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doc\"/>
    </mc:Choice>
  </mc:AlternateContent>
  <xr:revisionPtr revIDLastSave="0" documentId="8_{E86EFD50-1FF9-4CAB-B820-71583DBA0C21}" xr6:coauthVersionLast="36" xr6:coauthVersionMax="36" xr10:uidLastSave="{00000000-0000-0000-0000-000000000000}"/>
  <bookViews>
    <workbookView xWindow="480" yWindow="45" windowWidth="12120" windowHeight="8445"/>
  </bookViews>
  <sheets>
    <sheet name="macho1" sheetId="1" r:id="rId1"/>
    <sheet name="hembra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Y4574" i="2" l="1"/>
  <c r="AY4572" i="2"/>
  <c r="AY4571" i="2"/>
  <c r="AY4570" i="2"/>
  <c r="AY4568" i="2"/>
  <c r="AY4562" i="2"/>
  <c r="AX4561" i="2"/>
  <c r="AY4559" i="2"/>
  <c r="AY4557" i="2"/>
  <c r="AY4554" i="2"/>
  <c r="AY4551" i="2"/>
  <c r="AY4548" i="2"/>
  <c r="AX4546" i="2"/>
  <c r="AY4540" i="2"/>
  <c r="AY4537" i="2"/>
  <c r="AX4537" i="2"/>
  <c r="AY4534" i="2"/>
  <c r="AY4533" i="2"/>
  <c r="AX4529" i="2"/>
  <c r="AY4524" i="2"/>
  <c r="AY4523" i="2"/>
  <c r="AY4521" i="2"/>
  <c r="AY4519" i="2"/>
  <c r="AY4518" i="2"/>
  <c r="AX4514" i="2"/>
  <c r="AN4514" i="2"/>
  <c r="AX4513" i="2"/>
  <c r="AY4511" i="2"/>
  <c r="AY4507" i="2"/>
  <c r="AY4504" i="2"/>
  <c r="AU4279" i="1"/>
  <c r="AU4277" i="1"/>
  <c r="AU4275" i="1"/>
  <c r="AU4274" i="1"/>
  <c r="AU4272" i="1"/>
  <c r="AT4268" i="1"/>
  <c r="G4267" i="1"/>
  <c r="AT4266" i="1"/>
  <c r="AU4265" i="1"/>
  <c r="AU4264" i="1"/>
  <c r="AU4262" i="1"/>
  <c r="AU4260" i="1"/>
  <c r="AT4257" i="1"/>
  <c r="AT4256" i="1"/>
  <c r="AU4255" i="1"/>
  <c r="AT4255" i="1"/>
  <c r="AT4254" i="1"/>
  <c r="AU4251" i="1"/>
  <c r="AU4249" i="1"/>
  <c r="AT4249" i="1"/>
  <c r="AU4247" i="1"/>
  <c r="AT4241" i="1"/>
  <c r="AT4240" i="1"/>
  <c r="AU4237" i="1"/>
  <c r="AT4237" i="1"/>
  <c r="AU4233" i="1"/>
  <c r="AT4230" i="1"/>
  <c r="AT4229" i="1"/>
  <c r="AB4229" i="1"/>
  <c r="AT4228" i="1"/>
  <c r="AU4227" i="1"/>
  <c r="AU4225" i="1"/>
  <c r="AU4224" i="1"/>
  <c r="AU4223" i="1"/>
  <c r="AY4497" i="2"/>
  <c r="AY4493" i="2"/>
  <c r="AY4491" i="2"/>
  <c r="AY4488" i="2"/>
  <c r="AX4484" i="2"/>
  <c r="AX4483" i="2"/>
  <c r="AY4480" i="2"/>
  <c r="AY4477" i="2"/>
  <c r="AY4474" i="2"/>
  <c r="AY4471" i="2"/>
  <c r="AX4468" i="2"/>
  <c r="AY4464" i="2"/>
  <c r="AY4461" i="2"/>
  <c r="AY4457" i="2"/>
  <c r="AY4453" i="2"/>
  <c r="AX4453" i="2"/>
  <c r="AU4221" i="1"/>
  <c r="AT4219" i="1"/>
  <c r="AU4218" i="1"/>
  <c r="AU4216" i="1"/>
  <c r="AU4214" i="1"/>
  <c r="AU4213" i="1"/>
  <c r="AU4212" i="1"/>
  <c r="AT4212" i="1"/>
  <c r="AT4210" i="1"/>
  <c r="AT4209" i="1"/>
  <c r="AT4208" i="1"/>
  <c r="AT4207" i="1"/>
  <c r="AU4205" i="1"/>
  <c r="AU4203" i="1"/>
  <c r="AU4201" i="1"/>
  <c r="AU4199" i="1"/>
  <c r="AT4197" i="1"/>
  <c r="AT4196" i="1"/>
  <c r="AT4195" i="1"/>
  <c r="AT4194" i="1"/>
  <c r="AU4193" i="1"/>
  <c r="AU4191" i="1"/>
  <c r="AU4189" i="1"/>
  <c r="AU4187" i="1"/>
  <c r="AX4448" i="2"/>
  <c r="AY4445" i="2"/>
  <c r="AY4442" i="2"/>
  <c r="AY4439" i="2"/>
  <c r="AY4437" i="2"/>
  <c r="AY4436" i="2"/>
  <c r="AY4426" i="2"/>
  <c r="AY4424" i="2"/>
  <c r="AY4420" i="2"/>
  <c r="AY4417" i="2"/>
  <c r="AY4406" i="2"/>
  <c r="AY4403" i="2"/>
  <c r="AY4399" i="2"/>
  <c r="AY4387" i="2"/>
  <c r="AY4381" i="2"/>
  <c r="AY4377" i="2"/>
  <c r="AU4181" i="1"/>
  <c r="AU4179" i="1"/>
  <c r="AU4177" i="1"/>
  <c r="AU4175" i="1"/>
  <c r="AU4174" i="1"/>
  <c r="AT4172" i="1"/>
  <c r="AT4171" i="1"/>
  <c r="AT4170" i="1"/>
  <c r="AT4169" i="1"/>
  <c r="AT4168" i="1"/>
  <c r="AU4166" i="1"/>
  <c r="AU4164" i="1"/>
  <c r="AU4162" i="1"/>
  <c r="AU4160" i="1"/>
  <c r="M4157" i="1"/>
  <c r="AT4154" i="1"/>
  <c r="AT4143" i="1"/>
  <c r="AT4142" i="1"/>
  <c r="AU4138" i="1"/>
  <c r="AU4137" i="1"/>
  <c r="AU4135" i="1"/>
  <c r="AU4134" i="1"/>
  <c r="AU4131" i="1"/>
  <c r="H4194" i="2"/>
  <c r="AJ4177" i="2"/>
  <c r="AB4164" i="2"/>
  <c r="AI4142" i="2"/>
  <c r="AX4114" i="2"/>
  <c r="AC4038" i="1"/>
  <c r="AS4029" i="1"/>
  <c r="AX4058" i="2"/>
  <c r="AX4027" i="2"/>
  <c r="AX4023" i="2"/>
  <c r="AX4021" i="2"/>
  <c r="M3982" i="2"/>
  <c r="Y3941" i="2"/>
  <c r="AY3902" i="2"/>
  <c r="AX3902" i="2"/>
  <c r="AU3902" i="2"/>
  <c r="AT3902" i="2"/>
  <c r="AV3902" i="2"/>
  <c r="AQ3902" i="2"/>
  <c r="AP3902" i="2"/>
  <c r="AR3902" i="2"/>
  <c r="AM3902" i="2"/>
  <c r="AL3902" i="2"/>
  <c r="AN3902" i="2"/>
  <c r="AI3902" i="2"/>
  <c r="AH3902" i="2"/>
  <c r="AJ3902" i="2"/>
  <c r="AE3902" i="2"/>
  <c r="AD3902" i="2"/>
  <c r="AA3902" i="2"/>
  <c r="Z3902" i="2"/>
  <c r="AC3902" i="2"/>
  <c r="AB3902" i="2"/>
  <c r="W3902" i="2"/>
  <c r="V3902" i="2"/>
  <c r="X3902" i="2"/>
  <c r="S3902" i="2"/>
  <c r="R3902" i="2"/>
  <c r="T3902" i="2"/>
  <c r="O3902" i="2"/>
  <c r="N3902" i="2"/>
  <c r="Q3902" i="2"/>
  <c r="P3902" i="2"/>
  <c r="K3902" i="2"/>
  <c r="J3902" i="2"/>
  <c r="L3902" i="2"/>
  <c r="G3902" i="2"/>
  <c r="F3902" i="2"/>
  <c r="H3902" i="2"/>
  <c r="C3902" i="2"/>
  <c r="B3902" i="2"/>
  <c r="D3902" i="2"/>
  <c r="AW3901" i="2"/>
  <c r="AS3901" i="2"/>
  <c r="AK3901" i="2"/>
  <c r="AG3901" i="2"/>
  <c r="AC3901" i="2"/>
  <c r="Y3901" i="2"/>
  <c r="Y3902" i="2"/>
  <c r="U3901" i="2"/>
  <c r="Q3901" i="2"/>
  <c r="M3901" i="2"/>
  <c r="M3902" i="2"/>
  <c r="I3901" i="2"/>
  <c r="I3902" i="2"/>
  <c r="AK3900" i="2"/>
  <c r="AT3883" i="1"/>
  <c r="AT3856" i="1"/>
  <c r="AT3847" i="1"/>
  <c r="U3809" i="1"/>
  <c r="AS3808" i="1"/>
  <c r="AC3808" i="1"/>
  <c r="Y3808" i="1"/>
  <c r="U3808" i="1"/>
  <c r="Q3808" i="1"/>
  <c r="M3808" i="1"/>
  <c r="I3808" i="1"/>
  <c r="AC3792" i="1"/>
  <c r="AX3866" i="2"/>
  <c r="E3865" i="2"/>
  <c r="AT3743" i="1"/>
  <c r="AT3737" i="1"/>
  <c r="P3696" i="1"/>
  <c r="AN3692" i="1"/>
  <c r="AG3660" i="2"/>
  <c r="K3574" i="2"/>
  <c r="AG3520" i="2"/>
  <c r="AC3506" i="2"/>
  <c r="X3478" i="2"/>
  <c r="T3467" i="2"/>
  <c r="U3461" i="2"/>
  <c r="AR3443" i="2"/>
  <c r="M3608" i="1"/>
  <c r="AG3605" i="1"/>
  <c r="AG3600" i="1"/>
  <c r="AK3237" i="1"/>
  <c r="AS2922" i="2"/>
  <c r="X2612" i="2"/>
  <c r="AO2608" i="2"/>
  <c r="AG2584" i="2"/>
  <c r="U2579" i="2"/>
  <c r="AW2327" i="2"/>
  <c r="AD2133" i="2"/>
  <c r="AG2133" i="2"/>
  <c r="Q1580" i="2"/>
  <c r="P1421" i="2"/>
  <c r="AC1393" i="2"/>
  <c r="E1381" i="2"/>
  <c r="P1345" i="2"/>
  <c r="P1342" i="2"/>
  <c r="U1338" i="2"/>
  <c r="E1330" i="2"/>
  <c r="P1191" i="2"/>
  <c r="E1153" i="2"/>
  <c r="L1110" i="2"/>
  <c r="Y1067" i="2"/>
  <c r="H954" i="2"/>
  <c r="Y941" i="2"/>
  <c r="Y935" i="2"/>
  <c r="D762" i="2"/>
  <c r="H759" i="2"/>
  <c r="D729" i="2"/>
  <c r="T332" i="2"/>
  <c r="Q323" i="2"/>
  <c r="D246" i="2"/>
  <c r="D241" i="2"/>
  <c r="U172" i="2"/>
  <c r="Q172" i="2"/>
  <c r="M172" i="2"/>
  <c r="E172" i="2"/>
  <c r="AG164" i="2"/>
  <c r="AC164" i="2"/>
  <c r="Y164" i="2"/>
  <c r="U164" i="2"/>
  <c r="Q164" i="2"/>
  <c r="M164" i="2"/>
  <c r="I164" i="2"/>
  <c r="E164" i="2"/>
  <c r="AG76" i="2"/>
  <c r="Y76" i="2"/>
  <c r="AG3197" i="1"/>
  <c r="AM2925" i="1"/>
  <c r="AC2844" i="1"/>
  <c r="H2626" i="1"/>
  <c r="D2556" i="1"/>
  <c r="AO1701" i="1"/>
  <c r="AO1587" i="1"/>
  <c r="AO1438" i="1"/>
  <c r="H2061" i="1"/>
  <c r="Y247" i="1"/>
  <c r="I1234" i="1"/>
  <c r="I1205" i="1"/>
  <c r="I1521" i="1"/>
  <c r="E1425" i="1"/>
  <c r="E1584" i="1"/>
  <c r="E1287" i="1"/>
  <c r="E633" i="1"/>
  <c r="E260" i="1"/>
  <c r="AF1709" i="1"/>
  <c r="Q1351" i="1"/>
  <c r="AJ1222" i="1"/>
  <c r="T961" i="1"/>
  <c r="AO3902" i="2"/>
  <c r="AS3902" i="2"/>
  <c r="AG3902" i="2"/>
  <c r="AF2133" i="2"/>
  <c r="AK3902" i="2"/>
  <c r="AF3902" i="2"/>
  <c r="AW3902" i="2"/>
  <c r="U3902" i="2"/>
  <c r="E3902" i="2"/>
</calcChain>
</file>

<file path=xl/comments1.xml><?xml version="1.0" encoding="utf-8"?>
<comments xmlns="http://schemas.openxmlformats.org/spreadsheetml/2006/main">
  <authors>
    <author>Luis Felipe</author>
  </authors>
  <commentList>
    <comment ref="A2585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86" authorId="0" shapeId="0">
      <text>
        <r>
          <rPr>
            <b/>
            <sz val="9"/>
            <color indexed="81"/>
            <rFont val="Tahoma"/>
            <family val="2"/>
          </rPr>
          <t>Subastar</t>
        </r>
      </text>
    </comment>
    <comment ref="A2588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92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95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00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01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02" authorId="0" shapeId="0">
      <text>
        <r>
          <rPr>
            <b/>
            <sz val="9"/>
            <color indexed="81"/>
            <rFont val="Tahoma"/>
            <family val="2"/>
          </rPr>
          <t>Subastar</t>
        </r>
      </text>
    </comment>
    <comment ref="A2604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05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15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16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19" authorId="0" shapeId="0">
      <text>
        <r>
          <rPr>
            <b/>
            <sz val="9"/>
            <color indexed="81"/>
            <rFont val="Tahoma"/>
            <family val="2"/>
          </rPr>
          <t>Subastar</t>
        </r>
      </text>
    </comment>
    <comment ref="A2660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Luis Felipe</author>
  </authors>
  <commentList>
    <comment ref="A2590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91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92" authorId="0" shapeId="0">
      <text>
        <r>
          <rPr>
            <b/>
            <sz val="9"/>
            <color indexed="81"/>
            <rFont val="Tahoma"/>
            <family val="2"/>
          </rPr>
          <t>Subastar</t>
        </r>
      </text>
    </comment>
    <comment ref="A2594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95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16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20" authorId="0" shapeId="0">
      <text>
        <r>
          <rPr>
            <b/>
            <sz val="9"/>
            <color indexed="81"/>
            <rFont val="Tahoma"/>
            <family val="2"/>
          </rPr>
          <t>Subastar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<sst xmlns="http://schemas.openxmlformats.org/spreadsheetml/2006/main" count="406" uniqueCount="181">
  <si>
    <t xml:space="preserve">macho destete  </t>
  </si>
  <si>
    <t>semana</t>
  </si>
  <si>
    <t>Martes 17 de Marzo de 1998</t>
  </si>
  <si>
    <t>Martes 30 de Septiembre de 2003</t>
  </si>
  <si>
    <t>martes 28 de Noviembre de 2006</t>
  </si>
  <si>
    <t>Viernes 1 de diciembre de 2006</t>
  </si>
  <si>
    <t>Martes  5 de diciembre de 2006</t>
  </si>
  <si>
    <t>Viernes  8 de diciembre de 2006</t>
  </si>
  <si>
    <t>Martes  12 de diciembre de 2006</t>
  </si>
  <si>
    <t>Viernes 15 diciembre de 2006</t>
  </si>
  <si>
    <t>Martes 19 de diciembre de 2006</t>
  </si>
  <si>
    <t>lunes 2 de abril de 2007</t>
  </si>
  <si>
    <t>toros</t>
  </si>
  <si>
    <t>Lunes 23 de Marzo de 2009</t>
  </si>
  <si>
    <t>Martes 24 de Marzo de 2009</t>
  </si>
  <si>
    <t>Jueves 26 de Marzo de 2009</t>
  </si>
  <si>
    <t>Viernes 27 de Marzo de 2009</t>
  </si>
  <si>
    <t>Lunes 30 de Marzo de 2009</t>
  </si>
  <si>
    <t>Martes 31 de Marzo de 2009</t>
  </si>
  <si>
    <t>jueves 2 de Abril de 2009</t>
  </si>
  <si>
    <t>Viernes 3 de Abril de 2009</t>
  </si>
  <si>
    <t>Lunes 6 de Abril de 2009</t>
  </si>
  <si>
    <t>Martes 7 de Abril de 2009</t>
  </si>
  <si>
    <t>Lunes 13 de Abril de 2009</t>
  </si>
  <si>
    <t>Martes 14 de Abril de 2009</t>
  </si>
  <si>
    <t>Jueves 16 de Abril de 2009</t>
  </si>
  <si>
    <t>Viernes 17 de Abril de 2009</t>
  </si>
  <si>
    <t>jueves 10 de septiembre de 2009</t>
  </si>
  <si>
    <t>viernes 11 de septiembre de 2009</t>
  </si>
  <si>
    <t>lunes 14 de septiembre de 2009</t>
  </si>
  <si>
    <t>martes 15 de septiembre de 2009</t>
  </si>
  <si>
    <t>jueves 17 de septiembre de 2009</t>
  </si>
  <si>
    <t>viernes 18 de septiembre de 2009</t>
  </si>
  <si>
    <t>lunes 21 de septiembre de 2009</t>
  </si>
  <si>
    <t>martes 22 de septiembre de 2009</t>
  </si>
  <si>
    <t>jueves 24 de septiembre de 2009</t>
  </si>
  <si>
    <t>viernes 25 de septiembre de 2009</t>
  </si>
  <si>
    <t>lunes 28 de septiemmbre de 2009</t>
  </si>
  <si>
    <t>martes 29 de septiembre de 2009</t>
  </si>
  <si>
    <t>viernes 2 de octubre de 2009</t>
  </si>
  <si>
    <t>lunes 5 de octubre de 2009</t>
  </si>
  <si>
    <t>miercoles 7 de octubre de 2009</t>
  </si>
  <si>
    <t>jueves 8 de octubrede 2009</t>
  </si>
  <si>
    <t>viernes 9 de octubre de 2009</t>
  </si>
  <si>
    <t>lunes 12 de octubre de 2009</t>
  </si>
  <si>
    <t>martes 13 de octubre de 2009</t>
  </si>
  <si>
    <t>miercoles 14 de octubre de 2009</t>
  </si>
  <si>
    <t>jueves 15 de octubre de 2009</t>
  </si>
  <si>
    <t>viernes 16 de octubre de 2009</t>
  </si>
  <si>
    <t>lunes 19 de octubre de 2009</t>
  </si>
  <si>
    <t>martes 20 de octubre de 2009</t>
  </si>
  <si>
    <t>miercoles 21 de octubre de 2009</t>
  </si>
  <si>
    <t>jueves 22 de octubre de 2009</t>
  </si>
  <si>
    <t>viernes 23 de octubre de 2009</t>
  </si>
  <si>
    <t>lunes 26 de octubre de 2009</t>
  </si>
  <si>
    <t>martes 27 de octubre de 2009</t>
  </si>
  <si>
    <t>miercoles 28 de octubre de 2009</t>
  </si>
  <si>
    <t>jueves 29 de octubre de 2009</t>
  </si>
  <si>
    <t>viernes 30 de octubre de 2009</t>
  </si>
  <si>
    <t>martes 6 de octubre de 2009</t>
  </si>
  <si>
    <t>lunes 2 de noviembre de 2009</t>
  </si>
  <si>
    <t>martes 3 de noviembre de 2009</t>
  </si>
  <si>
    <t>miercoles 4 de noviembre de 2009</t>
  </si>
  <si>
    <t>jueves 5 de noviembre de 2009</t>
  </si>
  <si>
    <t>viernes 6 de noviembre de 2009</t>
  </si>
  <si>
    <t>lunes 9 de noviembre de 2009</t>
  </si>
  <si>
    <t>martes 10 de noviembre de 2009</t>
  </si>
  <si>
    <t>miercoles 11 de noviembre de 2009</t>
  </si>
  <si>
    <t>jueves 12 de noviembre de 2009</t>
  </si>
  <si>
    <t>viernes 13 de noviembre de 2009</t>
  </si>
  <si>
    <t>lunes 16 de noviembre de 2009</t>
  </si>
  <si>
    <t>martes 17 de noviembre de 2009</t>
  </si>
  <si>
    <t>miercoles 18 de noviembre de 2009</t>
  </si>
  <si>
    <t>jueves 19 de noviembre de 2009</t>
  </si>
  <si>
    <t>viernes 20 de noviembre de 2009</t>
  </si>
  <si>
    <t>lunes 23 de noviembre de 2009</t>
  </si>
  <si>
    <t>martes 24 de noviembre de 2009</t>
  </si>
  <si>
    <t>miercoles 25 de noviembre de 2009</t>
  </si>
  <si>
    <t>jueves 26 de noviembre de 2009</t>
  </si>
  <si>
    <t>viernes 27 de noviembre de 2009</t>
  </si>
  <si>
    <t>lunes 30 de noviembre de 2009</t>
  </si>
  <si>
    <t>martes 1 de diciembre de 2009</t>
  </si>
  <si>
    <t>miercoles 2 de diciembre de 2009</t>
  </si>
  <si>
    <t xml:space="preserve">jueves 3 de diciembre de 2009 </t>
  </si>
  <si>
    <t>viernes 4 de diciembre de 2009</t>
  </si>
  <si>
    <t>lunes 7 de diciembre de 2009</t>
  </si>
  <si>
    <t>martes 8 de diciembre de 2009</t>
  </si>
  <si>
    <t>miercoles 9 de diciembre de 2009</t>
  </si>
  <si>
    <t>jueves 10 de diciembre de 2009</t>
  </si>
  <si>
    <t>viernes 11 de diciembre de 2009</t>
  </si>
  <si>
    <t>lunes 14 de diciembre de 2009</t>
  </si>
  <si>
    <t>martes 15 de diciembrede 2009</t>
  </si>
  <si>
    <t>miercoles 16 de diciembre de 2009</t>
  </si>
  <si>
    <t>jueves 17 de diciembre de 2009</t>
  </si>
  <si>
    <t>viernes 18 de diciembre de 2009</t>
  </si>
  <si>
    <t>lunes 4 de enero del 2010</t>
  </si>
  <si>
    <t>martes 5 de enero del 2010</t>
  </si>
  <si>
    <t>miercoles 6 de enero del 2010</t>
  </si>
  <si>
    <t>jueves 7 de enero del 2010</t>
  </si>
  <si>
    <t>viernes 8 de enero del 2010</t>
  </si>
  <si>
    <t>lunes 11 de enero del 2010</t>
  </si>
  <si>
    <t>martes 12 de enero del 2010</t>
  </si>
  <si>
    <t>miercoles 13 de enero del 2010</t>
  </si>
  <si>
    <t>jueves 14 de enero del 2010</t>
  </si>
  <si>
    <t>viernes 15 de enero del 2010</t>
  </si>
  <si>
    <t>lunes 18 de enero del 2010</t>
  </si>
  <si>
    <t>martes 19 de enero del 2010</t>
  </si>
  <si>
    <t>miercoles 20 de enero del 2010</t>
  </si>
  <si>
    <t>jueves 21 de enero del 2010</t>
  </si>
  <si>
    <t>viernes 22 de enero del 2010</t>
  </si>
  <si>
    <t>cantidad #</t>
  </si>
  <si>
    <t>peso(kg)</t>
  </si>
  <si>
    <t>precio ($/kg)</t>
  </si>
  <si>
    <t>vr/anim($/cab)</t>
  </si>
  <si>
    <t xml:space="preserve">macho de un año de  primera clase  </t>
  </si>
  <si>
    <t>macho de primera 1 1/4 año</t>
  </si>
  <si>
    <t>macho de primera 1 1/2 año</t>
  </si>
  <si>
    <t>macho de primera 1 3/4 año</t>
  </si>
  <si>
    <t>macho de primera 2 años</t>
  </si>
  <si>
    <t>macho de primera  2 1/4 año</t>
  </si>
  <si>
    <t>macho de primera 2 1/2 año</t>
  </si>
  <si>
    <t>macho de primera  2 3/4 año</t>
  </si>
  <si>
    <t>macho de primera  3 años</t>
  </si>
  <si>
    <t>cantidad, peso, precio  del ganado vacuno macho de primera calidad en Montería, Cordoba, Colombia (subastas cc ganadera y subastar)</t>
  </si>
  <si>
    <t>jueves 1 julio de 2010</t>
  </si>
  <si>
    <t>viernes 2 julio de 2010</t>
  </si>
  <si>
    <t>martes 6 julio de 2010</t>
  </si>
  <si>
    <t>miercoles 7  julio de 2010</t>
  </si>
  <si>
    <t>jueves 8  julio de 2010</t>
  </si>
  <si>
    <t>viernes  9  julio de 2010</t>
  </si>
  <si>
    <t>lunes 12  julio de 2010</t>
  </si>
  <si>
    <t>martes 13 julio de 2010</t>
  </si>
  <si>
    <t>miercoles 14 julio 2010</t>
  </si>
  <si>
    <t>jueves 15 julio 2010</t>
  </si>
  <si>
    <t>viernes 16 julio 2010</t>
  </si>
  <si>
    <t>lunes 19  julio de 2010</t>
  </si>
  <si>
    <t>martes 20 julio de 2010</t>
  </si>
  <si>
    <t>martes 20 julio de 2011</t>
  </si>
  <si>
    <t>miercoles 21julio 2010</t>
  </si>
  <si>
    <t>jueves 22 julio 2010</t>
  </si>
  <si>
    <t>jueves 22 julio 2011</t>
  </si>
  <si>
    <t>viernes 23 julio 2010</t>
  </si>
  <si>
    <t>lunes 26  julio de 2010</t>
  </si>
  <si>
    <t>martes 27 julio de 2010</t>
  </si>
  <si>
    <t>miercoles 28 julio 2010</t>
  </si>
  <si>
    <t>jueves 29 julio 2010</t>
  </si>
  <si>
    <t>viernes 30 julio 2010</t>
  </si>
  <si>
    <t>Miércoles 1 de diciembre de 2010</t>
  </si>
  <si>
    <t>lunes 6 de diciembre de 2010</t>
  </si>
  <si>
    <t>martes 07 de diciembre de 2010</t>
  </si>
  <si>
    <t>Martes 7 de diciembre de 2010</t>
  </si>
  <si>
    <t>Jueves 16 de diciembre de 2010</t>
  </si>
  <si>
    <t>17-19 /01/2012</t>
  </si>
  <si>
    <t>24-27/01/2012</t>
  </si>
  <si>
    <t>cantidad, peso, precio  del ganado vacuno hembra  de primera calidad en Montería, Cordoba, Colombia (subasta cc ganadera y subastar)</t>
  </si>
  <si>
    <t>Destete</t>
  </si>
  <si>
    <t>3 años</t>
  </si>
  <si>
    <t>Vacas Horras o escoteras</t>
  </si>
  <si>
    <t>vacas con cria o paridas</t>
  </si>
  <si>
    <t>Periodo</t>
  </si>
  <si>
    <t>Cantidad(#)</t>
  </si>
  <si>
    <t>Peso(kg)</t>
  </si>
  <si>
    <t>Precio ($/kg)</t>
  </si>
  <si>
    <t>Valor($/cab)</t>
  </si>
  <si>
    <t>jueves 30 de agosto de 2007</t>
  </si>
  <si>
    <t>viernes 31 de agosto de 2007</t>
  </si>
  <si>
    <t>Lunes 3 de septiembre de 2007</t>
  </si>
  <si>
    <t>Jueves 26 de Abril de 2009</t>
  </si>
  <si>
    <t>jueves 1 de octubre de 2009</t>
  </si>
  <si>
    <t>jueves 8 de octubre de 2009</t>
  </si>
  <si>
    <t>martes 27 julio de 2011</t>
  </si>
  <si>
    <t>jueves 29 julio 2011</t>
  </si>
  <si>
    <t>martes 31 de mayo de 2011</t>
  </si>
  <si>
    <t>17-19/01/2012</t>
  </si>
  <si>
    <t>SUBASTAR</t>
  </si>
  <si>
    <t xml:space="preserve"> </t>
  </si>
  <si>
    <t>cantidad (#)</t>
  </si>
  <si>
    <t>cantidad</t>
  </si>
  <si>
    <t>cantiidad</t>
  </si>
  <si>
    <t>otros primera clase</t>
  </si>
  <si>
    <t>segunda clase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</si>
</sst>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1" formatCode="_(* #,##0.00_);_(* \(#,##0.00\);_(* &quot;-&quot;??_);_(@_)"/>
    <numFmt numFmtId="172" formatCode="[$-240A]dddd\ d&quot; de &quot;mmmm&quot; de &quot;yyyy;@"/>
    <numFmt numFmtId="173" formatCode="[$-240A]dddd\,\ dd&quot; de &quot;mmmm&quot; de &quot;yyyy;@"/>
    <numFmt numFmtId="174" formatCode="[$-F800]dddd\,\ mmmm\ dd\,\ yyyy"/>
    <numFmt numFmtId="177" formatCode="0;[Red]0"/>
    <numFmt numFmtId="178" formatCode="_-* #,##0\ _€_-;\-* #,##0\ _€_-;_-* &quot;-&quot;??\ _€_-;_-@_-"/>
  </numFmts>
  <fonts count="4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2"/>
      <color indexed="10"/>
      <name val="Arial"/>
      <family val="2"/>
    </font>
    <font>
      <sz val="12"/>
      <color indexed="10"/>
      <name val="Arial"/>
      <family val="2"/>
    </font>
    <font>
      <sz val="12"/>
      <color indexed="53"/>
      <name val="Arial"/>
      <family val="2"/>
    </font>
    <font>
      <sz val="12"/>
      <color indexed="8"/>
      <name val="Arial"/>
      <family val="2"/>
    </font>
    <font>
      <sz val="10"/>
      <color indexed="10"/>
      <name val="Arial"/>
      <family val="2"/>
    </font>
    <font>
      <sz val="12"/>
      <color indexed="8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 Unicode MS"/>
      <family val="2"/>
    </font>
    <font>
      <sz val="9"/>
      <color indexed="10"/>
      <name val="Arial"/>
      <family val="2"/>
    </font>
    <font>
      <sz val="9"/>
      <name val="Arial"/>
      <family val="2"/>
    </font>
    <font>
      <sz val="9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10"/>
      <name val="Arial Unicode MS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name val="Arial"/>
      <family val="2"/>
    </font>
    <font>
      <sz val="10"/>
      <color indexed="53"/>
      <name val="Arial"/>
      <family val="2"/>
    </font>
    <font>
      <sz val="10"/>
      <color indexed="8"/>
      <name val="Comic Sans MS"/>
      <family val="4"/>
    </font>
    <font>
      <sz val="10"/>
      <name val="Comic Sans MS"/>
      <family val="4"/>
    </font>
    <font>
      <sz val="10"/>
      <name val="Courier New"/>
      <family val="3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Times New Roman"/>
      <family val="1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0"/>
      <color rgb="FF000000"/>
      <name val="Arial"/>
      <family val="2"/>
    </font>
    <font>
      <sz val="8"/>
      <color theme="1"/>
      <name val="Calibri"/>
      <family val="2"/>
      <scheme val="minor"/>
    </font>
    <font>
      <sz val="7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171" fontId="23" fillId="0" borderId="0" applyFont="0" applyFill="0" applyBorder="0" applyAlignment="0" applyProtection="0"/>
    <xf numFmtId="0" fontId="4" fillId="0" borderId="0"/>
    <xf numFmtId="0" fontId="22" fillId="0" borderId="0"/>
    <xf numFmtId="0" fontId="32" fillId="0" borderId="0"/>
  </cellStyleXfs>
  <cellXfs count="263">
    <xf numFmtId="0" fontId="0" fillId="0" borderId="0" xfId="0"/>
    <xf numFmtId="0" fontId="3" fillId="0" borderId="0" xfId="0" applyFont="1"/>
    <xf numFmtId="0" fontId="0" fillId="0" borderId="0" xfId="0" applyFill="1"/>
    <xf numFmtId="0" fontId="4" fillId="0" borderId="0" xfId="0" applyFont="1"/>
    <xf numFmtId="0" fontId="5" fillId="0" borderId="0" xfId="0" applyFont="1"/>
    <xf numFmtId="1" fontId="3" fillId="0" borderId="0" xfId="0" applyNumberFormat="1" applyFont="1"/>
    <xf numFmtId="0" fontId="6" fillId="0" borderId="0" xfId="0" applyFont="1"/>
    <xf numFmtId="172" fontId="3" fillId="0" borderId="0" xfId="0" applyNumberFormat="1" applyFont="1"/>
    <xf numFmtId="172" fontId="3" fillId="0" borderId="0" xfId="0" applyNumberFormat="1" applyFont="1" applyAlignment="1">
      <alignment horizontal="right"/>
    </xf>
    <xf numFmtId="1" fontId="5" fillId="0" borderId="0" xfId="0" applyNumberFormat="1" applyFont="1"/>
    <xf numFmtId="0" fontId="5" fillId="0" borderId="0" xfId="0" applyNumberFormat="1" applyFont="1"/>
    <xf numFmtId="0" fontId="7" fillId="0" borderId="0" xfId="0" applyFont="1"/>
    <xf numFmtId="172" fontId="8" fillId="0" borderId="0" xfId="0" applyNumberFormat="1" applyFont="1" applyAlignment="1">
      <alignment horizontal="right"/>
    </xf>
    <xf numFmtId="173" fontId="9" fillId="0" borderId="0" xfId="0" applyNumberFormat="1" applyFont="1" applyBorder="1" applyAlignment="1">
      <alignment horizontal="right"/>
    </xf>
    <xf numFmtId="0" fontId="5" fillId="0" borderId="0" xfId="0" applyFont="1" applyBorder="1"/>
    <xf numFmtId="1" fontId="5" fillId="0" borderId="0" xfId="0" applyNumberFormat="1" applyFont="1" applyBorder="1"/>
    <xf numFmtId="0" fontId="5" fillId="0" borderId="0" xfId="0" applyFont="1" applyFill="1" applyBorder="1" applyAlignment="1"/>
    <xf numFmtId="173" fontId="3" fillId="0" borderId="0" xfId="0" applyNumberFormat="1" applyFont="1" applyBorder="1" applyAlignment="1">
      <alignment horizontal="right"/>
    </xf>
    <xf numFmtId="172" fontId="3" fillId="0" borderId="0" xfId="0" applyNumberFormat="1" applyFont="1" applyBorder="1" applyAlignment="1">
      <alignment horizontal="right"/>
    </xf>
    <xf numFmtId="0" fontId="7" fillId="0" borderId="0" xfId="0" applyFont="1" applyBorder="1"/>
    <xf numFmtId="0" fontId="7" fillId="0" borderId="0" xfId="0" applyNumberFormat="1" applyFont="1" applyBorder="1"/>
    <xf numFmtId="0" fontId="5" fillId="0" borderId="0" xfId="0" applyNumberFormat="1" applyFont="1" applyBorder="1"/>
    <xf numFmtId="172" fontId="8" fillId="0" borderId="0" xfId="0" applyNumberFormat="1" applyFont="1" applyBorder="1" applyAlignment="1">
      <alignment horizontal="right"/>
    </xf>
    <xf numFmtId="0" fontId="3" fillId="0" borderId="0" xfId="0" applyFont="1" applyBorder="1"/>
    <xf numFmtId="172" fontId="8" fillId="0" borderId="1" xfId="0" applyNumberFormat="1" applyFont="1" applyFill="1" applyBorder="1" applyAlignment="1">
      <alignment horizontal="right"/>
    </xf>
    <xf numFmtId="0" fontId="5" fillId="0" borderId="0" xfId="0" applyFont="1" applyFill="1" applyBorder="1"/>
    <xf numFmtId="0" fontId="5" fillId="0" borderId="0" xfId="0" applyNumberFormat="1" applyFont="1" applyFill="1" applyBorder="1"/>
    <xf numFmtId="0" fontId="3" fillId="0" borderId="0" xfId="0" applyFont="1" applyFill="1" applyBorder="1"/>
    <xf numFmtId="174" fontId="3" fillId="0" borderId="0" xfId="0" applyNumberFormat="1" applyFont="1" applyAlignment="1">
      <alignment horizontal="right"/>
    </xf>
    <xf numFmtId="172" fontId="5" fillId="0" borderId="0" xfId="0" applyNumberFormat="1" applyFont="1" applyBorder="1" applyAlignment="1">
      <alignment horizontal="center"/>
    </xf>
    <xf numFmtId="172" fontId="3" fillId="0" borderId="0" xfId="0" applyNumberFormat="1" applyFont="1" applyFill="1" applyBorder="1" applyAlignment="1">
      <alignment horizontal="right"/>
    </xf>
    <xf numFmtId="3" fontId="5" fillId="0" borderId="0" xfId="0" applyNumberFormat="1" applyFont="1"/>
    <xf numFmtId="0" fontId="5" fillId="0" borderId="0" xfId="0" applyFont="1" applyFill="1"/>
    <xf numFmtId="0" fontId="5" fillId="0" borderId="0" xfId="0" applyNumberFormat="1" applyFont="1" applyFill="1"/>
    <xf numFmtId="172" fontId="8" fillId="0" borderId="0" xfId="0" applyNumberFormat="1" applyFont="1" applyFill="1" applyBorder="1" applyAlignment="1">
      <alignment horizontal="right"/>
    </xf>
    <xf numFmtId="1" fontId="7" fillId="0" borderId="0" xfId="0" applyNumberFormat="1" applyFont="1"/>
    <xf numFmtId="173" fontId="8" fillId="0" borderId="0" xfId="0" applyNumberFormat="1" applyFont="1" applyFill="1" applyBorder="1" applyAlignment="1">
      <alignment horizontal="right"/>
    </xf>
    <xf numFmtId="1" fontId="5" fillId="0" borderId="0" xfId="0" applyNumberFormat="1" applyFont="1" applyBorder="1" applyAlignment="1">
      <alignment horizontal="right" vertical="center"/>
    </xf>
    <xf numFmtId="1" fontId="5" fillId="0" borderId="2" xfId="0" applyNumberFormat="1" applyFont="1" applyBorder="1"/>
    <xf numFmtId="1" fontId="5" fillId="0" borderId="0" xfId="0" applyNumberFormat="1" applyFont="1" applyFill="1" applyBorder="1"/>
    <xf numFmtId="0" fontId="5" fillId="0" borderId="0" xfId="0" applyFont="1" applyAlignment="1">
      <alignment horizontal="right" vertical="center"/>
    </xf>
    <xf numFmtId="172" fontId="3" fillId="0" borderId="0" xfId="0" applyNumberFormat="1" applyFont="1" applyFill="1" applyAlignment="1">
      <alignment horizontal="right"/>
    </xf>
    <xf numFmtId="172" fontId="8" fillId="0" borderId="0" xfId="0" applyNumberFormat="1" applyFont="1" applyFill="1" applyAlignment="1">
      <alignment horizontal="right"/>
    </xf>
    <xf numFmtId="0" fontId="10" fillId="0" borderId="0" xfId="0" applyFont="1" applyFill="1"/>
    <xf numFmtId="0" fontId="10" fillId="0" borderId="0" xfId="0" applyNumberFormat="1" applyFont="1" applyFill="1"/>
    <xf numFmtId="0" fontId="10" fillId="0" borderId="0" xfId="0" applyFont="1" applyFill="1" applyBorder="1"/>
    <xf numFmtId="3" fontId="3" fillId="0" borderId="0" xfId="0" applyNumberFormat="1" applyFont="1"/>
    <xf numFmtId="0" fontId="11" fillId="0" borderId="0" xfId="0" applyFont="1"/>
    <xf numFmtId="0" fontId="3" fillId="0" borderId="0" xfId="0" applyFont="1" applyAlignment="1">
      <alignment horizontal="right"/>
    </xf>
    <xf numFmtId="0" fontId="12" fillId="0" borderId="0" xfId="0" applyFont="1"/>
    <xf numFmtId="12" fontId="12" fillId="0" borderId="0" xfId="0" applyNumberFormat="1" applyFont="1"/>
    <xf numFmtId="172" fontId="0" fillId="0" borderId="0" xfId="0" applyNumberFormat="1"/>
    <xf numFmtId="172" fontId="0" fillId="2" borderId="0" xfId="0" applyNumberFormat="1" applyFill="1"/>
    <xf numFmtId="172" fontId="0" fillId="0" borderId="0" xfId="0" applyNumberFormat="1" applyFill="1"/>
    <xf numFmtId="1" fontId="0" fillId="0" borderId="0" xfId="0" applyNumberFormat="1"/>
    <xf numFmtId="0" fontId="1" fillId="0" borderId="0" xfId="0" applyFont="1"/>
    <xf numFmtId="172" fontId="13" fillId="0" borderId="0" xfId="0" applyNumberFormat="1" applyFont="1"/>
    <xf numFmtId="0" fontId="13" fillId="0" borderId="0" xfId="0" applyFont="1"/>
    <xf numFmtId="0" fontId="14" fillId="0" borderId="0" xfId="0" applyFont="1"/>
    <xf numFmtId="172" fontId="13" fillId="0" borderId="0" xfId="0" applyNumberFormat="1" applyFont="1" applyFill="1"/>
    <xf numFmtId="172" fontId="13" fillId="2" borderId="0" xfId="0" applyNumberFormat="1" applyFont="1" applyFill="1"/>
    <xf numFmtId="1" fontId="11" fillId="0" borderId="0" xfId="0" applyNumberFormat="1" applyFont="1"/>
    <xf numFmtId="1" fontId="0" fillId="0" borderId="0" xfId="0" applyNumberFormat="1" applyFill="1"/>
    <xf numFmtId="172" fontId="0" fillId="0" borderId="0" xfId="0" applyNumberFormat="1" applyAlignment="1">
      <alignment horizontal="right"/>
    </xf>
    <xf numFmtId="172" fontId="16" fillId="0" borderId="0" xfId="0" applyNumberFormat="1" applyFont="1"/>
    <xf numFmtId="172" fontId="17" fillId="0" borderId="0" xfId="0" applyNumberFormat="1" applyFont="1"/>
    <xf numFmtId="172" fontId="18" fillId="0" borderId="0" xfId="0" applyNumberFormat="1" applyFont="1"/>
    <xf numFmtId="172" fontId="13" fillId="0" borderId="0" xfId="0" applyNumberFormat="1" applyFont="1" applyAlignment="1">
      <alignment horizontal="right"/>
    </xf>
    <xf numFmtId="172" fontId="19" fillId="0" borderId="0" xfId="0" applyNumberFormat="1" applyFont="1" applyAlignment="1">
      <alignment horizontal="right"/>
    </xf>
    <xf numFmtId="172" fontId="13" fillId="2" borderId="0" xfId="0" applyNumberFormat="1" applyFont="1" applyFill="1" applyAlignment="1">
      <alignment horizontal="right"/>
    </xf>
    <xf numFmtId="0" fontId="34" fillId="0" borderId="0" xfId="0" applyFont="1"/>
    <xf numFmtId="0" fontId="0" fillId="4" borderId="0" xfId="0" applyFill="1"/>
    <xf numFmtId="0" fontId="21" fillId="0" borderId="0" xfId="0" applyFont="1"/>
    <xf numFmtId="0" fontId="0" fillId="0" borderId="0" xfId="0" applyAlignment="1">
      <alignment horizontal="right"/>
    </xf>
    <xf numFmtId="172" fontId="20" fillId="0" borderId="0" xfId="0" applyNumberFormat="1" applyFont="1" applyAlignment="1">
      <alignment horizontal="right"/>
    </xf>
    <xf numFmtId="0" fontId="35" fillId="0" borderId="0" xfId="0" applyFont="1"/>
    <xf numFmtId="0" fontId="4" fillId="0" borderId="0" xfId="2"/>
    <xf numFmtId="0" fontId="4" fillId="0" borderId="0" xfId="2" applyFill="1"/>
    <xf numFmtId="172" fontId="4" fillId="0" borderId="0" xfId="3" applyNumberFormat="1" applyFont="1"/>
    <xf numFmtId="0" fontId="22" fillId="0" borderId="0" xfId="2" applyFont="1"/>
    <xf numFmtId="0" fontId="4" fillId="0" borderId="0" xfId="2" applyFont="1" applyFill="1"/>
    <xf numFmtId="1" fontId="34" fillId="0" borderId="0" xfId="0" applyNumberFormat="1" applyFont="1"/>
    <xf numFmtId="172" fontId="0" fillId="0" borderId="0" xfId="0" applyNumberFormat="1" applyFont="1" applyAlignment="1">
      <alignment horizontal="right"/>
    </xf>
    <xf numFmtId="172" fontId="1" fillId="0" borderId="0" xfId="0" applyNumberFormat="1" applyFont="1" applyAlignment="1">
      <alignment horizontal="right"/>
    </xf>
    <xf numFmtId="172" fontId="36" fillId="0" borderId="0" xfId="0" applyNumberFormat="1" applyFont="1" applyAlignment="1">
      <alignment horizontal="right"/>
    </xf>
    <xf numFmtId="0" fontId="0" fillId="0" borderId="0" xfId="0" applyFont="1"/>
    <xf numFmtId="172" fontId="1" fillId="0" borderId="0" xfId="3" applyNumberFormat="1" applyFont="1"/>
    <xf numFmtId="172" fontId="1" fillId="0" borderId="0" xfId="0" applyNumberFormat="1" applyFont="1"/>
    <xf numFmtId="172" fontId="37" fillId="0" borderId="0" xfId="0" applyNumberFormat="1" applyFont="1"/>
    <xf numFmtId="172" fontId="38" fillId="0" borderId="0" xfId="0" applyNumberFormat="1" applyFont="1"/>
    <xf numFmtId="3" fontId="39" fillId="0" borderId="0" xfId="1" applyNumberFormat="1" applyFont="1" applyBorder="1" applyAlignment="1">
      <alignment horizontal="right"/>
    </xf>
    <xf numFmtId="1" fontId="39" fillId="0" borderId="0" xfId="1" applyNumberFormat="1" applyFont="1" applyBorder="1" applyAlignment="1">
      <alignment horizontal="right"/>
    </xf>
    <xf numFmtId="3" fontId="40" fillId="0" borderId="0" xfId="1" applyNumberFormat="1" applyFont="1" applyBorder="1" applyAlignment="1">
      <alignment horizontal="right"/>
    </xf>
    <xf numFmtId="1" fontId="40" fillId="0" borderId="0" xfId="1" applyNumberFormat="1" applyFont="1" applyBorder="1" applyAlignment="1">
      <alignment horizontal="right"/>
    </xf>
    <xf numFmtId="0" fontId="39" fillId="0" borderId="0" xfId="0" applyFont="1" applyBorder="1"/>
    <xf numFmtId="3" fontId="39" fillId="0" borderId="0" xfId="0" applyNumberFormat="1" applyFont="1" applyBorder="1"/>
    <xf numFmtId="1" fontId="39" fillId="0" borderId="0" xfId="0" applyNumberFormat="1" applyFont="1" applyBorder="1"/>
    <xf numFmtId="0" fontId="34" fillId="0" borderId="0" xfId="0" applyFont="1" applyFill="1" applyBorder="1" applyAlignment="1">
      <alignment horizontal="right"/>
    </xf>
    <xf numFmtId="3" fontId="38" fillId="0" borderId="0" xfId="1" applyNumberFormat="1" applyFont="1" applyFill="1" applyBorder="1" applyAlignment="1">
      <alignment horizontal="right"/>
    </xf>
    <xf numFmtId="1" fontId="38" fillId="0" borderId="0" xfId="1" applyNumberFormat="1" applyFont="1" applyFill="1" applyBorder="1" applyAlignment="1">
      <alignment horizontal="right"/>
    </xf>
    <xf numFmtId="172" fontId="38" fillId="0" borderId="0" xfId="0" applyNumberFormat="1" applyFont="1" applyFill="1" applyBorder="1" applyAlignment="1">
      <alignment horizontal="right"/>
    </xf>
    <xf numFmtId="0" fontId="38" fillId="0" borderId="0" xfId="0" applyFont="1" applyFill="1" applyBorder="1"/>
    <xf numFmtId="3" fontId="38" fillId="0" borderId="0" xfId="0" applyNumberFormat="1" applyFont="1" applyFill="1" applyBorder="1"/>
    <xf numFmtId="1" fontId="38" fillId="0" borderId="0" xfId="0" applyNumberFormat="1" applyFont="1" applyFill="1" applyBorder="1"/>
    <xf numFmtId="0" fontId="38" fillId="0" borderId="0" xfId="0" applyFont="1" applyFill="1" applyBorder="1" applyAlignment="1">
      <alignment horizontal="right"/>
    </xf>
    <xf numFmtId="0" fontId="41" fillId="0" borderId="0" xfId="0" applyFont="1" applyFill="1" applyBorder="1"/>
    <xf numFmtId="1" fontId="41" fillId="0" borderId="0" xfId="0" applyNumberFormat="1" applyFont="1" applyFill="1" applyBorder="1"/>
    <xf numFmtId="172" fontId="38" fillId="0" borderId="0" xfId="0" applyNumberFormat="1" applyFont="1" applyBorder="1" applyAlignment="1">
      <alignment horizontal="right"/>
    </xf>
    <xf numFmtId="0" fontId="38" fillId="0" borderId="0" xfId="0" applyFont="1" applyBorder="1"/>
    <xf numFmtId="1" fontId="38" fillId="0" borderId="0" xfId="0" applyNumberFormat="1" applyFont="1" applyBorder="1"/>
    <xf numFmtId="3" fontId="38" fillId="0" borderId="0" xfId="1" applyNumberFormat="1" applyFont="1" applyBorder="1" applyAlignment="1">
      <alignment horizontal="right"/>
    </xf>
    <xf numFmtId="172" fontId="38" fillId="0" borderId="0" xfId="0" applyNumberFormat="1" applyFont="1" applyBorder="1"/>
    <xf numFmtId="3" fontId="38" fillId="0" borderId="0" xfId="0" applyNumberFormat="1" applyFont="1" applyBorder="1"/>
    <xf numFmtId="1" fontId="38" fillId="0" borderId="0" xfId="1" applyNumberFormat="1" applyFont="1" applyBorder="1" applyAlignment="1">
      <alignment horizontal="right"/>
    </xf>
    <xf numFmtId="172" fontId="38" fillId="0" borderId="0" xfId="0" applyNumberFormat="1" applyFont="1" applyFill="1" applyBorder="1"/>
    <xf numFmtId="174" fontId="1" fillId="0" borderId="0" xfId="0" applyNumberFormat="1" applyFont="1"/>
    <xf numFmtId="1" fontId="3" fillId="0" borderId="0" xfId="0" applyNumberFormat="1" applyFont="1" applyAlignment="1">
      <alignment horizontal="right"/>
    </xf>
    <xf numFmtId="1" fontId="40" fillId="0" borderId="0" xfId="0" applyNumberFormat="1" applyFont="1"/>
    <xf numFmtId="0" fontId="41" fillId="0" borderId="0" xfId="0" applyFont="1" applyBorder="1"/>
    <xf numFmtId="1" fontId="41" fillId="0" borderId="0" xfId="0" applyNumberFormat="1" applyFont="1" applyBorder="1"/>
    <xf numFmtId="3" fontId="41" fillId="0" borderId="0" xfId="0" applyNumberFormat="1" applyFont="1" applyBorder="1"/>
    <xf numFmtId="174" fontId="38" fillId="0" borderId="0" xfId="0" applyNumberFormat="1" applyFont="1" applyBorder="1"/>
    <xf numFmtId="3" fontId="42" fillId="0" borderId="0" xfId="1" applyNumberFormat="1" applyFont="1" applyFill="1" applyBorder="1" applyAlignment="1">
      <alignment horizontal="right"/>
    </xf>
    <xf numFmtId="0" fontId="43" fillId="0" borderId="0" xfId="0" applyFont="1" applyFill="1" applyBorder="1"/>
    <xf numFmtId="3" fontId="43" fillId="0" borderId="0" xfId="0" applyNumberFormat="1" applyFont="1" applyFill="1" applyBorder="1"/>
    <xf numFmtId="0" fontId="35" fillId="0" borderId="0" xfId="0" applyFont="1" applyFill="1" applyBorder="1"/>
    <xf numFmtId="1" fontId="35" fillId="0" borderId="0" xfId="0" applyNumberFormat="1" applyFont="1" applyFill="1" applyBorder="1"/>
    <xf numFmtId="0" fontId="44" fillId="0" borderId="0" xfId="0" applyFont="1" applyFill="1" applyBorder="1"/>
    <xf numFmtId="1" fontId="44" fillId="0" borderId="0" xfId="0" applyNumberFormat="1" applyFont="1" applyFill="1" applyBorder="1"/>
    <xf numFmtId="3" fontId="44" fillId="0" borderId="0" xfId="0" applyNumberFormat="1" applyFont="1" applyFill="1" applyBorder="1"/>
    <xf numFmtId="3" fontId="45" fillId="0" borderId="0" xfId="0" applyNumberFormat="1" applyFont="1" applyFill="1" applyBorder="1"/>
    <xf numFmtId="3" fontId="45" fillId="0" borderId="0" xfId="1" applyNumberFormat="1" applyFont="1" applyFill="1" applyBorder="1" applyAlignment="1">
      <alignment horizontal="right"/>
    </xf>
    <xf numFmtId="3" fontId="35" fillId="0" borderId="0" xfId="1" applyNumberFormat="1" applyFont="1" applyFill="1" applyBorder="1" applyAlignment="1">
      <alignment horizontal="right"/>
    </xf>
    <xf numFmtId="3" fontId="35" fillId="0" borderId="0" xfId="0" applyNumberFormat="1" applyFont="1" applyFill="1" applyBorder="1"/>
    <xf numFmtId="1" fontId="45" fillId="0" borderId="0" xfId="0" applyNumberFormat="1" applyFont="1" applyFill="1" applyBorder="1"/>
    <xf numFmtId="0" fontId="45" fillId="0" borderId="0" xfId="0" applyFont="1" applyFill="1" applyBorder="1"/>
    <xf numFmtId="173" fontId="1" fillId="0" borderId="0" xfId="0" applyNumberFormat="1" applyFont="1"/>
    <xf numFmtId="3" fontId="41" fillId="0" borderId="0" xfId="0" applyNumberFormat="1" applyFont="1" applyFill="1" applyBorder="1"/>
    <xf numFmtId="177" fontId="38" fillId="0" borderId="0" xfId="0" applyNumberFormat="1" applyFont="1" applyBorder="1"/>
    <xf numFmtId="0" fontId="1" fillId="0" borderId="0" xfId="0" applyFont="1" applyBorder="1"/>
    <xf numFmtId="0" fontId="38" fillId="0" borderId="0" xfId="0" applyFont="1" applyBorder="1" applyAlignment="1">
      <alignment horizontal="right"/>
    </xf>
    <xf numFmtId="0" fontId="38" fillId="0" borderId="0" xfId="0" applyNumberFormat="1" applyFont="1" applyBorder="1"/>
    <xf numFmtId="0" fontId="38" fillId="0" borderId="0" xfId="0" applyFont="1" applyBorder="1" applyAlignment="1">
      <alignment horizontal="justify"/>
    </xf>
    <xf numFmtId="174" fontId="0" fillId="0" borderId="0" xfId="0" applyNumberFormat="1"/>
    <xf numFmtId="14" fontId="0" fillId="0" borderId="0" xfId="0" applyNumberFormat="1"/>
    <xf numFmtId="0" fontId="0" fillId="0" borderId="0" xfId="0" applyAlignment="1"/>
    <xf numFmtId="3" fontId="0" fillId="0" borderId="0" xfId="0" applyNumberFormat="1"/>
    <xf numFmtId="172" fontId="17" fillId="0" borderId="0" xfId="0" applyNumberFormat="1" applyFont="1" applyBorder="1"/>
    <xf numFmtId="12" fontId="26" fillId="0" borderId="0" xfId="0" applyNumberFormat="1" applyFont="1" applyBorder="1" applyAlignment="1">
      <alignment horizontal="left"/>
    </xf>
    <xf numFmtId="0" fontId="17" fillId="0" borderId="2" xfId="0" applyFont="1" applyBorder="1"/>
    <xf numFmtId="0" fontId="17" fillId="0" borderId="0" xfId="0" applyFont="1" applyBorder="1"/>
    <xf numFmtId="1" fontId="17" fillId="0" borderId="0" xfId="0" applyNumberFormat="1" applyFont="1"/>
    <xf numFmtId="172" fontId="11" fillId="0" borderId="0" xfId="0" applyNumberFormat="1" applyFont="1" applyAlignment="1">
      <alignment horizontal="right"/>
    </xf>
    <xf numFmtId="172" fontId="17" fillId="0" borderId="0" xfId="0" applyNumberFormat="1" applyFont="1" applyAlignment="1">
      <alignment horizontal="right"/>
    </xf>
    <xf numFmtId="1" fontId="17" fillId="0" borderId="0" xfId="0" applyNumberFormat="1" applyFont="1" applyBorder="1"/>
    <xf numFmtId="172" fontId="27" fillId="0" borderId="0" xfId="0" applyNumberFormat="1" applyFont="1" applyBorder="1" applyAlignment="1">
      <alignment horizontal="right"/>
    </xf>
    <xf numFmtId="172" fontId="1" fillId="0" borderId="0" xfId="0" applyNumberFormat="1" applyFont="1" applyBorder="1" applyAlignment="1">
      <alignment horizontal="right"/>
    </xf>
    <xf numFmtId="172" fontId="11" fillId="0" borderId="0" xfId="0" applyNumberFormat="1" applyFont="1" applyBorder="1" applyAlignment="1">
      <alignment horizontal="right"/>
    </xf>
    <xf numFmtId="172" fontId="11" fillId="0" borderId="1" xfId="0" applyNumberFormat="1" applyFont="1" applyFill="1" applyBorder="1" applyAlignment="1">
      <alignment horizontal="right"/>
    </xf>
    <xf numFmtId="1" fontId="17" fillId="0" borderId="0" xfId="0" applyNumberFormat="1" applyFont="1" applyFill="1" applyBorder="1"/>
    <xf numFmtId="1" fontId="16" fillId="0" borderId="0" xfId="0" applyNumberFormat="1" applyFont="1"/>
    <xf numFmtId="172" fontId="1" fillId="0" borderId="0" xfId="0" applyNumberFormat="1" applyFont="1" applyFill="1" applyBorder="1" applyAlignment="1">
      <alignment horizontal="right"/>
    </xf>
    <xf numFmtId="1" fontId="16" fillId="0" borderId="0" xfId="0" applyNumberFormat="1" applyFont="1" applyBorder="1"/>
    <xf numFmtId="0" fontId="1" fillId="0" borderId="0" xfId="0" applyFont="1" applyFill="1" applyBorder="1"/>
    <xf numFmtId="1" fontId="1" fillId="0" borderId="0" xfId="1" applyNumberFormat="1" applyFont="1" applyFill="1" applyBorder="1" applyAlignment="1">
      <alignment horizontal="right"/>
    </xf>
    <xf numFmtId="1" fontId="1" fillId="0" borderId="0" xfId="1" applyNumberFormat="1" applyFont="1" applyFill="1" applyBorder="1"/>
    <xf numFmtId="0" fontId="1" fillId="0" borderId="0" xfId="0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178" fontId="1" fillId="0" borderId="0" xfId="1" applyNumberFormat="1" applyFont="1" applyFill="1" applyBorder="1"/>
    <xf numFmtId="0" fontId="28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1" fontId="29" fillId="0" borderId="0" xfId="0" applyNumberFormat="1" applyFont="1" applyFill="1" applyBorder="1" applyAlignment="1">
      <alignment horizontal="center"/>
    </xf>
    <xf numFmtId="1" fontId="29" fillId="0" borderId="0" xfId="0" applyNumberFormat="1" applyFont="1" applyFill="1" applyBorder="1" applyAlignment="1">
      <alignment horizontal="right"/>
    </xf>
    <xf numFmtId="1" fontId="28" fillId="0" borderId="0" xfId="0" applyNumberFormat="1" applyFont="1" applyFill="1" applyBorder="1" applyAlignment="1">
      <alignment horizontal="right"/>
    </xf>
    <xf numFmtId="1" fontId="28" fillId="0" borderId="0" xfId="0" applyNumberFormat="1" applyFont="1" applyFill="1" applyBorder="1" applyAlignment="1">
      <alignment horizontal="center"/>
    </xf>
    <xf numFmtId="1" fontId="1" fillId="0" borderId="0" xfId="0" applyNumberFormat="1" applyFont="1" applyFill="1" applyBorder="1"/>
    <xf numFmtId="172" fontId="16" fillId="0" borderId="0" xfId="0" applyNumberFormat="1" applyFont="1" applyBorder="1"/>
    <xf numFmtId="172" fontId="11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1" fillId="0" borderId="0" xfId="0" applyFont="1" applyFill="1" applyBorder="1" applyAlignment="1">
      <alignment horizontal="right" vertical="top"/>
    </xf>
    <xf numFmtId="172" fontId="1" fillId="0" borderId="0" xfId="0" applyNumberFormat="1" applyFont="1" applyFill="1" applyAlignment="1">
      <alignment horizontal="right"/>
    </xf>
    <xf numFmtId="172" fontId="11" fillId="0" borderId="0" xfId="0" applyNumberFormat="1" applyFont="1" applyFill="1" applyAlignment="1">
      <alignment horizontal="right"/>
    </xf>
    <xf numFmtId="172" fontId="11" fillId="0" borderId="0" xfId="0" applyNumberFormat="1" applyFont="1"/>
    <xf numFmtId="1" fontId="17" fillId="0" borderId="0" xfId="0" applyNumberFormat="1" applyFont="1" applyFill="1"/>
    <xf numFmtId="172" fontId="1" fillId="0" borderId="0" xfId="0" applyNumberFormat="1" applyFont="1" applyFill="1"/>
    <xf numFmtId="0" fontId="6" fillId="0" borderId="0" xfId="0" applyFont="1" applyFill="1"/>
    <xf numFmtId="0" fontId="1" fillId="0" borderId="0" xfId="0" applyFont="1" applyFill="1"/>
    <xf numFmtId="0" fontId="12" fillId="0" borderId="0" xfId="0" applyFont="1" applyFill="1"/>
    <xf numFmtId="0" fontId="0" fillId="0" borderId="0" xfId="0" applyFill="1" applyAlignment="1">
      <alignment horizontal="right"/>
    </xf>
    <xf numFmtId="12" fontId="12" fillId="0" borderId="0" xfId="0" applyNumberFormat="1" applyFont="1" applyFill="1"/>
    <xf numFmtId="0" fontId="12" fillId="0" borderId="0" xfId="0" applyNumberFormat="1" applyFont="1" applyFill="1" applyAlignment="1">
      <alignment horizontal="right"/>
    </xf>
    <xf numFmtId="0" fontId="12" fillId="0" borderId="0" xfId="0" applyNumberFormat="1" applyFont="1" applyFill="1"/>
    <xf numFmtId="0" fontId="15" fillId="0" borderId="0" xfId="0" applyFont="1"/>
    <xf numFmtId="0" fontId="30" fillId="0" borderId="0" xfId="0" applyFont="1"/>
    <xf numFmtId="0" fontId="15" fillId="0" borderId="0" xfId="0" applyFont="1" applyFill="1"/>
    <xf numFmtId="172" fontId="19" fillId="0" borderId="0" xfId="0" applyNumberFormat="1" applyFont="1"/>
    <xf numFmtId="172" fontId="1" fillId="2" borderId="0" xfId="0" applyNumberFormat="1" applyFont="1" applyFill="1"/>
    <xf numFmtId="172" fontId="1" fillId="3" borderId="0" xfId="0" applyNumberFormat="1" applyFont="1" applyFill="1"/>
    <xf numFmtId="0" fontId="1" fillId="0" borderId="0" xfId="0" applyFont="1" applyAlignment="1">
      <alignment horizontal="right"/>
    </xf>
    <xf numFmtId="0" fontId="1" fillId="0" borderId="0" xfId="3" applyFont="1"/>
    <xf numFmtId="3" fontId="1" fillId="0" borderId="0" xfId="3" applyNumberFormat="1" applyFont="1"/>
    <xf numFmtId="0" fontId="1" fillId="0" borderId="0" xfId="3" applyFont="1" applyFill="1"/>
    <xf numFmtId="0" fontId="1" fillId="0" borderId="0" xfId="3" applyFont="1" applyAlignment="1">
      <alignment horizontal="right"/>
    </xf>
    <xf numFmtId="172" fontId="36" fillId="0" borderId="0" xfId="0" applyNumberFormat="1" applyFont="1"/>
    <xf numFmtId="172" fontId="32" fillId="0" borderId="0" xfId="0" applyNumberFormat="1" applyFont="1" applyBorder="1"/>
    <xf numFmtId="3" fontId="32" fillId="0" borderId="0" xfId="0" applyNumberFormat="1" applyFont="1" applyBorder="1"/>
    <xf numFmtId="1" fontId="32" fillId="0" borderId="0" xfId="0" applyNumberFormat="1" applyFont="1" applyBorder="1"/>
    <xf numFmtId="0" fontId="32" fillId="0" borderId="0" xfId="0" applyFont="1" applyBorder="1"/>
    <xf numFmtId="0" fontId="46" fillId="0" borderId="0" xfId="0" applyFont="1" applyBorder="1"/>
    <xf numFmtId="1" fontId="46" fillId="0" borderId="0" xfId="0" applyNumberFormat="1" applyFont="1" applyBorder="1"/>
    <xf numFmtId="3" fontId="46" fillId="0" borderId="0" xfId="0" applyNumberFormat="1" applyFont="1" applyBorder="1"/>
    <xf numFmtId="3" fontId="46" fillId="0" borderId="0" xfId="0" applyNumberFormat="1" applyFont="1" applyFill="1" applyBorder="1"/>
    <xf numFmtId="1" fontId="46" fillId="0" borderId="0" xfId="0" applyNumberFormat="1" applyFont="1" applyFill="1" applyBorder="1"/>
    <xf numFmtId="172" fontId="32" fillId="0" borderId="0" xfId="0" applyNumberFormat="1" applyFont="1" applyFill="1" applyBorder="1"/>
    <xf numFmtId="3" fontId="47" fillId="0" borderId="0" xfId="0" applyNumberFormat="1" applyFont="1" applyFill="1" applyBorder="1"/>
    <xf numFmtId="1" fontId="47" fillId="0" borderId="0" xfId="0" applyNumberFormat="1" applyFont="1" applyFill="1" applyBorder="1"/>
    <xf numFmtId="172" fontId="34" fillId="0" borderId="0" xfId="0" applyNumberFormat="1" applyFont="1" applyBorder="1"/>
    <xf numFmtId="172" fontId="0" fillId="0" borderId="0" xfId="0" applyNumberFormat="1" applyFill="1" applyBorder="1"/>
    <xf numFmtId="3" fontId="1" fillId="0" borderId="0" xfId="0" applyNumberFormat="1" applyFont="1" applyBorder="1"/>
    <xf numFmtId="172" fontId="41" fillId="0" borderId="0" xfId="0" applyNumberFormat="1" applyFont="1" applyBorder="1" applyAlignment="1">
      <alignment horizontal="right"/>
    </xf>
    <xf numFmtId="0" fontId="1" fillId="0" borderId="0" xfId="0" applyNumberFormat="1" applyFont="1" applyBorder="1"/>
    <xf numFmtId="0" fontId="38" fillId="0" borderId="0" xfId="0" applyNumberFormat="1" applyFont="1" applyFill="1" applyBorder="1"/>
    <xf numFmtId="0" fontId="41" fillId="0" borderId="0" xfId="0" applyNumberFormat="1" applyFont="1" applyFill="1" applyBorder="1"/>
    <xf numFmtId="0" fontId="41" fillId="0" borderId="0" xfId="0" applyNumberFormat="1" applyFont="1" applyBorder="1"/>
    <xf numFmtId="172" fontId="38" fillId="4" borderId="0" xfId="0" applyNumberFormat="1" applyFont="1" applyFill="1" applyBorder="1"/>
    <xf numFmtId="3" fontId="0" fillId="0" borderId="0" xfId="0" applyNumberFormat="1" applyFill="1" applyBorder="1"/>
    <xf numFmtId="172" fontId="34" fillId="0" borderId="0" xfId="0" applyNumberFormat="1" applyFont="1"/>
    <xf numFmtId="174" fontId="38" fillId="0" borderId="0" xfId="0" applyNumberFormat="1" applyFont="1"/>
    <xf numFmtId="0" fontId="38" fillId="0" borderId="0" xfId="0" applyFont="1"/>
    <xf numFmtId="174" fontId="0" fillId="4" borderId="0" xfId="0" applyNumberFormat="1" applyFill="1"/>
    <xf numFmtId="0" fontId="31" fillId="0" borderId="0" xfId="0" applyFont="1"/>
    <xf numFmtId="174" fontId="33" fillId="0" borderId="0" xfId="0" applyNumberFormat="1" applyFont="1"/>
    <xf numFmtId="1" fontId="0" fillId="0" borderId="0" xfId="0" applyNumberFormat="1" applyProtection="1">
      <protection locked="0"/>
    </xf>
    <xf numFmtId="174" fontId="0" fillId="0" borderId="0" xfId="0" applyNumberFormat="1" applyFill="1"/>
    <xf numFmtId="174" fontId="36" fillId="0" borderId="0" xfId="0" applyNumberFormat="1" applyFont="1"/>
    <xf numFmtId="1" fontId="34" fillId="0" borderId="0" xfId="0" applyNumberFormat="1" applyFont="1" applyProtection="1"/>
    <xf numFmtId="174" fontId="34" fillId="0" borderId="0" xfId="0" applyNumberFormat="1" applyFont="1"/>
    <xf numFmtId="0" fontId="48" fillId="0" borderId="0" xfId="0" applyFont="1"/>
    <xf numFmtId="0" fontId="0" fillId="0" borderId="0" xfId="0" applyNumberFormat="1"/>
    <xf numFmtId="0" fontId="33" fillId="0" borderId="0" xfId="0" applyNumberFormat="1" applyFont="1"/>
    <xf numFmtId="0" fontId="48" fillId="0" borderId="0" xfId="0" applyNumberFormat="1" applyFont="1"/>
    <xf numFmtId="173" fontId="0" fillId="0" borderId="0" xfId="0" applyNumberFormat="1"/>
    <xf numFmtId="0" fontId="38" fillId="0" borderId="0" xfId="0" applyNumberFormat="1" applyFont="1"/>
    <xf numFmtId="0" fontId="1" fillId="0" borderId="0" xfId="0" applyNumberFormat="1" applyFont="1"/>
    <xf numFmtId="0" fontId="36" fillId="0" borderId="0" xfId="0" applyFont="1"/>
    <xf numFmtId="9" fontId="1" fillId="0" borderId="0" xfId="0" applyNumberFormat="1" applyFont="1" applyAlignment="1">
      <alignment horizontal="right"/>
    </xf>
    <xf numFmtId="0" fontId="36" fillId="0" borderId="0" xfId="0" applyNumberFormat="1" applyFont="1"/>
    <xf numFmtId="1" fontId="1" fillId="0" borderId="0" xfId="0" applyNumberFormat="1" applyFont="1"/>
    <xf numFmtId="1" fontId="1" fillId="0" borderId="0" xfId="0" applyNumberFormat="1" applyFont="1" applyProtection="1"/>
    <xf numFmtId="174" fontId="38" fillId="0" borderId="0" xfId="4" applyNumberFormat="1" applyFont="1"/>
    <xf numFmtId="0" fontId="38" fillId="0" borderId="0" xfId="4" applyFont="1"/>
    <xf numFmtId="0" fontId="38" fillId="0" borderId="0" xfId="4" applyNumberFormat="1" applyFont="1"/>
    <xf numFmtId="0" fontId="34" fillId="0" borderId="0" xfId="4" applyNumberFormat="1" applyFont="1"/>
    <xf numFmtId="0" fontId="3" fillId="0" borderId="0" xfId="0" applyFont="1" applyAlignment="1"/>
    <xf numFmtId="0" fontId="0" fillId="0" borderId="0" xfId="0" applyAlignment="1"/>
    <xf numFmtId="0" fontId="26" fillId="0" borderId="1" xfId="0" applyFont="1" applyBorder="1" applyAlignment="1">
      <alignment horizontal="left"/>
    </xf>
    <xf numFmtId="0" fontId="26" fillId="0" borderId="3" xfId="0" applyFont="1" applyBorder="1" applyAlignment="1">
      <alignment horizontal="left"/>
    </xf>
    <xf numFmtId="0" fontId="26" fillId="0" borderId="4" xfId="0" applyFont="1" applyBorder="1" applyAlignment="1">
      <alignment horizontal="left"/>
    </xf>
    <xf numFmtId="12" fontId="26" fillId="0" borderId="1" xfId="0" applyNumberFormat="1" applyFont="1" applyBorder="1" applyAlignment="1">
      <alignment horizontal="left"/>
    </xf>
    <xf numFmtId="12" fontId="26" fillId="0" borderId="3" xfId="0" applyNumberFormat="1" applyFont="1" applyBorder="1" applyAlignment="1">
      <alignment horizontal="left"/>
    </xf>
    <xf numFmtId="12" fontId="26" fillId="0" borderId="4" xfId="0" applyNumberFormat="1" applyFont="1" applyBorder="1" applyAlignment="1">
      <alignment horizontal="left"/>
    </xf>
    <xf numFmtId="0" fontId="3" fillId="0" borderId="5" xfId="0" applyFont="1" applyBorder="1" applyAlignment="1"/>
    <xf numFmtId="0" fontId="0" fillId="0" borderId="5" xfId="0" applyBorder="1" applyAlignment="1"/>
  </cellXfs>
  <cellStyles count="5">
    <cellStyle name="Millares" xfId="1" builtinId="3"/>
    <cellStyle name="Normal" xfId="0" builtinId="0"/>
    <cellStyle name="Normal 3" xfId="2"/>
    <cellStyle name="Normal 4" xfId="3"/>
    <cellStyle name="Normal 5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4283"/>
  <sheetViews>
    <sheetView tabSelected="1" workbookViewId="0">
      <pane xSplit="1" ySplit="3" topLeftCell="B4270" activePane="bottomRight" state="frozen"/>
      <selection activeCell="G52" sqref="G52"/>
      <selection pane="topRight" activeCell="G52" sqref="G52"/>
      <selection pane="bottomLeft" activeCell="G52" sqref="G52"/>
      <selection pane="bottomRight" activeCell="AV4279" sqref="AV4279"/>
    </sheetView>
  </sheetViews>
  <sheetFormatPr baseColWidth="10" defaultRowHeight="12.75" x14ac:dyDescent="0.2"/>
  <cols>
    <col min="1" max="1" width="34.140625" customWidth="1"/>
    <col min="2" max="2" width="14.7109375" customWidth="1"/>
    <col min="3" max="3" width="12.85546875" customWidth="1"/>
    <col min="4" max="4" width="16.28515625" customWidth="1"/>
    <col min="5" max="5" width="17.140625" customWidth="1"/>
    <col min="8" max="8" width="13.5703125" customWidth="1"/>
    <col min="9" max="9" width="16.5703125" customWidth="1"/>
    <col min="12" max="12" width="14" customWidth="1"/>
    <col min="13" max="13" width="14.7109375" customWidth="1"/>
    <col min="16" max="16" width="14.28515625" customWidth="1"/>
    <col min="17" max="17" width="15.42578125" customWidth="1"/>
    <col min="18" max="18" width="14" customWidth="1"/>
    <col min="20" max="20" width="13.140625" customWidth="1"/>
    <col min="21" max="21" width="15.5703125" customWidth="1"/>
    <col min="25" max="25" width="16" customWidth="1"/>
    <col min="28" max="28" width="13.42578125" customWidth="1"/>
    <col min="29" max="29" width="14.85546875" customWidth="1"/>
    <col min="33" max="33" width="15.5703125" customWidth="1"/>
    <col min="34" max="34" width="11" customWidth="1"/>
    <col min="35" max="35" width="11.42578125" customWidth="1"/>
    <col min="36" max="36" width="15.140625" customWidth="1"/>
    <col min="37" max="37" width="14.28515625" customWidth="1"/>
    <col min="38" max="38" width="11" customWidth="1"/>
    <col min="39" max="39" width="11.42578125" customWidth="1"/>
    <col min="40" max="40" width="11.28515625" customWidth="1"/>
    <col min="41" max="41" width="14.42578125" customWidth="1"/>
    <col min="45" max="45" width="15.85546875" customWidth="1"/>
    <col min="46" max="46" width="17.5703125" customWidth="1"/>
  </cols>
  <sheetData>
    <row r="1" spans="1:48" ht="15" x14ac:dyDescent="0.2">
      <c r="A1" s="1"/>
      <c r="B1" s="253" t="s">
        <v>123</v>
      </c>
      <c r="C1" s="253"/>
      <c r="D1" s="253"/>
      <c r="E1" s="253"/>
      <c r="F1" s="253"/>
      <c r="G1" s="253"/>
      <c r="H1" s="253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8" ht="15" x14ac:dyDescent="0.2">
      <c r="A2" s="1"/>
      <c r="B2" s="253" t="s">
        <v>0</v>
      </c>
      <c r="C2" s="253"/>
      <c r="D2" s="253"/>
      <c r="E2" s="253"/>
      <c r="F2" s="253" t="s">
        <v>114</v>
      </c>
      <c r="G2" s="253"/>
      <c r="H2" s="253"/>
      <c r="I2" s="253"/>
      <c r="J2" s="253" t="s">
        <v>115</v>
      </c>
      <c r="K2" s="253"/>
      <c r="L2" s="253"/>
      <c r="M2" s="253"/>
      <c r="N2" s="253" t="s">
        <v>116</v>
      </c>
      <c r="O2" s="253"/>
      <c r="P2" s="253"/>
      <c r="Q2" s="253"/>
      <c r="R2" s="253" t="s">
        <v>117</v>
      </c>
      <c r="S2" s="253"/>
      <c r="T2" s="253"/>
      <c r="U2" s="253"/>
      <c r="V2" s="253" t="s">
        <v>118</v>
      </c>
      <c r="W2" s="253"/>
      <c r="X2" s="253"/>
      <c r="Y2" s="253"/>
      <c r="Z2" s="253" t="s">
        <v>119</v>
      </c>
      <c r="AA2" s="253"/>
      <c r="AB2" s="253"/>
      <c r="AC2" s="253"/>
      <c r="AD2" s="253" t="s">
        <v>120</v>
      </c>
      <c r="AE2" s="253"/>
      <c r="AF2" s="253"/>
      <c r="AG2" s="253"/>
      <c r="AH2" s="253" t="s">
        <v>121</v>
      </c>
      <c r="AI2" s="253"/>
      <c r="AJ2" s="253"/>
      <c r="AK2" s="253"/>
      <c r="AL2" s="253" t="s">
        <v>122</v>
      </c>
      <c r="AM2" s="253"/>
      <c r="AN2" s="253"/>
      <c r="AO2" s="253"/>
      <c r="AP2" s="253" t="s">
        <v>12</v>
      </c>
      <c r="AQ2" s="254"/>
      <c r="AR2" s="254"/>
      <c r="AS2" s="254"/>
      <c r="AT2" s="55" t="s">
        <v>179</v>
      </c>
      <c r="AU2" s="55" t="s">
        <v>180</v>
      </c>
    </row>
    <row r="3" spans="1:48" ht="15" x14ac:dyDescent="0.2">
      <c r="A3" s="1" t="s">
        <v>1</v>
      </c>
      <c r="B3" s="1" t="s">
        <v>176</v>
      </c>
      <c r="C3" s="1" t="s">
        <v>111</v>
      </c>
      <c r="D3" s="1" t="s">
        <v>112</v>
      </c>
      <c r="E3" s="1" t="s">
        <v>113</v>
      </c>
      <c r="F3" s="1" t="s">
        <v>110</v>
      </c>
      <c r="G3" s="1" t="s">
        <v>111</v>
      </c>
      <c r="H3" s="1" t="s">
        <v>112</v>
      </c>
      <c r="I3" s="1" t="s">
        <v>113</v>
      </c>
      <c r="J3" s="1" t="s">
        <v>110</v>
      </c>
      <c r="K3" s="1" t="s">
        <v>111</v>
      </c>
      <c r="L3" s="1" t="s">
        <v>112</v>
      </c>
      <c r="M3" s="1" t="s">
        <v>113</v>
      </c>
      <c r="N3" s="1" t="s">
        <v>110</v>
      </c>
      <c r="O3" s="1" t="s">
        <v>111</v>
      </c>
      <c r="P3" s="1" t="s">
        <v>112</v>
      </c>
      <c r="Q3" s="1" t="s">
        <v>113</v>
      </c>
      <c r="R3" s="1" t="s">
        <v>110</v>
      </c>
      <c r="S3" s="1" t="s">
        <v>111</v>
      </c>
      <c r="T3" s="1" t="s">
        <v>112</v>
      </c>
      <c r="U3" s="1" t="s">
        <v>113</v>
      </c>
      <c r="V3" s="1" t="s">
        <v>110</v>
      </c>
      <c r="W3" s="1" t="s">
        <v>111</v>
      </c>
      <c r="X3" s="1" t="s">
        <v>112</v>
      </c>
      <c r="Y3" s="1" t="s">
        <v>113</v>
      </c>
      <c r="Z3" s="1" t="s">
        <v>110</v>
      </c>
      <c r="AA3" s="1" t="s">
        <v>111</v>
      </c>
      <c r="AB3" s="1" t="s">
        <v>112</v>
      </c>
      <c r="AC3" s="1" t="s">
        <v>113</v>
      </c>
      <c r="AD3" s="1" t="s">
        <v>110</v>
      </c>
      <c r="AE3" s="1" t="s">
        <v>111</v>
      </c>
      <c r="AF3" s="1" t="s">
        <v>112</v>
      </c>
      <c r="AG3" s="1" t="s">
        <v>113</v>
      </c>
      <c r="AH3" s="1" t="s">
        <v>110</v>
      </c>
      <c r="AI3" s="1" t="s">
        <v>111</v>
      </c>
      <c r="AJ3" s="1" t="s">
        <v>112</v>
      </c>
      <c r="AK3" s="1" t="s">
        <v>113</v>
      </c>
      <c r="AL3" s="1" t="s">
        <v>110</v>
      </c>
      <c r="AM3" s="1" t="s">
        <v>111</v>
      </c>
      <c r="AN3" s="1" t="s">
        <v>112</v>
      </c>
      <c r="AO3" s="1" t="s">
        <v>113</v>
      </c>
      <c r="AP3" s="1" t="s">
        <v>110</v>
      </c>
      <c r="AQ3" s="1" t="s">
        <v>111</v>
      </c>
      <c r="AR3" s="1" t="s">
        <v>112</v>
      </c>
      <c r="AS3" s="1" t="s">
        <v>113</v>
      </c>
      <c r="AT3" s="48" t="s">
        <v>177</v>
      </c>
      <c r="AU3" s="245" t="s">
        <v>178</v>
      </c>
      <c r="AV3" s="1"/>
    </row>
    <row r="4" spans="1:48" ht="15" x14ac:dyDescent="0.2">
      <c r="A4" s="7">
        <v>35432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</row>
    <row r="5" spans="1:48" ht="15" x14ac:dyDescent="0.2">
      <c r="A5" s="7">
        <v>35437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</row>
    <row r="6" spans="1:48" ht="15" x14ac:dyDescent="0.2">
      <c r="A6" s="8">
        <v>35439</v>
      </c>
      <c r="B6" s="4"/>
      <c r="C6" s="4"/>
      <c r="D6" s="4"/>
      <c r="E6" s="4"/>
      <c r="F6" s="4">
        <v>46</v>
      </c>
      <c r="G6" s="4">
        <v>146</v>
      </c>
      <c r="H6" s="4">
        <v>1290</v>
      </c>
      <c r="I6" s="4">
        <v>187910</v>
      </c>
      <c r="J6" s="4">
        <v>51</v>
      </c>
      <c r="K6" s="4">
        <v>173</v>
      </c>
      <c r="L6" s="4">
        <v>1233</v>
      </c>
      <c r="M6" s="4">
        <v>213778</v>
      </c>
      <c r="N6" s="4">
        <v>45</v>
      </c>
      <c r="O6" s="4">
        <v>190</v>
      </c>
      <c r="P6" s="4">
        <v>1200</v>
      </c>
      <c r="Q6" s="4">
        <v>227400</v>
      </c>
      <c r="R6" s="4">
        <v>14</v>
      </c>
      <c r="S6" s="4">
        <v>242</v>
      </c>
      <c r="T6" s="4">
        <v>1030</v>
      </c>
      <c r="U6" s="4">
        <v>243260</v>
      </c>
      <c r="V6" s="4">
        <v>20</v>
      </c>
      <c r="W6" s="4">
        <v>251</v>
      </c>
      <c r="X6" s="4">
        <v>1100</v>
      </c>
      <c r="Y6" s="4">
        <v>276100</v>
      </c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8" ht="15" x14ac:dyDescent="0.2">
      <c r="A7" s="8">
        <v>35444</v>
      </c>
      <c r="B7" s="4"/>
      <c r="C7" s="4"/>
      <c r="D7" s="4"/>
      <c r="E7" s="4"/>
      <c r="F7" s="4">
        <v>132</v>
      </c>
      <c r="G7" s="4">
        <v>145</v>
      </c>
      <c r="H7" s="4">
        <v>1319</v>
      </c>
      <c r="I7" s="4">
        <v>191570</v>
      </c>
      <c r="J7" s="4">
        <v>172</v>
      </c>
      <c r="K7" s="4">
        <v>166</v>
      </c>
      <c r="L7" s="4">
        <v>1282</v>
      </c>
      <c r="M7" s="4">
        <v>212991</v>
      </c>
      <c r="N7" s="4">
        <v>265</v>
      </c>
      <c r="O7" s="4">
        <v>194</v>
      </c>
      <c r="P7" s="4">
        <v>1177</v>
      </c>
      <c r="Q7" s="4">
        <v>228324</v>
      </c>
      <c r="R7" s="4">
        <v>71</v>
      </c>
      <c r="S7" s="4">
        <v>232</v>
      </c>
      <c r="T7" s="4">
        <v>1120</v>
      </c>
      <c r="U7" s="4">
        <v>259280</v>
      </c>
      <c r="V7" s="4">
        <v>37</v>
      </c>
      <c r="W7" s="4">
        <v>261</v>
      </c>
      <c r="X7" s="4">
        <v>1075</v>
      </c>
      <c r="Y7" s="4">
        <v>280575</v>
      </c>
      <c r="Z7" s="4">
        <v>34</v>
      </c>
      <c r="AA7" s="4">
        <v>288</v>
      </c>
      <c r="AB7" s="4">
        <v>1115</v>
      </c>
      <c r="AC7" s="4">
        <v>320563</v>
      </c>
      <c r="AD7" s="4">
        <v>14</v>
      </c>
      <c r="AE7" s="4">
        <v>323</v>
      </c>
      <c r="AF7" s="4">
        <v>1060</v>
      </c>
      <c r="AG7" s="4">
        <v>342380</v>
      </c>
      <c r="AH7" s="1">
        <v>22</v>
      </c>
      <c r="AI7" s="1">
        <v>369</v>
      </c>
      <c r="AJ7" s="1">
        <v>1040</v>
      </c>
      <c r="AK7" s="1">
        <v>384107</v>
      </c>
      <c r="AL7" s="4"/>
      <c r="AM7" s="4"/>
      <c r="AN7" s="4"/>
      <c r="AO7" s="4"/>
    </row>
    <row r="8" spans="1:48" ht="15" x14ac:dyDescent="0.2">
      <c r="A8" s="8">
        <v>35446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8" ht="15" x14ac:dyDescent="0.2">
      <c r="A9" s="8">
        <v>35451</v>
      </c>
      <c r="B9" s="4">
        <v>62</v>
      </c>
      <c r="C9" s="4">
        <v>128</v>
      </c>
      <c r="D9" s="4">
        <v>1390</v>
      </c>
      <c r="E9" s="9">
        <v>177920</v>
      </c>
      <c r="F9" s="4">
        <v>56</v>
      </c>
      <c r="G9" s="4">
        <v>144</v>
      </c>
      <c r="H9" s="4">
        <v>1323</v>
      </c>
      <c r="I9" s="4">
        <v>190500</v>
      </c>
      <c r="J9" s="4">
        <v>328</v>
      </c>
      <c r="K9" s="4">
        <v>167</v>
      </c>
      <c r="L9" s="4">
        <v>1298</v>
      </c>
      <c r="M9" s="4">
        <v>217193</v>
      </c>
      <c r="N9" s="4">
        <v>246</v>
      </c>
      <c r="O9" s="4">
        <v>192</v>
      </c>
      <c r="P9" s="4">
        <v>1245</v>
      </c>
      <c r="Q9" s="4">
        <v>239062</v>
      </c>
      <c r="R9" s="4">
        <v>63</v>
      </c>
      <c r="S9" s="4">
        <v>225</v>
      </c>
      <c r="T9" s="4">
        <v>1170</v>
      </c>
      <c r="U9" s="4">
        <v>263640</v>
      </c>
      <c r="V9" s="4">
        <v>183</v>
      </c>
      <c r="W9" s="4">
        <v>267</v>
      </c>
      <c r="X9" s="4">
        <v>1119</v>
      </c>
      <c r="Y9" s="4">
        <v>298495</v>
      </c>
      <c r="Z9" s="4">
        <v>30</v>
      </c>
      <c r="AA9" s="4">
        <v>283</v>
      </c>
      <c r="AB9" s="4">
        <v>1070</v>
      </c>
      <c r="AC9" s="4">
        <v>302810</v>
      </c>
      <c r="AD9" s="4">
        <v>10</v>
      </c>
      <c r="AE9" s="4">
        <v>333</v>
      </c>
      <c r="AF9" s="4">
        <v>1070</v>
      </c>
      <c r="AG9" s="4">
        <v>356310</v>
      </c>
      <c r="AH9" s="4"/>
      <c r="AI9" s="4"/>
      <c r="AJ9" s="4"/>
      <c r="AK9" s="4"/>
      <c r="AL9" s="4"/>
      <c r="AM9" s="4"/>
      <c r="AN9" s="4"/>
      <c r="AO9" s="4"/>
    </row>
    <row r="10" spans="1:48" ht="15" x14ac:dyDescent="0.2">
      <c r="A10" s="8">
        <v>35453</v>
      </c>
      <c r="B10" s="4">
        <v>7</v>
      </c>
      <c r="C10" s="4">
        <v>128</v>
      </c>
      <c r="D10" s="4">
        <v>1430</v>
      </c>
      <c r="E10" s="10">
        <v>183040</v>
      </c>
      <c r="F10" s="4">
        <v>53</v>
      </c>
      <c r="G10" s="4">
        <v>138</v>
      </c>
      <c r="H10" s="4">
        <v>1370</v>
      </c>
      <c r="I10" s="4">
        <v>188603</v>
      </c>
      <c r="J10" s="4">
        <v>61</v>
      </c>
      <c r="K10" s="4">
        <v>168</v>
      </c>
      <c r="L10" s="4">
        <v>1277</v>
      </c>
      <c r="M10" s="4">
        <v>214906</v>
      </c>
      <c r="N10" s="4">
        <v>53</v>
      </c>
      <c r="O10" s="4">
        <v>183</v>
      </c>
      <c r="P10" s="4">
        <v>1243</v>
      </c>
      <c r="Q10" s="4">
        <v>227530</v>
      </c>
      <c r="R10" s="4">
        <v>28</v>
      </c>
      <c r="S10" s="4">
        <v>231</v>
      </c>
      <c r="T10" s="4">
        <v>1125</v>
      </c>
      <c r="U10" s="4">
        <v>259875</v>
      </c>
      <c r="V10" s="4"/>
      <c r="W10" s="4"/>
      <c r="X10" s="4"/>
      <c r="Y10" s="4"/>
      <c r="Z10" s="4">
        <v>25</v>
      </c>
      <c r="AA10" s="4">
        <v>295</v>
      </c>
      <c r="AB10" s="4">
        <v>1090</v>
      </c>
      <c r="AC10" s="4">
        <v>321550</v>
      </c>
      <c r="AD10" s="4">
        <v>12</v>
      </c>
      <c r="AE10" s="4">
        <v>314</v>
      </c>
      <c r="AF10" s="4">
        <v>990</v>
      </c>
      <c r="AG10" s="4">
        <v>310860</v>
      </c>
      <c r="AH10" s="4"/>
      <c r="AI10" s="4"/>
      <c r="AJ10" s="4"/>
      <c r="AK10" s="4"/>
      <c r="AL10" s="4"/>
      <c r="AM10" s="4"/>
      <c r="AN10" s="4"/>
      <c r="AO10" s="4"/>
    </row>
    <row r="11" spans="1:48" ht="15" x14ac:dyDescent="0.2">
      <c r="A11" s="8">
        <v>35458</v>
      </c>
      <c r="B11" s="4">
        <v>19</v>
      </c>
      <c r="C11" s="4">
        <v>111</v>
      </c>
      <c r="D11" s="4">
        <v>1300</v>
      </c>
      <c r="E11" s="10">
        <v>144300</v>
      </c>
      <c r="F11" s="4">
        <v>107</v>
      </c>
      <c r="G11" s="4">
        <v>143</v>
      </c>
      <c r="H11" s="4">
        <v>1324</v>
      </c>
      <c r="I11" s="4">
        <v>189332</v>
      </c>
      <c r="J11" s="4">
        <v>109</v>
      </c>
      <c r="K11" s="4">
        <v>166</v>
      </c>
      <c r="L11" s="4">
        <v>1282</v>
      </c>
      <c r="M11" s="4">
        <v>212329</v>
      </c>
      <c r="N11" s="4">
        <v>364</v>
      </c>
      <c r="O11" s="4">
        <v>194</v>
      </c>
      <c r="P11" s="4">
        <v>1204</v>
      </c>
      <c r="Q11" s="4">
        <v>233578</v>
      </c>
      <c r="R11" s="4">
        <v>76</v>
      </c>
      <c r="S11" s="4">
        <v>23</v>
      </c>
      <c r="T11" s="4">
        <v>1098</v>
      </c>
      <c r="U11" s="4">
        <v>259284</v>
      </c>
      <c r="V11" s="4">
        <v>17</v>
      </c>
      <c r="W11" s="4">
        <v>253</v>
      </c>
      <c r="X11" s="4">
        <v>1050</v>
      </c>
      <c r="Y11" s="4">
        <v>265650</v>
      </c>
      <c r="Z11" s="4">
        <v>65</v>
      </c>
      <c r="AA11" s="4">
        <v>279</v>
      </c>
      <c r="AB11" s="4">
        <v>1075</v>
      </c>
      <c r="AC11" s="4">
        <v>299925</v>
      </c>
      <c r="AD11" s="4">
        <v>22</v>
      </c>
      <c r="AE11" s="4">
        <v>284</v>
      </c>
      <c r="AF11" s="4">
        <v>1080</v>
      </c>
      <c r="AG11" s="4">
        <v>306720</v>
      </c>
      <c r="AH11" s="4"/>
      <c r="AI11" s="4"/>
      <c r="AJ11" s="4"/>
      <c r="AK11" s="4"/>
      <c r="AL11" s="4"/>
      <c r="AM11" s="4"/>
      <c r="AN11" s="4"/>
      <c r="AO11" s="4"/>
    </row>
    <row r="12" spans="1:48" ht="15" x14ac:dyDescent="0.2">
      <c r="A12" s="8">
        <v>35460</v>
      </c>
      <c r="B12" s="4"/>
      <c r="C12" s="4"/>
      <c r="D12" s="4"/>
      <c r="E12" s="10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8" ht="15" x14ac:dyDescent="0.2">
      <c r="A13" s="8"/>
      <c r="B13" s="4"/>
      <c r="C13" s="4"/>
      <c r="D13" s="4"/>
      <c r="E13" s="10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8" ht="15" x14ac:dyDescent="0.2">
      <c r="A14" s="8">
        <v>35465</v>
      </c>
      <c r="B14" s="4">
        <v>10</v>
      </c>
      <c r="C14" s="4">
        <v>125</v>
      </c>
      <c r="D14" s="4">
        <v>1350</v>
      </c>
      <c r="E14" s="10">
        <v>188750</v>
      </c>
      <c r="F14" s="4">
        <v>163</v>
      </c>
      <c r="G14" s="4">
        <v>145</v>
      </c>
      <c r="H14" s="4">
        <v>1245</v>
      </c>
      <c r="I14" s="4">
        <v>180058</v>
      </c>
      <c r="J14" s="4">
        <v>179</v>
      </c>
      <c r="K14" s="4">
        <v>164</v>
      </c>
      <c r="L14" s="4">
        <v>1252</v>
      </c>
      <c r="M14" s="4">
        <v>205364</v>
      </c>
      <c r="N14" s="4">
        <v>158</v>
      </c>
      <c r="O14" s="4">
        <v>199</v>
      </c>
      <c r="P14" s="4">
        <v>1204</v>
      </c>
      <c r="Q14" s="4">
        <v>239546</v>
      </c>
      <c r="R14" s="4">
        <v>42</v>
      </c>
      <c r="S14" s="4">
        <v>233</v>
      </c>
      <c r="T14" s="4">
        <v>1213</v>
      </c>
      <c r="U14" s="4">
        <v>283111</v>
      </c>
      <c r="V14" s="4">
        <v>29</v>
      </c>
      <c r="W14" s="4">
        <v>262</v>
      </c>
      <c r="X14" s="4">
        <v>1113</v>
      </c>
      <c r="Y14" s="4">
        <v>291322</v>
      </c>
      <c r="Z14" s="4">
        <v>20</v>
      </c>
      <c r="AA14" s="4">
        <v>280</v>
      </c>
      <c r="AB14" s="4">
        <v>1090</v>
      </c>
      <c r="AC14" s="4">
        <v>305200</v>
      </c>
      <c r="AD14" s="4">
        <v>8</v>
      </c>
      <c r="AE14" s="4">
        <v>348</v>
      </c>
      <c r="AF14" s="4">
        <v>1030</v>
      </c>
      <c r="AG14" s="4">
        <v>358440</v>
      </c>
      <c r="AH14" s="1">
        <v>30</v>
      </c>
      <c r="AI14" s="1">
        <v>277</v>
      </c>
      <c r="AJ14" s="1">
        <v>1040</v>
      </c>
      <c r="AK14" s="1">
        <v>391560</v>
      </c>
      <c r="AL14" s="4"/>
      <c r="AM14" s="4"/>
      <c r="AN14" s="4"/>
      <c r="AO14" s="4"/>
    </row>
    <row r="15" spans="1:48" ht="15" x14ac:dyDescent="0.2">
      <c r="A15" s="8">
        <v>35467</v>
      </c>
      <c r="B15" s="4"/>
      <c r="C15" s="4"/>
      <c r="D15" s="4"/>
      <c r="E15" s="10"/>
      <c r="F15" s="4">
        <v>38</v>
      </c>
      <c r="G15" s="4">
        <v>147</v>
      </c>
      <c r="H15" s="4">
        <v>1260</v>
      </c>
      <c r="I15" s="4">
        <v>185220</v>
      </c>
      <c r="J15" s="4">
        <v>276</v>
      </c>
      <c r="K15" s="4">
        <v>166</v>
      </c>
      <c r="L15" s="4">
        <v>1235</v>
      </c>
      <c r="M15" s="4">
        <v>204694</v>
      </c>
      <c r="N15" s="4">
        <v>102</v>
      </c>
      <c r="O15" s="4">
        <v>207</v>
      </c>
      <c r="P15" s="4">
        <v>1173</v>
      </c>
      <c r="Q15" s="4">
        <v>242684</v>
      </c>
      <c r="R15" s="4">
        <v>11</v>
      </c>
      <c r="S15" s="4">
        <v>244</v>
      </c>
      <c r="T15" s="4">
        <v>1050</v>
      </c>
      <c r="U15" s="4">
        <v>256200</v>
      </c>
      <c r="V15" s="4">
        <v>48</v>
      </c>
      <c r="W15" s="4">
        <v>253</v>
      </c>
      <c r="X15" s="4">
        <v>1087</v>
      </c>
      <c r="Y15" s="4">
        <v>274564</v>
      </c>
      <c r="Z15" s="4">
        <v>11</v>
      </c>
      <c r="AA15" s="4">
        <v>285</v>
      </c>
      <c r="AB15" s="4">
        <v>1100</v>
      </c>
      <c r="AC15" s="4">
        <v>313500</v>
      </c>
      <c r="AD15" s="4">
        <v>10</v>
      </c>
      <c r="AE15" s="4">
        <v>338</v>
      </c>
      <c r="AF15" s="4">
        <v>1130</v>
      </c>
      <c r="AG15" s="4">
        <v>381940</v>
      </c>
      <c r="AH15" s="4"/>
      <c r="AI15" s="4"/>
      <c r="AJ15" s="4"/>
      <c r="AK15" s="4"/>
      <c r="AL15" s="4"/>
      <c r="AM15" s="4"/>
      <c r="AN15" s="4"/>
      <c r="AO15" s="4"/>
    </row>
    <row r="16" spans="1:48" ht="15" x14ac:dyDescent="0.2">
      <c r="A16" s="8">
        <v>35472</v>
      </c>
      <c r="B16" s="4">
        <v>21</v>
      </c>
      <c r="C16" s="4">
        <v>127</v>
      </c>
      <c r="D16" s="4">
        <v>1170</v>
      </c>
      <c r="E16" s="10">
        <v>148590</v>
      </c>
      <c r="F16" s="4">
        <v>65</v>
      </c>
      <c r="G16" s="4">
        <v>140</v>
      </c>
      <c r="H16" s="4">
        <v>1283</v>
      </c>
      <c r="I16" s="4">
        <v>179550</v>
      </c>
      <c r="J16" s="4">
        <v>237</v>
      </c>
      <c r="K16" s="4">
        <v>166</v>
      </c>
      <c r="L16" s="4">
        <v>1290</v>
      </c>
      <c r="M16" s="4">
        <v>214269</v>
      </c>
      <c r="N16" s="4">
        <v>84</v>
      </c>
      <c r="O16" s="4">
        <v>194</v>
      </c>
      <c r="P16" s="4">
        <v>1225</v>
      </c>
      <c r="Q16" s="4">
        <v>237956</v>
      </c>
      <c r="R16" s="4">
        <v>102</v>
      </c>
      <c r="S16" s="4">
        <v>230</v>
      </c>
      <c r="T16" s="4">
        <v>1144</v>
      </c>
      <c r="U16" s="4">
        <v>262662</v>
      </c>
      <c r="V16" s="4">
        <v>20</v>
      </c>
      <c r="W16" s="4">
        <v>256</v>
      </c>
      <c r="X16" s="4">
        <v>1090</v>
      </c>
      <c r="Y16" s="4">
        <v>279040</v>
      </c>
      <c r="Z16" s="4">
        <v>16</v>
      </c>
      <c r="AA16" s="4">
        <v>294</v>
      </c>
      <c r="AB16" s="4">
        <v>1070</v>
      </c>
      <c r="AC16" s="4">
        <v>314580</v>
      </c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x14ac:dyDescent="0.2">
      <c r="A17" s="8">
        <v>35474</v>
      </c>
      <c r="B17" s="4"/>
      <c r="C17" s="4"/>
      <c r="D17" s="4"/>
      <c r="E17" s="10"/>
      <c r="F17" s="4">
        <v>20</v>
      </c>
      <c r="G17" s="4">
        <v>141</v>
      </c>
      <c r="H17" s="4">
        <v>1230</v>
      </c>
      <c r="I17" s="4">
        <v>173430</v>
      </c>
      <c r="J17" s="4">
        <v>19</v>
      </c>
      <c r="K17" s="4">
        <v>176</v>
      </c>
      <c r="L17" s="4">
        <v>1250</v>
      </c>
      <c r="M17" s="4">
        <v>220000</v>
      </c>
      <c r="N17" s="4">
        <v>66</v>
      </c>
      <c r="O17" s="4">
        <v>197</v>
      </c>
      <c r="P17" s="4">
        <v>1247</v>
      </c>
      <c r="Q17" s="4">
        <v>245593</v>
      </c>
      <c r="R17" s="4"/>
      <c r="S17" s="4"/>
      <c r="T17" s="4"/>
      <c r="U17" s="4"/>
      <c r="V17" s="4">
        <v>71</v>
      </c>
      <c r="W17" s="4">
        <v>256</v>
      </c>
      <c r="X17" s="4">
        <v>1084</v>
      </c>
      <c r="Y17" s="4">
        <v>277504</v>
      </c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1">
        <v>3</v>
      </c>
      <c r="AM17" s="1">
        <v>382</v>
      </c>
      <c r="AN17" s="1">
        <v>1070</v>
      </c>
      <c r="AO17" s="1">
        <v>408740</v>
      </c>
    </row>
    <row r="18" spans="1:41" ht="15" x14ac:dyDescent="0.2">
      <c r="A18" s="8">
        <v>35479</v>
      </c>
      <c r="B18" s="4">
        <v>10</v>
      </c>
      <c r="C18" s="4">
        <v>122</v>
      </c>
      <c r="D18" s="4">
        <v>1300</v>
      </c>
      <c r="E18" s="10">
        <v>158600</v>
      </c>
      <c r="F18" s="4">
        <v>76</v>
      </c>
      <c r="G18" s="4">
        <v>140</v>
      </c>
      <c r="H18" s="4">
        <v>1343</v>
      </c>
      <c r="I18" s="4">
        <v>188067</v>
      </c>
      <c r="J18" s="4">
        <v>263</v>
      </c>
      <c r="K18" s="11">
        <v>163</v>
      </c>
      <c r="L18" s="4">
        <v>1299</v>
      </c>
      <c r="M18" s="4">
        <v>211475</v>
      </c>
      <c r="N18" s="4">
        <v>259</v>
      </c>
      <c r="O18" s="4">
        <v>199</v>
      </c>
      <c r="P18" s="4">
        <v>1195</v>
      </c>
      <c r="Q18" s="4">
        <v>237293</v>
      </c>
      <c r="R18" s="4">
        <v>61</v>
      </c>
      <c r="S18" s="4">
        <v>234</v>
      </c>
      <c r="T18" s="4">
        <v>1177</v>
      </c>
      <c r="U18" s="4">
        <v>275732</v>
      </c>
      <c r="V18" s="4">
        <v>143</v>
      </c>
      <c r="W18" s="4">
        <v>257</v>
      </c>
      <c r="X18" s="4">
        <v>1119</v>
      </c>
      <c r="Y18" s="4">
        <v>287153</v>
      </c>
      <c r="Z18" s="4">
        <v>73</v>
      </c>
      <c r="AA18" s="4">
        <v>280</v>
      </c>
      <c r="AB18" s="4">
        <v>1093</v>
      </c>
      <c r="AC18" s="4">
        <v>305354</v>
      </c>
      <c r="AD18" s="4">
        <v>36</v>
      </c>
      <c r="AE18" s="4">
        <v>293</v>
      </c>
      <c r="AF18" s="4">
        <v>1085</v>
      </c>
      <c r="AG18" s="4">
        <v>317363</v>
      </c>
      <c r="AH18" s="4"/>
      <c r="AI18" s="4"/>
      <c r="AJ18" s="4"/>
      <c r="AK18" s="4"/>
      <c r="AL18" s="4"/>
      <c r="AM18" s="4"/>
      <c r="AN18" s="4"/>
      <c r="AO18" s="4"/>
    </row>
    <row r="19" spans="1:41" ht="15" x14ac:dyDescent="0.2">
      <c r="A19" s="8">
        <v>35481</v>
      </c>
      <c r="B19" s="9">
        <v>8</v>
      </c>
      <c r="C19" s="9">
        <v>128</v>
      </c>
      <c r="D19" s="9">
        <v>1240</v>
      </c>
      <c r="E19" s="9">
        <v>158720</v>
      </c>
      <c r="F19" s="9">
        <v>40</v>
      </c>
      <c r="G19" s="9">
        <v>146</v>
      </c>
      <c r="H19" s="9">
        <v>1250</v>
      </c>
      <c r="I19" s="9">
        <v>182083</v>
      </c>
      <c r="J19" s="9">
        <v>57</v>
      </c>
      <c r="K19" s="9">
        <v>162</v>
      </c>
      <c r="L19" s="9">
        <v>1293</v>
      </c>
      <c r="M19" s="9">
        <v>209520</v>
      </c>
      <c r="N19" s="9">
        <v>45</v>
      </c>
      <c r="O19" s="9">
        <v>220</v>
      </c>
      <c r="P19" s="9">
        <v>1140</v>
      </c>
      <c r="Q19" s="9">
        <v>250800</v>
      </c>
      <c r="R19" s="9">
        <v>39</v>
      </c>
      <c r="S19" s="9">
        <v>235</v>
      </c>
      <c r="T19" s="9">
        <v>1090</v>
      </c>
      <c r="U19" s="9">
        <v>255605</v>
      </c>
      <c r="V19" s="4"/>
      <c r="W19" s="4"/>
      <c r="X19" s="4"/>
      <c r="Y19" s="4"/>
      <c r="Z19" s="4">
        <v>36</v>
      </c>
      <c r="AA19" s="4">
        <v>288</v>
      </c>
      <c r="AB19" s="4">
        <v>1080</v>
      </c>
      <c r="AC19" s="4">
        <v>311040</v>
      </c>
      <c r="AD19" s="4">
        <v>87</v>
      </c>
      <c r="AE19" s="4">
        <v>305</v>
      </c>
      <c r="AF19" s="4">
        <v>1082</v>
      </c>
      <c r="AG19" s="4">
        <v>329794</v>
      </c>
      <c r="AH19" s="4"/>
      <c r="AI19" s="4"/>
      <c r="AJ19" s="4"/>
      <c r="AK19" s="4"/>
      <c r="AL19" s="4"/>
      <c r="AM19" s="4"/>
      <c r="AN19" s="4"/>
      <c r="AO19" s="4"/>
    </row>
    <row r="20" spans="1:41" ht="15" x14ac:dyDescent="0.2">
      <c r="A20" s="8">
        <v>35486</v>
      </c>
      <c r="B20" s="9">
        <v>9</v>
      </c>
      <c r="C20" s="9">
        <v>127</v>
      </c>
      <c r="D20" s="9">
        <v>1320</v>
      </c>
      <c r="E20" s="9">
        <v>167640</v>
      </c>
      <c r="F20" s="9">
        <v>119</v>
      </c>
      <c r="G20" s="9">
        <v>147</v>
      </c>
      <c r="H20" s="9">
        <v>1298</v>
      </c>
      <c r="I20" s="9">
        <v>190806</v>
      </c>
      <c r="J20" s="9">
        <v>36</v>
      </c>
      <c r="K20" s="9">
        <v>168</v>
      </c>
      <c r="L20" s="9">
        <v>1295</v>
      </c>
      <c r="M20" s="9">
        <v>216913</v>
      </c>
      <c r="N20" s="9">
        <v>90</v>
      </c>
      <c r="O20" s="9">
        <v>206</v>
      </c>
      <c r="P20" s="9">
        <v>1230</v>
      </c>
      <c r="Q20" s="9">
        <v>253073</v>
      </c>
      <c r="R20" s="9">
        <v>106</v>
      </c>
      <c r="S20" s="9">
        <v>236</v>
      </c>
      <c r="T20" s="9">
        <v>1112</v>
      </c>
      <c r="U20" s="9">
        <v>262353</v>
      </c>
      <c r="V20" s="4">
        <v>20</v>
      </c>
      <c r="W20" s="4">
        <v>259</v>
      </c>
      <c r="X20" s="4">
        <v>1130</v>
      </c>
      <c r="Y20" s="4">
        <v>292670</v>
      </c>
      <c r="Z20" s="4">
        <v>22</v>
      </c>
      <c r="AA20" s="4">
        <v>290</v>
      </c>
      <c r="AB20" s="4">
        <v>1100</v>
      </c>
      <c r="AC20" s="4">
        <v>319000</v>
      </c>
      <c r="AD20" s="4">
        <v>19</v>
      </c>
      <c r="AE20" s="4">
        <v>309</v>
      </c>
      <c r="AF20" s="4">
        <v>1080</v>
      </c>
      <c r="AG20" s="4">
        <v>333720</v>
      </c>
      <c r="AH20" s="1">
        <v>62</v>
      </c>
      <c r="AI20" s="1">
        <v>355</v>
      </c>
      <c r="AJ20" s="1">
        <v>1096</v>
      </c>
      <c r="AK20" s="1">
        <v>388861</v>
      </c>
      <c r="AL20" s="4"/>
      <c r="AM20" s="4"/>
      <c r="AN20" s="4"/>
      <c r="AO20" s="4"/>
    </row>
    <row r="21" spans="1:41" ht="15" x14ac:dyDescent="0.2">
      <c r="A21" s="8">
        <v>35488</v>
      </c>
      <c r="B21" s="9"/>
      <c r="C21" s="9"/>
      <c r="D21" s="9"/>
      <c r="E21" s="9"/>
      <c r="F21" s="9">
        <v>52</v>
      </c>
      <c r="G21" s="9">
        <v>141</v>
      </c>
      <c r="H21" s="9">
        <v>1303</v>
      </c>
      <c r="I21" s="9">
        <v>183336</v>
      </c>
      <c r="J21" s="9">
        <v>27</v>
      </c>
      <c r="K21" s="9">
        <v>169</v>
      </c>
      <c r="L21" s="9">
        <v>1220</v>
      </c>
      <c r="M21" s="9">
        <v>206180</v>
      </c>
      <c r="N21" s="9">
        <v>27</v>
      </c>
      <c r="O21" s="9">
        <v>205</v>
      </c>
      <c r="P21" s="9">
        <v>1170</v>
      </c>
      <c r="Q21" s="9">
        <v>239850</v>
      </c>
      <c r="R21" s="9">
        <v>40</v>
      </c>
      <c r="S21" s="9">
        <v>229</v>
      </c>
      <c r="T21" s="9">
        <v>1110</v>
      </c>
      <c r="U21" s="9">
        <v>253635</v>
      </c>
      <c r="V21" s="4">
        <v>21</v>
      </c>
      <c r="W21" s="4">
        <v>249</v>
      </c>
      <c r="X21" s="4">
        <v>1080</v>
      </c>
      <c r="Y21" s="4">
        <v>268920</v>
      </c>
      <c r="Z21" s="4">
        <v>20</v>
      </c>
      <c r="AA21" s="4">
        <v>290</v>
      </c>
      <c r="AB21" s="4">
        <v>1030</v>
      </c>
      <c r="AC21" s="4">
        <v>298700</v>
      </c>
      <c r="AD21" s="4">
        <v>10</v>
      </c>
      <c r="AE21" s="4">
        <v>308</v>
      </c>
      <c r="AF21" s="4">
        <v>1080</v>
      </c>
      <c r="AG21" s="4">
        <v>332640</v>
      </c>
      <c r="AH21" s="4"/>
      <c r="AI21" s="4"/>
      <c r="AJ21" s="4"/>
      <c r="AK21" s="4"/>
      <c r="AL21" s="4"/>
      <c r="AM21" s="4"/>
      <c r="AN21" s="4"/>
      <c r="AO21" s="4"/>
    </row>
    <row r="22" spans="1:41" ht="15" x14ac:dyDescent="0.2">
      <c r="A22" s="8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</row>
    <row r="23" spans="1:41" ht="15" x14ac:dyDescent="0.2">
      <c r="A23" s="8">
        <v>35493</v>
      </c>
      <c r="B23" s="9">
        <v>7</v>
      </c>
      <c r="C23" s="9">
        <v>115</v>
      </c>
      <c r="D23" s="9">
        <v>1315</v>
      </c>
      <c r="E23" s="9">
        <v>150568</v>
      </c>
      <c r="F23" s="9">
        <v>172</v>
      </c>
      <c r="G23" s="9">
        <v>144</v>
      </c>
      <c r="H23" s="9">
        <v>1321</v>
      </c>
      <c r="I23" s="9">
        <v>189719</v>
      </c>
      <c r="J23" s="9">
        <v>155</v>
      </c>
      <c r="K23" s="9">
        <v>168</v>
      </c>
      <c r="L23" s="9">
        <v>1274</v>
      </c>
      <c r="M23" s="9">
        <v>214444</v>
      </c>
      <c r="N23" s="9">
        <v>106</v>
      </c>
      <c r="O23" s="9">
        <v>198</v>
      </c>
      <c r="P23" s="9">
        <v>1209</v>
      </c>
      <c r="Q23" s="9">
        <v>239642</v>
      </c>
      <c r="R23" s="9">
        <v>6</v>
      </c>
      <c r="S23" s="9">
        <v>242</v>
      </c>
      <c r="T23" s="9">
        <v>1117</v>
      </c>
      <c r="U23" s="9">
        <v>1450</v>
      </c>
      <c r="V23" s="4"/>
      <c r="W23" s="4"/>
      <c r="X23" s="4"/>
      <c r="Y23" s="4"/>
      <c r="Z23" s="4">
        <v>18</v>
      </c>
      <c r="AA23" s="4">
        <v>270</v>
      </c>
      <c r="AB23" s="4">
        <v>1080</v>
      </c>
      <c r="AC23" s="4">
        <v>291600</v>
      </c>
      <c r="AD23" s="4"/>
      <c r="AE23" s="4"/>
      <c r="AF23" s="4"/>
      <c r="AG23" s="4"/>
      <c r="AH23" s="1">
        <v>36</v>
      </c>
      <c r="AI23" s="1">
        <v>332</v>
      </c>
      <c r="AJ23" s="1">
        <v>1085</v>
      </c>
      <c r="AK23" s="1">
        <v>360220</v>
      </c>
      <c r="AL23" s="4"/>
      <c r="AM23" s="4"/>
      <c r="AN23" s="4"/>
      <c r="AO23" s="4"/>
    </row>
    <row r="24" spans="1:41" ht="15" x14ac:dyDescent="0.2">
      <c r="A24" s="8">
        <v>35495</v>
      </c>
      <c r="B24" s="9">
        <v>29</v>
      </c>
      <c r="C24" s="9">
        <v>130</v>
      </c>
      <c r="D24" s="9">
        <v>1270</v>
      </c>
      <c r="E24" s="9">
        <v>165100</v>
      </c>
      <c r="F24" s="9">
        <v>36</v>
      </c>
      <c r="G24" s="9">
        <v>151</v>
      </c>
      <c r="H24" s="9">
        <v>1275</v>
      </c>
      <c r="I24" s="9">
        <v>191888</v>
      </c>
      <c r="J24" s="9">
        <v>32</v>
      </c>
      <c r="K24" s="9">
        <v>172</v>
      </c>
      <c r="L24" s="9">
        <v>1215</v>
      </c>
      <c r="M24" s="9">
        <v>208373</v>
      </c>
      <c r="N24" s="9">
        <v>43</v>
      </c>
      <c r="O24" s="9">
        <v>189</v>
      </c>
      <c r="P24" s="9">
        <v>1205</v>
      </c>
      <c r="Q24" s="9">
        <v>227745</v>
      </c>
      <c r="R24" s="9">
        <v>18</v>
      </c>
      <c r="S24" s="9">
        <v>231</v>
      </c>
      <c r="T24" s="9">
        <v>1140</v>
      </c>
      <c r="U24" s="9">
        <v>263340</v>
      </c>
      <c r="V24" s="4">
        <v>54</v>
      </c>
      <c r="W24" s="4">
        <v>265</v>
      </c>
      <c r="X24" s="4">
        <v>1083</v>
      </c>
      <c r="Y24" s="4">
        <v>287083</v>
      </c>
      <c r="Z24" s="4">
        <v>12</v>
      </c>
      <c r="AA24" s="4">
        <v>271</v>
      </c>
      <c r="AB24" s="4">
        <v>1100</v>
      </c>
      <c r="AC24" s="4">
        <v>298100</v>
      </c>
      <c r="AD24" s="4">
        <v>16</v>
      </c>
      <c r="AE24" s="4">
        <v>295</v>
      </c>
      <c r="AF24" s="4">
        <v>1080</v>
      </c>
      <c r="AG24" s="4">
        <v>318600</v>
      </c>
      <c r="AH24" s="1">
        <v>6</v>
      </c>
      <c r="AI24" s="1">
        <v>359</v>
      </c>
      <c r="AJ24" s="1">
        <v>1070</v>
      </c>
      <c r="AK24" s="1">
        <v>384130</v>
      </c>
      <c r="AL24" s="4"/>
      <c r="AM24" s="4"/>
      <c r="AN24" s="4"/>
      <c r="AO24" s="4"/>
    </row>
    <row r="25" spans="1:41" ht="15" x14ac:dyDescent="0.2">
      <c r="A25" s="8">
        <v>35500</v>
      </c>
      <c r="B25" s="9">
        <v>70</v>
      </c>
      <c r="C25" s="9">
        <v>127</v>
      </c>
      <c r="D25" s="9">
        <v>1390</v>
      </c>
      <c r="E25" s="9">
        <v>176993</v>
      </c>
      <c r="F25" s="9">
        <v>100</v>
      </c>
      <c r="G25" s="9">
        <v>146</v>
      </c>
      <c r="H25" s="9">
        <v>1334</v>
      </c>
      <c r="I25" s="9">
        <v>194497</v>
      </c>
      <c r="J25" s="9">
        <v>56</v>
      </c>
      <c r="K25" s="9">
        <v>167</v>
      </c>
      <c r="L25" s="9">
        <v>1223</v>
      </c>
      <c r="M25" s="9">
        <v>204704</v>
      </c>
      <c r="N25" s="9">
        <v>216</v>
      </c>
      <c r="O25" s="9">
        <v>191</v>
      </c>
      <c r="P25" s="9">
        <v>1209</v>
      </c>
      <c r="Q25" s="9">
        <v>231403</v>
      </c>
      <c r="R25" s="9"/>
      <c r="S25" s="9"/>
      <c r="T25" s="9"/>
      <c r="U25" s="9"/>
      <c r="V25" s="4">
        <v>38</v>
      </c>
      <c r="W25" s="4">
        <v>260</v>
      </c>
      <c r="X25" s="4">
        <v>1120</v>
      </c>
      <c r="Y25" s="4">
        <v>291200</v>
      </c>
      <c r="Z25" s="4">
        <v>30</v>
      </c>
      <c r="AA25" s="4">
        <v>282</v>
      </c>
      <c r="AB25" s="4">
        <v>1100</v>
      </c>
      <c r="AC25" s="4">
        <v>309650</v>
      </c>
      <c r="AD25" s="4">
        <v>53</v>
      </c>
      <c r="AE25" s="4">
        <v>309</v>
      </c>
      <c r="AF25" s="4">
        <v>1093</v>
      </c>
      <c r="AG25" s="4">
        <v>338204</v>
      </c>
      <c r="AH25" s="1">
        <v>18</v>
      </c>
      <c r="AI25" s="1">
        <v>330</v>
      </c>
      <c r="AJ25" s="1">
        <v>1060</v>
      </c>
      <c r="AK25" s="1">
        <v>349800</v>
      </c>
      <c r="AL25" s="1">
        <v>18</v>
      </c>
      <c r="AM25" s="1">
        <v>350</v>
      </c>
      <c r="AN25" s="1">
        <v>1060</v>
      </c>
      <c r="AO25" s="1">
        <v>371000</v>
      </c>
    </row>
    <row r="26" spans="1:41" ht="15" x14ac:dyDescent="0.2">
      <c r="A26" s="8">
        <v>35502</v>
      </c>
      <c r="B26" s="9">
        <v>14</v>
      </c>
      <c r="C26" s="9">
        <v>112</v>
      </c>
      <c r="D26" s="9">
        <v>1430</v>
      </c>
      <c r="E26" s="9">
        <v>160160</v>
      </c>
      <c r="F26" s="9"/>
      <c r="G26" s="9"/>
      <c r="H26" s="9"/>
      <c r="I26" s="9"/>
      <c r="J26" s="9">
        <v>51</v>
      </c>
      <c r="K26" s="9">
        <v>175</v>
      </c>
      <c r="L26" s="9">
        <v>1190</v>
      </c>
      <c r="M26" s="9">
        <v>208647</v>
      </c>
      <c r="N26" s="9">
        <v>46</v>
      </c>
      <c r="O26" s="9">
        <v>203</v>
      </c>
      <c r="P26" s="9">
        <v>1165</v>
      </c>
      <c r="Q26" s="9">
        <v>235913</v>
      </c>
      <c r="R26" s="9"/>
      <c r="S26" s="9"/>
      <c r="T26" s="9"/>
      <c r="U26" s="9"/>
      <c r="V26" s="4">
        <v>20</v>
      </c>
      <c r="W26" s="4">
        <v>264</v>
      </c>
      <c r="X26" s="4">
        <v>1090</v>
      </c>
      <c r="Y26" s="4">
        <v>287760</v>
      </c>
      <c r="Z26" s="4">
        <v>16</v>
      </c>
      <c r="AA26" s="4">
        <v>277</v>
      </c>
      <c r="AB26" s="4">
        <v>1090</v>
      </c>
      <c r="AC26" s="4">
        <v>301930</v>
      </c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</row>
    <row r="27" spans="1:41" ht="15" x14ac:dyDescent="0.2">
      <c r="A27" s="8">
        <v>35507</v>
      </c>
      <c r="B27" s="9">
        <v>46</v>
      </c>
      <c r="C27" s="9">
        <v>127</v>
      </c>
      <c r="D27" s="9">
        <v>1307</v>
      </c>
      <c r="E27" s="9">
        <v>165947</v>
      </c>
      <c r="F27" s="9">
        <v>46</v>
      </c>
      <c r="G27" s="9">
        <v>150</v>
      </c>
      <c r="H27" s="9">
        <v>1245</v>
      </c>
      <c r="I27" s="9">
        <v>186128</v>
      </c>
      <c r="J27" s="9">
        <v>72</v>
      </c>
      <c r="K27" s="9">
        <v>165</v>
      </c>
      <c r="L27" s="9">
        <v>1283</v>
      </c>
      <c r="M27" s="9">
        <v>212178</v>
      </c>
      <c r="N27" s="9">
        <v>78</v>
      </c>
      <c r="O27" s="9">
        <v>188</v>
      </c>
      <c r="P27" s="9">
        <v>1283</v>
      </c>
      <c r="Q27" s="9">
        <v>241110</v>
      </c>
      <c r="R27" s="9"/>
      <c r="S27" s="9"/>
      <c r="T27" s="9"/>
      <c r="U27" s="9"/>
      <c r="V27" s="4">
        <v>18</v>
      </c>
      <c r="W27" s="4">
        <v>265</v>
      </c>
      <c r="X27" s="4">
        <v>1080</v>
      </c>
      <c r="Y27" s="4">
        <v>286200</v>
      </c>
      <c r="Z27" s="4">
        <v>19</v>
      </c>
      <c r="AA27" s="4">
        <v>271</v>
      </c>
      <c r="AB27" s="4">
        <v>1100</v>
      </c>
      <c r="AC27" s="4">
        <v>298100</v>
      </c>
      <c r="AD27" s="4">
        <v>11</v>
      </c>
      <c r="AE27" s="4">
        <v>315</v>
      </c>
      <c r="AF27" s="4">
        <v>980</v>
      </c>
      <c r="AG27" s="4">
        <v>308700</v>
      </c>
      <c r="AH27" s="4"/>
      <c r="AI27" s="4"/>
      <c r="AJ27" s="4"/>
      <c r="AK27" s="4"/>
      <c r="AL27" s="47">
        <v>30</v>
      </c>
      <c r="AM27" s="47">
        <v>328</v>
      </c>
      <c r="AN27" s="47">
        <v>1045</v>
      </c>
      <c r="AO27" s="47">
        <v>342760</v>
      </c>
    </row>
    <row r="28" spans="1:41" ht="15" x14ac:dyDescent="0.2">
      <c r="A28" s="8">
        <v>35509</v>
      </c>
      <c r="B28" s="9"/>
      <c r="C28" s="9"/>
      <c r="D28" s="9"/>
      <c r="E28" s="9"/>
      <c r="F28" s="9"/>
      <c r="G28" s="9"/>
      <c r="H28" s="9"/>
      <c r="I28" s="9"/>
      <c r="J28" s="9">
        <v>29</v>
      </c>
      <c r="K28" s="9">
        <v>177</v>
      </c>
      <c r="L28" s="9">
        <v>1205</v>
      </c>
      <c r="M28" s="9">
        <v>212683</v>
      </c>
      <c r="N28" s="9">
        <v>85</v>
      </c>
      <c r="O28" s="9">
        <v>192</v>
      </c>
      <c r="P28" s="9">
        <v>1188</v>
      </c>
      <c r="Q28" s="9">
        <v>227406</v>
      </c>
      <c r="R28" s="9"/>
      <c r="S28" s="9"/>
      <c r="T28" s="9"/>
      <c r="U28" s="9"/>
      <c r="V28" s="4">
        <v>14</v>
      </c>
      <c r="W28" s="4">
        <v>253</v>
      </c>
      <c r="X28" s="4">
        <v>1120</v>
      </c>
      <c r="Y28" s="4">
        <v>283360</v>
      </c>
      <c r="Z28" s="4">
        <v>17</v>
      </c>
      <c r="AA28" s="4">
        <v>275</v>
      </c>
      <c r="AB28" s="4">
        <v>1120</v>
      </c>
      <c r="AC28" s="4">
        <v>308000</v>
      </c>
      <c r="AD28" s="4">
        <v>17</v>
      </c>
      <c r="AE28" s="4">
        <v>318</v>
      </c>
      <c r="AF28" s="4">
        <v>1080</v>
      </c>
      <c r="AG28" s="4">
        <v>343440</v>
      </c>
      <c r="AH28" s="4"/>
      <c r="AI28" s="4"/>
      <c r="AJ28" s="4"/>
      <c r="AK28" s="4"/>
      <c r="AL28" s="4"/>
      <c r="AM28" s="4"/>
      <c r="AN28" s="4"/>
      <c r="AO28" s="4"/>
    </row>
    <row r="29" spans="1:41" ht="15" x14ac:dyDescent="0.2">
      <c r="A29" s="8">
        <v>35514</v>
      </c>
      <c r="B29" s="9">
        <v>56</v>
      </c>
      <c r="C29" s="9">
        <v>133</v>
      </c>
      <c r="D29" s="9">
        <v>1385</v>
      </c>
      <c r="E29" s="9">
        <v>184205</v>
      </c>
      <c r="F29" s="9">
        <v>105</v>
      </c>
      <c r="G29" s="9">
        <v>150</v>
      </c>
      <c r="H29" s="9">
        <v>1350</v>
      </c>
      <c r="I29" s="9">
        <v>202500</v>
      </c>
      <c r="J29" s="9">
        <v>173</v>
      </c>
      <c r="K29" s="9">
        <v>164</v>
      </c>
      <c r="L29" s="9">
        <v>1315</v>
      </c>
      <c r="M29" s="9">
        <v>215167</v>
      </c>
      <c r="N29" s="9">
        <v>94</v>
      </c>
      <c r="O29" s="9">
        <v>194</v>
      </c>
      <c r="P29" s="9">
        <v>1283</v>
      </c>
      <c r="Q29" s="9">
        <v>248164</v>
      </c>
      <c r="R29" s="9">
        <v>62</v>
      </c>
      <c r="S29" s="9">
        <v>237</v>
      </c>
      <c r="T29" s="9">
        <v>1147</v>
      </c>
      <c r="U29" s="9">
        <v>272142</v>
      </c>
      <c r="V29" s="4">
        <v>20</v>
      </c>
      <c r="W29" s="4">
        <v>267</v>
      </c>
      <c r="X29" s="4">
        <v>1100</v>
      </c>
      <c r="Y29" s="4">
        <v>293700</v>
      </c>
      <c r="Z29" s="4">
        <v>9</v>
      </c>
      <c r="AA29" s="4">
        <v>280</v>
      </c>
      <c r="AB29" s="4">
        <v>1080</v>
      </c>
      <c r="AC29" s="4">
        <v>302400</v>
      </c>
      <c r="AD29" s="4">
        <v>17</v>
      </c>
      <c r="AE29" s="4">
        <v>323</v>
      </c>
      <c r="AF29" s="4">
        <v>1090</v>
      </c>
      <c r="AG29" s="4">
        <v>352070</v>
      </c>
      <c r="AH29" s="4"/>
      <c r="AI29" s="4"/>
      <c r="AJ29" s="4"/>
      <c r="AK29" s="4"/>
      <c r="AL29" s="4"/>
      <c r="AM29" s="4"/>
      <c r="AN29" s="4"/>
      <c r="AO29" s="4"/>
    </row>
    <row r="30" spans="1:41" ht="15" x14ac:dyDescent="0.2">
      <c r="A30" s="8">
        <v>35516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</row>
    <row r="31" spans="1:41" ht="15" x14ac:dyDescent="0.2">
      <c r="A31" s="8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</row>
    <row r="32" spans="1:41" ht="15" x14ac:dyDescent="0.2">
      <c r="A32" s="8">
        <v>35521</v>
      </c>
      <c r="B32" s="9">
        <v>43</v>
      </c>
      <c r="C32" s="9">
        <v>126</v>
      </c>
      <c r="D32" s="9">
        <v>1310</v>
      </c>
      <c r="E32" s="9">
        <v>165497</v>
      </c>
      <c r="F32" s="9">
        <v>133</v>
      </c>
      <c r="G32" s="9">
        <v>149</v>
      </c>
      <c r="H32" s="9">
        <v>1267</v>
      </c>
      <c r="I32" s="9">
        <v>188261</v>
      </c>
      <c r="J32" s="9">
        <v>181</v>
      </c>
      <c r="K32" s="9">
        <v>167</v>
      </c>
      <c r="L32" s="9">
        <v>1259</v>
      </c>
      <c r="M32" s="9">
        <v>210181</v>
      </c>
      <c r="N32" s="9">
        <v>163</v>
      </c>
      <c r="O32" s="9">
        <v>186</v>
      </c>
      <c r="P32" s="9">
        <v>1226</v>
      </c>
      <c r="Q32" s="9">
        <v>227633</v>
      </c>
      <c r="R32" s="9">
        <v>66</v>
      </c>
      <c r="S32" s="9">
        <v>243</v>
      </c>
      <c r="T32" s="9">
        <v>1127</v>
      </c>
      <c r="U32" s="9">
        <v>273404</v>
      </c>
      <c r="V32" s="4">
        <v>42</v>
      </c>
      <c r="W32" s="4">
        <v>259</v>
      </c>
      <c r="X32" s="4">
        <v>1115</v>
      </c>
      <c r="Y32" s="4">
        <v>288785</v>
      </c>
      <c r="Z32" s="4"/>
      <c r="AA32" s="4"/>
      <c r="AB32" s="4"/>
      <c r="AC32" s="4"/>
      <c r="AD32" s="4">
        <v>17</v>
      </c>
      <c r="AE32" s="4">
        <v>300</v>
      </c>
      <c r="AF32" s="4">
        <v>1080</v>
      </c>
      <c r="AG32" s="4">
        <v>324000</v>
      </c>
      <c r="AH32" s="4"/>
      <c r="AI32" s="4"/>
      <c r="AJ32" s="4"/>
      <c r="AK32" s="4"/>
      <c r="AL32" s="4"/>
      <c r="AM32" s="4"/>
      <c r="AN32" s="4"/>
      <c r="AO32" s="4"/>
    </row>
    <row r="33" spans="1:41" ht="15" x14ac:dyDescent="0.2">
      <c r="A33" s="8">
        <v>35523</v>
      </c>
      <c r="B33" s="9"/>
      <c r="C33" s="9"/>
      <c r="D33" s="9"/>
      <c r="E33" s="9"/>
      <c r="F33" s="9">
        <v>29</v>
      </c>
      <c r="G33" s="9">
        <v>146</v>
      </c>
      <c r="H33" s="9">
        <v>1270</v>
      </c>
      <c r="I33" s="9">
        <v>185420</v>
      </c>
      <c r="J33" s="9">
        <v>134</v>
      </c>
      <c r="K33" s="9">
        <v>166</v>
      </c>
      <c r="L33" s="9">
        <v>1282</v>
      </c>
      <c r="M33" s="9">
        <v>212970</v>
      </c>
      <c r="N33" s="9">
        <v>67</v>
      </c>
      <c r="O33" s="9">
        <v>188</v>
      </c>
      <c r="P33" s="9">
        <v>1220</v>
      </c>
      <c r="Q33" s="9">
        <v>228953</v>
      </c>
      <c r="R33" s="9">
        <v>61</v>
      </c>
      <c r="S33" s="9">
        <v>233</v>
      </c>
      <c r="T33" s="9"/>
      <c r="U33" s="9">
        <v>260183</v>
      </c>
      <c r="V33" s="4">
        <v>19</v>
      </c>
      <c r="W33" s="4">
        <v>353</v>
      </c>
      <c r="X33" s="4">
        <v>960</v>
      </c>
      <c r="Y33" s="4">
        <v>338880</v>
      </c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</row>
    <row r="34" spans="1:41" ht="15" x14ac:dyDescent="0.2">
      <c r="A34" s="8">
        <v>35528</v>
      </c>
      <c r="B34" s="9">
        <v>27</v>
      </c>
      <c r="C34" s="9">
        <v>128</v>
      </c>
      <c r="D34" s="9">
        <v>1440</v>
      </c>
      <c r="E34" s="9">
        <v>184320</v>
      </c>
      <c r="F34" s="9">
        <v>77</v>
      </c>
      <c r="G34" s="9">
        <v>143</v>
      </c>
      <c r="H34" s="9">
        <v>1348</v>
      </c>
      <c r="I34" s="9">
        <v>192019</v>
      </c>
      <c r="J34" s="9">
        <v>183</v>
      </c>
      <c r="K34" s="9">
        <v>166</v>
      </c>
      <c r="L34" s="9">
        <v>1311</v>
      </c>
      <c r="M34" s="9">
        <v>217340</v>
      </c>
      <c r="N34" s="9">
        <v>167</v>
      </c>
      <c r="O34" s="9">
        <v>192</v>
      </c>
      <c r="P34" s="9">
        <v>1281</v>
      </c>
      <c r="Q34" s="9">
        <v>246217</v>
      </c>
      <c r="R34" s="9"/>
      <c r="S34" s="9"/>
      <c r="T34" s="9"/>
      <c r="U34" s="9"/>
      <c r="V34" s="4">
        <v>20</v>
      </c>
      <c r="W34" s="4">
        <v>255</v>
      </c>
      <c r="X34" s="4">
        <v>1120</v>
      </c>
      <c r="Y34" s="4">
        <v>285600</v>
      </c>
      <c r="Z34" s="4">
        <v>16</v>
      </c>
      <c r="AA34" s="4">
        <v>285</v>
      </c>
      <c r="AB34" s="4">
        <v>1080</v>
      </c>
      <c r="AC34" s="4">
        <v>307800</v>
      </c>
      <c r="AD34" s="4">
        <v>18</v>
      </c>
      <c r="AE34" s="4">
        <v>301</v>
      </c>
      <c r="AF34" s="4">
        <v>1090</v>
      </c>
      <c r="AG34" s="4">
        <v>328090</v>
      </c>
      <c r="AH34" s="4"/>
      <c r="AI34" s="4"/>
      <c r="AJ34" s="4"/>
      <c r="AK34" s="4"/>
      <c r="AL34" s="1">
        <v>7</v>
      </c>
      <c r="AM34" s="1">
        <v>422</v>
      </c>
      <c r="AN34" s="1">
        <v>1150</v>
      </c>
      <c r="AO34" s="1">
        <v>485300</v>
      </c>
    </row>
    <row r="35" spans="1:41" ht="15" x14ac:dyDescent="0.2">
      <c r="A35" s="8">
        <v>35530</v>
      </c>
      <c r="B35" s="9"/>
      <c r="C35" s="9"/>
      <c r="D35" s="9"/>
      <c r="E35" s="9"/>
      <c r="F35" s="9">
        <v>1</v>
      </c>
      <c r="G35" s="9">
        <v>140</v>
      </c>
      <c r="H35" s="9">
        <v>1240</v>
      </c>
      <c r="I35" s="9"/>
      <c r="J35" s="9">
        <v>73</v>
      </c>
      <c r="K35" s="9">
        <v>163</v>
      </c>
      <c r="L35" s="9">
        <v>1258</v>
      </c>
      <c r="M35" s="9"/>
      <c r="N35" s="9">
        <v>134</v>
      </c>
      <c r="O35" s="9">
        <v>201</v>
      </c>
      <c r="P35" s="9">
        <v>1200</v>
      </c>
      <c r="Q35" s="9"/>
      <c r="R35" s="9">
        <v>40</v>
      </c>
      <c r="S35" s="9">
        <v>235</v>
      </c>
      <c r="T35" s="9">
        <v>1120</v>
      </c>
      <c r="U35" s="9"/>
      <c r="V35" s="4">
        <v>10</v>
      </c>
      <c r="W35" s="4">
        <v>256</v>
      </c>
      <c r="X35" s="4">
        <v>1000</v>
      </c>
      <c r="Y35" s="4"/>
      <c r="Z35" s="4">
        <v>18</v>
      </c>
      <c r="AA35" s="4">
        <v>282</v>
      </c>
      <c r="AB35" s="4">
        <v>1130</v>
      </c>
      <c r="AC35" s="4"/>
      <c r="AD35" s="4"/>
      <c r="AE35" s="4"/>
      <c r="AF35" s="4"/>
      <c r="AG35" s="4"/>
      <c r="AH35" s="4"/>
      <c r="AI35" s="4"/>
      <c r="AJ35" s="4"/>
      <c r="AK35" s="4"/>
      <c r="AL35" s="1"/>
      <c r="AM35" s="1"/>
      <c r="AN35" s="1"/>
      <c r="AO35" s="1"/>
    </row>
    <row r="36" spans="1:41" ht="15" x14ac:dyDescent="0.2">
      <c r="A36" s="8">
        <v>35535</v>
      </c>
      <c r="B36" s="9"/>
      <c r="C36" s="9"/>
      <c r="D36" s="9"/>
      <c r="E36" s="9"/>
      <c r="F36" s="9">
        <v>210</v>
      </c>
      <c r="G36" s="9">
        <v>140</v>
      </c>
      <c r="H36" s="9">
        <v>1288</v>
      </c>
      <c r="I36" s="9">
        <v>180733</v>
      </c>
      <c r="J36" s="9">
        <v>188</v>
      </c>
      <c r="K36" s="9">
        <v>170</v>
      </c>
      <c r="L36" s="9">
        <v>1263</v>
      </c>
      <c r="M36" s="9">
        <v>214152</v>
      </c>
      <c r="N36" s="9">
        <v>201</v>
      </c>
      <c r="O36" s="9">
        <v>195</v>
      </c>
      <c r="P36" s="9">
        <v>1224</v>
      </c>
      <c r="Q36" s="9">
        <v>238903</v>
      </c>
      <c r="R36" s="9">
        <v>48</v>
      </c>
      <c r="S36" s="9">
        <v>246</v>
      </c>
      <c r="T36" s="9"/>
      <c r="U36" s="9">
        <v>294779</v>
      </c>
      <c r="V36" s="4"/>
      <c r="W36" s="4"/>
      <c r="X36" s="4"/>
      <c r="Y36" s="4"/>
      <c r="Z36" s="4">
        <v>45</v>
      </c>
      <c r="AA36" s="4">
        <v>282</v>
      </c>
      <c r="AB36" s="4">
        <v>1040</v>
      </c>
      <c r="AC36" s="4">
        <v>293280</v>
      </c>
      <c r="AD36" s="4">
        <v>18</v>
      </c>
      <c r="AE36" s="4">
        <v>316</v>
      </c>
      <c r="AF36" s="4">
        <v>1090</v>
      </c>
      <c r="AG36" s="4">
        <v>344440</v>
      </c>
      <c r="AH36" s="4"/>
      <c r="AI36" s="4"/>
      <c r="AJ36" s="4"/>
      <c r="AK36" s="4"/>
      <c r="AL36" s="1">
        <v>7</v>
      </c>
      <c r="AM36" s="1">
        <v>421</v>
      </c>
      <c r="AN36" s="1">
        <v>1160</v>
      </c>
      <c r="AO36" s="1">
        <v>488360</v>
      </c>
    </row>
    <row r="37" spans="1:41" ht="15" x14ac:dyDescent="0.2">
      <c r="A37" s="8">
        <v>35537</v>
      </c>
      <c r="B37" s="9"/>
      <c r="C37" s="9"/>
      <c r="D37" s="9"/>
      <c r="E37" s="9"/>
      <c r="F37" s="9">
        <v>20</v>
      </c>
      <c r="G37" s="9">
        <v>144</v>
      </c>
      <c r="H37" s="9">
        <v>1247</v>
      </c>
      <c r="I37" s="9">
        <v>179936</v>
      </c>
      <c r="J37" s="9">
        <v>13</v>
      </c>
      <c r="K37" s="9">
        <v>169</v>
      </c>
      <c r="L37" s="9">
        <v>1260</v>
      </c>
      <c r="M37" s="9">
        <v>212310</v>
      </c>
      <c r="N37" s="9">
        <v>47</v>
      </c>
      <c r="O37" s="9">
        <v>190</v>
      </c>
      <c r="P37" s="9">
        <v>1237</v>
      </c>
      <c r="Q37" s="9">
        <v>234554</v>
      </c>
      <c r="R37" s="9"/>
      <c r="S37" s="9"/>
      <c r="T37" s="9"/>
      <c r="U37" s="9"/>
      <c r="V37" s="4"/>
      <c r="W37" s="4"/>
      <c r="X37" s="4"/>
      <c r="Y37" s="4"/>
      <c r="Z37" s="4">
        <v>6</v>
      </c>
      <c r="AA37" s="4">
        <v>288</v>
      </c>
      <c r="AB37" s="4">
        <v>1095</v>
      </c>
      <c r="AC37" s="4">
        <v>315360</v>
      </c>
      <c r="AD37" s="4">
        <v>10</v>
      </c>
      <c r="AE37" s="4">
        <v>313</v>
      </c>
      <c r="AF37" s="4">
        <v>1090</v>
      </c>
      <c r="AG37" s="4">
        <v>340625</v>
      </c>
      <c r="AH37" s="4"/>
      <c r="AI37" s="4"/>
      <c r="AJ37" s="4"/>
      <c r="AK37" s="4"/>
      <c r="AL37" s="4"/>
      <c r="AM37" s="4"/>
      <c r="AN37" s="4"/>
      <c r="AO37" s="4"/>
    </row>
    <row r="38" spans="1:41" ht="15" x14ac:dyDescent="0.2">
      <c r="A38" s="8">
        <v>35542</v>
      </c>
      <c r="B38" s="9">
        <v>16</v>
      </c>
      <c r="C38" s="9">
        <v>126</v>
      </c>
      <c r="D38" s="9">
        <v>1310</v>
      </c>
      <c r="E38" s="9">
        <v>165060</v>
      </c>
      <c r="F38" s="9">
        <v>4</v>
      </c>
      <c r="G38" s="9">
        <v>135</v>
      </c>
      <c r="H38" s="9">
        <v>1280</v>
      </c>
      <c r="I38" s="9">
        <v>172800</v>
      </c>
      <c r="J38" s="9">
        <v>188</v>
      </c>
      <c r="K38" s="9">
        <v>166</v>
      </c>
      <c r="L38" s="9">
        <v>1240</v>
      </c>
      <c r="M38" s="9">
        <v>206336</v>
      </c>
      <c r="N38" s="9">
        <v>57</v>
      </c>
      <c r="O38" s="9">
        <v>210</v>
      </c>
      <c r="P38" s="9">
        <v>1205</v>
      </c>
      <c r="Q38" s="9">
        <v>252749</v>
      </c>
      <c r="R38" s="9">
        <v>79</v>
      </c>
      <c r="S38" s="9">
        <v>236</v>
      </c>
      <c r="T38" s="9">
        <v>1143</v>
      </c>
      <c r="U38" s="9">
        <v>269916</v>
      </c>
      <c r="V38" s="4">
        <v>1</v>
      </c>
      <c r="W38" s="4">
        <v>255</v>
      </c>
      <c r="X38" s="4">
        <v>1070</v>
      </c>
      <c r="Y38" s="4">
        <v>272850</v>
      </c>
      <c r="Z38" s="4">
        <v>20</v>
      </c>
      <c r="AA38" s="4">
        <v>273</v>
      </c>
      <c r="AB38" s="4">
        <v>1110</v>
      </c>
      <c r="AC38" s="4">
        <v>303030</v>
      </c>
      <c r="AD38" s="4"/>
      <c r="AE38" s="4"/>
      <c r="AF38" s="4"/>
      <c r="AG38" s="4"/>
      <c r="AH38" s="1">
        <v>12</v>
      </c>
      <c r="AI38" s="1">
        <v>384</v>
      </c>
      <c r="AJ38" s="1">
        <v>1060</v>
      </c>
      <c r="AK38" s="1">
        <v>407040</v>
      </c>
      <c r="AL38" s="4"/>
      <c r="AM38" s="4"/>
      <c r="AN38" s="4"/>
      <c r="AO38" s="4"/>
    </row>
    <row r="39" spans="1:41" ht="15" x14ac:dyDescent="0.2">
      <c r="A39" s="8">
        <v>35544</v>
      </c>
      <c r="B39" s="9"/>
      <c r="C39" s="9"/>
      <c r="D39" s="9"/>
      <c r="E39" s="9"/>
      <c r="F39" s="9">
        <v>85</v>
      </c>
      <c r="G39" s="9">
        <v>142</v>
      </c>
      <c r="H39" s="9">
        <v>1320</v>
      </c>
      <c r="I39" s="9">
        <v>187110</v>
      </c>
      <c r="J39" s="9">
        <v>93</v>
      </c>
      <c r="K39" s="9">
        <v>163</v>
      </c>
      <c r="L39" s="9">
        <v>1293</v>
      </c>
      <c r="M39" s="9">
        <v>210678</v>
      </c>
      <c r="N39" s="9">
        <v>25</v>
      </c>
      <c r="O39" s="9">
        <v>198</v>
      </c>
      <c r="P39" s="9">
        <v>1220</v>
      </c>
      <c r="Q39" s="9">
        <v>241560</v>
      </c>
      <c r="R39" s="9">
        <v>22</v>
      </c>
      <c r="S39" s="9">
        <v>221</v>
      </c>
      <c r="T39" s="9">
        <v>1190</v>
      </c>
      <c r="U39" s="9">
        <v>262990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1" ht="15" x14ac:dyDescent="0.2">
      <c r="A40" s="8">
        <v>35549</v>
      </c>
      <c r="B40" s="9">
        <v>6</v>
      </c>
      <c r="C40" s="9">
        <v>127</v>
      </c>
      <c r="D40" s="9">
        <v>1410</v>
      </c>
      <c r="E40" s="9">
        <v>179070</v>
      </c>
      <c r="F40" s="9">
        <v>110</v>
      </c>
      <c r="G40" s="9">
        <v>142</v>
      </c>
      <c r="H40" s="9">
        <v>1358</v>
      </c>
      <c r="I40" s="9">
        <v>193108</v>
      </c>
      <c r="J40" s="9">
        <v>224</v>
      </c>
      <c r="K40" s="9">
        <v>164</v>
      </c>
      <c r="L40" s="9">
        <v>1287</v>
      </c>
      <c r="M40" s="9">
        <v>210762</v>
      </c>
      <c r="N40" s="9">
        <v>79</v>
      </c>
      <c r="O40" s="9">
        <v>194</v>
      </c>
      <c r="P40" s="9">
        <v>1246</v>
      </c>
      <c r="Q40" s="9">
        <v>241724</v>
      </c>
      <c r="R40" s="9">
        <v>22</v>
      </c>
      <c r="S40" s="9">
        <v>225</v>
      </c>
      <c r="T40" s="9">
        <v>1160</v>
      </c>
      <c r="U40" s="9">
        <v>261000</v>
      </c>
      <c r="V40" s="4"/>
      <c r="W40" s="4"/>
      <c r="X40" s="4"/>
      <c r="Y40" s="4"/>
      <c r="Z40" s="4">
        <v>23</v>
      </c>
      <c r="AA40" s="4">
        <v>278</v>
      </c>
      <c r="AB40" s="4">
        <v>1180</v>
      </c>
      <c r="AC40" s="4">
        <v>328040</v>
      </c>
      <c r="AD40" s="4">
        <v>15</v>
      </c>
      <c r="AE40" s="4">
        <v>338</v>
      </c>
      <c r="AF40" s="4">
        <v>1180</v>
      </c>
      <c r="AG40" s="4">
        <v>398840</v>
      </c>
      <c r="AH40" s="4"/>
      <c r="AI40" s="4"/>
      <c r="AJ40" s="4"/>
      <c r="AK40" s="4"/>
      <c r="AL40" s="4"/>
      <c r="AM40" s="4"/>
      <c r="AN40" s="4"/>
      <c r="AO40" s="4"/>
    </row>
    <row r="41" spans="1:41" ht="15" x14ac:dyDescent="0.2">
      <c r="A41" s="8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1" ht="15" x14ac:dyDescent="0.2">
      <c r="A42" s="8">
        <v>35551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1" ht="15" x14ac:dyDescent="0.2">
      <c r="A43" s="8">
        <v>35556</v>
      </c>
      <c r="B43" s="9">
        <v>2</v>
      </c>
      <c r="C43" s="9">
        <v>117</v>
      </c>
      <c r="D43" s="9">
        <v>1330</v>
      </c>
      <c r="E43" s="9">
        <v>155610</v>
      </c>
      <c r="F43" s="9">
        <v>84</v>
      </c>
      <c r="G43" s="9">
        <v>140</v>
      </c>
      <c r="H43" s="9">
        <v>1318</v>
      </c>
      <c r="I43" s="9">
        <v>184450</v>
      </c>
      <c r="J43" s="9">
        <v>225</v>
      </c>
      <c r="K43" s="9">
        <v>169</v>
      </c>
      <c r="L43" s="9">
        <v>1307</v>
      </c>
      <c r="M43" s="9">
        <v>220883</v>
      </c>
      <c r="N43" s="9">
        <v>57</v>
      </c>
      <c r="O43" s="9">
        <v>197</v>
      </c>
      <c r="P43" s="9">
        <v>1280</v>
      </c>
      <c r="Q43" s="9">
        <v>252160</v>
      </c>
      <c r="R43" s="9">
        <v>22</v>
      </c>
      <c r="S43" s="9">
        <v>236</v>
      </c>
      <c r="T43" s="9">
        <v>1230</v>
      </c>
      <c r="U43" s="9">
        <v>290280</v>
      </c>
      <c r="V43" s="4"/>
      <c r="W43" s="4"/>
      <c r="X43" s="4"/>
      <c r="Y43" s="4"/>
      <c r="Z43" s="4">
        <v>115</v>
      </c>
      <c r="AA43" s="4">
        <v>291</v>
      </c>
      <c r="AB43" s="4">
        <v>1153</v>
      </c>
      <c r="AC43" s="4">
        <v>335317</v>
      </c>
      <c r="AD43" s="4">
        <v>24</v>
      </c>
      <c r="AE43" s="4">
        <v>307</v>
      </c>
      <c r="AF43" s="4">
        <v>1105</v>
      </c>
      <c r="AG43" s="4">
        <v>338683</v>
      </c>
      <c r="AH43" s="1">
        <v>14</v>
      </c>
      <c r="AI43" s="1">
        <v>363</v>
      </c>
      <c r="AJ43" s="1">
        <v>1140</v>
      </c>
      <c r="AK43" s="1">
        <v>413820</v>
      </c>
      <c r="AL43" s="4"/>
      <c r="AM43" s="4"/>
      <c r="AN43" s="4"/>
      <c r="AO43" s="4"/>
    </row>
    <row r="44" spans="1:41" ht="15" x14ac:dyDescent="0.2">
      <c r="A44" s="8">
        <v>35558</v>
      </c>
      <c r="B44" s="9">
        <v>6</v>
      </c>
      <c r="C44" s="9">
        <v>117</v>
      </c>
      <c r="D44" s="9">
        <v>1330</v>
      </c>
      <c r="E44" s="9">
        <v>155610</v>
      </c>
      <c r="F44" s="9">
        <v>40</v>
      </c>
      <c r="G44" s="9">
        <v>143</v>
      </c>
      <c r="H44" s="9">
        <v>1325</v>
      </c>
      <c r="I44" s="9">
        <v>188813</v>
      </c>
      <c r="J44" s="9">
        <v>68</v>
      </c>
      <c r="K44" s="9">
        <v>169</v>
      </c>
      <c r="L44" s="9">
        <v>1324</v>
      </c>
      <c r="M44" s="9">
        <v>223764</v>
      </c>
      <c r="N44" s="9">
        <v>42</v>
      </c>
      <c r="O44" s="9">
        <v>201</v>
      </c>
      <c r="P44" s="9">
        <v>1275</v>
      </c>
      <c r="Q44" s="9">
        <v>256275</v>
      </c>
      <c r="R44" s="9">
        <v>41</v>
      </c>
      <c r="S44" s="9">
        <v>238</v>
      </c>
      <c r="T44" s="9">
        <v>1190</v>
      </c>
      <c r="U44" s="9">
        <v>282625</v>
      </c>
      <c r="V44" s="4">
        <v>23</v>
      </c>
      <c r="W44" s="4">
        <v>257</v>
      </c>
      <c r="X44" s="4">
        <v>1155</v>
      </c>
      <c r="Y44" s="4">
        <v>296258</v>
      </c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1" ht="15" x14ac:dyDescent="0.2">
      <c r="A45" s="8">
        <v>35563</v>
      </c>
      <c r="B45" s="9"/>
      <c r="C45" s="9"/>
      <c r="D45" s="9"/>
      <c r="E45" s="9"/>
      <c r="F45" s="9">
        <v>103</v>
      </c>
      <c r="G45" s="9">
        <v>139</v>
      </c>
      <c r="H45" s="9">
        <v>1353</v>
      </c>
      <c r="I45" s="9">
        <v>187998</v>
      </c>
      <c r="J45" s="9">
        <v>131</v>
      </c>
      <c r="K45" s="9">
        <v>164</v>
      </c>
      <c r="L45" s="9">
        <v>1310</v>
      </c>
      <c r="M45" s="9">
        <v>214466</v>
      </c>
      <c r="N45" s="9">
        <v>74</v>
      </c>
      <c r="O45" s="9">
        <v>196</v>
      </c>
      <c r="P45" s="9">
        <v>1293</v>
      </c>
      <c r="Q45" s="9">
        <v>253653</v>
      </c>
      <c r="R45" s="9">
        <v>38</v>
      </c>
      <c r="S45" s="9">
        <v>240</v>
      </c>
      <c r="T45" s="9">
        <v>1245</v>
      </c>
      <c r="U45" s="9">
        <v>298800</v>
      </c>
      <c r="V45" s="4"/>
      <c r="W45" s="4"/>
      <c r="X45" s="4"/>
      <c r="Y45" s="4"/>
      <c r="Z45" s="4"/>
      <c r="AA45" s="4"/>
      <c r="AB45" s="4"/>
      <c r="AC45" s="4"/>
      <c r="AD45" s="4">
        <v>17</v>
      </c>
      <c r="AE45" s="4">
        <v>336</v>
      </c>
      <c r="AF45" s="4">
        <v>1200</v>
      </c>
      <c r="AG45" s="4">
        <v>403200</v>
      </c>
      <c r="AH45" s="1">
        <v>17</v>
      </c>
      <c r="AI45" s="1">
        <v>358</v>
      </c>
      <c r="AJ45" s="1">
        <v>1220</v>
      </c>
      <c r="AK45" s="1">
        <v>436760</v>
      </c>
      <c r="AL45" s="4"/>
      <c r="AM45" s="4"/>
      <c r="AN45" s="4"/>
      <c r="AO45" s="4"/>
    </row>
    <row r="46" spans="1:41" ht="15" x14ac:dyDescent="0.2">
      <c r="A46" s="8">
        <v>35565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1" ht="15" x14ac:dyDescent="0.2">
      <c r="A47" s="8">
        <v>35570</v>
      </c>
      <c r="B47" s="9">
        <v>5</v>
      </c>
      <c r="C47" s="9">
        <v>124</v>
      </c>
      <c r="D47" s="9">
        <v>1390</v>
      </c>
      <c r="E47" s="9">
        <v>172360</v>
      </c>
      <c r="F47" s="9">
        <v>141</v>
      </c>
      <c r="G47" s="9">
        <v>142</v>
      </c>
      <c r="H47" s="9">
        <v>1388</v>
      </c>
      <c r="I47" s="9">
        <v>196678</v>
      </c>
      <c r="J47" s="9">
        <v>193</v>
      </c>
      <c r="K47" s="9">
        <v>166</v>
      </c>
      <c r="L47" s="9">
        <v>1290</v>
      </c>
      <c r="M47" s="9">
        <v>214427</v>
      </c>
      <c r="N47" s="9">
        <v>232</v>
      </c>
      <c r="O47" s="9">
        <v>197</v>
      </c>
      <c r="P47" s="9">
        <v>1276</v>
      </c>
      <c r="Q47" s="9">
        <v>251001</v>
      </c>
      <c r="R47" s="9">
        <v>66</v>
      </c>
      <c r="S47" s="9">
        <v>237</v>
      </c>
      <c r="T47" s="9">
        <v>1237</v>
      </c>
      <c r="U47" s="9">
        <v>293502</v>
      </c>
      <c r="V47" s="4">
        <v>29</v>
      </c>
      <c r="W47" s="4">
        <v>255</v>
      </c>
      <c r="X47" s="4">
        <v>1165</v>
      </c>
      <c r="Y47" s="4">
        <v>296493</v>
      </c>
      <c r="Z47" s="4"/>
      <c r="AA47" s="4"/>
      <c r="AB47" s="4"/>
      <c r="AC47" s="4"/>
      <c r="AD47" s="4">
        <v>83</v>
      </c>
      <c r="AE47" s="4">
        <v>310</v>
      </c>
      <c r="AF47" s="4">
        <v>1152</v>
      </c>
      <c r="AG47" s="4">
        <v>357209</v>
      </c>
      <c r="AH47" s="1">
        <v>1</v>
      </c>
      <c r="AI47" s="1">
        <v>390</v>
      </c>
      <c r="AJ47" s="1">
        <v>1110</v>
      </c>
      <c r="AK47" s="1">
        <v>432900</v>
      </c>
      <c r="AL47" s="4"/>
      <c r="AM47" s="4"/>
      <c r="AN47" s="4"/>
      <c r="AO47" s="4"/>
    </row>
    <row r="48" spans="1:41" ht="15" x14ac:dyDescent="0.2">
      <c r="A48" s="8">
        <v>35572</v>
      </c>
      <c r="B48" s="9"/>
      <c r="C48" s="9"/>
      <c r="D48" s="9"/>
      <c r="E48" s="9"/>
      <c r="F48" s="9">
        <v>100</v>
      </c>
      <c r="G48" s="9">
        <v>144</v>
      </c>
      <c r="H48" s="9">
        <v>1356</v>
      </c>
      <c r="I48" s="9">
        <v>195610</v>
      </c>
      <c r="J48" s="9">
        <v>149</v>
      </c>
      <c r="K48" s="9">
        <v>165</v>
      </c>
      <c r="L48" s="9">
        <v>1339</v>
      </c>
      <c r="M48" s="9">
        <v>220291</v>
      </c>
      <c r="N48" s="9">
        <v>126</v>
      </c>
      <c r="O48" s="9">
        <v>197</v>
      </c>
      <c r="P48" s="9">
        <v>1258</v>
      </c>
      <c r="Q48" s="9">
        <v>247682</v>
      </c>
      <c r="R48" s="9">
        <v>5</v>
      </c>
      <c r="S48" s="9">
        <v>246</v>
      </c>
      <c r="T48" s="9">
        <v>1180</v>
      </c>
      <c r="U48" s="9">
        <v>290280</v>
      </c>
      <c r="V48" s="4">
        <v>14</v>
      </c>
      <c r="W48" s="4">
        <v>270</v>
      </c>
      <c r="X48" s="4">
        <v>1150</v>
      </c>
      <c r="Y48" s="4">
        <v>310500</v>
      </c>
      <c r="Z48" s="4">
        <v>14</v>
      </c>
      <c r="AA48" s="4">
        <v>282</v>
      </c>
      <c r="AB48" s="4">
        <v>1130</v>
      </c>
      <c r="AC48" s="4">
        <v>318660</v>
      </c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ht="15.75" x14ac:dyDescent="0.25">
      <c r="A49" s="8">
        <v>35577</v>
      </c>
      <c r="B49" s="9">
        <v>39</v>
      </c>
      <c r="C49" s="9">
        <v>121</v>
      </c>
      <c r="D49" s="9">
        <v>1303</v>
      </c>
      <c r="E49" s="9">
        <v>157703</v>
      </c>
      <c r="F49" s="9">
        <v>115</v>
      </c>
      <c r="G49" s="9">
        <v>140</v>
      </c>
      <c r="H49" s="9">
        <v>1393</v>
      </c>
      <c r="I49" s="9">
        <v>194834</v>
      </c>
      <c r="J49" s="9">
        <v>227</v>
      </c>
      <c r="K49" s="9">
        <v>165</v>
      </c>
      <c r="L49" s="9">
        <v>1321</v>
      </c>
      <c r="M49" s="9">
        <v>218158</v>
      </c>
      <c r="N49" s="9">
        <v>134</v>
      </c>
      <c r="O49" s="9">
        <v>207</v>
      </c>
      <c r="P49" s="9">
        <v>1273</v>
      </c>
      <c r="Q49" s="9">
        <v>262771</v>
      </c>
      <c r="R49" s="9">
        <v>20</v>
      </c>
      <c r="S49" s="9">
        <v>247</v>
      </c>
      <c r="T49" s="9">
        <v>1260</v>
      </c>
      <c r="U49" s="9">
        <v>311220</v>
      </c>
      <c r="V49" s="4">
        <v>15</v>
      </c>
      <c r="W49" s="4">
        <v>261</v>
      </c>
      <c r="X49" s="4">
        <v>1290</v>
      </c>
      <c r="Y49" s="4">
        <v>336690</v>
      </c>
      <c r="Z49" s="4"/>
      <c r="AA49" s="4"/>
      <c r="AB49" s="4"/>
      <c r="AC49" s="4"/>
      <c r="AD49" s="4">
        <v>16</v>
      </c>
      <c r="AE49" s="4">
        <v>326</v>
      </c>
      <c r="AF49" s="4">
        <v>1110</v>
      </c>
      <c r="AG49" s="4">
        <v>361860</v>
      </c>
      <c r="AH49" s="6">
        <v>1</v>
      </c>
      <c r="AI49" s="6">
        <v>390</v>
      </c>
      <c r="AJ49" s="6">
        <v>1090</v>
      </c>
      <c r="AK49" s="6">
        <v>425100</v>
      </c>
      <c r="AL49" s="1">
        <v>10</v>
      </c>
      <c r="AM49" s="1">
        <v>422</v>
      </c>
      <c r="AN49" s="1">
        <v>1145</v>
      </c>
      <c r="AO49" s="1">
        <v>502180</v>
      </c>
    </row>
    <row r="50" spans="1:41" ht="15" x14ac:dyDescent="0.2">
      <c r="A50" s="8">
        <v>35579</v>
      </c>
      <c r="B50" s="9"/>
      <c r="C50" s="9"/>
      <c r="D50" s="9"/>
      <c r="E50" s="9"/>
      <c r="F50" s="9">
        <v>26</v>
      </c>
      <c r="G50" s="9">
        <v>142</v>
      </c>
      <c r="H50" s="9">
        <v>1315</v>
      </c>
      <c r="I50" s="9">
        <v>186730</v>
      </c>
      <c r="J50" s="9">
        <v>108</v>
      </c>
      <c r="K50" s="9">
        <v>166</v>
      </c>
      <c r="L50" s="9">
        <v>1357</v>
      </c>
      <c r="M50" s="9">
        <v>225207</v>
      </c>
      <c r="N50" s="9">
        <v>169</v>
      </c>
      <c r="O50" s="9">
        <v>198</v>
      </c>
      <c r="P50" s="9">
        <v>1343</v>
      </c>
      <c r="Q50" s="9">
        <v>265377</v>
      </c>
      <c r="R50" s="9">
        <v>8</v>
      </c>
      <c r="S50" s="9">
        <v>247</v>
      </c>
      <c r="T50" s="9">
        <v>1100</v>
      </c>
      <c r="U50" s="9">
        <v>271700</v>
      </c>
      <c r="V50" s="4">
        <v>18</v>
      </c>
      <c r="W50" s="4">
        <v>250</v>
      </c>
      <c r="X50" s="4">
        <v>1070</v>
      </c>
      <c r="Y50" s="4">
        <v>267500</v>
      </c>
      <c r="Z50" s="4">
        <v>35</v>
      </c>
      <c r="AA50" s="4">
        <v>295</v>
      </c>
      <c r="AB50" s="4">
        <v>1165</v>
      </c>
      <c r="AC50" s="4">
        <v>343093</v>
      </c>
      <c r="AD50" s="4">
        <v>35</v>
      </c>
      <c r="AE50" s="4">
        <v>317</v>
      </c>
      <c r="AF50" s="4">
        <v>1150</v>
      </c>
      <c r="AG50" s="4">
        <v>364550</v>
      </c>
      <c r="AH50" s="4"/>
      <c r="AI50" s="4"/>
      <c r="AJ50" s="4"/>
      <c r="AK50" s="4"/>
      <c r="AL50" s="4"/>
      <c r="AM50" s="4"/>
      <c r="AN50" s="4"/>
      <c r="AO50" s="4"/>
    </row>
    <row r="51" spans="1:41" ht="15" x14ac:dyDescent="0.2">
      <c r="A51" s="8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ht="15" x14ac:dyDescent="0.2">
      <c r="A52" s="8">
        <v>35584</v>
      </c>
      <c r="B52" s="4">
        <v>29</v>
      </c>
      <c r="C52" s="4">
        <v>125</v>
      </c>
      <c r="D52" s="4">
        <v>1460</v>
      </c>
      <c r="E52" s="10">
        <v>182500</v>
      </c>
      <c r="F52" s="4">
        <v>97</v>
      </c>
      <c r="G52" s="4">
        <v>141</v>
      </c>
      <c r="H52" s="4">
        <v>1290</v>
      </c>
      <c r="I52" s="4">
        <v>182406</v>
      </c>
      <c r="J52" s="4">
        <v>286</v>
      </c>
      <c r="K52" s="4">
        <v>166</v>
      </c>
      <c r="L52" s="4">
        <v>1342</v>
      </c>
      <c r="M52" s="4">
        <v>223030</v>
      </c>
      <c r="N52" s="4">
        <v>154</v>
      </c>
      <c r="O52" s="4">
        <v>197</v>
      </c>
      <c r="P52" s="4">
        <v>1284</v>
      </c>
      <c r="Q52" s="4">
        <v>251775</v>
      </c>
      <c r="R52" s="4">
        <v>86</v>
      </c>
      <c r="S52" s="4">
        <v>246</v>
      </c>
      <c r="T52" s="4">
        <v>1184</v>
      </c>
      <c r="U52" s="4">
        <v>291974</v>
      </c>
      <c r="V52" s="4">
        <v>20</v>
      </c>
      <c r="W52" s="4">
        <v>266</v>
      </c>
      <c r="X52" s="4">
        <v>1220</v>
      </c>
      <c r="Y52" s="4">
        <v>324520</v>
      </c>
      <c r="Z52" s="4">
        <v>53</v>
      </c>
      <c r="AA52" s="4">
        <v>288</v>
      </c>
      <c r="AB52" s="4">
        <v>1173</v>
      </c>
      <c r="AC52" s="4">
        <v>338311</v>
      </c>
      <c r="AD52" s="4">
        <v>35</v>
      </c>
      <c r="AE52" s="4">
        <v>327</v>
      </c>
      <c r="AF52" s="4">
        <v>1200</v>
      </c>
      <c r="AG52" s="4">
        <v>329400</v>
      </c>
      <c r="AH52" s="1">
        <v>15</v>
      </c>
      <c r="AI52" s="1">
        <v>361</v>
      </c>
      <c r="AJ52" s="1">
        <v>1150</v>
      </c>
      <c r="AK52" s="1">
        <v>415150</v>
      </c>
      <c r="AL52" s="4"/>
      <c r="AM52" s="4"/>
      <c r="AN52" s="4"/>
      <c r="AO52" s="4"/>
    </row>
    <row r="53" spans="1:41" ht="15" x14ac:dyDescent="0.2">
      <c r="A53" s="8">
        <v>35586</v>
      </c>
      <c r="B53" s="9">
        <v>13</v>
      </c>
      <c r="C53" s="9">
        <v>122</v>
      </c>
      <c r="D53" s="9">
        <v>1350</v>
      </c>
      <c r="E53" s="9">
        <v>164025</v>
      </c>
      <c r="F53" s="9">
        <v>51</v>
      </c>
      <c r="G53" s="9">
        <v>146</v>
      </c>
      <c r="H53" s="9">
        <v>1333</v>
      </c>
      <c r="I53" s="9">
        <v>194545</v>
      </c>
      <c r="J53" s="9">
        <v>206</v>
      </c>
      <c r="K53" s="9">
        <v>165</v>
      </c>
      <c r="L53" s="9">
        <v>1343</v>
      </c>
      <c r="M53" s="9">
        <v>221595</v>
      </c>
      <c r="N53" s="9">
        <v>19</v>
      </c>
      <c r="O53" s="9">
        <v>205</v>
      </c>
      <c r="P53" s="9">
        <v>1220</v>
      </c>
      <c r="Q53" s="9">
        <v>249490</v>
      </c>
      <c r="R53" s="9">
        <v>25</v>
      </c>
      <c r="S53" s="9">
        <v>235</v>
      </c>
      <c r="T53" s="9">
        <v>1190</v>
      </c>
      <c r="U53" s="9">
        <v>279055</v>
      </c>
      <c r="V53" s="4">
        <v>33</v>
      </c>
      <c r="W53" s="4">
        <v>259</v>
      </c>
      <c r="X53" s="4">
        <v>1245</v>
      </c>
      <c r="Y53" s="4">
        <v>322455</v>
      </c>
      <c r="Z53" s="4">
        <v>20</v>
      </c>
      <c r="AA53" s="4">
        <v>278</v>
      </c>
      <c r="AB53" s="4">
        <v>1130</v>
      </c>
      <c r="AC53" s="4">
        <v>314140</v>
      </c>
      <c r="AD53" s="4">
        <v>55</v>
      </c>
      <c r="AE53" s="4">
        <v>324</v>
      </c>
      <c r="AF53" s="4">
        <v>1135</v>
      </c>
      <c r="AG53" s="4">
        <v>367456</v>
      </c>
      <c r="AH53" s="4"/>
      <c r="AI53" s="4"/>
      <c r="AJ53" s="4"/>
      <c r="AK53" s="4"/>
      <c r="AL53" s="4"/>
      <c r="AM53" s="4"/>
      <c r="AN53" s="4"/>
      <c r="AO53" s="4"/>
    </row>
    <row r="54" spans="1:41" ht="15" x14ac:dyDescent="0.2">
      <c r="A54" s="8">
        <v>35591</v>
      </c>
      <c r="B54" s="9">
        <v>48</v>
      </c>
      <c r="C54" s="9">
        <v>121</v>
      </c>
      <c r="D54" s="9">
        <v>1453</v>
      </c>
      <c r="E54" s="9">
        <v>176338</v>
      </c>
      <c r="F54" s="9">
        <v>54</v>
      </c>
      <c r="G54" s="9">
        <v>138</v>
      </c>
      <c r="H54" s="9">
        <v>1395</v>
      </c>
      <c r="I54" s="9">
        <v>192510</v>
      </c>
      <c r="J54" s="9">
        <v>190</v>
      </c>
      <c r="K54" s="9">
        <v>170</v>
      </c>
      <c r="L54" s="9">
        <v>1393</v>
      </c>
      <c r="M54" s="9">
        <v>236253</v>
      </c>
      <c r="N54" s="9">
        <v>99</v>
      </c>
      <c r="O54" s="9">
        <v>186</v>
      </c>
      <c r="P54" s="9">
        <v>1293</v>
      </c>
      <c r="Q54" s="9">
        <v>240082</v>
      </c>
      <c r="R54" s="9">
        <v>18</v>
      </c>
      <c r="S54" s="9">
        <v>227</v>
      </c>
      <c r="T54" s="9"/>
      <c r="U54" s="9">
        <v>281480</v>
      </c>
      <c r="V54" s="4"/>
      <c r="W54" s="4"/>
      <c r="X54" s="4"/>
      <c r="Y54" s="4"/>
      <c r="Z54" s="4">
        <v>21</v>
      </c>
      <c r="AA54" s="4">
        <v>278</v>
      </c>
      <c r="AB54" s="4">
        <v>1190</v>
      </c>
      <c r="AC54" s="4">
        <v>330820</v>
      </c>
      <c r="AD54" s="4">
        <v>38</v>
      </c>
      <c r="AE54" s="4">
        <v>314</v>
      </c>
      <c r="AF54" s="4">
        <v>1125</v>
      </c>
      <c r="AG54" s="4">
        <v>352688</v>
      </c>
      <c r="AH54" s="4"/>
      <c r="AI54" s="4"/>
      <c r="AJ54" s="4"/>
      <c r="AK54" s="4"/>
      <c r="AL54" s="4"/>
      <c r="AM54" s="4"/>
      <c r="AN54" s="4"/>
      <c r="AO54" s="4"/>
    </row>
    <row r="55" spans="1:41" ht="15" x14ac:dyDescent="0.2">
      <c r="A55" s="8">
        <v>35593</v>
      </c>
      <c r="B55" s="9">
        <v>19</v>
      </c>
      <c r="C55" s="9">
        <v>126</v>
      </c>
      <c r="D55" s="9">
        <v>1430</v>
      </c>
      <c r="E55" s="9">
        <v>179465</v>
      </c>
      <c r="F55" s="9">
        <v>71</v>
      </c>
      <c r="G55" s="9">
        <v>144</v>
      </c>
      <c r="H55" s="9">
        <v>1380</v>
      </c>
      <c r="I55" s="9">
        <v>199272</v>
      </c>
      <c r="J55" s="9">
        <v>146</v>
      </c>
      <c r="K55" s="9">
        <v>165</v>
      </c>
      <c r="L55" s="9">
        <v>1344</v>
      </c>
      <c r="M55" s="9">
        <v>221383</v>
      </c>
      <c r="N55" s="9">
        <v>102</v>
      </c>
      <c r="O55" s="9">
        <v>197</v>
      </c>
      <c r="P55" s="9">
        <v>1283</v>
      </c>
      <c r="Q55" s="9">
        <v>252817</v>
      </c>
      <c r="R55" s="9">
        <v>69</v>
      </c>
      <c r="S55" s="9">
        <v>237</v>
      </c>
      <c r="T55" s="9">
        <v>1228</v>
      </c>
      <c r="U55" s="9">
        <v>291282</v>
      </c>
      <c r="V55" s="4">
        <v>39</v>
      </c>
      <c r="W55" s="4">
        <v>261</v>
      </c>
      <c r="X55" s="4">
        <v>1263</v>
      </c>
      <c r="Y55" s="4">
        <v>330151</v>
      </c>
      <c r="Z55" s="4">
        <v>38</v>
      </c>
      <c r="AA55" s="4">
        <v>285</v>
      </c>
      <c r="AB55" s="4">
        <v>1023</v>
      </c>
      <c r="AC55" s="4">
        <v>348107</v>
      </c>
      <c r="AD55" s="4">
        <v>32</v>
      </c>
      <c r="AE55" s="4">
        <v>315</v>
      </c>
      <c r="AF55" s="4">
        <v>1173</v>
      </c>
      <c r="AG55" s="4">
        <v>369991</v>
      </c>
      <c r="AH55" s="4"/>
      <c r="AI55" s="4"/>
      <c r="AJ55" s="4"/>
      <c r="AK55" s="4"/>
      <c r="AL55" s="4"/>
      <c r="AM55" s="4"/>
      <c r="AN55" s="4"/>
      <c r="AO55" s="4"/>
    </row>
    <row r="56" spans="1:41" ht="15" x14ac:dyDescent="0.2">
      <c r="A56" s="8">
        <v>35598</v>
      </c>
      <c r="B56" s="9">
        <v>68</v>
      </c>
      <c r="C56" s="9">
        <v>127</v>
      </c>
      <c r="D56" s="9">
        <v>1510</v>
      </c>
      <c r="E56" s="9">
        <v>192193</v>
      </c>
      <c r="F56" s="9">
        <v>143</v>
      </c>
      <c r="G56" s="9">
        <v>145</v>
      </c>
      <c r="H56" s="9">
        <v>1435</v>
      </c>
      <c r="I56" s="9">
        <v>208314</v>
      </c>
      <c r="J56" s="9">
        <v>217</v>
      </c>
      <c r="K56" s="9">
        <v>165</v>
      </c>
      <c r="L56" s="9">
        <v>1348</v>
      </c>
      <c r="M56" s="9">
        <v>222084</v>
      </c>
      <c r="N56" s="9">
        <v>171</v>
      </c>
      <c r="O56" s="9">
        <v>194</v>
      </c>
      <c r="P56" s="9">
        <v>1322</v>
      </c>
      <c r="Q56" s="9">
        <v>255952</v>
      </c>
      <c r="R56" s="9">
        <v>52</v>
      </c>
      <c r="S56" s="9">
        <v>230</v>
      </c>
      <c r="T56" s="9">
        <v>1313</v>
      </c>
      <c r="U56" s="9">
        <v>302504</v>
      </c>
      <c r="V56" s="4">
        <v>31</v>
      </c>
      <c r="W56" s="4">
        <v>261</v>
      </c>
      <c r="X56" s="4">
        <v>1245</v>
      </c>
      <c r="Y56" s="4">
        <v>324323</v>
      </c>
      <c r="Z56" s="4">
        <v>82</v>
      </c>
      <c r="AA56" s="4">
        <v>289</v>
      </c>
      <c r="AB56" s="4">
        <v>1248</v>
      </c>
      <c r="AC56" s="4">
        <v>361171</v>
      </c>
      <c r="AD56" s="4">
        <v>18</v>
      </c>
      <c r="AE56" s="4">
        <v>326</v>
      </c>
      <c r="AF56" s="4">
        <v>1170</v>
      </c>
      <c r="AG56" s="4">
        <v>381420</v>
      </c>
      <c r="AH56" s="4"/>
      <c r="AI56" s="4"/>
      <c r="AJ56" s="4"/>
      <c r="AK56" s="4"/>
      <c r="AL56" s="4"/>
      <c r="AM56" s="4"/>
      <c r="AN56" s="4"/>
      <c r="AO56" s="4"/>
    </row>
    <row r="57" spans="1:41" ht="15" x14ac:dyDescent="0.2">
      <c r="A57" s="8">
        <v>35600</v>
      </c>
      <c r="B57" s="9"/>
      <c r="C57" s="9"/>
      <c r="D57" s="9"/>
      <c r="E57" s="9"/>
      <c r="F57" s="9">
        <v>55</v>
      </c>
      <c r="G57" s="9">
        <v>140</v>
      </c>
      <c r="H57" s="9">
        <v>1510</v>
      </c>
      <c r="I57" s="9">
        <v>210645</v>
      </c>
      <c r="J57" s="9">
        <v>346</v>
      </c>
      <c r="K57" s="9">
        <v>162</v>
      </c>
      <c r="L57" s="9">
        <v>1424</v>
      </c>
      <c r="M57" s="9">
        <v>230498</v>
      </c>
      <c r="N57" s="9">
        <v>230</v>
      </c>
      <c r="O57" s="9">
        <v>198</v>
      </c>
      <c r="P57" s="9">
        <v>1316</v>
      </c>
      <c r="Q57" s="9">
        <v>259987</v>
      </c>
      <c r="R57" s="9">
        <v>143</v>
      </c>
      <c r="S57" s="9">
        <v>240</v>
      </c>
      <c r="T57" s="9">
        <v>1267</v>
      </c>
      <c r="U57" s="9">
        <v>303933</v>
      </c>
      <c r="V57" s="4">
        <v>90</v>
      </c>
      <c r="W57" s="4">
        <v>256</v>
      </c>
      <c r="X57" s="4">
        <v>1254</v>
      </c>
      <c r="Y57" s="4">
        <v>321024</v>
      </c>
      <c r="Z57" s="4">
        <v>18</v>
      </c>
      <c r="AA57" s="4">
        <v>284</v>
      </c>
      <c r="AB57" s="4">
        <v>1290</v>
      </c>
      <c r="AC57" s="4">
        <v>366360</v>
      </c>
      <c r="AD57" s="4">
        <v>52</v>
      </c>
      <c r="AE57" s="4">
        <v>321</v>
      </c>
      <c r="AF57" s="4">
        <v>1197</v>
      </c>
      <c r="AG57" s="4">
        <v>384529</v>
      </c>
      <c r="AH57" s="1">
        <v>14</v>
      </c>
      <c r="AI57" s="1">
        <v>383</v>
      </c>
      <c r="AJ57" s="1">
        <v>1130</v>
      </c>
      <c r="AK57" s="1">
        <v>432790</v>
      </c>
      <c r="AL57" s="4"/>
      <c r="AM57" s="4"/>
      <c r="AN57" s="4"/>
      <c r="AO57" s="4"/>
    </row>
    <row r="58" spans="1:41" ht="15" x14ac:dyDescent="0.2">
      <c r="A58" s="8">
        <v>35605</v>
      </c>
      <c r="B58" s="9">
        <v>81</v>
      </c>
      <c r="C58" s="9">
        <v>119</v>
      </c>
      <c r="D58" s="9">
        <v>1518</v>
      </c>
      <c r="E58" s="9">
        <v>180203</v>
      </c>
      <c r="F58" s="9">
        <v>107</v>
      </c>
      <c r="G58" s="9">
        <v>142</v>
      </c>
      <c r="H58" s="9">
        <v>1414</v>
      </c>
      <c r="I58" s="9">
        <v>200788</v>
      </c>
      <c r="J58" s="9">
        <v>318</v>
      </c>
      <c r="K58" s="9">
        <v>168</v>
      </c>
      <c r="L58" s="9">
        <v>1404</v>
      </c>
      <c r="M58" s="9">
        <v>236170</v>
      </c>
      <c r="N58" s="9">
        <v>189</v>
      </c>
      <c r="O58" s="9">
        <v>197</v>
      </c>
      <c r="P58" s="9">
        <v>1326</v>
      </c>
      <c r="Q58" s="9">
        <v>260976</v>
      </c>
      <c r="R58" s="9">
        <v>124</v>
      </c>
      <c r="S58" s="9">
        <v>234</v>
      </c>
      <c r="T58" s="9"/>
      <c r="U58" s="9">
        <v>300086</v>
      </c>
      <c r="V58" s="4"/>
      <c r="W58" s="4"/>
      <c r="X58" s="4"/>
      <c r="Y58" s="4"/>
      <c r="Z58" s="4">
        <v>14</v>
      </c>
      <c r="AA58" s="4">
        <v>281</v>
      </c>
      <c r="AB58" s="4">
        <v>1150</v>
      </c>
      <c r="AC58" s="4">
        <v>323150</v>
      </c>
      <c r="AD58" s="4">
        <v>18</v>
      </c>
      <c r="AE58" s="4">
        <v>317</v>
      </c>
      <c r="AF58" s="4">
        <v>1230</v>
      </c>
      <c r="AG58" s="4">
        <v>389910</v>
      </c>
      <c r="AH58" s="1">
        <v>10</v>
      </c>
      <c r="AI58" s="1">
        <v>361</v>
      </c>
      <c r="AJ58" s="1">
        <v>1130</v>
      </c>
      <c r="AK58" s="1">
        <v>407930</v>
      </c>
      <c r="AL58" s="4"/>
      <c r="AM58" s="4"/>
      <c r="AN58" s="4"/>
      <c r="AO58" s="4"/>
    </row>
    <row r="59" spans="1:41" ht="15" x14ac:dyDescent="0.2">
      <c r="A59" s="8">
        <v>35607</v>
      </c>
      <c r="B59" s="4"/>
      <c r="C59" s="4"/>
      <c r="D59" s="4"/>
      <c r="E59" s="10"/>
      <c r="F59" s="4">
        <v>37</v>
      </c>
      <c r="G59" s="4">
        <v>151</v>
      </c>
      <c r="H59" s="4">
        <v>1405</v>
      </c>
      <c r="I59" s="4">
        <v>211453</v>
      </c>
      <c r="J59" s="4">
        <v>165</v>
      </c>
      <c r="K59" s="4">
        <v>166</v>
      </c>
      <c r="L59" s="4">
        <v>1379</v>
      </c>
      <c r="M59" s="4">
        <v>229355</v>
      </c>
      <c r="N59" s="4">
        <v>75</v>
      </c>
      <c r="O59" s="4">
        <v>191</v>
      </c>
      <c r="P59" s="4">
        <v>1336</v>
      </c>
      <c r="Q59" s="4">
        <v>255443</v>
      </c>
      <c r="R59" s="4">
        <v>26</v>
      </c>
      <c r="S59" s="4">
        <v>243</v>
      </c>
      <c r="T59" s="4">
        <v>1290</v>
      </c>
      <c r="U59" s="4">
        <v>313470</v>
      </c>
      <c r="V59" s="4">
        <v>54</v>
      </c>
      <c r="W59" s="4">
        <v>264</v>
      </c>
      <c r="X59" s="4">
        <v>1128</v>
      </c>
      <c r="Y59" s="4">
        <v>297378</v>
      </c>
      <c r="Z59" s="4">
        <v>19</v>
      </c>
      <c r="AA59" s="4">
        <v>290</v>
      </c>
      <c r="AB59" s="4">
        <v>1210</v>
      </c>
      <c r="AC59" s="4">
        <v>350900</v>
      </c>
      <c r="AD59" s="4">
        <v>32</v>
      </c>
      <c r="AE59" s="4">
        <v>334</v>
      </c>
      <c r="AF59" s="4">
        <v>1165</v>
      </c>
      <c r="AG59" s="4">
        <v>380528</v>
      </c>
      <c r="AH59" s="4"/>
      <c r="AI59" s="4"/>
      <c r="AJ59" s="4"/>
      <c r="AK59" s="4"/>
      <c r="AL59" s="4"/>
      <c r="AM59" s="4"/>
      <c r="AN59" s="4"/>
      <c r="AO59" s="4"/>
    </row>
    <row r="60" spans="1:41" ht="15" x14ac:dyDescent="0.2">
      <c r="A60" s="8"/>
      <c r="B60" s="4"/>
      <c r="C60" s="4"/>
      <c r="D60" s="4"/>
      <c r="E60" s="10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15" x14ac:dyDescent="0.2">
      <c r="A61" s="8">
        <v>35612</v>
      </c>
      <c r="B61" s="4">
        <v>47</v>
      </c>
      <c r="C61" s="4">
        <v>117</v>
      </c>
      <c r="D61" s="4">
        <v>1457</v>
      </c>
      <c r="E61" s="10">
        <v>170916</v>
      </c>
      <c r="F61" s="4">
        <v>94</v>
      </c>
      <c r="G61" s="4">
        <v>149</v>
      </c>
      <c r="H61" s="4">
        <v>1438</v>
      </c>
      <c r="I61" s="4">
        <v>213469</v>
      </c>
      <c r="J61" s="4">
        <v>270</v>
      </c>
      <c r="K61" s="4">
        <v>163</v>
      </c>
      <c r="L61" s="4">
        <v>1377</v>
      </c>
      <c r="M61" s="4">
        <v>224856</v>
      </c>
      <c r="N61" s="4">
        <v>168</v>
      </c>
      <c r="O61" s="4">
        <v>197</v>
      </c>
      <c r="P61" s="4">
        <v>1312</v>
      </c>
      <c r="Q61" s="4">
        <v>257925</v>
      </c>
      <c r="R61" s="4">
        <v>169</v>
      </c>
      <c r="S61" s="4">
        <v>233</v>
      </c>
      <c r="T61" s="4">
        <v>1213</v>
      </c>
      <c r="U61" s="4">
        <v>283111</v>
      </c>
      <c r="V61" s="4">
        <v>51</v>
      </c>
      <c r="W61" s="4">
        <v>259</v>
      </c>
      <c r="X61" s="4">
        <v>1177</v>
      </c>
      <c r="Y61" s="4">
        <v>304364</v>
      </c>
      <c r="Z61" s="4">
        <v>50</v>
      </c>
      <c r="AA61" s="4">
        <v>285</v>
      </c>
      <c r="AB61" s="4">
        <v>1193</v>
      </c>
      <c r="AC61" s="4">
        <v>340498</v>
      </c>
      <c r="AD61" s="4">
        <v>20</v>
      </c>
      <c r="AE61" s="4">
        <v>310</v>
      </c>
      <c r="AF61" s="4">
        <v>1160</v>
      </c>
      <c r="AG61" s="4">
        <v>359600</v>
      </c>
      <c r="AH61" s="4"/>
      <c r="AI61" s="4"/>
      <c r="AJ61" s="4"/>
      <c r="AK61" s="4"/>
      <c r="AL61" s="4"/>
      <c r="AM61" s="4"/>
      <c r="AN61" s="4"/>
      <c r="AO61" s="4"/>
    </row>
    <row r="62" spans="1:41" ht="15" x14ac:dyDescent="0.2">
      <c r="A62" s="8">
        <v>35614</v>
      </c>
      <c r="B62" s="4">
        <v>9</v>
      </c>
      <c r="C62" s="4">
        <v>121</v>
      </c>
      <c r="D62" s="4">
        <v>1395</v>
      </c>
      <c r="E62" s="10">
        <v>168098</v>
      </c>
      <c r="F62" s="4">
        <v>82</v>
      </c>
      <c r="G62" s="4">
        <v>138</v>
      </c>
      <c r="H62" s="4">
        <v>1478</v>
      </c>
      <c r="I62" s="4">
        <v>204264</v>
      </c>
      <c r="J62" s="4">
        <v>233</v>
      </c>
      <c r="K62" s="4">
        <v>164</v>
      </c>
      <c r="L62" s="4">
        <v>1379</v>
      </c>
      <c r="M62" s="4">
        <v>226171</v>
      </c>
      <c r="N62" s="4">
        <v>110</v>
      </c>
      <c r="O62" s="4">
        <v>202</v>
      </c>
      <c r="P62" s="4">
        <v>1271</v>
      </c>
      <c r="Q62" s="4">
        <v>256465</v>
      </c>
      <c r="R62" s="4">
        <v>32</v>
      </c>
      <c r="S62" s="4">
        <v>231</v>
      </c>
      <c r="T62" s="4">
        <v>1275</v>
      </c>
      <c r="U62" s="4">
        <v>294525</v>
      </c>
      <c r="V62" s="4">
        <v>49</v>
      </c>
      <c r="W62" s="4">
        <v>257</v>
      </c>
      <c r="X62" s="4">
        <v>1268</v>
      </c>
      <c r="Y62" s="4">
        <v>325748</v>
      </c>
      <c r="Z62" s="4">
        <v>19</v>
      </c>
      <c r="AA62" s="4">
        <v>274</v>
      </c>
      <c r="AB62" s="4">
        <v>1130</v>
      </c>
      <c r="AC62" s="4">
        <v>309620</v>
      </c>
      <c r="AD62" s="4"/>
      <c r="AE62" s="4"/>
      <c r="AF62" s="4"/>
      <c r="AG62" s="4"/>
      <c r="AH62" s="1">
        <v>12</v>
      </c>
      <c r="AI62" s="1">
        <v>372</v>
      </c>
      <c r="AJ62" s="1">
        <v>1200</v>
      </c>
      <c r="AK62" s="1">
        <v>446400</v>
      </c>
      <c r="AL62" s="4"/>
      <c r="AM62" s="4"/>
      <c r="AN62" s="4"/>
      <c r="AO62" s="4"/>
    </row>
    <row r="63" spans="1:41" ht="15" x14ac:dyDescent="0.2">
      <c r="A63" s="8">
        <v>35619</v>
      </c>
      <c r="B63" s="4"/>
      <c r="C63" s="4"/>
      <c r="D63" s="4"/>
      <c r="E63" s="10"/>
      <c r="F63" s="4">
        <v>247</v>
      </c>
      <c r="G63" s="4">
        <v>140</v>
      </c>
      <c r="H63" s="4">
        <v>1441</v>
      </c>
      <c r="I63" s="4">
        <v>202373</v>
      </c>
      <c r="J63" s="4">
        <v>249</v>
      </c>
      <c r="K63" s="4">
        <v>163</v>
      </c>
      <c r="L63" s="4">
        <v>1388</v>
      </c>
      <c r="M63" s="4">
        <v>226816</v>
      </c>
      <c r="N63" s="4">
        <v>230</v>
      </c>
      <c r="O63" s="4">
        <v>190</v>
      </c>
      <c r="P63" s="4">
        <v>1351</v>
      </c>
      <c r="Q63" s="4">
        <v>256015</v>
      </c>
      <c r="R63" s="4">
        <v>166</v>
      </c>
      <c r="S63" s="4">
        <v>230</v>
      </c>
      <c r="T63" s="4">
        <v>1196</v>
      </c>
      <c r="U63" s="4">
        <v>275509</v>
      </c>
      <c r="V63" s="4">
        <v>23</v>
      </c>
      <c r="W63" s="4">
        <v>250</v>
      </c>
      <c r="X63" s="4">
        <v>1160</v>
      </c>
      <c r="Y63" s="4">
        <v>290000</v>
      </c>
      <c r="Z63" s="4">
        <v>63</v>
      </c>
      <c r="AA63" s="4">
        <v>279</v>
      </c>
      <c r="AB63" s="4">
        <v>1343</v>
      </c>
      <c r="AC63" s="4">
        <v>374558</v>
      </c>
      <c r="AD63" s="4">
        <v>20</v>
      </c>
      <c r="AE63" s="4">
        <v>316</v>
      </c>
      <c r="AF63" s="4">
        <v>1230</v>
      </c>
      <c r="AG63" s="4">
        <v>388680</v>
      </c>
      <c r="AH63" s="4"/>
      <c r="AI63" s="4"/>
      <c r="AJ63" s="4"/>
      <c r="AK63" s="4"/>
      <c r="AL63" s="4"/>
      <c r="AM63" s="4"/>
      <c r="AN63" s="4"/>
      <c r="AO63" s="4"/>
    </row>
    <row r="64" spans="1:41" ht="15" x14ac:dyDescent="0.2">
      <c r="A64" s="8">
        <v>35621</v>
      </c>
      <c r="B64" s="4">
        <v>38</v>
      </c>
      <c r="C64" s="4">
        <v>118</v>
      </c>
      <c r="D64" s="4">
        <v>1580</v>
      </c>
      <c r="E64" s="10">
        <v>186440</v>
      </c>
      <c r="F64" s="4">
        <v>79</v>
      </c>
      <c r="G64" s="4">
        <v>138</v>
      </c>
      <c r="H64" s="4">
        <v>1413</v>
      </c>
      <c r="I64" s="4">
        <v>194569</v>
      </c>
      <c r="J64" s="4">
        <v>165</v>
      </c>
      <c r="K64" s="4">
        <v>167</v>
      </c>
      <c r="L64" s="4">
        <v>1386</v>
      </c>
      <c r="M64" s="4">
        <v>231850</v>
      </c>
      <c r="N64" s="4">
        <v>111</v>
      </c>
      <c r="O64" s="4">
        <v>193</v>
      </c>
      <c r="P64" s="4">
        <v>1330</v>
      </c>
      <c r="Q64" s="4">
        <v>256690</v>
      </c>
      <c r="R64" s="4">
        <v>53</v>
      </c>
      <c r="S64" s="4">
        <v>235</v>
      </c>
      <c r="T64" s="4">
        <v>1200</v>
      </c>
      <c r="U64" s="4">
        <v>282400</v>
      </c>
      <c r="V64" s="4">
        <v>42</v>
      </c>
      <c r="W64" s="4">
        <v>261</v>
      </c>
      <c r="X64" s="4">
        <v>1185</v>
      </c>
      <c r="Y64" s="4">
        <v>308693</v>
      </c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ht="15" x14ac:dyDescent="0.2">
      <c r="A65" s="8">
        <v>35626</v>
      </c>
      <c r="B65" s="4">
        <v>23</v>
      </c>
      <c r="C65" s="4">
        <v>119</v>
      </c>
      <c r="D65" s="4">
        <v>1480</v>
      </c>
      <c r="E65" s="10">
        <v>176120</v>
      </c>
      <c r="F65" s="4">
        <v>262</v>
      </c>
      <c r="G65" s="4">
        <v>145</v>
      </c>
      <c r="H65" s="4">
        <v>1418</v>
      </c>
      <c r="I65" s="4">
        <v>205131</v>
      </c>
      <c r="J65" s="4">
        <v>364</v>
      </c>
      <c r="K65" s="4">
        <v>174</v>
      </c>
      <c r="L65" s="4">
        <v>1361</v>
      </c>
      <c r="M65" s="4">
        <v>236262</v>
      </c>
      <c r="N65" s="4">
        <v>357</v>
      </c>
      <c r="O65" s="4">
        <v>202</v>
      </c>
      <c r="P65" s="4">
        <v>1244</v>
      </c>
      <c r="Q65" s="4">
        <v>351854</v>
      </c>
      <c r="R65" s="4">
        <v>165</v>
      </c>
      <c r="S65" s="4">
        <v>241</v>
      </c>
      <c r="T65" s="4">
        <v>1169</v>
      </c>
      <c r="U65" s="4">
        <v>281846</v>
      </c>
      <c r="V65" s="4">
        <v>50</v>
      </c>
      <c r="W65" s="4">
        <v>281</v>
      </c>
      <c r="X65" s="4">
        <v>1163</v>
      </c>
      <c r="Y65" s="4">
        <v>326509</v>
      </c>
      <c r="Z65" s="4">
        <v>5</v>
      </c>
      <c r="AA65" s="4">
        <v>283</v>
      </c>
      <c r="AB65" s="4">
        <v>1195</v>
      </c>
      <c r="AC65" s="4">
        <v>338185</v>
      </c>
      <c r="AD65" s="4"/>
      <c r="AE65" s="4"/>
      <c r="AF65" s="4"/>
      <c r="AG65" s="4"/>
      <c r="AH65" s="1">
        <v>13</v>
      </c>
      <c r="AI65" s="1">
        <v>372</v>
      </c>
      <c r="AJ65" s="1">
        <v>1130</v>
      </c>
      <c r="AK65" s="1">
        <v>420630</v>
      </c>
      <c r="AL65" s="4"/>
      <c r="AM65" s="4"/>
      <c r="AN65" s="4"/>
      <c r="AO65" s="4"/>
    </row>
    <row r="66" spans="1:41" ht="15" x14ac:dyDescent="0.2">
      <c r="A66" s="8">
        <v>35628</v>
      </c>
      <c r="B66" s="4">
        <v>16</v>
      </c>
      <c r="C66" s="4">
        <v>130</v>
      </c>
      <c r="D66" s="4">
        <v>1480</v>
      </c>
      <c r="E66" s="10">
        <v>192400</v>
      </c>
      <c r="F66" s="4">
        <v>51</v>
      </c>
      <c r="G66" s="4">
        <v>140</v>
      </c>
      <c r="H66" s="4">
        <v>1343</v>
      </c>
      <c r="I66" s="4">
        <v>188286</v>
      </c>
      <c r="J66" s="4">
        <v>243</v>
      </c>
      <c r="K66" s="4">
        <v>167</v>
      </c>
      <c r="L66" s="4">
        <v>1375</v>
      </c>
      <c r="M66" s="4">
        <v>229299</v>
      </c>
      <c r="N66" s="4">
        <v>116</v>
      </c>
      <c r="O66" s="4">
        <v>207</v>
      </c>
      <c r="P66" s="4">
        <v>1294</v>
      </c>
      <c r="Q66" s="4">
        <v>268117</v>
      </c>
      <c r="R66" s="4">
        <v>19</v>
      </c>
      <c r="S66" s="4">
        <v>238</v>
      </c>
      <c r="T66" s="4">
        <v>1160</v>
      </c>
      <c r="U66" s="4">
        <v>276080</v>
      </c>
      <c r="V66" s="4"/>
      <c r="W66" s="4"/>
      <c r="X66" s="4"/>
      <c r="Y66" s="4"/>
      <c r="Z66" s="4">
        <v>48</v>
      </c>
      <c r="AA66" s="4">
        <v>285</v>
      </c>
      <c r="AB66" s="4">
        <v>1233</v>
      </c>
      <c r="AC66" s="4">
        <v>350646</v>
      </c>
      <c r="AD66" s="4">
        <v>27</v>
      </c>
      <c r="AE66" s="4">
        <v>306</v>
      </c>
      <c r="AF66" s="4">
        <v>1183</v>
      </c>
      <c r="AG66" s="4">
        <v>362494</v>
      </c>
      <c r="AH66" s="4"/>
      <c r="AI66" s="4"/>
      <c r="AJ66" s="4"/>
      <c r="AK66" s="4"/>
      <c r="AL66" s="4"/>
      <c r="AM66" s="4"/>
      <c r="AN66" s="4"/>
      <c r="AO66" s="4"/>
    </row>
    <row r="67" spans="1:41" ht="15" x14ac:dyDescent="0.2">
      <c r="A67" s="8">
        <v>35633</v>
      </c>
      <c r="B67" s="4">
        <v>51</v>
      </c>
      <c r="C67" s="4">
        <v>124</v>
      </c>
      <c r="D67" s="4">
        <v>1490</v>
      </c>
      <c r="E67" s="10">
        <v>184121</v>
      </c>
      <c r="F67" s="4">
        <v>141</v>
      </c>
      <c r="G67" s="4">
        <v>141</v>
      </c>
      <c r="H67" s="4">
        <v>1420</v>
      </c>
      <c r="I67" s="4">
        <v>199611</v>
      </c>
      <c r="J67" s="4">
        <v>253</v>
      </c>
      <c r="K67" s="4">
        <v>164</v>
      </c>
      <c r="L67" s="4">
        <v>1410</v>
      </c>
      <c r="M67" s="4">
        <v>231240</v>
      </c>
      <c r="N67" s="4">
        <v>302</v>
      </c>
      <c r="O67" s="4">
        <v>196</v>
      </c>
      <c r="P67" s="4">
        <v>1295</v>
      </c>
      <c r="Q67" s="4">
        <v>254190</v>
      </c>
      <c r="R67" s="4">
        <v>163</v>
      </c>
      <c r="S67" s="4">
        <v>233</v>
      </c>
      <c r="T67" s="4">
        <v>1235</v>
      </c>
      <c r="U67" s="4">
        <v>287632</v>
      </c>
      <c r="V67" s="4"/>
      <c r="W67" s="4"/>
      <c r="X67" s="4"/>
      <c r="Y67" s="4"/>
      <c r="Z67" s="4">
        <v>38</v>
      </c>
      <c r="AA67" s="4">
        <v>275</v>
      </c>
      <c r="AB67" s="4">
        <v>1175</v>
      </c>
      <c r="AC67" s="4">
        <v>322538</v>
      </c>
      <c r="AD67" s="4">
        <v>12</v>
      </c>
      <c r="AE67" s="4">
        <v>233</v>
      </c>
      <c r="AF67" s="4">
        <v>1170</v>
      </c>
      <c r="AG67" s="4">
        <v>389610</v>
      </c>
      <c r="AH67" s="1">
        <v>1</v>
      </c>
      <c r="AI67" s="1">
        <v>370</v>
      </c>
      <c r="AJ67" s="1">
        <v>1110</v>
      </c>
      <c r="AK67" s="1">
        <v>410700</v>
      </c>
      <c r="AL67" s="1">
        <v>1</v>
      </c>
      <c r="AM67" s="1">
        <v>425</v>
      </c>
      <c r="AN67" s="1">
        <v>1090</v>
      </c>
      <c r="AO67" s="1">
        <v>463250</v>
      </c>
    </row>
    <row r="68" spans="1:41" ht="15" x14ac:dyDescent="0.2">
      <c r="A68" s="8">
        <v>35635</v>
      </c>
      <c r="B68" s="4">
        <v>24</v>
      </c>
      <c r="C68" s="4">
        <v>119</v>
      </c>
      <c r="D68" s="4">
        <v>1440</v>
      </c>
      <c r="E68" s="10">
        <v>171360</v>
      </c>
      <c r="F68" s="4">
        <v>169</v>
      </c>
      <c r="G68" s="4">
        <v>141</v>
      </c>
      <c r="H68" s="4">
        <v>1418</v>
      </c>
      <c r="I68" s="4">
        <v>200399</v>
      </c>
      <c r="J68" s="4">
        <v>181</v>
      </c>
      <c r="K68" s="4">
        <v>167</v>
      </c>
      <c r="L68" s="4">
        <v>1390</v>
      </c>
      <c r="M68" s="4">
        <v>232748</v>
      </c>
      <c r="N68" s="4">
        <v>141</v>
      </c>
      <c r="O68" s="4">
        <v>197</v>
      </c>
      <c r="P68" s="4">
        <v>1291</v>
      </c>
      <c r="Q68" s="4">
        <v>254965</v>
      </c>
      <c r="R68" s="4">
        <v>45</v>
      </c>
      <c r="S68" s="4">
        <v>236</v>
      </c>
      <c r="T68" s="4">
        <v>1220</v>
      </c>
      <c r="U68" s="4">
        <v>287920</v>
      </c>
      <c r="V68" s="4">
        <v>20</v>
      </c>
      <c r="W68" s="4">
        <v>256</v>
      </c>
      <c r="X68" s="4">
        <v>1220</v>
      </c>
      <c r="Y68" s="4">
        <v>312320</v>
      </c>
      <c r="Z68" s="4">
        <v>15</v>
      </c>
      <c r="AA68" s="4">
        <v>300</v>
      </c>
      <c r="AB68" s="4">
        <v>1190</v>
      </c>
      <c r="AC68" s="4">
        <v>357000</v>
      </c>
      <c r="AD68" s="4">
        <v>93</v>
      </c>
      <c r="AE68" s="4">
        <v>310</v>
      </c>
      <c r="AF68" s="4">
        <v>1173</v>
      </c>
      <c r="AG68" s="4">
        <v>363147</v>
      </c>
      <c r="AH68" s="4"/>
      <c r="AI68" s="4"/>
      <c r="AJ68" s="4"/>
      <c r="AK68" s="4"/>
      <c r="AL68" s="4"/>
      <c r="AM68" s="4"/>
      <c r="AN68" s="4"/>
      <c r="AO68" s="4"/>
    </row>
    <row r="69" spans="1:41" ht="15" x14ac:dyDescent="0.2">
      <c r="A69" s="8">
        <v>35640</v>
      </c>
      <c r="B69" s="4">
        <v>65</v>
      </c>
      <c r="C69" s="4">
        <v>126</v>
      </c>
      <c r="D69" s="4">
        <v>1430</v>
      </c>
      <c r="E69" s="10">
        <v>179608</v>
      </c>
      <c r="F69" s="4">
        <v>75</v>
      </c>
      <c r="G69" s="4">
        <v>144</v>
      </c>
      <c r="H69" s="4">
        <v>1454</v>
      </c>
      <c r="I69" s="4">
        <v>209958</v>
      </c>
      <c r="J69" s="4">
        <v>230</v>
      </c>
      <c r="K69" s="4">
        <v>168</v>
      </c>
      <c r="L69" s="4">
        <v>1366</v>
      </c>
      <c r="M69" s="4">
        <v>229549</v>
      </c>
      <c r="N69" s="4">
        <v>240</v>
      </c>
      <c r="O69" s="4">
        <v>199</v>
      </c>
      <c r="P69" s="4">
        <v>1338</v>
      </c>
      <c r="Q69" s="4">
        <v>266274</v>
      </c>
      <c r="R69" s="4">
        <v>208</v>
      </c>
      <c r="S69" s="4">
        <v>228</v>
      </c>
      <c r="T69" s="4">
        <v>1217</v>
      </c>
      <c r="U69" s="4">
        <v>277760</v>
      </c>
      <c r="V69" s="4">
        <v>78</v>
      </c>
      <c r="W69" s="4">
        <v>264</v>
      </c>
      <c r="X69" s="4">
        <v>1182</v>
      </c>
      <c r="Y69" s="4">
        <v>311812</v>
      </c>
      <c r="Z69" s="4">
        <v>36</v>
      </c>
      <c r="AA69" s="4">
        <v>285</v>
      </c>
      <c r="AB69" s="4">
        <v>1205</v>
      </c>
      <c r="AC69" s="4">
        <v>342823</v>
      </c>
      <c r="AD69" s="4">
        <v>82</v>
      </c>
      <c r="AE69" s="4">
        <v>321</v>
      </c>
      <c r="AF69" s="4">
        <v>1172</v>
      </c>
      <c r="AG69" s="4">
        <v>375978</v>
      </c>
      <c r="AH69" s="1">
        <v>11</v>
      </c>
      <c r="AI69" s="1">
        <v>389</v>
      </c>
      <c r="AJ69" s="1">
        <v>1100</v>
      </c>
      <c r="AK69" s="1">
        <v>427900</v>
      </c>
      <c r="AL69" s="4"/>
      <c r="AM69" s="4"/>
      <c r="AN69" s="4"/>
      <c r="AO69" s="4"/>
    </row>
    <row r="70" spans="1:41" ht="15" x14ac:dyDescent="0.2">
      <c r="A70" s="8">
        <v>35642</v>
      </c>
      <c r="B70" s="4">
        <v>15</v>
      </c>
      <c r="C70" s="4">
        <v>119</v>
      </c>
      <c r="D70" s="4">
        <v>1570</v>
      </c>
      <c r="E70" s="10">
        <v>186830</v>
      </c>
      <c r="F70" s="4">
        <v>30</v>
      </c>
      <c r="G70" s="4">
        <v>136</v>
      </c>
      <c r="H70" s="4">
        <v>1365</v>
      </c>
      <c r="I70" s="4">
        <v>184958</v>
      </c>
      <c r="J70" s="4">
        <v>261</v>
      </c>
      <c r="K70" s="4">
        <v>164</v>
      </c>
      <c r="L70" s="4">
        <v>1375</v>
      </c>
      <c r="M70" s="4">
        <v>225669</v>
      </c>
      <c r="N70" s="4">
        <v>116</v>
      </c>
      <c r="O70" s="4">
        <v>200</v>
      </c>
      <c r="P70" s="4">
        <v>1243</v>
      </c>
      <c r="Q70" s="4">
        <v>249081</v>
      </c>
      <c r="R70" s="4">
        <v>41</v>
      </c>
      <c r="S70" s="4">
        <v>236</v>
      </c>
      <c r="T70" s="4">
        <v>1207</v>
      </c>
      <c r="U70" s="4">
        <v>285176</v>
      </c>
      <c r="V70" s="4">
        <v>46</v>
      </c>
      <c r="W70" s="4">
        <v>256</v>
      </c>
      <c r="X70" s="4">
        <v>1148</v>
      </c>
      <c r="Y70" s="4">
        <v>293186</v>
      </c>
      <c r="Z70" s="4"/>
      <c r="AA70" s="4"/>
      <c r="AB70" s="4"/>
      <c r="AC70" s="4"/>
      <c r="AD70" s="4">
        <v>21</v>
      </c>
      <c r="AE70" s="4">
        <v>309</v>
      </c>
      <c r="AF70" s="4">
        <v>1130</v>
      </c>
      <c r="AG70" s="4">
        <v>349170</v>
      </c>
      <c r="AH70" s="4"/>
      <c r="AI70" s="4"/>
      <c r="AJ70" s="4"/>
      <c r="AK70" s="4"/>
      <c r="AL70" s="4"/>
      <c r="AM70" s="4"/>
      <c r="AN70" s="4"/>
      <c r="AO70" s="4"/>
    </row>
    <row r="71" spans="1:41" ht="15" x14ac:dyDescent="0.2">
      <c r="A71" s="8"/>
      <c r="B71" s="4"/>
      <c r="C71" s="4"/>
      <c r="D71" s="4"/>
      <c r="E71" s="10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ht="15" x14ac:dyDescent="0.2">
      <c r="A72" s="8">
        <v>35647</v>
      </c>
      <c r="B72" s="4">
        <v>30</v>
      </c>
      <c r="C72" s="4">
        <v>123</v>
      </c>
      <c r="D72" s="4">
        <v>1497</v>
      </c>
      <c r="E72" s="10">
        <v>184589</v>
      </c>
      <c r="F72" s="4">
        <v>35</v>
      </c>
      <c r="G72" s="4">
        <v>142</v>
      </c>
      <c r="H72" s="4">
        <v>1380</v>
      </c>
      <c r="I72" s="4">
        <v>195270</v>
      </c>
      <c r="J72" s="4">
        <v>348</v>
      </c>
      <c r="K72" s="4">
        <v>164</v>
      </c>
      <c r="L72" s="4">
        <v>1361</v>
      </c>
      <c r="M72" s="4">
        <v>223793</v>
      </c>
      <c r="N72" s="4">
        <v>291</v>
      </c>
      <c r="O72" s="4">
        <v>192</v>
      </c>
      <c r="P72" s="4">
        <v>1275</v>
      </c>
      <c r="Q72" s="4">
        <v>244144</v>
      </c>
      <c r="R72" s="4">
        <v>80</v>
      </c>
      <c r="S72" s="4">
        <v>230</v>
      </c>
      <c r="T72" s="4">
        <v>1202</v>
      </c>
      <c r="U72" s="4">
        <v>276220</v>
      </c>
      <c r="V72" s="4">
        <v>45</v>
      </c>
      <c r="W72" s="4">
        <v>270</v>
      </c>
      <c r="X72" s="4">
        <v>1100</v>
      </c>
      <c r="Y72" s="4">
        <v>297000</v>
      </c>
      <c r="Z72" s="4">
        <v>160</v>
      </c>
      <c r="AA72" s="4">
        <v>300</v>
      </c>
      <c r="AB72" s="4">
        <v>1131</v>
      </c>
      <c r="AC72" s="4">
        <v>339836</v>
      </c>
      <c r="AD72" s="4">
        <v>37</v>
      </c>
      <c r="AE72" s="4">
        <v>351</v>
      </c>
      <c r="AF72" s="4">
        <v>1087</v>
      </c>
      <c r="AG72" s="4">
        <v>381420</v>
      </c>
      <c r="AH72" s="4"/>
      <c r="AI72" s="4"/>
      <c r="AJ72" s="4"/>
      <c r="AK72" s="4"/>
      <c r="AL72" s="4"/>
      <c r="AM72" s="4"/>
      <c r="AN72" s="4"/>
      <c r="AO72" s="4"/>
    </row>
    <row r="73" spans="1:41" ht="15" x14ac:dyDescent="0.2">
      <c r="A73" s="8">
        <v>35649</v>
      </c>
      <c r="B73" s="4"/>
      <c r="C73" s="4"/>
      <c r="D73" s="4"/>
      <c r="E73" s="10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ht="15" x14ac:dyDescent="0.2">
      <c r="A74" s="8">
        <v>35654</v>
      </c>
      <c r="B74" s="4">
        <v>25</v>
      </c>
      <c r="C74" s="4">
        <v>118</v>
      </c>
      <c r="D74" s="4">
        <v>1490</v>
      </c>
      <c r="E74" s="10">
        <v>175323</v>
      </c>
      <c r="F74" s="4">
        <v>72</v>
      </c>
      <c r="G74" s="4">
        <v>149</v>
      </c>
      <c r="H74" s="4">
        <v>1456</v>
      </c>
      <c r="I74" s="4">
        <v>217002</v>
      </c>
      <c r="J74" s="4">
        <v>480</v>
      </c>
      <c r="K74" s="4">
        <v>161</v>
      </c>
      <c r="L74" s="4">
        <v>1379</v>
      </c>
      <c r="M74" s="4">
        <v>221800</v>
      </c>
      <c r="N74" s="4">
        <v>393</v>
      </c>
      <c r="O74" s="4">
        <v>200</v>
      </c>
      <c r="P74" s="4">
        <v>1289</v>
      </c>
      <c r="Q74" s="4">
        <v>257746</v>
      </c>
      <c r="R74" s="4">
        <v>141</v>
      </c>
      <c r="S74" s="4">
        <v>239</v>
      </c>
      <c r="T74" s="4">
        <v>1173</v>
      </c>
      <c r="U74" s="4">
        <v>280036</v>
      </c>
      <c r="V74" s="4">
        <v>35</v>
      </c>
      <c r="W74" s="4">
        <v>276</v>
      </c>
      <c r="X74" s="4">
        <v>1160</v>
      </c>
      <c r="Y74" s="4">
        <v>319580</v>
      </c>
      <c r="Z74" s="4">
        <v>61</v>
      </c>
      <c r="AA74" s="4">
        <v>283</v>
      </c>
      <c r="AB74" s="4">
        <v>1160</v>
      </c>
      <c r="AC74" s="4">
        <v>328280</v>
      </c>
      <c r="AD74" s="4">
        <v>20</v>
      </c>
      <c r="AE74" s="4">
        <v>300</v>
      </c>
      <c r="AF74" s="4">
        <v>1110</v>
      </c>
      <c r="AG74" s="4">
        <v>333000</v>
      </c>
      <c r="AH74" s="4"/>
      <c r="AI74" s="4"/>
      <c r="AJ74" s="4"/>
      <c r="AK74" s="4"/>
      <c r="AL74" s="4"/>
      <c r="AM74" s="4"/>
      <c r="AN74" s="4"/>
      <c r="AO74" s="4"/>
    </row>
    <row r="75" spans="1:41" ht="15" x14ac:dyDescent="0.2">
      <c r="A75" s="8">
        <v>35656</v>
      </c>
      <c r="B75" s="4">
        <v>22</v>
      </c>
      <c r="C75" s="4">
        <v>126</v>
      </c>
      <c r="D75" s="4">
        <v>1510</v>
      </c>
      <c r="E75" s="10">
        <v>190260</v>
      </c>
      <c r="F75" s="4">
        <v>25</v>
      </c>
      <c r="G75" s="4">
        <v>139</v>
      </c>
      <c r="H75" s="4">
        <v>1480</v>
      </c>
      <c r="I75" s="4">
        <v>205720</v>
      </c>
      <c r="J75" s="4">
        <v>256</v>
      </c>
      <c r="K75" s="4">
        <v>167</v>
      </c>
      <c r="L75" s="4">
        <v>1369</v>
      </c>
      <c r="M75" s="4">
        <v>229107</v>
      </c>
      <c r="N75" s="4">
        <v>251</v>
      </c>
      <c r="O75" s="4">
        <v>199</v>
      </c>
      <c r="P75" s="4">
        <v>1253</v>
      </c>
      <c r="Q75" s="4">
        <v>249039</v>
      </c>
      <c r="R75" s="4">
        <v>113</v>
      </c>
      <c r="S75" s="4">
        <v>232</v>
      </c>
      <c r="T75" s="4">
        <v>1161</v>
      </c>
      <c r="U75" s="4">
        <v>269617</v>
      </c>
      <c r="V75" s="4"/>
      <c r="W75" s="4"/>
      <c r="X75" s="4"/>
      <c r="Y75" s="4"/>
      <c r="Z75" s="4">
        <v>20</v>
      </c>
      <c r="AA75" s="4">
        <v>275</v>
      </c>
      <c r="AB75" s="4">
        <v>1140</v>
      </c>
      <c r="AC75" s="4">
        <v>313500</v>
      </c>
      <c r="AD75" s="4">
        <v>61</v>
      </c>
      <c r="AE75" s="4">
        <v>324</v>
      </c>
      <c r="AF75" s="4">
        <v>1120</v>
      </c>
      <c r="AG75" s="4">
        <v>362320</v>
      </c>
      <c r="AH75" s="1">
        <v>20</v>
      </c>
      <c r="AI75" s="1">
        <v>373</v>
      </c>
      <c r="AJ75" s="1">
        <v>1160</v>
      </c>
      <c r="AK75" s="1">
        <v>432680</v>
      </c>
      <c r="AL75" s="4"/>
      <c r="AM75" s="4"/>
      <c r="AN75" s="4"/>
      <c r="AO75" s="4"/>
    </row>
    <row r="76" spans="1:41" ht="15" x14ac:dyDescent="0.2">
      <c r="A76" s="8">
        <v>35661</v>
      </c>
      <c r="B76" s="4">
        <v>63</v>
      </c>
      <c r="C76" s="4">
        <v>120</v>
      </c>
      <c r="D76" s="4">
        <v>1446</v>
      </c>
      <c r="E76" s="10">
        <v>173231</v>
      </c>
      <c r="F76" s="4">
        <v>97</v>
      </c>
      <c r="G76" s="4">
        <v>142</v>
      </c>
      <c r="H76" s="4">
        <v>1430</v>
      </c>
      <c r="I76" s="4">
        <v>203298</v>
      </c>
      <c r="J76" s="4">
        <v>305</v>
      </c>
      <c r="K76" s="4">
        <v>164</v>
      </c>
      <c r="L76" s="4">
        <v>1342</v>
      </c>
      <c r="M76" s="4">
        <v>220551</v>
      </c>
      <c r="N76" s="4">
        <v>237</v>
      </c>
      <c r="O76" s="4">
        <v>194</v>
      </c>
      <c r="P76" s="4">
        <v>1292</v>
      </c>
      <c r="Q76" s="4">
        <v>250399</v>
      </c>
      <c r="R76" s="4">
        <v>281</v>
      </c>
      <c r="S76" s="4">
        <v>232</v>
      </c>
      <c r="T76" s="4">
        <v>1196</v>
      </c>
      <c r="U76" s="4">
        <v>277057</v>
      </c>
      <c r="V76" s="4"/>
      <c r="W76" s="4"/>
      <c r="X76" s="4"/>
      <c r="Y76" s="4"/>
      <c r="Z76" s="4">
        <v>57</v>
      </c>
      <c r="AA76" s="4">
        <v>283</v>
      </c>
      <c r="AB76" s="4">
        <v>1157</v>
      </c>
      <c r="AC76" s="4">
        <v>327722</v>
      </c>
      <c r="AD76" s="4">
        <v>48</v>
      </c>
      <c r="AE76" s="4">
        <v>332</v>
      </c>
      <c r="AF76" s="4">
        <v>1117</v>
      </c>
      <c r="AG76" s="4">
        <v>371106</v>
      </c>
      <c r="AH76" s="1">
        <v>17</v>
      </c>
      <c r="AI76" s="1">
        <v>353</v>
      </c>
      <c r="AJ76" s="1">
        <v>1130</v>
      </c>
      <c r="AK76" s="1">
        <v>398890</v>
      </c>
      <c r="AL76" s="4"/>
      <c r="AM76" s="4"/>
      <c r="AN76" s="4"/>
      <c r="AO76" s="4"/>
    </row>
    <row r="77" spans="1:41" ht="15" x14ac:dyDescent="0.2">
      <c r="A77" s="8">
        <v>35663</v>
      </c>
      <c r="B77" s="4"/>
      <c r="C77" s="4"/>
      <c r="D77" s="4"/>
      <c r="E77" s="10"/>
      <c r="F77" s="4">
        <v>90</v>
      </c>
      <c r="G77" s="4">
        <v>138</v>
      </c>
      <c r="H77" s="4">
        <v>1380</v>
      </c>
      <c r="I77" s="4">
        <v>189750</v>
      </c>
      <c r="J77" s="4">
        <v>249</v>
      </c>
      <c r="K77" s="4">
        <v>165</v>
      </c>
      <c r="L77" s="4">
        <v>1290</v>
      </c>
      <c r="M77" s="4">
        <v>213034</v>
      </c>
      <c r="N77" s="4">
        <v>139</v>
      </c>
      <c r="O77" s="4">
        <v>196</v>
      </c>
      <c r="P77" s="4">
        <v>1281</v>
      </c>
      <c r="Q77" s="4">
        <v>250977</v>
      </c>
      <c r="R77" s="4">
        <v>51</v>
      </c>
      <c r="S77" s="4">
        <v>240</v>
      </c>
      <c r="T77" s="4">
        <v>1200</v>
      </c>
      <c r="U77" s="4">
        <v>288000</v>
      </c>
      <c r="V77" s="4">
        <v>11</v>
      </c>
      <c r="W77" s="4">
        <v>257</v>
      </c>
      <c r="X77" s="4">
        <v>1160</v>
      </c>
      <c r="Y77" s="4">
        <v>298120</v>
      </c>
      <c r="Z77" s="4">
        <v>40</v>
      </c>
      <c r="AA77" s="4">
        <v>280</v>
      </c>
      <c r="AB77" s="4">
        <v>1160</v>
      </c>
      <c r="AC77" s="4">
        <v>324220</v>
      </c>
      <c r="AD77" s="4">
        <v>20</v>
      </c>
      <c r="AE77" s="4">
        <v>301</v>
      </c>
      <c r="AF77" s="4">
        <v>1150</v>
      </c>
      <c r="AG77" s="4">
        <v>346150</v>
      </c>
      <c r="AH77" s="1">
        <v>14</v>
      </c>
      <c r="AI77" s="1">
        <v>371</v>
      </c>
      <c r="AJ77" s="1">
        <v>1100</v>
      </c>
      <c r="AK77" s="1">
        <v>408100</v>
      </c>
      <c r="AL77" s="4"/>
      <c r="AM77" s="4"/>
      <c r="AN77" s="4"/>
      <c r="AO77" s="4"/>
    </row>
    <row r="78" spans="1:41" ht="15" x14ac:dyDescent="0.2">
      <c r="A78" s="8">
        <v>35668</v>
      </c>
      <c r="B78" s="4">
        <v>26</v>
      </c>
      <c r="C78" s="4">
        <v>126</v>
      </c>
      <c r="D78" s="4">
        <v>1540</v>
      </c>
      <c r="E78" s="10">
        <v>194040</v>
      </c>
      <c r="F78" s="4">
        <v>252</v>
      </c>
      <c r="G78" s="4">
        <v>142</v>
      </c>
      <c r="H78" s="4">
        <v>1540</v>
      </c>
      <c r="I78" s="4">
        <v>218680</v>
      </c>
      <c r="J78" s="4">
        <v>396</v>
      </c>
      <c r="K78" s="4">
        <v>165</v>
      </c>
      <c r="L78" s="4">
        <v>1420</v>
      </c>
      <c r="M78" s="4">
        <v>234300</v>
      </c>
      <c r="N78" s="4">
        <v>291</v>
      </c>
      <c r="O78" s="4">
        <v>200</v>
      </c>
      <c r="P78" s="4">
        <v>1320</v>
      </c>
      <c r="Q78" s="4">
        <v>264472</v>
      </c>
      <c r="R78" s="4">
        <v>114</v>
      </c>
      <c r="S78" s="4">
        <v>232</v>
      </c>
      <c r="T78" s="4">
        <v>1179</v>
      </c>
      <c r="U78" s="4">
        <v>273912</v>
      </c>
      <c r="V78" s="4">
        <v>54</v>
      </c>
      <c r="W78" s="4">
        <v>264</v>
      </c>
      <c r="X78" s="4">
        <v>1100</v>
      </c>
      <c r="Y78" s="4">
        <v>290400</v>
      </c>
      <c r="Z78" s="4">
        <v>115</v>
      </c>
      <c r="AA78" s="4">
        <v>281</v>
      </c>
      <c r="AB78" s="4">
        <v>1140</v>
      </c>
      <c r="AC78" s="4">
        <v>320340</v>
      </c>
      <c r="AD78" s="4">
        <v>16</v>
      </c>
      <c r="AE78" s="4">
        <v>316</v>
      </c>
      <c r="AF78" s="4">
        <v>1160</v>
      </c>
      <c r="AG78" s="4">
        <v>366560</v>
      </c>
      <c r="AH78" s="4"/>
      <c r="AI78" s="4"/>
      <c r="AJ78" s="4"/>
      <c r="AK78" s="4"/>
      <c r="AL78" s="4"/>
      <c r="AM78" s="4"/>
      <c r="AN78" s="4"/>
      <c r="AO78" s="4"/>
    </row>
    <row r="79" spans="1:41" ht="15" x14ac:dyDescent="0.2">
      <c r="A79" s="8">
        <v>35670</v>
      </c>
      <c r="B79" s="4"/>
      <c r="C79" s="4"/>
      <c r="D79" s="4"/>
      <c r="E79" s="10"/>
      <c r="F79" s="4">
        <v>50</v>
      </c>
      <c r="G79" s="4">
        <v>145</v>
      </c>
      <c r="H79" s="4">
        <v>1380</v>
      </c>
      <c r="I79" s="4">
        <v>200560</v>
      </c>
      <c r="J79" s="4">
        <v>70</v>
      </c>
      <c r="K79" s="4">
        <v>162</v>
      </c>
      <c r="L79" s="4">
        <v>1328</v>
      </c>
      <c r="M79" s="4">
        <v>214391</v>
      </c>
      <c r="N79" s="4">
        <v>171</v>
      </c>
      <c r="O79" s="4">
        <v>201</v>
      </c>
      <c r="P79" s="4">
        <v>1233</v>
      </c>
      <c r="Q79" s="4">
        <v>248037</v>
      </c>
      <c r="R79" s="4">
        <v>21</v>
      </c>
      <c r="S79" s="4">
        <v>235</v>
      </c>
      <c r="T79" s="4">
        <v>1150</v>
      </c>
      <c r="U79" s="4">
        <v>270250</v>
      </c>
      <c r="V79" s="4">
        <v>62</v>
      </c>
      <c r="W79" s="4">
        <v>258</v>
      </c>
      <c r="X79" s="4">
        <v>1153</v>
      </c>
      <c r="Y79" s="4">
        <v>297944</v>
      </c>
      <c r="Z79" s="4">
        <v>39</v>
      </c>
      <c r="AA79" s="4">
        <v>283</v>
      </c>
      <c r="AB79" s="4">
        <v>1097</v>
      </c>
      <c r="AC79" s="4">
        <v>310357</v>
      </c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ht="15" x14ac:dyDescent="0.2">
      <c r="A80" s="8"/>
      <c r="B80" s="4"/>
      <c r="C80" s="4"/>
      <c r="D80" s="4"/>
      <c r="E80" s="10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ht="15" x14ac:dyDescent="0.2">
      <c r="A81" s="8">
        <v>35675</v>
      </c>
      <c r="B81" s="4"/>
      <c r="C81" s="4"/>
      <c r="D81" s="4"/>
      <c r="E81" s="10"/>
      <c r="F81" s="4">
        <v>134</v>
      </c>
      <c r="G81" s="4">
        <v>146</v>
      </c>
      <c r="H81" s="4">
        <v>1447</v>
      </c>
      <c r="I81" s="4">
        <v>210731</v>
      </c>
      <c r="J81" s="4">
        <v>272</v>
      </c>
      <c r="K81" s="4">
        <v>168</v>
      </c>
      <c r="L81" s="4">
        <v>1377</v>
      </c>
      <c r="M81" s="4">
        <v>230967</v>
      </c>
      <c r="N81" s="4">
        <v>241</v>
      </c>
      <c r="O81" s="4">
        <v>198</v>
      </c>
      <c r="P81" s="4">
        <v>1296</v>
      </c>
      <c r="Q81" s="4">
        <v>256181</v>
      </c>
      <c r="R81" s="4">
        <v>174</v>
      </c>
      <c r="S81" s="4">
        <v>237</v>
      </c>
      <c r="T81" s="4">
        <v>1186</v>
      </c>
      <c r="U81" s="4">
        <v>280489</v>
      </c>
      <c r="V81" s="4">
        <v>20</v>
      </c>
      <c r="W81" s="4">
        <v>254</v>
      </c>
      <c r="X81" s="4">
        <v>1210</v>
      </c>
      <c r="Y81" s="4">
        <v>307340</v>
      </c>
      <c r="Z81" s="4">
        <v>49</v>
      </c>
      <c r="AA81" s="4">
        <v>287</v>
      </c>
      <c r="AB81" s="4">
        <v>1143</v>
      </c>
      <c r="AC81" s="4">
        <v>328518</v>
      </c>
      <c r="AD81" s="4">
        <v>20</v>
      </c>
      <c r="AE81" s="4">
        <v>313</v>
      </c>
      <c r="AF81" s="4">
        <v>1110</v>
      </c>
      <c r="AG81" s="4">
        <v>347430</v>
      </c>
      <c r="AH81" s="4"/>
      <c r="AI81" s="4"/>
      <c r="AJ81" s="4"/>
      <c r="AK81" s="4"/>
      <c r="AL81" s="4">
        <v>1</v>
      </c>
      <c r="AM81" s="4"/>
      <c r="AN81" s="4"/>
      <c r="AO81" s="4">
        <v>488400</v>
      </c>
    </row>
    <row r="82" spans="1:41" ht="15" x14ac:dyDescent="0.2">
      <c r="A82" s="8">
        <v>35677</v>
      </c>
      <c r="B82" s="4"/>
      <c r="C82" s="4"/>
      <c r="D82" s="4"/>
      <c r="E82" s="10"/>
      <c r="F82" s="4">
        <v>75</v>
      </c>
      <c r="G82" s="4">
        <v>142</v>
      </c>
      <c r="H82" s="4">
        <v>1445</v>
      </c>
      <c r="I82" s="4">
        <v>205190</v>
      </c>
      <c r="J82" s="4">
        <v>113</v>
      </c>
      <c r="K82" s="4">
        <v>165</v>
      </c>
      <c r="L82" s="4">
        <v>1393</v>
      </c>
      <c r="M82" s="4">
        <v>229203</v>
      </c>
      <c r="N82" s="4">
        <v>114</v>
      </c>
      <c r="O82" s="4">
        <v>201</v>
      </c>
      <c r="P82" s="4">
        <v>1279</v>
      </c>
      <c r="Q82" s="4">
        <v>256869</v>
      </c>
      <c r="R82" s="4">
        <v>63</v>
      </c>
      <c r="S82" s="4">
        <v>235</v>
      </c>
      <c r="T82" s="4">
        <v>1164</v>
      </c>
      <c r="U82" s="4">
        <v>273074</v>
      </c>
      <c r="V82" s="4">
        <v>74</v>
      </c>
      <c r="W82" s="4">
        <v>269</v>
      </c>
      <c r="X82" s="4">
        <v>1165</v>
      </c>
      <c r="Y82" s="4">
        <v>313385</v>
      </c>
      <c r="Z82" s="4">
        <v>13</v>
      </c>
      <c r="AA82" s="4">
        <v>305</v>
      </c>
      <c r="AB82" s="4">
        <v>1050</v>
      </c>
      <c r="AC82" s="4">
        <v>320250</v>
      </c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ht="15" x14ac:dyDescent="0.2">
      <c r="A83" s="8">
        <v>35682</v>
      </c>
      <c r="B83" s="4">
        <v>75</v>
      </c>
      <c r="C83" s="4">
        <v>138</v>
      </c>
      <c r="D83" s="4">
        <v>1465</v>
      </c>
      <c r="E83" s="10">
        <v>202170</v>
      </c>
      <c r="F83" s="4">
        <v>188</v>
      </c>
      <c r="G83" s="4">
        <v>165</v>
      </c>
      <c r="H83" s="4">
        <v>1376</v>
      </c>
      <c r="I83" s="4">
        <v>226967</v>
      </c>
      <c r="J83" s="4">
        <v>238</v>
      </c>
      <c r="K83" s="4">
        <v>196</v>
      </c>
      <c r="L83" s="4">
        <v>1315</v>
      </c>
      <c r="M83" s="4">
        <v>257890</v>
      </c>
      <c r="N83" s="4">
        <v>133</v>
      </c>
      <c r="O83" s="4">
        <v>233</v>
      </c>
      <c r="P83" s="4">
        <v>1185</v>
      </c>
      <c r="Q83" s="4">
        <v>276105</v>
      </c>
      <c r="R83" s="4">
        <v>57</v>
      </c>
      <c r="S83" s="4">
        <v>254</v>
      </c>
      <c r="T83" s="4">
        <v>1163</v>
      </c>
      <c r="U83" s="4">
        <v>295487</v>
      </c>
      <c r="V83" s="4">
        <v>54</v>
      </c>
      <c r="W83" s="4">
        <v>277</v>
      </c>
      <c r="X83" s="4">
        <v>1133</v>
      </c>
      <c r="Y83" s="4">
        <v>314311</v>
      </c>
      <c r="Z83" s="4">
        <v>16</v>
      </c>
      <c r="AA83" s="4">
        <v>308</v>
      </c>
      <c r="AB83" s="4">
        <v>1125</v>
      </c>
      <c r="AC83" s="4">
        <v>346500</v>
      </c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ht="15" x14ac:dyDescent="0.2">
      <c r="A84" s="8">
        <v>35684</v>
      </c>
      <c r="B84" s="4">
        <v>11</v>
      </c>
      <c r="C84" s="4">
        <v>119</v>
      </c>
      <c r="D84" s="4">
        <v>1290</v>
      </c>
      <c r="E84" s="10">
        <v>153510</v>
      </c>
      <c r="F84" s="4">
        <v>43</v>
      </c>
      <c r="G84" s="4">
        <v>138</v>
      </c>
      <c r="H84" s="4">
        <v>1383</v>
      </c>
      <c r="I84" s="4">
        <v>190438</v>
      </c>
      <c r="J84" s="4">
        <v>227</v>
      </c>
      <c r="K84" s="4">
        <v>167</v>
      </c>
      <c r="L84" s="4">
        <v>1294</v>
      </c>
      <c r="M84" s="4">
        <v>216390</v>
      </c>
      <c r="N84" s="4">
        <v>175</v>
      </c>
      <c r="O84" s="4">
        <v>198</v>
      </c>
      <c r="P84" s="4">
        <v>1252</v>
      </c>
      <c r="Q84" s="4">
        <v>247771</v>
      </c>
      <c r="R84" s="4">
        <v>50</v>
      </c>
      <c r="S84" s="4">
        <v>226</v>
      </c>
      <c r="T84" s="4">
        <v>1187</v>
      </c>
      <c r="U84" s="4">
        <v>268187</v>
      </c>
      <c r="V84" s="4">
        <v>9</v>
      </c>
      <c r="W84" s="4">
        <v>260</v>
      </c>
      <c r="X84" s="4">
        <v>1055</v>
      </c>
      <c r="Y84" s="4">
        <v>273773</v>
      </c>
      <c r="Z84" s="4">
        <v>69</v>
      </c>
      <c r="AA84" s="4">
        <v>286</v>
      </c>
      <c r="AB84" s="4">
        <v>1075</v>
      </c>
      <c r="AC84" s="4">
        <v>307181</v>
      </c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ht="15" x14ac:dyDescent="0.2">
      <c r="A85" s="8">
        <v>35689</v>
      </c>
      <c r="B85" s="4">
        <v>30</v>
      </c>
      <c r="C85" s="4">
        <v>116</v>
      </c>
      <c r="D85" s="4">
        <v>1485</v>
      </c>
      <c r="E85" s="10">
        <v>172260</v>
      </c>
      <c r="F85" s="4">
        <v>175</v>
      </c>
      <c r="G85" s="4">
        <v>141</v>
      </c>
      <c r="H85" s="4">
        <v>1376</v>
      </c>
      <c r="I85" s="4">
        <v>193878</v>
      </c>
      <c r="J85" s="4">
        <v>363</v>
      </c>
      <c r="K85" s="4">
        <v>166</v>
      </c>
      <c r="L85" s="4">
        <v>1363</v>
      </c>
      <c r="M85" s="4">
        <v>226449</v>
      </c>
      <c r="N85" s="4">
        <v>215</v>
      </c>
      <c r="O85" s="4">
        <v>198</v>
      </c>
      <c r="P85" s="4">
        <v>1306</v>
      </c>
      <c r="Q85" s="4">
        <v>258935</v>
      </c>
      <c r="R85" s="4">
        <v>98</v>
      </c>
      <c r="S85" s="4">
        <v>231</v>
      </c>
      <c r="T85" s="4">
        <v>1256</v>
      </c>
      <c r="U85" s="4">
        <v>290136</v>
      </c>
      <c r="V85" s="4">
        <v>62</v>
      </c>
      <c r="W85" s="4">
        <v>261</v>
      </c>
      <c r="X85" s="4">
        <v>1140</v>
      </c>
      <c r="Y85" s="4">
        <v>297920</v>
      </c>
      <c r="Z85" s="4">
        <v>124</v>
      </c>
      <c r="AA85" s="4">
        <v>290</v>
      </c>
      <c r="AB85" s="4">
        <v>1149</v>
      </c>
      <c r="AC85" s="4">
        <v>333414</v>
      </c>
      <c r="AD85" s="4">
        <v>18</v>
      </c>
      <c r="AE85" s="4">
        <v>322</v>
      </c>
      <c r="AF85" s="4">
        <v>1110</v>
      </c>
      <c r="AG85" s="4">
        <v>357420</v>
      </c>
      <c r="AH85" s="4"/>
      <c r="AI85" s="4"/>
      <c r="AJ85" s="4"/>
      <c r="AK85" s="4"/>
      <c r="AL85" s="4"/>
      <c r="AM85" s="4"/>
      <c r="AN85" s="4"/>
      <c r="AO85" s="4"/>
    </row>
    <row r="86" spans="1:41" ht="15" x14ac:dyDescent="0.2">
      <c r="A86" s="8">
        <v>35691</v>
      </c>
      <c r="B86" s="4"/>
      <c r="C86" s="4"/>
      <c r="D86" s="4"/>
      <c r="E86" s="10"/>
      <c r="F86" s="4">
        <v>26</v>
      </c>
      <c r="G86" s="4">
        <v>139</v>
      </c>
      <c r="H86" s="4">
        <v>1360</v>
      </c>
      <c r="I86" s="4">
        <v>189040</v>
      </c>
      <c r="J86" s="4">
        <v>167</v>
      </c>
      <c r="K86" s="4">
        <v>167</v>
      </c>
      <c r="L86" s="4">
        <v>1335</v>
      </c>
      <c r="M86" s="4">
        <v>223446</v>
      </c>
      <c r="N86" s="4">
        <v>81</v>
      </c>
      <c r="O86" s="4">
        <v>194</v>
      </c>
      <c r="P86" s="4">
        <v>1285</v>
      </c>
      <c r="Q86" s="4">
        <v>248648</v>
      </c>
      <c r="R86" s="4">
        <v>5</v>
      </c>
      <c r="S86" s="4">
        <v>244</v>
      </c>
      <c r="T86" s="4">
        <v>1130</v>
      </c>
      <c r="U86" s="4">
        <v>275720</v>
      </c>
      <c r="V86" s="4"/>
      <c r="W86" s="4"/>
      <c r="X86" s="4"/>
      <c r="Y86" s="4"/>
      <c r="Z86" s="4">
        <v>19</v>
      </c>
      <c r="AA86" s="4">
        <v>289</v>
      </c>
      <c r="AB86" s="4">
        <v>1095</v>
      </c>
      <c r="AC86" s="4">
        <v>316455</v>
      </c>
      <c r="AD86" s="4">
        <v>2</v>
      </c>
      <c r="AE86" s="4">
        <v>318</v>
      </c>
      <c r="AF86" s="4">
        <v>1025</v>
      </c>
      <c r="AG86" s="4">
        <v>325438</v>
      </c>
      <c r="AH86" s="4"/>
      <c r="AI86" s="4"/>
      <c r="AJ86" s="4"/>
      <c r="AK86" s="4"/>
      <c r="AL86" s="4"/>
      <c r="AM86" s="4"/>
      <c r="AN86" s="4"/>
      <c r="AO86" s="4"/>
    </row>
    <row r="87" spans="1:41" ht="15" x14ac:dyDescent="0.2">
      <c r="A87" s="8">
        <v>35696</v>
      </c>
      <c r="B87" s="4">
        <v>21</v>
      </c>
      <c r="C87" s="4">
        <v>123</v>
      </c>
      <c r="D87" s="4">
        <v>1533</v>
      </c>
      <c r="E87" s="10">
        <v>188089</v>
      </c>
      <c r="F87" s="4">
        <v>117</v>
      </c>
      <c r="G87" s="4">
        <v>139</v>
      </c>
      <c r="H87" s="4">
        <v>1422</v>
      </c>
      <c r="I87" s="4">
        <v>197089</v>
      </c>
      <c r="J87" s="4">
        <v>411</v>
      </c>
      <c r="K87" s="4">
        <v>164</v>
      </c>
      <c r="L87" s="4">
        <v>1386</v>
      </c>
      <c r="M87" s="4">
        <v>227794</v>
      </c>
      <c r="N87" s="4">
        <v>393</v>
      </c>
      <c r="O87" s="4">
        <v>196</v>
      </c>
      <c r="P87" s="4">
        <v>1309</v>
      </c>
      <c r="Q87" s="4">
        <v>256667</v>
      </c>
      <c r="R87" s="4">
        <v>101</v>
      </c>
      <c r="S87" s="4">
        <v>219</v>
      </c>
      <c r="T87" s="4">
        <v>1256</v>
      </c>
      <c r="U87" s="4">
        <v>275315</v>
      </c>
      <c r="V87" s="4">
        <v>62</v>
      </c>
      <c r="W87" s="4">
        <v>258</v>
      </c>
      <c r="X87" s="4">
        <v>1183</v>
      </c>
      <c r="Y87" s="4">
        <v>305694</v>
      </c>
      <c r="Z87" s="4">
        <v>105</v>
      </c>
      <c r="AA87" s="4">
        <v>287</v>
      </c>
      <c r="AB87" s="4">
        <v>1172</v>
      </c>
      <c r="AC87" s="4">
        <v>336268</v>
      </c>
      <c r="AD87" s="4">
        <v>56</v>
      </c>
      <c r="AE87" s="4">
        <v>325</v>
      </c>
      <c r="AF87" s="4">
        <v>1113</v>
      </c>
      <c r="AG87" s="4">
        <v>361841</v>
      </c>
      <c r="AH87" s="1">
        <v>28</v>
      </c>
      <c r="AI87" s="1">
        <v>353</v>
      </c>
      <c r="AJ87" s="1">
        <v>1145</v>
      </c>
      <c r="AK87" s="1">
        <v>403613</v>
      </c>
      <c r="AL87" s="4"/>
      <c r="AM87" s="4"/>
      <c r="AN87" s="4"/>
      <c r="AO87" s="4"/>
    </row>
    <row r="88" spans="1:41" ht="15" x14ac:dyDescent="0.2">
      <c r="A88" s="8">
        <v>35698</v>
      </c>
      <c r="B88" s="4">
        <v>30</v>
      </c>
      <c r="C88" s="4">
        <v>122</v>
      </c>
      <c r="D88" s="4">
        <v>1510</v>
      </c>
      <c r="E88" s="10">
        <v>184220</v>
      </c>
      <c r="F88" s="4">
        <v>73</v>
      </c>
      <c r="G88" s="4">
        <v>144</v>
      </c>
      <c r="H88" s="4">
        <v>1395</v>
      </c>
      <c r="I88" s="4">
        <v>200880</v>
      </c>
      <c r="J88" s="4">
        <v>159</v>
      </c>
      <c r="K88" s="4">
        <v>164</v>
      </c>
      <c r="L88" s="4">
        <v>1346</v>
      </c>
      <c r="M88" s="4">
        <v>220970</v>
      </c>
      <c r="N88" s="4">
        <v>83</v>
      </c>
      <c r="O88" s="4">
        <v>194</v>
      </c>
      <c r="P88" s="4">
        <v>1253</v>
      </c>
      <c r="Q88" s="4">
        <v>242520</v>
      </c>
      <c r="R88" s="4">
        <v>198</v>
      </c>
      <c r="S88" s="4">
        <v>237</v>
      </c>
      <c r="T88" s="4">
        <v>1172</v>
      </c>
      <c r="U88" s="4">
        <v>278116</v>
      </c>
      <c r="V88" s="4">
        <v>103</v>
      </c>
      <c r="W88" s="4">
        <v>262</v>
      </c>
      <c r="X88" s="4">
        <v>1096</v>
      </c>
      <c r="Y88" s="4">
        <v>286764</v>
      </c>
      <c r="Z88" s="4"/>
      <c r="AA88" s="4"/>
      <c r="AB88" s="4"/>
      <c r="AC88" s="4"/>
      <c r="AD88" s="4">
        <v>22</v>
      </c>
      <c r="AE88" s="4">
        <v>307</v>
      </c>
      <c r="AF88" s="4">
        <v>1057</v>
      </c>
      <c r="AG88" s="4">
        <v>324749</v>
      </c>
      <c r="AH88" s="4"/>
      <c r="AI88" s="4"/>
      <c r="AJ88" s="4"/>
      <c r="AK88" s="4"/>
      <c r="AL88" s="4"/>
      <c r="AM88" s="4"/>
      <c r="AN88" s="4"/>
      <c r="AO88" s="4"/>
    </row>
    <row r="89" spans="1:41" ht="15" x14ac:dyDescent="0.2">
      <c r="A89" s="8">
        <v>35703</v>
      </c>
      <c r="B89" s="4">
        <v>5</v>
      </c>
      <c r="C89" s="4">
        <v>112</v>
      </c>
      <c r="D89" s="4">
        <v>1500</v>
      </c>
      <c r="E89" s="10">
        <v>168000</v>
      </c>
      <c r="F89" s="4">
        <v>229</v>
      </c>
      <c r="G89" s="4">
        <v>139</v>
      </c>
      <c r="H89" s="4">
        <v>1469</v>
      </c>
      <c r="I89" s="4">
        <v>204337</v>
      </c>
      <c r="J89" s="4">
        <v>231</v>
      </c>
      <c r="K89" s="4">
        <v>170</v>
      </c>
      <c r="L89" s="4">
        <v>1342</v>
      </c>
      <c r="M89" s="4">
        <v>228307</v>
      </c>
      <c r="N89" s="4">
        <v>520</v>
      </c>
      <c r="O89" s="4">
        <v>198</v>
      </c>
      <c r="P89" s="4">
        <v>1297</v>
      </c>
      <c r="Q89" s="4">
        <v>256486</v>
      </c>
      <c r="R89" s="4">
        <v>279</v>
      </c>
      <c r="S89" s="4">
        <v>232</v>
      </c>
      <c r="T89" s="4">
        <v>1237</v>
      </c>
      <c r="U89" s="4">
        <v>287401</v>
      </c>
      <c r="V89" s="4">
        <v>92</v>
      </c>
      <c r="W89" s="4">
        <v>266</v>
      </c>
      <c r="X89" s="4">
        <v>1184</v>
      </c>
      <c r="Y89" s="4">
        <v>315181</v>
      </c>
      <c r="Z89" s="4">
        <v>58</v>
      </c>
      <c r="AA89" s="4">
        <v>295</v>
      </c>
      <c r="AB89" s="4">
        <v>1193</v>
      </c>
      <c r="AC89" s="4">
        <v>351636</v>
      </c>
      <c r="AD89" s="4">
        <v>5</v>
      </c>
      <c r="AE89" s="4">
        <v>336</v>
      </c>
      <c r="AF89" s="4">
        <v>1025</v>
      </c>
      <c r="AG89" s="4">
        <v>343888</v>
      </c>
      <c r="AH89" s="4"/>
      <c r="AI89" s="4"/>
      <c r="AJ89" s="4"/>
      <c r="AK89" s="4"/>
      <c r="AL89" s="1">
        <v>10</v>
      </c>
      <c r="AM89" s="1">
        <v>354</v>
      </c>
      <c r="AN89" s="1">
        <v>1110</v>
      </c>
      <c r="AO89" s="1">
        <v>392940</v>
      </c>
    </row>
    <row r="90" spans="1:41" ht="15" x14ac:dyDescent="0.2">
      <c r="A90" s="8"/>
      <c r="B90" s="4"/>
      <c r="C90" s="4"/>
      <c r="D90" s="4"/>
      <c r="E90" s="10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1"/>
      <c r="AM90" s="1"/>
      <c r="AN90" s="1"/>
      <c r="AO90" s="1"/>
    </row>
    <row r="91" spans="1:41" ht="15" x14ac:dyDescent="0.2">
      <c r="A91" s="8">
        <v>35705</v>
      </c>
      <c r="B91" s="4"/>
      <c r="C91" s="4"/>
      <c r="D91" s="4"/>
      <c r="E91" s="10"/>
      <c r="F91" s="4">
        <v>60</v>
      </c>
      <c r="G91" s="4">
        <v>147</v>
      </c>
      <c r="H91" s="4">
        <v>1374</v>
      </c>
      <c r="I91" s="4">
        <v>201703</v>
      </c>
      <c r="J91" s="4">
        <v>77</v>
      </c>
      <c r="K91" s="4">
        <v>172</v>
      </c>
      <c r="L91" s="4">
        <v>1340</v>
      </c>
      <c r="M91" s="4">
        <v>230480</v>
      </c>
      <c r="N91" s="4">
        <v>203</v>
      </c>
      <c r="O91" s="4">
        <v>198</v>
      </c>
      <c r="P91" s="4">
        <v>1283</v>
      </c>
      <c r="Q91" s="4">
        <v>254547</v>
      </c>
      <c r="R91" s="4">
        <v>59</v>
      </c>
      <c r="S91" s="4">
        <v>233</v>
      </c>
      <c r="T91" s="4">
        <v>1200</v>
      </c>
      <c r="U91" s="4">
        <v>779600</v>
      </c>
      <c r="V91" s="4">
        <v>23</v>
      </c>
      <c r="W91" s="4">
        <v>255</v>
      </c>
      <c r="X91" s="4">
        <v>1090</v>
      </c>
      <c r="Y91" s="4">
        <v>277405</v>
      </c>
      <c r="Z91" s="4">
        <v>24</v>
      </c>
      <c r="AA91" s="4">
        <v>289</v>
      </c>
      <c r="AB91" s="4">
        <v>1083</v>
      </c>
      <c r="AC91" s="4">
        <v>312722</v>
      </c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ht="15" x14ac:dyDescent="0.2">
      <c r="A92" s="8">
        <v>35710</v>
      </c>
      <c r="B92" s="4">
        <v>27</v>
      </c>
      <c r="C92" s="4">
        <v>124</v>
      </c>
      <c r="D92" s="4">
        <v>1520</v>
      </c>
      <c r="E92" s="10">
        <v>188480</v>
      </c>
      <c r="F92" s="4">
        <v>156</v>
      </c>
      <c r="G92" s="4">
        <v>145</v>
      </c>
      <c r="H92" s="4">
        <v>1393</v>
      </c>
      <c r="I92" s="4">
        <v>202163</v>
      </c>
      <c r="J92" s="4">
        <v>358</v>
      </c>
      <c r="K92" s="4">
        <v>169</v>
      </c>
      <c r="L92" s="4">
        <v>1399</v>
      </c>
      <c r="M92" s="4">
        <v>236841</v>
      </c>
      <c r="N92" s="4">
        <v>520</v>
      </c>
      <c r="O92" s="4">
        <v>196</v>
      </c>
      <c r="P92" s="4">
        <v>1323</v>
      </c>
      <c r="Q92" s="4">
        <v>259678</v>
      </c>
      <c r="R92" s="4">
        <v>136</v>
      </c>
      <c r="S92" s="4">
        <v>226</v>
      </c>
      <c r="T92" s="4">
        <v>1241</v>
      </c>
      <c r="U92" s="4">
        <v>281095</v>
      </c>
      <c r="V92" s="4">
        <v>104</v>
      </c>
      <c r="W92" s="4">
        <v>263</v>
      </c>
      <c r="X92" s="4">
        <v>1199</v>
      </c>
      <c r="Y92" s="4">
        <v>314711</v>
      </c>
      <c r="Z92" s="4">
        <v>80</v>
      </c>
      <c r="AA92" s="4">
        <v>277</v>
      </c>
      <c r="AB92" s="4">
        <v>1243</v>
      </c>
      <c r="AC92" s="4">
        <v>343862</v>
      </c>
      <c r="AD92" s="4">
        <v>56</v>
      </c>
      <c r="AE92" s="4">
        <v>316</v>
      </c>
      <c r="AF92" s="4">
        <v>1170</v>
      </c>
      <c r="AG92" s="4">
        <v>370013</v>
      </c>
      <c r="AH92" s="1">
        <v>20</v>
      </c>
      <c r="AI92" s="1">
        <v>355</v>
      </c>
      <c r="AJ92" s="1">
        <v>1150</v>
      </c>
      <c r="AK92" s="1">
        <v>408250</v>
      </c>
      <c r="AL92" s="4"/>
      <c r="AM92" s="4"/>
      <c r="AN92" s="4"/>
      <c r="AO92" s="4"/>
    </row>
    <row r="93" spans="1:41" ht="15" x14ac:dyDescent="0.2">
      <c r="A93" s="8">
        <v>35712</v>
      </c>
      <c r="B93" s="4">
        <v>24</v>
      </c>
      <c r="C93" s="4">
        <v>127</v>
      </c>
      <c r="D93" s="4">
        <v>1440</v>
      </c>
      <c r="E93" s="10">
        <v>182880</v>
      </c>
      <c r="F93" s="4">
        <v>31</v>
      </c>
      <c r="G93" s="4">
        <v>142</v>
      </c>
      <c r="H93" s="4">
        <v>1383</v>
      </c>
      <c r="I93" s="4">
        <v>195972</v>
      </c>
      <c r="J93" s="4">
        <v>300</v>
      </c>
      <c r="K93" s="4">
        <v>166</v>
      </c>
      <c r="L93" s="4">
        <v>1332</v>
      </c>
      <c r="M93" s="4">
        <v>220421</v>
      </c>
      <c r="N93" s="4">
        <v>200</v>
      </c>
      <c r="O93" s="4">
        <v>198</v>
      </c>
      <c r="P93" s="4">
        <v>1270</v>
      </c>
      <c r="Q93" s="4">
        <v>250998</v>
      </c>
      <c r="R93" s="4">
        <v>37</v>
      </c>
      <c r="S93" s="4">
        <v>240</v>
      </c>
      <c r="T93" s="4">
        <v>1173</v>
      </c>
      <c r="U93" s="4">
        <v>281209</v>
      </c>
      <c r="V93" s="4">
        <v>71</v>
      </c>
      <c r="W93" s="4">
        <v>260</v>
      </c>
      <c r="X93" s="4">
        <v>1203</v>
      </c>
      <c r="Y93" s="4">
        <v>312049</v>
      </c>
      <c r="Z93" s="4">
        <v>38</v>
      </c>
      <c r="AA93" s="4">
        <v>291</v>
      </c>
      <c r="AB93" s="4">
        <v>1144</v>
      </c>
      <c r="AC93" s="4">
        <v>332660</v>
      </c>
      <c r="AD93" s="4">
        <v>16</v>
      </c>
      <c r="AE93" s="4">
        <v>311</v>
      </c>
      <c r="AF93" s="4">
        <v>1140</v>
      </c>
      <c r="AG93" s="4">
        <v>354160</v>
      </c>
      <c r="AH93" s="4"/>
      <c r="AI93" s="4"/>
      <c r="AJ93" s="4"/>
      <c r="AK93" s="4"/>
      <c r="AL93" s="4"/>
      <c r="AM93" s="4"/>
      <c r="AN93" s="4"/>
      <c r="AO93" s="4"/>
    </row>
    <row r="94" spans="1:41" ht="15" x14ac:dyDescent="0.2">
      <c r="A94" s="8">
        <v>35717</v>
      </c>
      <c r="B94" s="4">
        <v>82</v>
      </c>
      <c r="C94" s="4">
        <v>124</v>
      </c>
      <c r="D94" s="4">
        <v>1396</v>
      </c>
      <c r="E94" s="10">
        <v>172546</v>
      </c>
      <c r="F94" s="4">
        <v>107</v>
      </c>
      <c r="G94" s="4">
        <v>137</v>
      </c>
      <c r="H94" s="4">
        <v>1423</v>
      </c>
      <c r="I94" s="4">
        <v>195541</v>
      </c>
      <c r="J94" s="4">
        <v>352</v>
      </c>
      <c r="K94" s="4">
        <v>164</v>
      </c>
      <c r="L94" s="4">
        <v>1381</v>
      </c>
      <c r="M94" s="4">
        <v>223372</v>
      </c>
      <c r="N94" s="4">
        <v>315</v>
      </c>
      <c r="O94" s="4">
        <v>196</v>
      </c>
      <c r="P94" s="4">
        <v>1261</v>
      </c>
      <c r="Q94" s="4">
        <v>251181</v>
      </c>
      <c r="R94" s="4">
        <v>156</v>
      </c>
      <c r="S94" s="4">
        <v>239</v>
      </c>
      <c r="T94" s="4">
        <v>1245</v>
      </c>
      <c r="U94" s="4">
        <v>298022</v>
      </c>
      <c r="V94" s="4">
        <v>98</v>
      </c>
      <c r="W94" s="4">
        <v>261</v>
      </c>
      <c r="X94" s="4">
        <v>1230</v>
      </c>
      <c r="Y94" s="4">
        <v>321235</v>
      </c>
      <c r="Z94" s="4">
        <v>160</v>
      </c>
      <c r="AA94" s="4">
        <v>281</v>
      </c>
      <c r="AB94" s="4">
        <v>1198</v>
      </c>
      <c r="AC94" s="4">
        <v>336997</v>
      </c>
      <c r="AD94" s="4">
        <v>56</v>
      </c>
      <c r="AE94" s="4">
        <v>307</v>
      </c>
      <c r="AF94" s="4">
        <v>1165</v>
      </c>
      <c r="AG94" s="4">
        <v>357364</v>
      </c>
      <c r="AH94" s="4"/>
      <c r="AI94" s="4"/>
      <c r="AJ94" s="4"/>
      <c r="AK94" s="4"/>
      <c r="AL94" s="1">
        <v>2</v>
      </c>
      <c r="AM94" s="1">
        <v>420</v>
      </c>
      <c r="AN94" s="1">
        <v>1030</v>
      </c>
      <c r="AO94" s="1">
        <v>432600</v>
      </c>
    </row>
    <row r="95" spans="1:41" ht="15" x14ac:dyDescent="0.2">
      <c r="A95" s="8">
        <v>35719</v>
      </c>
      <c r="B95" s="4">
        <v>7</v>
      </c>
      <c r="C95" s="4">
        <v>120</v>
      </c>
      <c r="D95" s="4">
        <v>1460</v>
      </c>
      <c r="E95" s="10">
        <v>175200</v>
      </c>
      <c r="F95" s="4">
        <v>39</v>
      </c>
      <c r="G95" s="4">
        <v>144</v>
      </c>
      <c r="H95" s="4">
        <v>1420</v>
      </c>
      <c r="I95" s="4">
        <v>203770</v>
      </c>
      <c r="J95" s="4">
        <v>123</v>
      </c>
      <c r="K95" s="4">
        <v>167</v>
      </c>
      <c r="L95" s="4">
        <v>1404</v>
      </c>
      <c r="M95" s="4">
        <v>235118</v>
      </c>
      <c r="N95" s="4">
        <v>267</v>
      </c>
      <c r="O95" s="4">
        <v>196</v>
      </c>
      <c r="P95" s="4">
        <v>1288</v>
      </c>
      <c r="Q95" s="4">
        <v>252043</v>
      </c>
      <c r="R95" s="4">
        <v>114</v>
      </c>
      <c r="S95" s="4">
        <v>234</v>
      </c>
      <c r="T95" s="4">
        <v>1217</v>
      </c>
      <c r="U95" s="4">
        <v>284985</v>
      </c>
      <c r="V95" s="4">
        <v>63</v>
      </c>
      <c r="W95" s="4">
        <v>260</v>
      </c>
      <c r="X95" s="4">
        <v>1202</v>
      </c>
      <c r="Y95" s="4">
        <v>312039</v>
      </c>
      <c r="Z95" s="4">
        <v>67</v>
      </c>
      <c r="AA95" s="4">
        <v>283</v>
      </c>
      <c r="AB95" s="4">
        <v>1193</v>
      </c>
      <c r="AC95" s="4">
        <v>336881</v>
      </c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ht="15" x14ac:dyDescent="0.2">
      <c r="A96" s="8">
        <v>35724</v>
      </c>
      <c r="B96" s="4">
        <v>10</v>
      </c>
      <c r="C96" s="4">
        <v>125</v>
      </c>
      <c r="D96" s="4">
        <v>1510</v>
      </c>
      <c r="E96" s="10">
        <v>188750</v>
      </c>
      <c r="F96" s="4">
        <v>124</v>
      </c>
      <c r="G96" s="4">
        <v>144</v>
      </c>
      <c r="H96" s="4">
        <v>1470</v>
      </c>
      <c r="I96" s="4">
        <v>211974</v>
      </c>
      <c r="J96" s="4">
        <v>280</v>
      </c>
      <c r="K96" s="4">
        <v>168</v>
      </c>
      <c r="L96" s="4">
        <v>1398</v>
      </c>
      <c r="M96" s="4">
        <v>234275</v>
      </c>
      <c r="N96" s="4">
        <v>326</v>
      </c>
      <c r="O96" s="4">
        <v>204</v>
      </c>
      <c r="P96" s="4">
        <v>1296</v>
      </c>
      <c r="Q96" s="4">
        <v>264695</v>
      </c>
      <c r="R96" s="4">
        <v>213</v>
      </c>
      <c r="S96" s="4">
        <v>233</v>
      </c>
      <c r="T96" s="4">
        <v>1229</v>
      </c>
      <c r="U96" s="4">
        <v>286480</v>
      </c>
      <c r="V96" s="4">
        <v>139</v>
      </c>
      <c r="W96" s="4">
        <v>259</v>
      </c>
      <c r="X96" s="4">
        <v>1236</v>
      </c>
      <c r="Y96" s="4">
        <v>319520</v>
      </c>
      <c r="Z96" s="4">
        <v>189</v>
      </c>
      <c r="AA96" s="4">
        <v>282</v>
      </c>
      <c r="AB96" s="4">
        <v>1163</v>
      </c>
      <c r="AC96" s="4">
        <v>328206</v>
      </c>
      <c r="AD96" s="4">
        <v>169</v>
      </c>
      <c r="AE96" s="4">
        <v>321</v>
      </c>
      <c r="AF96" s="4">
        <v>1151</v>
      </c>
      <c r="AG96" s="4">
        <v>369023</v>
      </c>
      <c r="AH96" s="1">
        <v>8</v>
      </c>
      <c r="AI96" s="1">
        <v>351</v>
      </c>
      <c r="AJ96" s="1">
        <v>1150</v>
      </c>
      <c r="AK96" s="1">
        <v>410550</v>
      </c>
      <c r="AL96" s="4"/>
      <c r="AM96" s="4"/>
      <c r="AN96" s="4"/>
      <c r="AO96" s="4"/>
    </row>
    <row r="97" spans="1:41" ht="15" x14ac:dyDescent="0.2">
      <c r="A97" s="8">
        <v>35726</v>
      </c>
      <c r="B97" s="4"/>
      <c r="C97" s="4"/>
      <c r="D97" s="4"/>
      <c r="E97" s="10"/>
      <c r="F97" s="4">
        <v>32</v>
      </c>
      <c r="G97" s="4">
        <v>135</v>
      </c>
      <c r="H97" s="4">
        <v>1500</v>
      </c>
      <c r="I97" s="4">
        <v>202500</v>
      </c>
      <c r="J97" s="4">
        <v>144</v>
      </c>
      <c r="K97" s="4">
        <v>169</v>
      </c>
      <c r="L97" s="4">
        <v>1400</v>
      </c>
      <c r="M97" s="4">
        <v>236400</v>
      </c>
      <c r="N97" s="4">
        <v>133</v>
      </c>
      <c r="O97" s="4">
        <v>205</v>
      </c>
      <c r="P97" s="4">
        <v>1333</v>
      </c>
      <c r="Q97" s="4">
        <v>273236</v>
      </c>
      <c r="R97" s="4">
        <v>90</v>
      </c>
      <c r="S97" s="4">
        <v>238</v>
      </c>
      <c r="T97" s="4">
        <v>1213</v>
      </c>
      <c r="U97" s="4">
        <v>287969</v>
      </c>
      <c r="V97" s="4">
        <v>25</v>
      </c>
      <c r="W97" s="4">
        <v>251</v>
      </c>
      <c r="X97" s="4">
        <v>1490</v>
      </c>
      <c r="Y97" s="4">
        <v>373990</v>
      </c>
      <c r="Z97" s="4">
        <v>53</v>
      </c>
      <c r="AA97" s="4">
        <v>289</v>
      </c>
      <c r="AB97" s="4">
        <v>1207</v>
      </c>
      <c r="AC97" s="4">
        <v>348727</v>
      </c>
      <c r="AD97" s="4">
        <v>75</v>
      </c>
      <c r="AE97" s="4">
        <v>308</v>
      </c>
      <c r="AF97" s="4">
        <v>1185</v>
      </c>
      <c r="AG97" s="4">
        <v>364684</v>
      </c>
      <c r="AH97" s="4"/>
      <c r="AI97" s="4"/>
      <c r="AJ97" s="4"/>
      <c r="AK97" s="4"/>
      <c r="AL97" s="4"/>
      <c r="AM97" s="4"/>
      <c r="AN97" s="4"/>
      <c r="AO97" s="4"/>
    </row>
    <row r="98" spans="1:41" ht="15" x14ac:dyDescent="0.2">
      <c r="A98" s="8">
        <v>35731</v>
      </c>
      <c r="B98" s="4"/>
      <c r="C98" s="4"/>
      <c r="D98" s="4"/>
      <c r="E98" s="10"/>
      <c r="F98" s="4">
        <v>58</v>
      </c>
      <c r="G98" s="4">
        <v>140</v>
      </c>
      <c r="H98" s="4">
        <v>1410</v>
      </c>
      <c r="I98" s="4">
        <v>197870</v>
      </c>
      <c r="J98" s="4">
        <v>227</v>
      </c>
      <c r="K98" s="4">
        <v>173</v>
      </c>
      <c r="L98" s="4">
        <v>1381</v>
      </c>
      <c r="M98" s="4">
        <v>238521</v>
      </c>
      <c r="N98" s="4">
        <v>320</v>
      </c>
      <c r="O98" s="4">
        <v>195</v>
      </c>
      <c r="P98" s="4">
        <v>1323</v>
      </c>
      <c r="Q98" s="4">
        <v>257970</v>
      </c>
      <c r="R98" s="4">
        <v>175</v>
      </c>
      <c r="S98" s="4">
        <v>234</v>
      </c>
      <c r="T98" s="4">
        <v>1268</v>
      </c>
      <c r="U98" s="4">
        <v>296966</v>
      </c>
      <c r="V98" s="4">
        <v>80</v>
      </c>
      <c r="W98" s="4">
        <v>264</v>
      </c>
      <c r="X98" s="4">
        <v>1170</v>
      </c>
      <c r="Y98" s="4">
        <v>309114</v>
      </c>
      <c r="Z98" s="4">
        <v>154</v>
      </c>
      <c r="AA98" s="4">
        <v>285</v>
      </c>
      <c r="AB98" s="4">
        <v>1168</v>
      </c>
      <c r="AC98" s="4">
        <v>332817</v>
      </c>
      <c r="AD98" s="4">
        <v>19</v>
      </c>
      <c r="AE98" s="4">
        <v>318</v>
      </c>
      <c r="AF98" s="4">
        <v>1115</v>
      </c>
      <c r="AG98" s="4">
        <v>354013</v>
      </c>
      <c r="AH98" s="4"/>
      <c r="AI98" s="4"/>
      <c r="AJ98" s="4"/>
      <c r="AK98" s="4"/>
      <c r="AL98" s="4"/>
      <c r="AM98" s="4"/>
      <c r="AN98" s="4"/>
      <c r="AO98" s="4"/>
    </row>
    <row r="99" spans="1:41" ht="15" x14ac:dyDescent="0.2">
      <c r="A99" s="8">
        <v>35733</v>
      </c>
      <c r="B99" s="4">
        <v>15</v>
      </c>
      <c r="C99" s="4">
        <v>108</v>
      </c>
      <c r="D99" s="4">
        <v>1600</v>
      </c>
      <c r="E99" s="10">
        <v>172800</v>
      </c>
      <c r="F99" s="4">
        <v>107</v>
      </c>
      <c r="G99" s="4">
        <v>143</v>
      </c>
      <c r="H99" s="4">
        <v>1413</v>
      </c>
      <c r="I99" s="4">
        <v>202342</v>
      </c>
      <c r="J99" s="4">
        <v>329</v>
      </c>
      <c r="K99" s="4">
        <v>167</v>
      </c>
      <c r="L99" s="4">
        <v>1409</v>
      </c>
      <c r="M99" s="4">
        <v>235341</v>
      </c>
      <c r="N99" s="4">
        <v>440</v>
      </c>
      <c r="O99" s="4">
        <v>199</v>
      </c>
      <c r="P99" s="4">
        <v>1268</v>
      </c>
      <c r="Q99" s="4">
        <v>252796</v>
      </c>
      <c r="R99" s="4">
        <v>142</v>
      </c>
      <c r="S99" s="4">
        <v>238</v>
      </c>
      <c r="T99" s="4">
        <v>1191</v>
      </c>
      <c r="U99" s="4">
        <v>282696</v>
      </c>
      <c r="V99" s="4">
        <v>54</v>
      </c>
      <c r="W99" s="4">
        <v>277</v>
      </c>
      <c r="X99" s="4">
        <v>1138</v>
      </c>
      <c r="Y99" s="4">
        <v>315088</v>
      </c>
      <c r="Z99" s="4">
        <v>67</v>
      </c>
      <c r="AA99" s="4">
        <v>294</v>
      </c>
      <c r="AB99" s="4">
        <v>1108</v>
      </c>
      <c r="AC99" s="4">
        <v>326665</v>
      </c>
      <c r="AD99" s="4">
        <v>26</v>
      </c>
      <c r="AE99" s="4">
        <v>358</v>
      </c>
      <c r="AF99" s="4">
        <v>1117</v>
      </c>
      <c r="AG99" s="4">
        <v>399767</v>
      </c>
      <c r="AH99" s="1">
        <v>8</v>
      </c>
      <c r="AI99" s="1">
        <v>372</v>
      </c>
      <c r="AJ99" s="1">
        <v>1100</v>
      </c>
      <c r="AK99" s="1">
        <v>409200</v>
      </c>
      <c r="AL99" s="1">
        <v>14</v>
      </c>
      <c r="AM99" s="1">
        <v>407</v>
      </c>
      <c r="AN99" s="1">
        <v>1140</v>
      </c>
      <c r="AO99" s="1">
        <v>463980</v>
      </c>
    </row>
    <row r="100" spans="1:41" ht="15" x14ac:dyDescent="0.2">
      <c r="A100" s="8"/>
      <c r="B100" s="4"/>
      <c r="C100" s="4"/>
      <c r="D100" s="4"/>
      <c r="E100" s="10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1"/>
      <c r="AI100" s="1"/>
      <c r="AJ100" s="1"/>
      <c r="AK100" s="1"/>
      <c r="AL100" s="1"/>
      <c r="AM100" s="1"/>
      <c r="AN100" s="1"/>
      <c r="AO100" s="1"/>
    </row>
    <row r="101" spans="1:41" ht="15" x14ac:dyDescent="0.2">
      <c r="A101" s="8">
        <v>35738</v>
      </c>
      <c r="B101" s="4"/>
      <c r="C101" s="4"/>
      <c r="D101" s="4"/>
      <c r="E101" s="10"/>
      <c r="F101" s="4">
        <v>15</v>
      </c>
      <c r="G101" s="4">
        <v>138</v>
      </c>
      <c r="H101" s="4">
        <v>1320</v>
      </c>
      <c r="I101" s="4">
        <v>182160</v>
      </c>
      <c r="J101" s="4">
        <v>343</v>
      </c>
      <c r="K101" s="4">
        <v>163</v>
      </c>
      <c r="L101" s="4">
        <v>1408</v>
      </c>
      <c r="M101" s="4">
        <v>230038</v>
      </c>
      <c r="N101" s="4">
        <v>36</v>
      </c>
      <c r="O101" s="4">
        <v>199</v>
      </c>
      <c r="P101" s="4">
        <v>1296</v>
      </c>
      <c r="Q101" s="4">
        <v>258490</v>
      </c>
      <c r="R101" s="4">
        <v>140</v>
      </c>
      <c r="S101" s="4">
        <v>233</v>
      </c>
      <c r="T101" s="4">
        <v>1220</v>
      </c>
      <c r="U101" s="4">
        <v>284783</v>
      </c>
      <c r="V101" s="4">
        <v>59</v>
      </c>
      <c r="W101" s="4">
        <v>266</v>
      </c>
      <c r="X101" s="4">
        <v>1197</v>
      </c>
      <c r="Y101" s="4">
        <v>318313</v>
      </c>
      <c r="Z101" s="4">
        <v>18</v>
      </c>
      <c r="AA101" s="4">
        <v>285</v>
      </c>
      <c r="AB101" s="4">
        <v>1180</v>
      </c>
      <c r="AC101" s="4">
        <v>336300</v>
      </c>
      <c r="AD101" s="4">
        <v>20</v>
      </c>
      <c r="AE101" s="4">
        <v>302</v>
      </c>
      <c r="AF101" s="4">
        <v>1150</v>
      </c>
      <c r="AG101" s="4">
        <v>347300</v>
      </c>
      <c r="AH101" s="4"/>
      <c r="AI101" s="4"/>
      <c r="AJ101" s="4"/>
      <c r="AK101" s="4"/>
      <c r="AL101" s="4"/>
      <c r="AM101" s="4"/>
      <c r="AN101" s="4"/>
      <c r="AO101" s="4"/>
    </row>
    <row r="102" spans="1:41" ht="15" x14ac:dyDescent="0.2">
      <c r="A102" s="8">
        <v>35740</v>
      </c>
      <c r="B102" s="4">
        <v>2</v>
      </c>
      <c r="C102" s="4">
        <v>122</v>
      </c>
      <c r="D102" s="4">
        <v>1460</v>
      </c>
      <c r="E102" s="10">
        <v>178120</v>
      </c>
      <c r="F102" s="4">
        <v>76</v>
      </c>
      <c r="G102" s="4">
        <v>139</v>
      </c>
      <c r="H102" s="4">
        <v>1447</v>
      </c>
      <c r="I102" s="4">
        <v>201569</v>
      </c>
      <c r="J102" s="4">
        <v>179</v>
      </c>
      <c r="K102" s="4">
        <v>165</v>
      </c>
      <c r="L102" s="4">
        <v>1396</v>
      </c>
      <c r="M102" s="4">
        <v>230887</v>
      </c>
      <c r="N102" s="4">
        <v>138</v>
      </c>
      <c r="O102" s="4">
        <v>197</v>
      </c>
      <c r="P102" s="4">
        <v>1310</v>
      </c>
      <c r="Q102" s="4">
        <v>257852</v>
      </c>
      <c r="R102" s="4">
        <v>137</v>
      </c>
      <c r="S102" s="4">
        <v>235</v>
      </c>
      <c r="T102" s="4">
        <v>1219</v>
      </c>
      <c r="U102" s="4">
        <v>286887</v>
      </c>
      <c r="V102" s="4">
        <v>49</v>
      </c>
      <c r="W102" s="4">
        <v>253</v>
      </c>
      <c r="X102" s="4">
        <v>1193</v>
      </c>
      <c r="Y102" s="4">
        <v>301516</v>
      </c>
      <c r="Z102" s="4">
        <v>34</v>
      </c>
      <c r="AA102" s="4">
        <v>276</v>
      </c>
      <c r="AB102" s="4">
        <v>1155</v>
      </c>
      <c r="AC102" s="4">
        <v>318780</v>
      </c>
      <c r="AD102" s="4">
        <v>3</v>
      </c>
      <c r="AE102" s="4">
        <v>307</v>
      </c>
      <c r="AF102" s="4">
        <v>1080</v>
      </c>
      <c r="AG102" s="4">
        <v>331560</v>
      </c>
      <c r="AH102" s="4"/>
      <c r="AI102" s="4"/>
      <c r="AJ102" s="4"/>
      <c r="AK102" s="4"/>
      <c r="AL102" s="4"/>
      <c r="AM102" s="4"/>
      <c r="AN102" s="4"/>
      <c r="AO102" s="4"/>
    </row>
    <row r="103" spans="1:41" ht="15" x14ac:dyDescent="0.2">
      <c r="A103" s="8">
        <v>35745</v>
      </c>
      <c r="B103" s="4">
        <v>5</v>
      </c>
      <c r="C103" s="4">
        <v>120</v>
      </c>
      <c r="D103" s="4">
        <v>1310</v>
      </c>
      <c r="E103" s="10">
        <v>157200</v>
      </c>
      <c r="F103" s="4">
        <v>68</v>
      </c>
      <c r="G103" s="4">
        <v>146</v>
      </c>
      <c r="H103" s="4">
        <v>1380</v>
      </c>
      <c r="I103" s="4">
        <v>201480</v>
      </c>
      <c r="J103" s="4">
        <v>277</v>
      </c>
      <c r="K103" s="4">
        <v>167</v>
      </c>
      <c r="L103" s="4">
        <v>1371</v>
      </c>
      <c r="M103" s="4">
        <v>229267</v>
      </c>
      <c r="N103" s="4">
        <v>449</v>
      </c>
      <c r="O103" s="4">
        <v>200</v>
      </c>
      <c r="P103" s="4">
        <v>1322</v>
      </c>
      <c r="Q103" s="4">
        <v>264515</v>
      </c>
      <c r="R103" s="4">
        <v>184</v>
      </c>
      <c r="S103" s="4">
        <v>232</v>
      </c>
      <c r="T103" s="4">
        <v>1239</v>
      </c>
      <c r="U103" s="4">
        <v>287244</v>
      </c>
      <c r="V103" s="4">
        <v>89</v>
      </c>
      <c r="W103" s="4">
        <v>263</v>
      </c>
      <c r="X103" s="4">
        <v>1222</v>
      </c>
      <c r="Y103" s="4">
        <v>321502</v>
      </c>
      <c r="Z103" s="4">
        <v>78</v>
      </c>
      <c r="AA103" s="4">
        <v>278</v>
      </c>
      <c r="AB103" s="4">
        <v>1210</v>
      </c>
      <c r="AC103" s="4">
        <v>336380</v>
      </c>
      <c r="AD103" s="4">
        <v>22</v>
      </c>
      <c r="AE103" s="4">
        <v>337</v>
      </c>
      <c r="AF103" s="4">
        <v>1125</v>
      </c>
      <c r="AG103" s="4">
        <v>378563</v>
      </c>
      <c r="AH103" s="4"/>
      <c r="AI103" s="4"/>
      <c r="AJ103" s="4"/>
      <c r="AK103" s="4"/>
      <c r="AL103" s="1">
        <v>6</v>
      </c>
      <c r="AM103" s="1">
        <v>400</v>
      </c>
      <c r="AN103" s="1">
        <v>1130</v>
      </c>
      <c r="AO103" s="1">
        <v>452000</v>
      </c>
    </row>
    <row r="104" spans="1:41" ht="15" x14ac:dyDescent="0.2">
      <c r="A104" s="8">
        <v>35747</v>
      </c>
      <c r="B104" s="4">
        <v>40</v>
      </c>
      <c r="C104" s="4">
        <v>122</v>
      </c>
      <c r="D104" s="4">
        <v>1503</v>
      </c>
      <c r="E104" s="10">
        <v>182906</v>
      </c>
      <c r="F104" s="4">
        <v>66</v>
      </c>
      <c r="G104" s="4">
        <v>145</v>
      </c>
      <c r="H104" s="4">
        <v>1497</v>
      </c>
      <c r="I104" s="4">
        <v>217017</v>
      </c>
      <c r="J104" s="4">
        <v>301</v>
      </c>
      <c r="K104" s="4">
        <v>169</v>
      </c>
      <c r="L104" s="4">
        <v>1364</v>
      </c>
      <c r="M104" s="4">
        <v>229962</v>
      </c>
      <c r="N104" s="4">
        <v>172</v>
      </c>
      <c r="O104" s="4">
        <v>195</v>
      </c>
      <c r="P104" s="4">
        <v>1313</v>
      </c>
      <c r="Q104" s="4">
        <v>255516</v>
      </c>
      <c r="R104" s="4">
        <v>227</v>
      </c>
      <c r="S104" s="4">
        <v>234</v>
      </c>
      <c r="T104" s="4">
        <v>1204</v>
      </c>
      <c r="U104" s="4">
        <v>281213</v>
      </c>
      <c r="V104" s="4">
        <v>35</v>
      </c>
      <c r="W104" s="4">
        <v>261</v>
      </c>
      <c r="X104" s="4">
        <v>1140</v>
      </c>
      <c r="Y104" s="4">
        <v>297160</v>
      </c>
      <c r="Z104" s="4">
        <v>83</v>
      </c>
      <c r="AA104" s="4">
        <v>295</v>
      </c>
      <c r="AB104" s="4">
        <v>1174</v>
      </c>
      <c r="AC104" s="4">
        <v>364330</v>
      </c>
      <c r="AD104" s="4">
        <v>90</v>
      </c>
      <c r="AE104" s="4">
        <v>334</v>
      </c>
      <c r="AF104" s="4">
        <v>1135</v>
      </c>
      <c r="AG104" s="4">
        <v>379279</v>
      </c>
      <c r="AH104" s="4"/>
      <c r="AI104" s="4"/>
      <c r="AJ104" s="4"/>
      <c r="AK104" s="4"/>
      <c r="AL104" s="4"/>
      <c r="AM104" s="4"/>
      <c r="AN104" s="4"/>
      <c r="AO104" s="4"/>
    </row>
    <row r="105" spans="1:41" ht="15" x14ac:dyDescent="0.2">
      <c r="A105" s="8">
        <v>35752</v>
      </c>
      <c r="B105" s="4"/>
      <c r="C105" s="4"/>
      <c r="D105" s="4"/>
      <c r="E105" s="10"/>
      <c r="F105" s="4">
        <v>34</v>
      </c>
      <c r="G105" s="4">
        <v>141</v>
      </c>
      <c r="H105" s="4">
        <v>1390</v>
      </c>
      <c r="I105" s="4">
        <v>195990</v>
      </c>
      <c r="J105" s="4">
        <v>176</v>
      </c>
      <c r="K105" s="4">
        <v>163</v>
      </c>
      <c r="L105" s="4">
        <v>1381</v>
      </c>
      <c r="M105" s="4">
        <v>224507</v>
      </c>
      <c r="N105" s="4">
        <v>327</v>
      </c>
      <c r="O105" s="4">
        <v>194</v>
      </c>
      <c r="P105" s="4">
        <v>1337</v>
      </c>
      <c r="Q105" s="4">
        <v>259354</v>
      </c>
      <c r="R105" s="4">
        <v>77</v>
      </c>
      <c r="S105" s="4">
        <v>233</v>
      </c>
      <c r="T105" s="4">
        <v>1234</v>
      </c>
      <c r="U105" s="4">
        <v>287769</v>
      </c>
      <c r="V105" s="4">
        <v>20</v>
      </c>
      <c r="W105" s="4">
        <v>263</v>
      </c>
      <c r="X105" s="4">
        <v>1230</v>
      </c>
      <c r="Y105" s="4">
        <v>323490</v>
      </c>
      <c r="Z105" s="4">
        <v>20</v>
      </c>
      <c r="AA105" s="4">
        <v>298</v>
      </c>
      <c r="AB105" s="4">
        <v>1170</v>
      </c>
      <c r="AC105" s="4">
        <v>348660</v>
      </c>
      <c r="AD105" s="4">
        <v>20</v>
      </c>
      <c r="AE105" s="4">
        <v>307</v>
      </c>
      <c r="AF105" s="4">
        <v>1200</v>
      </c>
      <c r="AG105" s="4">
        <v>368400</v>
      </c>
      <c r="AH105" s="4"/>
      <c r="AI105" s="4"/>
      <c r="AJ105" s="4"/>
      <c r="AK105" s="4"/>
      <c r="AL105" s="4"/>
      <c r="AM105" s="4"/>
      <c r="AN105" s="4"/>
      <c r="AO105" s="4"/>
    </row>
    <row r="106" spans="1:41" ht="15" x14ac:dyDescent="0.2">
      <c r="A106" s="8">
        <v>35754</v>
      </c>
      <c r="B106" s="4"/>
      <c r="C106" s="4"/>
      <c r="D106" s="4"/>
      <c r="E106" s="10"/>
      <c r="F106" s="4">
        <v>48</v>
      </c>
      <c r="G106" s="4">
        <v>142</v>
      </c>
      <c r="H106" s="4">
        <v>1520</v>
      </c>
      <c r="I106" s="4">
        <v>215333</v>
      </c>
      <c r="J106" s="4">
        <v>279</v>
      </c>
      <c r="K106" s="4">
        <v>165</v>
      </c>
      <c r="L106" s="4">
        <v>1366</v>
      </c>
      <c r="M106" s="4">
        <v>225932</v>
      </c>
      <c r="N106" s="4">
        <v>190</v>
      </c>
      <c r="O106" s="4">
        <v>202</v>
      </c>
      <c r="P106" s="4">
        <v>1277</v>
      </c>
      <c r="Q106" s="4">
        <v>258029</v>
      </c>
      <c r="R106" s="4">
        <v>129</v>
      </c>
      <c r="S106" s="4">
        <v>241</v>
      </c>
      <c r="T106" s="4">
        <v>1181</v>
      </c>
      <c r="U106" s="4">
        <v>285124</v>
      </c>
      <c r="V106" s="4">
        <v>25</v>
      </c>
      <c r="W106" s="4">
        <v>256</v>
      </c>
      <c r="X106" s="4">
        <v>1200</v>
      </c>
      <c r="Y106" s="4">
        <v>307200</v>
      </c>
      <c r="Z106" s="4">
        <v>54</v>
      </c>
      <c r="AA106" s="4">
        <v>285</v>
      </c>
      <c r="AB106" s="4">
        <v>1150</v>
      </c>
      <c r="AC106" s="4">
        <v>327980</v>
      </c>
      <c r="AD106" s="4">
        <v>57</v>
      </c>
      <c r="AE106" s="4">
        <v>315</v>
      </c>
      <c r="AF106" s="4">
        <v>1140</v>
      </c>
      <c r="AG106" s="4">
        <v>358815</v>
      </c>
      <c r="AH106" s="4"/>
      <c r="AI106" s="4"/>
      <c r="AJ106" s="4"/>
      <c r="AK106" s="4"/>
      <c r="AL106" s="1">
        <v>36</v>
      </c>
      <c r="AM106" s="1">
        <v>392</v>
      </c>
      <c r="AN106" s="1">
        <v>1147</v>
      </c>
      <c r="AO106" s="1">
        <v>449493</v>
      </c>
    </row>
    <row r="107" spans="1:41" ht="15" x14ac:dyDescent="0.2">
      <c r="A107" s="8">
        <v>35759</v>
      </c>
      <c r="B107" s="4">
        <v>35</v>
      </c>
      <c r="C107" s="4">
        <v>126</v>
      </c>
      <c r="D107" s="4">
        <v>1423</v>
      </c>
      <c r="E107" s="10">
        <v>179340</v>
      </c>
      <c r="F107" s="4">
        <v>111</v>
      </c>
      <c r="G107" s="4">
        <v>142</v>
      </c>
      <c r="H107" s="4">
        <v>1497</v>
      </c>
      <c r="I107" s="4">
        <v>213026</v>
      </c>
      <c r="J107" s="4">
        <v>246</v>
      </c>
      <c r="K107" s="4">
        <v>165</v>
      </c>
      <c r="L107" s="4">
        <v>1406</v>
      </c>
      <c r="M107" s="4">
        <v>231659</v>
      </c>
      <c r="N107" s="4">
        <v>310</v>
      </c>
      <c r="O107" s="4">
        <v>198</v>
      </c>
      <c r="P107" s="4">
        <v>1353</v>
      </c>
      <c r="Q107" s="4">
        <v>268511</v>
      </c>
      <c r="R107" s="4">
        <v>181</v>
      </c>
      <c r="S107" s="4">
        <v>250</v>
      </c>
      <c r="T107" s="4">
        <v>1193</v>
      </c>
      <c r="U107" s="4">
        <v>298131</v>
      </c>
      <c r="V107" s="4">
        <v>109</v>
      </c>
      <c r="W107" s="4">
        <v>264</v>
      </c>
      <c r="X107" s="4">
        <v>1198</v>
      </c>
      <c r="Y107" s="4">
        <v>316759</v>
      </c>
      <c r="Z107" s="4">
        <v>55</v>
      </c>
      <c r="AA107" s="4">
        <v>292</v>
      </c>
      <c r="AB107" s="4">
        <v>1173</v>
      </c>
      <c r="AC107" s="4">
        <v>342077</v>
      </c>
      <c r="AD107" s="4">
        <v>20</v>
      </c>
      <c r="AE107" s="4">
        <v>301</v>
      </c>
      <c r="AF107" s="4">
        <v>1220</v>
      </c>
      <c r="AG107" s="4">
        <v>367220</v>
      </c>
      <c r="AH107" s="1">
        <v>25</v>
      </c>
      <c r="AI107" s="1">
        <v>382</v>
      </c>
      <c r="AJ107" s="1">
        <v>1157</v>
      </c>
      <c r="AK107" s="1">
        <v>442232</v>
      </c>
      <c r="AL107" s="4"/>
      <c r="AM107" s="4"/>
      <c r="AN107" s="4"/>
      <c r="AO107" s="4"/>
    </row>
    <row r="108" spans="1:41" ht="15" x14ac:dyDescent="0.2">
      <c r="A108" s="8">
        <v>35761</v>
      </c>
      <c r="B108" s="4">
        <v>19</v>
      </c>
      <c r="C108" s="4">
        <v>117</v>
      </c>
      <c r="D108" s="4">
        <v>1560</v>
      </c>
      <c r="E108" s="10">
        <v>182000</v>
      </c>
      <c r="F108" s="4">
        <v>83</v>
      </c>
      <c r="G108" s="4">
        <v>138</v>
      </c>
      <c r="H108" s="4">
        <v>1505</v>
      </c>
      <c r="I108" s="4">
        <v>207314</v>
      </c>
      <c r="J108" s="4">
        <v>231</v>
      </c>
      <c r="K108" s="4">
        <v>168</v>
      </c>
      <c r="L108" s="4">
        <v>1348</v>
      </c>
      <c r="M108" s="4">
        <v>226921</v>
      </c>
      <c r="N108" s="4">
        <v>176</v>
      </c>
      <c r="O108" s="4">
        <v>197</v>
      </c>
      <c r="P108" s="4">
        <v>1301</v>
      </c>
      <c r="Q108" s="4">
        <v>255907</v>
      </c>
      <c r="R108" s="4">
        <v>122</v>
      </c>
      <c r="S108" s="4">
        <v>238</v>
      </c>
      <c r="T108" s="4">
        <v>1187</v>
      </c>
      <c r="U108" s="4">
        <v>282710</v>
      </c>
      <c r="V108" s="4">
        <v>63</v>
      </c>
      <c r="W108" s="4">
        <v>262</v>
      </c>
      <c r="X108" s="4">
        <v>1178</v>
      </c>
      <c r="Y108" s="4">
        <v>307916</v>
      </c>
      <c r="Z108" s="4">
        <v>17</v>
      </c>
      <c r="AA108" s="4">
        <v>281</v>
      </c>
      <c r="AB108" s="4">
        <v>1170</v>
      </c>
      <c r="AC108" s="4">
        <v>328770</v>
      </c>
      <c r="AD108" s="4">
        <v>14</v>
      </c>
      <c r="AE108" s="4">
        <v>320</v>
      </c>
      <c r="AF108" s="4">
        <v>1120</v>
      </c>
      <c r="AG108" s="4">
        <v>358400</v>
      </c>
      <c r="AH108" s="4"/>
      <c r="AI108" s="4"/>
      <c r="AJ108" s="4"/>
      <c r="AK108" s="4"/>
      <c r="AL108" s="4"/>
      <c r="AM108" s="4"/>
      <c r="AN108" s="4"/>
      <c r="AO108" s="4"/>
    </row>
    <row r="109" spans="1:41" ht="15" x14ac:dyDescent="0.2">
      <c r="A109" s="8"/>
      <c r="B109" s="4"/>
      <c r="C109" s="4"/>
      <c r="D109" s="4"/>
      <c r="E109" s="10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ht="15" x14ac:dyDescent="0.2">
      <c r="A110" s="8">
        <v>35766</v>
      </c>
      <c r="B110" s="4"/>
      <c r="C110" s="4"/>
      <c r="D110" s="4"/>
      <c r="E110" s="10"/>
      <c r="F110" s="4">
        <v>40</v>
      </c>
      <c r="G110" s="4">
        <v>142</v>
      </c>
      <c r="H110" s="4">
        <v>1473</v>
      </c>
      <c r="I110" s="4">
        <v>209213</v>
      </c>
      <c r="J110" s="4">
        <v>127</v>
      </c>
      <c r="K110" s="4">
        <v>169</v>
      </c>
      <c r="L110" s="4">
        <v>1349</v>
      </c>
      <c r="M110" s="4">
        <v>228101</v>
      </c>
      <c r="N110" s="4">
        <v>186</v>
      </c>
      <c r="O110" s="4">
        <v>203</v>
      </c>
      <c r="P110" s="4">
        <v>1263</v>
      </c>
      <c r="Q110" s="4">
        <v>255972</v>
      </c>
      <c r="R110" s="4">
        <v>137</v>
      </c>
      <c r="S110" s="4">
        <v>237</v>
      </c>
      <c r="T110" s="4">
        <v>1212</v>
      </c>
      <c r="U110" s="4">
        <v>287701</v>
      </c>
      <c r="V110" s="4">
        <v>70</v>
      </c>
      <c r="W110" s="4">
        <v>259</v>
      </c>
      <c r="X110" s="4">
        <v>1200</v>
      </c>
      <c r="Y110" s="4">
        <v>311000</v>
      </c>
      <c r="Z110" s="4">
        <v>156</v>
      </c>
      <c r="AA110" s="4">
        <v>289</v>
      </c>
      <c r="AB110" s="4">
        <v>1167</v>
      </c>
      <c r="AC110" s="4">
        <v>337766</v>
      </c>
      <c r="AD110" s="4">
        <v>33</v>
      </c>
      <c r="AE110" s="4">
        <v>339</v>
      </c>
      <c r="AF110" s="4">
        <v>1137</v>
      </c>
      <c r="AG110" s="4">
        <v>384951</v>
      </c>
      <c r="AH110" s="4"/>
      <c r="AI110" s="4"/>
      <c r="AJ110" s="4"/>
      <c r="AK110" s="4"/>
      <c r="AL110" s="4"/>
      <c r="AM110" s="4"/>
      <c r="AN110" s="4"/>
      <c r="AO110" s="4"/>
    </row>
    <row r="111" spans="1:41" ht="15" x14ac:dyDescent="0.2">
      <c r="A111" s="8">
        <v>35768</v>
      </c>
      <c r="B111" s="4">
        <v>22</v>
      </c>
      <c r="C111" s="4">
        <v>99</v>
      </c>
      <c r="D111" s="4">
        <v>1597</v>
      </c>
      <c r="E111" s="10">
        <v>158070</v>
      </c>
      <c r="F111" s="4">
        <v>51</v>
      </c>
      <c r="G111" s="4">
        <v>146</v>
      </c>
      <c r="H111" s="4">
        <v>1370</v>
      </c>
      <c r="I111" s="4">
        <v>199563</v>
      </c>
      <c r="J111" s="4">
        <v>214</v>
      </c>
      <c r="K111" s="4">
        <v>168</v>
      </c>
      <c r="L111" s="4">
        <v>1368</v>
      </c>
      <c r="M111" s="4">
        <v>229331</v>
      </c>
      <c r="N111" s="4">
        <v>61</v>
      </c>
      <c r="O111" s="4">
        <v>201</v>
      </c>
      <c r="P111" s="4">
        <v>1272</v>
      </c>
      <c r="Q111" s="4">
        <v>255672</v>
      </c>
      <c r="R111" s="4">
        <v>70</v>
      </c>
      <c r="S111" s="4">
        <v>231</v>
      </c>
      <c r="T111" s="4">
        <v>1208</v>
      </c>
      <c r="U111" s="4">
        <v>278722</v>
      </c>
      <c r="V111" s="4">
        <v>103</v>
      </c>
      <c r="W111" s="4">
        <v>259</v>
      </c>
      <c r="X111" s="4">
        <v>1220</v>
      </c>
      <c r="Y111" s="4">
        <v>316224</v>
      </c>
      <c r="Z111" s="4">
        <v>20</v>
      </c>
      <c r="AA111" s="4">
        <v>297</v>
      </c>
      <c r="AB111" s="4">
        <v>1200</v>
      </c>
      <c r="AC111" s="4">
        <v>356400</v>
      </c>
      <c r="AD111" s="4">
        <v>14</v>
      </c>
      <c r="AE111" s="4">
        <v>357</v>
      </c>
      <c r="AF111" s="4">
        <v>1140</v>
      </c>
      <c r="AG111" s="4">
        <v>406980</v>
      </c>
      <c r="AH111" s="1">
        <v>12</v>
      </c>
      <c r="AI111" s="1">
        <v>383</v>
      </c>
      <c r="AJ111" s="1">
        <v>1160</v>
      </c>
      <c r="AK111" s="1">
        <v>444280</v>
      </c>
      <c r="AL111" s="4"/>
      <c r="AM111" s="4"/>
      <c r="AN111" s="4"/>
      <c r="AO111" s="4"/>
    </row>
    <row r="112" spans="1:41" ht="15" x14ac:dyDescent="0.2">
      <c r="A112" s="8">
        <v>35773</v>
      </c>
      <c r="B112" s="4">
        <v>7</v>
      </c>
      <c r="C112" s="4">
        <v>121</v>
      </c>
      <c r="D112" s="4">
        <v>1415</v>
      </c>
      <c r="E112" s="10">
        <v>170508</v>
      </c>
      <c r="F112" s="4"/>
      <c r="G112" s="4"/>
      <c r="H112" s="4"/>
      <c r="I112" s="4"/>
      <c r="J112" s="4">
        <v>159</v>
      </c>
      <c r="K112" s="4">
        <v>172</v>
      </c>
      <c r="L112" s="4">
        <v>1360</v>
      </c>
      <c r="M112" s="4">
        <v>233531</v>
      </c>
      <c r="N112" s="4">
        <v>305</v>
      </c>
      <c r="O112" s="4">
        <v>196</v>
      </c>
      <c r="P112" s="4">
        <v>1305</v>
      </c>
      <c r="Q112" s="4">
        <v>256183</v>
      </c>
      <c r="R112" s="4">
        <v>118</v>
      </c>
      <c r="S112" s="4">
        <v>232</v>
      </c>
      <c r="T112" s="4">
        <v>1230</v>
      </c>
      <c r="U112" s="4">
        <v>285565</v>
      </c>
      <c r="V112" s="4">
        <v>93</v>
      </c>
      <c r="W112" s="4">
        <v>264</v>
      </c>
      <c r="X112" s="4">
        <v>1180</v>
      </c>
      <c r="Y112" s="4">
        <v>310930</v>
      </c>
      <c r="Z112" s="4">
        <v>243</v>
      </c>
      <c r="AA112" s="4">
        <v>292</v>
      </c>
      <c r="AB112" s="4">
        <v>1181</v>
      </c>
      <c r="AC112" s="4">
        <v>344893</v>
      </c>
      <c r="AD112" s="4">
        <v>95</v>
      </c>
      <c r="AE112" s="4">
        <v>339</v>
      </c>
      <c r="AF112" s="4">
        <v>1147</v>
      </c>
      <c r="AG112" s="4">
        <v>388529</v>
      </c>
      <c r="AH112" s="4"/>
      <c r="AI112" s="4"/>
      <c r="AJ112" s="4"/>
      <c r="AK112" s="4"/>
      <c r="AL112" s="4"/>
      <c r="AM112" s="4"/>
      <c r="AN112" s="4"/>
      <c r="AO112" s="4"/>
    </row>
    <row r="113" spans="1:41" ht="15" x14ac:dyDescent="0.2">
      <c r="A113" s="8">
        <v>35775</v>
      </c>
      <c r="B113" s="4">
        <v>32</v>
      </c>
      <c r="C113" s="4">
        <v>120</v>
      </c>
      <c r="D113" s="4">
        <v>1473</v>
      </c>
      <c r="E113" s="10">
        <v>176800</v>
      </c>
      <c r="F113" s="4">
        <v>89</v>
      </c>
      <c r="G113" s="4">
        <v>143</v>
      </c>
      <c r="H113" s="4">
        <v>1474</v>
      </c>
      <c r="I113" s="4">
        <v>211077</v>
      </c>
      <c r="J113" s="4">
        <v>245</v>
      </c>
      <c r="K113" s="4">
        <v>159</v>
      </c>
      <c r="L113" s="4">
        <v>1432</v>
      </c>
      <c r="M113" s="4">
        <v>228067</v>
      </c>
      <c r="N113" s="4">
        <v>199</v>
      </c>
      <c r="O113" s="4">
        <v>198</v>
      </c>
      <c r="P113" s="4">
        <v>1301</v>
      </c>
      <c r="Q113" s="4">
        <v>257078</v>
      </c>
      <c r="R113" s="4">
        <v>87</v>
      </c>
      <c r="S113" s="4">
        <v>232</v>
      </c>
      <c r="T113" s="4">
        <v>1230</v>
      </c>
      <c r="U113" s="4">
        <v>285606</v>
      </c>
      <c r="V113" s="4">
        <v>65</v>
      </c>
      <c r="W113" s="4">
        <v>258</v>
      </c>
      <c r="X113" s="4">
        <v>1213</v>
      </c>
      <c r="Y113" s="4">
        <v>313444</v>
      </c>
      <c r="Z113" s="4">
        <v>75</v>
      </c>
      <c r="AA113" s="4">
        <v>283</v>
      </c>
      <c r="AB113" s="4">
        <v>1224</v>
      </c>
      <c r="AC113" s="4">
        <v>346147</v>
      </c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ht="15" x14ac:dyDescent="0.2">
      <c r="A114" s="8">
        <v>35780</v>
      </c>
      <c r="B114" s="4"/>
      <c r="C114" s="4"/>
      <c r="D114" s="4"/>
      <c r="E114" s="10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ht="15" x14ac:dyDescent="0.2">
      <c r="A115" s="8">
        <v>35782</v>
      </c>
      <c r="B115" s="4"/>
      <c r="C115" s="4"/>
      <c r="D115" s="4"/>
      <c r="E115" s="10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ht="15" x14ac:dyDescent="0.2">
      <c r="A116" s="8">
        <v>35787</v>
      </c>
      <c r="B116" s="4"/>
      <c r="C116" s="4"/>
      <c r="D116" s="4"/>
      <c r="E116" s="10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ht="15" x14ac:dyDescent="0.2">
      <c r="A117" s="8">
        <v>35789</v>
      </c>
      <c r="B117" s="4"/>
      <c r="C117" s="4"/>
      <c r="D117" s="4"/>
      <c r="E117" s="10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ht="15" x14ac:dyDescent="0.2">
      <c r="A118" s="8">
        <v>35794</v>
      </c>
      <c r="B118" s="4"/>
      <c r="C118" s="4"/>
      <c r="D118" s="4"/>
      <c r="E118" s="10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ht="15" x14ac:dyDescent="0.2">
      <c r="A119" s="8"/>
      <c r="B119" s="4"/>
      <c r="C119" s="4"/>
      <c r="D119" s="4"/>
      <c r="E119" s="10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ht="15" x14ac:dyDescent="0.2">
      <c r="A120" s="8">
        <v>35796</v>
      </c>
      <c r="B120" s="4"/>
      <c r="C120" s="4"/>
      <c r="D120" s="4"/>
      <c r="E120" s="10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ht="15" x14ac:dyDescent="0.2">
      <c r="A121" s="8">
        <v>35801</v>
      </c>
      <c r="B121" s="4"/>
      <c r="C121" s="4"/>
      <c r="D121" s="4"/>
      <c r="E121" s="10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ht="15" x14ac:dyDescent="0.2">
      <c r="A122" s="8">
        <v>35803</v>
      </c>
      <c r="B122" s="4"/>
      <c r="C122" s="4"/>
      <c r="D122" s="4"/>
      <c r="E122" s="10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ht="15" x14ac:dyDescent="0.2">
      <c r="A123" s="8">
        <v>35808</v>
      </c>
      <c r="B123" s="4">
        <v>10</v>
      </c>
      <c r="C123" s="4">
        <v>129</v>
      </c>
      <c r="D123" s="4">
        <v>1560</v>
      </c>
      <c r="E123" s="10">
        <v>201240</v>
      </c>
      <c r="F123" s="4">
        <v>60</v>
      </c>
      <c r="G123" s="4">
        <v>143</v>
      </c>
      <c r="H123" s="4">
        <v>1337</v>
      </c>
      <c r="I123" s="4">
        <v>191589</v>
      </c>
      <c r="J123" s="4">
        <v>237</v>
      </c>
      <c r="K123" s="4">
        <v>169</v>
      </c>
      <c r="L123" s="4">
        <v>1345</v>
      </c>
      <c r="M123" s="4">
        <v>226956</v>
      </c>
      <c r="N123" s="4">
        <v>285</v>
      </c>
      <c r="O123" s="4">
        <v>197</v>
      </c>
      <c r="P123" s="4">
        <v>1243</v>
      </c>
      <c r="Q123" s="4">
        <v>244113</v>
      </c>
      <c r="R123" s="4">
        <v>182</v>
      </c>
      <c r="S123" s="4">
        <v>236</v>
      </c>
      <c r="T123" s="4">
        <v>1182</v>
      </c>
      <c r="U123" s="4">
        <v>279425</v>
      </c>
      <c r="V123" s="4">
        <v>166</v>
      </c>
      <c r="W123" s="4">
        <v>258</v>
      </c>
      <c r="X123" s="4">
        <v>1198</v>
      </c>
      <c r="Y123" s="4">
        <v>309426</v>
      </c>
      <c r="Z123" s="4">
        <v>92</v>
      </c>
      <c r="AA123" s="4">
        <v>309</v>
      </c>
      <c r="AB123" s="4">
        <v>1134</v>
      </c>
      <c r="AC123" s="4">
        <v>350860</v>
      </c>
      <c r="AD123" s="4">
        <v>18</v>
      </c>
      <c r="AE123" s="4">
        <v>377</v>
      </c>
      <c r="AF123" s="4">
        <v>1120</v>
      </c>
      <c r="AG123" s="4">
        <v>422240</v>
      </c>
      <c r="AH123" s="4"/>
      <c r="AI123" s="4"/>
      <c r="AJ123" s="4"/>
      <c r="AK123" s="4"/>
      <c r="AL123" s="4"/>
      <c r="AM123" s="4"/>
      <c r="AN123" s="4"/>
      <c r="AO123" s="4"/>
    </row>
    <row r="124" spans="1:41" ht="15" x14ac:dyDescent="0.2">
      <c r="A124" s="8">
        <v>35810</v>
      </c>
      <c r="B124" s="4"/>
      <c r="C124" s="4"/>
      <c r="D124" s="4"/>
      <c r="E124" s="10"/>
      <c r="F124" s="4">
        <v>93</v>
      </c>
      <c r="G124" s="4">
        <v>144</v>
      </c>
      <c r="H124" s="4">
        <v>1378</v>
      </c>
      <c r="I124" s="4">
        <v>198704</v>
      </c>
      <c r="J124" s="4">
        <v>141</v>
      </c>
      <c r="K124" s="4">
        <v>167</v>
      </c>
      <c r="L124" s="4">
        <v>1333</v>
      </c>
      <c r="M124" s="4">
        <v>222000</v>
      </c>
      <c r="N124" s="4">
        <v>275</v>
      </c>
      <c r="O124" s="4">
        <v>193</v>
      </c>
      <c r="P124" s="4">
        <v>1262</v>
      </c>
      <c r="Q124" s="4">
        <v>243431</v>
      </c>
      <c r="R124" s="4">
        <v>210</v>
      </c>
      <c r="S124" s="4">
        <v>225</v>
      </c>
      <c r="T124" s="4">
        <v>1200</v>
      </c>
      <c r="U124" s="4">
        <v>270109</v>
      </c>
      <c r="V124" s="4">
        <v>59</v>
      </c>
      <c r="W124" s="4">
        <v>265</v>
      </c>
      <c r="X124" s="4">
        <v>1133</v>
      </c>
      <c r="Y124" s="4">
        <v>300711</v>
      </c>
      <c r="Z124" s="4">
        <v>57</v>
      </c>
      <c r="AA124" s="4">
        <v>304</v>
      </c>
      <c r="AB124" s="4">
        <v>1120</v>
      </c>
      <c r="AC124" s="4">
        <v>340200</v>
      </c>
      <c r="AD124" s="4">
        <v>13</v>
      </c>
      <c r="AE124" s="4">
        <v>346</v>
      </c>
      <c r="AF124" s="4">
        <v>1110</v>
      </c>
      <c r="AG124" s="4">
        <v>384060</v>
      </c>
      <c r="AH124" s="4"/>
      <c r="AI124" s="4"/>
      <c r="AJ124" s="4"/>
      <c r="AK124" s="4"/>
      <c r="AL124" s="4"/>
      <c r="AM124" s="4"/>
      <c r="AN124" s="4"/>
      <c r="AO124" s="4"/>
    </row>
    <row r="125" spans="1:41" ht="15" x14ac:dyDescent="0.2">
      <c r="A125" s="8">
        <v>35815</v>
      </c>
      <c r="B125" s="4">
        <v>27</v>
      </c>
      <c r="C125" s="4">
        <v>127</v>
      </c>
      <c r="D125" s="4">
        <v>1380</v>
      </c>
      <c r="E125" s="10">
        <v>175260</v>
      </c>
      <c r="F125" s="4">
        <v>131</v>
      </c>
      <c r="G125" s="4">
        <v>139</v>
      </c>
      <c r="H125" s="4">
        <v>1276</v>
      </c>
      <c r="I125" s="4">
        <v>177871</v>
      </c>
      <c r="J125" s="4">
        <v>354</v>
      </c>
      <c r="K125" s="4">
        <v>165</v>
      </c>
      <c r="L125" s="4">
        <v>1265</v>
      </c>
      <c r="M125" s="4">
        <v>209033</v>
      </c>
      <c r="N125" s="4">
        <v>471</v>
      </c>
      <c r="O125" s="4">
        <v>201</v>
      </c>
      <c r="P125" s="4">
        <v>1227</v>
      </c>
      <c r="Q125" s="4">
        <v>246541</v>
      </c>
      <c r="R125" s="4">
        <v>129</v>
      </c>
      <c r="S125" s="4">
        <v>236</v>
      </c>
      <c r="T125" s="4">
        <v>1192</v>
      </c>
      <c r="U125" s="4">
        <v>281035</v>
      </c>
      <c r="V125" s="4">
        <v>81</v>
      </c>
      <c r="W125" s="4">
        <v>268</v>
      </c>
      <c r="X125" s="4">
        <v>1138</v>
      </c>
      <c r="Y125" s="4">
        <v>305453</v>
      </c>
      <c r="Z125" s="4">
        <v>23</v>
      </c>
      <c r="AA125" s="4">
        <v>296</v>
      </c>
      <c r="AB125" s="4">
        <v>1160</v>
      </c>
      <c r="AC125" s="4">
        <v>342780</v>
      </c>
      <c r="AD125" s="4">
        <v>12</v>
      </c>
      <c r="AE125" s="4">
        <v>346</v>
      </c>
      <c r="AF125" s="4">
        <v>1130</v>
      </c>
      <c r="AG125" s="4">
        <v>390980</v>
      </c>
      <c r="AH125" s="4"/>
      <c r="AI125" s="4"/>
      <c r="AJ125" s="4"/>
      <c r="AK125" s="4"/>
      <c r="AL125" s="4"/>
      <c r="AM125" s="4"/>
      <c r="AN125" s="4"/>
      <c r="AO125" s="4"/>
    </row>
    <row r="126" spans="1:41" ht="15" x14ac:dyDescent="0.2">
      <c r="A126" s="8">
        <v>35817</v>
      </c>
      <c r="B126" s="4"/>
      <c r="C126" s="4"/>
      <c r="D126" s="4"/>
      <c r="E126" s="10"/>
      <c r="F126" s="4">
        <v>89</v>
      </c>
      <c r="G126" s="4">
        <v>143</v>
      </c>
      <c r="H126" s="4">
        <v>1240</v>
      </c>
      <c r="I126" s="4">
        <v>176700</v>
      </c>
      <c r="J126" s="4">
        <v>321</v>
      </c>
      <c r="K126" s="4">
        <v>165</v>
      </c>
      <c r="L126" s="4">
        <v>1235</v>
      </c>
      <c r="M126" s="4">
        <v>203599</v>
      </c>
      <c r="N126" s="4">
        <v>144</v>
      </c>
      <c r="O126" s="4">
        <v>183</v>
      </c>
      <c r="P126" s="4">
        <v>1183</v>
      </c>
      <c r="Q126" s="4">
        <v>216944</v>
      </c>
      <c r="R126" s="4">
        <v>78</v>
      </c>
      <c r="S126" s="4">
        <v>235</v>
      </c>
      <c r="T126" s="4">
        <v>1146</v>
      </c>
      <c r="U126" s="4">
        <v>269081</v>
      </c>
      <c r="V126" s="4">
        <v>31</v>
      </c>
      <c r="W126" s="4">
        <v>260</v>
      </c>
      <c r="X126" s="4">
        <v>1133</v>
      </c>
      <c r="Y126" s="4">
        <v>295044</v>
      </c>
      <c r="Z126" s="4">
        <v>35</v>
      </c>
      <c r="AA126" s="4">
        <v>295</v>
      </c>
      <c r="AB126" s="4">
        <v>1039</v>
      </c>
      <c r="AC126" s="4">
        <v>305474</v>
      </c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ht="15" x14ac:dyDescent="0.2">
      <c r="A127" s="8">
        <v>35822</v>
      </c>
      <c r="B127" s="4"/>
      <c r="C127" s="4"/>
      <c r="D127" s="4"/>
      <c r="E127" s="10"/>
      <c r="F127" s="4">
        <v>199</v>
      </c>
      <c r="G127" s="4">
        <v>143</v>
      </c>
      <c r="H127" s="4">
        <v>1246</v>
      </c>
      <c r="I127" s="4">
        <v>177699</v>
      </c>
      <c r="J127" s="4">
        <v>118</v>
      </c>
      <c r="K127" s="4">
        <v>165</v>
      </c>
      <c r="L127" s="4">
        <v>1232</v>
      </c>
      <c r="M127" s="4">
        <v>203636</v>
      </c>
      <c r="N127" s="4">
        <v>163</v>
      </c>
      <c r="O127" s="4">
        <v>200</v>
      </c>
      <c r="P127" s="4">
        <v>1197</v>
      </c>
      <c r="Q127" s="4">
        <v>239346</v>
      </c>
      <c r="R127" s="4">
        <v>132</v>
      </c>
      <c r="S127" s="4">
        <v>237</v>
      </c>
      <c r="T127" s="4">
        <v>1186</v>
      </c>
      <c r="U127" s="4">
        <v>281522</v>
      </c>
      <c r="V127" s="4">
        <v>120</v>
      </c>
      <c r="W127" s="4">
        <v>261</v>
      </c>
      <c r="X127" s="4">
        <v>1173</v>
      </c>
      <c r="Y127" s="4">
        <v>305849</v>
      </c>
      <c r="Z127" s="4">
        <v>77</v>
      </c>
      <c r="AA127" s="4">
        <v>287</v>
      </c>
      <c r="AB127" s="4">
        <v>1160</v>
      </c>
      <c r="AC127" s="4">
        <v>333152</v>
      </c>
      <c r="AD127" s="4">
        <v>16</v>
      </c>
      <c r="AE127" s="4">
        <v>327</v>
      </c>
      <c r="AF127" s="4">
        <v>1115</v>
      </c>
      <c r="AG127" s="4">
        <v>364048</v>
      </c>
      <c r="AH127" s="4"/>
      <c r="AI127" s="4"/>
      <c r="AJ127" s="4"/>
      <c r="AK127" s="4"/>
      <c r="AL127" s="4"/>
      <c r="AM127" s="4"/>
      <c r="AN127" s="4"/>
      <c r="AO127" s="4"/>
    </row>
    <row r="128" spans="1:41" ht="15" x14ac:dyDescent="0.2">
      <c r="A128" s="8">
        <v>35824</v>
      </c>
      <c r="B128" s="4"/>
      <c r="C128" s="4"/>
      <c r="D128" s="4"/>
      <c r="E128" s="10"/>
      <c r="F128" s="4">
        <v>46</v>
      </c>
      <c r="G128" s="4">
        <v>140</v>
      </c>
      <c r="H128" s="4">
        <v>1285</v>
      </c>
      <c r="I128" s="4">
        <v>179258</v>
      </c>
      <c r="J128" s="4">
        <v>97</v>
      </c>
      <c r="K128" s="4">
        <v>168</v>
      </c>
      <c r="L128" s="4">
        <v>1210</v>
      </c>
      <c r="M128" s="4">
        <v>203280</v>
      </c>
      <c r="N128" s="4">
        <v>70</v>
      </c>
      <c r="O128" s="4">
        <v>196</v>
      </c>
      <c r="P128" s="4">
        <v>1217</v>
      </c>
      <c r="Q128" s="4">
        <v>238872</v>
      </c>
      <c r="R128" s="4">
        <v>104</v>
      </c>
      <c r="S128" s="4">
        <v>235</v>
      </c>
      <c r="T128" s="4">
        <v>1162</v>
      </c>
      <c r="U128" s="4">
        <v>272798</v>
      </c>
      <c r="V128" s="4">
        <v>20</v>
      </c>
      <c r="W128" s="4">
        <v>255</v>
      </c>
      <c r="X128" s="4">
        <v>1140</v>
      </c>
      <c r="Y128" s="4">
        <v>290700</v>
      </c>
      <c r="Z128" s="4">
        <v>17</v>
      </c>
      <c r="AA128" s="4">
        <v>285</v>
      </c>
      <c r="AB128" s="4">
        <v>1110</v>
      </c>
      <c r="AC128" s="4">
        <v>315795</v>
      </c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ht="15" x14ac:dyDescent="0.2">
      <c r="A129" s="8"/>
      <c r="B129" s="4"/>
      <c r="C129" s="4"/>
      <c r="D129" s="4"/>
      <c r="E129" s="10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ht="15" x14ac:dyDescent="0.2">
      <c r="A130" s="8">
        <v>35829</v>
      </c>
      <c r="B130" s="4"/>
      <c r="C130" s="4"/>
      <c r="D130" s="4"/>
      <c r="E130" s="10"/>
      <c r="F130" s="4">
        <v>45</v>
      </c>
      <c r="G130" s="4">
        <v>146</v>
      </c>
      <c r="H130" s="4">
        <v>1235</v>
      </c>
      <c r="I130" s="4">
        <v>180310</v>
      </c>
      <c r="J130" s="4">
        <v>87</v>
      </c>
      <c r="K130" s="4">
        <v>161</v>
      </c>
      <c r="L130" s="4">
        <v>1278</v>
      </c>
      <c r="M130" s="4">
        <v>205039</v>
      </c>
      <c r="N130" s="4">
        <v>242</v>
      </c>
      <c r="O130" s="4">
        <v>197</v>
      </c>
      <c r="P130" s="4">
        <v>1219</v>
      </c>
      <c r="Q130" s="4">
        <v>240282</v>
      </c>
      <c r="R130" s="4">
        <v>166</v>
      </c>
      <c r="S130" s="4">
        <v>239</v>
      </c>
      <c r="T130" s="4">
        <v>1174</v>
      </c>
      <c r="U130" s="4">
        <v>279999</v>
      </c>
      <c r="V130" s="4">
        <v>58</v>
      </c>
      <c r="W130" s="4">
        <v>26</v>
      </c>
      <c r="X130" s="4">
        <v>1175</v>
      </c>
      <c r="Y130" s="4">
        <v>308438</v>
      </c>
      <c r="Z130" s="4">
        <v>17</v>
      </c>
      <c r="AA130" s="4">
        <v>297</v>
      </c>
      <c r="AB130" s="4">
        <v>1080</v>
      </c>
      <c r="AC130" s="4">
        <v>320760</v>
      </c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ht="15" x14ac:dyDescent="0.2">
      <c r="A131" s="8">
        <v>35831</v>
      </c>
      <c r="B131" s="4"/>
      <c r="C131" s="4"/>
      <c r="D131" s="4"/>
      <c r="E131" s="10"/>
      <c r="F131" s="4">
        <v>27</v>
      </c>
      <c r="G131" s="4">
        <v>148</v>
      </c>
      <c r="H131" s="4">
        <v>1300</v>
      </c>
      <c r="I131" s="4">
        <v>192400</v>
      </c>
      <c r="J131" s="4">
        <v>55</v>
      </c>
      <c r="K131" s="4">
        <v>164</v>
      </c>
      <c r="L131" s="4">
        <v>1223</v>
      </c>
      <c r="M131" s="4">
        <v>200219</v>
      </c>
      <c r="N131" s="4">
        <v>48</v>
      </c>
      <c r="O131" s="4">
        <v>204</v>
      </c>
      <c r="P131" s="4">
        <v>1180</v>
      </c>
      <c r="Q131" s="4">
        <v>291113</v>
      </c>
      <c r="R131" s="4">
        <v>52</v>
      </c>
      <c r="S131" s="4">
        <v>229</v>
      </c>
      <c r="T131" s="4">
        <v>1163</v>
      </c>
      <c r="U131" s="4">
        <v>266413</v>
      </c>
      <c r="V131" s="4"/>
      <c r="W131" s="4"/>
      <c r="X131" s="4"/>
      <c r="Y131" s="4"/>
      <c r="Z131" s="4">
        <v>16</v>
      </c>
      <c r="AA131" s="4">
        <v>292</v>
      </c>
      <c r="AB131" s="4">
        <v>1080</v>
      </c>
      <c r="AC131" s="4">
        <v>315360</v>
      </c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ht="15" x14ac:dyDescent="0.2">
      <c r="A132" s="8">
        <v>35836</v>
      </c>
      <c r="B132" s="4">
        <v>2</v>
      </c>
      <c r="C132" s="4">
        <v>129</v>
      </c>
      <c r="D132" s="4">
        <v>1320</v>
      </c>
      <c r="E132" s="10">
        <v>170280</v>
      </c>
      <c r="F132" s="4">
        <v>41</v>
      </c>
      <c r="G132" s="4">
        <v>131</v>
      </c>
      <c r="H132" s="4">
        <v>1285</v>
      </c>
      <c r="I132" s="4">
        <v>168335</v>
      </c>
      <c r="J132" s="4">
        <v>107</v>
      </c>
      <c r="K132" s="4">
        <v>165</v>
      </c>
      <c r="L132" s="4">
        <v>1264</v>
      </c>
      <c r="M132" s="4">
        <v>208427</v>
      </c>
      <c r="N132" s="4">
        <v>195</v>
      </c>
      <c r="O132" s="4">
        <v>185</v>
      </c>
      <c r="P132" s="4">
        <v>1212</v>
      </c>
      <c r="Q132" s="4">
        <v>223997</v>
      </c>
      <c r="R132" s="4">
        <v>40</v>
      </c>
      <c r="S132" s="4">
        <v>240</v>
      </c>
      <c r="T132" s="4">
        <v>1205</v>
      </c>
      <c r="U132" s="4">
        <v>288598</v>
      </c>
      <c r="V132" s="4">
        <v>27</v>
      </c>
      <c r="W132" s="4">
        <v>253</v>
      </c>
      <c r="X132" s="4">
        <v>1165</v>
      </c>
      <c r="Y132" s="4">
        <v>294103</v>
      </c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ht="15" x14ac:dyDescent="0.2">
      <c r="A133" s="8">
        <v>35838</v>
      </c>
      <c r="B133" s="4"/>
      <c r="C133" s="4"/>
      <c r="D133" s="4"/>
      <c r="E133" s="10"/>
      <c r="F133" s="4">
        <v>26</v>
      </c>
      <c r="G133" s="4">
        <v>144</v>
      </c>
      <c r="H133" s="4">
        <v>1320</v>
      </c>
      <c r="I133" s="4">
        <v>190080</v>
      </c>
      <c r="J133" s="4"/>
      <c r="K133" s="4"/>
      <c r="L133" s="4"/>
      <c r="M133" s="4"/>
      <c r="N133" s="4">
        <v>48</v>
      </c>
      <c r="O133" s="4">
        <v>204</v>
      </c>
      <c r="P133" s="4">
        <v>1253</v>
      </c>
      <c r="Q133" s="4">
        <v>256098</v>
      </c>
      <c r="R133" s="4"/>
      <c r="S133" s="4"/>
      <c r="T133" s="4"/>
      <c r="U133" s="4"/>
      <c r="V133" s="4">
        <v>71</v>
      </c>
      <c r="W133" s="4">
        <v>274</v>
      </c>
      <c r="X133" s="4">
        <v>1208</v>
      </c>
      <c r="Y133" s="4">
        <v>330509</v>
      </c>
      <c r="Z133" s="4"/>
      <c r="AA133" s="4"/>
      <c r="AB133" s="4"/>
      <c r="AC133" s="4"/>
      <c r="AD133" s="4">
        <v>1</v>
      </c>
      <c r="AE133" s="4">
        <v>336</v>
      </c>
      <c r="AF133" s="4">
        <v>1030</v>
      </c>
      <c r="AG133" s="4">
        <v>346080</v>
      </c>
      <c r="AH133" s="4"/>
      <c r="AI133" s="4"/>
      <c r="AJ133" s="4"/>
      <c r="AK133" s="4"/>
      <c r="AL133" s="4"/>
      <c r="AM133" s="4"/>
      <c r="AN133" s="4"/>
      <c r="AO133" s="4"/>
    </row>
    <row r="134" spans="1:41" ht="15" x14ac:dyDescent="0.2">
      <c r="A134" s="8">
        <v>35843</v>
      </c>
      <c r="B134" s="4"/>
      <c r="C134" s="4"/>
      <c r="D134" s="4"/>
      <c r="E134" s="10"/>
      <c r="F134" s="4">
        <v>53</v>
      </c>
      <c r="G134" s="4">
        <v>140</v>
      </c>
      <c r="H134" s="4">
        <v>1280</v>
      </c>
      <c r="I134" s="4">
        <v>179627</v>
      </c>
      <c r="J134" s="4">
        <v>121</v>
      </c>
      <c r="K134" s="4">
        <v>170</v>
      </c>
      <c r="L134" s="4">
        <v>1313</v>
      </c>
      <c r="M134" s="4">
        <v>223704</v>
      </c>
      <c r="N134" s="4">
        <v>73</v>
      </c>
      <c r="O134" s="4">
        <v>200</v>
      </c>
      <c r="P134" s="4">
        <v>1315</v>
      </c>
      <c r="Q134" s="4">
        <v>262343</v>
      </c>
      <c r="R134" s="4">
        <v>24</v>
      </c>
      <c r="S134" s="4">
        <v>222</v>
      </c>
      <c r="T134" s="4">
        <v>1270</v>
      </c>
      <c r="U134" s="4">
        <v>281940</v>
      </c>
      <c r="V134" s="4">
        <v>33</v>
      </c>
      <c r="W134" s="4">
        <v>260</v>
      </c>
      <c r="X134" s="4">
        <v>1220</v>
      </c>
      <c r="Y134" s="4">
        <v>317200</v>
      </c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ht="15" x14ac:dyDescent="0.2">
      <c r="A135" s="8">
        <v>35845</v>
      </c>
      <c r="B135" s="4"/>
      <c r="C135" s="4"/>
      <c r="D135" s="4"/>
      <c r="E135" s="10"/>
      <c r="F135" s="4"/>
      <c r="G135" s="4"/>
      <c r="H135" s="4"/>
      <c r="I135" s="4"/>
      <c r="J135" s="4">
        <v>98</v>
      </c>
      <c r="K135" s="4">
        <v>168</v>
      </c>
      <c r="L135" s="4">
        <v>1287</v>
      </c>
      <c r="M135" s="4">
        <v>215731</v>
      </c>
      <c r="N135" s="4">
        <v>43</v>
      </c>
      <c r="O135" s="4">
        <v>213</v>
      </c>
      <c r="P135" s="4">
        <v>1235</v>
      </c>
      <c r="Q135" s="4">
        <v>263055</v>
      </c>
      <c r="R135" s="4">
        <v>38</v>
      </c>
      <c r="S135" s="4">
        <v>228</v>
      </c>
      <c r="T135" s="4">
        <v>1190</v>
      </c>
      <c r="U135" s="4">
        <v>271320</v>
      </c>
      <c r="V135" s="4">
        <v>81</v>
      </c>
      <c r="W135" s="4">
        <v>259</v>
      </c>
      <c r="X135" s="4">
        <v>1208</v>
      </c>
      <c r="Y135" s="4">
        <v>312743</v>
      </c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ht="15" x14ac:dyDescent="0.2">
      <c r="A136" s="8">
        <v>35850</v>
      </c>
      <c r="B136" s="4">
        <v>34</v>
      </c>
      <c r="C136" s="4">
        <v>126</v>
      </c>
      <c r="D136" s="4">
        <v>1390</v>
      </c>
      <c r="E136" s="10">
        <v>175770</v>
      </c>
      <c r="F136" s="4">
        <v>79</v>
      </c>
      <c r="G136" s="4">
        <v>145</v>
      </c>
      <c r="H136" s="4">
        <v>1418</v>
      </c>
      <c r="I136" s="4">
        <v>204829</v>
      </c>
      <c r="J136" s="4">
        <v>220</v>
      </c>
      <c r="K136" s="4">
        <v>165</v>
      </c>
      <c r="L136" s="4">
        <v>1356</v>
      </c>
      <c r="M136" s="4">
        <v>224417</v>
      </c>
      <c r="N136" s="4">
        <v>122</v>
      </c>
      <c r="O136" s="4">
        <v>198</v>
      </c>
      <c r="P136" s="4">
        <v>1255</v>
      </c>
      <c r="Q136" s="4">
        <v>248647</v>
      </c>
      <c r="R136" s="4">
        <v>112</v>
      </c>
      <c r="S136" s="4">
        <v>233</v>
      </c>
      <c r="T136" s="4">
        <v>1206</v>
      </c>
      <c r="U136" s="4">
        <v>281509</v>
      </c>
      <c r="V136" s="4">
        <v>76</v>
      </c>
      <c r="W136" s="4">
        <v>265</v>
      </c>
      <c r="X136" s="4">
        <v>1226</v>
      </c>
      <c r="Y136" s="4">
        <v>325135</v>
      </c>
      <c r="Z136" s="4">
        <v>33</v>
      </c>
      <c r="AA136" s="4">
        <v>285</v>
      </c>
      <c r="AB136" s="4">
        <v>1185</v>
      </c>
      <c r="AC136" s="4">
        <v>337725</v>
      </c>
      <c r="AD136" s="4"/>
      <c r="AE136" s="4"/>
      <c r="AF136" s="4"/>
      <c r="AG136" s="4"/>
      <c r="AH136" s="4"/>
      <c r="AI136" s="4"/>
      <c r="AJ136" s="4"/>
      <c r="AK136" s="4"/>
      <c r="AL136" s="1">
        <v>2</v>
      </c>
      <c r="AM136" s="1">
        <v>556</v>
      </c>
      <c r="AN136" s="1">
        <v>1100</v>
      </c>
      <c r="AO136" s="1">
        <v>611600</v>
      </c>
    </row>
    <row r="137" spans="1:41" ht="15" x14ac:dyDescent="0.2">
      <c r="A137" s="8">
        <v>35852</v>
      </c>
      <c r="B137" s="4">
        <v>13</v>
      </c>
      <c r="C137" s="4">
        <v>123</v>
      </c>
      <c r="D137" s="4">
        <v>1470</v>
      </c>
      <c r="E137" s="10">
        <v>180810</v>
      </c>
      <c r="F137" s="4">
        <v>10</v>
      </c>
      <c r="G137" s="4">
        <v>141</v>
      </c>
      <c r="H137" s="4">
        <v>1420</v>
      </c>
      <c r="I137" s="4">
        <v>200220</v>
      </c>
      <c r="J137" s="4">
        <v>70</v>
      </c>
      <c r="K137" s="4">
        <v>165</v>
      </c>
      <c r="L137" s="4">
        <v>1420</v>
      </c>
      <c r="M137" s="4">
        <v>233945</v>
      </c>
      <c r="N137" s="4">
        <v>85</v>
      </c>
      <c r="O137" s="4">
        <v>191</v>
      </c>
      <c r="P137" s="4">
        <v>1328</v>
      </c>
      <c r="Q137" s="4">
        <v>253553</v>
      </c>
      <c r="R137" s="4">
        <v>62</v>
      </c>
      <c r="S137" s="4">
        <v>229</v>
      </c>
      <c r="T137" s="4">
        <v>1237</v>
      </c>
      <c r="U137" s="4">
        <v>283197</v>
      </c>
      <c r="V137" s="4"/>
      <c r="W137" s="4"/>
      <c r="X137" s="4"/>
      <c r="Y137" s="4"/>
      <c r="Z137" s="4">
        <v>40</v>
      </c>
      <c r="AA137" s="4">
        <v>305</v>
      </c>
      <c r="AB137" s="4">
        <v>1210</v>
      </c>
      <c r="AC137" s="4">
        <v>368445</v>
      </c>
      <c r="AD137" s="4">
        <v>37</v>
      </c>
      <c r="AE137" s="4">
        <v>350</v>
      </c>
      <c r="AF137" s="4">
        <v>1240</v>
      </c>
      <c r="AG137" s="4">
        <v>434000</v>
      </c>
      <c r="AH137" s="4"/>
      <c r="AI137" s="4"/>
      <c r="AJ137" s="4"/>
      <c r="AK137" s="4"/>
      <c r="AL137" s="4"/>
      <c r="AM137" s="4"/>
      <c r="AN137" s="4"/>
      <c r="AO137" s="4"/>
    </row>
    <row r="138" spans="1:41" ht="15" x14ac:dyDescent="0.2">
      <c r="A138" s="8"/>
      <c r="B138" s="4"/>
      <c r="C138" s="4"/>
      <c r="D138" s="4"/>
      <c r="E138" s="10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15" x14ac:dyDescent="0.2">
      <c r="A139" s="8">
        <v>35857</v>
      </c>
      <c r="B139" s="4">
        <v>19</v>
      </c>
      <c r="C139" s="4">
        <v>109</v>
      </c>
      <c r="D139" s="4">
        <v>1450</v>
      </c>
      <c r="E139" s="10">
        <v>158050</v>
      </c>
      <c r="F139" s="4">
        <v>101</v>
      </c>
      <c r="G139" s="4">
        <v>144</v>
      </c>
      <c r="H139" s="4">
        <v>1352</v>
      </c>
      <c r="I139" s="4">
        <v>194147</v>
      </c>
      <c r="J139" s="4">
        <v>102</v>
      </c>
      <c r="K139" s="4">
        <v>168</v>
      </c>
      <c r="L139" s="4">
        <v>1336</v>
      </c>
      <c r="M139" s="4">
        <v>224400</v>
      </c>
      <c r="N139" s="4">
        <v>248</v>
      </c>
      <c r="O139" s="4">
        <v>193</v>
      </c>
      <c r="P139" s="4">
        <v>1301</v>
      </c>
      <c r="Q139" s="4">
        <v>251176</v>
      </c>
      <c r="R139" s="4">
        <v>29</v>
      </c>
      <c r="S139" s="4">
        <v>236</v>
      </c>
      <c r="T139" s="4">
        <v>1240</v>
      </c>
      <c r="U139" s="4">
        <v>292020</v>
      </c>
      <c r="V139" s="4">
        <v>40</v>
      </c>
      <c r="W139" s="4">
        <v>268</v>
      </c>
      <c r="X139" s="4">
        <v>1275</v>
      </c>
      <c r="Y139" s="4">
        <v>341063</v>
      </c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ht="15" x14ac:dyDescent="0.2">
      <c r="A140" s="8">
        <v>35859</v>
      </c>
      <c r="B140" s="4"/>
      <c r="C140" s="4"/>
      <c r="D140" s="4"/>
      <c r="E140" s="10"/>
      <c r="F140" s="4">
        <v>58</v>
      </c>
      <c r="G140" s="4">
        <v>146</v>
      </c>
      <c r="H140" s="4">
        <v>1355</v>
      </c>
      <c r="I140" s="4">
        <v>197153</v>
      </c>
      <c r="J140" s="4">
        <v>155</v>
      </c>
      <c r="K140" s="4">
        <v>168</v>
      </c>
      <c r="L140" s="4">
        <v>1333</v>
      </c>
      <c r="M140" s="4">
        <v>223407</v>
      </c>
      <c r="N140" s="4">
        <v>106</v>
      </c>
      <c r="O140" s="4">
        <v>198</v>
      </c>
      <c r="P140" s="4">
        <v>1299</v>
      </c>
      <c r="Q140" s="4">
        <v>256990</v>
      </c>
      <c r="R140" s="4">
        <v>31</v>
      </c>
      <c r="S140" s="4">
        <v>233</v>
      </c>
      <c r="T140" s="4">
        <v>1230</v>
      </c>
      <c r="U140" s="4">
        <v>286590</v>
      </c>
      <c r="V140" s="4"/>
      <c r="W140" s="4"/>
      <c r="X140" s="4"/>
      <c r="Y140" s="4"/>
      <c r="Z140" s="4"/>
      <c r="AA140" s="4"/>
      <c r="AB140" s="4"/>
      <c r="AC140" s="4"/>
      <c r="AD140" s="4">
        <v>1</v>
      </c>
      <c r="AE140" s="4">
        <v>386</v>
      </c>
      <c r="AF140" s="4">
        <v>1180</v>
      </c>
      <c r="AG140" s="4">
        <v>455480</v>
      </c>
      <c r="AH140" s="4"/>
      <c r="AI140" s="4"/>
      <c r="AJ140" s="4"/>
      <c r="AK140" s="4"/>
      <c r="AL140" s="4"/>
      <c r="AM140" s="4"/>
      <c r="AN140" s="4"/>
      <c r="AO140" s="4"/>
    </row>
    <row r="141" spans="1:41" ht="15" x14ac:dyDescent="0.2">
      <c r="A141" s="8">
        <v>35864</v>
      </c>
      <c r="B141" s="4">
        <v>44</v>
      </c>
      <c r="C141" s="4">
        <v>124</v>
      </c>
      <c r="D141" s="4">
        <v>1460</v>
      </c>
      <c r="E141" s="10">
        <v>180553</v>
      </c>
      <c r="F141" s="4">
        <v>124</v>
      </c>
      <c r="G141" s="4">
        <v>142</v>
      </c>
      <c r="H141" s="4">
        <v>1429</v>
      </c>
      <c r="I141" s="4">
        <v>202168</v>
      </c>
      <c r="J141" s="4">
        <v>236</v>
      </c>
      <c r="K141" s="4">
        <v>168</v>
      </c>
      <c r="L141" s="4">
        <v>1404</v>
      </c>
      <c r="M141" s="4">
        <v>235900</v>
      </c>
      <c r="N141" s="4">
        <v>211</v>
      </c>
      <c r="O141" s="4">
        <v>193</v>
      </c>
      <c r="P141" s="4">
        <v>1333</v>
      </c>
      <c r="Q141" s="4">
        <v>257899</v>
      </c>
      <c r="R141" s="4">
        <v>38</v>
      </c>
      <c r="S141" s="4">
        <v>233</v>
      </c>
      <c r="T141" s="4">
        <v>1257</v>
      </c>
      <c r="U141" s="4">
        <v>293222</v>
      </c>
      <c r="V141" s="4">
        <v>40</v>
      </c>
      <c r="W141" s="4">
        <v>254</v>
      </c>
      <c r="X141" s="4">
        <v>1325</v>
      </c>
      <c r="Y141" s="4">
        <v>336550</v>
      </c>
      <c r="Z141" s="4"/>
      <c r="AA141" s="4"/>
      <c r="AB141" s="4"/>
      <c r="AC141" s="4"/>
      <c r="AD141" s="4">
        <v>13</v>
      </c>
      <c r="AE141" s="4">
        <v>357</v>
      </c>
      <c r="AF141" s="4">
        <v>1190</v>
      </c>
      <c r="AG141" s="4">
        <v>424235</v>
      </c>
      <c r="AH141" s="4"/>
      <c r="AI141" s="4"/>
      <c r="AJ141" s="4"/>
      <c r="AK141" s="4"/>
      <c r="AL141" s="4"/>
      <c r="AM141" s="4"/>
      <c r="AN141" s="4"/>
      <c r="AO141" s="4"/>
    </row>
    <row r="142" spans="1:41" ht="15" x14ac:dyDescent="0.2">
      <c r="A142" s="8">
        <v>35866</v>
      </c>
      <c r="B142" s="4"/>
      <c r="C142" s="4"/>
      <c r="D142" s="4"/>
      <c r="E142" s="10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ht="15" x14ac:dyDescent="0.2">
      <c r="A143" s="8" t="s">
        <v>2</v>
      </c>
      <c r="B143" s="4"/>
      <c r="C143" s="4"/>
      <c r="D143" s="4"/>
      <c r="E143" s="10"/>
      <c r="F143" s="4">
        <v>43</v>
      </c>
      <c r="G143" s="4">
        <v>144</v>
      </c>
      <c r="H143" s="4">
        <v>1465</v>
      </c>
      <c r="I143" s="4">
        <v>210228</v>
      </c>
      <c r="J143" s="4">
        <v>68</v>
      </c>
      <c r="K143" s="4">
        <v>174</v>
      </c>
      <c r="L143" s="4">
        <v>1377</v>
      </c>
      <c r="M143" s="4">
        <v>239999</v>
      </c>
      <c r="N143" s="4">
        <v>91</v>
      </c>
      <c r="O143" s="4">
        <v>208</v>
      </c>
      <c r="P143" s="4">
        <v>1400</v>
      </c>
      <c r="Q143" s="4">
        <v>291200</v>
      </c>
      <c r="R143" s="4">
        <v>40</v>
      </c>
      <c r="S143" s="4">
        <v>228</v>
      </c>
      <c r="T143" s="4">
        <v>1463</v>
      </c>
      <c r="U143" s="4">
        <v>334128</v>
      </c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ht="15" x14ac:dyDescent="0.2">
      <c r="A144" s="8">
        <v>35873</v>
      </c>
      <c r="B144" s="4">
        <v>90</v>
      </c>
      <c r="C144" s="4">
        <v>140</v>
      </c>
      <c r="D144" s="4">
        <v>1364</v>
      </c>
      <c r="E144" s="10">
        <v>190960</v>
      </c>
      <c r="F144" s="4">
        <v>155</v>
      </c>
      <c r="G144" s="4">
        <v>146</v>
      </c>
      <c r="H144" s="4">
        <v>1497</v>
      </c>
      <c r="I144" s="4">
        <v>218155</v>
      </c>
      <c r="J144" s="4">
        <v>200</v>
      </c>
      <c r="K144" s="4">
        <v>172</v>
      </c>
      <c r="L144" s="4">
        <v>1419</v>
      </c>
      <c r="M144" s="4">
        <v>244210</v>
      </c>
      <c r="N144" s="4">
        <v>234</v>
      </c>
      <c r="O144" s="4">
        <v>190</v>
      </c>
      <c r="P144" s="4">
        <v>1369</v>
      </c>
      <c r="Q144" s="4">
        <v>268338</v>
      </c>
      <c r="R144" s="4">
        <v>82</v>
      </c>
      <c r="S144" s="4">
        <v>235</v>
      </c>
      <c r="T144" s="4">
        <v>1326</v>
      </c>
      <c r="U144" s="4">
        <v>311164</v>
      </c>
      <c r="V144" s="4">
        <v>20</v>
      </c>
      <c r="W144" s="4">
        <v>238</v>
      </c>
      <c r="X144" s="4">
        <v>1360</v>
      </c>
      <c r="Y144" s="4">
        <v>378080</v>
      </c>
      <c r="Z144" s="4">
        <v>53</v>
      </c>
      <c r="AA144" s="4">
        <v>293</v>
      </c>
      <c r="AB144" s="4">
        <v>1267</v>
      </c>
      <c r="AC144" s="4">
        <v>371133</v>
      </c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ht="15" x14ac:dyDescent="0.2">
      <c r="A145" s="8">
        <v>35878</v>
      </c>
      <c r="B145" s="4">
        <v>16</v>
      </c>
      <c r="C145" s="4">
        <v>117</v>
      </c>
      <c r="D145" s="4">
        <v>1500</v>
      </c>
      <c r="E145" s="10">
        <v>175500</v>
      </c>
      <c r="F145" s="4">
        <v>42</v>
      </c>
      <c r="G145" s="4">
        <v>143</v>
      </c>
      <c r="H145" s="4">
        <v>1515</v>
      </c>
      <c r="I145" s="4">
        <v>216645</v>
      </c>
      <c r="J145" s="4">
        <v>141</v>
      </c>
      <c r="K145" s="4">
        <v>164</v>
      </c>
      <c r="L145" s="4">
        <v>1378</v>
      </c>
      <c r="M145" s="4">
        <v>226568</v>
      </c>
      <c r="N145" s="4">
        <v>55</v>
      </c>
      <c r="O145" s="4">
        <v>186</v>
      </c>
      <c r="P145" s="4">
        <v>1414</v>
      </c>
      <c r="Q145" s="4">
        <v>263004</v>
      </c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ht="15" x14ac:dyDescent="0.2">
      <c r="A146" s="8">
        <v>35880</v>
      </c>
      <c r="B146" s="4">
        <v>5</v>
      </c>
      <c r="C146" s="4">
        <v>125</v>
      </c>
      <c r="D146" s="4">
        <v>1415</v>
      </c>
      <c r="E146" s="10">
        <v>176875</v>
      </c>
      <c r="F146" s="4">
        <v>289</v>
      </c>
      <c r="G146" s="4">
        <v>140</v>
      </c>
      <c r="H146" s="4">
        <v>1424</v>
      </c>
      <c r="I146" s="4">
        <v>198688</v>
      </c>
      <c r="J146" s="4">
        <v>189</v>
      </c>
      <c r="K146" s="4">
        <v>169</v>
      </c>
      <c r="L146" s="4">
        <v>1430</v>
      </c>
      <c r="M146" s="4">
        <v>241034</v>
      </c>
      <c r="N146" s="4">
        <v>354</v>
      </c>
      <c r="O146" s="4">
        <v>195</v>
      </c>
      <c r="P146" s="4">
        <v>1344</v>
      </c>
      <c r="Q146" s="4">
        <v>261878</v>
      </c>
      <c r="R146" s="4">
        <v>150</v>
      </c>
      <c r="S146" s="4">
        <v>240</v>
      </c>
      <c r="T146" s="4">
        <v>1340</v>
      </c>
      <c r="U146" s="4">
        <v>322136</v>
      </c>
      <c r="V146" s="4">
        <v>82</v>
      </c>
      <c r="W146" s="4">
        <v>257</v>
      </c>
      <c r="X146" s="4">
        <v>1280</v>
      </c>
      <c r="Y146" s="4">
        <v>329216</v>
      </c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ht="15" x14ac:dyDescent="0.2">
      <c r="A147" s="8">
        <v>35885</v>
      </c>
      <c r="B147" s="4"/>
      <c r="C147" s="4"/>
      <c r="D147" s="4"/>
      <c r="E147" s="10"/>
      <c r="F147" s="4">
        <v>91</v>
      </c>
      <c r="G147" s="4">
        <v>143</v>
      </c>
      <c r="H147" s="4">
        <v>1340</v>
      </c>
      <c r="I147" s="4">
        <v>191620</v>
      </c>
      <c r="J147" s="4">
        <v>194</v>
      </c>
      <c r="K147" s="4">
        <v>169</v>
      </c>
      <c r="L147" s="4">
        <v>1387</v>
      </c>
      <c r="M147" s="4">
        <v>234809</v>
      </c>
      <c r="N147" s="4">
        <v>147</v>
      </c>
      <c r="O147" s="4">
        <v>200</v>
      </c>
      <c r="P147" s="4">
        <v>1344</v>
      </c>
      <c r="Q147" s="4">
        <v>268800</v>
      </c>
      <c r="R147" s="4">
        <v>40</v>
      </c>
      <c r="S147" s="4">
        <v>230</v>
      </c>
      <c r="T147" s="4">
        <v>1307</v>
      </c>
      <c r="U147" s="4">
        <v>300533</v>
      </c>
      <c r="V147" s="4"/>
      <c r="W147" s="4"/>
      <c r="X147" s="4"/>
      <c r="Y147" s="4"/>
      <c r="Z147" s="4"/>
      <c r="AA147" s="4"/>
      <c r="AB147" s="4"/>
      <c r="AC147" s="4"/>
      <c r="AD147" s="4">
        <v>56</v>
      </c>
      <c r="AE147" s="4">
        <v>327</v>
      </c>
      <c r="AF147" s="4">
        <v>1320</v>
      </c>
      <c r="AG147" s="4">
        <v>421200</v>
      </c>
      <c r="AH147" s="4"/>
      <c r="AI147" s="4"/>
      <c r="AJ147" s="4"/>
      <c r="AK147" s="4"/>
      <c r="AL147" s="4"/>
      <c r="AM147" s="4"/>
      <c r="AN147" s="4"/>
      <c r="AO147" s="4"/>
    </row>
    <row r="148" spans="1:41" ht="15" x14ac:dyDescent="0.2">
      <c r="A148" s="8"/>
      <c r="B148" s="4"/>
      <c r="C148" s="4"/>
      <c r="D148" s="4"/>
      <c r="E148" s="10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ht="15" x14ac:dyDescent="0.2">
      <c r="A149" s="12">
        <v>35886</v>
      </c>
      <c r="B149" s="4">
        <v>57</v>
      </c>
      <c r="C149" s="4">
        <v>124</v>
      </c>
      <c r="D149" s="4">
        <v>1488</v>
      </c>
      <c r="E149" s="10">
        <v>184078</v>
      </c>
      <c r="F149" s="4">
        <v>176</v>
      </c>
      <c r="G149" s="4">
        <v>140</v>
      </c>
      <c r="H149" s="4">
        <v>1522</v>
      </c>
      <c r="I149" s="4">
        <v>215226</v>
      </c>
      <c r="J149" s="4">
        <v>198</v>
      </c>
      <c r="K149" s="4">
        <v>165</v>
      </c>
      <c r="L149" s="4">
        <v>1416</v>
      </c>
      <c r="M149" s="4">
        <v>233613</v>
      </c>
      <c r="N149" s="4">
        <v>185</v>
      </c>
      <c r="O149" s="4">
        <v>201</v>
      </c>
      <c r="P149" s="4">
        <v>1333</v>
      </c>
      <c r="Q149" s="4">
        <v>268000</v>
      </c>
      <c r="R149" s="4">
        <v>146</v>
      </c>
      <c r="S149" s="4">
        <v>232</v>
      </c>
      <c r="T149" s="4">
        <v>1283</v>
      </c>
      <c r="U149" s="4">
        <v>298169</v>
      </c>
      <c r="V149" s="4"/>
      <c r="W149" s="4"/>
      <c r="X149" s="4"/>
      <c r="Y149" s="4"/>
      <c r="Z149" s="4">
        <v>35</v>
      </c>
      <c r="AA149" s="4">
        <v>277</v>
      </c>
      <c r="AB149" s="4">
        <v>1305</v>
      </c>
      <c r="AC149" s="4">
        <v>360833</v>
      </c>
      <c r="AD149" s="4">
        <v>3</v>
      </c>
      <c r="AE149" s="4">
        <v>307</v>
      </c>
      <c r="AF149" s="4">
        <v>1300</v>
      </c>
      <c r="AG149" s="4">
        <v>399100</v>
      </c>
      <c r="AH149" s="4"/>
      <c r="AI149" s="4"/>
      <c r="AJ149" s="4"/>
      <c r="AK149" s="4"/>
      <c r="AL149" s="4"/>
      <c r="AM149" s="4"/>
      <c r="AN149" s="4"/>
      <c r="AO149" s="4"/>
    </row>
    <row r="150" spans="1:41" ht="15" x14ac:dyDescent="0.2">
      <c r="A150" s="8">
        <v>35887</v>
      </c>
      <c r="B150" s="4">
        <v>16</v>
      </c>
      <c r="C150" s="4">
        <v>114</v>
      </c>
      <c r="D150" s="4">
        <v>1430</v>
      </c>
      <c r="E150" s="10">
        <v>163020</v>
      </c>
      <c r="F150" s="4"/>
      <c r="G150" s="4"/>
      <c r="H150" s="4"/>
      <c r="I150" s="4"/>
      <c r="J150" s="4">
        <v>70</v>
      </c>
      <c r="K150" s="4">
        <v>165</v>
      </c>
      <c r="L150" s="4">
        <v>1475</v>
      </c>
      <c r="M150" s="4">
        <v>243375</v>
      </c>
      <c r="N150" s="4">
        <v>44</v>
      </c>
      <c r="O150" s="4">
        <v>193</v>
      </c>
      <c r="P150" s="4">
        <v>1367</v>
      </c>
      <c r="Q150" s="4">
        <v>263767</v>
      </c>
      <c r="R150" s="4">
        <v>50</v>
      </c>
      <c r="S150" s="4">
        <v>231</v>
      </c>
      <c r="T150" s="4">
        <v>1325</v>
      </c>
      <c r="U150" s="4">
        <v>306075</v>
      </c>
      <c r="V150" s="4"/>
      <c r="W150" s="4"/>
      <c r="X150" s="4"/>
      <c r="Y150" s="4"/>
      <c r="Z150" s="4">
        <v>3</v>
      </c>
      <c r="AA150" s="4">
        <v>310</v>
      </c>
      <c r="AB150" s="4">
        <v>1195</v>
      </c>
      <c r="AC150" s="4">
        <v>369853</v>
      </c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ht="15" x14ac:dyDescent="0.2">
      <c r="A151" s="8">
        <v>35892</v>
      </c>
      <c r="B151" s="4">
        <v>22</v>
      </c>
      <c r="C151" s="4">
        <v>122</v>
      </c>
      <c r="D151" s="4">
        <v>1530</v>
      </c>
      <c r="E151" s="10">
        <v>186660</v>
      </c>
      <c r="F151" s="4">
        <v>181</v>
      </c>
      <c r="G151" s="4">
        <v>142</v>
      </c>
      <c r="H151" s="4">
        <v>1411</v>
      </c>
      <c r="I151" s="4">
        <v>200080</v>
      </c>
      <c r="J151" s="4">
        <v>119</v>
      </c>
      <c r="K151" s="4">
        <v>169</v>
      </c>
      <c r="L151" s="4">
        <v>1387</v>
      </c>
      <c r="M151" s="4">
        <v>234031</v>
      </c>
      <c r="N151" s="4">
        <v>175</v>
      </c>
      <c r="O151" s="4">
        <v>197</v>
      </c>
      <c r="P151" s="4">
        <v>1367</v>
      </c>
      <c r="Q151" s="4">
        <v>269689</v>
      </c>
      <c r="R151" s="4">
        <v>1</v>
      </c>
      <c r="S151" s="4">
        <v>238</v>
      </c>
      <c r="T151" s="4">
        <v>1290</v>
      </c>
      <c r="U151" s="4">
        <v>307020</v>
      </c>
      <c r="V151" s="4">
        <v>21</v>
      </c>
      <c r="W151" s="4">
        <v>267</v>
      </c>
      <c r="X151" s="4">
        <v>1265</v>
      </c>
      <c r="Y151" s="4">
        <v>337123</v>
      </c>
      <c r="Z151" s="4">
        <v>37</v>
      </c>
      <c r="AA151" s="4">
        <v>305</v>
      </c>
      <c r="AB151" s="4">
        <v>1300</v>
      </c>
      <c r="AC151" s="4">
        <v>396500</v>
      </c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ht="15" x14ac:dyDescent="0.2">
      <c r="A152" s="8">
        <v>35894</v>
      </c>
      <c r="B152" s="4"/>
      <c r="C152" s="4"/>
      <c r="D152" s="4"/>
      <c r="E152" s="10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ht="15" x14ac:dyDescent="0.2">
      <c r="A153" s="8">
        <v>35899</v>
      </c>
      <c r="B153" s="4">
        <v>47</v>
      </c>
      <c r="C153" s="4">
        <v>120</v>
      </c>
      <c r="D153" s="4">
        <v>1520</v>
      </c>
      <c r="E153" s="10">
        <v>180697</v>
      </c>
      <c r="F153" s="4">
        <v>77</v>
      </c>
      <c r="G153" s="4">
        <v>141</v>
      </c>
      <c r="H153" s="4">
        <v>1552</v>
      </c>
      <c r="I153" s="4">
        <v>218211</v>
      </c>
      <c r="J153" s="4">
        <v>119</v>
      </c>
      <c r="K153" s="4">
        <v>171</v>
      </c>
      <c r="L153" s="4">
        <v>1599</v>
      </c>
      <c r="M153" s="4">
        <v>273127</v>
      </c>
      <c r="N153" s="4">
        <v>108</v>
      </c>
      <c r="O153" s="4">
        <v>201</v>
      </c>
      <c r="P153" s="4">
        <v>1656</v>
      </c>
      <c r="Q153" s="4">
        <v>333295</v>
      </c>
      <c r="R153" s="4">
        <v>68</v>
      </c>
      <c r="S153" s="4">
        <v>227</v>
      </c>
      <c r="T153" s="4">
        <v>1623</v>
      </c>
      <c r="U153" s="4">
        <v>368006</v>
      </c>
      <c r="V153" s="4">
        <v>50</v>
      </c>
      <c r="W153" s="4">
        <v>269</v>
      </c>
      <c r="X153" s="4">
        <v>1503</v>
      </c>
      <c r="Y153" s="4">
        <v>404898</v>
      </c>
      <c r="Z153" s="4">
        <v>7</v>
      </c>
      <c r="AA153" s="4">
        <v>285</v>
      </c>
      <c r="AB153" s="4">
        <v>1500</v>
      </c>
      <c r="AC153" s="4">
        <v>428000</v>
      </c>
      <c r="AD153" s="4">
        <v>1</v>
      </c>
      <c r="AE153" s="4">
        <v>362</v>
      </c>
      <c r="AF153" s="4">
        <v>1360</v>
      </c>
      <c r="AG153" s="4">
        <v>492320</v>
      </c>
      <c r="AH153" s="4"/>
      <c r="AI153" s="4"/>
      <c r="AJ153" s="4"/>
      <c r="AK153" s="4"/>
      <c r="AL153" s="4"/>
      <c r="AM153" s="4"/>
      <c r="AN153" s="4"/>
      <c r="AO153" s="4"/>
    </row>
    <row r="154" spans="1:41" ht="15" x14ac:dyDescent="0.2">
      <c r="A154" s="8">
        <v>35901</v>
      </c>
      <c r="B154" s="4">
        <v>24</v>
      </c>
      <c r="C154" s="4">
        <v>114</v>
      </c>
      <c r="D154" s="4">
        <v>1605</v>
      </c>
      <c r="E154" s="10">
        <v>182168</v>
      </c>
      <c r="F154" s="4">
        <v>95</v>
      </c>
      <c r="G154" s="4">
        <v>139</v>
      </c>
      <c r="H154" s="4">
        <v>1586</v>
      </c>
      <c r="I154" s="4">
        <v>220454</v>
      </c>
      <c r="J154" s="4">
        <v>102</v>
      </c>
      <c r="K154" s="4">
        <v>164</v>
      </c>
      <c r="L154" s="4">
        <v>1615</v>
      </c>
      <c r="M154" s="4">
        <v>265129</v>
      </c>
      <c r="N154" s="4">
        <v>129</v>
      </c>
      <c r="O154" s="4">
        <v>191</v>
      </c>
      <c r="P154" s="4">
        <v>1500</v>
      </c>
      <c r="Q154" s="4">
        <v>286500</v>
      </c>
      <c r="R154" s="4">
        <v>5</v>
      </c>
      <c r="S154" s="4">
        <v>232</v>
      </c>
      <c r="T154" s="4">
        <v>1510</v>
      </c>
      <c r="U154" s="4">
        <v>350320</v>
      </c>
      <c r="V154" s="4"/>
      <c r="W154" s="4"/>
      <c r="X154" s="4"/>
      <c r="Y154" s="4"/>
      <c r="Z154" s="4">
        <v>46</v>
      </c>
      <c r="AA154" s="4">
        <v>302</v>
      </c>
      <c r="AB154" s="4">
        <v>1370</v>
      </c>
      <c r="AC154" s="4">
        <v>413398</v>
      </c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ht="15" x14ac:dyDescent="0.2">
      <c r="A155" s="8">
        <v>35906</v>
      </c>
      <c r="B155" s="4">
        <v>83</v>
      </c>
      <c r="C155" s="4">
        <v>113</v>
      </c>
      <c r="D155" s="4">
        <v>1615</v>
      </c>
      <c r="E155" s="10">
        <v>182899</v>
      </c>
      <c r="F155" s="4">
        <v>152</v>
      </c>
      <c r="G155" s="4">
        <v>142</v>
      </c>
      <c r="H155" s="4">
        <v>1586</v>
      </c>
      <c r="I155" s="4">
        <v>224454</v>
      </c>
      <c r="J155" s="4">
        <v>140</v>
      </c>
      <c r="K155" s="4">
        <v>168</v>
      </c>
      <c r="L155" s="4">
        <v>1501</v>
      </c>
      <c r="M155" s="4">
        <v>252353</v>
      </c>
      <c r="N155" s="4">
        <v>241</v>
      </c>
      <c r="O155" s="4">
        <v>194</v>
      </c>
      <c r="P155" s="4">
        <v>1508</v>
      </c>
      <c r="Q155" s="4">
        <v>292114</v>
      </c>
      <c r="R155" s="4">
        <v>106</v>
      </c>
      <c r="S155" s="4">
        <v>234</v>
      </c>
      <c r="T155" s="4">
        <v>1440</v>
      </c>
      <c r="U155" s="4">
        <v>336480</v>
      </c>
      <c r="V155" s="4">
        <v>58</v>
      </c>
      <c r="W155" s="4">
        <v>271</v>
      </c>
      <c r="X155" s="4">
        <v>1400</v>
      </c>
      <c r="Y155" s="4">
        <v>398860</v>
      </c>
      <c r="Z155" s="4">
        <v>138</v>
      </c>
      <c r="AA155" s="4">
        <v>297</v>
      </c>
      <c r="AB155" s="4">
        <v>1426</v>
      </c>
      <c r="AC155" s="4">
        <v>423390</v>
      </c>
      <c r="AD155" s="4">
        <v>32</v>
      </c>
      <c r="AE155" s="4">
        <v>346</v>
      </c>
      <c r="AF155" s="4">
        <v>1397</v>
      </c>
      <c r="AG155" s="4">
        <v>483247</v>
      </c>
      <c r="AH155" s="4"/>
      <c r="AI155" s="4"/>
      <c r="AJ155" s="4"/>
      <c r="AK155" s="4"/>
      <c r="AL155" s="4"/>
      <c r="AM155" s="4"/>
      <c r="AN155" s="4"/>
      <c r="AO155" s="4"/>
    </row>
    <row r="156" spans="1:41" ht="15" x14ac:dyDescent="0.2">
      <c r="A156" s="8">
        <v>35908</v>
      </c>
      <c r="B156" s="4">
        <v>18</v>
      </c>
      <c r="C156" s="4">
        <v>118</v>
      </c>
      <c r="D156" s="4">
        <v>1565</v>
      </c>
      <c r="E156" s="10">
        <v>184670</v>
      </c>
      <c r="F156" s="4">
        <v>93</v>
      </c>
      <c r="G156" s="4">
        <v>143</v>
      </c>
      <c r="H156" s="4">
        <v>1582</v>
      </c>
      <c r="I156" s="4">
        <v>226226</v>
      </c>
      <c r="J156" s="4">
        <v>38</v>
      </c>
      <c r="K156" s="4">
        <v>157</v>
      </c>
      <c r="L156" s="4">
        <v>1533</v>
      </c>
      <c r="M156" s="4">
        <v>241244</v>
      </c>
      <c r="N156" s="4">
        <v>111</v>
      </c>
      <c r="O156" s="4">
        <v>204</v>
      </c>
      <c r="P156" s="4">
        <v>1423</v>
      </c>
      <c r="Q156" s="4">
        <v>289648</v>
      </c>
      <c r="R156" s="4">
        <v>57</v>
      </c>
      <c r="S156" s="4">
        <v>235</v>
      </c>
      <c r="T156" s="4">
        <v>1360</v>
      </c>
      <c r="U156" s="4">
        <v>318920</v>
      </c>
      <c r="V156" s="4">
        <v>1</v>
      </c>
      <c r="W156" s="4">
        <v>258</v>
      </c>
      <c r="X156" s="4">
        <v>1300</v>
      </c>
      <c r="Y156" s="4">
        <v>335400</v>
      </c>
      <c r="Z156" s="4">
        <v>36</v>
      </c>
      <c r="AA156" s="4">
        <v>329</v>
      </c>
      <c r="AB156" s="4">
        <v>1340</v>
      </c>
      <c r="AC156" s="4">
        <v>440560</v>
      </c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ht="15" x14ac:dyDescent="0.2">
      <c r="A157" s="8">
        <v>35913</v>
      </c>
      <c r="B157" s="4">
        <v>88</v>
      </c>
      <c r="C157" s="4">
        <v>120</v>
      </c>
      <c r="D157" s="4">
        <v>1635</v>
      </c>
      <c r="E157" s="10">
        <v>196745</v>
      </c>
      <c r="F157" s="4">
        <v>141</v>
      </c>
      <c r="G157" s="4">
        <v>141</v>
      </c>
      <c r="H157" s="4">
        <v>1627</v>
      </c>
      <c r="I157" s="4">
        <v>230124</v>
      </c>
      <c r="J157" s="4">
        <v>223</v>
      </c>
      <c r="K157" s="4">
        <v>164</v>
      </c>
      <c r="L157" s="4">
        <v>1556</v>
      </c>
      <c r="M157" s="4">
        <v>254768</v>
      </c>
      <c r="N157" s="4">
        <v>254</v>
      </c>
      <c r="O157" s="4">
        <v>199</v>
      </c>
      <c r="P157" s="4">
        <v>1494</v>
      </c>
      <c r="Q157" s="4">
        <v>296949</v>
      </c>
      <c r="R157" s="4">
        <v>135</v>
      </c>
      <c r="S157" s="4">
        <v>235</v>
      </c>
      <c r="T157" s="4">
        <v>1431</v>
      </c>
      <c r="U157" s="4">
        <v>336470</v>
      </c>
      <c r="V157" s="4">
        <v>129</v>
      </c>
      <c r="W157" s="4">
        <v>201</v>
      </c>
      <c r="X157" s="4">
        <v>1439</v>
      </c>
      <c r="Y157" s="4">
        <v>375262</v>
      </c>
      <c r="Z157" s="4">
        <v>79</v>
      </c>
      <c r="AA157" s="4">
        <v>290</v>
      </c>
      <c r="AB157" s="4">
        <v>1412</v>
      </c>
      <c r="AC157" s="4">
        <v>410045</v>
      </c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ht="15" x14ac:dyDescent="0.2">
      <c r="A158" s="8">
        <v>35915</v>
      </c>
      <c r="B158" s="4"/>
      <c r="C158" s="4"/>
      <c r="D158" s="4"/>
      <c r="E158" s="10"/>
      <c r="F158" s="4">
        <v>80</v>
      </c>
      <c r="G158" s="4">
        <v>146</v>
      </c>
      <c r="H158" s="4">
        <v>1600</v>
      </c>
      <c r="I158" s="4">
        <v>233200</v>
      </c>
      <c r="J158" s="4">
        <v>68</v>
      </c>
      <c r="K158" s="4">
        <v>163</v>
      </c>
      <c r="L158" s="4">
        <v>1536</v>
      </c>
      <c r="M158" s="4">
        <v>250675</v>
      </c>
      <c r="N158" s="4">
        <v>119</v>
      </c>
      <c r="O158" s="4">
        <v>205</v>
      </c>
      <c r="P158" s="4">
        <v>1465</v>
      </c>
      <c r="Q158" s="4">
        <v>299593</v>
      </c>
      <c r="R158" s="4">
        <v>26</v>
      </c>
      <c r="S158" s="4">
        <v>231</v>
      </c>
      <c r="T158" s="4">
        <v>1435</v>
      </c>
      <c r="U158" s="4">
        <v>330768</v>
      </c>
      <c r="V158" s="4">
        <v>20</v>
      </c>
      <c r="W158" s="4">
        <v>256</v>
      </c>
      <c r="X158" s="4">
        <v>1400</v>
      </c>
      <c r="Y158" s="4">
        <v>358400</v>
      </c>
      <c r="Z158" s="4">
        <v>8</v>
      </c>
      <c r="AA158" s="4">
        <v>326</v>
      </c>
      <c r="AB158" s="4">
        <v>1380</v>
      </c>
      <c r="AC158" s="4">
        <v>449880</v>
      </c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ht="15" x14ac:dyDescent="0.2">
      <c r="A159" s="8"/>
      <c r="B159" s="4"/>
      <c r="C159" s="4"/>
      <c r="D159" s="4"/>
      <c r="E159" s="10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ht="15" x14ac:dyDescent="0.2">
      <c r="A160" s="8">
        <v>35920</v>
      </c>
      <c r="B160" s="4">
        <v>102</v>
      </c>
      <c r="C160" s="4">
        <v>118</v>
      </c>
      <c r="D160" s="4">
        <v>1695</v>
      </c>
      <c r="E160" s="10">
        <v>200293</v>
      </c>
      <c r="F160" s="4">
        <v>187</v>
      </c>
      <c r="G160" s="4">
        <v>142</v>
      </c>
      <c r="H160" s="4">
        <v>1587</v>
      </c>
      <c r="I160" s="4">
        <v>225828</v>
      </c>
      <c r="J160" s="4">
        <v>74</v>
      </c>
      <c r="K160" s="4">
        <v>165</v>
      </c>
      <c r="L160" s="4">
        <v>1552</v>
      </c>
      <c r="M160" s="4">
        <v>255770</v>
      </c>
      <c r="N160" s="4">
        <v>205</v>
      </c>
      <c r="O160" s="4">
        <v>167</v>
      </c>
      <c r="P160" s="4">
        <v>1467</v>
      </c>
      <c r="Q160" s="4">
        <v>289656</v>
      </c>
      <c r="R160" s="4">
        <v>123</v>
      </c>
      <c r="S160" s="4">
        <v>233</v>
      </c>
      <c r="T160" s="4">
        <v>1424</v>
      </c>
      <c r="U160" s="4">
        <v>332529</v>
      </c>
      <c r="V160" s="4">
        <v>64</v>
      </c>
      <c r="W160" s="4">
        <v>261</v>
      </c>
      <c r="X160" s="4">
        <v>1400</v>
      </c>
      <c r="Y160" s="4">
        <v>364700</v>
      </c>
      <c r="Z160" s="4">
        <v>66</v>
      </c>
      <c r="AA160" s="4">
        <v>305</v>
      </c>
      <c r="AB160" s="4">
        <v>1453</v>
      </c>
      <c r="AC160" s="4">
        <v>442286</v>
      </c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ht="15" x14ac:dyDescent="0.2">
      <c r="A161" s="8">
        <v>35922</v>
      </c>
      <c r="B161" s="4">
        <v>56</v>
      </c>
      <c r="C161" s="4">
        <v>117</v>
      </c>
      <c r="D161" s="4">
        <v>1623</v>
      </c>
      <c r="E161" s="10">
        <v>190471</v>
      </c>
      <c r="F161" s="4">
        <v>93</v>
      </c>
      <c r="G161" s="4">
        <v>138</v>
      </c>
      <c r="H161" s="4">
        <v>1588</v>
      </c>
      <c r="I161" s="4">
        <v>219779</v>
      </c>
      <c r="J161" s="4">
        <v>81</v>
      </c>
      <c r="K161" s="4">
        <v>157</v>
      </c>
      <c r="L161" s="4">
        <v>1645</v>
      </c>
      <c r="M161" s="4">
        <v>258676</v>
      </c>
      <c r="N161" s="4">
        <v>43</v>
      </c>
      <c r="O161" s="4">
        <v>193</v>
      </c>
      <c r="P161" s="4">
        <v>1570</v>
      </c>
      <c r="Q161" s="4">
        <v>302487</v>
      </c>
      <c r="R161" s="4">
        <v>1</v>
      </c>
      <c r="S161" s="4">
        <v>238</v>
      </c>
      <c r="T161" s="4">
        <v>1330</v>
      </c>
      <c r="U161" s="4">
        <v>316540</v>
      </c>
      <c r="V161" s="4">
        <v>19</v>
      </c>
      <c r="W161" s="4">
        <v>259</v>
      </c>
      <c r="X161" s="4">
        <v>1470</v>
      </c>
      <c r="Y161" s="4">
        <v>380730</v>
      </c>
      <c r="Z161" s="4">
        <v>18</v>
      </c>
      <c r="AA161" s="4">
        <v>288</v>
      </c>
      <c r="AB161" s="4">
        <v>1480</v>
      </c>
      <c r="AC161" s="4">
        <v>426240</v>
      </c>
      <c r="AD161" s="4"/>
      <c r="AE161" s="4"/>
      <c r="AF161" s="4"/>
      <c r="AG161" s="4"/>
      <c r="AH161" s="1">
        <v>1</v>
      </c>
      <c r="AI161" s="1">
        <v>308</v>
      </c>
      <c r="AJ161" s="1">
        <v>1280</v>
      </c>
      <c r="AK161" s="1">
        <v>394240</v>
      </c>
      <c r="AL161" s="4"/>
      <c r="AM161" s="4"/>
      <c r="AN161" s="4"/>
      <c r="AO161" s="4"/>
    </row>
    <row r="162" spans="1:41" ht="15" x14ac:dyDescent="0.2">
      <c r="A162" s="8">
        <v>35927</v>
      </c>
      <c r="B162" s="4">
        <v>55</v>
      </c>
      <c r="C162" s="4">
        <v>115</v>
      </c>
      <c r="D162" s="4">
        <v>1662</v>
      </c>
      <c r="E162" s="10">
        <v>191092</v>
      </c>
      <c r="F162" s="4">
        <v>116</v>
      </c>
      <c r="G162" s="4">
        <v>143</v>
      </c>
      <c r="H162" s="4">
        <v>1567</v>
      </c>
      <c r="I162" s="4">
        <v>223250</v>
      </c>
      <c r="J162" s="4">
        <v>169</v>
      </c>
      <c r="K162" s="4">
        <v>165</v>
      </c>
      <c r="L162" s="4">
        <v>1559</v>
      </c>
      <c r="M162" s="4">
        <v>256825</v>
      </c>
      <c r="N162" s="4">
        <v>201</v>
      </c>
      <c r="O162" s="4">
        <v>194</v>
      </c>
      <c r="P162" s="4">
        <v>1472</v>
      </c>
      <c r="Q162" s="4">
        <v>285013</v>
      </c>
      <c r="R162" s="4">
        <v>20</v>
      </c>
      <c r="S162" s="4">
        <v>246</v>
      </c>
      <c r="T162" s="4">
        <v>1460</v>
      </c>
      <c r="U162" s="4">
        <v>359160</v>
      </c>
      <c r="V162" s="4">
        <v>132</v>
      </c>
      <c r="W162" s="4">
        <v>258</v>
      </c>
      <c r="X162" s="4">
        <v>1439</v>
      </c>
      <c r="Y162" s="4">
        <v>371998</v>
      </c>
      <c r="Z162" s="4">
        <v>72</v>
      </c>
      <c r="AA162" s="4">
        <v>298</v>
      </c>
      <c r="AB162" s="4">
        <v>1433</v>
      </c>
      <c r="AC162" s="4">
        <v>426885</v>
      </c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ht="15" x14ac:dyDescent="0.2">
      <c r="A163" s="8">
        <v>35929</v>
      </c>
      <c r="B163" s="4">
        <v>26</v>
      </c>
      <c r="C163" s="4">
        <v>117</v>
      </c>
      <c r="D163" s="4">
        <v>1665</v>
      </c>
      <c r="E163" s="10">
        <v>193973</v>
      </c>
      <c r="F163" s="4">
        <v>73</v>
      </c>
      <c r="G163" s="4">
        <v>142</v>
      </c>
      <c r="H163" s="4">
        <v>1680</v>
      </c>
      <c r="I163" s="4">
        <v>238560</v>
      </c>
      <c r="J163" s="4">
        <v>46</v>
      </c>
      <c r="K163" s="4">
        <v>163</v>
      </c>
      <c r="L163" s="4">
        <v>1585</v>
      </c>
      <c r="M163" s="4">
        <v>258355</v>
      </c>
      <c r="N163" s="4">
        <v>108</v>
      </c>
      <c r="O163" s="4">
        <v>199</v>
      </c>
      <c r="P163" s="4">
        <v>1533</v>
      </c>
      <c r="Q163" s="4">
        <v>304201</v>
      </c>
      <c r="R163" s="4"/>
      <c r="S163" s="4"/>
      <c r="T163" s="4"/>
      <c r="U163" s="4"/>
      <c r="V163" s="4"/>
      <c r="W163" s="4"/>
      <c r="X163" s="4"/>
      <c r="Y163" s="4"/>
      <c r="Z163" s="4">
        <v>14</v>
      </c>
      <c r="AA163" s="4">
        <v>306</v>
      </c>
      <c r="AB163" s="4">
        <v>1365</v>
      </c>
      <c r="AC163" s="4">
        <v>417690</v>
      </c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ht="15" x14ac:dyDescent="0.2">
      <c r="A164" s="8">
        <v>35934</v>
      </c>
      <c r="B164" s="4">
        <v>175</v>
      </c>
      <c r="C164" s="4">
        <v>120</v>
      </c>
      <c r="D164" s="4">
        <v>1811</v>
      </c>
      <c r="E164" s="10">
        <v>217535</v>
      </c>
      <c r="F164" s="4">
        <v>79</v>
      </c>
      <c r="G164" s="4">
        <v>137</v>
      </c>
      <c r="H164" s="4">
        <v>1643</v>
      </c>
      <c r="I164" s="4">
        <v>224589</v>
      </c>
      <c r="J164" s="4">
        <v>125</v>
      </c>
      <c r="K164" s="4">
        <v>176</v>
      </c>
      <c r="L164" s="4">
        <v>1730</v>
      </c>
      <c r="M164" s="4">
        <v>304480</v>
      </c>
      <c r="N164" s="4">
        <v>187</v>
      </c>
      <c r="O164" s="4">
        <v>196</v>
      </c>
      <c r="P164" s="4">
        <v>1597</v>
      </c>
      <c r="Q164" s="4">
        <v>313243</v>
      </c>
      <c r="R164" s="4">
        <v>129</v>
      </c>
      <c r="S164" s="4">
        <v>240</v>
      </c>
      <c r="T164" s="4">
        <v>1583</v>
      </c>
      <c r="U164" s="4">
        <v>379208</v>
      </c>
      <c r="V164" s="4">
        <v>64</v>
      </c>
      <c r="W164" s="4">
        <v>265</v>
      </c>
      <c r="X164" s="4">
        <v>1530</v>
      </c>
      <c r="Y164" s="4">
        <v>404940</v>
      </c>
      <c r="Z164" s="4">
        <v>62</v>
      </c>
      <c r="AA164" s="4">
        <v>321</v>
      </c>
      <c r="AB164" s="4">
        <v>1470</v>
      </c>
      <c r="AC164" s="4">
        <v>474142</v>
      </c>
      <c r="AD164" s="4">
        <v>10</v>
      </c>
      <c r="AE164" s="4">
        <v>358</v>
      </c>
      <c r="AF164" s="4">
        <v>1460</v>
      </c>
      <c r="AG164" s="4">
        <v>522680</v>
      </c>
      <c r="AH164" s="4"/>
      <c r="AI164" s="4"/>
      <c r="AJ164" s="4"/>
      <c r="AK164" s="4"/>
      <c r="AL164" s="4"/>
      <c r="AM164" s="4"/>
      <c r="AN164" s="4"/>
      <c r="AO164" s="4"/>
    </row>
    <row r="165" spans="1:41" ht="15" x14ac:dyDescent="0.2">
      <c r="A165" s="8">
        <v>35936</v>
      </c>
      <c r="B165" s="4">
        <v>74</v>
      </c>
      <c r="C165" s="4">
        <v>115</v>
      </c>
      <c r="D165" s="4">
        <v>1875</v>
      </c>
      <c r="E165" s="10">
        <v>215156</v>
      </c>
      <c r="F165" s="4">
        <v>26</v>
      </c>
      <c r="G165" s="4">
        <v>141</v>
      </c>
      <c r="H165" s="4">
        <v>1850</v>
      </c>
      <c r="I165" s="4">
        <v>259925</v>
      </c>
      <c r="J165" s="4">
        <v>66</v>
      </c>
      <c r="K165" s="4">
        <v>162</v>
      </c>
      <c r="L165" s="4">
        <v>1755</v>
      </c>
      <c r="M165" s="4">
        <v>283433</v>
      </c>
      <c r="N165" s="4">
        <v>68</v>
      </c>
      <c r="O165" s="4">
        <v>197</v>
      </c>
      <c r="P165" s="4">
        <v>1610</v>
      </c>
      <c r="Q165" s="4">
        <v>316365</v>
      </c>
      <c r="R165" s="4">
        <v>20</v>
      </c>
      <c r="S165" s="4">
        <v>225</v>
      </c>
      <c r="T165" s="4">
        <v>1560</v>
      </c>
      <c r="U165" s="4">
        <v>344760</v>
      </c>
      <c r="V165" s="4">
        <v>20</v>
      </c>
      <c r="W165" s="4">
        <v>259</v>
      </c>
      <c r="X165" s="4">
        <v>1490</v>
      </c>
      <c r="Y165" s="4">
        <v>385910</v>
      </c>
      <c r="Z165" s="4">
        <v>19</v>
      </c>
      <c r="AA165" s="4">
        <v>321</v>
      </c>
      <c r="AB165" s="4">
        <v>1495</v>
      </c>
      <c r="AC165" s="4">
        <v>479148</v>
      </c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ht="15" x14ac:dyDescent="0.2">
      <c r="A166" s="8">
        <v>35941</v>
      </c>
      <c r="B166" s="4">
        <v>121</v>
      </c>
      <c r="C166" s="4">
        <v>119</v>
      </c>
      <c r="D166" s="4">
        <v>1904</v>
      </c>
      <c r="E166" s="10">
        <v>227338</v>
      </c>
      <c r="F166" s="4">
        <v>71</v>
      </c>
      <c r="G166" s="4">
        <v>144</v>
      </c>
      <c r="H166" s="4">
        <v>1698</v>
      </c>
      <c r="I166" s="4">
        <v>244864</v>
      </c>
      <c r="J166" s="4">
        <v>138</v>
      </c>
      <c r="K166" s="4">
        <v>164</v>
      </c>
      <c r="L166" s="4">
        <v>1710</v>
      </c>
      <c r="M166" s="4">
        <v>279707</v>
      </c>
      <c r="N166" s="4">
        <v>206</v>
      </c>
      <c r="O166" s="4">
        <v>195</v>
      </c>
      <c r="P166" s="4">
        <v>1617</v>
      </c>
      <c r="Q166" s="4">
        <v>315315</v>
      </c>
      <c r="R166" s="4">
        <v>10</v>
      </c>
      <c r="S166" s="4">
        <v>232</v>
      </c>
      <c r="T166" s="4">
        <v>1625</v>
      </c>
      <c r="U166" s="4">
        <v>376923</v>
      </c>
      <c r="V166" s="4">
        <v>23</v>
      </c>
      <c r="W166" s="4">
        <v>270</v>
      </c>
      <c r="X166" s="4">
        <v>1435</v>
      </c>
      <c r="Y166" s="4">
        <v>387450</v>
      </c>
      <c r="Z166" s="4">
        <v>16</v>
      </c>
      <c r="AA166" s="4">
        <v>302</v>
      </c>
      <c r="AB166" s="4">
        <v>1766</v>
      </c>
      <c r="AC166" s="4">
        <v>533181</v>
      </c>
      <c r="AD166" s="4">
        <v>31</v>
      </c>
      <c r="AE166" s="4">
        <v>333</v>
      </c>
      <c r="AF166" s="4">
        <v>1465</v>
      </c>
      <c r="AG166" s="4">
        <v>487113</v>
      </c>
      <c r="AH166" s="4"/>
      <c r="AI166" s="4"/>
      <c r="AJ166" s="4"/>
      <c r="AK166" s="4"/>
      <c r="AL166" s="4"/>
      <c r="AM166" s="4"/>
      <c r="AN166" s="4"/>
      <c r="AO166" s="4"/>
    </row>
    <row r="167" spans="1:41" ht="15" x14ac:dyDescent="0.2">
      <c r="A167" s="8">
        <v>35943</v>
      </c>
      <c r="B167" s="4">
        <v>36</v>
      </c>
      <c r="C167" s="4">
        <v>116</v>
      </c>
      <c r="D167" s="4">
        <v>1650</v>
      </c>
      <c r="E167" s="10">
        <v>191400</v>
      </c>
      <c r="F167" s="4">
        <v>14</v>
      </c>
      <c r="G167" s="4">
        <v>145</v>
      </c>
      <c r="H167" s="4">
        <v>1785</v>
      </c>
      <c r="I167" s="4">
        <v>258825</v>
      </c>
      <c r="J167" s="4">
        <v>75</v>
      </c>
      <c r="K167" s="4">
        <v>163</v>
      </c>
      <c r="L167" s="4">
        <v>1758</v>
      </c>
      <c r="M167" s="4">
        <v>286912</v>
      </c>
      <c r="N167" s="4">
        <v>58</v>
      </c>
      <c r="O167" s="4">
        <v>195</v>
      </c>
      <c r="P167" s="4">
        <v>1696</v>
      </c>
      <c r="Q167" s="4">
        <v>331398</v>
      </c>
      <c r="R167" s="4">
        <v>133</v>
      </c>
      <c r="S167" s="4">
        <v>235</v>
      </c>
      <c r="T167" s="4">
        <v>1551</v>
      </c>
      <c r="U167" s="4">
        <v>364932</v>
      </c>
      <c r="V167" s="4">
        <v>23</v>
      </c>
      <c r="W167" s="4">
        <v>263</v>
      </c>
      <c r="X167" s="4">
        <v>1495</v>
      </c>
      <c r="Y167" s="4">
        <v>392438</v>
      </c>
      <c r="Z167" s="4">
        <v>9</v>
      </c>
      <c r="AA167" s="4">
        <v>294</v>
      </c>
      <c r="AB167" s="4">
        <v>1412</v>
      </c>
      <c r="AC167" s="4">
        <v>415193</v>
      </c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ht="15" x14ac:dyDescent="0.2">
      <c r="A168" s="8"/>
      <c r="B168" s="4"/>
      <c r="C168" s="4"/>
      <c r="D168" s="4"/>
      <c r="E168" s="10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ht="15" x14ac:dyDescent="0.2">
      <c r="A169" s="8">
        <v>35948</v>
      </c>
      <c r="B169" s="4">
        <v>170</v>
      </c>
      <c r="C169" s="4">
        <v>118</v>
      </c>
      <c r="D169" s="4">
        <v>1958</v>
      </c>
      <c r="E169" s="10">
        <v>231018</v>
      </c>
      <c r="F169" s="4">
        <v>168</v>
      </c>
      <c r="G169" s="4">
        <v>143</v>
      </c>
      <c r="H169" s="4">
        <v>1825</v>
      </c>
      <c r="I169" s="4">
        <v>260063</v>
      </c>
      <c r="J169" s="4">
        <v>185</v>
      </c>
      <c r="K169" s="4">
        <v>164</v>
      </c>
      <c r="L169" s="4">
        <v>1767</v>
      </c>
      <c r="M169" s="4">
        <v>289081</v>
      </c>
      <c r="N169" s="4">
        <v>152</v>
      </c>
      <c r="O169" s="4">
        <v>196</v>
      </c>
      <c r="P169" s="4">
        <v>1684</v>
      </c>
      <c r="Q169" s="4">
        <v>330401</v>
      </c>
      <c r="R169" s="4">
        <v>177</v>
      </c>
      <c r="S169" s="4">
        <v>231</v>
      </c>
      <c r="T169" s="4">
        <v>1554</v>
      </c>
      <c r="U169" s="4">
        <v>359422</v>
      </c>
      <c r="V169" s="4">
        <v>20</v>
      </c>
      <c r="W169" s="4">
        <v>268</v>
      </c>
      <c r="X169" s="4">
        <v>1550</v>
      </c>
      <c r="Y169" s="4">
        <v>415400</v>
      </c>
      <c r="Z169" s="4">
        <v>12</v>
      </c>
      <c r="AA169" s="4">
        <v>303</v>
      </c>
      <c r="AB169" s="4">
        <v>1405</v>
      </c>
      <c r="AC169" s="4">
        <v>425013</v>
      </c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ht="15" x14ac:dyDescent="0.2">
      <c r="A170" s="8">
        <v>35950</v>
      </c>
      <c r="B170" s="4">
        <v>26</v>
      </c>
      <c r="C170" s="4">
        <v>117</v>
      </c>
      <c r="D170" s="4">
        <v>1874</v>
      </c>
      <c r="E170" s="10">
        <v>219218</v>
      </c>
      <c r="F170" s="4">
        <v>51</v>
      </c>
      <c r="G170" s="4">
        <v>147</v>
      </c>
      <c r="H170" s="4">
        <v>1803</v>
      </c>
      <c r="I170" s="4">
        <v>265691</v>
      </c>
      <c r="J170" s="4">
        <v>70</v>
      </c>
      <c r="K170" s="4">
        <v>159</v>
      </c>
      <c r="L170" s="4">
        <v>1803</v>
      </c>
      <c r="M170" s="4">
        <v>286730</v>
      </c>
      <c r="N170" s="4">
        <v>184</v>
      </c>
      <c r="O170" s="4">
        <v>193</v>
      </c>
      <c r="P170" s="4">
        <v>1653</v>
      </c>
      <c r="Q170" s="4">
        <v>318344</v>
      </c>
      <c r="R170" s="4">
        <v>88</v>
      </c>
      <c r="S170" s="4">
        <v>233</v>
      </c>
      <c r="T170" s="4">
        <v>1568</v>
      </c>
      <c r="U170" s="4">
        <v>365344</v>
      </c>
      <c r="V170" s="4">
        <v>11</v>
      </c>
      <c r="W170" s="4">
        <v>269</v>
      </c>
      <c r="X170" s="4">
        <v>1555</v>
      </c>
      <c r="Y170" s="4">
        <v>417518</v>
      </c>
      <c r="Z170" s="4">
        <v>36</v>
      </c>
      <c r="AA170" s="4">
        <v>288</v>
      </c>
      <c r="AB170" s="4">
        <v>1630</v>
      </c>
      <c r="AC170" s="4">
        <v>469440</v>
      </c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ht="15" x14ac:dyDescent="0.2">
      <c r="A171" s="8">
        <v>35955</v>
      </c>
      <c r="B171" s="4">
        <v>110</v>
      </c>
      <c r="C171" s="4">
        <v>114</v>
      </c>
      <c r="D171" s="4">
        <v>1877</v>
      </c>
      <c r="E171" s="10">
        <v>213458</v>
      </c>
      <c r="F171" s="4">
        <v>19</v>
      </c>
      <c r="G171" s="4">
        <v>139</v>
      </c>
      <c r="H171" s="4">
        <v>1877</v>
      </c>
      <c r="I171" s="4">
        <v>260648</v>
      </c>
      <c r="J171" s="4">
        <v>18</v>
      </c>
      <c r="K171" s="4">
        <v>159</v>
      </c>
      <c r="L171" s="4">
        <v>1863</v>
      </c>
      <c r="M171" s="4">
        <v>296590</v>
      </c>
      <c r="N171" s="4">
        <v>370</v>
      </c>
      <c r="O171" s="4">
        <v>202</v>
      </c>
      <c r="P171" s="4">
        <v>1676</v>
      </c>
      <c r="Q171" s="4">
        <v>338255</v>
      </c>
      <c r="R171" s="4">
        <v>90</v>
      </c>
      <c r="S171" s="4">
        <v>234</v>
      </c>
      <c r="T171" s="4">
        <v>1560</v>
      </c>
      <c r="U171" s="4">
        <v>394416</v>
      </c>
      <c r="V171" s="4">
        <v>85</v>
      </c>
      <c r="W171" s="4">
        <v>303</v>
      </c>
      <c r="X171" s="4">
        <v>1507</v>
      </c>
      <c r="Y171" s="4">
        <v>455767</v>
      </c>
      <c r="Z171" s="4">
        <v>31</v>
      </c>
      <c r="AA171" s="4">
        <v>328</v>
      </c>
      <c r="AB171" s="4">
        <v>1480</v>
      </c>
      <c r="AC171" s="4">
        <v>484700</v>
      </c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ht="15" x14ac:dyDescent="0.2">
      <c r="A172" s="8">
        <v>35957</v>
      </c>
      <c r="B172" s="4">
        <v>44</v>
      </c>
      <c r="C172" s="4">
        <v>117</v>
      </c>
      <c r="D172" s="4">
        <v>1978</v>
      </c>
      <c r="E172" s="10">
        <v>230379</v>
      </c>
      <c r="F172" s="4">
        <v>39</v>
      </c>
      <c r="G172" s="4">
        <v>149</v>
      </c>
      <c r="H172" s="4">
        <v>1885</v>
      </c>
      <c r="I172" s="4">
        <v>279923</v>
      </c>
      <c r="J172" s="4">
        <v>41</v>
      </c>
      <c r="K172" s="4">
        <v>162</v>
      </c>
      <c r="L172" s="4">
        <v>1840</v>
      </c>
      <c r="M172" s="4">
        <v>298080</v>
      </c>
      <c r="N172" s="4">
        <v>88</v>
      </c>
      <c r="O172" s="4">
        <v>201</v>
      </c>
      <c r="P172" s="4">
        <v>1687</v>
      </c>
      <c r="Q172" s="4">
        <v>338739</v>
      </c>
      <c r="R172" s="4">
        <v>50</v>
      </c>
      <c r="S172" s="4">
        <v>234</v>
      </c>
      <c r="T172" s="4">
        <v>1585</v>
      </c>
      <c r="U172" s="4">
        <v>370890</v>
      </c>
      <c r="V172" s="4">
        <v>18</v>
      </c>
      <c r="W172" s="4">
        <v>266</v>
      </c>
      <c r="X172" s="4">
        <v>1580</v>
      </c>
      <c r="Y172" s="4">
        <v>420280</v>
      </c>
      <c r="Z172" s="4">
        <v>18</v>
      </c>
      <c r="AA172" s="4">
        <v>285</v>
      </c>
      <c r="AB172" s="4">
        <v>1560</v>
      </c>
      <c r="AC172" s="4">
        <v>444600</v>
      </c>
      <c r="AD172" s="4">
        <v>14</v>
      </c>
      <c r="AE172" s="4">
        <v>370</v>
      </c>
      <c r="AF172" s="4">
        <v>1490</v>
      </c>
      <c r="AG172" s="4">
        <v>551300</v>
      </c>
      <c r="AH172" s="4"/>
      <c r="AI172" s="4"/>
      <c r="AJ172" s="4"/>
      <c r="AK172" s="4"/>
      <c r="AL172" s="4"/>
      <c r="AM172" s="4"/>
      <c r="AN172" s="4"/>
      <c r="AO172" s="4"/>
    </row>
    <row r="173" spans="1:41" ht="15" x14ac:dyDescent="0.2">
      <c r="A173" s="8">
        <v>35962</v>
      </c>
      <c r="B173" s="4">
        <v>97</v>
      </c>
      <c r="C173" s="4">
        <v>108</v>
      </c>
      <c r="D173" s="4">
        <v>1984</v>
      </c>
      <c r="E173" s="10">
        <v>214989</v>
      </c>
      <c r="F173" s="4">
        <v>206</v>
      </c>
      <c r="G173" s="4">
        <v>141</v>
      </c>
      <c r="H173" s="4">
        <v>1865</v>
      </c>
      <c r="I173" s="4">
        <v>262181</v>
      </c>
      <c r="J173" s="4">
        <v>113</v>
      </c>
      <c r="K173" s="4">
        <v>169</v>
      </c>
      <c r="L173" s="4">
        <v>1786</v>
      </c>
      <c r="M173" s="4">
        <v>302887</v>
      </c>
      <c r="N173" s="4">
        <v>171</v>
      </c>
      <c r="O173" s="4">
        <v>199</v>
      </c>
      <c r="P173" s="4">
        <v>1596</v>
      </c>
      <c r="Q173" s="4">
        <v>318402</v>
      </c>
      <c r="R173" s="4">
        <v>136</v>
      </c>
      <c r="S173" s="4">
        <v>234</v>
      </c>
      <c r="T173" s="4">
        <v>1511</v>
      </c>
      <c r="U173" s="4">
        <v>353823</v>
      </c>
      <c r="V173" s="4">
        <v>55</v>
      </c>
      <c r="W173" s="4">
        <v>265</v>
      </c>
      <c r="X173" s="4">
        <v>1423</v>
      </c>
      <c r="Y173" s="4">
        <v>376251</v>
      </c>
      <c r="Z173" s="4">
        <v>81</v>
      </c>
      <c r="AA173" s="4">
        <v>301</v>
      </c>
      <c r="AB173" s="4">
        <v>1415</v>
      </c>
      <c r="AC173" s="4">
        <v>426269</v>
      </c>
      <c r="AD173" s="4">
        <v>6</v>
      </c>
      <c r="AE173" s="4">
        <v>355</v>
      </c>
      <c r="AF173" s="4">
        <v>1400</v>
      </c>
      <c r="AG173" s="4">
        <v>497000</v>
      </c>
      <c r="AH173" s="4"/>
      <c r="AI173" s="4"/>
      <c r="AJ173" s="4"/>
      <c r="AK173" s="4"/>
      <c r="AL173" s="4"/>
      <c r="AM173" s="4"/>
      <c r="AN173" s="4"/>
      <c r="AO173" s="4"/>
    </row>
    <row r="174" spans="1:41" ht="15" x14ac:dyDescent="0.2">
      <c r="A174" s="8">
        <v>35964</v>
      </c>
      <c r="B174" s="4">
        <v>25</v>
      </c>
      <c r="C174" s="4">
        <v>114</v>
      </c>
      <c r="D174" s="4">
        <v>1955</v>
      </c>
      <c r="E174" s="10">
        <v>221893</v>
      </c>
      <c r="F174" s="4">
        <v>94</v>
      </c>
      <c r="G174" s="4">
        <v>147</v>
      </c>
      <c r="H174" s="4">
        <v>1833</v>
      </c>
      <c r="I174" s="4">
        <v>268919</v>
      </c>
      <c r="J174" s="4">
        <v>61</v>
      </c>
      <c r="K174" s="4">
        <v>160</v>
      </c>
      <c r="L174" s="4">
        <v>1773</v>
      </c>
      <c r="M174" s="4">
        <v>283733</v>
      </c>
      <c r="N174" s="4">
        <v>129</v>
      </c>
      <c r="O174" s="4">
        <v>198</v>
      </c>
      <c r="P174" s="4">
        <v>1584</v>
      </c>
      <c r="Q174" s="4">
        <v>313005</v>
      </c>
      <c r="R174" s="4">
        <v>112</v>
      </c>
      <c r="S174" s="4">
        <v>234</v>
      </c>
      <c r="T174" s="4">
        <v>1521</v>
      </c>
      <c r="U174" s="4">
        <v>355775</v>
      </c>
      <c r="V174" s="4">
        <v>39</v>
      </c>
      <c r="W174" s="4">
        <v>257</v>
      </c>
      <c r="X174" s="4">
        <v>1480</v>
      </c>
      <c r="Y174" s="4">
        <v>379620</v>
      </c>
      <c r="Z174" s="4">
        <v>12</v>
      </c>
      <c r="AA174" s="4">
        <v>297</v>
      </c>
      <c r="AB174" s="4">
        <v>1460</v>
      </c>
      <c r="AC174" s="4">
        <v>433620</v>
      </c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ht="15" x14ac:dyDescent="0.2">
      <c r="A175" s="8">
        <v>35969</v>
      </c>
      <c r="B175" s="4">
        <v>152</v>
      </c>
      <c r="C175" s="4">
        <v>116</v>
      </c>
      <c r="D175" s="4">
        <v>1970</v>
      </c>
      <c r="E175" s="10">
        <v>229013</v>
      </c>
      <c r="F175" s="4">
        <v>150</v>
      </c>
      <c r="G175" s="4">
        <v>146</v>
      </c>
      <c r="H175" s="4">
        <v>1858</v>
      </c>
      <c r="I175" s="4">
        <v>271009</v>
      </c>
      <c r="J175" s="4">
        <v>210</v>
      </c>
      <c r="K175" s="4">
        <v>165</v>
      </c>
      <c r="L175" s="4">
        <v>1788</v>
      </c>
      <c r="M175" s="4">
        <v>294662</v>
      </c>
      <c r="N175" s="4">
        <v>135</v>
      </c>
      <c r="O175" s="4">
        <v>199</v>
      </c>
      <c r="P175" s="4">
        <v>1631</v>
      </c>
      <c r="Q175" s="4">
        <v>324047</v>
      </c>
      <c r="R175" s="4">
        <v>94</v>
      </c>
      <c r="S175" s="4">
        <v>231</v>
      </c>
      <c r="T175" s="4">
        <v>1528</v>
      </c>
      <c r="U175" s="4">
        <v>353045</v>
      </c>
      <c r="V175" s="4">
        <v>40</v>
      </c>
      <c r="W175" s="4">
        <v>263</v>
      </c>
      <c r="X175" s="4">
        <v>1525</v>
      </c>
      <c r="Y175" s="4">
        <v>400313</v>
      </c>
      <c r="Z175" s="4">
        <v>40</v>
      </c>
      <c r="AA175" s="4">
        <v>276</v>
      </c>
      <c r="AB175" s="4">
        <v>1545</v>
      </c>
      <c r="AC175" s="4">
        <v>426420</v>
      </c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ht="15" x14ac:dyDescent="0.2">
      <c r="A176" s="8">
        <v>35971</v>
      </c>
      <c r="B176" s="4">
        <v>53</v>
      </c>
      <c r="C176" s="4">
        <v>116</v>
      </c>
      <c r="D176" s="4">
        <v>2040</v>
      </c>
      <c r="E176" s="10">
        <v>235960</v>
      </c>
      <c r="F176" s="4">
        <v>49</v>
      </c>
      <c r="G176" s="4">
        <v>147</v>
      </c>
      <c r="H176" s="4">
        <v>1887</v>
      </c>
      <c r="I176" s="4">
        <v>277430</v>
      </c>
      <c r="J176" s="4">
        <v>122</v>
      </c>
      <c r="K176" s="4">
        <v>165</v>
      </c>
      <c r="L176" s="4">
        <v>1795</v>
      </c>
      <c r="M176" s="4">
        <v>296624</v>
      </c>
      <c r="N176" s="4">
        <v>133</v>
      </c>
      <c r="O176" s="4">
        <v>195</v>
      </c>
      <c r="P176" s="4">
        <v>1679</v>
      </c>
      <c r="Q176" s="4">
        <v>327561</v>
      </c>
      <c r="R176" s="4">
        <v>39</v>
      </c>
      <c r="S176" s="4">
        <v>237</v>
      </c>
      <c r="T176" s="4">
        <v>1525</v>
      </c>
      <c r="U176" s="4">
        <v>360663</v>
      </c>
      <c r="V176" s="4">
        <v>40</v>
      </c>
      <c r="W176" s="4">
        <v>266</v>
      </c>
      <c r="X176" s="4">
        <v>1625</v>
      </c>
      <c r="Y176" s="4">
        <v>431438</v>
      </c>
      <c r="Z176" s="4">
        <v>45</v>
      </c>
      <c r="AA176" s="4">
        <v>318</v>
      </c>
      <c r="AB176" s="4">
        <v>1523</v>
      </c>
      <c r="AC176" s="4">
        <v>484420</v>
      </c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ht="15" x14ac:dyDescent="0.2">
      <c r="A177" s="8">
        <v>35976</v>
      </c>
      <c r="B177" s="4">
        <v>8</v>
      </c>
      <c r="C177" s="4">
        <v>105</v>
      </c>
      <c r="D177" s="4">
        <v>1920</v>
      </c>
      <c r="E177" s="10">
        <v>201600</v>
      </c>
      <c r="F177" s="4">
        <v>75</v>
      </c>
      <c r="G177" s="4">
        <v>141</v>
      </c>
      <c r="H177" s="4">
        <v>1813</v>
      </c>
      <c r="I177" s="4">
        <v>255563</v>
      </c>
      <c r="J177" s="4">
        <v>201</v>
      </c>
      <c r="K177" s="4">
        <v>163</v>
      </c>
      <c r="L177" s="4">
        <v>1722</v>
      </c>
      <c r="M177" s="4">
        <v>280514</v>
      </c>
      <c r="N177" s="4">
        <v>139</v>
      </c>
      <c r="O177" s="4">
        <v>199</v>
      </c>
      <c r="P177" s="4">
        <v>1544</v>
      </c>
      <c r="Q177" s="4">
        <v>307592</v>
      </c>
      <c r="R177" s="4">
        <v>20</v>
      </c>
      <c r="S177" s="4">
        <v>226</v>
      </c>
      <c r="T177" s="4">
        <v>1640</v>
      </c>
      <c r="U177" s="4">
        <v>370640</v>
      </c>
      <c r="V177" s="4">
        <v>33</v>
      </c>
      <c r="W177" s="4">
        <v>266</v>
      </c>
      <c r="X177" s="4">
        <v>1490</v>
      </c>
      <c r="Y177" s="4">
        <v>396340</v>
      </c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ht="15" x14ac:dyDescent="0.2">
      <c r="A178" s="8"/>
      <c r="B178" s="4"/>
      <c r="C178" s="4"/>
      <c r="D178" s="4"/>
      <c r="E178" s="10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ht="15" x14ac:dyDescent="0.2">
      <c r="A179" s="8">
        <v>35978</v>
      </c>
      <c r="B179" s="4">
        <v>41</v>
      </c>
      <c r="C179" s="4">
        <v>122</v>
      </c>
      <c r="D179" s="4">
        <v>1953</v>
      </c>
      <c r="E179" s="10">
        <v>237656</v>
      </c>
      <c r="F179" s="4">
        <v>48</v>
      </c>
      <c r="G179" s="4">
        <v>145</v>
      </c>
      <c r="H179" s="4">
        <v>1812</v>
      </c>
      <c r="I179" s="4">
        <v>263102</v>
      </c>
      <c r="J179" s="4">
        <v>120</v>
      </c>
      <c r="K179" s="4">
        <v>165</v>
      </c>
      <c r="L179" s="4">
        <v>1747</v>
      </c>
      <c r="M179" s="4">
        <v>288782</v>
      </c>
      <c r="N179" s="4">
        <v>238</v>
      </c>
      <c r="O179" s="4">
        <v>200</v>
      </c>
      <c r="P179" s="4">
        <v>1619</v>
      </c>
      <c r="Q179" s="4">
        <v>324095</v>
      </c>
      <c r="R179" s="4">
        <v>44</v>
      </c>
      <c r="S179" s="4">
        <v>233</v>
      </c>
      <c r="T179" s="4">
        <v>1563</v>
      </c>
      <c r="U179" s="4">
        <v>364257</v>
      </c>
      <c r="V179" s="4">
        <v>36</v>
      </c>
      <c r="W179" s="4">
        <v>254</v>
      </c>
      <c r="X179" s="4">
        <v>1600</v>
      </c>
      <c r="Y179" s="4">
        <v>406400</v>
      </c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ht="15" x14ac:dyDescent="0.2">
      <c r="A180" s="12">
        <v>35979</v>
      </c>
      <c r="B180" s="4"/>
      <c r="C180" s="4"/>
      <c r="D180" s="4"/>
      <c r="E180" s="10"/>
      <c r="F180" s="4"/>
      <c r="G180" s="4"/>
      <c r="H180" s="4"/>
      <c r="I180" s="4"/>
      <c r="J180" s="4">
        <v>53</v>
      </c>
      <c r="K180" s="4">
        <v>164</v>
      </c>
      <c r="L180" s="4">
        <v>1820</v>
      </c>
      <c r="M180" s="4">
        <v>298480</v>
      </c>
      <c r="N180" s="4">
        <v>70</v>
      </c>
      <c r="O180" s="4">
        <v>193</v>
      </c>
      <c r="P180" s="4">
        <v>1658</v>
      </c>
      <c r="Q180" s="4">
        <v>320326</v>
      </c>
      <c r="R180" s="4"/>
      <c r="S180" s="4"/>
      <c r="T180" s="4"/>
      <c r="U180" s="4"/>
      <c r="V180" s="4">
        <v>8</v>
      </c>
      <c r="W180" s="4">
        <v>267</v>
      </c>
      <c r="X180" s="4">
        <v>1500</v>
      </c>
      <c r="Y180" s="4">
        <v>400500</v>
      </c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ht="15" x14ac:dyDescent="0.2">
      <c r="A181" s="8">
        <v>35983</v>
      </c>
      <c r="B181" s="4">
        <v>67</v>
      </c>
      <c r="C181" s="4">
        <v>116</v>
      </c>
      <c r="D181" s="4">
        <v>1891</v>
      </c>
      <c r="E181" s="10">
        <v>219406</v>
      </c>
      <c r="F181" s="4">
        <v>83</v>
      </c>
      <c r="G181" s="4">
        <v>137</v>
      </c>
      <c r="H181" s="4">
        <v>1885</v>
      </c>
      <c r="I181" s="4">
        <v>258716</v>
      </c>
      <c r="J181" s="4">
        <v>141</v>
      </c>
      <c r="K181" s="4">
        <v>170</v>
      </c>
      <c r="L181" s="4">
        <v>1781</v>
      </c>
      <c r="M181" s="4">
        <v>303097</v>
      </c>
      <c r="N181" s="4">
        <v>202</v>
      </c>
      <c r="O181" s="4">
        <v>197</v>
      </c>
      <c r="P181" s="4">
        <v>1763</v>
      </c>
      <c r="Q181" s="4">
        <v>347664</v>
      </c>
      <c r="R181" s="4">
        <v>165</v>
      </c>
      <c r="S181" s="4">
        <v>232</v>
      </c>
      <c r="T181" s="4">
        <v>1584</v>
      </c>
      <c r="U181" s="4">
        <v>367239</v>
      </c>
      <c r="V181" s="4">
        <v>20</v>
      </c>
      <c r="W181" s="4">
        <v>273</v>
      </c>
      <c r="X181" s="4">
        <v>1450</v>
      </c>
      <c r="Y181" s="4">
        <v>395850</v>
      </c>
      <c r="Z181" s="4">
        <v>35</v>
      </c>
      <c r="AA181" s="4">
        <v>316</v>
      </c>
      <c r="AB181" s="4">
        <v>1525</v>
      </c>
      <c r="AC181" s="4">
        <v>481138</v>
      </c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ht="15" x14ac:dyDescent="0.2">
      <c r="A182" s="8">
        <v>35985</v>
      </c>
      <c r="B182" s="4">
        <v>34</v>
      </c>
      <c r="C182" s="4">
        <v>119</v>
      </c>
      <c r="D182" s="4">
        <v>1913</v>
      </c>
      <c r="E182" s="10">
        <v>227049</v>
      </c>
      <c r="F182" s="4">
        <v>20</v>
      </c>
      <c r="G182" s="4">
        <v>141</v>
      </c>
      <c r="H182" s="4">
        <v>1860</v>
      </c>
      <c r="I182" s="4">
        <v>262260</v>
      </c>
      <c r="J182" s="4">
        <v>112</v>
      </c>
      <c r="K182" s="4">
        <v>166</v>
      </c>
      <c r="L182" s="4">
        <v>1747</v>
      </c>
      <c r="M182" s="4">
        <v>289559</v>
      </c>
      <c r="N182" s="4">
        <v>106</v>
      </c>
      <c r="O182" s="4">
        <v>203</v>
      </c>
      <c r="P182" s="4">
        <v>1660</v>
      </c>
      <c r="Q182" s="4">
        <v>337644</v>
      </c>
      <c r="R182" s="4">
        <v>33</v>
      </c>
      <c r="S182" s="4">
        <v>234</v>
      </c>
      <c r="T182" s="4">
        <v>1610</v>
      </c>
      <c r="U182" s="4">
        <v>375935</v>
      </c>
      <c r="V182" s="4"/>
      <c r="W182" s="4"/>
      <c r="X182" s="4"/>
      <c r="Y182" s="4"/>
      <c r="Z182" s="4">
        <v>119</v>
      </c>
      <c r="AA182" s="4">
        <v>299</v>
      </c>
      <c r="AB182" s="4">
        <v>1626</v>
      </c>
      <c r="AC182" s="4">
        <v>486089</v>
      </c>
      <c r="AD182" s="4">
        <v>22</v>
      </c>
      <c r="AE182" s="4">
        <v>352</v>
      </c>
      <c r="AF182" s="4">
        <v>1567</v>
      </c>
      <c r="AG182" s="4">
        <v>551989</v>
      </c>
      <c r="AH182" s="4"/>
      <c r="AI182" s="4"/>
      <c r="AJ182" s="4"/>
      <c r="AK182" s="4"/>
      <c r="AL182" s="4"/>
      <c r="AM182" s="4"/>
      <c r="AN182" s="4"/>
      <c r="AO182" s="4"/>
    </row>
    <row r="183" spans="1:41" ht="15" x14ac:dyDescent="0.2">
      <c r="A183" s="8">
        <v>35990</v>
      </c>
      <c r="B183" s="4"/>
      <c r="C183" s="4"/>
      <c r="D183" s="4"/>
      <c r="E183" s="10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ht="15" x14ac:dyDescent="0.2">
      <c r="A184" s="8">
        <v>35992</v>
      </c>
      <c r="B184" s="4">
        <v>20</v>
      </c>
      <c r="C184" s="4">
        <v>122</v>
      </c>
      <c r="D184" s="4">
        <v>1900</v>
      </c>
      <c r="E184" s="10">
        <v>231800</v>
      </c>
      <c r="F184" s="4"/>
      <c r="G184" s="4"/>
      <c r="H184" s="4"/>
      <c r="I184" s="4"/>
      <c r="J184" s="4">
        <v>98</v>
      </c>
      <c r="K184" s="4">
        <v>166</v>
      </c>
      <c r="L184" s="4">
        <v>1850</v>
      </c>
      <c r="M184" s="4">
        <v>306730</v>
      </c>
      <c r="N184" s="4">
        <v>99</v>
      </c>
      <c r="O184" s="4">
        <v>193</v>
      </c>
      <c r="P184" s="4">
        <v>1708</v>
      </c>
      <c r="Q184" s="4">
        <v>329986</v>
      </c>
      <c r="R184" s="4"/>
      <c r="S184" s="4"/>
      <c r="T184" s="4"/>
      <c r="U184" s="4"/>
      <c r="V184" s="4"/>
      <c r="W184" s="4"/>
      <c r="X184" s="4"/>
      <c r="Y184" s="4"/>
      <c r="Z184" s="4">
        <v>17</v>
      </c>
      <c r="AA184" s="4">
        <v>290</v>
      </c>
      <c r="AB184" s="4">
        <v>1580</v>
      </c>
      <c r="AC184" s="4">
        <v>458200</v>
      </c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ht="15" x14ac:dyDescent="0.2">
      <c r="A185" s="8">
        <v>35997</v>
      </c>
      <c r="B185" s="4">
        <v>106</v>
      </c>
      <c r="C185" s="4">
        <v>126</v>
      </c>
      <c r="D185" s="4">
        <v>1923</v>
      </c>
      <c r="E185" s="10">
        <v>242235</v>
      </c>
      <c r="F185" s="4">
        <v>70</v>
      </c>
      <c r="G185" s="4">
        <v>143</v>
      </c>
      <c r="H185" s="4">
        <v>1864</v>
      </c>
      <c r="I185" s="4">
        <v>265806</v>
      </c>
      <c r="J185" s="4">
        <v>78</v>
      </c>
      <c r="K185" s="4">
        <v>173</v>
      </c>
      <c r="L185" s="4">
        <v>1835</v>
      </c>
      <c r="M185" s="4">
        <v>317914</v>
      </c>
      <c r="N185" s="4">
        <v>149</v>
      </c>
      <c r="O185" s="4">
        <v>200</v>
      </c>
      <c r="P185" s="4">
        <v>1744</v>
      </c>
      <c r="Q185" s="4">
        <v>349083</v>
      </c>
      <c r="R185" s="4">
        <v>46</v>
      </c>
      <c r="S185" s="4">
        <v>238</v>
      </c>
      <c r="T185" s="4">
        <v>1603</v>
      </c>
      <c r="U185" s="4">
        <v>382128</v>
      </c>
      <c r="V185" s="4">
        <v>38</v>
      </c>
      <c r="W185" s="4">
        <v>256</v>
      </c>
      <c r="X185" s="4">
        <v>1603</v>
      </c>
      <c r="Y185" s="4">
        <v>410453</v>
      </c>
      <c r="Z185" s="4">
        <v>40</v>
      </c>
      <c r="AA185" s="4">
        <v>283</v>
      </c>
      <c r="AB185" s="4">
        <v>1540</v>
      </c>
      <c r="AC185" s="4">
        <v>435820</v>
      </c>
      <c r="AD185" s="4">
        <v>31</v>
      </c>
      <c r="AE185" s="4">
        <v>333</v>
      </c>
      <c r="AF185" s="4">
        <v>1545</v>
      </c>
      <c r="AG185" s="4">
        <v>514485</v>
      </c>
      <c r="AH185" s="4"/>
      <c r="AI185" s="4"/>
      <c r="AJ185" s="4"/>
      <c r="AK185" s="4"/>
      <c r="AL185" s="4"/>
      <c r="AM185" s="4"/>
      <c r="AN185" s="4"/>
      <c r="AO185" s="4"/>
    </row>
    <row r="186" spans="1:41" ht="15" x14ac:dyDescent="0.2">
      <c r="A186" s="8">
        <v>35999</v>
      </c>
      <c r="B186" s="4">
        <v>31</v>
      </c>
      <c r="C186" s="4">
        <v>106</v>
      </c>
      <c r="D186" s="4">
        <v>2020</v>
      </c>
      <c r="E186" s="10">
        <v>213447</v>
      </c>
      <c r="F186" s="4">
        <v>34</v>
      </c>
      <c r="G186" s="4">
        <v>141</v>
      </c>
      <c r="H186" s="4">
        <v>1853</v>
      </c>
      <c r="I186" s="4">
        <v>261320</v>
      </c>
      <c r="J186" s="4">
        <v>17</v>
      </c>
      <c r="K186" s="4">
        <v>165</v>
      </c>
      <c r="L186" s="4">
        <v>1940</v>
      </c>
      <c r="M186" s="4">
        <v>320100</v>
      </c>
      <c r="N186" s="4">
        <v>107</v>
      </c>
      <c r="O186" s="4">
        <v>197</v>
      </c>
      <c r="P186" s="4">
        <v>1792</v>
      </c>
      <c r="Q186" s="4">
        <v>313382</v>
      </c>
      <c r="R186" s="4">
        <v>41</v>
      </c>
      <c r="S186" s="4">
        <v>233</v>
      </c>
      <c r="T186" s="4">
        <v>1660</v>
      </c>
      <c r="U186" s="4">
        <v>385950</v>
      </c>
      <c r="V186" s="4">
        <v>20</v>
      </c>
      <c r="W186" s="4">
        <v>272</v>
      </c>
      <c r="X186" s="4">
        <v>1600</v>
      </c>
      <c r="Y186" s="4">
        <v>435200</v>
      </c>
      <c r="Z186" s="4">
        <v>30</v>
      </c>
      <c r="AA186" s="4">
        <v>293</v>
      </c>
      <c r="AB186" s="4">
        <v>1500</v>
      </c>
      <c r="AC186" s="4">
        <v>439500</v>
      </c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ht="15" x14ac:dyDescent="0.2">
      <c r="A187" s="8">
        <v>36004</v>
      </c>
      <c r="B187" s="4">
        <v>49</v>
      </c>
      <c r="C187" s="4">
        <v>120</v>
      </c>
      <c r="D187" s="4">
        <v>1940</v>
      </c>
      <c r="E187" s="10">
        <v>233188</v>
      </c>
      <c r="F187" s="4">
        <v>102</v>
      </c>
      <c r="G187" s="4">
        <v>140</v>
      </c>
      <c r="H187" s="4">
        <v>1954</v>
      </c>
      <c r="I187" s="4">
        <v>273321</v>
      </c>
      <c r="J187" s="4">
        <v>254</v>
      </c>
      <c r="K187" s="4">
        <v>168</v>
      </c>
      <c r="L187" s="4">
        <v>1874</v>
      </c>
      <c r="M187" s="4">
        <v>314518</v>
      </c>
      <c r="N187" s="4">
        <v>206</v>
      </c>
      <c r="O187" s="4">
        <v>200</v>
      </c>
      <c r="P187" s="4">
        <v>1790</v>
      </c>
      <c r="Q187" s="4">
        <v>357186</v>
      </c>
      <c r="R187" s="4">
        <v>34</v>
      </c>
      <c r="S187" s="4">
        <v>233</v>
      </c>
      <c r="T187" s="4">
        <v>1685</v>
      </c>
      <c r="U187" s="4">
        <v>392605</v>
      </c>
      <c r="V187" s="4">
        <v>127</v>
      </c>
      <c r="W187" s="4">
        <v>262</v>
      </c>
      <c r="X187" s="4">
        <v>1528</v>
      </c>
      <c r="Y187" s="4">
        <v>399823</v>
      </c>
      <c r="Z187" s="4">
        <v>203</v>
      </c>
      <c r="AA187" s="4">
        <v>291</v>
      </c>
      <c r="AB187" s="4">
        <v>1535</v>
      </c>
      <c r="AC187" s="4">
        <v>446324</v>
      </c>
      <c r="AD187" s="4">
        <v>9</v>
      </c>
      <c r="AE187" s="4">
        <v>348</v>
      </c>
      <c r="AF187" s="4">
        <v>1480</v>
      </c>
      <c r="AG187" s="4">
        <v>515040</v>
      </c>
      <c r="AH187" s="4"/>
      <c r="AI187" s="4"/>
      <c r="AJ187" s="4"/>
      <c r="AK187" s="4"/>
      <c r="AL187" s="4"/>
      <c r="AM187" s="4"/>
      <c r="AN187" s="4"/>
      <c r="AO187" s="4"/>
    </row>
    <row r="188" spans="1:41" ht="15" x14ac:dyDescent="0.2">
      <c r="A188" s="8">
        <v>36006</v>
      </c>
      <c r="B188" s="4">
        <v>20</v>
      </c>
      <c r="C188" s="4">
        <v>115</v>
      </c>
      <c r="D188" s="4">
        <v>2170</v>
      </c>
      <c r="E188" s="10">
        <v>249550</v>
      </c>
      <c r="F188" s="4">
        <v>84</v>
      </c>
      <c r="G188" s="4">
        <v>139</v>
      </c>
      <c r="H188" s="4">
        <v>1978</v>
      </c>
      <c r="I188" s="4">
        <v>274378</v>
      </c>
      <c r="J188" s="4">
        <v>62</v>
      </c>
      <c r="K188" s="4">
        <v>172</v>
      </c>
      <c r="L188" s="4">
        <v>1812</v>
      </c>
      <c r="M188" s="4">
        <v>312389</v>
      </c>
      <c r="N188" s="4">
        <v>172</v>
      </c>
      <c r="O188" s="4">
        <v>218</v>
      </c>
      <c r="P188" s="4">
        <v>1706</v>
      </c>
      <c r="Q188" s="4">
        <v>371737</v>
      </c>
      <c r="R188" s="4">
        <v>102</v>
      </c>
      <c r="S188" s="4">
        <v>237</v>
      </c>
      <c r="T188" s="4">
        <v>1688</v>
      </c>
      <c r="U188" s="4">
        <v>399291</v>
      </c>
      <c r="V188" s="4">
        <v>20</v>
      </c>
      <c r="W188" s="4">
        <v>259</v>
      </c>
      <c r="X188" s="4">
        <v>1550</v>
      </c>
      <c r="Y188" s="4">
        <v>401450</v>
      </c>
      <c r="Z188" s="4">
        <v>68</v>
      </c>
      <c r="AA188" s="4">
        <v>287</v>
      </c>
      <c r="AB188" s="4">
        <v>1530</v>
      </c>
      <c r="AC188" s="4">
        <v>439416</v>
      </c>
      <c r="AD188" s="4">
        <v>42</v>
      </c>
      <c r="AE188" s="4">
        <v>360</v>
      </c>
      <c r="AF188" s="4">
        <v>1533</v>
      </c>
      <c r="AG188" s="4">
        <v>552000</v>
      </c>
      <c r="AH188" s="4"/>
      <c r="AI188" s="4"/>
      <c r="AJ188" s="4"/>
      <c r="AK188" s="4"/>
      <c r="AL188" s="4"/>
      <c r="AM188" s="4"/>
      <c r="AN188" s="4"/>
      <c r="AO188" s="4"/>
    </row>
    <row r="189" spans="1:41" ht="15" x14ac:dyDescent="0.2">
      <c r="A189" s="12">
        <v>36007</v>
      </c>
      <c r="B189" s="4">
        <v>7</v>
      </c>
      <c r="C189" s="4">
        <v>106</v>
      </c>
      <c r="D189" s="4">
        <v>2210</v>
      </c>
      <c r="E189" s="10">
        <v>233155</v>
      </c>
      <c r="F189" s="4">
        <v>75</v>
      </c>
      <c r="G189" s="4">
        <v>138</v>
      </c>
      <c r="H189" s="4">
        <v>2038</v>
      </c>
      <c r="I189" s="4">
        <v>281175</v>
      </c>
      <c r="J189" s="4">
        <v>154</v>
      </c>
      <c r="K189" s="4">
        <v>164</v>
      </c>
      <c r="L189" s="4">
        <v>1920</v>
      </c>
      <c r="M189" s="4">
        <v>315720</v>
      </c>
      <c r="N189" s="4">
        <v>157</v>
      </c>
      <c r="O189" s="4">
        <v>212</v>
      </c>
      <c r="P189" s="4">
        <v>1762</v>
      </c>
      <c r="Q189" s="4">
        <v>374073</v>
      </c>
      <c r="R189" s="4">
        <v>30</v>
      </c>
      <c r="S189" s="4">
        <v>224</v>
      </c>
      <c r="T189" s="4">
        <v>1730</v>
      </c>
      <c r="U189" s="4">
        <v>386655</v>
      </c>
      <c r="V189" s="4"/>
      <c r="W189" s="4"/>
      <c r="X189" s="4"/>
      <c r="Y189" s="4"/>
      <c r="Z189" s="4">
        <v>45</v>
      </c>
      <c r="AA189" s="4">
        <v>318</v>
      </c>
      <c r="AB189" s="4">
        <v>1550</v>
      </c>
      <c r="AC189" s="4">
        <v>493417</v>
      </c>
      <c r="AD189" s="4">
        <v>9</v>
      </c>
      <c r="AE189" s="4">
        <v>349</v>
      </c>
      <c r="AF189" s="4">
        <v>1490</v>
      </c>
      <c r="AG189" s="4">
        <v>520010</v>
      </c>
      <c r="AH189" s="4"/>
      <c r="AI189" s="4"/>
      <c r="AJ189" s="4"/>
      <c r="AK189" s="4"/>
      <c r="AL189" s="4"/>
      <c r="AM189" s="4"/>
      <c r="AN189" s="4"/>
      <c r="AO189" s="4"/>
    </row>
    <row r="190" spans="1:41" ht="15" x14ac:dyDescent="0.2">
      <c r="A190" s="12"/>
      <c r="B190" s="4"/>
      <c r="C190" s="4"/>
      <c r="D190" s="4"/>
      <c r="E190" s="10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15" x14ac:dyDescent="0.2">
      <c r="A191" s="8">
        <v>36011</v>
      </c>
      <c r="B191" s="4">
        <v>46</v>
      </c>
      <c r="C191" s="4">
        <v>122</v>
      </c>
      <c r="D191" s="4">
        <v>2130</v>
      </c>
      <c r="E191" s="10">
        <v>259860</v>
      </c>
      <c r="F191" s="4">
        <v>83</v>
      </c>
      <c r="G191" s="4">
        <v>137</v>
      </c>
      <c r="H191" s="4">
        <v>1982</v>
      </c>
      <c r="I191" s="4">
        <v>272860</v>
      </c>
      <c r="J191" s="4">
        <v>195</v>
      </c>
      <c r="K191" s="4">
        <v>166</v>
      </c>
      <c r="L191" s="4">
        <v>1936</v>
      </c>
      <c r="M191" s="4">
        <v>321517</v>
      </c>
      <c r="N191" s="4">
        <v>141</v>
      </c>
      <c r="O191" s="4">
        <v>202</v>
      </c>
      <c r="P191" s="4">
        <v>1821</v>
      </c>
      <c r="Q191" s="4">
        <v>368024</v>
      </c>
      <c r="R191" s="4">
        <v>59</v>
      </c>
      <c r="S191" s="4">
        <v>241</v>
      </c>
      <c r="T191" s="4">
        <v>1573</v>
      </c>
      <c r="U191" s="4">
        <v>378973</v>
      </c>
      <c r="V191" s="4">
        <v>85</v>
      </c>
      <c r="W191" s="4">
        <v>257</v>
      </c>
      <c r="X191" s="4">
        <v>1559</v>
      </c>
      <c r="Y191" s="4">
        <v>399805</v>
      </c>
      <c r="Z191" s="4">
        <v>13</v>
      </c>
      <c r="AA191" s="4">
        <v>286</v>
      </c>
      <c r="AB191" s="4">
        <v>1455</v>
      </c>
      <c r="AC191" s="4">
        <v>415403</v>
      </c>
      <c r="AD191" s="4">
        <v>23</v>
      </c>
      <c r="AE191" s="4">
        <v>365</v>
      </c>
      <c r="AF191" s="4">
        <v>1535</v>
      </c>
      <c r="AG191" s="4">
        <v>560275</v>
      </c>
      <c r="AH191" s="1">
        <v>1</v>
      </c>
      <c r="AI191" s="1">
        <v>382</v>
      </c>
      <c r="AJ191" s="1">
        <v>1420</v>
      </c>
      <c r="AK191" s="1">
        <v>542440</v>
      </c>
      <c r="AL191" s="4"/>
      <c r="AM191" s="4"/>
      <c r="AN191" s="4"/>
      <c r="AO191" s="4"/>
    </row>
    <row r="192" spans="1:41" ht="15" x14ac:dyDescent="0.2">
      <c r="A192" s="8">
        <v>36012</v>
      </c>
      <c r="B192" s="4">
        <v>25</v>
      </c>
      <c r="C192" s="4">
        <v>109</v>
      </c>
      <c r="D192" s="4">
        <v>2183</v>
      </c>
      <c r="E192" s="10">
        <v>238711</v>
      </c>
      <c r="F192" s="4"/>
      <c r="G192" s="4"/>
      <c r="H192" s="4"/>
      <c r="I192" s="4"/>
      <c r="J192" s="4">
        <v>56</v>
      </c>
      <c r="K192" s="4">
        <v>173</v>
      </c>
      <c r="L192" s="4">
        <v>1803</v>
      </c>
      <c r="M192" s="4">
        <v>326444</v>
      </c>
      <c r="N192" s="4">
        <v>24</v>
      </c>
      <c r="O192" s="4">
        <v>199</v>
      </c>
      <c r="P192" s="4">
        <v>1735</v>
      </c>
      <c r="Q192" s="4">
        <v>344398</v>
      </c>
      <c r="R192" s="4"/>
      <c r="S192" s="4"/>
      <c r="T192" s="4"/>
      <c r="U192" s="4"/>
      <c r="V192" s="4"/>
      <c r="W192" s="4"/>
      <c r="X192" s="4"/>
      <c r="Y192" s="4"/>
      <c r="Z192" s="4">
        <v>11</v>
      </c>
      <c r="AA192" s="4">
        <v>300</v>
      </c>
      <c r="AB192" s="4">
        <v>1540</v>
      </c>
      <c r="AC192" s="4">
        <v>462000</v>
      </c>
      <c r="AD192" s="4">
        <v>27</v>
      </c>
      <c r="AE192" s="4">
        <v>356</v>
      </c>
      <c r="AF192" s="4">
        <v>1495</v>
      </c>
      <c r="AG192" s="4">
        <v>532220</v>
      </c>
      <c r="AH192" s="4"/>
      <c r="AI192" s="4"/>
      <c r="AJ192" s="4"/>
      <c r="AK192" s="4"/>
      <c r="AL192" s="4"/>
      <c r="AM192" s="4"/>
      <c r="AN192" s="4"/>
      <c r="AO192" s="4"/>
    </row>
    <row r="193" spans="1:41" ht="15" x14ac:dyDescent="0.2">
      <c r="A193" s="8">
        <v>36013</v>
      </c>
      <c r="B193" s="4">
        <v>46</v>
      </c>
      <c r="C193" s="4">
        <v>113</v>
      </c>
      <c r="D193" s="4">
        <v>2117</v>
      </c>
      <c r="E193" s="10">
        <v>239183</v>
      </c>
      <c r="F193" s="4">
        <v>41</v>
      </c>
      <c r="G193" s="4">
        <v>140</v>
      </c>
      <c r="H193" s="4">
        <v>1985</v>
      </c>
      <c r="I193" s="4">
        <v>277900</v>
      </c>
      <c r="J193" s="4">
        <v>57</v>
      </c>
      <c r="K193" s="4">
        <v>162</v>
      </c>
      <c r="L193" s="4">
        <v>1828</v>
      </c>
      <c r="M193" s="4">
        <v>295598</v>
      </c>
      <c r="N193" s="4">
        <v>153</v>
      </c>
      <c r="O193" s="4">
        <v>200</v>
      </c>
      <c r="P193" s="4">
        <v>1751</v>
      </c>
      <c r="Q193" s="4">
        <v>349833</v>
      </c>
      <c r="R193" s="4">
        <v>22</v>
      </c>
      <c r="S193" s="4">
        <v>240</v>
      </c>
      <c r="T193" s="4">
        <v>1620</v>
      </c>
      <c r="U193" s="4">
        <v>388800</v>
      </c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ht="15" x14ac:dyDescent="0.2">
      <c r="A194" s="8">
        <v>36018</v>
      </c>
      <c r="B194" s="4">
        <v>134</v>
      </c>
      <c r="C194" s="4">
        <v>115</v>
      </c>
      <c r="D194" s="4">
        <v>2154</v>
      </c>
      <c r="E194" s="10">
        <v>248489</v>
      </c>
      <c r="F194" s="4">
        <v>37</v>
      </c>
      <c r="G194" s="4">
        <v>134</v>
      </c>
      <c r="H194" s="4">
        <v>2110</v>
      </c>
      <c r="I194" s="4">
        <v>281685</v>
      </c>
      <c r="J194" s="4">
        <v>250</v>
      </c>
      <c r="K194" s="4">
        <v>168</v>
      </c>
      <c r="L194" s="4">
        <v>2001</v>
      </c>
      <c r="M194" s="4">
        <v>336807</v>
      </c>
      <c r="N194" s="4">
        <v>121</v>
      </c>
      <c r="O194" s="4">
        <v>198</v>
      </c>
      <c r="P194" s="4">
        <v>1795</v>
      </c>
      <c r="Q194" s="4">
        <v>355859</v>
      </c>
      <c r="R194" s="4">
        <v>124</v>
      </c>
      <c r="S194" s="4">
        <v>232</v>
      </c>
      <c r="T194" s="4">
        <v>1677</v>
      </c>
      <c r="U194" s="4">
        <v>388241</v>
      </c>
      <c r="V194" s="4">
        <v>10</v>
      </c>
      <c r="W194" s="4">
        <v>253</v>
      </c>
      <c r="X194" s="4">
        <v>1600</v>
      </c>
      <c r="Y194" s="4">
        <v>414920</v>
      </c>
      <c r="Z194" s="4">
        <v>118</v>
      </c>
      <c r="AA194" s="4">
        <v>296</v>
      </c>
      <c r="AB194" s="4">
        <v>1534</v>
      </c>
      <c r="AC194" s="4">
        <v>453514</v>
      </c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ht="15" x14ac:dyDescent="0.2">
      <c r="A195" s="8">
        <v>36020</v>
      </c>
      <c r="B195" s="4">
        <v>83</v>
      </c>
      <c r="C195" s="4">
        <v>122</v>
      </c>
      <c r="D195" s="4">
        <v>2070</v>
      </c>
      <c r="E195" s="10">
        <v>251505</v>
      </c>
      <c r="F195" s="4">
        <v>32</v>
      </c>
      <c r="G195" s="4">
        <v>146</v>
      </c>
      <c r="H195" s="4">
        <v>2105</v>
      </c>
      <c r="I195" s="4">
        <v>307330</v>
      </c>
      <c r="J195" s="4">
        <v>101</v>
      </c>
      <c r="K195" s="4">
        <v>169</v>
      </c>
      <c r="L195" s="4">
        <v>1950</v>
      </c>
      <c r="M195" s="4">
        <v>328575</v>
      </c>
      <c r="N195" s="4">
        <v>27</v>
      </c>
      <c r="O195" s="4">
        <v>188</v>
      </c>
      <c r="P195" s="4">
        <v>1845</v>
      </c>
      <c r="Q195" s="4">
        <v>345938</v>
      </c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ht="15" x14ac:dyDescent="0.2">
      <c r="A196" s="8">
        <v>36021</v>
      </c>
      <c r="B196" s="4">
        <v>17</v>
      </c>
      <c r="C196" s="4">
        <v>107</v>
      </c>
      <c r="D196" s="4">
        <v>2360</v>
      </c>
      <c r="E196" s="10">
        <v>252520</v>
      </c>
      <c r="F196" s="4"/>
      <c r="G196" s="4"/>
      <c r="H196" s="4"/>
      <c r="I196" s="4"/>
      <c r="J196" s="4">
        <v>128</v>
      </c>
      <c r="K196" s="4">
        <v>165</v>
      </c>
      <c r="L196" s="4">
        <v>1923</v>
      </c>
      <c r="M196" s="4">
        <v>316388</v>
      </c>
      <c r="N196" s="4">
        <v>66</v>
      </c>
      <c r="O196" s="4">
        <v>195</v>
      </c>
      <c r="P196" s="4">
        <v>1783</v>
      </c>
      <c r="Q196" s="4">
        <v>348033</v>
      </c>
      <c r="R196" s="4">
        <v>223</v>
      </c>
      <c r="S196" s="4">
        <v>236</v>
      </c>
      <c r="T196" s="4">
        <v>1819</v>
      </c>
      <c r="U196" s="4">
        <v>429967</v>
      </c>
      <c r="V196" s="4">
        <v>32</v>
      </c>
      <c r="W196" s="4">
        <v>256</v>
      </c>
      <c r="X196" s="4">
        <v>1640</v>
      </c>
      <c r="Y196" s="4">
        <v>419840</v>
      </c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ht="15" x14ac:dyDescent="0.2">
      <c r="A197" s="8">
        <v>36025</v>
      </c>
      <c r="B197" s="4">
        <v>95</v>
      </c>
      <c r="C197" s="4">
        <v>117</v>
      </c>
      <c r="D197" s="4">
        <v>2071</v>
      </c>
      <c r="E197" s="10">
        <v>243240</v>
      </c>
      <c r="F197" s="4">
        <v>67</v>
      </c>
      <c r="G197" s="4">
        <v>141</v>
      </c>
      <c r="H197" s="4">
        <v>2108</v>
      </c>
      <c r="I197" s="4">
        <v>296631</v>
      </c>
      <c r="J197" s="4">
        <v>335</v>
      </c>
      <c r="K197" s="4">
        <v>165</v>
      </c>
      <c r="L197" s="4">
        <v>2032</v>
      </c>
      <c r="M197" s="4">
        <v>335145</v>
      </c>
      <c r="N197" s="4">
        <v>83</v>
      </c>
      <c r="O197" s="4">
        <v>195</v>
      </c>
      <c r="P197" s="4">
        <v>1780</v>
      </c>
      <c r="Q197" s="4">
        <v>347456</v>
      </c>
      <c r="R197" s="4">
        <v>42</v>
      </c>
      <c r="S197" s="4">
        <v>239</v>
      </c>
      <c r="T197" s="4">
        <v>1650</v>
      </c>
      <c r="U197" s="4">
        <v>393000</v>
      </c>
      <c r="V197" s="4">
        <v>123</v>
      </c>
      <c r="W197" s="4">
        <v>260</v>
      </c>
      <c r="X197" s="4">
        <v>1583</v>
      </c>
      <c r="Y197" s="4">
        <v>411667</v>
      </c>
      <c r="Z197" s="4">
        <v>150</v>
      </c>
      <c r="AA197" s="4">
        <v>290</v>
      </c>
      <c r="AB197" s="4">
        <v>1593</v>
      </c>
      <c r="AC197" s="4">
        <v>461228</v>
      </c>
      <c r="AD197" s="4">
        <v>33</v>
      </c>
      <c r="AE197" s="4">
        <v>362</v>
      </c>
      <c r="AF197" s="4">
        <v>1587</v>
      </c>
      <c r="AG197" s="4">
        <v>574902</v>
      </c>
      <c r="AH197" s="4"/>
      <c r="AI197" s="4"/>
      <c r="AJ197" s="4"/>
      <c r="AK197" s="4"/>
      <c r="AL197" s="4"/>
      <c r="AM197" s="4"/>
      <c r="AN197" s="4"/>
      <c r="AO197" s="4"/>
    </row>
    <row r="198" spans="1:41" ht="15" x14ac:dyDescent="0.2">
      <c r="A198" s="8">
        <v>36026</v>
      </c>
      <c r="B198" s="4">
        <v>9</v>
      </c>
      <c r="C198" s="4">
        <v>101</v>
      </c>
      <c r="D198" s="4">
        <v>2130</v>
      </c>
      <c r="E198" s="10">
        <v>215130</v>
      </c>
      <c r="F198" s="4">
        <v>9</v>
      </c>
      <c r="G198" s="4">
        <v>150</v>
      </c>
      <c r="H198" s="4">
        <v>2020</v>
      </c>
      <c r="I198" s="4">
        <v>303000</v>
      </c>
      <c r="J198" s="4">
        <v>25</v>
      </c>
      <c r="K198" s="4">
        <v>167</v>
      </c>
      <c r="L198" s="4">
        <v>1870</v>
      </c>
      <c r="M198" s="4">
        <v>311667</v>
      </c>
      <c r="N198" s="4">
        <v>31</v>
      </c>
      <c r="O198" s="4">
        <v>203</v>
      </c>
      <c r="P198" s="4">
        <v>1787</v>
      </c>
      <c r="Q198" s="4">
        <v>362693</v>
      </c>
      <c r="R198" s="4">
        <v>23</v>
      </c>
      <c r="S198" s="4">
        <v>235</v>
      </c>
      <c r="T198" s="4">
        <v>1660</v>
      </c>
      <c r="U198" s="4">
        <v>390100</v>
      </c>
      <c r="V198" s="4">
        <v>20</v>
      </c>
      <c r="W198" s="4">
        <v>266</v>
      </c>
      <c r="X198" s="4">
        <v>1600</v>
      </c>
      <c r="Y198" s="4">
        <v>425600</v>
      </c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ht="15" x14ac:dyDescent="0.2">
      <c r="A199" s="8">
        <v>36027</v>
      </c>
      <c r="B199" s="4">
        <v>65</v>
      </c>
      <c r="C199" s="4">
        <v>120</v>
      </c>
      <c r="D199" s="4">
        <v>2228</v>
      </c>
      <c r="E199" s="10">
        <v>267300</v>
      </c>
      <c r="F199" s="4">
        <v>6</v>
      </c>
      <c r="G199" s="4">
        <v>132</v>
      </c>
      <c r="H199" s="4">
        <v>2160</v>
      </c>
      <c r="I199" s="4">
        <v>285120</v>
      </c>
      <c r="J199" s="4">
        <v>36</v>
      </c>
      <c r="K199" s="4">
        <v>166</v>
      </c>
      <c r="L199" s="4">
        <v>1940</v>
      </c>
      <c r="M199" s="4">
        <v>322687</v>
      </c>
      <c r="N199" s="4">
        <v>136</v>
      </c>
      <c r="O199" s="4">
        <v>201</v>
      </c>
      <c r="P199" s="4">
        <v>1860</v>
      </c>
      <c r="Q199" s="4">
        <v>374558</v>
      </c>
      <c r="R199" s="4">
        <v>76</v>
      </c>
      <c r="S199" s="4">
        <v>227</v>
      </c>
      <c r="T199" s="4">
        <v>1663</v>
      </c>
      <c r="U199" s="4">
        <v>377803</v>
      </c>
      <c r="V199" s="4">
        <v>20</v>
      </c>
      <c r="W199" s="4">
        <v>259</v>
      </c>
      <c r="X199" s="4">
        <v>1600</v>
      </c>
      <c r="Y199" s="4">
        <v>414400</v>
      </c>
      <c r="Z199" s="4">
        <v>18</v>
      </c>
      <c r="AA199" s="4">
        <v>311</v>
      </c>
      <c r="AB199" s="4">
        <v>1580</v>
      </c>
      <c r="AC199" s="4">
        <v>491380</v>
      </c>
      <c r="AD199" s="4">
        <v>18</v>
      </c>
      <c r="AE199" s="4">
        <v>384</v>
      </c>
      <c r="AF199" s="4">
        <v>1590</v>
      </c>
      <c r="AG199" s="4">
        <v>610560</v>
      </c>
      <c r="AH199" s="4"/>
      <c r="AI199" s="4"/>
      <c r="AJ199" s="4"/>
      <c r="AK199" s="4"/>
      <c r="AL199" s="4"/>
      <c r="AM199" s="4"/>
      <c r="AN199" s="4"/>
      <c r="AO199" s="4"/>
    </row>
    <row r="200" spans="1:41" ht="15" x14ac:dyDescent="0.2">
      <c r="A200" s="8">
        <v>36028</v>
      </c>
      <c r="B200" s="4">
        <v>24</v>
      </c>
      <c r="C200" s="4">
        <v>110</v>
      </c>
      <c r="D200" s="4">
        <v>2200</v>
      </c>
      <c r="E200" s="10">
        <v>240900</v>
      </c>
      <c r="F200" s="4">
        <v>129</v>
      </c>
      <c r="G200" s="4">
        <v>145</v>
      </c>
      <c r="H200" s="4">
        <v>2083</v>
      </c>
      <c r="I200" s="4">
        <v>301122</v>
      </c>
      <c r="J200" s="4">
        <v>57</v>
      </c>
      <c r="K200" s="4">
        <v>164</v>
      </c>
      <c r="L200" s="4">
        <v>1923</v>
      </c>
      <c r="M200" s="4">
        <v>314809</v>
      </c>
      <c r="N200" s="4">
        <v>267</v>
      </c>
      <c r="O200" s="4">
        <v>196</v>
      </c>
      <c r="P200" s="4">
        <v>1812</v>
      </c>
      <c r="Q200" s="4">
        <v>355309</v>
      </c>
      <c r="R200" s="4">
        <v>10</v>
      </c>
      <c r="S200" s="4">
        <v>223</v>
      </c>
      <c r="T200" s="4">
        <v>1600</v>
      </c>
      <c r="U200" s="4">
        <v>356800</v>
      </c>
      <c r="V200" s="4">
        <v>37</v>
      </c>
      <c r="W200" s="4">
        <v>266</v>
      </c>
      <c r="X200" s="4">
        <v>1610</v>
      </c>
      <c r="Y200" s="4">
        <v>428260</v>
      </c>
      <c r="Z200" s="4">
        <v>6</v>
      </c>
      <c r="AA200" s="4">
        <v>290</v>
      </c>
      <c r="AB200" s="4">
        <v>1570</v>
      </c>
      <c r="AC200" s="4">
        <v>455300</v>
      </c>
      <c r="AD200" s="4"/>
      <c r="AE200" s="4"/>
      <c r="AF200" s="4"/>
      <c r="AG200" s="4"/>
      <c r="AH200" s="1">
        <v>36</v>
      </c>
      <c r="AI200" s="1">
        <v>362</v>
      </c>
      <c r="AJ200" s="1">
        <v>1515</v>
      </c>
      <c r="AK200" s="1">
        <v>548430</v>
      </c>
      <c r="AL200" s="4"/>
      <c r="AM200" s="4"/>
      <c r="AN200" s="4"/>
      <c r="AO200" s="4"/>
    </row>
    <row r="201" spans="1:41" ht="15" x14ac:dyDescent="0.2">
      <c r="A201" s="8">
        <v>36032</v>
      </c>
      <c r="B201" s="4">
        <v>143</v>
      </c>
      <c r="C201" s="4">
        <v>119</v>
      </c>
      <c r="D201" s="4">
        <v>2211</v>
      </c>
      <c r="E201" s="10">
        <v>263415</v>
      </c>
      <c r="F201" s="4">
        <v>95</v>
      </c>
      <c r="G201" s="4">
        <v>143</v>
      </c>
      <c r="H201" s="4">
        <v>2105</v>
      </c>
      <c r="I201" s="4">
        <v>300489</v>
      </c>
      <c r="J201" s="4">
        <v>160</v>
      </c>
      <c r="K201" s="4">
        <v>173</v>
      </c>
      <c r="L201" s="4">
        <v>1913</v>
      </c>
      <c r="M201" s="4">
        <v>330778</v>
      </c>
      <c r="N201" s="4">
        <v>155</v>
      </c>
      <c r="O201" s="4">
        <v>199</v>
      </c>
      <c r="P201" s="4">
        <v>1796</v>
      </c>
      <c r="Q201" s="4">
        <v>356886</v>
      </c>
      <c r="R201" s="4">
        <v>96</v>
      </c>
      <c r="S201" s="4">
        <v>230</v>
      </c>
      <c r="T201" s="4">
        <v>1820</v>
      </c>
      <c r="U201" s="4">
        <v>418373</v>
      </c>
      <c r="V201" s="4">
        <v>70</v>
      </c>
      <c r="W201" s="4">
        <v>209</v>
      </c>
      <c r="X201" s="4">
        <v>1583</v>
      </c>
      <c r="Y201" s="4">
        <v>424901</v>
      </c>
      <c r="Z201" s="4">
        <v>72</v>
      </c>
      <c r="AA201" s="4">
        <v>315</v>
      </c>
      <c r="AB201" s="4">
        <v>1603</v>
      </c>
      <c r="AC201" s="4">
        <v>504788</v>
      </c>
      <c r="AD201" s="4"/>
      <c r="AE201" s="4"/>
      <c r="AF201" s="4"/>
      <c r="AG201" s="4"/>
      <c r="AH201" s="4"/>
      <c r="AI201" s="4"/>
      <c r="AJ201" s="4"/>
      <c r="AK201" s="4"/>
      <c r="AL201" s="1">
        <v>1</v>
      </c>
      <c r="AM201" s="1">
        <v>652</v>
      </c>
      <c r="AN201" s="1">
        <v>1480</v>
      </c>
      <c r="AO201" s="1">
        <v>964960</v>
      </c>
    </row>
    <row r="202" spans="1:41" ht="15" x14ac:dyDescent="0.2">
      <c r="A202" s="8">
        <v>36033</v>
      </c>
      <c r="B202" s="4">
        <v>1</v>
      </c>
      <c r="C202" s="4">
        <v>108</v>
      </c>
      <c r="D202" s="4">
        <v>2060</v>
      </c>
      <c r="E202" s="10">
        <v>222480</v>
      </c>
      <c r="F202" s="4"/>
      <c r="G202" s="4"/>
      <c r="H202" s="4"/>
      <c r="I202" s="4"/>
      <c r="J202" s="4"/>
      <c r="K202" s="4"/>
      <c r="L202" s="4"/>
      <c r="M202" s="4"/>
      <c r="N202" s="4">
        <v>43</v>
      </c>
      <c r="O202" s="4">
        <v>203</v>
      </c>
      <c r="P202" s="4">
        <v>1835</v>
      </c>
      <c r="Q202" s="4">
        <v>371588</v>
      </c>
      <c r="R202" s="4"/>
      <c r="S202" s="4"/>
      <c r="T202" s="4"/>
      <c r="U202" s="4"/>
      <c r="V202" s="4">
        <v>16</v>
      </c>
      <c r="W202" s="4">
        <v>259</v>
      </c>
      <c r="X202" s="4">
        <v>1600</v>
      </c>
      <c r="Y202" s="4">
        <v>414400</v>
      </c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ht="15" x14ac:dyDescent="0.2">
      <c r="A203" s="8">
        <v>36034</v>
      </c>
      <c r="B203" s="4"/>
      <c r="C203" s="4"/>
      <c r="D203" s="4"/>
      <c r="E203" s="10"/>
      <c r="F203" s="4">
        <v>63</v>
      </c>
      <c r="G203" s="4">
        <v>138</v>
      </c>
      <c r="H203" s="4">
        <v>2390</v>
      </c>
      <c r="I203" s="4">
        <v>329820</v>
      </c>
      <c r="J203" s="4">
        <v>128</v>
      </c>
      <c r="K203" s="4">
        <v>169</v>
      </c>
      <c r="L203" s="4">
        <v>2015</v>
      </c>
      <c r="M203" s="4">
        <v>339528</v>
      </c>
      <c r="N203" s="4">
        <v>51</v>
      </c>
      <c r="O203" s="4">
        <v>204</v>
      </c>
      <c r="P203" s="4">
        <v>1780</v>
      </c>
      <c r="Q203" s="4">
        <v>363713</v>
      </c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ht="15" x14ac:dyDescent="0.2">
      <c r="A204" s="8">
        <v>36035</v>
      </c>
      <c r="B204" s="4">
        <v>78</v>
      </c>
      <c r="C204" s="4">
        <v>105</v>
      </c>
      <c r="D204" s="4">
        <v>2237</v>
      </c>
      <c r="E204" s="10">
        <v>235196</v>
      </c>
      <c r="F204" s="4">
        <v>83</v>
      </c>
      <c r="G204" s="4">
        <v>138</v>
      </c>
      <c r="H204" s="4">
        <v>1954</v>
      </c>
      <c r="I204" s="4">
        <v>269652</v>
      </c>
      <c r="J204" s="4">
        <v>1</v>
      </c>
      <c r="K204" s="4">
        <v>100</v>
      </c>
      <c r="L204" s="4">
        <v>2110</v>
      </c>
      <c r="M204" s="4">
        <v>337600</v>
      </c>
      <c r="N204" s="4">
        <v>40</v>
      </c>
      <c r="O204" s="4">
        <v>203</v>
      </c>
      <c r="P204" s="4">
        <v>1773</v>
      </c>
      <c r="Q204" s="4">
        <v>359987</v>
      </c>
      <c r="R204" s="4">
        <v>25</v>
      </c>
      <c r="S204" s="4">
        <v>223</v>
      </c>
      <c r="T204" s="4">
        <v>1770</v>
      </c>
      <c r="U204" s="4">
        <v>394710</v>
      </c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ht="15" x14ac:dyDescent="0.2">
      <c r="A205" s="8"/>
      <c r="B205" s="4"/>
      <c r="C205" s="4"/>
      <c r="D205" s="4"/>
      <c r="E205" s="10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ht="15" x14ac:dyDescent="0.2">
      <c r="A206" s="8">
        <v>36039</v>
      </c>
      <c r="B206" s="4">
        <v>149</v>
      </c>
      <c r="C206" s="4">
        <v>118</v>
      </c>
      <c r="D206" s="4">
        <v>2309</v>
      </c>
      <c r="E206" s="10">
        <v>271855</v>
      </c>
      <c r="F206" s="4">
        <v>97</v>
      </c>
      <c r="G206" s="4">
        <v>143</v>
      </c>
      <c r="H206" s="4">
        <v>2002</v>
      </c>
      <c r="I206" s="4">
        <v>285886</v>
      </c>
      <c r="J206" s="4">
        <v>115</v>
      </c>
      <c r="K206" s="4">
        <v>158</v>
      </c>
      <c r="L206" s="4">
        <v>1981</v>
      </c>
      <c r="M206" s="4">
        <v>313349</v>
      </c>
      <c r="N206" s="4">
        <v>274</v>
      </c>
      <c r="O206" s="4">
        <v>202</v>
      </c>
      <c r="P206" s="4">
        <v>1768</v>
      </c>
      <c r="Q206" s="4">
        <v>356351</v>
      </c>
      <c r="R206" s="4">
        <v>70</v>
      </c>
      <c r="S206" s="4">
        <v>232</v>
      </c>
      <c r="T206" s="4">
        <v>1670</v>
      </c>
      <c r="U206" s="4">
        <v>387440</v>
      </c>
      <c r="V206" s="4">
        <v>43</v>
      </c>
      <c r="W206" s="4">
        <v>264</v>
      </c>
      <c r="X206" s="4">
        <v>1535</v>
      </c>
      <c r="Y206" s="4">
        <v>405240</v>
      </c>
      <c r="Z206" s="4">
        <v>152</v>
      </c>
      <c r="AA206" s="4">
        <v>295</v>
      </c>
      <c r="AB206" s="4">
        <v>1539</v>
      </c>
      <c r="AC206" s="4">
        <v>453162</v>
      </c>
      <c r="AD206" s="4"/>
      <c r="AE206" s="4"/>
      <c r="AF206" s="4"/>
      <c r="AG206" s="4"/>
      <c r="AH206" s="1">
        <v>70</v>
      </c>
      <c r="AI206" s="1">
        <v>349</v>
      </c>
      <c r="AJ206" s="1">
        <v>1568</v>
      </c>
      <c r="AK206" s="1">
        <v>547058</v>
      </c>
      <c r="AL206" s="4"/>
      <c r="AM206" s="4"/>
      <c r="AN206" s="4"/>
      <c r="AO206" s="4"/>
    </row>
    <row r="207" spans="1:41" ht="15" x14ac:dyDescent="0.2">
      <c r="A207" s="8">
        <v>36040</v>
      </c>
      <c r="B207" s="4"/>
      <c r="C207" s="4"/>
      <c r="D207" s="4"/>
      <c r="E207" s="10"/>
      <c r="F207" s="4">
        <v>59</v>
      </c>
      <c r="G207" s="4">
        <v>132</v>
      </c>
      <c r="H207" s="4">
        <v>2140</v>
      </c>
      <c r="I207" s="4">
        <v>282480</v>
      </c>
      <c r="J207" s="4"/>
      <c r="K207" s="4"/>
      <c r="L207" s="4"/>
      <c r="M207" s="4"/>
      <c r="N207" s="4">
        <v>87</v>
      </c>
      <c r="O207" s="4">
        <v>191</v>
      </c>
      <c r="P207" s="4">
        <v>1692</v>
      </c>
      <c r="Q207" s="4">
        <v>322495</v>
      </c>
      <c r="R207" s="4">
        <v>24</v>
      </c>
      <c r="S207" s="4">
        <v>226</v>
      </c>
      <c r="T207" s="4">
        <v>1715</v>
      </c>
      <c r="U207" s="4">
        <v>387590</v>
      </c>
      <c r="V207" s="4">
        <v>7</v>
      </c>
      <c r="W207" s="4">
        <v>266</v>
      </c>
      <c r="X207" s="4">
        <v>1580</v>
      </c>
      <c r="Y207" s="4">
        <v>420280</v>
      </c>
      <c r="Z207" s="4">
        <v>16</v>
      </c>
      <c r="AA207" s="4">
        <v>295</v>
      </c>
      <c r="AB207" s="4">
        <v>1610</v>
      </c>
      <c r="AC207" s="4">
        <v>474950</v>
      </c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ht="15" x14ac:dyDescent="0.2">
      <c r="A208" s="8">
        <v>36041</v>
      </c>
      <c r="B208" s="4">
        <v>111</v>
      </c>
      <c r="C208" s="4">
        <v>121</v>
      </c>
      <c r="D208" s="4">
        <v>2378</v>
      </c>
      <c r="E208" s="10">
        <v>287738</v>
      </c>
      <c r="F208" s="4">
        <v>15</v>
      </c>
      <c r="G208" s="4">
        <v>145</v>
      </c>
      <c r="H208" s="4">
        <v>2170</v>
      </c>
      <c r="I208" s="4">
        <v>314650</v>
      </c>
      <c r="J208" s="4">
        <v>47</v>
      </c>
      <c r="K208" s="4">
        <v>157</v>
      </c>
      <c r="L208" s="4">
        <v>2038</v>
      </c>
      <c r="M208" s="4">
        <v>319888</v>
      </c>
      <c r="N208" s="4">
        <v>45</v>
      </c>
      <c r="O208" s="4">
        <v>186</v>
      </c>
      <c r="P208" s="4">
        <v>1860</v>
      </c>
      <c r="Q208" s="4">
        <v>345960</v>
      </c>
      <c r="R208" s="4">
        <v>20</v>
      </c>
      <c r="S208" s="4">
        <v>224</v>
      </c>
      <c r="T208" s="4">
        <v>1760</v>
      </c>
      <c r="U208" s="4">
        <v>394240</v>
      </c>
      <c r="V208" s="4"/>
      <c r="W208" s="4"/>
      <c r="X208" s="4"/>
      <c r="Y208" s="4"/>
      <c r="Z208" s="4"/>
      <c r="AA208" s="4"/>
      <c r="AB208" s="4"/>
      <c r="AC208" s="4"/>
      <c r="AD208" s="4">
        <v>15</v>
      </c>
      <c r="AE208" s="4">
        <v>388</v>
      </c>
      <c r="AF208" s="4">
        <v>1460</v>
      </c>
      <c r="AG208" s="4">
        <v>566480</v>
      </c>
      <c r="AH208" s="4"/>
      <c r="AI208" s="4"/>
      <c r="AJ208" s="4"/>
      <c r="AK208" s="4"/>
      <c r="AL208" s="4"/>
      <c r="AM208" s="4"/>
      <c r="AN208" s="4"/>
      <c r="AO208" s="4"/>
    </row>
    <row r="209" spans="1:41" ht="15" x14ac:dyDescent="0.2">
      <c r="A209" s="8">
        <v>36042</v>
      </c>
      <c r="B209" s="4">
        <v>26</v>
      </c>
      <c r="C209" s="4">
        <v>107</v>
      </c>
      <c r="D209" s="4">
        <v>2400</v>
      </c>
      <c r="E209" s="10">
        <v>256800</v>
      </c>
      <c r="F209" s="4">
        <v>25</v>
      </c>
      <c r="G209" s="4">
        <v>140</v>
      </c>
      <c r="H209" s="4">
        <v>2300</v>
      </c>
      <c r="I209" s="4">
        <v>322000</v>
      </c>
      <c r="J209" s="4">
        <v>80</v>
      </c>
      <c r="K209" s="4">
        <v>161</v>
      </c>
      <c r="L209" s="4">
        <v>2023</v>
      </c>
      <c r="M209" s="4">
        <v>325117</v>
      </c>
      <c r="N209" s="4">
        <v>69</v>
      </c>
      <c r="O209" s="4">
        <v>213</v>
      </c>
      <c r="P209" s="4">
        <v>1788</v>
      </c>
      <c r="Q209" s="4">
        <v>380291</v>
      </c>
      <c r="R209" s="4">
        <v>23</v>
      </c>
      <c r="S209" s="4">
        <v>231</v>
      </c>
      <c r="T209" s="4">
        <v>1695</v>
      </c>
      <c r="U209" s="4">
        <v>391545</v>
      </c>
      <c r="V209" s="4">
        <v>4</v>
      </c>
      <c r="W209" s="4">
        <v>255</v>
      </c>
      <c r="X209" s="4">
        <v>1460</v>
      </c>
      <c r="Y209" s="4">
        <v>372300</v>
      </c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ht="15" x14ac:dyDescent="0.2">
      <c r="A210" s="8">
        <v>36046</v>
      </c>
      <c r="B210" s="4">
        <v>45</v>
      </c>
      <c r="C210" s="4">
        <v>117</v>
      </c>
      <c r="D210" s="4">
        <v>2233</v>
      </c>
      <c r="E210" s="10">
        <v>260556</v>
      </c>
      <c r="F210" s="4">
        <v>61</v>
      </c>
      <c r="G210" s="4">
        <v>142</v>
      </c>
      <c r="H210" s="4">
        <v>2178</v>
      </c>
      <c r="I210" s="4">
        <v>306116</v>
      </c>
      <c r="J210" s="4">
        <v>77</v>
      </c>
      <c r="K210" s="4">
        <v>172</v>
      </c>
      <c r="L210" s="4">
        <v>1983</v>
      </c>
      <c r="M210" s="4">
        <v>340990</v>
      </c>
      <c r="N210" s="4">
        <v>162</v>
      </c>
      <c r="O210" s="4">
        <v>194</v>
      </c>
      <c r="P210" s="4">
        <v>1823</v>
      </c>
      <c r="Q210" s="4">
        <v>354132</v>
      </c>
      <c r="R210" s="4">
        <v>43</v>
      </c>
      <c r="S210" s="4">
        <v>228</v>
      </c>
      <c r="T210" s="4">
        <v>1733</v>
      </c>
      <c r="U210" s="4">
        <v>395010</v>
      </c>
      <c r="V210" s="4">
        <v>44</v>
      </c>
      <c r="W210" s="4">
        <v>260</v>
      </c>
      <c r="X210" s="4">
        <v>1593</v>
      </c>
      <c r="Y210" s="4">
        <v>414050</v>
      </c>
      <c r="Z210" s="4">
        <v>29</v>
      </c>
      <c r="AA210" s="4">
        <v>303</v>
      </c>
      <c r="AB210" s="4">
        <v>1525</v>
      </c>
      <c r="AC210" s="4">
        <v>462075</v>
      </c>
      <c r="AD210" s="4">
        <v>26</v>
      </c>
      <c r="AE210" s="4">
        <v>346</v>
      </c>
      <c r="AF210" s="4">
        <v>1670</v>
      </c>
      <c r="AG210" s="4">
        <v>576985</v>
      </c>
      <c r="AH210" s="4"/>
      <c r="AI210" s="4"/>
      <c r="AJ210" s="4"/>
      <c r="AK210" s="4"/>
      <c r="AL210" s="4"/>
      <c r="AM210" s="4"/>
      <c r="AN210" s="4"/>
      <c r="AO210" s="4"/>
    </row>
    <row r="211" spans="1:41" ht="15" x14ac:dyDescent="0.2">
      <c r="A211" s="8">
        <v>36047</v>
      </c>
      <c r="B211" s="4">
        <v>5</v>
      </c>
      <c r="C211" s="4">
        <v>90</v>
      </c>
      <c r="D211" s="4">
        <v>2500</v>
      </c>
      <c r="E211" s="10">
        <v>225000</v>
      </c>
      <c r="F211" s="4">
        <v>19</v>
      </c>
      <c r="G211" s="4">
        <v>143</v>
      </c>
      <c r="H211" s="4">
        <v>2160</v>
      </c>
      <c r="I211" s="4">
        <v>308880</v>
      </c>
      <c r="J211" s="4">
        <v>64</v>
      </c>
      <c r="K211" s="4">
        <v>164</v>
      </c>
      <c r="L211" s="4">
        <v>2103</v>
      </c>
      <c r="M211" s="4">
        <v>344246</v>
      </c>
      <c r="N211" s="4">
        <v>13</v>
      </c>
      <c r="O211" s="4">
        <v>199</v>
      </c>
      <c r="P211" s="4">
        <v>1870</v>
      </c>
      <c r="Q211" s="4">
        <v>372130</v>
      </c>
      <c r="R211" s="4">
        <v>50</v>
      </c>
      <c r="S211" s="4">
        <v>236</v>
      </c>
      <c r="T211" s="4">
        <v>1647</v>
      </c>
      <c r="U211" s="4">
        <v>389162</v>
      </c>
      <c r="V211" s="4">
        <v>38</v>
      </c>
      <c r="W211" s="4">
        <v>264</v>
      </c>
      <c r="X211" s="4">
        <v>1700</v>
      </c>
      <c r="Y211" s="4">
        <v>448800</v>
      </c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ht="15" x14ac:dyDescent="0.2">
      <c r="A212" s="8">
        <v>36048</v>
      </c>
      <c r="B212" s="4">
        <v>12</v>
      </c>
      <c r="C212" s="4">
        <v>106</v>
      </c>
      <c r="D212" s="4">
        <v>2157</v>
      </c>
      <c r="E212" s="10">
        <v>229326</v>
      </c>
      <c r="F212" s="4">
        <v>14</v>
      </c>
      <c r="G212" s="4">
        <v>142</v>
      </c>
      <c r="H212" s="4">
        <v>2060</v>
      </c>
      <c r="I212" s="4">
        <v>292520</v>
      </c>
      <c r="J212" s="4">
        <v>34</v>
      </c>
      <c r="K212" s="4">
        <v>171</v>
      </c>
      <c r="L212" s="4">
        <v>1933</v>
      </c>
      <c r="M212" s="4">
        <v>331244</v>
      </c>
      <c r="N212" s="4">
        <v>3</v>
      </c>
      <c r="O212" s="4">
        <v>205</v>
      </c>
      <c r="P212" s="4">
        <v>1900</v>
      </c>
      <c r="Q212" s="4">
        <v>388550</v>
      </c>
      <c r="R212" s="4">
        <v>89</v>
      </c>
      <c r="S212" s="4">
        <v>237</v>
      </c>
      <c r="T212" s="4">
        <v>1740</v>
      </c>
      <c r="U212" s="4">
        <v>442830</v>
      </c>
      <c r="V212" s="4">
        <v>58</v>
      </c>
      <c r="W212" s="4">
        <v>286</v>
      </c>
      <c r="X212" s="4">
        <v>1673</v>
      </c>
      <c r="Y212" s="4">
        <v>479131</v>
      </c>
      <c r="Z212" s="4">
        <v>9</v>
      </c>
      <c r="AA212" s="4">
        <v>359</v>
      </c>
      <c r="AB212" s="4">
        <v>1520</v>
      </c>
      <c r="AC212" s="4">
        <v>545680</v>
      </c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ht="15" x14ac:dyDescent="0.2">
      <c r="A213" s="8">
        <v>36049</v>
      </c>
      <c r="B213" s="4">
        <v>11</v>
      </c>
      <c r="C213" s="4">
        <v>109</v>
      </c>
      <c r="D213" s="4">
        <v>2280</v>
      </c>
      <c r="E213" s="10">
        <v>208520</v>
      </c>
      <c r="F213" s="4">
        <v>65</v>
      </c>
      <c r="G213" s="4">
        <v>146</v>
      </c>
      <c r="H213" s="4">
        <v>2108</v>
      </c>
      <c r="I213" s="4">
        <v>307168</v>
      </c>
      <c r="J213" s="4">
        <v>55</v>
      </c>
      <c r="K213" s="4">
        <v>162</v>
      </c>
      <c r="L213" s="4">
        <v>2013</v>
      </c>
      <c r="M213" s="4">
        <v>326528</v>
      </c>
      <c r="N213" s="4">
        <v>25</v>
      </c>
      <c r="O213" s="4">
        <v>193</v>
      </c>
      <c r="P213" s="4">
        <v>1890</v>
      </c>
      <c r="Q213" s="4">
        <v>364770</v>
      </c>
      <c r="R213" s="4">
        <v>6</v>
      </c>
      <c r="S213" s="4">
        <v>235</v>
      </c>
      <c r="T213" s="4">
        <v>1630</v>
      </c>
      <c r="U213" s="4">
        <v>382235</v>
      </c>
      <c r="V213" s="4"/>
      <c r="W213" s="4"/>
      <c r="X213" s="4"/>
      <c r="Y213" s="4"/>
      <c r="Z213" s="4">
        <v>25</v>
      </c>
      <c r="AA213" s="4">
        <v>285</v>
      </c>
      <c r="AB213" s="4">
        <v>1510</v>
      </c>
      <c r="AC213" s="4">
        <v>429595</v>
      </c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ht="15" x14ac:dyDescent="0.2">
      <c r="A214" s="8">
        <v>36053</v>
      </c>
      <c r="B214" s="4">
        <v>7</v>
      </c>
      <c r="C214" s="4">
        <v>112</v>
      </c>
      <c r="D214" s="4">
        <v>2410</v>
      </c>
      <c r="E214" s="10">
        <v>269920</v>
      </c>
      <c r="F214" s="4">
        <v>125</v>
      </c>
      <c r="G214" s="4">
        <v>139</v>
      </c>
      <c r="H214" s="4">
        <v>2240</v>
      </c>
      <c r="I214" s="4">
        <v>311360</v>
      </c>
      <c r="J214" s="4">
        <v>165</v>
      </c>
      <c r="K214" s="4">
        <v>166</v>
      </c>
      <c r="L214" s="4">
        <v>1991</v>
      </c>
      <c r="M214" s="4">
        <v>331294</v>
      </c>
      <c r="N214" s="4">
        <v>151</v>
      </c>
      <c r="O214" s="4">
        <v>196</v>
      </c>
      <c r="P214" s="4">
        <v>1873</v>
      </c>
      <c r="Q214" s="4">
        <v>366993</v>
      </c>
      <c r="R214" s="4">
        <v>65</v>
      </c>
      <c r="S214" s="4">
        <v>234</v>
      </c>
      <c r="T214" s="4">
        <v>1743</v>
      </c>
      <c r="U214" s="4">
        <v>407309</v>
      </c>
      <c r="V214" s="4">
        <v>60</v>
      </c>
      <c r="W214" s="4">
        <v>270</v>
      </c>
      <c r="X214" s="4">
        <v>1563</v>
      </c>
      <c r="Y214" s="4">
        <v>422266</v>
      </c>
      <c r="Z214" s="4">
        <v>40</v>
      </c>
      <c r="AA214" s="4">
        <v>286</v>
      </c>
      <c r="AB214" s="4">
        <v>1605</v>
      </c>
      <c r="AC214" s="4">
        <v>458228</v>
      </c>
      <c r="AD214" s="4">
        <v>14</v>
      </c>
      <c r="AE214" s="4">
        <v>210</v>
      </c>
      <c r="AF214" s="4">
        <v>1850</v>
      </c>
      <c r="AG214" s="4">
        <v>388500</v>
      </c>
      <c r="AH214" s="4"/>
      <c r="AI214" s="4"/>
      <c r="AJ214" s="4"/>
      <c r="AK214" s="4"/>
      <c r="AL214" s="4"/>
      <c r="AM214" s="4"/>
      <c r="AN214" s="4"/>
      <c r="AO214" s="4"/>
    </row>
    <row r="215" spans="1:41" ht="15" x14ac:dyDescent="0.2">
      <c r="A215" s="8">
        <v>36054</v>
      </c>
      <c r="B215" s="4">
        <v>88</v>
      </c>
      <c r="C215" s="4">
        <v>110</v>
      </c>
      <c r="D215" s="4">
        <v>2283</v>
      </c>
      <c r="E215" s="10">
        <v>250025</v>
      </c>
      <c r="F215" s="4">
        <v>59</v>
      </c>
      <c r="G215" s="4">
        <v>145</v>
      </c>
      <c r="H215" s="4">
        <v>2153</v>
      </c>
      <c r="I215" s="4">
        <v>312233</v>
      </c>
      <c r="J215" s="4">
        <v>182</v>
      </c>
      <c r="K215" s="4">
        <v>161</v>
      </c>
      <c r="L215" s="4">
        <v>2040</v>
      </c>
      <c r="M215" s="4">
        <v>328731</v>
      </c>
      <c r="N215" s="4">
        <v>25</v>
      </c>
      <c r="O215" s="4">
        <v>189</v>
      </c>
      <c r="P215" s="4">
        <v>1800</v>
      </c>
      <c r="Q215" s="4">
        <v>340200</v>
      </c>
      <c r="R215" s="4">
        <v>79</v>
      </c>
      <c r="S215" s="4">
        <v>236</v>
      </c>
      <c r="T215" s="4">
        <v>1592</v>
      </c>
      <c r="U215" s="4">
        <v>376349</v>
      </c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ht="15" x14ac:dyDescent="0.2">
      <c r="A216" s="8">
        <v>36055</v>
      </c>
      <c r="B216" s="4">
        <v>18</v>
      </c>
      <c r="C216" s="4">
        <v>129</v>
      </c>
      <c r="D216" s="4">
        <v>2250</v>
      </c>
      <c r="E216" s="10">
        <v>290250</v>
      </c>
      <c r="F216" s="4">
        <v>20</v>
      </c>
      <c r="G216" s="4">
        <v>145</v>
      </c>
      <c r="H216" s="4">
        <v>2420</v>
      </c>
      <c r="I216" s="4">
        <v>350900</v>
      </c>
      <c r="J216" s="4"/>
      <c r="K216" s="4"/>
      <c r="L216" s="4"/>
      <c r="M216" s="4"/>
      <c r="N216" s="4">
        <v>24</v>
      </c>
      <c r="O216" s="4">
        <v>200</v>
      </c>
      <c r="P216" s="4">
        <v>1807</v>
      </c>
      <c r="Q216" s="4">
        <v>361936</v>
      </c>
      <c r="R216" s="4">
        <v>24</v>
      </c>
      <c r="S216" s="4">
        <v>229</v>
      </c>
      <c r="T216" s="4">
        <v>1475</v>
      </c>
      <c r="U216" s="4">
        <v>337038</v>
      </c>
      <c r="V216" s="4">
        <v>32</v>
      </c>
      <c r="W216" s="4">
        <v>266</v>
      </c>
      <c r="X216" s="4">
        <v>1523</v>
      </c>
      <c r="Y216" s="4">
        <v>405714</v>
      </c>
      <c r="Z216" s="4">
        <v>1</v>
      </c>
      <c r="AA216" s="4">
        <v>286</v>
      </c>
      <c r="AB216" s="4">
        <v>1360</v>
      </c>
      <c r="AC216" s="4">
        <v>388960</v>
      </c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15" x14ac:dyDescent="0.2">
      <c r="A217" s="8">
        <v>36056</v>
      </c>
      <c r="B217" s="4">
        <v>3</v>
      </c>
      <c r="C217" s="4">
        <v>113</v>
      </c>
      <c r="D217" s="4">
        <v>2190</v>
      </c>
      <c r="E217" s="10">
        <v>247470</v>
      </c>
      <c r="F217" s="4"/>
      <c r="G217" s="4"/>
      <c r="H217" s="4"/>
      <c r="I217" s="4"/>
      <c r="J217" s="4">
        <v>17</v>
      </c>
      <c r="K217" s="4">
        <v>170</v>
      </c>
      <c r="L217" s="4">
        <v>1920</v>
      </c>
      <c r="M217" s="4">
        <v>320400</v>
      </c>
      <c r="N217" s="4">
        <v>124</v>
      </c>
      <c r="O217" s="4">
        <v>190</v>
      </c>
      <c r="P217" s="4">
        <v>1909</v>
      </c>
      <c r="Q217" s="4">
        <v>363447</v>
      </c>
      <c r="R217" s="4">
        <v>11</v>
      </c>
      <c r="S217" s="4">
        <v>234</v>
      </c>
      <c r="T217" s="4">
        <v>1680</v>
      </c>
      <c r="U217" s="4">
        <v>393120</v>
      </c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ht="15" x14ac:dyDescent="0.2">
      <c r="A218" s="8">
        <v>36060</v>
      </c>
      <c r="B218" s="4">
        <v>53</v>
      </c>
      <c r="C218" s="4">
        <v>110</v>
      </c>
      <c r="D218" s="4">
        <v>2383</v>
      </c>
      <c r="E218" s="10">
        <v>261479</v>
      </c>
      <c r="F218" s="4">
        <v>32</v>
      </c>
      <c r="G218" s="4">
        <v>141</v>
      </c>
      <c r="H218" s="4">
        <v>2147</v>
      </c>
      <c r="I218" s="4">
        <v>303396</v>
      </c>
      <c r="J218" s="4">
        <v>143</v>
      </c>
      <c r="K218" s="4">
        <v>166</v>
      </c>
      <c r="L218" s="4">
        <v>1976</v>
      </c>
      <c r="M218" s="4">
        <v>331022</v>
      </c>
      <c r="N218" s="4">
        <v>223</v>
      </c>
      <c r="O218" s="4">
        <v>202</v>
      </c>
      <c r="P218" s="4">
        <v>1827</v>
      </c>
      <c r="Q218" s="4">
        <v>309291</v>
      </c>
      <c r="R218" s="4">
        <v>88</v>
      </c>
      <c r="S218" s="4">
        <v>234</v>
      </c>
      <c r="T218" s="4">
        <v>1726</v>
      </c>
      <c r="U218" s="4">
        <v>404229</v>
      </c>
      <c r="V218" s="4">
        <v>43</v>
      </c>
      <c r="W218" s="4">
        <v>261</v>
      </c>
      <c r="X218" s="4">
        <v>1658</v>
      </c>
      <c r="Y218" s="4">
        <v>432193</v>
      </c>
      <c r="Z218" s="4">
        <v>35</v>
      </c>
      <c r="AA218" s="4">
        <v>320</v>
      </c>
      <c r="AB218" s="4">
        <v>1550</v>
      </c>
      <c r="AC218" s="4">
        <v>495225</v>
      </c>
      <c r="AD218" s="4">
        <v>18</v>
      </c>
      <c r="AE218" s="4">
        <v>318</v>
      </c>
      <c r="AF218" s="4">
        <v>1570</v>
      </c>
      <c r="AG218" s="4">
        <v>499260</v>
      </c>
      <c r="AH218" s="1">
        <v>15</v>
      </c>
      <c r="AI218" s="1">
        <v>390</v>
      </c>
      <c r="AJ218" s="1">
        <v>1480</v>
      </c>
      <c r="AK218" s="1">
        <v>577200</v>
      </c>
      <c r="AL218" s="4"/>
      <c r="AM218" s="4"/>
      <c r="AN218" s="4"/>
      <c r="AO218" s="4"/>
    </row>
    <row r="219" spans="1:41" ht="15" x14ac:dyDescent="0.2">
      <c r="A219" s="8">
        <v>36061</v>
      </c>
      <c r="B219" s="4">
        <v>31</v>
      </c>
      <c r="C219" s="4">
        <v>124</v>
      </c>
      <c r="D219" s="4">
        <v>2120</v>
      </c>
      <c r="E219" s="10">
        <v>262880</v>
      </c>
      <c r="F219" s="4">
        <v>11</v>
      </c>
      <c r="G219" s="4">
        <v>150</v>
      </c>
      <c r="H219" s="4">
        <v>2050</v>
      </c>
      <c r="I219" s="4">
        <v>307000</v>
      </c>
      <c r="J219" s="4">
        <v>126</v>
      </c>
      <c r="K219" s="4">
        <v>164</v>
      </c>
      <c r="L219" s="4">
        <v>2039</v>
      </c>
      <c r="M219" s="4">
        <v>333452</v>
      </c>
      <c r="N219" s="4">
        <v>74</v>
      </c>
      <c r="O219" s="4">
        <v>197</v>
      </c>
      <c r="P219" s="4">
        <v>1888</v>
      </c>
      <c r="Q219" s="4">
        <v>371366</v>
      </c>
      <c r="R219" s="4"/>
      <c r="S219" s="4"/>
      <c r="T219" s="4"/>
      <c r="U219" s="4"/>
      <c r="V219" s="4">
        <v>40</v>
      </c>
      <c r="W219" s="4">
        <v>267</v>
      </c>
      <c r="X219" s="4">
        <v>1635</v>
      </c>
      <c r="Y219" s="4">
        <v>435728</v>
      </c>
      <c r="Z219" s="4">
        <v>13</v>
      </c>
      <c r="AA219" s="4">
        <v>312</v>
      </c>
      <c r="AB219" s="4">
        <v>1453</v>
      </c>
      <c r="AC219" s="4">
        <v>452956</v>
      </c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ht="15" x14ac:dyDescent="0.2">
      <c r="A220" s="8">
        <v>36062</v>
      </c>
      <c r="B220" s="4">
        <v>3</v>
      </c>
      <c r="C220" s="4">
        <v>105</v>
      </c>
      <c r="D220" s="4">
        <v>2200</v>
      </c>
      <c r="E220" s="10">
        <v>231000</v>
      </c>
      <c r="F220" s="4">
        <v>31</v>
      </c>
      <c r="G220" s="4">
        <v>135</v>
      </c>
      <c r="H220" s="4">
        <v>2240</v>
      </c>
      <c r="I220" s="4">
        <v>302400</v>
      </c>
      <c r="J220" s="4">
        <v>19</v>
      </c>
      <c r="K220" s="4">
        <v>167</v>
      </c>
      <c r="L220" s="4">
        <v>1945</v>
      </c>
      <c r="M220" s="4">
        <v>324815</v>
      </c>
      <c r="N220" s="4">
        <v>11</v>
      </c>
      <c r="O220" s="4">
        <v>200</v>
      </c>
      <c r="P220" s="4">
        <v>1750</v>
      </c>
      <c r="Q220" s="4">
        <v>350000</v>
      </c>
      <c r="R220" s="4">
        <v>65</v>
      </c>
      <c r="S220" s="4">
        <v>236</v>
      </c>
      <c r="T220" s="4">
        <v>1637</v>
      </c>
      <c r="U220" s="4">
        <v>386799</v>
      </c>
      <c r="V220" s="4">
        <v>2</v>
      </c>
      <c r="W220" s="4">
        <v>256</v>
      </c>
      <c r="X220" s="4">
        <v>1580</v>
      </c>
      <c r="Y220" s="4">
        <v>404480</v>
      </c>
      <c r="Z220" s="4">
        <v>15</v>
      </c>
      <c r="AA220" s="4">
        <v>356</v>
      </c>
      <c r="AB220" s="4">
        <v>1500</v>
      </c>
      <c r="AC220" s="4">
        <v>534000</v>
      </c>
      <c r="AD220" s="4">
        <v>2</v>
      </c>
      <c r="AE220" s="4">
        <v>352</v>
      </c>
      <c r="AF220" s="4">
        <v>1500</v>
      </c>
      <c r="AG220" s="4">
        <v>528000</v>
      </c>
      <c r="AH220" s="4"/>
      <c r="AI220" s="4"/>
      <c r="AJ220" s="4"/>
      <c r="AK220" s="4"/>
      <c r="AL220" s="4"/>
      <c r="AM220" s="4"/>
      <c r="AN220" s="4"/>
      <c r="AO220" s="4"/>
    </row>
    <row r="221" spans="1:41" ht="15" x14ac:dyDescent="0.2">
      <c r="A221" s="8">
        <v>36063</v>
      </c>
      <c r="B221" s="4">
        <v>13</v>
      </c>
      <c r="C221" s="4">
        <v>124</v>
      </c>
      <c r="D221" s="4">
        <v>2325</v>
      </c>
      <c r="E221" s="10">
        <v>288300</v>
      </c>
      <c r="F221" s="4">
        <v>33</v>
      </c>
      <c r="G221" s="4">
        <v>146</v>
      </c>
      <c r="H221" s="4">
        <v>2210</v>
      </c>
      <c r="I221" s="4">
        <v>322660</v>
      </c>
      <c r="J221" s="4">
        <v>45</v>
      </c>
      <c r="K221" s="4">
        <v>159</v>
      </c>
      <c r="L221" s="4">
        <v>2077</v>
      </c>
      <c r="M221" s="4">
        <v>330882</v>
      </c>
      <c r="N221" s="4">
        <v>9</v>
      </c>
      <c r="O221" s="4">
        <v>196</v>
      </c>
      <c r="P221" s="4">
        <v>1730</v>
      </c>
      <c r="Q221" s="4">
        <v>339657</v>
      </c>
      <c r="R221" s="4">
        <v>18</v>
      </c>
      <c r="S221" s="4">
        <v>221</v>
      </c>
      <c r="T221" s="4">
        <v>1660</v>
      </c>
      <c r="U221" s="4">
        <v>366860</v>
      </c>
      <c r="V221" s="4"/>
      <c r="W221" s="4"/>
      <c r="X221" s="4"/>
      <c r="Y221" s="4"/>
      <c r="Z221" s="4">
        <v>2</v>
      </c>
      <c r="AA221" s="4">
        <v>317</v>
      </c>
      <c r="AB221" s="4">
        <v>1460</v>
      </c>
      <c r="AC221" s="4">
        <v>462820</v>
      </c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ht="15" x14ac:dyDescent="0.2">
      <c r="A222" s="8">
        <v>36067</v>
      </c>
      <c r="B222" s="4">
        <v>30</v>
      </c>
      <c r="C222" s="4">
        <v>114</v>
      </c>
      <c r="D222" s="4">
        <v>2237</v>
      </c>
      <c r="E222" s="10">
        <v>214980</v>
      </c>
      <c r="F222" s="4">
        <v>30</v>
      </c>
      <c r="G222" s="4">
        <v>145</v>
      </c>
      <c r="H222" s="4">
        <v>2160</v>
      </c>
      <c r="I222" s="4">
        <v>313200</v>
      </c>
      <c r="J222" s="4">
        <v>105</v>
      </c>
      <c r="K222" s="4">
        <v>167</v>
      </c>
      <c r="L222" s="4">
        <v>2030</v>
      </c>
      <c r="M222" s="4">
        <v>338503</v>
      </c>
      <c r="N222" s="4">
        <v>164</v>
      </c>
      <c r="O222" s="4">
        <v>195</v>
      </c>
      <c r="P222" s="4">
        <v>1888</v>
      </c>
      <c r="Q222" s="4">
        <v>367697</v>
      </c>
      <c r="R222" s="4">
        <v>32</v>
      </c>
      <c r="S222" s="4">
        <v>239</v>
      </c>
      <c r="T222" s="4">
        <v>1635</v>
      </c>
      <c r="U222" s="4">
        <v>390765</v>
      </c>
      <c r="V222" s="4">
        <v>98</v>
      </c>
      <c r="W222" s="4">
        <v>258</v>
      </c>
      <c r="X222" s="4">
        <v>1652</v>
      </c>
      <c r="Y222" s="4">
        <v>426681</v>
      </c>
      <c r="Z222" s="4">
        <v>93</v>
      </c>
      <c r="AA222" s="4">
        <v>299</v>
      </c>
      <c r="AB222" s="4">
        <v>1549</v>
      </c>
      <c r="AC222" s="4">
        <v>463687</v>
      </c>
      <c r="AD222" s="4">
        <v>16</v>
      </c>
      <c r="AE222" s="4">
        <v>353</v>
      </c>
      <c r="AF222" s="4">
        <v>1640</v>
      </c>
      <c r="AG222" s="4">
        <v>578920</v>
      </c>
      <c r="AH222" s="4"/>
      <c r="AI222" s="4"/>
      <c r="AJ222" s="4"/>
      <c r="AK222" s="4"/>
      <c r="AL222" s="4"/>
      <c r="AM222" s="4"/>
      <c r="AN222" s="4"/>
      <c r="AO222" s="4"/>
    </row>
    <row r="223" spans="1:41" ht="15" x14ac:dyDescent="0.2">
      <c r="A223" s="8"/>
      <c r="B223" s="4"/>
      <c r="C223" s="4"/>
      <c r="D223" s="4"/>
      <c r="E223" s="10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ht="15" x14ac:dyDescent="0.2">
      <c r="A224" s="8">
        <v>36069</v>
      </c>
      <c r="B224" s="4">
        <v>19</v>
      </c>
      <c r="C224" s="4">
        <v>116</v>
      </c>
      <c r="D224" s="4">
        <v>2340</v>
      </c>
      <c r="E224" s="10">
        <v>270660</v>
      </c>
      <c r="F224" s="4"/>
      <c r="G224" s="4"/>
      <c r="H224" s="4"/>
      <c r="I224" s="4"/>
      <c r="J224" s="4">
        <v>73</v>
      </c>
      <c r="K224" s="4">
        <v>165</v>
      </c>
      <c r="L224" s="4">
        <v>2014</v>
      </c>
      <c r="M224" s="4">
        <v>333116</v>
      </c>
      <c r="N224" s="4"/>
      <c r="O224" s="4"/>
      <c r="P224" s="4"/>
      <c r="Q224" s="4"/>
      <c r="R224" s="4">
        <v>20</v>
      </c>
      <c r="S224" s="4">
        <v>234</v>
      </c>
      <c r="T224" s="4">
        <v>1620</v>
      </c>
      <c r="U224" s="4">
        <v>379080</v>
      </c>
      <c r="V224" s="4">
        <v>63</v>
      </c>
      <c r="W224" s="4">
        <v>263</v>
      </c>
      <c r="X224" s="4">
        <v>1573</v>
      </c>
      <c r="Y224" s="4">
        <v>412781</v>
      </c>
      <c r="Z224" s="4">
        <v>21</v>
      </c>
      <c r="AA224" s="4">
        <v>292</v>
      </c>
      <c r="AB224" s="4">
        <v>1580</v>
      </c>
      <c r="AC224" s="4">
        <v>460570</v>
      </c>
      <c r="AD224" s="4"/>
      <c r="AE224" s="4"/>
      <c r="AF224" s="4"/>
      <c r="AG224" s="4"/>
      <c r="AH224" s="4"/>
      <c r="AI224" s="4"/>
      <c r="AJ224" s="4"/>
      <c r="AK224" s="4"/>
      <c r="AL224" s="1">
        <v>1</v>
      </c>
      <c r="AM224" s="1">
        <v>434</v>
      </c>
      <c r="AN224" s="1">
        <v>1400</v>
      </c>
      <c r="AO224" s="1">
        <v>607600</v>
      </c>
    </row>
    <row r="225" spans="1:41" ht="15" x14ac:dyDescent="0.2">
      <c r="A225" s="8">
        <v>36074</v>
      </c>
      <c r="B225" s="4">
        <v>36</v>
      </c>
      <c r="C225" s="4">
        <v>107</v>
      </c>
      <c r="D225" s="4">
        <v>2438</v>
      </c>
      <c r="E225" s="10">
        <v>259594</v>
      </c>
      <c r="F225" s="4">
        <v>87</v>
      </c>
      <c r="G225" s="4">
        <v>141</v>
      </c>
      <c r="H225" s="4">
        <v>2187</v>
      </c>
      <c r="I225" s="4">
        <v>309049</v>
      </c>
      <c r="J225" s="4">
        <v>151</v>
      </c>
      <c r="K225" s="4">
        <v>166</v>
      </c>
      <c r="L225" s="4">
        <v>2007</v>
      </c>
      <c r="M225" s="4">
        <v>333776</v>
      </c>
      <c r="N225" s="4">
        <v>330</v>
      </c>
      <c r="O225" s="4">
        <v>203</v>
      </c>
      <c r="P225" s="4">
        <v>1833</v>
      </c>
      <c r="Q225" s="4">
        <v>372981</v>
      </c>
      <c r="R225" s="4">
        <v>104</v>
      </c>
      <c r="S225" s="4">
        <v>233</v>
      </c>
      <c r="T225" s="4">
        <v>1690</v>
      </c>
      <c r="U225" s="4">
        <v>393207</v>
      </c>
      <c r="V225" s="4">
        <v>115</v>
      </c>
      <c r="W225" s="4">
        <v>267</v>
      </c>
      <c r="X225" s="4">
        <v>1578</v>
      </c>
      <c r="Y225" s="4">
        <v>421784</v>
      </c>
      <c r="Z225" s="4">
        <v>148</v>
      </c>
      <c r="AA225" s="4">
        <v>291</v>
      </c>
      <c r="AB225" s="4">
        <v>1573</v>
      </c>
      <c r="AC225" s="4">
        <v>457316</v>
      </c>
      <c r="AD225" s="4">
        <v>17</v>
      </c>
      <c r="AE225" s="4">
        <v>367</v>
      </c>
      <c r="AF225" s="4">
        <v>1490</v>
      </c>
      <c r="AG225" s="4">
        <v>543830</v>
      </c>
      <c r="AH225" s="4"/>
      <c r="AI225" s="4"/>
      <c r="AJ225" s="4"/>
      <c r="AK225" s="4"/>
      <c r="AL225" s="4"/>
      <c r="AM225" s="4"/>
      <c r="AN225" s="4"/>
      <c r="AO225" s="4"/>
    </row>
    <row r="226" spans="1:41" ht="15" x14ac:dyDescent="0.2">
      <c r="A226" s="8">
        <v>36075</v>
      </c>
      <c r="B226" s="4">
        <v>52</v>
      </c>
      <c r="C226" s="4">
        <v>110</v>
      </c>
      <c r="D226" s="4">
        <v>2003</v>
      </c>
      <c r="E226" s="10">
        <v>221034</v>
      </c>
      <c r="F226" s="4">
        <v>44</v>
      </c>
      <c r="G226" s="4">
        <v>139</v>
      </c>
      <c r="H226" s="4">
        <v>2213</v>
      </c>
      <c r="I226" s="4">
        <v>308391</v>
      </c>
      <c r="J226" s="4">
        <v>97</v>
      </c>
      <c r="K226" s="4">
        <v>165</v>
      </c>
      <c r="L226" s="4">
        <v>1875</v>
      </c>
      <c r="M226" s="4">
        <v>308754</v>
      </c>
      <c r="N226" s="4">
        <v>65</v>
      </c>
      <c r="O226" s="4">
        <v>209</v>
      </c>
      <c r="P226" s="4">
        <v>1705</v>
      </c>
      <c r="Q226" s="4">
        <v>356061</v>
      </c>
      <c r="R226" s="4">
        <v>55</v>
      </c>
      <c r="S226" s="4">
        <v>242</v>
      </c>
      <c r="T226" s="4">
        <v>1613</v>
      </c>
      <c r="U226" s="4">
        <v>390427</v>
      </c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ht="15" x14ac:dyDescent="0.2">
      <c r="A227" s="8">
        <v>36076</v>
      </c>
      <c r="B227" s="4">
        <v>26</v>
      </c>
      <c r="C227" s="4">
        <v>106</v>
      </c>
      <c r="D227" s="4">
        <v>2310</v>
      </c>
      <c r="E227" s="10">
        <v>244860</v>
      </c>
      <c r="F227" s="4">
        <v>14</v>
      </c>
      <c r="G227" s="4">
        <v>139</v>
      </c>
      <c r="H227" s="4">
        <v>2180</v>
      </c>
      <c r="I227" s="4">
        <v>303020</v>
      </c>
      <c r="J227" s="4">
        <v>6</v>
      </c>
      <c r="K227" s="4">
        <v>166</v>
      </c>
      <c r="L227" s="4">
        <v>2000</v>
      </c>
      <c r="M227" s="4">
        <v>332000</v>
      </c>
      <c r="N227" s="4">
        <v>118</v>
      </c>
      <c r="O227" s="4">
        <v>202</v>
      </c>
      <c r="P227" s="4">
        <v>1870</v>
      </c>
      <c r="Q227" s="4">
        <v>376939</v>
      </c>
      <c r="R227" s="4"/>
      <c r="S227" s="4"/>
      <c r="T227" s="4"/>
      <c r="U227" s="4"/>
      <c r="V227" s="4"/>
      <c r="W227" s="4"/>
      <c r="X227" s="4"/>
      <c r="Y227" s="4"/>
      <c r="Z227" s="11">
        <v>21</v>
      </c>
      <c r="AA227" s="11">
        <v>282</v>
      </c>
      <c r="AB227" s="11">
        <v>1555</v>
      </c>
      <c r="AC227" s="11">
        <v>438510</v>
      </c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ht="15" x14ac:dyDescent="0.2">
      <c r="A228" s="8">
        <v>36081</v>
      </c>
      <c r="B228" s="4">
        <v>17</v>
      </c>
      <c r="C228" s="4">
        <v>109</v>
      </c>
      <c r="D228" s="4">
        <v>2243</v>
      </c>
      <c r="E228" s="10">
        <v>244523</v>
      </c>
      <c r="F228" s="4">
        <v>84</v>
      </c>
      <c r="G228" s="4">
        <v>144</v>
      </c>
      <c r="H228" s="4">
        <v>2112</v>
      </c>
      <c r="I228" s="4">
        <v>303706</v>
      </c>
      <c r="J228" s="4">
        <v>65</v>
      </c>
      <c r="K228" s="4">
        <v>165</v>
      </c>
      <c r="L228" s="4">
        <v>1978</v>
      </c>
      <c r="M228" s="4">
        <v>325299</v>
      </c>
      <c r="N228" s="4">
        <v>150</v>
      </c>
      <c r="O228" s="4">
        <v>195</v>
      </c>
      <c r="P228" s="4">
        <v>1860</v>
      </c>
      <c r="Q228" s="4">
        <v>363444</v>
      </c>
      <c r="R228" s="4">
        <v>17</v>
      </c>
      <c r="S228" s="4">
        <v>243</v>
      </c>
      <c r="T228" s="4">
        <v>1750</v>
      </c>
      <c r="U228" s="4">
        <v>425250</v>
      </c>
      <c r="V228" s="4">
        <v>77</v>
      </c>
      <c r="W228" s="4">
        <v>271</v>
      </c>
      <c r="X228" s="4">
        <v>1652</v>
      </c>
      <c r="Y228" s="4">
        <v>444325</v>
      </c>
      <c r="Z228" s="4">
        <v>68</v>
      </c>
      <c r="AA228" s="4">
        <v>310</v>
      </c>
      <c r="AB228" s="4">
        <v>1565</v>
      </c>
      <c r="AC228" s="4">
        <v>484759</v>
      </c>
      <c r="AD228" s="4">
        <v>51</v>
      </c>
      <c r="AE228" s="4">
        <v>367</v>
      </c>
      <c r="AF228" s="4">
        <v>1527</v>
      </c>
      <c r="AG228" s="4">
        <v>560796</v>
      </c>
      <c r="AH228" s="4"/>
      <c r="AI228" s="4"/>
      <c r="AJ228" s="4"/>
      <c r="AK228" s="4"/>
      <c r="AL228" s="4"/>
      <c r="AM228" s="4"/>
      <c r="AN228" s="4"/>
      <c r="AO228" s="4"/>
    </row>
    <row r="229" spans="1:41" ht="15" x14ac:dyDescent="0.2">
      <c r="A229" s="8">
        <v>36082</v>
      </c>
      <c r="B229" s="4">
        <v>32</v>
      </c>
      <c r="C229" s="4">
        <v>113</v>
      </c>
      <c r="D229" s="4">
        <v>2340</v>
      </c>
      <c r="E229" s="10">
        <v>264420</v>
      </c>
      <c r="F229" s="4">
        <v>43</v>
      </c>
      <c r="G229" s="4">
        <v>136</v>
      </c>
      <c r="H229" s="4">
        <v>2120</v>
      </c>
      <c r="I229" s="4">
        <v>288320</v>
      </c>
      <c r="J229" s="4">
        <v>78</v>
      </c>
      <c r="K229" s="4">
        <v>170</v>
      </c>
      <c r="L229" s="4">
        <v>2038</v>
      </c>
      <c r="M229" s="4">
        <v>346884</v>
      </c>
      <c r="N229" s="4">
        <v>25</v>
      </c>
      <c r="O229" s="4">
        <v>185</v>
      </c>
      <c r="P229" s="4">
        <v>2000</v>
      </c>
      <c r="Q229" s="4">
        <v>370000</v>
      </c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>
        <v>1</v>
      </c>
      <c r="AE229" s="4">
        <v>370</v>
      </c>
      <c r="AF229" s="4">
        <v>1410</v>
      </c>
      <c r="AG229" s="4">
        <v>521700</v>
      </c>
      <c r="AH229" s="4"/>
      <c r="AI229" s="4"/>
      <c r="AJ229" s="4"/>
      <c r="AK229" s="4"/>
      <c r="AL229" s="4"/>
      <c r="AM229" s="4"/>
      <c r="AN229" s="4"/>
      <c r="AO229" s="4"/>
    </row>
    <row r="230" spans="1:41" ht="15" x14ac:dyDescent="0.2">
      <c r="A230" s="8">
        <v>36083</v>
      </c>
      <c r="B230" s="4">
        <v>35</v>
      </c>
      <c r="C230" s="4">
        <v>114</v>
      </c>
      <c r="D230" s="4">
        <v>2347</v>
      </c>
      <c r="E230" s="10">
        <v>268302</v>
      </c>
      <c r="F230" s="4">
        <v>85</v>
      </c>
      <c r="G230" s="4">
        <v>145</v>
      </c>
      <c r="H230" s="4">
        <v>2033</v>
      </c>
      <c r="I230" s="4">
        <v>294713</v>
      </c>
      <c r="J230" s="4">
        <v>160</v>
      </c>
      <c r="K230" s="4">
        <v>163</v>
      </c>
      <c r="L230" s="4">
        <v>2003</v>
      </c>
      <c r="M230" s="4">
        <v>327038</v>
      </c>
      <c r="N230" s="4">
        <v>184</v>
      </c>
      <c r="O230" s="4">
        <v>200</v>
      </c>
      <c r="P230" s="4">
        <v>1837</v>
      </c>
      <c r="Q230" s="4">
        <v>366925</v>
      </c>
      <c r="R230" s="4">
        <v>134</v>
      </c>
      <c r="S230" s="4">
        <v>234</v>
      </c>
      <c r="T230" s="4">
        <v>1679</v>
      </c>
      <c r="U230" s="4">
        <v>396546</v>
      </c>
      <c r="V230" s="4">
        <v>97</v>
      </c>
      <c r="W230" s="4">
        <v>264</v>
      </c>
      <c r="X230" s="4">
        <v>1646</v>
      </c>
      <c r="Y230" s="4">
        <v>434873</v>
      </c>
      <c r="Z230" s="4">
        <v>76</v>
      </c>
      <c r="AA230" s="4">
        <v>395</v>
      </c>
      <c r="AB230" s="4">
        <v>1575</v>
      </c>
      <c r="AC230" s="4">
        <v>464231</v>
      </c>
      <c r="AD230" s="4">
        <v>34</v>
      </c>
      <c r="AE230" s="4">
        <v>317</v>
      </c>
      <c r="AF230" s="4">
        <v>1720</v>
      </c>
      <c r="AG230" s="4">
        <v>545240</v>
      </c>
      <c r="AH230" s="4"/>
      <c r="AI230" s="4"/>
      <c r="AJ230" s="4"/>
      <c r="AK230" s="4"/>
      <c r="AL230" s="4"/>
      <c r="AM230" s="4"/>
      <c r="AN230" s="4"/>
      <c r="AO230" s="4"/>
    </row>
    <row r="231" spans="1:41" ht="15" x14ac:dyDescent="0.2">
      <c r="A231" s="8">
        <v>36084</v>
      </c>
      <c r="B231" s="4">
        <v>7</v>
      </c>
      <c r="C231" s="4">
        <v>124</v>
      </c>
      <c r="D231" s="4">
        <v>2220</v>
      </c>
      <c r="E231" s="10">
        <v>275280</v>
      </c>
      <c r="F231" s="4"/>
      <c r="G231" s="4"/>
      <c r="H231" s="4"/>
      <c r="I231" s="4"/>
      <c r="J231" s="4">
        <v>30</v>
      </c>
      <c r="K231" s="4">
        <v>159</v>
      </c>
      <c r="L231" s="4">
        <v>1990</v>
      </c>
      <c r="M231" s="4">
        <v>316420</v>
      </c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ht="15" x14ac:dyDescent="0.2">
      <c r="A232" s="8">
        <v>36088</v>
      </c>
      <c r="B232" s="4">
        <v>78</v>
      </c>
      <c r="C232" s="4">
        <v>120</v>
      </c>
      <c r="D232" s="4">
        <v>2221</v>
      </c>
      <c r="E232" s="10">
        <v>265619</v>
      </c>
      <c r="F232" s="4">
        <v>60</v>
      </c>
      <c r="G232" s="4">
        <v>143</v>
      </c>
      <c r="H232" s="4">
        <v>2195</v>
      </c>
      <c r="I232" s="4">
        <v>312788</v>
      </c>
      <c r="J232" s="4">
        <v>193</v>
      </c>
      <c r="K232" s="4">
        <v>159</v>
      </c>
      <c r="L232" s="4">
        <v>2081</v>
      </c>
      <c r="M232" s="4">
        <v>330879</v>
      </c>
      <c r="N232" s="4">
        <v>97</v>
      </c>
      <c r="O232" s="4">
        <v>193</v>
      </c>
      <c r="P232" s="4">
        <v>1879</v>
      </c>
      <c r="Q232" s="4">
        <v>363068</v>
      </c>
      <c r="R232" s="4">
        <v>112</v>
      </c>
      <c r="S232" s="4">
        <v>237</v>
      </c>
      <c r="T232" s="4">
        <v>1700</v>
      </c>
      <c r="U232" s="4">
        <v>403113</v>
      </c>
      <c r="V232" s="4">
        <v>90</v>
      </c>
      <c r="W232" s="4">
        <v>262</v>
      </c>
      <c r="X232" s="4">
        <v>1624</v>
      </c>
      <c r="Y232" s="4">
        <v>426219</v>
      </c>
      <c r="Z232" s="4">
        <v>135</v>
      </c>
      <c r="AA232" s="4">
        <v>306</v>
      </c>
      <c r="AB232" s="4">
        <v>1614</v>
      </c>
      <c r="AC232" s="4">
        <v>494663</v>
      </c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ht="15" x14ac:dyDescent="0.2">
      <c r="A233" s="8">
        <v>36089</v>
      </c>
      <c r="B233" s="4">
        <v>22</v>
      </c>
      <c r="C233" s="4">
        <v>104</v>
      </c>
      <c r="D233" s="4">
        <v>2190</v>
      </c>
      <c r="E233" s="10">
        <v>226665</v>
      </c>
      <c r="F233" s="4">
        <v>62</v>
      </c>
      <c r="G233" s="4">
        <v>138</v>
      </c>
      <c r="H233" s="4">
        <v>2227</v>
      </c>
      <c r="I233" s="4">
        <v>308622</v>
      </c>
      <c r="J233" s="4">
        <v>11</v>
      </c>
      <c r="K233" s="4">
        <v>155</v>
      </c>
      <c r="L233" s="4">
        <v>1960</v>
      </c>
      <c r="M233" s="4">
        <v>303800</v>
      </c>
      <c r="N233" s="4">
        <v>14</v>
      </c>
      <c r="O233" s="4">
        <v>184</v>
      </c>
      <c r="P233" s="4">
        <v>1880</v>
      </c>
      <c r="Q233" s="4">
        <v>344980</v>
      </c>
      <c r="R233" s="4"/>
      <c r="S233" s="4"/>
      <c r="T233" s="4"/>
      <c r="U233" s="4"/>
      <c r="V233" s="4">
        <v>21</v>
      </c>
      <c r="W233" s="4">
        <v>276</v>
      </c>
      <c r="X233" s="4">
        <v>1560</v>
      </c>
      <c r="Y233" s="4">
        <v>435600</v>
      </c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ht="15" x14ac:dyDescent="0.2">
      <c r="A234" s="8">
        <v>36090</v>
      </c>
      <c r="B234" s="4">
        <v>31</v>
      </c>
      <c r="C234" s="4">
        <v>145</v>
      </c>
      <c r="D234" s="4">
        <v>2190</v>
      </c>
      <c r="E234" s="10">
        <v>317950</v>
      </c>
      <c r="F234" s="4">
        <v>100</v>
      </c>
      <c r="G234" s="4">
        <v>168</v>
      </c>
      <c r="H234" s="4">
        <v>1944</v>
      </c>
      <c r="I234" s="4">
        <v>326203</v>
      </c>
      <c r="J234" s="4">
        <v>87</v>
      </c>
      <c r="K234" s="4">
        <v>204</v>
      </c>
      <c r="L234" s="4">
        <v>1821</v>
      </c>
      <c r="M234" s="4">
        <v>371571</v>
      </c>
      <c r="N234" s="4">
        <v>94</v>
      </c>
      <c r="O234" s="4">
        <v>230</v>
      </c>
      <c r="P234" s="4">
        <v>1784</v>
      </c>
      <c r="Q234" s="4">
        <v>410677</v>
      </c>
      <c r="R234" s="4">
        <v>41</v>
      </c>
      <c r="S234" s="4">
        <v>264</v>
      </c>
      <c r="T234" s="4">
        <v>1635</v>
      </c>
      <c r="U234" s="4">
        <v>430823</v>
      </c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ht="15" x14ac:dyDescent="0.2">
      <c r="A235" s="8">
        <v>36091</v>
      </c>
      <c r="B235" s="4"/>
      <c r="C235" s="4"/>
      <c r="D235" s="4"/>
      <c r="E235" s="10"/>
      <c r="F235" s="4"/>
      <c r="G235" s="4"/>
      <c r="H235" s="4"/>
      <c r="I235" s="4"/>
      <c r="J235" s="4">
        <v>50</v>
      </c>
      <c r="K235" s="4">
        <v>176</v>
      </c>
      <c r="L235" s="4">
        <v>1960</v>
      </c>
      <c r="M235" s="4">
        <v>343980</v>
      </c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ht="15" x14ac:dyDescent="0.2">
      <c r="A236" s="8">
        <v>36095</v>
      </c>
      <c r="B236" s="4">
        <v>61</v>
      </c>
      <c r="C236" s="4">
        <v>109</v>
      </c>
      <c r="D236" s="4">
        <v>2376</v>
      </c>
      <c r="E236" s="10">
        <v>259934</v>
      </c>
      <c r="F236" s="4">
        <v>120</v>
      </c>
      <c r="G236" s="4">
        <v>143</v>
      </c>
      <c r="H236" s="4">
        <v>2157</v>
      </c>
      <c r="I236" s="4">
        <v>308403</v>
      </c>
      <c r="J236" s="4">
        <v>200</v>
      </c>
      <c r="K236" s="4">
        <v>163</v>
      </c>
      <c r="L236" s="4">
        <v>2111</v>
      </c>
      <c r="M236" s="4">
        <v>344594</v>
      </c>
      <c r="N236" s="4">
        <v>198</v>
      </c>
      <c r="O236" s="4">
        <v>195</v>
      </c>
      <c r="P236" s="4">
        <v>1879</v>
      </c>
      <c r="Q236" s="4">
        <v>366212</v>
      </c>
      <c r="R236" s="4">
        <v>38</v>
      </c>
      <c r="S236" s="4">
        <v>238</v>
      </c>
      <c r="T236" s="4">
        <v>1650</v>
      </c>
      <c r="U236" s="4">
        <v>392700</v>
      </c>
      <c r="V236" s="4">
        <v>8</v>
      </c>
      <c r="W236" s="4">
        <v>256</v>
      </c>
      <c r="X236" s="4">
        <v>1550</v>
      </c>
      <c r="Y236" s="4">
        <v>396800</v>
      </c>
      <c r="Z236" s="4">
        <v>33</v>
      </c>
      <c r="AA236" s="4">
        <v>307</v>
      </c>
      <c r="AB236" s="4">
        <v>1540</v>
      </c>
      <c r="AC236" s="4">
        <v>472780</v>
      </c>
      <c r="AD236" s="4">
        <v>30</v>
      </c>
      <c r="AE236" s="4">
        <v>367</v>
      </c>
      <c r="AF236" s="4">
        <v>1517</v>
      </c>
      <c r="AG236" s="4">
        <v>556617</v>
      </c>
      <c r="AH236" s="4"/>
      <c r="AI236" s="4"/>
      <c r="AJ236" s="4"/>
      <c r="AK236" s="4"/>
      <c r="AL236" s="4"/>
      <c r="AM236" s="4"/>
      <c r="AN236" s="4"/>
      <c r="AO236" s="4"/>
    </row>
    <row r="237" spans="1:41" ht="15" x14ac:dyDescent="0.2">
      <c r="A237" s="8">
        <v>36096</v>
      </c>
      <c r="B237" s="4"/>
      <c r="C237" s="4"/>
      <c r="D237" s="4"/>
      <c r="E237" s="10"/>
      <c r="F237" s="4">
        <v>39</v>
      </c>
      <c r="G237" s="4">
        <v>147</v>
      </c>
      <c r="H237" s="4">
        <v>2085</v>
      </c>
      <c r="I237" s="4">
        <v>305453</v>
      </c>
      <c r="J237" s="4">
        <v>20</v>
      </c>
      <c r="K237" s="4">
        <v>177</v>
      </c>
      <c r="L237" s="4">
        <v>1870</v>
      </c>
      <c r="M237" s="4">
        <v>330990</v>
      </c>
      <c r="N237" s="4">
        <v>10</v>
      </c>
      <c r="O237" s="4">
        <v>199</v>
      </c>
      <c r="P237" s="4">
        <v>1760</v>
      </c>
      <c r="Q237" s="4">
        <v>350240</v>
      </c>
      <c r="R237" s="4">
        <v>75</v>
      </c>
      <c r="S237" s="4">
        <v>234</v>
      </c>
      <c r="T237" s="4">
        <v>1770</v>
      </c>
      <c r="U237" s="4">
        <v>414180</v>
      </c>
      <c r="V237" s="4"/>
      <c r="W237" s="4"/>
      <c r="X237" s="4"/>
      <c r="Y237" s="4"/>
      <c r="Z237" s="4">
        <v>1</v>
      </c>
      <c r="AA237" s="4">
        <v>312</v>
      </c>
      <c r="AB237" s="4">
        <v>1420</v>
      </c>
      <c r="AC237" s="4">
        <v>443040</v>
      </c>
      <c r="AD237" s="4">
        <v>10</v>
      </c>
      <c r="AE237" s="4">
        <v>393</v>
      </c>
      <c r="AF237" s="4">
        <v>1500</v>
      </c>
      <c r="AG237" s="4">
        <v>589500</v>
      </c>
      <c r="AH237" s="4"/>
      <c r="AI237" s="4"/>
      <c r="AJ237" s="4"/>
      <c r="AK237" s="4"/>
      <c r="AL237" s="4"/>
      <c r="AM237" s="4"/>
      <c r="AN237" s="4"/>
      <c r="AO237" s="4"/>
    </row>
    <row r="238" spans="1:41" ht="15" x14ac:dyDescent="0.2">
      <c r="A238" s="8">
        <v>36097</v>
      </c>
      <c r="B238" s="4">
        <v>8</v>
      </c>
      <c r="C238" s="4">
        <v>109</v>
      </c>
      <c r="D238" s="4">
        <v>2097</v>
      </c>
      <c r="E238" s="10">
        <v>227838</v>
      </c>
      <c r="F238" s="4">
        <v>25</v>
      </c>
      <c r="G238" s="4">
        <v>135</v>
      </c>
      <c r="H238" s="4">
        <v>2280</v>
      </c>
      <c r="I238" s="4">
        <v>307800</v>
      </c>
      <c r="J238" s="4">
        <v>113</v>
      </c>
      <c r="K238" s="4">
        <v>170</v>
      </c>
      <c r="L238" s="4">
        <v>1948</v>
      </c>
      <c r="M238" s="4">
        <v>335550</v>
      </c>
      <c r="N238" s="4">
        <v>88</v>
      </c>
      <c r="O238" s="4">
        <v>195</v>
      </c>
      <c r="P238" s="4">
        <v>1808</v>
      </c>
      <c r="Q238" s="4">
        <v>352011</v>
      </c>
      <c r="R238" s="4"/>
      <c r="S238" s="4"/>
      <c r="T238" s="4"/>
      <c r="U238" s="4"/>
      <c r="V238" s="4">
        <v>7</v>
      </c>
      <c r="W238" s="4">
        <v>266</v>
      </c>
      <c r="X238" s="4">
        <v>1600</v>
      </c>
      <c r="Y238" s="4">
        <v>428800</v>
      </c>
      <c r="Z238" s="4"/>
      <c r="AA238" s="4"/>
      <c r="AB238" s="4"/>
      <c r="AC238" s="4"/>
      <c r="AD238" s="4">
        <v>9</v>
      </c>
      <c r="AE238" s="4">
        <v>370</v>
      </c>
      <c r="AF238" s="4">
        <v>1580</v>
      </c>
      <c r="AG238" s="4">
        <v>584600</v>
      </c>
      <c r="AH238" s="4"/>
      <c r="AI238" s="4"/>
      <c r="AJ238" s="4"/>
      <c r="AK238" s="4"/>
      <c r="AL238" s="4"/>
      <c r="AM238" s="4"/>
      <c r="AN238" s="4"/>
      <c r="AO238" s="4"/>
    </row>
    <row r="239" spans="1:41" ht="15" x14ac:dyDescent="0.2">
      <c r="A239" s="8">
        <v>36098</v>
      </c>
      <c r="B239" s="4">
        <v>16</v>
      </c>
      <c r="C239" s="4">
        <v>103</v>
      </c>
      <c r="D239" s="4">
        <v>2190</v>
      </c>
      <c r="E239" s="10">
        <v>224475</v>
      </c>
      <c r="F239" s="4">
        <v>48</v>
      </c>
      <c r="G239" s="4">
        <v>146</v>
      </c>
      <c r="H239" s="4">
        <v>2175</v>
      </c>
      <c r="I239" s="4">
        <v>317550</v>
      </c>
      <c r="J239" s="4">
        <v>53</v>
      </c>
      <c r="K239" s="4">
        <v>153</v>
      </c>
      <c r="L239" s="4">
        <v>2147</v>
      </c>
      <c r="M239" s="4">
        <v>327724</v>
      </c>
      <c r="N239" s="4">
        <v>80</v>
      </c>
      <c r="O239" s="4">
        <v>193</v>
      </c>
      <c r="P239" s="4">
        <v>1935</v>
      </c>
      <c r="Q239" s="4">
        <v>372971</v>
      </c>
      <c r="R239" s="4">
        <v>25</v>
      </c>
      <c r="S239" s="4">
        <v>224</v>
      </c>
      <c r="T239" s="4">
        <v>1820</v>
      </c>
      <c r="U239" s="4">
        <v>407680</v>
      </c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ht="15" x14ac:dyDescent="0.2">
      <c r="A240" s="8"/>
      <c r="B240" s="4"/>
      <c r="C240" s="4"/>
      <c r="D240" s="4"/>
      <c r="E240" s="10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ht="15" x14ac:dyDescent="0.2">
      <c r="A241" s="8">
        <v>36102</v>
      </c>
      <c r="B241" s="4">
        <v>65</v>
      </c>
      <c r="C241" s="4">
        <v>125</v>
      </c>
      <c r="D241" s="4">
        <v>2243</v>
      </c>
      <c r="E241" s="10">
        <v>279191</v>
      </c>
      <c r="F241" s="4">
        <v>127</v>
      </c>
      <c r="G241" s="4">
        <v>137</v>
      </c>
      <c r="H241" s="4">
        <v>2176</v>
      </c>
      <c r="I241" s="4">
        <v>298690</v>
      </c>
      <c r="J241" s="4">
        <v>260</v>
      </c>
      <c r="K241" s="4">
        <v>167</v>
      </c>
      <c r="L241" s="4">
        <v>2028</v>
      </c>
      <c r="M241" s="4">
        <v>337689</v>
      </c>
      <c r="N241" s="4">
        <v>325</v>
      </c>
      <c r="O241" s="4">
        <v>204</v>
      </c>
      <c r="P241" s="4">
        <v>1796</v>
      </c>
      <c r="Q241" s="4">
        <v>336163</v>
      </c>
      <c r="R241" s="4">
        <v>96</v>
      </c>
      <c r="S241" s="4">
        <v>238</v>
      </c>
      <c r="T241" s="4">
        <v>1788</v>
      </c>
      <c r="U241" s="4">
        <v>426259</v>
      </c>
      <c r="V241" s="4">
        <v>43</v>
      </c>
      <c r="W241" s="4">
        <v>269</v>
      </c>
      <c r="X241" s="4">
        <v>1630</v>
      </c>
      <c r="Y241" s="4">
        <v>438063</v>
      </c>
      <c r="Z241" s="4">
        <v>21</v>
      </c>
      <c r="AA241" s="4">
        <v>308</v>
      </c>
      <c r="AB241" s="4">
        <v>1538</v>
      </c>
      <c r="AC241" s="4">
        <v>472781</v>
      </c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ht="15" x14ac:dyDescent="0.2">
      <c r="A242" s="8">
        <v>36103</v>
      </c>
      <c r="B242" s="4">
        <v>39</v>
      </c>
      <c r="C242" s="4">
        <v>125</v>
      </c>
      <c r="D242" s="4">
        <v>2167</v>
      </c>
      <c r="E242" s="10">
        <v>270111</v>
      </c>
      <c r="F242" s="4">
        <v>25</v>
      </c>
      <c r="G242" s="4">
        <v>146</v>
      </c>
      <c r="H242" s="4">
        <v>2180</v>
      </c>
      <c r="I242" s="4">
        <v>318280</v>
      </c>
      <c r="J242" s="4">
        <v>49</v>
      </c>
      <c r="K242" s="4">
        <v>166</v>
      </c>
      <c r="L242" s="4">
        <v>1980</v>
      </c>
      <c r="M242" s="4">
        <v>328680</v>
      </c>
      <c r="N242" s="4">
        <v>5</v>
      </c>
      <c r="O242" s="4">
        <v>201</v>
      </c>
      <c r="P242" s="4">
        <v>1825</v>
      </c>
      <c r="Q242" s="4">
        <v>366825</v>
      </c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15" x14ac:dyDescent="0.2">
      <c r="A243" s="8">
        <v>36104</v>
      </c>
      <c r="B243" s="4">
        <v>8</v>
      </c>
      <c r="C243" s="4">
        <v>123</v>
      </c>
      <c r="D243" s="4">
        <v>2045</v>
      </c>
      <c r="E243" s="10">
        <v>250513</v>
      </c>
      <c r="F243" s="4">
        <v>35</v>
      </c>
      <c r="G243" s="4">
        <v>137</v>
      </c>
      <c r="H243" s="4">
        <v>2113</v>
      </c>
      <c r="I243" s="4">
        <v>288822</v>
      </c>
      <c r="J243" s="4">
        <v>57</v>
      </c>
      <c r="K243" s="4">
        <v>156</v>
      </c>
      <c r="L243" s="4">
        <v>2077</v>
      </c>
      <c r="M243" s="4">
        <v>324652</v>
      </c>
      <c r="N243" s="4">
        <v>98</v>
      </c>
      <c r="O243" s="4">
        <v>192</v>
      </c>
      <c r="P243" s="4">
        <v>1863</v>
      </c>
      <c r="Q243" s="4">
        <v>357760</v>
      </c>
      <c r="R243" s="4"/>
      <c r="S243" s="4"/>
      <c r="T243" s="4"/>
      <c r="U243" s="4"/>
      <c r="V243" s="4"/>
      <c r="W243" s="4"/>
      <c r="X243" s="4"/>
      <c r="Y243" s="4"/>
      <c r="Z243" s="4">
        <v>12</v>
      </c>
      <c r="AA243" s="4">
        <v>317</v>
      </c>
      <c r="AB243" s="4">
        <v>1505</v>
      </c>
      <c r="AC243" s="4">
        <v>476333</v>
      </c>
      <c r="AD243" s="4">
        <v>5</v>
      </c>
      <c r="AE243" s="4">
        <v>330</v>
      </c>
      <c r="AF243" s="4">
        <v>1470</v>
      </c>
      <c r="AG243" s="4">
        <v>485100</v>
      </c>
      <c r="AH243" s="4"/>
      <c r="AI243" s="4"/>
      <c r="AJ243" s="4"/>
      <c r="AK243" s="4"/>
      <c r="AL243" s="4"/>
      <c r="AM243" s="4"/>
      <c r="AN243" s="4"/>
      <c r="AO243" s="4"/>
    </row>
    <row r="244" spans="1:41" ht="15" x14ac:dyDescent="0.2">
      <c r="A244" s="8">
        <v>36105</v>
      </c>
      <c r="B244" s="4">
        <v>13</v>
      </c>
      <c r="C244" s="4">
        <v>116</v>
      </c>
      <c r="D244" s="4">
        <v>2220</v>
      </c>
      <c r="E244" s="10">
        <v>257520</v>
      </c>
      <c r="F244" s="4">
        <v>59</v>
      </c>
      <c r="G244" s="4">
        <v>135</v>
      </c>
      <c r="H244" s="4">
        <v>2097</v>
      </c>
      <c r="I244" s="4">
        <v>283749</v>
      </c>
      <c r="J244" s="4"/>
      <c r="K244" s="4"/>
      <c r="L244" s="4"/>
      <c r="M244" s="4"/>
      <c r="N244" s="4">
        <v>3</v>
      </c>
      <c r="O244" s="4">
        <v>192</v>
      </c>
      <c r="P244" s="4">
        <v>1920</v>
      </c>
      <c r="Q244" s="4">
        <v>368640</v>
      </c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ht="15" x14ac:dyDescent="0.2">
      <c r="A245" s="8">
        <v>36109</v>
      </c>
      <c r="B245" s="4">
        <v>172</v>
      </c>
      <c r="C245" s="4">
        <v>116</v>
      </c>
      <c r="D245" s="4">
        <v>2128</v>
      </c>
      <c r="E245" s="10">
        <v>246635</v>
      </c>
      <c r="F245" s="4">
        <v>49</v>
      </c>
      <c r="G245" s="4">
        <v>137</v>
      </c>
      <c r="H245" s="4">
        <v>2193</v>
      </c>
      <c r="I245" s="4">
        <v>300487</v>
      </c>
      <c r="J245" s="4">
        <v>267</v>
      </c>
      <c r="K245" s="4">
        <v>166</v>
      </c>
      <c r="L245" s="4">
        <v>2060</v>
      </c>
      <c r="M245" s="4">
        <v>341519</v>
      </c>
      <c r="N245" s="4">
        <v>276</v>
      </c>
      <c r="O245" s="4">
        <v>194</v>
      </c>
      <c r="P245" s="4">
        <v>1902</v>
      </c>
      <c r="Q245" s="4">
        <v>369340</v>
      </c>
      <c r="R245" s="4">
        <v>78</v>
      </c>
      <c r="S245" s="4">
        <v>244</v>
      </c>
      <c r="T245" s="4">
        <v>1720</v>
      </c>
      <c r="U245" s="4">
        <v>419680</v>
      </c>
      <c r="V245" s="4">
        <v>67</v>
      </c>
      <c r="W245" s="4">
        <v>261</v>
      </c>
      <c r="X245" s="4">
        <v>1572</v>
      </c>
      <c r="Y245" s="4">
        <v>410467</v>
      </c>
      <c r="Z245" s="4">
        <v>75</v>
      </c>
      <c r="AA245" s="4">
        <v>299</v>
      </c>
      <c r="AB245" s="4">
        <v>1542</v>
      </c>
      <c r="AC245" s="4">
        <v>461366</v>
      </c>
      <c r="AD245" s="4">
        <v>58</v>
      </c>
      <c r="AE245" s="4">
        <v>443</v>
      </c>
      <c r="AF245" s="4">
        <v>1485</v>
      </c>
      <c r="AG245" s="4">
        <v>657484</v>
      </c>
      <c r="AH245" s="1">
        <v>8</v>
      </c>
      <c r="AI245" s="1">
        <v>372</v>
      </c>
      <c r="AJ245" s="1">
        <v>1500</v>
      </c>
      <c r="AK245" s="1">
        <v>558000</v>
      </c>
      <c r="AL245" s="1">
        <v>14</v>
      </c>
      <c r="AM245" s="1">
        <v>443</v>
      </c>
      <c r="AN245" s="1">
        <v>1450</v>
      </c>
      <c r="AO245" s="1">
        <v>642350</v>
      </c>
    </row>
    <row r="246" spans="1:41" ht="15" x14ac:dyDescent="0.2">
      <c r="A246" s="8">
        <v>36110</v>
      </c>
      <c r="B246" s="4">
        <v>1</v>
      </c>
      <c r="C246" s="4">
        <v>116</v>
      </c>
      <c r="D246" s="4">
        <v>1660</v>
      </c>
      <c r="E246" s="10">
        <v>192500</v>
      </c>
      <c r="F246" s="4"/>
      <c r="G246" s="4"/>
      <c r="H246" s="4"/>
      <c r="I246" s="4"/>
      <c r="J246" s="4"/>
      <c r="K246" s="4"/>
      <c r="L246" s="4"/>
      <c r="M246" s="4"/>
      <c r="N246" s="4">
        <v>20</v>
      </c>
      <c r="O246" s="4">
        <v>210</v>
      </c>
      <c r="P246" s="4">
        <v>1395</v>
      </c>
      <c r="Q246" s="4">
        <v>292253</v>
      </c>
      <c r="R246" s="4"/>
      <c r="S246" s="4"/>
      <c r="T246" s="4"/>
      <c r="U246" s="4"/>
      <c r="V246" s="4">
        <v>3</v>
      </c>
      <c r="W246" s="4">
        <v>273</v>
      </c>
      <c r="X246" s="4">
        <v>1460</v>
      </c>
      <c r="Y246" s="4">
        <v>348580</v>
      </c>
      <c r="Z246" s="4">
        <v>1</v>
      </c>
      <c r="AA246" s="4">
        <v>302</v>
      </c>
      <c r="AB246" s="4">
        <v>1480</v>
      </c>
      <c r="AC246" s="4">
        <v>446960</v>
      </c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ht="15" x14ac:dyDescent="0.2">
      <c r="A247" s="8">
        <v>36111</v>
      </c>
      <c r="B247" s="4">
        <v>45</v>
      </c>
      <c r="C247" s="4">
        <v>116</v>
      </c>
      <c r="D247" s="4">
        <v>2255</v>
      </c>
      <c r="E247" s="10">
        <v>261580</v>
      </c>
      <c r="F247" s="4">
        <v>72</v>
      </c>
      <c r="G247" s="4">
        <v>143</v>
      </c>
      <c r="H247" s="4">
        <v>1915</v>
      </c>
      <c r="I247" s="4">
        <v>272888</v>
      </c>
      <c r="J247" s="4">
        <v>108</v>
      </c>
      <c r="K247" s="4">
        <v>166</v>
      </c>
      <c r="L247" s="4">
        <v>1952</v>
      </c>
      <c r="M247" s="4">
        <v>324032</v>
      </c>
      <c r="N247" s="4">
        <v>61</v>
      </c>
      <c r="O247" s="4">
        <v>195</v>
      </c>
      <c r="P247" s="4">
        <v>1653</v>
      </c>
      <c r="Q247" s="4">
        <v>322951</v>
      </c>
      <c r="R247" s="4">
        <v>33</v>
      </c>
      <c r="S247" s="4">
        <v>239</v>
      </c>
      <c r="T247" s="4">
        <v>1565</v>
      </c>
      <c r="U247" s="4">
        <v>374035</v>
      </c>
      <c r="V247" s="4">
        <v>15</v>
      </c>
      <c r="W247" s="4">
        <v>257</v>
      </c>
      <c r="X247" s="4">
        <v>1590</v>
      </c>
      <c r="Y247" s="4">
        <f>X247*W247</f>
        <v>408630</v>
      </c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ht="15" x14ac:dyDescent="0.2">
      <c r="A248" s="8">
        <v>36112</v>
      </c>
      <c r="B248" s="4">
        <v>8</v>
      </c>
      <c r="C248" s="4">
        <v>105</v>
      </c>
      <c r="D248" s="4">
        <v>1920</v>
      </c>
      <c r="E248" s="10">
        <v>201600</v>
      </c>
      <c r="F248" s="4"/>
      <c r="G248" s="4"/>
      <c r="H248" s="4"/>
      <c r="I248" s="4"/>
      <c r="J248" s="4">
        <v>74</v>
      </c>
      <c r="K248" s="4">
        <v>164</v>
      </c>
      <c r="L248" s="4">
        <v>2043</v>
      </c>
      <c r="M248" s="4">
        <v>333949</v>
      </c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>
        <v>3</v>
      </c>
      <c r="AA248" s="4">
        <v>282</v>
      </c>
      <c r="AB248" s="4">
        <v>1590</v>
      </c>
      <c r="AC248" s="4">
        <v>448380</v>
      </c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ht="15" x14ac:dyDescent="0.2">
      <c r="A249" s="8">
        <v>36116</v>
      </c>
      <c r="B249" s="4">
        <v>71</v>
      </c>
      <c r="C249" s="4">
        <v>120</v>
      </c>
      <c r="D249" s="4">
        <v>2088</v>
      </c>
      <c r="E249" s="10">
        <v>249456</v>
      </c>
      <c r="F249" s="4">
        <v>130</v>
      </c>
      <c r="G249" s="4">
        <v>144</v>
      </c>
      <c r="H249" s="4">
        <v>1998</v>
      </c>
      <c r="I249" s="4">
        <v>286761</v>
      </c>
      <c r="J249" s="4">
        <v>167</v>
      </c>
      <c r="K249" s="4">
        <v>163</v>
      </c>
      <c r="L249" s="4">
        <v>2026</v>
      </c>
      <c r="M249" s="4">
        <v>330841</v>
      </c>
      <c r="N249" s="4">
        <v>266</v>
      </c>
      <c r="O249" s="4">
        <v>205</v>
      </c>
      <c r="P249" s="4">
        <v>1763</v>
      </c>
      <c r="Q249" s="4">
        <v>361330</v>
      </c>
      <c r="R249" s="4">
        <v>156</v>
      </c>
      <c r="S249" s="4">
        <v>233</v>
      </c>
      <c r="T249" s="4">
        <v>1698</v>
      </c>
      <c r="U249" s="4">
        <v>395518</v>
      </c>
      <c r="V249" s="4">
        <v>75</v>
      </c>
      <c r="W249" s="4">
        <v>255</v>
      </c>
      <c r="X249" s="4">
        <v>1618</v>
      </c>
      <c r="Y249" s="4">
        <v>412463</v>
      </c>
      <c r="Z249" s="4">
        <v>56</v>
      </c>
      <c r="AA249" s="4">
        <v>310</v>
      </c>
      <c r="AB249" s="4">
        <v>1528</v>
      </c>
      <c r="AC249" s="4">
        <v>473680</v>
      </c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ht="15" x14ac:dyDescent="0.2">
      <c r="A250" s="8">
        <v>36117</v>
      </c>
      <c r="B250" s="4"/>
      <c r="C250" s="4"/>
      <c r="D250" s="4"/>
      <c r="E250" s="10"/>
      <c r="F250" s="4"/>
      <c r="G250" s="4"/>
      <c r="H250" s="4"/>
      <c r="I250" s="4"/>
      <c r="J250" s="4">
        <v>23</v>
      </c>
      <c r="K250" s="4">
        <v>163</v>
      </c>
      <c r="L250" s="4">
        <v>1915</v>
      </c>
      <c r="M250" s="4">
        <v>311188</v>
      </c>
      <c r="N250" s="4"/>
      <c r="O250" s="4"/>
      <c r="P250" s="4"/>
      <c r="Q250" s="4"/>
      <c r="R250" s="4">
        <v>1</v>
      </c>
      <c r="S250" s="4">
        <v>246</v>
      </c>
      <c r="T250" s="4">
        <v>1590</v>
      </c>
      <c r="U250" s="4">
        <v>391140</v>
      </c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ht="15" x14ac:dyDescent="0.2">
      <c r="A251" s="8">
        <v>36118</v>
      </c>
      <c r="B251" s="4"/>
      <c r="C251" s="4"/>
      <c r="D251" s="4"/>
      <c r="E251" s="10"/>
      <c r="F251" s="4"/>
      <c r="G251" s="4"/>
      <c r="H251" s="4"/>
      <c r="I251" s="4"/>
      <c r="J251" s="4">
        <v>92</v>
      </c>
      <c r="K251" s="4">
        <v>165</v>
      </c>
      <c r="L251" s="4">
        <v>1980</v>
      </c>
      <c r="M251" s="4">
        <v>326700</v>
      </c>
      <c r="N251" s="4"/>
      <c r="O251" s="4"/>
      <c r="P251" s="4"/>
      <c r="Q251" s="4"/>
      <c r="R251" s="4">
        <v>45</v>
      </c>
      <c r="S251" s="4">
        <v>228</v>
      </c>
      <c r="T251" s="4">
        <v>1745</v>
      </c>
      <c r="U251" s="4">
        <v>396988</v>
      </c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ht="15" x14ac:dyDescent="0.2">
      <c r="A252" s="8">
        <v>36119</v>
      </c>
      <c r="B252" s="4">
        <v>84</v>
      </c>
      <c r="C252" s="4">
        <v>123</v>
      </c>
      <c r="D252" s="4">
        <v>2240</v>
      </c>
      <c r="E252" s="10">
        <v>276267</v>
      </c>
      <c r="F252" s="4"/>
      <c r="G252" s="4"/>
      <c r="H252" s="4"/>
      <c r="I252" s="4"/>
      <c r="J252" s="4">
        <v>41</v>
      </c>
      <c r="K252" s="4">
        <v>154</v>
      </c>
      <c r="L252" s="4">
        <v>2140</v>
      </c>
      <c r="M252" s="4">
        <v>329560</v>
      </c>
      <c r="N252" s="4">
        <v>48</v>
      </c>
      <c r="O252" s="4">
        <v>213</v>
      </c>
      <c r="P252" s="4">
        <v>1810</v>
      </c>
      <c r="Q252" s="4">
        <v>384625</v>
      </c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ht="15" x14ac:dyDescent="0.2">
      <c r="A253" s="8">
        <v>36123</v>
      </c>
      <c r="B253" s="4">
        <v>57</v>
      </c>
      <c r="C253" s="4">
        <v>114</v>
      </c>
      <c r="D253" s="4">
        <v>2281</v>
      </c>
      <c r="E253" s="10"/>
      <c r="F253" s="4">
        <v>118</v>
      </c>
      <c r="G253" s="4">
        <v>146</v>
      </c>
      <c r="H253" s="4">
        <v>1948</v>
      </c>
      <c r="I253" s="4"/>
      <c r="J253" s="4">
        <v>222</v>
      </c>
      <c r="K253" s="4">
        <v>163</v>
      </c>
      <c r="L253" s="4">
        <v>2045</v>
      </c>
      <c r="M253" s="4"/>
      <c r="N253" s="4">
        <v>185</v>
      </c>
      <c r="O253" s="4">
        <v>202</v>
      </c>
      <c r="P253" s="4">
        <v>1912</v>
      </c>
      <c r="Q253" s="4"/>
      <c r="R253" s="4">
        <v>47</v>
      </c>
      <c r="S253" s="4">
        <v>247</v>
      </c>
      <c r="T253" s="4">
        <v>1732</v>
      </c>
      <c r="U253" s="4"/>
      <c r="V253" s="4">
        <v>24</v>
      </c>
      <c r="W253" s="4">
        <v>265</v>
      </c>
      <c r="X253" s="4">
        <v>1585</v>
      </c>
      <c r="Y253" s="4"/>
      <c r="Z253" s="4">
        <v>31</v>
      </c>
      <c r="AA253" s="4">
        <v>304</v>
      </c>
      <c r="AB253" s="4">
        <v>1550</v>
      </c>
      <c r="AC253" s="4"/>
      <c r="AD253" s="4">
        <v>43</v>
      </c>
      <c r="AE253" s="4">
        <v>341</v>
      </c>
      <c r="AF253" s="4">
        <v>1527</v>
      </c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ht="15" x14ac:dyDescent="0.2">
      <c r="A254" s="8">
        <v>36124</v>
      </c>
      <c r="B254" s="4">
        <v>31</v>
      </c>
      <c r="C254" s="4">
        <v>116</v>
      </c>
      <c r="D254" s="4">
        <v>2180</v>
      </c>
      <c r="E254" s="10">
        <v>252880</v>
      </c>
      <c r="F254" s="4">
        <v>10</v>
      </c>
      <c r="G254" s="4">
        <v>135</v>
      </c>
      <c r="H254" s="4">
        <v>1955</v>
      </c>
      <c r="I254" s="4">
        <v>262948</v>
      </c>
      <c r="J254" s="4">
        <v>70</v>
      </c>
      <c r="K254" s="4">
        <v>160</v>
      </c>
      <c r="L254" s="4">
        <v>2103</v>
      </c>
      <c r="M254" s="4">
        <v>336926</v>
      </c>
      <c r="N254" s="4">
        <v>21</v>
      </c>
      <c r="O254" s="4">
        <v>210</v>
      </c>
      <c r="P254" s="4">
        <v>1900</v>
      </c>
      <c r="Q254" s="4">
        <v>339000</v>
      </c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ht="15" x14ac:dyDescent="0.2">
      <c r="A255" s="8">
        <v>36125</v>
      </c>
      <c r="B255" s="4">
        <v>11</v>
      </c>
      <c r="C255" s="4">
        <v>120</v>
      </c>
      <c r="D255" s="4">
        <v>2240</v>
      </c>
      <c r="E255" s="10">
        <v>268800</v>
      </c>
      <c r="F255" s="4">
        <v>24</v>
      </c>
      <c r="G255" s="4">
        <v>142</v>
      </c>
      <c r="H255" s="4">
        <v>2255</v>
      </c>
      <c r="I255" s="4">
        <v>319083</v>
      </c>
      <c r="J255" s="4">
        <v>139</v>
      </c>
      <c r="K255" s="4">
        <v>167</v>
      </c>
      <c r="L255" s="4">
        <v>2083</v>
      </c>
      <c r="M255" s="4">
        <v>342432</v>
      </c>
      <c r="N255" s="4">
        <v>23</v>
      </c>
      <c r="O255" s="4">
        <v>186</v>
      </c>
      <c r="P255" s="4">
        <v>1863</v>
      </c>
      <c r="Q255" s="4">
        <v>365213</v>
      </c>
      <c r="R255" s="4">
        <v>20</v>
      </c>
      <c r="S255" s="4">
        <v>234</v>
      </c>
      <c r="T255" s="4">
        <v>1680</v>
      </c>
      <c r="U255" s="4">
        <v>392280</v>
      </c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ht="15" x14ac:dyDescent="0.2">
      <c r="A256" s="8">
        <v>36126</v>
      </c>
      <c r="B256" s="4">
        <v>25</v>
      </c>
      <c r="C256" s="4">
        <v>114</v>
      </c>
      <c r="D256" s="4">
        <v>1925</v>
      </c>
      <c r="E256" s="10">
        <v>218488</v>
      </c>
      <c r="F256" s="4">
        <v>27</v>
      </c>
      <c r="G256" s="4">
        <v>145</v>
      </c>
      <c r="H256" s="4">
        <v>2150</v>
      </c>
      <c r="I256" s="4">
        <v>311750</v>
      </c>
      <c r="J256" s="4">
        <v>61</v>
      </c>
      <c r="K256" s="4">
        <v>165</v>
      </c>
      <c r="L256" s="4">
        <v>2003</v>
      </c>
      <c r="M256" s="4">
        <v>329411</v>
      </c>
      <c r="N256" s="4">
        <v>51</v>
      </c>
      <c r="O256" s="4">
        <v>205</v>
      </c>
      <c r="P256" s="4">
        <v>1833</v>
      </c>
      <c r="Q256" s="4">
        <v>375222</v>
      </c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ht="15" x14ac:dyDescent="0.2">
      <c r="A257" s="8"/>
      <c r="B257" s="4"/>
      <c r="C257" s="4"/>
      <c r="D257" s="4"/>
      <c r="E257" s="10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ht="15" x14ac:dyDescent="0.2">
      <c r="A258" s="8">
        <v>36130</v>
      </c>
      <c r="B258" s="4">
        <v>35</v>
      </c>
      <c r="C258" s="4">
        <v>100</v>
      </c>
      <c r="D258" s="4">
        <v>2137</v>
      </c>
      <c r="E258" s="10">
        <v>213667</v>
      </c>
      <c r="F258" s="4">
        <v>96</v>
      </c>
      <c r="G258" s="4">
        <v>138</v>
      </c>
      <c r="H258" s="4">
        <v>2152</v>
      </c>
      <c r="I258" s="4">
        <v>296571</v>
      </c>
      <c r="J258" s="4">
        <v>346</v>
      </c>
      <c r="K258" s="4">
        <v>163</v>
      </c>
      <c r="L258" s="4">
        <v>2033</v>
      </c>
      <c r="M258" s="4">
        <v>330647</v>
      </c>
      <c r="N258" s="4">
        <v>253</v>
      </c>
      <c r="O258" s="4">
        <v>207</v>
      </c>
      <c r="P258" s="4">
        <v>1843</v>
      </c>
      <c r="Q258" s="4">
        <v>381412</v>
      </c>
      <c r="R258" s="4">
        <v>92</v>
      </c>
      <c r="S258" s="4">
        <v>239</v>
      </c>
      <c r="T258" s="4">
        <v>1695</v>
      </c>
      <c r="U258" s="4">
        <v>405741</v>
      </c>
      <c r="V258" s="4">
        <v>46</v>
      </c>
      <c r="W258" s="4">
        <v>267</v>
      </c>
      <c r="X258" s="4">
        <v>1673</v>
      </c>
      <c r="Y258" s="4">
        <v>446222</v>
      </c>
      <c r="Z258" s="4">
        <v>50</v>
      </c>
      <c r="AA258" s="4">
        <v>302</v>
      </c>
      <c r="AB258" s="4">
        <v>1514</v>
      </c>
      <c r="AC258" s="4">
        <v>456622</v>
      </c>
      <c r="AD258" s="4">
        <v>20</v>
      </c>
      <c r="AE258" s="4">
        <v>336</v>
      </c>
      <c r="AF258" s="4">
        <v>1560</v>
      </c>
      <c r="AG258" s="4">
        <v>524160</v>
      </c>
      <c r="AH258" s="4"/>
      <c r="AI258" s="4"/>
      <c r="AJ258" s="4"/>
      <c r="AK258" s="4"/>
      <c r="AL258" s="4"/>
      <c r="AM258" s="4"/>
      <c r="AN258" s="4"/>
      <c r="AO258" s="4"/>
    </row>
    <row r="259" spans="1:41" ht="15" x14ac:dyDescent="0.2">
      <c r="A259" s="8">
        <v>36131</v>
      </c>
      <c r="B259" s="4">
        <v>2</v>
      </c>
      <c r="C259" s="4">
        <v>117</v>
      </c>
      <c r="D259" s="4">
        <v>2100</v>
      </c>
      <c r="E259" s="10">
        <v>245700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ht="15" x14ac:dyDescent="0.2">
      <c r="A260" s="8">
        <v>36132</v>
      </c>
      <c r="B260" s="4">
        <v>12</v>
      </c>
      <c r="C260" s="4">
        <v>110</v>
      </c>
      <c r="D260" s="4">
        <v>1925</v>
      </c>
      <c r="E260" s="10">
        <f>D260*C260</f>
        <v>211750</v>
      </c>
      <c r="F260" s="4">
        <v>39</v>
      </c>
      <c r="G260" s="4">
        <v>143</v>
      </c>
      <c r="H260" s="4">
        <v>2030</v>
      </c>
      <c r="I260" s="4">
        <v>289275</v>
      </c>
      <c r="J260" s="4">
        <v>42</v>
      </c>
      <c r="K260" s="4">
        <v>163</v>
      </c>
      <c r="L260" s="4">
        <v>2007</v>
      </c>
      <c r="M260" s="4">
        <v>327756</v>
      </c>
      <c r="N260" s="4">
        <v>71</v>
      </c>
      <c r="O260" s="4">
        <v>199</v>
      </c>
      <c r="P260" s="4">
        <v>1840</v>
      </c>
      <c r="Q260" s="4">
        <v>365700</v>
      </c>
      <c r="R260" s="4"/>
      <c r="S260" s="4"/>
      <c r="T260" s="4"/>
      <c r="U260" s="4"/>
      <c r="V260" s="4">
        <v>1</v>
      </c>
      <c r="W260" s="4">
        <v>278</v>
      </c>
      <c r="X260" s="4">
        <v>1330</v>
      </c>
      <c r="Y260" s="4">
        <v>369740</v>
      </c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1">
        <v>3</v>
      </c>
      <c r="AM260" s="1">
        <v>611</v>
      </c>
      <c r="AN260" s="1">
        <v>1340</v>
      </c>
      <c r="AO260" s="1">
        <v>818070</v>
      </c>
    </row>
    <row r="261" spans="1:41" ht="15" x14ac:dyDescent="0.2">
      <c r="A261" s="8">
        <v>36137</v>
      </c>
      <c r="B261" s="4">
        <v>16</v>
      </c>
      <c r="C261" s="4">
        <v>123</v>
      </c>
      <c r="D261" s="4">
        <v>1850</v>
      </c>
      <c r="E261" s="10">
        <v>227550</v>
      </c>
      <c r="F261" s="4">
        <v>123</v>
      </c>
      <c r="G261" s="4">
        <v>140</v>
      </c>
      <c r="H261" s="4">
        <v>2140</v>
      </c>
      <c r="I261" s="4">
        <v>399600</v>
      </c>
      <c r="J261" s="4">
        <v>344</v>
      </c>
      <c r="K261" s="4">
        <v>162</v>
      </c>
      <c r="L261" s="4">
        <v>2058</v>
      </c>
      <c r="M261" s="4">
        <v>334188</v>
      </c>
      <c r="N261" s="4">
        <v>392</v>
      </c>
      <c r="O261" s="4">
        <v>196</v>
      </c>
      <c r="P261" s="4">
        <v>1950</v>
      </c>
      <c r="Q261" s="4">
        <v>381875</v>
      </c>
      <c r="R261" s="4">
        <v>179</v>
      </c>
      <c r="S261" s="4">
        <v>236</v>
      </c>
      <c r="T261" s="4">
        <v>1741</v>
      </c>
      <c r="U261" s="4">
        <v>411646</v>
      </c>
      <c r="V261" s="4">
        <v>124</v>
      </c>
      <c r="W261" s="4">
        <v>265</v>
      </c>
      <c r="X261" s="4">
        <v>1651</v>
      </c>
      <c r="Y261" s="4">
        <v>437581</v>
      </c>
      <c r="Z261" s="4">
        <v>100</v>
      </c>
      <c r="AA261" s="4">
        <v>291</v>
      </c>
      <c r="AB261" s="4">
        <v>1634</v>
      </c>
      <c r="AC261" s="4">
        <v>476148</v>
      </c>
      <c r="AD261" s="4">
        <v>61</v>
      </c>
      <c r="AE261" s="4">
        <v>332</v>
      </c>
      <c r="AF261" s="4">
        <v>1565</v>
      </c>
      <c r="AG261" s="4">
        <v>519971</v>
      </c>
      <c r="AH261" s="4"/>
      <c r="AI261" s="4"/>
      <c r="AJ261" s="4"/>
      <c r="AK261" s="4"/>
      <c r="AL261" s="4"/>
      <c r="AM261" s="4"/>
      <c r="AN261" s="4"/>
      <c r="AO261" s="4"/>
    </row>
    <row r="262" spans="1:41" ht="15" x14ac:dyDescent="0.2">
      <c r="A262" s="8">
        <v>36138</v>
      </c>
      <c r="B262" s="4"/>
      <c r="C262" s="4"/>
      <c r="D262" s="4"/>
      <c r="E262" s="10"/>
      <c r="F262" s="4">
        <v>89</v>
      </c>
      <c r="G262" s="4">
        <v>141</v>
      </c>
      <c r="H262" s="4">
        <v>2008</v>
      </c>
      <c r="I262" s="4">
        <v>283559</v>
      </c>
      <c r="J262" s="4">
        <v>68</v>
      </c>
      <c r="K262" s="4">
        <v>164</v>
      </c>
      <c r="L262" s="4">
        <v>2018</v>
      </c>
      <c r="M262" s="4">
        <v>330366</v>
      </c>
      <c r="N262" s="4">
        <v>162</v>
      </c>
      <c r="O262" s="4">
        <v>203</v>
      </c>
      <c r="P262" s="4">
        <v>1680</v>
      </c>
      <c r="Q262" s="4">
        <v>340410</v>
      </c>
      <c r="R262" s="4">
        <v>66</v>
      </c>
      <c r="S262" s="4">
        <v>243</v>
      </c>
      <c r="T262" s="4">
        <v>1640</v>
      </c>
      <c r="U262" s="4">
        <v>399067</v>
      </c>
      <c r="V262" s="4">
        <v>9</v>
      </c>
      <c r="W262" s="4">
        <v>265</v>
      </c>
      <c r="X262" s="4">
        <v>1620</v>
      </c>
      <c r="Y262" s="4">
        <v>429300</v>
      </c>
      <c r="Z262" s="4">
        <v>3</v>
      </c>
      <c r="AA262" s="4">
        <v>305</v>
      </c>
      <c r="AB262" s="4">
        <v>1330</v>
      </c>
      <c r="AC262" s="4">
        <v>404985</v>
      </c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ht="15" x14ac:dyDescent="0.2">
      <c r="A263" s="8">
        <v>36139</v>
      </c>
      <c r="B263" s="4">
        <v>12</v>
      </c>
      <c r="C263" s="4">
        <v>107</v>
      </c>
      <c r="D263" s="4">
        <v>2090</v>
      </c>
      <c r="E263" s="10">
        <v>223630</v>
      </c>
      <c r="F263" s="4">
        <v>18</v>
      </c>
      <c r="G263" s="4">
        <v>144</v>
      </c>
      <c r="H263" s="4">
        <v>2060</v>
      </c>
      <c r="I263" s="4">
        <v>296640</v>
      </c>
      <c r="J263" s="4">
        <v>70</v>
      </c>
      <c r="K263" s="4">
        <v>154</v>
      </c>
      <c r="L263" s="4">
        <v>2107</v>
      </c>
      <c r="M263" s="4">
        <v>323724</v>
      </c>
      <c r="N263" s="4"/>
      <c r="O263" s="4"/>
      <c r="P263" s="4"/>
      <c r="Q263" s="4"/>
      <c r="R263" s="4"/>
      <c r="S263" s="4"/>
      <c r="T263" s="4"/>
      <c r="U263" s="4"/>
      <c r="V263" s="4">
        <v>14</v>
      </c>
      <c r="W263" s="4">
        <v>261</v>
      </c>
      <c r="X263" s="4">
        <v>1590</v>
      </c>
      <c r="Y263" s="4">
        <v>414990</v>
      </c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ht="15" x14ac:dyDescent="0.2">
      <c r="A264" s="8">
        <v>36144</v>
      </c>
      <c r="B264" s="4">
        <v>34</v>
      </c>
      <c r="C264" s="4">
        <v>127</v>
      </c>
      <c r="D264" s="4">
        <v>2070</v>
      </c>
      <c r="E264" s="10">
        <v>262200</v>
      </c>
      <c r="F264" s="4">
        <v>99</v>
      </c>
      <c r="G264" s="4">
        <v>138</v>
      </c>
      <c r="H264" s="4">
        <v>2068</v>
      </c>
      <c r="I264" s="4">
        <v>284970</v>
      </c>
      <c r="J264" s="4">
        <v>325</v>
      </c>
      <c r="K264" s="4">
        <v>169</v>
      </c>
      <c r="L264" s="4">
        <v>1970</v>
      </c>
      <c r="M264" s="4">
        <v>332324</v>
      </c>
      <c r="N264" s="4">
        <v>205</v>
      </c>
      <c r="O264" s="4">
        <v>212</v>
      </c>
      <c r="P264" s="4">
        <v>1758</v>
      </c>
      <c r="Q264" s="4">
        <v>373442</v>
      </c>
      <c r="R264" s="4">
        <v>233</v>
      </c>
      <c r="S264" s="4">
        <v>237</v>
      </c>
      <c r="T264" s="4">
        <v>1681</v>
      </c>
      <c r="U264" s="4">
        <v>398472</v>
      </c>
      <c r="V264" s="4">
        <v>136</v>
      </c>
      <c r="W264" s="4">
        <v>269</v>
      </c>
      <c r="X264" s="4">
        <v>1679</v>
      </c>
      <c r="Y264" s="4">
        <v>452015</v>
      </c>
      <c r="Z264" s="4">
        <v>69</v>
      </c>
      <c r="AA264" s="4">
        <v>296</v>
      </c>
      <c r="AB264" s="4">
        <v>1550</v>
      </c>
      <c r="AC264" s="4">
        <v>458800</v>
      </c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ht="15" x14ac:dyDescent="0.2">
      <c r="A265" s="8">
        <v>36145</v>
      </c>
      <c r="B265" s="4">
        <v>31</v>
      </c>
      <c r="C265" s="4">
        <v>112</v>
      </c>
      <c r="D265" s="4">
        <v>2210</v>
      </c>
      <c r="E265" s="10">
        <v>247520</v>
      </c>
      <c r="F265" s="4">
        <v>60</v>
      </c>
      <c r="G265" s="4">
        <v>138</v>
      </c>
      <c r="H265" s="4">
        <v>2115</v>
      </c>
      <c r="I265" s="4">
        <v>291870</v>
      </c>
      <c r="J265" s="4">
        <v>205</v>
      </c>
      <c r="K265" s="4">
        <v>165</v>
      </c>
      <c r="L265" s="4">
        <v>1974</v>
      </c>
      <c r="M265" s="4">
        <v>325710</v>
      </c>
      <c r="N265" s="4">
        <v>59</v>
      </c>
      <c r="O265" s="4">
        <v>192</v>
      </c>
      <c r="P265" s="4">
        <v>1837</v>
      </c>
      <c r="Q265" s="4">
        <v>353252</v>
      </c>
      <c r="R265" s="4">
        <v>20</v>
      </c>
      <c r="S265" s="4">
        <v>242</v>
      </c>
      <c r="T265" s="4">
        <v>1720</v>
      </c>
      <c r="U265" s="4">
        <v>416240</v>
      </c>
      <c r="V265" s="4">
        <v>51</v>
      </c>
      <c r="W265" s="4">
        <v>253</v>
      </c>
      <c r="X265" s="4">
        <v>1660</v>
      </c>
      <c r="Y265" s="4">
        <v>420533</v>
      </c>
      <c r="Z265" s="4">
        <v>60</v>
      </c>
      <c r="AA265" s="4">
        <v>291</v>
      </c>
      <c r="AB265" s="4">
        <v>1557</v>
      </c>
      <c r="AC265" s="4">
        <v>452990</v>
      </c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ht="15" x14ac:dyDescent="0.2">
      <c r="A266" s="8">
        <v>36146</v>
      </c>
      <c r="B266" s="4"/>
      <c r="C266" s="4"/>
      <c r="D266" s="4"/>
      <c r="E266" s="10"/>
      <c r="F266" s="4">
        <v>49</v>
      </c>
      <c r="G266" s="4">
        <v>150</v>
      </c>
      <c r="H266" s="4">
        <v>2090</v>
      </c>
      <c r="I266" s="4">
        <v>313000</v>
      </c>
      <c r="J266" s="4">
        <v>187</v>
      </c>
      <c r="K266" s="4">
        <v>168</v>
      </c>
      <c r="L266" s="4">
        <v>1897</v>
      </c>
      <c r="M266" s="4">
        <v>319604</v>
      </c>
      <c r="N266" s="4">
        <v>51</v>
      </c>
      <c r="O266" s="4">
        <v>204</v>
      </c>
      <c r="P266" s="4">
        <v>1833</v>
      </c>
      <c r="Q266" s="4">
        <v>374611</v>
      </c>
      <c r="R266" s="4">
        <v>17</v>
      </c>
      <c r="S266" s="4">
        <v>237</v>
      </c>
      <c r="T266" s="4">
        <v>1645</v>
      </c>
      <c r="U266" s="4">
        <v>389865</v>
      </c>
      <c r="V266" s="4"/>
      <c r="W266" s="4"/>
      <c r="X266" s="4"/>
      <c r="Y266" s="4"/>
      <c r="Z266" s="4">
        <v>15</v>
      </c>
      <c r="AA266" s="4">
        <v>314</v>
      </c>
      <c r="AB266" s="4">
        <v>1430</v>
      </c>
      <c r="AC266" s="4">
        <v>449020</v>
      </c>
      <c r="AD266" s="4">
        <v>14</v>
      </c>
      <c r="AE266" s="4">
        <v>373</v>
      </c>
      <c r="AF266" s="4">
        <v>1500</v>
      </c>
      <c r="AG266" s="4">
        <v>559500</v>
      </c>
      <c r="AH266" s="4"/>
      <c r="AI266" s="4"/>
      <c r="AJ266" s="4"/>
      <c r="AK266" s="4"/>
      <c r="AL266" s="4"/>
      <c r="AM266" s="4"/>
      <c r="AN266" s="4"/>
      <c r="AO266" s="4"/>
    </row>
    <row r="267" spans="1:41" ht="15" x14ac:dyDescent="0.2">
      <c r="A267" s="8">
        <v>36151</v>
      </c>
      <c r="B267" s="4"/>
      <c r="C267" s="4"/>
      <c r="D267" s="4"/>
      <c r="E267" s="10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ht="15" x14ac:dyDescent="0.2">
      <c r="A268" s="8">
        <v>36153</v>
      </c>
      <c r="B268" s="4"/>
      <c r="C268" s="4"/>
      <c r="D268" s="4"/>
      <c r="E268" s="10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15" x14ac:dyDescent="0.2">
      <c r="A269" s="8">
        <v>36158</v>
      </c>
      <c r="B269" s="4"/>
      <c r="C269" s="4"/>
      <c r="D269" s="4"/>
      <c r="E269" s="10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ht="15" x14ac:dyDescent="0.2">
      <c r="A270" s="8">
        <v>36160</v>
      </c>
      <c r="B270" s="4"/>
      <c r="C270" s="4"/>
      <c r="D270" s="4"/>
      <c r="E270" s="10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ht="15" x14ac:dyDescent="0.2">
      <c r="A271" s="8"/>
      <c r="B271" s="4"/>
      <c r="C271" s="4"/>
      <c r="D271" s="4"/>
      <c r="E271" s="10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ht="15" x14ac:dyDescent="0.2">
      <c r="A272" s="8">
        <v>36165</v>
      </c>
      <c r="B272" s="4"/>
      <c r="C272" s="4"/>
      <c r="D272" s="4"/>
      <c r="E272" s="10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ht="15" x14ac:dyDescent="0.2">
      <c r="A273" s="8">
        <v>36167</v>
      </c>
      <c r="B273" s="4"/>
      <c r="C273" s="4"/>
      <c r="D273" s="4"/>
      <c r="E273" s="10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ht="15" x14ac:dyDescent="0.2">
      <c r="A274" s="8">
        <v>36173</v>
      </c>
      <c r="B274" s="4">
        <v>31</v>
      </c>
      <c r="C274" s="4">
        <v>126</v>
      </c>
      <c r="D274" s="4">
        <v>1920</v>
      </c>
      <c r="E274" s="10">
        <v>241920</v>
      </c>
      <c r="F274" s="4">
        <v>124</v>
      </c>
      <c r="G274" s="4">
        <v>145</v>
      </c>
      <c r="H274" s="4">
        <v>2017</v>
      </c>
      <c r="I274" s="4">
        <v>292774</v>
      </c>
      <c r="J274" s="4">
        <v>287</v>
      </c>
      <c r="K274" s="4">
        <v>170</v>
      </c>
      <c r="L274" s="4">
        <v>1943</v>
      </c>
      <c r="M274" s="4">
        <v>330702</v>
      </c>
      <c r="N274" s="4">
        <v>185</v>
      </c>
      <c r="O274" s="4">
        <v>201</v>
      </c>
      <c r="P274" s="4">
        <v>1861</v>
      </c>
      <c r="Q274" s="4">
        <v>373256</v>
      </c>
      <c r="R274" s="4">
        <v>13</v>
      </c>
      <c r="S274" s="4">
        <v>234</v>
      </c>
      <c r="T274" s="4">
        <v>1700</v>
      </c>
      <c r="U274" s="4">
        <v>397800</v>
      </c>
      <c r="V274" s="4">
        <v>33</v>
      </c>
      <c r="W274" s="4">
        <v>255</v>
      </c>
      <c r="X274" s="4">
        <v>1670</v>
      </c>
      <c r="Y274" s="4">
        <v>425850</v>
      </c>
      <c r="Z274" s="4">
        <v>16</v>
      </c>
      <c r="AA274" s="4">
        <v>317</v>
      </c>
      <c r="AB274" s="4">
        <v>1550</v>
      </c>
      <c r="AC274" s="4">
        <v>491350</v>
      </c>
      <c r="AD274" s="4">
        <v>36</v>
      </c>
      <c r="AE274" s="4">
        <v>363</v>
      </c>
      <c r="AF274" s="4">
        <v>1540</v>
      </c>
      <c r="AG274" s="4">
        <v>558250</v>
      </c>
      <c r="AH274" s="4"/>
      <c r="AI274" s="4"/>
      <c r="AJ274" s="4"/>
      <c r="AK274" s="4"/>
      <c r="AL274" s="4"/>
      <c r="AM274" s="4"/>
      <c r="AN274" s="4"/>
      <c r="AO274" s="4"/>
    </row>
    <row r="275" spans="1:41" ht="15" x14ac:dyDescent="0.2">
      <c r="A275" s="8">
        <v>36174</v>
      </c>
      <c r="B275" s="4">
        <v>73</v>
      </c>
      <c r="C275" s="4">
        <v>122</v>
      </c>
      <c r="D275" s="4">
        <v>1805</v>
      </c>
      <c r="E275" s="10">
        <v>220661</v>
      </c>
      <c r="F275" s="4">
        <v>68</v>
      </c>
      <c r="G275" s="4">
        <v>138</v>
      </c>
      <c r="H275" s="4">
        <v>1893</v>
      </c>
      <c r="I275" s="4">
        <v>261638</v>
      </c>
      <c r="J275" s="4">
        <v>121</v>
      </c>
      <c r="K275" s="4">
        <v>166</v>
      </c>
      <c r="L275" s="4">
        <v>1878</v>
      </c>
      <c r="M275" s="4">
        <v>310997</v>
      </c>
      <c r="N275" s="4">
        <v>5</v>
      </c>
      <c r="O275" s="4">
        <v>199</v>
      </c>
      <c r="P275" s="4">
        <v>1850</v>
      </c>
      <c r="Q275" s="4">
        <v>368150</v>
      </c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ht="15" x14ac:dyDescent="0.2">
      <c r="A276" s="8">
        <v>36175</v>
      </c>
      <c r="B276" s="4">
        <v>27</v>
      </c>
      <c r="C276" s="4">
        <v>121</v>
      </c>
      <c r="D276" s="4">
        <v>1970</v>
      </c>
      <c r="E276" s="10">
        <v>238370</v>
      </c>
      <c r="F276" s="4">
        <v>30</v>
      </c>
      <c r="G276" s="4">
        <v>136</v>
      </c>
      <c r="H276" s="4">
        <v>1870</v>
      </c>
      <c r="I276" s="4">
        <v>253385</v>
      </c>
      <c r="J276" s="4">
        <v>31</v>
      </c>
      <c r="K276" s="4">
        <v>151</v>
      </c>
      <c r="L276" s="4">
        <v>2000</v>
      </c>
      <c r="M276" s="4">
        <v>309550</v>
      </c>
      <c r="N276" s="4"/>
      <c r="O276" s="4"/>
      <c r="P276" s="4"/>
      <c r="Q276" s="4"/>
      <c r="R276" s="4">
        <v>6</v>
      </c>
      <c r="S276" s="4">
        <v>222</v>
      </c>
      <c r="T276" s="4">
        <v>1680</v>
      </c>
      <c r="U276" s="4">
        <v>372960</v>
      </c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1">
        <v>10</v>
      </c>
      <c r="AM276" s="1">
        <v>462</v>
      </c>
      <c r="AN276" s="1">
        <v>1490</v>
      </c>
      <c r="AO276" s="1">
        <v>679240</v>
      </c>
    </row>
    <row r="277" spans="1:41" ht="15" x14ac:dyDescent="0.2">
      <c r="A277" s="8">
        <v>36179</v>
      </c>
      <c r="B277" s="4">
        <v>25</v>
      </c>
      <c r="C277" s="4">
        <v>112</v>
      </c>
      <c r="D277" s="4">
        <v>2003</v>
      </c>
      <c r="E277" s="10">
        <v>223706</v>
      </c>
      <c r="F277" s="4">
        <v>179</v>
      </c>
      <c r="G277" s="4">
        <v>142</v>
      </c>
      <c r="H277" s="4">
        <v>2117</v>
      </c>
      <c r="I277" s="4">
        <v>300331</v>
      </c>
      <c r="J277" s="4">
        <v>439</v>
      </c>
      <c r="K277" s="4">
        <v>161</v>
      </c>
      <c r="L277" s="4">
        <v>2010</v>
      </c>
      <c r="M277" s="4">
        <v>324158</v>
      </c>
      <c r="N277" s="4">
        <v>201</v>
      </c>
      <c r="O277" s="4">
        <v>204</v>
      </c>
      <c r="P277" s="4">
        <v>1835</v>
      </c>
      <c r="Q277" s="4">
        <v>374433</v>
      </c>
      <c r="R277" s="4">
        <v>95</v>
      </c>
      <c r="S277" s="4">
        <v>233</v>
      </c>
      <c r="T277" s="4">
        <v>1725</v>
      </c>
      <c r="U277" s="4">
        <v>402356</v>
      </c>
      <c r="V277" s="4">
        <v>30</v>
      </c>
      <c r="W277" s="4">
        <v>269</v>
      </c>
      <c r="X277" s="4">
        <v>1637</v>
      </c>
      <c r="Y277" s="4">
        <v>440809</v>
      </c>
      <c r="Z277" s="4">
        <v>69</v>
      </c>
      <c r="AA277" s="4">
        <v>315</v>
      </c>
      <c r="AB277" s="4">
        <v>1560</v>
      </c>
      <c r="AC277" s="4">
        <v>490620</v>
      </c>
      <c r="AD277" s="4"/>
      <c r="AE277" s="4"/>
      <c r="AF277" s="4"/>
      <c r="AG277" s="4"/>
      <c r="AH277" s="4"/>
      <c r="AI277" s="4"/>
      <c r="AJ277" s="4"/>
      <c r="AK277" s="4"/>
      <c r="AL277" s="1">
        <v>2</v>
      </c>
      <c r="AM277" s="1">
        <v>599</v>
      </c>
      <c r="AN277" s="1">
        <v>1440</v>
      </c>
      <c r="AO277" s="1">
        <v>862560</v>
      </c>
    </row>
    <row r="278" spans="1:41" ht="15" x14ac:dyDescent="0.2">
      <c r="A278" s="8">
        <v>36181</v>
      </c>
      <c r="B278" s="4">
        <v>42</v>
      </c>
      <c r="C278" s="4">
        <v>122</v>
      </c>
      <c r="D278" s="4">
        <v>2125</v>
      </c>
      <c r="E278" s="10">
        <v>258188</v>
      </c>
      <c r="F278" s="4">
        <v>61</v>
      </c>
      <c r="G278" s="4">
        <v>142</v>
      </c>
      <c r="H278" s="4">
        <v>2018</v>
      </c>
      <c r="I278" s="4">
        <v>292165</v>
      </c>
      <c r="J278" s="4">
        <v>82</v>
      </c>
      <c r="K278" s="4">
        <v>164</v>
      </c>
      <c r="L278" s="4">
        <v>1980</v>
      </c>
      <c r="M278" s="4">
        <v>324324</v>
      </c>
      <c r="N278" s="4">
        <v>104</v>
      </c>
      <c r="O278" s="4">
        <v>197</v>
      </c>
      <c r="P278" s="4">
        <v>1873</v>
      </c>
      <c r="Q278" s="4">
        <v>362734</v>
      </c>
      <c r="R278" s="4">
        <v>11</v>
      </c>
      <c r="S278" s="4">
        <v>235</v>
      </c>
      <c r="T278" s="4">
        <v>1750</v>
      </c>
      <c r="U278" s="4">
        <v>400067</v>
      </c>
      <c r="V278" s="4">
        <v>29</v>
      </c>
      <c r="W278" s="4">
        <v>265</v>
      </c>
      <c r="X278" s="4">
        <v>1607</v>
      </c>
      <c r="Y278" s="4">
        <v>426302</v>
      </c>
      <c r="Z278" s="4"/>
      <c r="AA278" s="4"/>
      <c r="AB278" s="4"/>
      <c r="AC278" s="4"/>
      <c r="AD278" s="4">
        <v>7</v>
      </c>
      <c r="AE278" s="4">
        <v>349</v>
      </c>
      <c r="AF278" s="4">
        <v>1480</v>
      </c>
      <c r="AG278" s="4">
        <v>516520</v>
      </c>
      <c r="AH278" s="4"/>
      <c r="AI278" s="4"/>
      <c r="AJ278" s="4"/>
      <c r="AK278" s="4"/>
      <c r="AL278" s="4"/>
      <c r="AM278" s="4"/>
      <c r="AN278" s="4"/>
      <c r="AO278" s="4"/>
    </row>
    <row r="279" spans="1:41" ht="15" x14ac:dyDescent="0.2">
      <c r="A279" s="8">
        <v>36186</v>
      </c>
      <c r="B279" s="4">
        <v>71</v>
      </c>
      <c r="C279" s="4">
        <v>122</v>
      </c>
      <c r="D279" s="4">
        <v>2007</v>
      </c>
      <c r="E279" s="10">
        <v>249144</v>
      </c>
      <c r="F279" s="4">
        <v>187</v>
      </c>
      <c r="G279" s="4">
        <v>142</v>
      </c>
      <c r="H279" s="4">
        <v>1995</v>
      </c>
      <c r="I279" s="4">
        <v>282542</v>
      </c>
      <c r="J279" s="4">
        <v>258</v>
      </c>
      <c r="K279" s="4">
        <v>162</v>
      </c>
      <c r="L279" s="4">
        <v>1958</v>
      </c>
      <c r="M279" s="4">
        <v>317441</v>
      </c>
      <c r="N279" s="4">
        <v>196</v>
      </c>
      <c r="O279" s="4">
        <v>199</v>
      </c>
      <c r="P279" s="4">
        <v>1858</v>
      </c>
      <c r="Q279" s="4">
        <v>369653</v>
      </c>
      <c r="R279" s="4">
        <v>133</v>
      </c>
      <c r="S279" s="4">
        <v>232</v>
      </c>
      <c r="T279" s="4">
        <v>1700</v>
      </c>
      <c r="U279" s="4">
        <v>394613</v>
      </c>
      <c r="V279" s="4">
        <v>136</v>
      </c>
      <c r="W279" s="4">
        <v>280</v>
      </c>
      <c r="X279" s="4">
        <v>1673</v>
      </c>
      <c r="Y279" s="4">
        <v>468450</v>
      </c>
      <c r="Z279" s="4">
        <v>84</v>
      </c>
      <c r="AA279" s="4">
        <v>296</v>
      </c>
      <c r="AB279" s="4">
        <v>1617</v>
      </c>
      <c r="AC279" s="4">
        <v>478803</v>
      </c>
      <c r="AD279" s="4">
        <v>35</v>
      </c>
      <c r="AE279" s="4">
        <v>350</v>
      </c>
      <c r="AF279" s="4">
        <v>1493</v>
      </c>
      <c r="AG279" s="4">
        <v>523184</v>
      </c>
      <c r="AH279" s="4"/>
      <c r="AI279" s="4"/>
      <c r="AJ279" s="4"/>
      <c r="AK279" s="4"/>
      <c r="AL279" s="4"/>
      <c r="AM279" s="4"/>
      <c r="AN279" s="4"/>
      <c r="AO279" s="4"/>
    </row>
    <row r="280" spans="1:41" ht="15" x14ac:dyDescent="0.2">
      <c r="A280" s="8">
        <v>36188</v>
      </c>
      <c r="B280" s="4">
        <v>20</v>
      </c>
      <c r="C280" s="4">
        <v>119</v>
      </c>
      <c r="D280" s="4">
        <v>2030</v>
      </c>
      <c r="E280" s="10">
        <v>241570</v>
      </c>
      <c r="F280" s="4">
        <v>39</v>
      </c>
      <c r="G280" s="4">
        <v>146</v>
      </c>
      <c r="H280" s="4">
        <v>2030</v>
      </c>
      <c r="I280" s="4">
        <v>295703</v>
      </c>
      <c r="J280" s="4">
        <v>170</v>
      </c>
      <c r="K280" s="4">
        <v>170</v>
      </c>
      <c r="L280" s="4">
        <v>1876</v>
      </c>
      <c r="M280" s="4">
        <v>318636</v>
      </c>
      <c r="N280" s="4">
        <v>154</v>
      </c>
      <c r="O280" s="4">
        <v>204</v>
      </c>
      <c r="P280" s="4">
        <v>1823</v>
      </c>
      <c r="Q280" s="4">
        <v>371150</v>
      </c>
      <c r="R280" s="4"/>
      <c r="S280" s="4"/>
      <c r="T280" s="4"/>
      <c r="U280" s="4"/>
      <c r="V280" s="4">
        <v>20</v>
      </c>
      <c r="W280" s="4">
        <v>263</v>
      </c>
      <c r="X280" s="4">
        <v>1640</v>
      </c>
      <c r="Y280" s="4">
        <v>431320</v>
      </c>
      <c r="Z280" s="4">
        <v>20</v>
      </c>
      <c r="AA280" s="4">
        <v>310</v>
      </c>
      <c r="AB280" s="4">
        <v>1555</v>
      </c>
      <c r="AC280" s="4">
        <v>482050</v>
      </c>
      <c r="AD280" s="4">
        <v>2</v>
      </c>
      <c r="AE280" s="4">
        <v>328</v>
      </c>
      <c r="AF280" s="4">
        <v>1400</v>
      </c>
      <c r="AG280" s="4">
        <v>459200</v>
      </c>
      <c r="AH280" s="4"/>
      <c r="AI280" s="4"/>
      <c r="AJ280" s="4"/>
      <c r="AK280" s="4"/>
      <c r="AL280" s="1">
        <v>9</v>
      </c>
      <c r="AM280" s="1">
        <v>432</v>
      </c>
      <c r="AN280" s="1">
        <v>1450</v>
      </c>
      <c r="AO280" s="1">
        <v>626400</v>
      </c>
    </row>
    <row r="281" spans="1:41" ht="15" x14ac:dyDescent="0.2">
      <c r="A281" s="8"/>
      <c r="B281" s="4"/>
      <c r="C281" s="4"/>
      <c r="D281" s="4"/>
      <c r="E281" s="10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1"/>
      <c r="AM281" s="1"/>
      <c r="AN281" s="1"/>
      <c r="AO281" s="1"/>
    </row>
    <row r="282" spans="1:41" ht="15" x14ac:dyDescent="0.2">
      <c r="A282" s="8">
        <v>36193</v>
      </c>
      <c r="B282" s="4"/>
      <c r="C282" s="4"/>
      <c r="D282" s="4"/>
      <c r="E282" s="10"/>
      <c r="F282" s="4">
        <v>157</v>
      </c>
      <c r="G282" s="4">
        <v>138</v>
      </c>
      <c r="H282" s="4">
        <v>2075</v>
      </c>
      <c r="I282" s="4">
        <v>286350</v>
      </c>
      <c r="J282" s="4">
        <v>334</v>
      </c>
      <c r="K282" s="4">
        <v>166</v>
      </c>
      <c r="L282" s="4">
        <v>2002</v>
      </c>
      <c r="M282" s="4">
        <v>322155</v>
      </c>
      <c r="N282" s="4">
        <v>147</v>
      </c>
      <c r="O282" s="4">
        <v>194</v>
      </c>
      <c r="P282" s="4">
        <v>1893</v>
      </c>
      <c r="Q282" s="4">
        <v>367145</v>
      </c>
      <c r="R282" s="4">
        <v>70</v>
      </c>
      <c r="S282" s="4">
        <v>229</v>
      </c>
      <c r="T282" s="4">
        <v>1753</v>
      </c>
      <c r="U282" s="4">
        <v>401806</v>
      </c>
      <c r="V282" s="4">
        <v>40</v>
      </c>
      <c r="W282" s="4">
        <v>278</v>
      </c>
      <c r="X282" s="4">
        <v>1633</v>
      </c>
      <c r="Y282" s="4">
        <v>454067</v>
      </c>
      <c r="Z282" s="4">
        <v>39</v>
      </c>
      <c r="AA282" s="4">
        <v>312</v>
      </c>
      <c r="AB282" s="4">
        <v>1553</v>
      </c>
      <c r="AC282" s="4">
        <v>485158</v>
      </c>
      <c r="AD282" s="4">
        <v>62</v>
      </c>
      <c r="AE282" s="4">
        <v>346</v>
      </c>
      <c r="AF282" s="4">
        <v>1115</v>
      </c>
      <c r="AG282" s="4">
        <v>523811</v>
      </c>
      <c r="AH282" s="4"/>
      <c r="AI282" s="4"/>
      <c r="AJ282" s="4"/>
      <c r="AK282" s="4"/>
      <c r="AL282" s="4"/>
      <c r="AM282" s="4"/>
      <c r="AN282" s="4"/>
      <c r="AO282" s="4"/>
    </row>
    <row r="283" spans="1:41" ht="15" x14ac:dyDescent="0.2">
      <c r="A283" s="8">
        <v>36195</v>
      </c>
      <c r="B283" s="4">
        <v>2</v>
      </c>
      <c r="C283" s="4">
        <v>128</v>
      </c>
      <c r="D283" s="4">
        <v>1810</v>
      </c>
      <c r="E283" s="10">
        <v>231880</v>
      </c>
      <c r="F283" s="4"/>
      <c r="G283" s="4"/>
      <c r="H283" s="4"/>
      <c r="I283" s="4"/>
      <c r="J283" s="4">
        <v>79</v>
      </c>
      <c r="K283" s="4">
        <v>167</v>
      </c>
      <c r="L283" s="4">
        <v>1940</v>
      </c>
      <c r="M283" s="4">
        <v>323495</v>
      </c>
      <c r="N283" s="4">
        <v>36</v>
      </c>
      <c r="O283" s="4">
        <v>190</v>
      </c>
      <c r="P283" s="4">
        <v>1653</v>
      </c>
      <c r="Q283" s="4">
        <v>314133</v>
      </c>
      <c r="R283" s="4">
        <v>13</v>
      </c>
      <c r="S283" s="4">
        <v>242</v>
      </c>
      <c r="T283" s="4">
        <v>1705</v>
      </c>
      <c r="U283" s="4">
        <v>411758</v>
      </c>
      <c r="V283" s="4">
        <v>51</v>
      </c>
      <c r="W283" s="4">
        <v>260</v>
      </c>
      <c r="X283" s="4">
        <v>1663</v>
      </c>
      <c r="Y283" s="4">
        <v>433021</v>
      </c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ht="15" x14ac:dyDescent="0.2">
      <c r="A284" s="8">
        <v>36200</v>
      </c>
      <c r="B284" s="4">
        <v>45</v>
      </c>
      <c r="C284" s="4">
        <v>123</v>
      </c>
      <c r="D284" s="4">
        <v>2000</v>
      </c>
      <c r="E284" s="10">
        <v>245000</v>
      </c>
      <c r="F284" s="4">
        <v>241</v>
      </c>
      <c r="G284" s="4">
        <v>143</v>
      </c>
      <c r="H284" s="4">
        <v>1996</v>
      </c>
      <c r="I284" s="4">
        <v>286387</v>
      </c>
      <c r="J284" s="4">
        <v>327</v>
      </c>
      <c r="K284" s="4">
        <v>168</v>
      </c>
      <c r="L284" s="4">
        <v>1996</v>
      </c>
      <c r="M284" s="4">
        <v>334517</v>
      </c>
      <c r="N284" s="4">
        <v>80</v>
      </c>
      <c r="O284" s="4">
        <v>192</v>
      </c>
      <c r="P284" s="4">
        <v>1952</v>
      </c>
      <c r="Q284" s="4">
        <v>374394</v>
      </c>
      <c r="R284" s="4">
        <v>11</v>
      </c>
      <c r="S284" s="4">
        <v>236</v>
      </c>
      <c r="T284" s="4">
        <v>1735</v>
      </c>
      <c r="U284" s="4">
        <v>408593</v>
      </c>
      <c r="V284" s="4">
        <v>40</v>
      </c>
      <c r="W284" s="4">
        <v>259</v>
      </c>
      <c r="X284" s="4">
        <v>1660</v>
      </c>
      <c r="Y284" s="4">
        <v>430493</v>
      </c>
      <c r="Z284" s="4">
        <v>60</v>
      </c>
      <c r="AA284" s="4">
        <v>307</v>
      </c>
      <c r="AB284" s="4">
        <v>1533</v>
      </c>
      <c r="AC284" s="4">
        <v>470094</v>
      </c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ht="15" x14ac:dyDescent="0.2">
      <c r="A285" s="8">
        <v>36201</v>
      </c>
      <c r="B285" s="4"/>
      <c r="C285" s="4"/>
      <c r="D285" s="4"/>
      <c r="E285" s="10"/>
      <c r="F285" s="4">
        <v>25</v>
      </c>
      <c r="G285" s="4">
        <v>144</v>
      </c>
      <c r="H285" s="4">
        <v>2070</v>
      </c>
      <c r="I285" s="4">
        <v>302220</v>
      </c>
      <c r="J285" s="4">
        <v>25</v>
      </c>
      <c r="K285" s="4">
        <v>166</v>
      </c>
      <c r="L285" s="4">
        <v>1990</v>
      </c>
      <c r="M285" s="4">
        <v>330340</v>
      </c>
      <c r="N285" s="4">
        <v>75</v>
      </c>
      <c r="O285" s="4">
        <v>200</v>
      </c>
      <c r="P285" s="4">
        <v>1890</v>
      </c>
      <c r="Q285" s="4">
        <v>377370</v>
      </c>
      <c r="R285" s="4">
        <v>66</v>
      </c>
      <c r="S285" s="4">
        <v>237</v>
      </c>
      <c r="T285" s="4">
        <v>1750</v>
      </c>
      <c r="U285" s="4">
        <v>414750</v>
      </c>
      <c r="V285" s="4">
        <v>416</v>
      </c>
      <c r="W285" s="4">
        <v>266</v>
      </c>
      <c r="X285" s="4">
        <v>1693</v>
      </c>
      <c r="Y285" s="4">
        <v>452026</v>
      </c>
      <c r="Z285" s="4">
        <v>165</v>
      </c>
      <c r="AA285" s="4">
        <v>299</v>
      </c>
      <c r="AB285" s="4">
        <v>1594</v>
      </c>
      <c r="AC285" s="4">
        <v>477270</v>
      </c>
      <c r="AD285" s="4">
        <v>31</v>
      </c>
      <c r="AE285" s="4">
        <v>374</v>
      </c>
      <c r="AF285" s="4">
        <v>1495</v>
      </c>
      <c r="AG285" s="4">
        <v>559130</v>
      </c>
      <c r="AH285" s="4"/>
      <c r="AI285" s="4"/>
      <c r="AJ285" s="4"/>
      <c r="AK285" s="4"/>
      <c r="AL285" s="4"/>
      <c r="AM285" s="4"/>
      <c r="AN285" s="4"/>
      <c r="AO285" s="4"/>
    </row>
    <row r="286" spans="1:41" ht="15" x14ac:dyDescent="0.2">
      <c r="A286" s="8">
        <v>36202</v>
      </c>
      <c r="B286" s="4">
        <v>20</v>
      </c>
      <c r="C286" s="4">
        <v>119</v>
      </c>
      <c r="D286" s="4">
        <v>2080</v>
      </c>
      <c r="E286" s="10">
        <v>247520</v>
      </c>
      <c r="F286" s="4">
        <v>37</v>
      </c>
      <c r="G286" s="4">
        <v>145</v>
      </c>
      <c r="H286" s="4">
        <v>2035</v>
      </c>
      <c r="I286" s="4">
        <v>294058</v>
      </c>
      <c r="J286" s="4">
        <v>129</v>
      </c>
      <c r="K286" s="4">
        <v>164</v>
      </c>
      <c r="L286" s="4">
        <v>1883</v>
      </c>
      <c r="M286" s="4">
        <v>308553</v>
      </c>
      <c r="N286" s="4">
        <v>25</v>
      </c>
      <c r="O286" s="4">
        <v>190</v>
      </c>
      <c r="P286" s="4">
        <v>1650</v>
      </c>
      <c r="Q286" s="4">
        <v>313500</v>
      </c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ht="15" x14ac:dyDescent="0.2">
      <c r="A287" s="8">
        <v>36207</v>
      </c>
      <c r="B287" s="4">
        <v>43</v>
      </c>
      <c r="C287" s="4">
        <v>131</v>
      </c>
      <c r="D287" s="4">
        <v>1917</v>
      </c>
      <c r="E287" s="10">
        <v>251083</v>
      </c>
      <c r="F287" s="4">
        <v>143</v>
      </c>
      <c r="G287" s="4">
        <v>141</v>
      </c>
      <c r="H287" s="4">
        <v>2123</v>
      </c>
      <c r="I287" s="4">
        <v>300098</v>
      </c>
      <c r="J287" s="4">
        <v>477</v>
      </c>
      <c r="K287" s="4">
        <v>168</v>
      </c>
      <c r="L287" s="4">
        <v>1991</v>
      </c>
      <c r="M287" s="4">
        <v>333568</v>
      </c>
      <c r="N287" s="4">
        <v>99</v>
      </c>
      <c r="O287" s="4">
        <v>202</v>
      </c>
      <c r="P287" s="4">
        <v>1790</v>
      </c>
      <c r="Q287" s="4">
        <v>360909</v>
      </c>
      <c r="R287" s="4">
        <v>30</v>
      </c>
      <c r="S287" s="4">
        <v>242</v>
      </c>
      <c r="T287" s="4">
        <v>1720</v>
      </c>
      <c r="U287" s="4">
        <v>415380</v>
      </c>
      <c r="V287" s="4">
        <v>25</v>
      </c>
      <c r="W287" s="4">
        <v>262</v>
      </c>
      <c r="X287" s="4">
        <v>1560</v>
      </c>
      <c r="Y287" s="4">
        <v>407940</v>
      </c>
      <c r="Z287" s="4"/>
      <c r="AA287" s="4"/>
      <c r="AB287" s="4"/>
      <c r="AC287" s="4"/>
      <c r="AD287" s="4">
        <v>36</v>
      </c>
      <c r="AE287" s="4">
        <v>336</v>
      </c>
      <c r="AF287" s="4">
        <v>1545</v>
      </c>
      <c r="AG287" s="4">
        <v>518348</v>
      </c>
      <c r="AH287" s="4"/>
      <c r="AI287" s="4"/>
      <c r="AJ287" s="4"/>
      <c r="AK287" s="4"/>
      <c r="AL287" s="1">
        <v>1</v>
      </c>
      <c r="AM287" s="1">
        <v>452</v>
      </c>
      <c r="AN287" s="1">
        <v>1430</v>
      </c>
      <c r="AO287" s="1">
        <v>646360</v>
      </c>
    </row>
    <row r="288" spans="1:41" ht="15" x14ac:dyDescent="0.2">
      <c r="A288" s="8">
        <v>36209</v>
      </c>
      <c r="B288" s="4">
        <v>13</v>
      </c>
      <c r="C288" s="4">
        <v>121</v>
      </c>
      <c r="D288" s="4">
        <v>2140</v>
      </c>
      <c r="E288" s="10">
        <v>258940</v>
      </c>
      <c r="F288" s="4">
        <v>68</v>
      </c>
      <c r="G288" s="4">
        <v>139</v>
      </c>
      <c r="H288" s="4">
        <v>2013</v>
      </c>
      <c r="I288" s="4">
        <v>280524</v>
      </c>
      <c r="J288" s="4">
        <v>112</v>
      </c>
      <c r="K288" s="4">
        <v>169</v>
      </c>
      <c r="L288" s="4">
        <v>1944</v>
      </c>
      <c r="M288" s="4">
        <v>329314</v>
      </c>
      <c r="N288" s="4">
        <v>6</v>
      </c>
      <c r="O288" s="4">
        <v>184</v>
      </c>
      <c r="P288" s="4">
        <v>1890</v>
      </c>
      <c r="Q288" s="4">
        <v>347760</v>
      </c>
      <c r="R288" s="4">
        <v>14</v>
      </c>
      <c r="S288" s="4">
        <v>230</v>
      </c>
      <c r="T288" s="4">
        <v>1640</v>
      </c>
      <c r="U288" s="4">
        <v>377200</v>
      </c>
      <c r="V288" s="4"/>
      <c r="W288" s="4"/>
      <c r="X288" s="4"/>
      <c r="Y288" s="4"/>
      <c r="Z288" s="4">
        <v>23</v>
      </c>
      <c r="AA288" s="4">
        <v>314</v>
      </c>
      <c r="AB288" s="4">
        <v>1477</v>
      </c>
      <c r="AC288" s="4">
        <v>463181</v>
      </c>
      <c r="AD288" s="4">
        <v>5</v>
      </c>
      <c r="AE288" s="4">
        <v>324</v>
      </c>
      <c r="AF288" s="4">
        <v>1520</v>
      </c>
      <c r="AG288" s="4">
        <v>498480</v>
      </c>
      <c r="AH288" s="4"/>
      <c r="AI288" s="4"/>
      <c r="AJ288" s="4"/>
      <c r="AK288" s="4"/>
      <c r="AL288" s="4"/>
      <c r="AM288" s="4"/>
      <c r="AN288" s="4"/>
      <c r="AO288" s="4"/>
    </row>
    <row r="289" spans="1:41" ht="15" x14ac:dyDescent="0.2">
      <c r="A289" s="8">
        <v>36214</v>
      </c>
      <c r="B289" s="4">
        <v>73</v>
      </c>
      <c r="C289" s="4">
        <v>122</v>
      </c>
      <c r="D289" s="4">
        <v>2120</v>
      </c>
      <c r="E289" s="10">
        <v>258640</v>
      </c>
      <c r="F289" s="4">
        <v>105</v>
      </c>
      <c r="G289" s="4">
        <v>143</v>
      </c>
      <c r="H289" s="4">
        <v>2197</v>
      </c>
      <c r="I289" s="4">
        <v>314856</v>
      </c>
      <c r="J289" s="4">
        <v>253</v>
      </c>
      <c r="K289" s="4">
        <v>165</v>
      </c>
      <c r="L289" s="4">
        <v>2055</v>
      </c>
      <c r="M289" s="4">
        <v>340084</v>
      </c>
      <c r="N289" s="4">
        <v>85</v>
      </c>
      <c r="O289" s="4">
        <v>196</v>
      </c>
      <c r="P289" s="4">
        <v>1934</v>
      </c>
      <c r="Q289" s="4">
        <v>378677</v>
      </c>
      <c r="R289" s="4"/>
      <c r="S289" s="4"/>
      <c r="T289" s="4"/>
      <c r="U289" s="4"/>
      <c r="V289" s="4">
        <v>1</v>
      </c>
      <c r="W289" s="4">
        <v>272</v>
      </c>
      <c r="X289" s="4">
        <v>1540</v>
      </c>
      <c r="Y289" s="4">
        <v>418880</v>
      </c>
      <c r="Z289" s="4">
        <v>34</v>
      </c>
      <c r="AA289" s="4">
        <v>294</v>
      </c>
      <c r="AB289" s="4">
        <v>1620</v>
      </c>
      <c r="AC289" s="4">
        <v>475470</v>
      </c>
      <c r="AD289" s="4">
        <v>34</v>
      </c>
      <c r="AE289" s="4">
        <v>353</v>
      </c>
      <c r="AF289" s="4">
        <v>1385</v>
      </c>
      <c r="AG289" s="4">
        <v>488213</v>
      </c>
      <c r="AH289" s="4"/>
      <c r="AI289" s="4"/>
      <c r="AJ289" s="4"/>
      <c r="AK289" s="4"/>
      <c r="AL289" s="4"/>
      <c r="AM289" s="4"/>
      <c r="AN289" s="4"/>
      <c r="AO289" s="4"/>
    </row>
    <row r="290" spans="1:41" ht="15" x14ac:dyDescent="0.2">
      <c r="A290" s="8">
        <v>36215</v>
      </c>
      <c r="B290" s="4">
        <v>59</v>
      </c>
      <c r="C290" s="4">
        <v>126</v>
      </c>
      <c r="D290" s="4">
        <v>2275</v>
      </c>
      <c r="E290" s="10">
        <v>286500</v>
      </c>
      <c r="F290" s="4">
        <v>105</v>
      </c>
      <c r="G290" s="4">
        <v>145</v>
      </c>
      <c r="H290" s="4">
        <v>2128</v>
      </c>
      <c r="I290" s="4">
        <v>308488</v>
      </c>
      <c r="J290" s="4"/>
      <c r="K290" s="4"/>
      <c r="L290" s="4"/>
      <c r="M290" s="4"/>
      <c r="N290" s="4">
        <v>48</v>
      </c>
      <c r="O290" s="4">
        <v>208</v>
      </c>
      <c r="P290" s="4">
        <v>1955</v>
      </c>
      <c r="Q290" s="4">
        <v>405663</v>
      </c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ht="15" x14ac:dyDescent="0.2">
      <c r="A291" s="8">
        <v>36216</v>
      </c>
      <c r="B291" s="4">
        <v>56</v>
      </c>
      <c r="C291" s="4">
        <v>115</v>
      </c>
      <c r="D291" s="4">
        <v>2307</v>
      </c>
      <c r="E291" s="10">
        <v>265267</v>
      </c>
      <c r="F291" s="4">
        <v>56</v>
      </c>
      <c r="G291" s="4">
        <v>135</v>
      </c>
      <c r="H291" s="4">
        <v>2167</v>
      </c>
      <c r="I291" s="4">
        <v>293222</v>
      </c>
      <c r="J291" s="4">
        <v>169</v>
      </c>
      <c r="K291" s="4">
        <v>161</v>
      </c>
      <c r="L291" s="4">
        <v>2066</v>
      </c>
      <c r="M291" s="4">
        <v>332580</v>
      </c>
      <c r="N291" s="4">
        <v>34</v>
      </c>
      <c r="O291" s="4">
        <v>195</v>
      </c>
      <c r="P291" s="4">
        <v>1840</v>
      </c>
      <c r="Q291" s="4">
        <v>358800</v>
      </c>
      <c r="R291" s="4">
        <v>62</v>
      </c>
      <c r="S291" s="4">
        <v>227</v>
      </c>
      <c r="T291" s="4">
        <v>1753</v>
      </c>
      <c r="U291" s="4">
        <v>400277</v>
      </c>
      <c r="V291" s="4"/>
      <c r="W291" s="4"/>
      <c r="X291" s="4"/>
      <c r="Y291" s="4"/>
      <c r="Z291" s="4">
        <v>8</v>
      </c>
      <c r="AA291" s="4">
        <v>302</v>
      </c>
      <c r="AB291" s="4">
        <v>1390</v>
      </c>
      <c r="AC291" s="4">
        <v>419780</v>
      </c>
      <c r="AD291" s="4">
        <v>30</v>
      </c>
      <c r="AE291" s="4">
        <v>331</v>
      </c>
      <c r="AF291" s="4">
        <v>1495</v>
      </c>
      <c r="AG291" s="4">
        <v>494098</v>
      </c>
      <c r="AH291" s="1">
        <v>3</v>
      </c>
      <c r="AI291" s="1">
        <v>369</v>
      </c>
      <c r="AJ291" s="1">
        <v>1350</v>
      </c>
      <c r="AK291" s="1">
        <v>498150</v>
      </c>
      <c r="AL291" s="4"/>
      <c r="AM291" s="4"/>
      <c r="AN291" s="4"/>
      <c r="AO291" s="4"/>
    </row>
    <row r="292" spans="1:41" ht="15" x14ac:dyDescent="0.2">
      <c r="A292" s="8"/>
      <c r="B292" s="4"/>
      <c r="C292" s="4"/>
      <c r="D292" s="4"/>
      <c r="E292" s="10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1"/>
      <c r="AI292" s="1"/>
      <c r="AJ292" s="1"/>
      <c r="AK292" s="1"/>
      <c r="AL292" s="4"/>
      <c r="AM292" s="4"/>
      <c r="AN292" s="4"/>
      <c r="AO292" s="4"/>
    </row>
    <row r="293" spans="1:41" ht="15" x14ac:dyDescent="0.2">
      <c r="A293" s="8">
        <v>36221</v>
      </c>
      <c r="B293" s="4">
        <v>18</v>
      </c>
      <c r="C293" s="4">
        <v>110</v>
      </c>
      <c r="D293" s="4">
        <v>2300</v>
      </c>
      <c r="E293" s="10">
        <v>253000</v>
      </c>
      <c r="F293" s="4">
        <v>176</v>
      </c>
      <c r="G293" s="4">
        <v>138</v>
      </c>
      <c r="H293" s="4">
        <v>2135</v>
      </c>
      <c r="I293" s="4">
        <v>294274</v>
      </c>
      <c r="J293" s="4">
        <v>191</v>
      </c>
      <c r="K293" s="4">
        <v>166</v>
      </c>
      <c r="L293" s="4">
        <v>2005</v>
      </c>
      <c r="M293" s="4">
        <v>333582</v>
      </c>
      <c r="N293" s="4">
        <v>144</v>
      </c>
      <c r="O293" s="4">
        <v>185</v>
      </c>
      <c r="P293" s="4">
        <v>1866</v>
      </c>
      <c r="Q293" s="4">
        <v>345157</v>
      </c>
      <c r="R293" s="4">
        <v>25</v>
      </c>
      <c r="S293" s="4">
        <v>248</v>
      </c>
      <c r="T293" s="4">
        <v>1670</v>
      </c>
      <c r="U293" s="4">
        <v>414160</v>
      </c>
      <c r="V293" s="4"/>
      <c r="W293" s="4"/>
      <c r="X293" s="4"/>
      <c r="Y293" s="4"/>
      <c r="Z293" s="4">
        <v>11</v>
      </c>
      <c r="AA293" s="4">
        <v>306</v>
      </c>
      <c r="AB293" s="4">
        <v>1500</v>
      </c>
      <c r="AC293" s="4">
        <v>459000</v>
      </c>
      <c r="AD293" s="4">
        <v>36</v>
      </c>
      <c r="AE293" s="4">
        <v>328</v>
      </c>
      <c r="AF293" s="4">
        <v>1505</v>
      </c>
      <c r="AG293" s="4">
        <v>499438</v>
      </c>
      <c r="AH293" s="1">
        <v>49</v>
      </c>
      <c r="AI293" s="1">
        <v>359</v>
      </c>
      <c r="AJ293" s="1">
        <v>1477</v>
      </c>
      <c r="AK293" s="1">
        <v>530616</v>
      </c>
      <c r="AL293" s="4"/>
      <c r="AM293" s="4"/>
      <c r="AN293" s="4"/>
      <c r="AO293" s="4"/>
    </row>
    <row r="294" spans="1:41" ht="15" x14ac:dyDescent="0.2">
      <c r="A294" s="8">
        <v>36222</v>
      </c>
      <c r="B294" s="4"/>
      <c r="C294" s="4"/>
      <c r="D294" s="4"/>
      <c r="E294" s="10"/>
      <c r="F294" s="4"/>
      <c r="G294" s="4"/>
      <c r="H294" s="4"/>
      <c r="I294" s="4"/>
      <c r="J294" s="4">
        <v>23</v>
      </c>
      <c r="K294" s="4">
        <v>171</v>
      </c>
      <c r="L294" s="4">
        <v>1950</v>
      </c>
      <c r="M294" s="4">
        <v>333450</v>
      </c>
      <c r="N294" s="4">
        <v>69</v>
      </c>
      <c r="O294" s="4">
        <v>197</v>
      </c>
      <c r="P294" s="4">
        <v>1687</v>
      </c>
      <c r="Q294" s="4">
        <v>332273</v>
      </c>
      <c r="R294" s="4">
        <v>22</v>
      </c>
      <c r="S294" s="4">
        <v>226</v>
      </c>
      <c r="T294" s="4">
        <v>1750</v>
      </c>
      <c r="U294" s="4">
        <v>395500</v>
      </c>
      <c r="V294" s="4">
        <v>35</v>
      </c>
      <c r="W294" s="4">
        <v>261</v>
      </c>
      <c r="X294" s="4">
        <v>1610</v>
      </c>
      <c r="Y294" s="4">
        <v>419405</v>
      </c>
      <c r="Z294" s="4"/>
      <c r="AA294" s="4"/>
      <c r="AB294" s="4"/>
      <c r="AC294" s="4"/>
      <c r="AD294" s="4">
        <v>29</v>
      </c>
      <c r="AE294" s="4">
        <v>355</v>
      </c>
      <c r="AF294" s="4">
        <v>1480</v>
      </c>
      <c r="AG294" s="4">
        <v>525400</v>
      </c>
      <c r="AH294" s="4"/>
      <c r="AI294" s="4"/>
      <c r="AJ294" s="4"/>
      <c r="AK294" s="4"/>
      <c r="AL294" s="4"/>
      <c r="AM294" s="4"/>
      <c r="AN294" s="4"/>
      <c r="AO294" s="4"/>
    </row>
    <row r="295" spans="1:41" ht="15" x14ac:dyDescent="0.2">
      <c r="A295" s="8">
        <v>36223</v>
      </c>
      <c r="B295" s="4"/>
      <c r="C295" s="4"/>
      <c r="D295" s="4"/>
      <c r="E295" s="10"/>
      <c r="F295" s="4">
        <v>28</v>
      </c>
      <c r="G295" s="4">
        <v>142</v>
      </c>
      <c r="H295" s="4">
        <v>2180</v>
      </c>
      <c r="I295" s="4">
        <v>309560</v>
      </c>
      <c r="J295" s="4">
        <v>36</v>
      </c>
      <c r="K295" s="4">
        <v>166</v>
      </c>
      <c r="L295" s="4">
        <v>2030</v>
      </c>
      <c r="M295" s="4">
        <v>336980</v>
      </c>
      <c r="N295" s="4">
        <v>175</v>
      </c>
      <c r="O295" s="4">
        <v>184</v>
      </c>
      <c r="P295" s="4">
        <v>1874</v>
      </c>
      <c r="Q295" s="4">
        <v>345672</v>
      </c>
      <c r="R295" s="4">
        <v>35</v>
      </c>
      <c r="S295" s="4">
        <v>236</v>
      </c>
      <c r="T295" s="4">
        <v>1675</v>
      </c>
      <c r="U295" s="4">
        <v>394463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ht="15" x14ac:dyDescent="0.2">
      <c r="A296" s="8">
        <v>36228</v>
      </c>
      <c r="B296" s="4">
        <v>37</v>
      </c>
      <c r="C296" s="4">
        <v>126</v>
      </c>
      <c r="D296" s="4">
        <v>2020</v>
      </c>
      <c r="E296" s="10">
        <v>253510</v>
      </c>
      <c r="F296" s="4">
        <v>137</v>
      </c>
      <c r="G296" s="4">
        <v>138</v>
      </c>
      <c r="H296" s="4">
        <v>2102</v>
      </c>
      <c r="I296" s="4">
        <v>290731</v>
      </c>
      <c r="J296" s="4">
        <v>284</v>
      </c>
      <c r="K296" s="4">
        <v>165</v>
      </c>
      <c r="L296" s="4">
        <v>1958</v>
      </c>
      <c r="M296" s="4">
        <v>323778</v>
      </c>
      <c r="N296" s="4">
        <v>185</v>
      </c>
      <c r="O296" s="4">
        <v>175</v>
      </c>
      <c r="P296" s="4">
        <v>1895</v>
      </c>
      <c r="Q296" s="4">
        <v>331625</v>
      </c>
      <c r="R296" s="4">
        <v>13</v>
      </c>
      <c r="S296" s="4">
        <v>236</v>
      </c>
      <c r="T296" s="4">
        <v>1600</v>
      </c>
      <c r="U296" s="4">
        <v>377600</v>
      </c>
      <c r="V296" s="4">
        <v>40</v>
      </c>
      <c r="W296" s="4">
        <v>253</v>
      </c>
      <c r="X296" s="4">
        <v>1640</v>
      </c>
      <c r="Y296" s="4">
        <v>414920</v>
      </c>
      <c r="Z296" s="4">
        <v>66</v>
      </c>
      <c r="AA296" s="4">
        <v>293</v>
      </c>
      <c r="AB296" s="4">
        <v>1618</v>
      </c>
      <c r="AC296" s="4">
        <v>473928</v>
      </c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ht="15" x14ac:dyDescent="0.2">
      <c r="A297" s="8">
        <v>36230</v>
      </c>
      <c r="B297" s="4"/>
      <c r="C297" s="4"/>
      <c r="D297" s="4"/>
      <c r="E297" s="10"/>
      <c r="F297" s="4">
        <v>128</v>
      </c>
      <c r="G297" s="4">
        <v>144</v>
      </c>
      <c r="H297" s="4">
        <v>2023</v>
      </c>
      <c r="I297" s="4">
        <v>291746</v>
      </c>
      <c r="J297" s="4"/>
      <c r="K297" s="4"/>
      <c r="L297" s="4"/>
      <c r="M297" s="4"/>
      <c r="N297" s="4">
        <v>51</v>
      </c>
      <c r="O297" s="4">
        <v>197</v>
      </c>
      <c r="P297" s="4">
        <v>1875</v>
      </c>
      <c r="Q297" s="4">
        <v>368438</v>
      </c>
      <c r="R297" s="4">
        <v>41</v>
      </c>
      <c r="S297" s="4">
        <v>244</v>
      </c>
      <c r="T297" s="4">
        <v>1677</v>
      </c>
      <c r="U297" s="4">
        <v>409666</v>
      </c>
      <c r="V297" s="4"/>
      <c r="W297" s="4"/>
      <c r="X297" s="4"/>
      <c r="Y297" s="4"/>
      <c r="Z297" s="4">
        <v>66</v>
      </c>
      <c r="AA297" s="4">
        <v>294</v>
      </c>
      <c r="AB297" s="4">
        <v>1583</v>
      </c>
      <c r="AC297" s="4">
        <v>465651</v>
      </c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ht="15" x14ac:dyDescent="0.2">
      <c r="A298" s="8">
        <v>36235</v>
      </c>
      <c r="B298" s="4"/>
      <c r="C298" s="4"/>
      <c r="D298" s="4"/>
      <c r="E298" s="10"/>
      <c r="F298" s="4">
        <v>80</v>
      </c>
      <c r="G298" s="4">
        <v>138</v>
      </c>
      <c r="H298" s="4">
        <v>2085</v>
      </c>
      <c r="I298" s="4">
        <v>288251</v>
      </c>
      <c r="J298" s="4">
        <v>130</v>
      </c>
      <c r="K298" s="4">
        <v>164</v>
      </c>
      <c r="L298" s="4">
        <v>1978</v>
      </c>
      <c r="M298" s="4">
        <v>324447</v>
      </c>
      <c r="N298" s="4">
        <v>176</v>
      </c>
      <c r="O298" s="4">
        <v>204</v>
      </c>
      <c r="P298" s="4">
        <v>1838</v>
      </c>
      <c r="Q298" s="4">
        <v>375080</v>
      </c>
      <c r="R298" s="4">
        <v>77</v>
      </c>
      <c r="S298" s="4">
        <v>234</v>
      </c>
      <c r="T298" s="4">
        <v>1724</v>
      </c>
      <c r="U298" s="4">
        <v>403761</v>
      </c>
      <c r="V298" s="4">
        <v>35</v>
      </c>
      <c r="W298" s="4">
        <v>265</v>
      </c>
      <c r="X298" s="4">
        <v>1745</v>
      </c>
      <c r="Y298" s="4">
        <v>462425</v>
      </c>
      <c r="Z298" s="4">
        <v>64</v>
      </c>
      <c r="AA298" s="4">
        <v>315</v>
      </c>
      <c r="AB298" s="4">
        <v>1525</v>
      </c>
      <c r="AC298" s="4">
        <v>479613</v>
      </c>
      <c r="AD298" s="4">
        <v>34</v>
      </c>
      <c r="AE298" s="4">
        <v>371</v>
      </c>
      <c r="AF298" s="4">
        <v>1465</v>
      </c>
      <c r="AG298" s="4">
        <v>542783</v>
      </c>
      <c r="AH298" s="4"/>
      <c r="AI298" s="4"/>
      <c r="AJ298" s="4"/>
      <c r="AK298" s="4"/>
      <c r="AL298" s="4"/>
      <c r="AM298" s="4"/>
      <c r="AN298" s="4"/>
      <c r="AO298" s="4"/>
    </row>
    <row r="299" spans="1:41" ht="15" x14ac:dyDescent="0.2">
      <c r="A299" s="8">
        <v>36237</v>
      </c>
      <c r="B299" s="4"/>
      <c r="C299" s="4"/>
      <c r="D299" s="4"/>
      <c r="E299" s="10"/>
      <c r="F299" s="4">
        <v>38</v>
      </c>
      <c r="G299" s="4">
        <v>147</v>
      </c>
      <c r="H299" s="4">
        <v>2010</v>
      </c>
      <c r="I299" s="4">
        <v>294465</v>
      </c>
      <c r="J299" s="4">
        <v>47</v>
      </c>
      <c r="K299" s="4">
        <v>153</v>
      </c>
      <c r="L299" s="4">
        <v>1990</v>
      </c>
      <c r="M299" s="4">
        <v>303475</v>
      </c>
      <c r="N299" s="4">
        <v>31</v>
      </c>
      <c r="O299" s="4">
        <v>191</v>
      </c>
      <c r="P299" s="4">
        <v>1960</v>
      </c>
      <c r="Q299" s="4">
        <v>374360</v>
      </c>
      <c r="R299" s="4">
        <v>13</v>
      </c>
      <c r="S299" s="4">
        <v>234</v>
      </c>
      <c r="T299" s="4">
        <v>1585</v>
      </c>
      <c r="U299" s="4">
        <v>370098</v>
      </c>
      <c r="V299" s="4">
        <v>24</v>
      </c>
      <c r="W299" s="4">
        <v>253</v>
      </c>
      <c r="X299" s="4">
        <v>1650</v>
      </c>
      <c r="Y299" s="4">
        <v>417450</v>
      </c>
      <c r="Z299" s="4">
        <v>17</v>
      </c>
      <c r="AA299" s="4">
        <v>316</v>
      </c>
      <c r="AB299" s="4">
        <v>1500</v>
      </c>
      <c r="AC299" s="4">
        <v>474000</v>
      </c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</row>
    <row r="300" spans="1:41" ht="15" x14ac:dyDescent="0.2">
      <c r="A300" s="8">
        <v>36242</v>
      </c>
      <c r="B300" s="4">
        <v>46</v>
      </c>
      <c r="C300" s="4">
        <v>124</v>
      </c>
      <c r="D300" s="4">
        <v>2123</v>
      </c>
      <c r="E300" s="10">
        <v>263293</v>
      </c>
      <c r="F300" s="4">
        <v>118</v>
      </c>
      <c r="G300" s="4">
        <v>143</v>
      </c>
      <c r="H300" s="4">
        <v>2094</v>
      </c>
      <c r="I300" s="4">
        <v>298604</v>
      </c>
      <c r="J300" s="4">
        <v>195</v>
      </c>
      <c r="K300" s="4">
        <v>168</v>
      </c>
      <c r="L300" s="4">
        <v>2023</v>
      </c>
      <c r="M300" s="4">
        <v>340594</v>
      </c>
      <c r="N300" s="4">
        <v>75</v>
      </c>
      <c r="O300" s="4">
        <v>187</v>
      </c>
      <c r="P300" s="4">
        <v>1907</v>
      </c>
      <c r="Q300" s="4">
        <v>357182</v>
      </c>
      <c r="R300" s="4">
        <v>16</v>
      </c>
      <c r="S300" s="4">
        <v>235</v>
      </c>
      <c r="T300" s="4">
        <v>1750</v>
      </c>
      <c r="U300" s="4">
        <v>410667</v>
      </c>
      <c r="V300" s="4">
        <v>22</v>
      </c>
      <c r="W300" s="4">
        <v>272</v>
      </c>
      <c r="X300" s="4">
        <v>1990</v>
      </c>
      <c r="Y300" s="4">
        <v>540285</v>
      </c>
      <c r="Z300" s="4">
        <v>17</v>
      </c>
      <c r="AA300" s="4">
        <v>320</v>
      </c>
      <c r="AB300" s="4">
        <v>1580</v>
      </c>
      <c r="AC300" s="4">
        <v>505600</v>
      </c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</row>
    <row r="301" spans="1:41" ht="15" x14ac:dyDescent="0.2">
      <c r="A301" s="8">
        <v>36243</v>
      </c>
      <c r="B301" s="4"/>
      <c r="C301" s="4"/>
      <c r="D301" s="4"/>
      <c r="E301" s="10"/>
      <c r="F301" s="4"/>
      <c r="G301" s="4"/>
      <c r="H301" s="4"/>
      <c r="I301" s="4"/>
      <c r="J301" s="4">
        <v>22</v>
      </c>
      <c r="K301" s="4">
        <v>154</v>
      </c>
      <c r="L301" s="4">
        <v>2100</v>
      </c>
      <c r="M301" s="4">
        <v>323400</v>
      </c>
      <c r="N301" s="4">
        <v>45</v>
      </c>
      <c r="O301" s="4">
        <v>184</v>
      </c>
      <c r="P301" s="4">
        <v>2010</v>
      </c>
      <c r="Q301" s="4">
        <v>368835</v>
      </c>
      <c r="R301" s="4"/>
      <c r="S301" s="4"/>
      <c r="T301" s="4"/>
      <c r="U301" s="4"/>
      <c r="V301" s="4">
        <v>108</v>
      </c>
      <c r="W301" s="4">
        <v>258</v>
      </c>
      <c r="X301" s="4">
        <v>1827</v>
      </c>
      <c r="Y301" s="4">
        <v>470671</v>
      </c>
      <c r="Z301" s="4">
        <v>123</v>
      </c>
      <c r="AA301" s="4">
        <v>308</v>
      </c>
      <c r="AB301" s="4">
        <v>1466</v>
      </c>
      <c r="AC301" s="4">
        <v>451231</v>
      </c>
      <c r="AD301" s="4">
        <v>30</v>
      </c>
      <c r="AE301" s="4">
        <v>371</v>
      </c>
      <c r="AF301" s="4">
        <v>1420</v>
      </c>
      <c r="AG301" s="4">
        <v>526820</v>
      </c>
      <c r="AH301" s="1">
        <v>47</v>
      </c>
      <c r="AI301" s="1">
        <v>372</v>
      </c>
      <c r="AJ301" s="1">
        <v>1427</v>
      </c>
      <c r="AK301" s="1">
        <v>530244</v>
      </c>
      <c r="AL301" s="1">
        <v>166</v>
      </c>
      <c r="AM301" s="1">
        <v>435</v>
      </c>
      <c r="AN301" s="1">
        <v>1463</v>
      </c>
      <c r="AO301" s="1">
        <v>636066</v>
      </c>
    </row>
    <row r="302" spans="1:41" ht="15" x14ac:dyDescent="0.2">
      <c r="A302" s="8">
        <v>36244</v>
      </c>
      <c r="B302" s="4">
        <v>6</v>
      </c>
      <c r="C302" s="4">
        <v>126</v>
      </c>
      <c r="D302" s="4">
        <v>2430</v>
      </c>
      <c r="E302" s="10">
        <v>306180</v>
      </c>
      <c r="F302" s="4">
        <v>96</v>
      </c>
      <c r="G302" s="4">
        <v>140</v>
      </c>
      <c r="H302" s="4">
        <v>2230</v>
      </c>
      <c r="I302" s="4">
        <v>311085</v>
      </c>
      <c r="J302" s="4">
        <v>10</v>
      </c>
      <c r="K302" s="4">
        <v>173</v>
      </c>
      <c r="L302" s="4">
        <v>1800</v>
      </c>
      <c r="M302" s="4">
        <v>311400</v>
      </c>
      <c r="N302" s="4">
        <v>36</v>
      </c>
      <c r="O302" s="4">
        <v>200</v>
      </c>
      <c r="P302" s="4">
        <v>1880</v>
      </c>
      <c r="Q302" s="4">
        <v>376624</v>
      </c>
      <c r="R302" s="4"/>
      <c r="S302" s="4"/>
      <c r="T302" s="4"/>
      <c r="U302" s="4"/>
      <c r="V302" s="4">
        <v>16</v>
      </c>
      <c r="W302" s="4">
        <v>255</v>
      </c>
      <c r="X302" s="4">
        <v>1650</v>
      </c>
      <c r="Y302" s="4">
        <v>419925</v>
      </c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</row>
    <row r="303" spans="1:41" ht="15" x14ac:dyDescent="0.2">
      <c r="A303" s="8">
        <v>36249</v>
      </c>
      <c r="B303" s="4">
        <v>39</v>
      </c>
      <c r="C303" s="4">
        <v>112</v>
      </c>
      <c r="D303" s="4">
        <v>2287</v>
      </c>
      <c r="E303" s="10">
        <v>256107</v>
      </c>
      <c r="F303" s="4">
        <v>79</v>
      </c>
      <c r="G303" s="4">
        <v>141</v>
      </c>
      <c r="H303" s="4">
        <v>2008</v>
      </c>
      <c r="I303" s="4">
        <v>283559</v>
      </c>
      <c r="J303" s="4">
        <v>123</v>
      </c>
      <c r="K303" s="4">
        <v>166</v>
      </c>
      <c r="L303" s="4">
        <v>2013</v>
      </c>
      <c r="M303" s="4">
        <v>333542</v>
      </c>
      <c r="N303" s="4"/>
      <c r="O303" s="4"/>
      <c r="P303" s="4"/>
      <c r="Q303" s="4"/>
      <c r="R303" s="4">
        <v>38</v>
      </c>
      <c r="S303" s="4">
        <v>243</v>
      </c>
      <c r="T303" s="4">
        <v>1695</v>
      </c>
      <c r="U303" s="4">
        <v>411038</v>
      </c>
      <c r="V303" s="4">
        <v>5</v>
      </c>
      <c r="W303" s="4">
        <v>268</v>
      </c>
      <c r="X303" s="4">
        <v>1560</v>
      </c>
      <c r="Y303" s="4">
        <v>418080</v>
      </c>
      <c r="Z303" s="4">
        <v>206</v>
      </c>
      <c r="AA303" s="4">
        <v>322</v>
      </c>
      <c r="AB303" s="4">
        <v>1514</v>
      </c>
      <c r="AC303" s="4">
        <v>486805</v>
      </c>
      <c r="AD303" s="4">
        <v>32</v>
      </c>
      <c r="AE303" s="4">
        <v>358</v>
      </c>
      <c r="AF303" s="4">
        <v>1510</v>
      </c>
      <c r="AG303" s="4">
        <v>540580</v>
      </c>
      <c r="AH303" s="4"/>
      <c r="AI303" s="4"/>
      <c r="AJ303" s="4"/>
      <c r="AK303" s="4"/>
      <c r="AL303" s="4"/>
      <c r="AM303" s="4"/>
      <c r="AN303" s="4"/>
      <c r="AO303" s="4"/>
    </row>
    <row r="304" spans="1:41" ht="15" x14ac:dyDescent="0.2">
      <c r="A304" s="8"/>
      <c r="B304" s="4"/>
      <c r="C304" s="4"/>
      <c r="D304" s="4"/>
      <c r="E304" s="10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</row>
    <row r="305" spans="1:41" ht="15" x14ac:dyDescent="0.2">
      <c r="A305" s="8">
        <v>36251</v>
      </c>
      <c r="B305" s="4"/>
      <c r="C305" s="4"/>
      <c r="D305" s="4"/>
      <c r="E305" s="10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</row>
    <row r="306" spans="1:41" ht="15" x14ac:dyDescent="0.2">
      <c r="A306" s="8">
        <v>36256</v>
      </c>
      <c r="B306" s="4">
        <v>31</v>
      </c>
      <c r="C306" s="4">
        <v>121</v>
      </c>
      <c r="D306" s="4">
        <v>2150</v>
      </c>
      <c r="E306" s="10">
        <v>260150</v>
      </c>
      <c r="F306" s="4">
        <v>71</v>
      </c>
      <c r="G306" s="4">
        <v>147</v>
      </c>
      <c r="H306" s="4">
        <v>2050</v>
      </c>
      <c r="I306" s="4">
        <v>300667</v>
      </c>
      <c r="J306" s="4">
        <v>282</v>
      </c>
      <c r="K306" s="4">
        <v>163</v>
      </c>
      <c r="L306" s="4">
        <v>1974</v>
      </c>
      <c r="M306" s="4">
        <v>322648</v>
      </c>
      <c r="N306" s="4">
        <v>183</v>
      </c>
      <c r="O306" s="4">
        <v>198</v>
      </c>
      <c r="P306" s="4">
        <v>1880</v>
      </c>
      <c r="Q306" s="4">
        <v>372945</v>
      </c>
      <c r="R306" s="4">
        <v>52</v>
      </c>
      <c r="S306" s="4">
        <v>233</v>
      </c>
      <c r="T306" s="4">
        <v>1717</v>
      </c>
      <c r="U306" s="4">
        <v>399983</v>
      </c>
      <c r="V306" s="4">
        <v>67</v>
      </c>
      <c r="W306" s="4">
        <v>269</v>
      </c>
      <c r="X306" s="4">
        <v>1573</v>
      </c>
      <c r="Y306" s="4">
        <v>422702</v>
      </c>
      <c r="Z306" s="4">
        <v>7</v>
      </c>
      <c r="AA306" s="4">
        <v>286</v>
      </c>
      <c r="AB306" s="4">
        <v>1510</v>
      </c>
      <c r="AC306" s="4">
        <v>431860</v>
      </c>
      <c r="AD306" s="4">
        <v>11</v>
      </c>
      <c r="AE306" s="4">
        <v>372</v>
      </c>
      <c r="AF306" s="4">
        <v>1460</v>
      </c>
      <c r="AG306" s="4">
        <v>543120</v>
      </c>
      <c r="AH306" s="4"/>
      <c r="AI306" s="4"/>
      <c r="AJ306" s="4"/>
      <c r="AK306" s="4"/>
      <c r="AL306" s="4"/>
      <c r="AM306" s="4"/>
      <c r="AN306" s="4"/>
      <c r="AO306" s="4"/>
    </row>
    <row r="307" spans="1:41" ht="15" x14ac:dyDescent="0.2">
      <c r="A307" s="8">
        <v>36257</v>
      </c>
      <c r="B307" s="4"/>
      <c r="C307" s="4"/>
      <c r="D307" s="4"/>
      <c r="E307" s="10"/>
      <c r="F307" s="4">
        <v>23</v>
      </c>
      <c r="G307" s="4">
        <v>150</v>
      </c>
      <c r="H307" s="4">
        <v>2070</v>
      </c>
      <c r="I307" s="4">
        <v>310500</v>
      </c>
      <c r="J307" s="4">
        <v>25</v>
      </c>
      <c r="K307" s="4">
        <v>174</v>
      </c>
      <c r="L307" s="4">
        <v>2020</v>
      </c>
      <c r="M307" s="4">
        <v>351480</v>
      </c>
      <c r="N307" s="4">
        <v>95</v>
      </c>
      <c r="O307" s="4">
        <v>188</v>
      </c>
      <c r="P307" s="4">
        <v>1970</v>
      </c>
      <c r="Q307" s="4">
        <v>369703</v>
      </c>
      <c r="R307" s="4"/>
      <c r="S307" s="4"/>
      <c r="T307" s="4"/>
      <c r="U307" s="4"/>
      <c r="V307" s="4"/>
      <c r="W307" s="4"/>
      <c r="X307" s="4"/>
      <c r="Y307" s="4"/>
      <c r="Z307" s="4">
        <v>20</v>
      </c>
      <c r="AA307" s="4">
        <v>313</v>
      </c>
      <c r="AB307" s="4">
        <v>1590</v>
      </c>
      <c r="AC307" s="4">
        <v>497670</v>
      </c>
      <c r="AD307" s="4">
        <v>49</v>
      </c>
      <c r="AE307" s="4">
        <v>370</v>
      </c>
      <c r="AF307" s="4">
        <v>1527</v>
      </c>
      <c r="AG307" s="4">
        <v>565376</v>
      </c>
      <c r="AH307" s="1">
        <v>17</v>
      </c>
      <c r="AI307" s="1">
        <v>402</v>
      </c>
      <c r="AJ307" s="1">
        <v>1510</v>
      </c>
      <c r="AK307" s="1">
        <v>607020</v>
      </c>
      <c r="AL307" s="4"/>
      <c r="AM307" s="4"/>
      <c r="AN307" s="4"/>
      <c r="AO307" s="4"/>
    </row>
    <row r="308" spans="1:41" ht="15" x14ac:dyDescent="0.2">
      <c r="A308" s="8">
        <v>36258</v>
      </c>
      <c r="B308" s="4">
        <v>6</v>
      </c>
      <c r="C308" s="4">
        <v>107</v>
      </c>
      <c r="D308" s="4">
        <v>2090</v>
      </c>
      <c r="E308" s="10">
        <v>223630</v>
      </c>
      <c r="F308" s="4">
        <v>96</v>
      </c>
      <c r="G308" s="4">
        <v>141</v>
      </c>
      <c r="H308" s="4">
        <v>2058</v>
      </c>
      <c r="I308" s="4">
        <v>291001</v>
      </c>
      <c r="J308" s="4">
        <v>143</v>
      </c>
      <c r="K308" s="4">
        <v>166</v>
      </c>
      <c r="L308" s="4">
        <v>1940</v>
      </c>
      <c r="M308" s="4">
        <v>321871</v>
      </c>
      <c r="N308" s="4">
        <v>73</v>
      </c>
      <c r="O308" s="4">
        <v>191</v>
      </c>
      <c r="P308" s="4">
        <v>1780</v>
      </c>
      <c r="Q308" s="4">
        <v>339980</v>
      </c>
      <c r="R308" s="4">
        <v>76</v>
      </c>
      <c r="S308" s="4">
        <v>227</v>
      </c>
      <c r="T308" s="4">
        <v>1748</v>
      </c>
      <c r="U308" s="4">
        <v>396796</v>
      </c>
      <c r="V308" s="4">
        <v>72</v>
      </c>
      <c r="W308" s="4">
        <v>266</v>
      </c>
      <c r="X308" s="4">
        <v>1590</v>
      </c>
      <c r="Y308" s="4">
        <v>422940</v>
      </c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</row>
    <row r="309" spans="1:41" ht="15" x14ac:dyDescent="0.2">
      <c r="A309" s="8">
        <v>36263</v>
      </c>
      <c r="B309" s="4">
        <v>153</v>
      </c>
      <c r="C309" s="4">
        <v>119</v>
      </c>
      <c r="D309" s="4">
        <v>2119</v>
      </c>
      <c r="E309" s="10">
        <v>251505</v>
      </c>
      <c r="F309" s="4">
        <v>212</v>
      </c>
      <c r="G309" s="4">
        <v>139</v>
      </c>
      <c r="H309" s="4">
        <v>2230</v>
      </c>
      <c r="I309" s="4">
        <v>310961</v>
      </c>
      <c r="J309" s="4">
        <v>177</v>
      </c>
      <c r="K309" s="4">
        <v>160</v>
      </c>
      <c r="L309" s="4">
        <v>2052</v>
      </c>
      <c r="M309" s="4">
        <v>329268</v>
      </c>
      <c r="N309" s="4">
        <v>90</v>
      </c>
      <c r="O309" s="4">
        <v>200</v>
      </c>
      <c r="P309" s="4">
        <v>1872</v>
      </c>
      <c r="Q309" s="4">
        <v>373651</v>
      </c>
      <c r="R309" s="4">
        <v>29</v>
      </c>
      <c r="S309" s="4">
        <v>240</v>
      </c>
      <c r="T309" s="4">
        <v>1765</v>
      </c>
      <c r="U309" s="4">
        <v>422718</v>
      </c>
      <c r="V309" s="4">
        <v>56</v>
      </c>
      <c r="W309" s="4">
        <v>271</v>
      </c>
      <c r="X309" s="4">
        <v>1640</v>
      </c>
      <c r="Y309" s="4">
        <v>443893</v>
      </c>
      <c r="Z309" s="4">
        <v>100</v>
      </c>
      <c r="AA309" s="4">
        <v>321</v>
      </c>
      <c r="AB309" s="4">
        <v>1520</v>
      </c>
      <c r="AC309" s="4">
        <v>487413</v>
      </c>
      <c r="AD309" s="4">
        <v>80</v>
      </c>
      <c r="AE309" s="4">
        <v>374</v>
      </c>
      <c r="AF309" s="4">
        <v>1500</v>
      </c>
      <c r="AG309" s="4">
        <v>561300</v>
      </c>
      <c r="AH309" s="4"/>
      <c r="AI309" s="4"/>
      <c r="AJ309" s="4"/>
      <c r="AK309" s="4"/>
      <c r="AL309" s="4"/>
      <c r="AM309" s="4"/>
      <c r="AN309" s="4"/>
      <c r="AO309" s="4"/>
    </row>
    <row r="310" spans="1:41" ht="15" x14ac:dyDescent="0.2">
      <c r="A310" s="8">
        <v>36264</v>
      </c>
      <c r="B310" s="4"/>
      <c r="C310" s="4"/>
      <c r="D310" s="4"/>
      <c r="E310" s="10"/>
      <c r="F310" s="4">
        <v>50</v>
      </c>
      <c r="G310" s="4">
        <v>143</v>
      </c>
      <c r="H310" s="4">
        <v>2185</v>
      </c>
      <c r="I310" s="4">
        <v>311363</v>
      </c>
      <c r="J310" s="4">
        <v>20</v>
      </c>
      <c r="K310" s="4">
        <v>160</v>
      </c>
      <c r="L310" s="4">
        <v>2000</v>
      </c>
      <c r="M310" s="4">
        <v>320000</v>
      </c>
      <c r="N310" s="4">
        <v>71</v>
      </c>
      <c r="O310" s="4">
        <v>206</v>
      </c>
      <c r="P310" s="4">
        <v>1907</v>
      </c>
      <c r="Q310" s="4">
        <v>393409</v>
      </c>
      <c r="R310" s="4">
        <v>66</v>
      </c>
      <c r="S310" s="4">
        <v>230</v>
      </c>
      <c r="T310" s="4">
        <v>1767</v>
      </c>
      <c r="U310" s="4">
        <v>406333</v>
      </c>
      <c r="V310" s="4">
        <v>40</v>
      </c>
      <c r="W310" s="4">
        <v>272</v>
      </c>
      <c r="X310" s="4">
        <v>1645</v>
      </c>
      <c r="Y310" s="4">
        <v>446618</v>
      </c>
      <c r="Z310" s="4"/>
      <c r="AA310" s="4"/>
      <c r="AB310" s="4"/>
      <c r="AC310" s="4"/>
      <c r="AD310" s="4"/>
      <c r="AE310" s="4"/>
      <c r="AF310" s="4"/>
      <c r="AG310" s="4"/>
      <c r="AH310" s="1">
        <v>31</v>
      </c>
      <c r="AI310" s="1">
        <v>380</v>
      </c>
      <c r="AJ310" s="1">
        <v>1445</v>
      </c>
      <c r="AK310" s="1">
        <v>549100</v>
      </c>
      <c r="AL310" s="1">
        <v>15</v>
      </c>
      <c r="AM310" s="1">
        <v>400</v>
      </c>
      <c r="AN310" s="1">
        <v>1430</v>
      </c>
      <c r="AO310" s="1">
        <v>572000</v>
      </c>
    </row>
    <row r="311" spans="1:41" ht="15" x14ac:dyDescent="0.2">
      <c r="A311" s="8">
        <v>36265</v>
      </c>
      <c r="B311" s="4">
        <v>87</v>
      </c>
      <c r="C311" s="4">
        <v>125</v>
      </c>
      <c r="D311" s="4">
        <v>2173</v>
      </c>
      <c r="E311" s="10">
        <v>272106</v>
      </c>
      <c r="F311" s="4">
        <v>98</v>
      </c>
      <c r="G311" s="4">
        <v>146</v>
      </c>
      <c r="H311" s="4">
        <v>2148</v>
      </c>
      <c r="I311" s="4">
        <v>312998</v>
      </c>
      <c r="J311" s="4">
        <v>68</v>
      </c>
      <c r="K311" s="4">
        <v>157</v>
      </c>
      <c r="L311" s="4">
        <v>2050</v>
      </c>
      <c r="M311" s="4">
        <v>323542</v>
      </c>
      <c r="N311" s="4">
        <v>41</v>
      </c>
      <c r="O311" s="4">
        <v>199</v>
      </c>
      <c r="P311" s="4">
        <v>1850</v>
      </c>
      <c r="Q311" s="4">
        <v>368150</v>
      </c>
      <c r="R311" s="4">
        <v>74</v>
      </c>
      <c r="S311" s="4">
        <v>241</v>
      </c>
      <c r="T311" s="4">
        <v>1650</v>
      </c>
      <c r="U311" s="4">
        <v>396825</v>
      </c>
      <c r="V311" s="4">
        <v>19</v>
      </c>
      <c r="W311" s="4">
        <v>294</v>
      </c>
      <c r="X311" s="4">
        <v>1600</v>
      </c>
      <c r="Y311" s="4">
        <v>470400</v>
      </c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</row>
    <row r="312" spans="1:41" ht="15" x14ac:dyDescent="0.2">
      <c r="A312" s="8">
        <v>36270</v>
      </c>
      <c r="B312" s="4">
        <v>85</v>
      </c>
      <c r="C312" s="4">
        <v>121</v>
      </c>
      <c r="D312" s="4">
        <v>2213</v>
      </c>
      <c r="E312" s="10">
        <v>267159</v>
      </c>
      <c r="F312" s="4">
        <v>141</v>
      </c>
      <c r="G312" s="4">
        <v>145</v>
      </c>
      <c r="H312" s="4">
        <v>2146</v>
      </c>
      <c r="I312" s="4">
        <v>311129</v>
      </c>
      <c r="J312" s="4">
        <v>113</v>
      </c>
      <c r="K312" s="4">
        <v>166</v>
      </c>
      <c r="L312" s="4">
        <v>2056</v>
      </c>
      <c r="M312" s="4">
        <v>341296</v>
      </c>
      <c r="N312" s="4">
        <v>141</v>
      </c>
      <c r="O312" s="4">
        <v>194</v>
      </c>
      <c r="P312" s="4">
        <v>1923</v>
      </c>
      <c r="Q312" s="4">
        <v>372965</v>
      </c>
      <c r="R312" s="4">
        <v>92</v>
      </c>
      <c r="S312" s="4">
        <v>233</v>
      </c>
      <c r="T312" s="4">
        <v>1747</v>
      </c>
      <c r="U312" s="4">
        <v>407264</v>
      </c>
      <c r="V312" s="4">
        <v>14</v>
      </c>
      <c r="W312" s="4">
        <v>374</v>
      </c>
      <c r="X312" s="4">
        <v>1450</v>
      </c>
      <c r="Y312" s="4">
        <v>542300</v>
      </c>
      <c r="Z312" s="4">
        <v>91</v>
      </c>
      <c r="AA312" s="4">
        <v>313</v>
      </c>
      <c r="AB312" s="4">
        <v>1520</v>
      </c>
      <c r="AC312" s="4">
        <v>476064</v>
      </c>
      <c r="AD312" s="4">
        <v>29</v>
      </c>
      <c r="AE312" s="4">
        <v>283</v>
      </c>
      <c r="AF312" s="4">
        <v>1405</v>
      </c>
      <c r="AG312" s="4">
        <v>537413</v>
      </c>
      <c r="AH312" s="4"/>
      <c r="AI312" s="4"/>
      <c r="AJ312" s="4"/>
      <c r="AK312" s="4"/>
      <c r="AL312" s="4"/>
      <c r="AM312" s="4"/>
      <c r="AN312" s="4"/>
      <c r="AO312" s="4"/>
    </row>
    <row r="313" spans="1:41" ht="15" x14ac:dyDescent="0.2">
      <c r="A313" s="8">
        <v>36271</v>
      </c>
      <c r="B313" s="4"/>
      <c r="C313" s="4"/>
      <c r="D313" s="4"/>
      <c r="E313" s="10"/>
      <c r="F313" s="4"/>
      <c r="G313" s="4"/>
      <c r="H313" s="4"/>
      <c r="I313" s="4"/>
      <c r="J313" s="4"/>
      <c r="K313" s="4"/>
      <c r="L313" s="4"/>
      <c r="M313" s="4"/>
      <c r="N313" s="4">
        <v>124</v>
      </c>
      <c r="O313" s="4">
        <v>190</v>
      </c>
      <c r="P313" s="4">
        <v>1966</v>
      </c>
      <c r="Q313" s="4">
        <v>373147</v>
      </c>
      <c r="R313" s="4"/>
      <c r="S313" s="4"/>
      <c r="T313" s="4"/>
      <c r="U313" s="4"/>
      <c r="V313" s="4">
        <v>71</v>
      </c>
      <c r="W313" s="4">
        <v>276</v>
      </c>
      <c r="X313" s="4">
        <v>1583</v>
      </c>
      <c r="Y313" s="4">
        <v>437166</v>
      </c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pans="1:41" ht="15" x14ac:dyDescent="0.2">
      <c r="A314" s="8">
        <v>36272</v>
      </c>
      <c r="B314" s="4">
        <v>31</v>
      </c>
      <c r="C314" s="4">
        <v>147</v>
      </c>
      <c r="D314" s="4">
        <v>2045</v>
      </c>
      <c r="E314" s="10">
        <v>300615</v>
      </c>
      <c r="F314" s="4">
        <v>49</v>
      </c>
      <c r="G314" s="4">
        <v>167</v>
      </c>
      <c r="H314" s="4">
        <v>1995</v>
      </c>
      <c r="I314" s="4">
        <v>333165</v>
      </c>
      <c r="J314" s="4">
        <v>76</v>
      </c>
      <c r="K314" s="4">
        <v>187</v>
      </c>
      <c r="L314" s="4">
        <v>1915</v>
      </c>
      <c r="M314" s="4">
        <v>358584</v>
      </c>
      <c r="N314" s="4">
        <v>116</v>
      </c>
      <c r="O314" s="4">
        <v>233</v>
      </c>
      <c r="P314" s="4">
        <v>1689</v>
      </c>
      <c r="Q314" s="4">
        <v>394161</v>
      </c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pans="1:41" ht="15" x14ac:dyDescent="0.2">
      <c r="A315" s="8">
        <v>36277</v>
      </c>
      <c r="B315" s="4">
        <v>53</v>
      </c>
      <c r="C315" s="4">
        <v>111</v>
      </c>
      <c r="D315" s="4">
        <v>2185</v>
      </c>
      <c r="E315" s="10">
        <v>241443</v>
      </c>
      <c r="F315" s="4">
        <v>148</v>
      </c>
      <c r="G315" s="4">
        <v>142</v>
      </c>
      <c r="H315" s="4">
        <v>2083</v>
      </c>
      <c r="I315" s="4">
        <v>295486</v>
      </c>
      <c r="J315" s="4">
        <v>255</v>
      </c>
      <c r="K315" s="4">
        <v>165</v>
      </c>
      <c r="L315" s="4">
        <v>2075</v>
      </c>
      <c r="M315" s="4">
        <v>342721</v>
      </c>
      <c r="N315" s="4">
        <v>130</v>
      </c>
      <c r="O315" s="4">
        <v>202</v>
      </c>
      <c r="P315" s="4">
        <v>1838</v>
      </c>
      <c r="Q315" s="4">
        <v>371956</v>
      </c>
      <c r="R315" s="4">
        <v>24</v>
      </c>
      <c r="S315" s="4">
        <v>232</v>
      </c>
      <c r="T315" s="4">
        <v>1590</v>
      </c>
      <c r="U315" s="4">
        <v>368880</v>
      </c>
      <c r="V315" s="4">
        <v>75</v>
      </c>
      <c r="W315" s="4">
        <v>263</v>
      </c>
      <c r="X315" s="4">
        <v>1615</v>
      </c>
      <c r="Y315" s="4">
        <v>425149</v>
      </c>
      <c r="Z315" s="4">
        <v>122</v>
      </c>
      <c r="AA315" s="4">
        <v>315</v>
      </c>
      <c r="AB315" s="4">
        <v>1472</v>
      </c>
      <c r="AC315" s="4">
        <v>463423</v>
      </c>
      <c r="AD315" s="4">
        <v>51</v>
      </c>
      <c r="AE315" s="4">
        <v>345</v>
      </c>
      <c r="AF315" s="4">
        <v>1467</v>
      </c>
      <c r="AG315" s="4">
        <v>505511</v>
      </c>
      <c r="AH315" s="4"/>
      <c r="AI315" s="4"/>
      <c r="AJ315" s="4"/>
      <c r="AK315" s="4"/>
      <c r="AL315" s="4"/>
      <c r="AM315" s="4"/>
      <c r="AN315" s="4"/>
      <c r="AO315" s="4"/>
    </row>
    <row r="316" spans="1:41" ht="15" x14ac:dyDescent="0.2">
      <c r="A316" s="8">
        <v>36278</v>
      </c>
      <c r="B316" s="4"/>
      <c r="C316" s="4"/>
      <c r="D316" s="4"/>
      <c r="E316" s="10"/>
      <c r="F316" s="4"/>
      <c r="G316" s="4"/>
      <c r="H316" s="4"/>
      <c r="I316" s="4"/>
      <c r="J316" s="4">
        <v>19</v>
      </c>
      <c r="K316" s="4">
        <v>173</v>
      </c>
      <c r="L316" s="4">
        <v>1860</v>
      </c>
      <c r="M316" s="4">
        <v>321780</v>
      </c>
      <c r="N316" s="4"/>
      <c r="O316" s="4"/>
      <c r="P316" s="4"/>
      <c r="Q316" s="4"/>
      <c r="R316" s="4">
        <v>195</v>
      </c>
      <c r="S316" s="4">
        <v>223</v>
      </c>
      <c r="T316" s="4">
        <v>1834</v>
      </c>
      <c r="U316" s="4">
        <v>408470</v>
      </c>
      <c r="V316" s="4">
        <v>79</v>
      </c>
      <c r="W316" s="4">
        <v>258</v>
      </c>
      <c r="X316" s="4">
        <v>1705</v>
      </c>
      <c r="Y316" s="4">
        <v>439038</v>
      </c>
      <c r="Z316" s="4">
        <v>97</v>
      </c>
      <c r="AA316" s="4">
        <v>324</v>
      </c>
      <c r="AB316" s="4">
        <v>1468</v>
      </c>
      <c r="AC316" s="4">
        <v>475495</v>
      </c>
      <c r="AD316" s="4">
        <v>112</v>
      </c>
      <c r="AE316" s="4">
        <v>351</v>
      </c>
      <c r="AF316" s="4">
        <v>1460</v>
      </c>
      <c r="AG316" s="4">
        <v>512043</v>
      </c>
      <c r="AH316" s="4"/>
      <c r="AI316" s="4"/>
      <c r="AJ316" s="4"/>
      <c r="AK316" s="4"/>
      <c r="AL316" s="4"/>
      <c r="AM316" s="4"/>
      <c r="AN316" s="4"/>
      <c r="AO316" s="4"/>
    </row>
    <row r="317" spans="1:41" ht="15" x14ac:dyDescent="0.2">
      <c r="A317" s="8">
        <v>36279</v>
      </c>
      <c r="B317" s="4"/>
      <c r="C317" s="4"/>
      <c r="D317" s="4"/>
      <c r="E317" s="10"/>
      <c r="F317" s="4">
        <v>54</v>
      </c>
      <c r="G317" s="4">
        <v>144</v>
      </c>
      <c r="H317" s="4">
        <v>2155</v>
      </c>
      <c r="I317" s="4">
        <v>309243</v>
      </c>
      <c r="J317" s="4">
        <v>50</v>
      </c>
      <c r="K317" s="4">
        <v>163</v>
      </c>
      <c r="L317" s="4">
        <v>1905</v>
      </c>
      <c r="M317" s="4">
        <v>309563</v>
      </c>
      <c r="N317" s="4">
        <v>27</v>
      </c>
      <c r="O317" s="4">
        <v>197</v>
      </c>
      <c r="P317" s="4">
        <v>1795</v>
      </c>
      <c r="Q317" s="4">
        <v>353615</v>
      </c>
      <c r="R317" s="4"/>
      <c r="S317" s="4"/>
      <c r="T317" s="4"/>
      <c r="U317" s="4"/>
      <c r="V317" s="4"/>
      <c r="W317" s="4"/>
      <c r="X317" s="4"/>
      <c r="Y317" s="4"/>
      <c r="Z317" s="4">
        <v>6</v>
      </c>
      <c r="AA317" s="4">
        <v>276</v>
      </c>
      <c r="AB317" s="4">
        <v>1540</v>
      </c>
      <c r="AC317" s="4">
        <v>425040</v>
      </c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</row>
    <row r="318" spans="1:41" ht="15" x14ac:dyDescent="0.2">
      <c r="A318" s="8"/>
      <c r="B318" s="4"/>
      <c r="C318" s="4"/>
      <c r="D318" s="4"/>
      <c r="E318" s="10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</row>
    <row r="319" spans="1:41" ht="15" x14ac:dyDescent="0.2">
      <c r="A319" s="8">
        <v>36284</v>
      </c>
      <c r="B319" s="4">
        <v>50</v>
      </c>
      <c r="C319" s="4">
        <v>116</v>
      </c>
      <c r="D319" s="4">
        <v>2107</v>
      </c>
      <c r="E319" s="10">
        <v>245076</v>
      </c>
      <c r="F319" s="4">
        <v>165</v>
      </c>
      <c r="G319" s="4">
        <v>139</v>
      </c>
      <c r="H319" s="4">
        <v>2198</v>
      </c>
      <c r="I319" s="4">
        <v>304469</v>
      </c>
      <c r="J319" s="4">
        <v>220</v>
      </c>
      <c r="K319" s="4">
        <v>165</v>
      </c>
      <c r="L319" s="4">
        <v>2049</v>
      </c>
      <c r="M319" s="4">
        <v>337355</v>
      </c>
      <c r="N319" s="4">
        <v>186</v>
      </c>
      <c r="O319" s="4">
        <v>200</v>
      </c>
      <c r="P319" s="4">
        <v>1915</v>
      </c>
      <c r="Q319" s="4">
        <v>382387</v>
      </c>
      <c r="R319" s="4">
        <v>55</v>
      </c>
      <c r="S319" s="4">
        <v>236</v>
      </c>
      <c r="T319" s="4">
        <v>1780</v>
      </c>
      <c r="U319" s="4">
        <v>420080</v>
      </c>
      <c r="V319" s="4">
        <v>106</v>
      </c>
      <c r="W319" s="4">
        <v>256</v>
      </c>
      <c r="X319" s="4">
        <v>1658</v>
      </c>
      <c r="Y319" s="4">
        <v>424448</v>
      </c>
      <c r="Z319" s="4">
        <v>34</v>
      </c>
      <c r="AA319" s="4">
        <v>335</v>
      </c>
      <c r="AB319" s="4">
        <v>1525</v>
      </c>
      <c r="AC319" s="4">
        <v>510875</v>
      </c>
      <c r="AD319" s="4">
        <v>17</v>
      </c>
      <c r="AE319" s="4">
        <v>343</v>
      </c>
      <c r="AF319" s="4">
        <v>1500</v>
      </c>
      <c r="AG319" s="4">
        <v>514500</v>
      </c>
      <c r="AH319" s="4"/>
      <c r="AI319" s="4"/>
      <c r="AJ319" s="4"/>
      <c r="AK319" s="4"/>
      <c r="AL319" s="1">
        <v>14</v>
      </c>
      <c r="AM319" s="1">
        <v>427</v>
      </c>
      <c r="AN319" s="1">
        <v>1420</v>
      </c>
      <c r="AO319" s="1">
        <v>606340</v>
      </c>
    </row>
    <row r="320" spans="1:41" ht="15" x14ac:dyDescent="0.2">
      <c r="A320" s="8">
        <v>36285</v>
      </c>
      <c r="B320" s="4"/>
      <c r="C320" s="4"/>
      <c r="D320" s="4"/>
      <c r="E320" s="10"/>
      <c r="F320" s="4"/>
      <c r="G320" s="4"/>
      <c r="H320" s="4"/>
      <c r="I320" s="4"/>
      <c r="J320" s="4">
        <v>94</v>
      </c>
      <c r="K320" s="4">
        <v>168</v>
      </c>
      <c r="L320" s="4">
        <v>1943</v>
      </c>
      <c r="M320" s="4">
        <v>326826</v>
      </c>
      <c r="N320" s="4">
        <v>25</v>
      </c>
      <c r="O320" s="4">
        <v>205</v>
      </c>
      <c r="P320" s="4">
        <v>1920</v>
      </c>
      <c r="Q320" s="4">
        <v>393600</v>
      </c>
      <c r="R320" s="4">
        <v>74</v>
      </c>
      <c r="S320" s="4">
        <v>236</v>
      </c>
      <c r="T320" s="4">
        <v>1803</v>
      </c>
      <c r="U320" s="4">
        <v>424489</v>
      </c>
      <c r="V320" s="4">
        <v>23</v>
      </c>
      <c r="W320" s="4">
        <v>253</v>
      </c>
      <c r="X320" s="4">
        <v>1740</v>
      </c>
      <c r="Y320" s="4">
        <v>440220</v>
      </c>
      <c r="Z320" s="4">
        <v>106</v>
      </c>
      <c r="AA320" s="4">
        <v>287</v>
      </c>
      <c r="AB320" s="4">
        <v>1533</v>
      </c>
      <c r="AC320" s="4">
        <v>439556</v>
      </c>
      <c r="AD320" s="4"/>
      <c r="AE320" s="4"/>
      <c r="AF320" s="4"/>
      <c r="AG320" s="4"/>
      <c r="AH320" s="4"/>
      <c r="AI320" s="4"/>
      <c r="AJ320" s="4"/>
      <c r="AK320" s="4"/>
      <c r="AL320" s="1">
        <v>14</v>
      </c>
      <c r="AM320" s="1">
        <v>461</v>
      </c>
      <c r="AN320" s="1">
        <v>1420</v>
      </c>
      <c r="AO320" s="1">
        <v>654620</v>
      </c>
    </row>
    <row r="321" spans="1:41" ht="15" x14ac:dyDescent="0.2">
      <c r="A321" s="8">
        <v>36286</v>
      </c>
      <c r="B321" s="4"/>
      <c r="C321" s="4"/>
      <c r="D321" s="4"/>
      <c r="E321" s="10"/>
      <c r="F321" s="4"/>
      <c r="G321" s="4"/>
      <c r="H321" s="4"/>
      <c r="I321" s="4"/>
      <c r="J321" s="4">
        <v>25</v>
      </c>
      <c r="K321" s="4">
        <v>162</v>
      </c>
      <c r="L321" s="4">
        <v>2050</v>
      </c>
      <c r="M321" s="4">
        <v>332100</v>
      </c>
      <c r="N321" s="4">
        <v>22</v>
      </c>
      <c r="O321" s="4">
        <v>191</v>
      </c>
      <c r="P321" s="4">
        <v>1820</v>
      </c>
      <c r="Q321" s="4">
        <v>347620</v>
      </c>
      <c r="R321" s="4"/>
      <c r="S321" s="4"/>
      <c r="T321" s="4"/>
      <c r="U321" s="4"/>
      <c r="V321" s="4"/>
      <c r="W321" s="4"/>
      <c r="X321" s="4"/>
      <c r="Y321" s="4"/>
      <c r="Z321" s="4">
        <v>16</v>
      </c>
      <c r="AA321" s="4">
        <v>309</v>
      </c>
      <c r="AB321" s="4">
        <v>1480</v>
      </c>
      <c r="AC321" s="4">
        <v>457320</v>
      </c>
      <c r="AD321" s="4"/>
      <c r="AE321" s="4"/>
      <c r="AF321" s="4"/>
      <c r="AG321" s="4"/>
      <c r="AH321" s="4"/>
      <c r="AI321" s="4"/>
      <c r="AJ321" s="4"/>
      <c r="AK321" s="4"/>
      <c r="AL321" s="1"/>
      <c r="AM321" s="1"/>
      <c r="AN321" s="1"/>
      <c r="AO321" s="1"/>
    </row>
    <row r="322" spans="1:41" ht="15" x14ac:dyDescent="0.2">
      <c r="A322" s="8">
        <v>36291</v>
      </c>
      <c r="B322" s="4">
        <v>47</v>
      </c>
      <c r="C322" s="4">
        <v>114</v>
      </c>
      <c r="D322" s="4">
        <v>2190</v>
      </c>
      <c r="E322" s="10">
        <v>249660</v>
      </c>
      <c r="F322" s="4">
        <v>172</v>
      </c>
      <c r="G322" s="4">
        <v>141</v>
      </c>
      <c r="H322" s="4">
        <v>2180</v>
      </c>
      <c r="I322" s="4">
        <v>307691</v>
      </c>
      <c r="J322" s="4">
        <v>263</v>
      </c>
      <c r="K322" s="4">
        <v>162</v>
      </c>
      <c r="L322" s="4">
        <v>2001</v>
      </c>
      <c r="M322" s="4">
        <v>323517</v>
      </c>
      <c r="N322" s="4">
        <v>232</v>
      </c>
      <c r="O322" s="4">
        <v>195</v>
      </c>
      <c r="P322" s="4">
        <v>1923</v>
      </c>
      <c r="Q322" s="4">
        <v>375177</v>
      </c>
      <c r="R322" s="4">
        <v>76</v>
      </c>
      <c r="S322" s="4">
        <v>238</v>
      </c>
      <c r="T322" s="4">
        <v>1655</v>
      </c>
      <c r="U322" s="4">
        <v>393338</v>
      </c>
      <c r="V322" s="4">
        <v>58</v>
      </c>
      <c r="W322" s="4">
        <v>279</v>
      </c>
      <c r="X322" s="4">
        <v>1618</v>
      </c>
      <c r="Y322" s="4">
        <v>451283</v>
      </c>
      <c r="Z322" s="4">
        <v>96</v>
      </c>
      <c r="AA322" s="4">
        <v>304</v>
      </c>
      <c r="AB322" s="4">
        <v>1522</v>
      </c>
      <c r="AC322" s="4">
        <v>462333</v>
      </c>
      <c r="AD322" s="4">
        <v>115</v>
      </c>
      <c r="AE322" s="4">
        <v>322</v>
      </c>
      <c r="AF322" s="4">
        <v>1529</v>
      </c>
      <c r="AG322" s="4">
        <v>492637</v>
      </c>
      <c r="AH322" s="4"/>
      <c r="AI322" s="4"/>
      <c r="AJ322" s="4"/>
      <c r="AK322" s="4"/>
      <c r="AL322" s="1"/>
      <c r="AM322" s="1"/>
      <c r="AN322" s="1"/>
      <c r="AO322" s="1"/>
    </row>
    <row r="323" spans="1:41" ht="15" x14ac:dyDescent="0.2">
      <c r="A323" s="8">
        <v>36292</v>
      </c>
      <c r="B323" s="4"/>
      <c r="C323" s="4"/>
      <c r="D323" s="4"/>
      <c r="E323" s="10"/>
      <c r="F323" s="4"/>
      <c r="G323" s="4"/>
      <c r="H323" s="4"/>
      <c r="I323" s="4"/>
      <c r="J323" s="4"/>
      <c r="K323" s="4"/>
      <c r="L323" s="4"/>
      <c r="M323" s="4"/>
      <c r="N323" s="4">
        <v>176</v>
      </c>
      <c r="O323" s="4">
        <v>189</v>
      </c>
      <c r="P323" s="4">
        <v>1921</v>
      </c>
      <c r="Q323" s="4">
        <v>363424</v>
      </c>
      <c r="R323" s="4">
        <v>20</v>
      </c>
      <c r="S323" s="4">
        <v>240</v>
      </c>
      <c r="T323" s="4">
        <v>1590</v>
      </c>
      <c r="U323" s="4">
        <v>381600</v>
      </c>
      <c r="V323" s="4">
        <v>134</v>
      </c>
      <c r="W323" s="4">
        <v>263</v>
      </c>
      <c r="X323" s="4">
        <v>1640</v>
      </c>
      <c r="Y323" s="4">
        <v>431320</v>
      </c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1"/>
      <c r="AM323" s="1"/>
      <c r="AN323" s="1"/>
      <c r="AO323" s="1"/>
    </row>
    <row r="324" spans="1:41" ht="15" x14ac:dyDescent="0.2">
      <c r="A324" s="8">
        <v>36293</v>
      </c>
      <c r="B324" s="4"/>
      <c r="C324" s="4"/>
      <c r="D324" s="4"/>
      <c r="E324" s="10"/>
      <c r="F324" s="4">
        <v>52</v>
      </c>
      <c r="G324" s="4">
        <v>137</v>
      </c>
      <c r="H324" s="4">
        <v>2190</v>
      </c>
      <c r="I324" s="4">
        <v>300030</v>
      </c>
      <c r="J324" s="4">
        <v>152</v>
      </c>
      <c r="K324" s="4">
        <v>161</v>
      </c>
      <c r="L324" s="4">
        <v>1947</v>
      </c>
      <c r="M324" s="4">
        <v>313768</v>
      </c>
      <c r="N324" s="4">
        <v>53</v>
      </c>
      <c r="O324" s="4">
        <v>197</v>
      </c>
      <c r="P324" s="4">
        <v>1750</v>
      </c>
      <c r="Q324" s="4">
        <v>344750</v>
      </c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1"/>
      <c r="AM324" s="1"/>
      <c r="AN324" s="1"/>
      <c r="AO324" s="1"/>
    </row>
    <row r="325" spans="1:41" ht="15" x14ac:dyDescent="0.2">
      <c r="A325" s="8">
        <v>36298</v>
      </c>
      <c r="B325" s="4">
        <v>98</v>
      </c>
      <c r="C325" s="4">
        <v>121</v>
      </c>
      <c r="D325" s="4">
        <v>2188</v>
      </c>
      <c r="E325" s="10">
        <v>264141</v>
      </c>
      <c r="F325" s="4">
        <v>43</v>
      </c>
      <c r="G325" s="4">
        <v>143</v>
      </c>
      <c r="H325" s="4">
        <v>2265</v>
      </c>
      <c r="I325" s="4">
        <v>322763</v>
      </c>
      <c r="J325" s="4">
        <v>264</v>
      </c>
      <c r="K325" s="4">
        <v>158</v>
      </c>
      <c r="L325" s="4">
        <v>2130</v>
      </c>
      <c r="M325" s="4">
        <v>337508</v>
      </c>
      <c r="N325" s="4">
        <v>272</v>
      </c>
      <c r="O325" s="4">
        <v>192</v>
      </c>
      <c r="P325" s="4">
        <v>1945</v>
      </c>
      <c r="Q325" s="4">
        <v>373440</v>
      </c>
      <c r="R325" s="4">
        <v>91</v>
      </c>
      <c r="S325" s="4">
        <v>233</v>
      </c>
      <c r="T325" s="4">
        <v>1766</v>
      </c>
      <c r="U325" s="4">
        <v>470772</v>
      </c>
      <c r="V325" s="4">
        <v>40</v>
      </c>
      <c r="W325" s="4">
        <v>267</v>
      </c>
      <c r="X325" s="4">
        <v>1620</v>
      </c>
      <c r="Y325" s="4">
        <v>431730</v>
      </c>
      <c r="Z325" s="4">
        <v>54</v>
      </c>
      <c r="AA325" s="4">
        <v>327</v>
      </c>
      <c r="AB325" s="4">
        <v>1520</v>
      </c>
      <c r="AC325" s="4">
        <v>496533</v>
      </c>
      <c r="AD325" s="4">
        <v>54</v>
      </c>
      <c r="AE325" s="4">
        <v>353</v>
      </c>
      <c r="AF325" s="4">
        <v>1478</v>
      </c>
      <c r="AG325" s="4">
        <v>571558</v>
      </c>
      <c r="AH325" s="4"/>
      <c r="AI325" s="4"/>
      <c r="AJ325" s="4"/>
      <c r="AK325" s="4"/>
      <c r="AL325" s="1"/>
      <c r="AM325" s="1"/>
      <c r="AN325" s="1"/>
      <c r="AO325" s="1"/>
    </row>
    <row r="326" spans="1:41" ht="15" x14ac:dyDescent="0.2">
      <c r="A326" s="8">
        <v>36299</v>
      </c>
      <c r="B326" s="4"/>
      <c r="C326" s="4"/>
      <c r="D326" s="4"/>
      <c r="E326" s="10"/>
      <c r="F326" s="4"/>
      <c r="G326" s="4"/>
      <c r="H326" s="4"/>
      <c r="I326" s="4"/>
      <c r="J326" s="4">
        <v>29</v>
      </c>
      <c r="K326" s="4">
        <v>190</v>
      </c>
      <c r="L326" s="4">
        <v>2060</v>
      </c>
      <c r="M326" s="4">
        <v>391400</v>
      </c>
      <c r="N326" s="4"/>
      <c r="O326" s="4"/>
      <c r="P326" s="4"/>
      <c r="Q326" s="4"/>
      <c r="R326" s="4">
        <v>44</v>
      </c>
      <c r="S326" s="4">
        <v>263</v>
      </c>
      <c r="T326" s="4">
        <v>1745</v>
      </c>
      <c r="U326" s="4">
        <v>458935</v>
      </c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1">
        <v>57</v>
      </c>
      <c r="AM326" s="1">
        <v>411</v>
      </c>
      <c r="AN326" s="1">
        <v>1348</v>
      </c>
      <c r="AO326" s="1">
        <v>553149</v>
      </c>
    </row>
    <row r="327" spans="1:41" ht="15" x14ac:dyDescent="0.2">
      <c r="A327" s="8">
        <v>36300</v>
      </c>
      <c r="B327" s="4">
        <v>1</v>
      </c>
      <c r="C327" s="4">
        <v>126</v>
      </c>
      <c r="D327" s="4">
        <v>2100</v>
      </c>
      <c r="E327" s="10">
        <v>264600</v>
      </c>
      <c r="F327" s="4">
        <v>53</v>
      </c>
      <c r="G327" s="4">
        <v>134</v>
      </c>
      <c r="H327" s="4">
        <v>2340</v>
      </c>
      <c r="I327" s="4">
        <v>313560</v>
      </c>
      <c r="J327" s="4">
        <v>182</v>
      </c>
      <c r="K327" s="4">
        <v>160</v>
      </c>
      <c r="L327" s="4">
        <v>2124</v>
      </c>
      <c r="M327" s="4">
        <v>340383</v>
      </c>
      <c r="N327" s="4">
        <v>54</v>
      </c>
      <c r="O327" s="4">
        <v>210</v>
      </c>
      <c r="P327" s="4">
        <v>1780</v>
      </c>
      <c r="Q327" s="4">
        <v>373800</v>
      </c>
      <c r="R327" s="4">
        <v>30</v>
      </c>
      <c r="S327" s="4">
        <v>236</v>
      </c>
      <c r="T327" s="4">
        <v>1735</v>
      </c>
      <c r="U327" s="4">
        <v>408593</v>
      </c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1"/>
      <c r="AM327" s="1"/>
      <c r="AN327" s="1"/>
      <c r="AO327" s="1"/>
    </row>
    <row r="328" spans="1:41" ht="15" x14ac:dyDescent="0.2">
      <c r="A328" s="8">
        <v>36305</v>
      </c>
      <c r="B328" s="4">
        <v>179</v>
      </c>
      <c r="C328" s="4">
        <v>118</v>
      </c>
      <c r="D328" s="4">
        <v>2290</v>
      </c>
      <c r="E328" s="10">
        <v>271201</v>
      </c>
      <c r="F328" s="4">
        <v>186</v>
      </c>
      <c r="G328" s="4">
        <v>146</v>
      </c>
      <c r="H328" s="4">
        <v>2190</v>
      </c>
      <c r="I328" s="4">
        <v>319010</v>
      </c>
      <c r="J328" s="4">
        <v>287</v>
      </c>
      <c r="K328" s="4">
        <v>164</v>
      </c>
      <c r="L328" s="4">
        <v>2055</v>
      </c>
      <c r="M328" s="4">
        <v>337191</v>
      </c>
      <c r="N328" s="4">
        <v>272</v>
      </c>
      <c r="O328" s="4">
        <v>201</v>
      </c>
      <c r="P328" s="4">
        <v>1891</v>
      </c>
      <c r="Q328" s="4">
        <v>380252</v>
      </c>
      <c r="R328" s="4">
        <v>116</v>
      </c>
      <c r="S328" s="4">
        <v>230</v>
      </c>
      <c r="T328" s="4">
        <v>1743</v>
      </c>
      <c r="U328" s="4">
        <v>401106</v>
      </c>
      <c r="V328" s="4">
        <v>84</v>
      </c>
      <c r="W328" s="4">
        <v>263</v>
      </c>
      <c r="X328" s="4">
        <v>1646</v>
      </c>
      <c r="Y328" s="4">
        <v>432240</v>
      </c>
      <c r="Z328" s="4">
        <v>19</v>
      </c>
      <c r="AA328" s="4">
        <v>285</v>
      </c>
      <c r="AB328" s="4">
        <v>1580</v>
      </c>
      <c r="AC328" s="4">
        <v>449510</v>
      </c>
      <c r="AD328" s="4">
        <v>36</v>
      </c>
      <c r="AE328" s="4">
        <v>360</v>
      </c>
      <c r="AF328" s="4">
        <v>1460</v>
      </c>
      <c r="AG328" s="4">
        <v>524870</v>
      </c>
      <c r="AH328" s="4"/>
      <c r="AI328" s="4"/>
      <c r="AJ328" s="4"/>
      <c r="AK328" s="4"/>
      <c r="AL328" s="1"/>
      <c r="AM328" s="1"/>
      <c r="AN328" s="1"/>
      <c r="AO328" s="1"/>
    </row>
    <row r="329" spans="1:41" ht="15" x14ac:dyDescent="0.2">
      <c r="A329" s="8">
        <v>36306</v>
      </c>
      <c r="B329" s="4"/>
      <c r="C329" s="4"/>
      <c r="D329" s="4"/>
      <c r="E329" s="10"/>
      <c r="F329" s="4"/>
      <c r="G329" s="4"/>
      <c r="H329" s="4"/>
      <c r="I329" s="4"/>
      <c r="J329" s="4">
        <v>100</v>
      </c>
      <c r="K329" s="4">
        <v>159</v>
      </c>
      <c r="L329" s="4">
        <v>2160</v>
      </c>
      <c r="M329" s="4">
        <v>342900</v>
      </c>
      <c r="N329" s="4"/>
      <c r="O329" s="4"/>
      <c r="P329" s="4"/>
      <c r="Q329" s="4"/>
      <c r="R329" s="4">
        <v>40</v>
      </c>
      <c r="S329" s="4">
        <v>230</v>
      </c>
      <c r="T329" s="4">
        <v>1755</v>
      </c>
      <c r="U329" s="4">
        <v>403650</v>
      </c>
      <c r="V329" s="4"/>
      <c r="W329" s="4"/>
      <c r="X329" s="4"/>
      <c r="Y329" s="4"/>
      <c r="Z329" s="4">
        <v>102</v>
      </c>
      <c r="AA329" s="4">
        <v>287</v>
      </c>
      <c r="AB329" s="4">
        <v>1640</v>
      </c>
      <c r="AC329" s="4">
        <v>470020</v>
      </c>
      <c r="AD329" s="4"/>
      <c r="AE329" s="4"/>
      <c r="AF329" s="4"/>
      <c r="AG329" s="4"/>
      <c r="AH329" s="4"/>
      <c r="AI329" s="4"/>
      <c r="AJ329" s="4"/>
      <c r="AK329" s="4"/>
      <c r="AL329" s="1">
        <v>1</v>
      </c>
      <c r="AM329" s="1">
        <v>750</v>
      </c>
      <c r="AN329" s="1">
        <v>1714</v>
      </c>
      <c r="AO329" s="1">
        <v>119980</v>
      </c>
    </row>
    <row r="330" spans="1:41" ht="15" x14ac:dyDescent="0.2">
      <c r="A330" s="8">
        <v>36307</v>
      </c>
      <c r="B330" s="4"/>
      <c r="C330" s="4"/>
      <c r="D330" s="4"/>
      <c r="E330" s="10"/>
      <c r="F330" s="4">
        <v>35</v>
      </c>
      <c r="G330" s="4">
        <v>140</v>
      </c>
      <c r="H330" s="4">
        <v>2005</v>
      </c>
      <c r="I330" s="4">
        <v>280700</v>
      </c>
      <c r="J330" s="4">
        <v>156</v>
      </c>
      <c r="K330" s="4">
        <v>167</v>
      </c>
      <c r="L330" s="4">
        <v>2030</v>
      </c>
      <c r="M330" s="4">
        <v>337995</v>
      </c>
      <c r="N330" s="4">
        <v>81</v>
      </c>
      <c r="O330" s="4">
        <v>210</v>
      </c>
      <c r="P330" s="4">
        <v>1815</v>
      </c>
      <c r="Q330" s="4">
        <v>381150</v>
      </c>
      <c r="R330" s="4">
        <v>135</v>
      </c>
      <c r="S330" s="4">
        <v>235</v>
      </c>
      <c r="T330" s="4">
        <v>1712</v>
      </c>
      <c r="U330" s="4">
        <v>402527</v>
      </c>
      <c r="V330" s="4">
        <v>64</v>
      </c>
      <c r="W330" s="4">
        <v>252</v>
      </c>
      <c r="X330" s="4">
        <v>1653</v>
      </c>
      <c r="Y330" s="4">
        <v>416640</v>
      </c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1"/>
      <c r="AM330" s="1"/>
      <c r="AN330" s="1"/>
      <c r="AO330" s="1"/>
    </row>
    <row r="331" spans="1:41" ht="15" x14ac:dyDescent="0.2">
      <c r="A331" s="8"/>
      <c r="B331" s="4"/>
      <c r="C331" s="4"/>
      <c r="D331" s="4"/>
      <c r="E331" s="10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1"/>
      <c r="AM331" s="1"/>
      <c r="AN331" s="1"/>
      <c r="AO331" s="1"/>
    </row>
    <row r="332" spans="1:41" ht="15" x14ac:dyDescent="0.2">
      <c r="A332" s="8">
        <v>36312</v>
      </c>
      <c r="B332" s="4">
        <v>90</v>
      </c>
      <c r="C332" s="4">
        <v>119</v>
      </c>
      <c r="D332" s="4">
        <v>2283</v>
      </c>
      <c r="E332" s="10">
        <v>272188</v>
      </c>
      <c r="F332" s="4">
        <v>199</v>
      </c>
      <c r="G332" s="4">
        <v>140</v>
      </c>
      <c r="H332" s="4">
        <v>2250</v>
      </c>
      <c r="I332" s="4">
        <v>315844</v>
      </c>
      <c r="J332" s="4">
        <v>299</v>
      </c>
      <c r="K332" s="4">
        <v>167</v>
      </c>
      <c r="L332" s="4">
        <v>2045</v>
      </c>
      <c r="M332" s="4">
        <v>341004</v>
      </c>
      <c r="N332" s="4">
        <v>255</v>
      </c>
      <c r="O332" s="4">
        <v>202</v>
      </c>
      <c r="P332" s="4">
        <v>1846</v>
      </c>
      <c r="Q332" s="4">
        <v>372923</v>
      </c>
      <c r="R332" s="4">
        <v>203</v>
      </c>
      <c r="S332" s="4">
        <v>233</v>
      </c>
      <c r="T332" s="4">
        <v>1801</v>
      </c>
      <c r="U332" s="4">
        <v>418994</v>
      </c>
      <c r="V332" s="4">
        <v>55</v>
      </c>
      <c r="W332" s="4">
        <v>264</v>
      </c>
      <c r="X332" s="4">
        <v>1616</v>
      </c>
      <c r="Y332" s="4">
        <v>426947</v>
      </c>
      <c r="Z332" s="4">
        <v>235</v>
      </c>
      <c r="AA332" s="4">
        <v>295</v>
      </c>
      <c r="AB332" s="4">
        <v>1571</v>
      </c>
      <c r="AC332" s="4">
        <v>436976</v>
      </c>
      <c r="AD332" s="4">
        <v>18</v>
      </c>
      <c r="AE332" s="4">
        <v>334</v>
      </c>
      <c r="AF332" s="4">
        <v>1510</v>
      </c>
      <c r="AG332" s="4">
        <v>504340</v>
      </c>
      <c r="AH332" s="4"/>
      <c r="AI332" s="4"/>
      <c r="AJ332" s="4"/>
      <c r="AK332" s="4"/>
      <c r="AL332" s="1">
        <v>1</v>
      </c>
      <c r="AM332" s="1">
        <v>670</v>
      </c>
      <c r="AN332" s="1">
        <v>1370</v>
      </c>
      <c r="AO332" s="1">
        <v>917900</v>
      </c>
    </row>
    <row r="333" spans="1:41" ht="15" x14ac:dyDescent="0.2">
      <c r="A333" s="8">
        <v>36313</v>
      </c>
      <c r="B333" s="4"/>
      <c r="C333" s="4"/>
      <c r="D333" s="4"/>
      <c r="E333" s="10"/>
      <c r="F333" s="4"/>
      <c r="G333" s="4"/>
      <c r="H333" s="4"/>
      <c r="I333" s="4"/>
      <c r="J333" s="4"/>
      <c r="K333" s="4"/>
      <c r="L333" s="4"/>
      <c r="M333" s="4"/>
      <c r="N333" s="4">
        <v>66</v>
      </c>
      <c r="O333" s="4">
        <v>207</v>
      </c>
      <c r="P333" s="4">
        <v>1803</v>
      </c>
      <c r="Q333" s="4">
        <v>373290</v>
      </c>
      <c r="R333" s="4">
        <v>165</v>
      </c>
      <c r="S333" s="4">
        <v>236</v>
      </c>
      <c r="T333" s="4">
        <v>1776</v>
      </c>
      <c r="U333" s="4">
        <v>419195</v>
      </c>
      <c r="V333" s="4">
        <v>219</v>
      </c>
      <c r="W333" s="4">
        <v>269</v>
      </c>
      <c r="X333" s="4">
        <v>1714</v>
      </c>
      <c r="Y333" s="4">
        <v>461436</v>
      </c>
      <c r="Z333" s="4">
        <v>137</v>
      </c>
      <c r="AA333" s="4">
        <v>303</v>
      </c>
      <c r="AB333" s="4">
        <v>1597</v>
      </c>
      <c r="AC333" s="4">
        <v>483250</v>
      </c>
      <c r="AD333" s="4">
        <v>14</v>
      </c>
      <c r="AE333" s="4">
        <v>352</v>
      </c>
      <c r="AF333" s="4">
        <v>1480</v>
      </c>
      <c r="AG333" s="4">
        <v>520960</v>
      </c>
      <c r="AH333" s="4"/>
      <c r="AI333" s="4"/>
      <c r="AJ333" s="4"/>
      <c r="AK333" s="4"/>
      <c r="AL333" s="4"/>
      <c r="AM333" s="4"/>
      <c r="AN333" s="4"/>
      <c r="AO333" s="4"/>
    </row>
    <row r="334" spans="1:41" ht="15" x14ac:dyDescent="0.2">
      <c r="A334" s="8">
        <v>36314</v>
      </c>
      <c r="B334" s="4"/>
      <c r="C334" s="4"/>
      <c r="D334" s="4"/>
      <c r="E334" s="10"/>
      <c r="F334" s="4">
        <v>47</v>
      </c>
      <c r="G334" s="4">
        <v>139</v>
      </c>
      <c r="H334" s="4">
        <v>2118</v>
      </c>
      <c r="I334" s="4">
        <v>293274</v>
      </c>
      <c r="J334" s="4">
        <v>39</v>
      </c>
      <c r="K334" s="4">
        <v>160</v>
      </c>
      <c r="L334" s="4">
        <v>2110</v>
      </c>
      <c r="M334" s="4">
        <v>337600</v>
      </c>
      <c r="N334" s="4">
        <v>63</v>
      </c>
      <c r="O334" s="4">
        <v>203</v>
      </c>
      <c r="P334" s="4">
        <v>1778</v>
      </c>
      <c r="Q334" s="4">
        <v>261277</v>
      </c>
      <c r="R334" s="4">
        <v>32</v>
      </c>
      <c r="S334" s="4">
        <v>241</v>
      </c>
      <c r="T334" s="4">
        <v>1650</v>
      </c>
      <c r="U334" s="4">
        <v>397650</v>
      </c>
      <c r="V334" s="4">
        <v>5</v>
      </c>
      <c r="W334" s="4">
        <v>277</v>
      </c>
      <c r="X334" s="4">
        <v>1580</v>
      </c>
      <c r="Y334" s="4">
        <v>437660</v>
      </c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</row>
    <row r="335" spans="1:41" ht="15" x14ac:dyDescent="0.2">
      <c r="A335" s="8">
        <v>36319</v>
      </c>
      <c r="B335" s="4">
        <v>134</v>
      </c>
      <c r="C335" s="4">
        <v>122</v>
      </c>
      <c r="D335" s="4">
        <v>2177</v>
      </c>
      <c r="E335" s="10">
        <v>264828</v>
      </c>
      <c r="F335" s="4">
        <v>162</v>
      </c>
      <c r="G335" s="4">
        <v>141</v>
      </c>
      <c r="H335" s="4">
        <v>2043</v>
      </c>
      <c r="I335" s="4">
        <v>288918</v>
      </c>
      <c r="J335" s="4">
        <v>589</v>
      </c>
      <c r="K335" s="4">
        <v>166</v>
      </c>
      <c r="L335" s="4">
        <v>2016</v>
      </c>
      <c r="M335" s="4">
        <v>335109</v>
      </c>
      <c r="N335" s="4">
        <v>426</v>
      </c>
      <c r="O335" s="4">
        <v>196</v>
      </c>
      <c r="P335" s="4">
        <v>1831</v>
      </c>
      <c r="Q335" s="4">
        <v>358694</v>
      </c>
      <c r="R335" s="4">
        <v>227</v>
      </c>
      <c r="S335" s="4">
        <v>233</v>
      </c>
      <c r="T335" s="4">
        <v>1759</v>
      </c>
      <c r="U335" s="4">
        <v>409299</v>
      </c>
      <c r="V335" s="4">
        <v>25</v>
      </c>
      <c r="W335" s="4">
        <v>279</v>
      </c>
      <c r="X335" s="4">
        <v>1490</v>
      </c>
      <c r="Y335" s="4">
        <v>414965</v>
      </c>
      <c r="Z335" s="4">
        <v>92</v>
      </c>
      <c r="AA335" s="4">
        <v>306</v>
      </c>
      <c r="AB335" s="4">
        <v>1507</v>
      </c>
      <c r="AC335" s="4">
        <v>460789</v>
      </c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</row>
    <row r="336" spans="1:41" ht="15" x14ac:dyDescent="0.2">
      <c r="A336" s="8">
        <v>36321</v>
      </c>
      <c r="B336" s="4"/>
      <c r="C336" s="4"/>
      <c r="D336" s="4"/>
      <c r="E336" s="10"/>
      <c r="F336" s="4">
        <v>7</v>
      </c>
      <c r="G336" s="4">
        <v>116</v>
      </c>
      <c r="H336" s="4">
        <v>2100</v>
      </c>
      <c r="I336" s="4">
        <v>243600</v>
      </c>
      <c r="J336" s="4">
        <v>170</v>
      </c>
      <c r="K336" s="4">
        <v>157</v>
      </c>
      <c r="L336" s="4">
        <v>2024</v>
      </c>
      <c r="M336" s="4">
        <v>317234</v>
      </c>
      <c r="N336" s="4">
        <v>274</v>
      </c>
      <c r="O336" s="4">
        <v>196</v>
      </c>
      <c r="P336" s="4">
        <v>1875</v>
      </c>
      <c r="Q336" s="4">
        <v>367287</v>
      </c>
      <c r="R336" s="4">
        <v>127</v>
      </c>
      <c r="S336" s="4">
        <v>250</v>
      </c>
      <c r="T336" s="4">
        <v>1609</v>
      </c>
      <c r="U336" s="4">
        <v>402602</v>
      </c>
      <c r="V336" s="4">
        <v>200</v>
      </c>
      <c r="W336" s="4">
        <v>266</v>
      </c>
      <c r="X336" s="4">
        <v>1594</v>
      </c>
      <c r="Y336" s="4">
        <v>424163</v>
      </c>
      <c r="Z336" s="4">
        <v>38</v>
      </c>
      <c r="AA336" s="4">
        <v>304</v>
      </c>
      <c r="AB336" s="4">
        <v>1555</v>
      </c>
      <c r="AC336" s="4">
        <v>479718</v>
      </c>
      <c r="AD336" s="4">
        <v>14</v>
      </c>
      <c r="AE336" s="4">
        <v>402</v>
      </c>
      <c r="AF336" s="4">
        <v>1420</v>
      </c>
      <c r="AG336" s="4">
        <v>570840</v>
      </c>
      <c r="AH336" s="4"/>
      <c r="AI336" s="4"/>
      <c r="AJ336" s="4"/>
      <c r="AK336" s="4"/>
      <c r="AL336" s="4"/>
      <c r="AM336" s="4"/>
      <c r="AN336" s="4"/>
      <c r="AO336" s="4"/>
    </row>
    <row r="337" spans="1:41" ht="15" x14ac:dyDescent="0.2">
      <c r="A337" s="8">
        <v>36326</v>
      </c>
      <c r="B337" s="4"/>
      <c r="C337" s="4"/>
      <c r="D337" s="4"/>
      <c r="E337" s="10"/>
      <c r="F337" s="4"/>
      <c r="G337" s="4"/>
      <c r="H337" s="4"/>
      <c r="I337" s="4"/>
      <c r="J337" s="4">
        <v>25</v>
      </c>
      <c r="K337" s="4">
        <v>157</v>
      </c>
      <c r="L337" s="4">
        <v>1980</v>
      </c>
      <c r="M337" s="4">
        <v>310860</v>
      </c>
      <c r="N337" s="4">
        <v>22</v>
      </c>
      <c r="O337" s="4">
        <v>217</v>
      </c>
      <c r="P337" s="4">
        <v>1640</v>
      </c>
      <c r="Q337" s="4">
        <v>355860</v>
      </c>
      <c r="R337" s="4">
        <v>68</v>
      </c>
      <c r="S337" s="4">
        <v>229</v>
      </c>
      <c r="T337" s="4">
        <v>1723</v>
      </c>
      <c r="U337" s="4">
        <v>399223</v>
      </c>
      <c r="V337" s="4">
        <v>41</v>
      </c>
      <c r="W337" s="4">
        <v>263</v>
      </c>
      <c r="X337" s="4">
        <v>1750</v>
      </c>
      <c r="Y337" s="4">
        <v>451045</v>
      </c>
      <c r="Z337" s="4">
        <v>17</v>
      </c>
      <c r="AA337" s="4">
        <v>294</v>
      </c>
      <c r="AB337" s="4">
        <v>1490</v>
      </c>
      <c r="AC337" s="4">
        <v>438060</v>
      </c>
      <c r="AD337" s="4">
        <v>99</v>
      </c>
      <c r="AE337" s="4">
        <v>372</v>
      </c>
      <c r="AF337" s="4">
        <v>1402</v>
      </c>
      <c r="AG337" s="4">
        <v>521887</v>
      </c>
      <c r="AH337" s="4"/>
      <c r="AI337" s="4"/>
      <c r="AJ337" s="4"/>
      <c r="AK337" s="4"/>
      <c r="AL337" s="4"/>
      <c r="AM337" s="4"/>
      <c r="AN337" s="4"/>
      <c r="AO337" s="4"/>
    </row>
    <row r="338" spans="1:41" ht="15" x14ac:dyDescent="0.2">
      <c r="A338" s="8">
        <v>36328</v>
      </c>
      <c r="B338" s="4"/>
      <c r="C338" s="4"/>
      <c r="D338" s="4"/>
      <c r="E338" s="10"/>
      <c r="F338" s="4">
        <v>103</v>
      </c>
      <c r="G338" s="4">
        <v>140</v>
      </c>
      <c r="H338" s="4">
        <v>2002</v>
      </c>
      <c r="I338" s="4">
        <v>279880</v>
      </c>
      <c r="J338" s="4">
        <v>211</v>
      </c>
      <c r="K338" s="4">
        <v>165</v>
      </c>
      <c r="L338" s="4">
        <v>1895</v>
      </c>
      <c r="M338" s="4">
        <v>312107</v>
      </c>
      <c r="N338" s="4">
        <v>114</v>
      </c>
      <c r="O338" s="4">
        <v>211</v>
      </c>
      <c r="P338" s="4">
        <v>1712</v>
      </c>
      <c r="Q338" s="4">
        <v>360591</v>
      </c>
      <c r="R338" s="4">
        <v>47</v>
      </c>
      <c r="S338" s="4">
        <v>233</v>
      </c>
      <c r="T338" s="4">
        <v>1670</v>
      </c>
      <c r="U338" s="4">
        <v>389667</v>
      </c>
      <c r="V338" s="4">
        <v>74</v>
      </c>
      <c r="W338" s="4">
        <v>259</v>
      </c>
      <c r="X338" s="4">
        <v>1540</v>
      </c>
      <c r="Y338" s="4">
        <v>398244</v>
      </c>
      <c r="Z338" s="4">
        <v>18</v>
      </c>
      <c r="AA338" s="4">
        <v>283</v>
      </c>
      <c r="AB338" s="4">
        <v>1480</v>
      </c>
      <c r="AC338" s="4">
        <v>418840</v>
      </c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</row>
    <row r="339" spans="1:41" ht="15" x14ac:dyDescent="0.2">
      <c r="A339" s="8">
        <v>36333</v>
      </c>
      <c r="B339" s="4">
        <v>25</v>
      </c>
      <c r="C339" s="4">
        <v>120</v>
      </c>
      <c r="D339" s="4">
        <v>2180</v>
      </c>
      <c r="E339" s="10">
        <v>261600</v>
      </c>
      <c r="F339" s="4">
        <v>41</v>
      </c>
      <c r="G339" s="4">
        <v>142</v>
      </c>
      <c r="H339" s="4">
        <v>2070</v>
      </c>
      <c r="I339" s="4">
        <v>292905</v>
      </c>
      <c r="J339" s="4">
        <v>302</v>
      </c>
      <c r="K339" s="4">
        <v>168</v>
      </c>
      <c r="L339" s="4">
        <v>1899</v>
      </c>
      <c r="M339" s="4">
        <v>318427</v>
      </c>
      <c r="N339" s="4">
        <v>312</v>
      </c>
      <c r="O339" s="4">
        <v>192</v>
      </c>
      <c r="P339" s="4">
        <v>1791</v>
      </c>
      <c r="Q339" s="4">
        <v>344073</v>
      </c>
      <c r="R339" s="4">
        <v>103</v>
      </c>
      <c r="S339" s="4">
        <v>232</v>
      </c>
      <c r="T339" s="4">
        <v>1646</v>
      </c>
      <c r="U339" s="4">
        <v>381543</v>
      </c>
      <c r="V339" s="4"/>
      <c r="W339" s="4"/>
      <c r="X339" s="4"/>
      <c r="Y339" s="4"/>
      <c r="Z339" s="4">
        <v>104</v>
      </c>
      <c r="AA339" s="4">
        <v>303</v>
      </c>
      <c r="AB339" s="4">
        <v>1522</v>
      </c>
      <c r="AC339" s="4">
        <v>461572</v>
      </c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</row>
    <row r="340" spans="1:41" ht="15" x14ac:dyDescent="0.2">
      <c r="A340" s="8">
        <v>36334</v>
      </c>
      <c r="B340" s="4"/>
      <c r="C340" s="4"/>
      <c r="D340" s="4"/>
      <c r="E340" s="10"/>
      <c r="F340" s="4"/>
      <c r="G340" s="4"/>
      <c r="H340" s="4"/>
      <c r="I340" s="4"/>
      <c r="J340" s="4">
        <v>25</v>
      </c>
      <c r="K340" s="4">
        <v>157</v>
      </c>
      <c r="L340" s="4">
        <v>1980</v>
      </c>
      <c r="M340" s="4">
        <v>310860</v>
      </c>
      <c r="N340" s="4">
        <v>137</v>
      </c>
      <c r="O340" s="4">
        <v>218</v>
      </c>
      <c r="P340" s="4">
        <v>1778</v>
      </c>
      <c r="Q340" s="4">
        <v>386788</v>
      </c>
      <c r="R340" s="4">
        <v>105</v>
      </c>
      <c r="S340" s="4">
        <v>237</v>
      </c>
      <c r="T340" s="4">
        <v>1742</v>
      </c>
      <c r="U340" s="4">
        <v>412157</v>
      </c>
      <c r="V340" s="4">
        <v>79</v>
      </c>
      <c r="W340" s="4">
        <v>259</v>
      </c>
      <c r="X340" s="4">
        <v>1620</v>
      </c>
      <c r="Y340" s="4">
        <v>419580</v>
      </c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</row>
    <row r="341" spans="1:41" ht="15" x14ac:dyDescent="0.2">
      <c r="A341" s="8">
        <v>36335</v>
      </c>
      <c r="B341" s="4"/>
      <c r="C341" s="4"/>
      <c r="D341" s="4"/>
      <c r="E341" s="10"/>
      <c r="F341" s="4">
        <v>59</v>
      </c>
      <c r="G341" s="4">
        <v>137</v>
      </c>
      <c r="H341" s="4">
        <v>1990</v>
      </c>
      <c r="I341" s="4">
        <v>271967</v>
      </c>
      <c r="J341" s="4">
        <v>138</v>
      </c>
      <c r="K341" s="4">
        <v>168</v>
      </c>
      <c r="L341" s="4">
        <v>1839</v>
      </c>
      <c r="M341" s="4">
        <v>308933</v>
      </c>
      <c r="N341" s="4">
        <v>162</v>
      </c>
      <c r="O341" s="4">
        <v>197</v>
      </c>
      <c r="P341" s="4">
        <v>1744</v>
      </c>
      <c r="Q341" s="4">
        <v>343737</v>
      </c>
      <c r="R341" s="4">
        <v>26</v>
      </c>
      <c r="S341" s="4">
        <v>235</v>
      </c>
      <c r="T341" s="4">
        <v>1600</v>
      </c>
      <c r="U341" s="4">
        <v>375200</v>
      </c>
      <c r="V341" s="4">
        <v>10</v>
      </c>
      <c r="W341" s="4">
        <v>278</v>
      </c>
      <c r="X341" s="4">
        <v>1490</v>
      </c>
      <c r="Y341" s="4">
        <v>414220</v>
      </c>
      <c r="Z341" s="4">
        <v>2</v>
      </c>
      <c r="AA341" s="4">
        <v>295</v>
      </c>
      <c r="AB341" s="4">
        <v>1430</v>
      </c>
      <c r="AC341" s="4">
        <v>421850</v>
      </c>
      <c r="AD341" s="4">
        <v>8</v>
      </c>
      <c r="AE341" s="4">
        <v>379</v>
      </c>
      <c r="AF341" s="4">
        <v>1430</v>
      </c>
      <c r="AG341" s="4">
        <v>541970</v>
      </c>
      <c r="AH341" s="4"/>
      <c r="AI341" s="4"/>
      <c r="AJ341" s="4"/>
      <c r="AK341" s="4"/>
      <c r="AL341" s="4"/>
      <c r="AM341" s="4"/>
      <c r="AN341" s="4"/>
      <c r="AO341" s="4"/>
    </row>
    <row r="342" spans="1:41" ht="15" x14ac:dyDescent="0.2">
      <c r="A342" s="8">
        <v>36340</v>
      </c>
      <c r="B342" s="4">
        <v>25</v>
      </c>
      <c r="C342" s="4">
        <v>118</v>
      </c>
      <c r="D342" s="4">
        <v>2170</v>
      </c>
      <c r="E342" s="10">
        <v>254975</v>
      </c>
      <c r="F342" s="4">
        <v>123</v>
      </c>
      <c r="G342" s="4">
        <v>138</v>
      </c>
      <c r="H342" s="4">
        <v>2080</v>
      </c>
      <c r="I342" s="4">
        <v>287040</v>
      </c>
      <c r="J342" s="4">
        <v>338</v>
      </c>
      <c r="K342" s="4">
        <v>168</v>
      </c>
      <c r="L342" s="4">
        <v>1901</v>
      </c>
      <c r="M342" s="4">
        <v>319780</v>
      </c>
      <c r="N342" s="4">
        <v>351</v>
      </c>
      <c r="O342" s="4">
        <v>193</v>
      </c>
      <c r="P342" s="4">
        <v>1771</v>
      </c>
      <c r="Q342" s="4">
        <v>341266</v>
      </c>
      <c r="R342" s="4">
        <v>51</v>
      </c>
      <c r="S342" s="4">
        <v>210</v>
      </c>
      <c r="T342" s="4">
        <v>1757</v>
      </c>
      <c r="U342" s="4">
        <v>369486</v>
      </c>
      <c r="V342" s="4"/>
      <c r="W342" s="4"/>
      <c r="X342" s="4"/>
      <c r="Y342" s="4"/>
      <c r="Z342" s="4">
        <v>18</v>
      </c>
      <c r="AA342" s="4">
        <v>306</v>
      </c>
      <c r="AB342" s="4">
        <v>1460</v>
      </c>
      <c r="AC342" s="4">
        <v>446760</v>
      </c>
      <c r="AD342" s="4"/>
      <c r="AE342" s="4"/>
      <c r="AF342" s="4"/>
      <c r="AG342" s="4"/>
      <c r="AH342" s="1">
        <v>18</v>
      </c>
      <c r="AI342" s="1">
        <v>355</v>
      </c>
      <c r="AJ342" s="1">
        <v>1470</v>
      </c>
      <c r="AK342" s="1">
        <v>521850</v>
      </c>
      <c r="AL342" s="4"/>
      <c r="AM342" s="4"/>
      <c r="AN342" s="4"/>
      <c r="AO342" s="4"/>
    </row>
    <row r="343" spans="1:41" ht="15" x14ac:dyDescent="0.2">
      <c r="A343" s="8"/>
      <c r="B343" s="4"/>
      <c r="C343" s="4"/>
      <c r="D343" s="4"/>
      <c r="E343" s="10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1"/>
      <c r="AI343" s="1"/>
      <c r="AJ343" s="1"/>
      <c r="AK343" s="1"/>
      <c r="AL343" s="4"/>
      <c r="AM343" s="4"/>
      <c r="AN343" s="4"/>
      <c r="AO343" s="4"/>
    </row>
    <row r="344" spans="1:41" ht="15" x14ac:dyDescent="0.2">
      <c r="A344" s="8">
        <v>36342</v>
      </c>
      <c r="B344" s="4"/>
      <c r="C344" s="4"/>
      <c r="D344" s="4"/>
      <c r="E344" s="10"/>
      <c r="F344" s="4">
        <v>14</v>
      </c>
      <c r="G344" s="4">
        <v>136</v>
      </c>
      <c r="H344" s="4">
        <v>1940</v>
      </c>
      <c r="I344" s="4">
        <v>263840</v>
      </c>
      <c r="J344" s="4">
        <v>37</v>
      </c>
      <c r="K344" s="4">
        <v>170</v>
      </c>
      <c r="L344" s="4">
        <v>1955</v>
      </c>
      <c r="M344" s="4">
        <v>332350</v>
      </c>
      <c r="N344" s="4">
        <v>81</v>
      </c>
      <c r="O344" s="4">
        <v>203</v>
      </c>
      <c r="P344" s="4">
        <v>1766</v>
      </c>
      <c r="Q344" s="4">
        <v>357792</v>
      </c>
      <c r="R344" s="4">
        <v>25</v>
      </c>
      <c r="S344" s="4">
        <v>225</v>
      </c>
      <c r="T344" s="4">
        <v>1680</v>
      </c>
      <c r="U344" s="4">
        <v>378000</v>
      </c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</row>
    <row r="345" spans="1:41" ht="15" x14ac:dyDescent="0.2">
      <c r="A345" s="8">
        <v>36347</v>
      </c>
      <c r="B345" s="4">
        <v>101</v>
      </c>
      <c r="C345" s="4">
        <v>125</v>
      </c>
      <c r="D345" s="4">
        <v>2093</v>
      </c>
      <c r="E345" s="10">
        <v>262364</v>
      </c>
      <c r="F345" s="4">
        <v>149</v>
      </c>
      <c r="G345" s="4">
        <v>136</v>
      </c>
      <c r="H345" s="4">
        <v>2000</v>
      </c>
      <c r="I345" s="4">
        <v>272286</v>
      </c>
      <c r="J345" s="4">
        <v>413</v>
      </c>
      <c r="K345" s="4">
        <v>165</v>
      </c>
      <c r="L345" s="4">
        <v>1901</v>
      </c>
      <c r="M345" s="4">
        <v>313610</v>
      </c>
      <c r="N345" s="4">
        <v>243</v>
      </c>
      <c r="O345" s="4">
        <v>197</v>
      </c>
      <c r="P345" s="4">
        <v>1752</v>
      </c>
      <c r="Q345" s="4">
        <v>344932</v>
      </c>
      <c r="R345" s="4">
        <v>57</v>
      </c>
      <c r="S345" s="4">
        <v>233</v>
      </c>
      <c r="T345" s="4">
        <v>1650</v>
      </c>
      <c r="U345" s="4">
        <v>383900</v>
      </c>
      <c r="V345" s="4">
        <v>28</v>
      </c>
      <c r="W345" s="4">
        <v>267</v>
      </c>
      <c r="X345" s="4">
        <v>1550</v>
      </c>
      <c r="Y345" s="4">
        <v>413850</v>
      </c>
      <c r="Z345" s="4">
        <v>62</v>
      </c>
      <c r="AA345" s="4">
        <v>308</v>
      </c>
      <c r="AB345" s="4">
        <v>1443</v>
      </c>
      <c r="AC345" s="4">
        <v>444651</v>
      </c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</row>
    <row r="346" spans="1:41" ht="15" x14ac:dyDescent="0.2">
      <c r="A346" s="8">
        <v>36349</v>
      </c>
      <c r="B346" s="4"/>
      <c r="C346" s="4"/>
      <c r="D346" s="4"/>
      <c r="E346" s="10"/>
      <c r="F346" s="4">
        <v>3</v>
      </c>
      <c r="G346" s="4">
        <v>144</v>
      </c>
      <c r="H346" s="4">
        <v>1990</v>
      </c>
      <c r="I346" s="4">
        <v>286560</v>
      </c>
      <c r="J346" s="4">
        <v>40</v>
      </c>
      <c r="K346" s="4">
        <v>156</v>
      </c>
      <c r="L346" s="4">
        <v>1970</v>
      </c>
      <c r="M346" s="4">
        <v>307320</v>
      </c>
      <c r="N346" s="4">
        <v>26</v>
      </c>
      <c r="O346" s="4">
        <v>197</v>
      </c>
      <c r="P346" s="4">
        <v>1785</v>
      </c>
      <c r="Q346" s="4">
        <v>351045</v>
      </c>
      <c r="R346" s="4">
        <v>20</v>
      </c>
      <c r="S346" s="4">
        <v>243</v>
      </c>
      <c r="T346" s="4">
        <v>1620</v>
      </c>
      <c r="U346" s="4">
        <v>393660</v>
      </c>
      <c r="V346" s="4">
        <v>20</v>
      </c>
      <c r="W346" s="4">
        <v>278</v>
      </c>
      <c r="X346" s="4">
        <v>1530</v>
      </c>
      <c r="Y346" s="4">
        <v>425340</v>
      </c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</row>
    <row r="347" spans="1:41" ht="15" x14ac:dyDescent="0.2">
      <c r="A347" s="8">
        <v>36354</v>
      </c>
      <c r="B347" s="4">
        <v>62</v>
      </c>
      <c r="C347" s="4">
        <v>119</v>
      </c>
      <c r="D347" s="4">
        <v>2200</v>
      </c>
      <c r="E347" s="10">
        <v>261800</v>
      </c>
      <c r="F347" s="4">
        <v>129</v>
      </c>
      <c r="G347" s="4">
        <v>141</v>
      </c>
      <c r="H347" s="4">
        <v>2039</v>
      </c>
      <c r="I347" s="4">
        <v>286565</v>
      </c>
      <c r="J347" s="4">
        <v>268</v>
      </c>
      <c r="K347" s="4">
        <v>165</v>
      </c>
      <c r="L347" s="4">
        <v>1921</v>
      </c>
      <c r="M347" s="4">
        <v>316251</v>
      </c>
      <c r="N347" s="4">
        <v>306</v>
      </c>
      <c r="O347" s="4">
        <v>200</v>
      </c>
      <c r="P347" s="4">
        <v>1748</v>
      </c>
      <c r="Q347" s="4">
        <v>349717</v>
      </c>
      <c r="R347" s="4">
        <v>95</v>
      </c>
      <c r="S347" s="4">
        <v>234</v>
      </c>
      <c r="T347" s="4">
        <v>1632</v>
      </c>
      <c r="U347" s="4">
        <v>382354</v>
      </c>
      <c r="V347" s="4">
        <v>152</v>
      </c>
      <c r="W347" s="4">
        <v>264</v>
      </c>
      <c r="X347" s="4">
        <v>1552</v>
      </c>
      <c r="Y347" s="4">
        <v>409728</v>
      </c>
      <c r="Z347" s="4">
        <v>104</v>
      </c>
      <c r="AA347" s="4">
        <v>303</v>
      </c>
      <c r="AB347" s="4">
        <v>1468</v>
      </c>
      <c r="AC347" s="4">
        <v>444102</v>
      </c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</row>
    <row r="348" spans="1:41" ht="15" x14ac:dyDescent="0.2">
      <c r="A348" s="8">
        <v>36355</v>
      </c>
      <c r="B348" s="4"/>
      <c r="C348" s="4"/>
      <c r="D348" s="4"/>
      <c r="E348" s="10"/>
      <c r="F348" s="4"/>
      <c r="G348" s="4"/>
      <c r="H348" s="4"/>
      <c r="I348" s="4"/>
      <c r="J348" s="4"/>
      <c r="K348" s="4"/>
      <c r="L348" s="4"/>
      <c r="M348" s="4"/>
      <c r="N348" s="4">
        <v>143</v>
      </c>
      <c r="O348" s="4">
        <v>216</v>
      </c>
      <c r="P348" s="4">
        <v>1581</v>
      </c>
      <c r="Q348" s="4">
        <v>342266</v>
      </c>
      <c r="R348" s="4">
        <v>145</v>
      </c>
      <c r="S348" s="4">
        <v>239</v>
      </c>
      <c r="T348" s="4">
        <v>1640</v>
      </c>
      <c r="U348" s="4">
        <v>392429</v>
      </c>
      <c r="V348" s="4">
        <v>92</v>
      </c>
      <c r="W348" s="4">
        <v>263</v>
      </c>
      <c r="X348" s="4">
        <v>1446</v>
      </c>
      <c r="Y348" s="4">
        <v>380587</v>
      </c>
      <c r="Z348" s="4">
        <v>175</v>
      </c>
      <c r="AA348" s="4">
        <v>307</v>
      </c>
      <c r="AB348" s="4">
        <v>1538</v>
      </c>
      <c r="AC348" s="4">
        <v>471397</v>
      </c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</row>
    <row r="349" spans="1:41" ht="15" x14ac:dyDescent="0.2">
      <c r="A349" s="8">
        <v>36356</v>
      </c>
      <c r="B349" s="4">
        <v>2</v>
      </c>
      <c r="C349" s="4">
        <v>117</v>
      </c>
      <c r="D349" s="4">
        <v>2050</v>
      </c>
      <c r="E349" s="10">
        <v>239850</v>
      </c>
      <c r="F349" s="4">
        <v>50</v>
      </c>
      <c r="G349" s="4">
        <v>146</v>
      </c>
      <c r="H349" s="4">
        <v>2040</v>
      </c>
      <c r="I349" s="4">
        <v>297840</v>
      </c>
      <c r="J349" s="4">
        <v>152</v>
      </c>
      <c r="K349" s="4">
        <v>165</v>
      </c>
      <c r="L349" s="4">
        <v>1898</v>
      </c>
      <c r="M349" s="4">
        <v>313225</v>
      </c>
      <c r="N349" s="4">
        <v>198</v>
      </c>
      <c r="O349" s="4">
        <v>195</v>
      </c>
      <c r="P349" s="4">
        <v>1730</v>
      </c>
      <c r="Q349" s="4">
        <v>337350</v>
      </c>
      <c r="R349" s="4">
        <v>63</v>
      </c>
      <c r="S349" s="4">
        <v>231</v>
      </c>
      <c r="T349" s="4">
        <v>1640</v>
      </c>
      <c r="U349" s="4">
        <v>378020</v>
      </c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</row>
    <row r="350" spans="1:41" ht="15" x14ac:dyDescent="0.2">
      <c r="A350" s="8">
        <v>36361</v>
      </c>
      <c r="B350" s="4">
        <v>33</v>
      </c>
      <c r="C350" s="4">
        <v>121</v>
      </c>
      <c r="D350" s="4">
        <v>2330</v>
      </c>
      <c r="E350" s="10">
        <v>281930</v>
      </c>
      <c r="F350" s="4">
        <v>50</v>
      </c>
      <c r="G350" s="4">
        <v>139</v>
      </c>
      <c r="H350" s="4">
        <v>2115</v>
      </c>
      <c r="I350" s="4">
        <v>293985</v>
      </c>
      <c r="J350" s="4">
        <v>310</v>
      </c>
      <c r="K350" s="4">
        <v>169</v>
      </c>
      <c r="L350" s="4">
        <v>1843</v>
      </c>
      <c r="M350" s="4">
        <v>311042</v>
      </c>
      <c r="N350" s="4">
        <v>280</v>
      </c>
      <c r="O350" s="4">
        <v>197</v>
      </c>
      <c r="P350" s="4">
        <v>1712</v>
      </c>
      <c r="Q350" s="4">
        <v>336913</v>
      </c>
      <c r="R350" s="4">
        <v>193</v>
      </c>
      <c r="S350" s="4">
        <v>230</v>
      </c>
      <c r="T350" s="4">
        <v>1630</v>
      </c>
      <c r="U350" s="4">
        <v>374719</v>
      </c>
      <c r="V350" s="4">
        <v>59</v>
      </c>
      <c r="W350" s="4">
        <v>263</v>
      </c>
      <c r="X350" s="4">
        <v>1563</v>
      </c>
      <c r="Y350" s="4">
        <v>411157</v>
      </c>
      <c r="Z350" s="4">
        <v>125</v>
      </c>
      <c r="AA350" s="4">
        <v>296</v>
      </c>
      <c r="AB350" s="4">
        <v>1490</v>
      </c>
      <c r="AC350" s="4">
        <v>441679</v>
      </c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</row>
    <row r="351" spans="1:41" ht="15" x14ac:dyDescent="0.2">
      <c r="A351" s="8">
        <v>36362</v>
      </c>
      <c r="B351" s="4"/>
      <c r="C351" s="4"/>
      <c r="D351" s="4"/>
      <c r="E351" s="10"/>
      <c r="F351" s="4"/>
      <c r="G351" s="4"/>
      <c r="H351" s="4"/>
      <c r="I351" s="4"/>
      <c r="J351" s="4"/>
      <c r="K351" s="4"/>
      <c r="L351" s="4"/>
      <c r="M351" s="4"/>
      <c r="N351" s="4">
        <v>59</v>
      </c>
      <c r="O351" s="4">
        <v>222</v>
      </c>
      <c r="P351" s="4">
        <v>1703</v>
      </c>
      <c r="Q351" s="4">
        <v>378708</v>
      </c>
      <c r="R351" s="4">
        <v>83</v>
      </c>
      <c r="S351" s="4">
        <v>242</v>
      </c>
      <c r="T351" s="4">
        <v>1608</v>
      </c>
      <c r="U351" s="4">
        <v>389015</v>
      </c>
      <c r="V351" s="4">
        <v>20</v>
      </c>
      <c r="W351" s="4">
        <v>260</v>
      </c>
      <c r="X351" s="4">
        <v>1670</v>
      </c>
      <c r="Y351" s="4">
        <v>434200</v>
      </c>
      <c r="Z351" s="4">
        <v>97</v>
      </c>
      <c r="AA351" s="4">
        <v>275</v>
      </c>
      <c r="AB351" s="4">
        <v>1534</v>
      </c>
      <c r="AC351" s="4">
        <v>421850</v>
      </c>
      <c r="AD351" s="4">
        <v>34</v>
      </c>
      <c r="AE351" s="4">
        <v>345</v>
      </c>
      <c r="AF351" s="4">
        <v>1505</v>
      </c>
      <c r="AG351" s="4">
        <v>519225</v>
      </c>
      <c r="AH351" s="4"/>
      <c r="AI351" s="4"/>
      <c r="AJ351" s="4"/>
      <c r="AK351" s="4"/>
      <c r="AL351" s="4"/>
      <c r="AM351" s="4"/>
      <c r="AN351" s="4"/>
      <c r="AO351" s="4"/>
    </row>
    <row r="352" spans="1:41" ht="15" x14ac:dyDescent="0.2">
      <c r="A352" s="8">
        <v>36363</v>
      </c>
      <c r="B352" s="4"/>
      <c r="C352" s="4"/>
      <c r="D352" s="4"/>
      <c r="E352" s="10"/>
      <c r="F352" s="4">
        <v>61</v>
      </c>
      <c r="G352" s="4">
        <v>141</v>
      </c>
      <c r="H352" s="4">
        <v>1960</v>
      </c>
      <c r="I352" s="4">
        <v>276360</v>
      </c>
      <c r="J352" s="4">
        <v>60</v>
      </c>
      <c r="K352" s="4">
        <v>168</v>
      </c>
      <c r="L352" s="4">
        <v>1907</v>
      </c>
      <c r="M352" s="4">
        <v>320956</v>
      </c>
      <c r="N352" s="4">
        <v>123</v>
      </c>
      <c r="O352" s="4">
        <v>205</v>
      </c>
      <c r="P352" s="4">
        <v>1703</v>
      </c>
      <c r="Q352" s="4">
        <v>349013</v>
      </c>
      <c r="R352" s="4">
        <v>24</v>
      </c>
      <c r="S352" s="4">
        <v>222</v>
      </c>
      <c r="T352" s="4">
        <v>1580</v>
      </c>
      <c r="U352" s="4">
        <v>350760</v>
      </c>
      <c r="V352" s="4">
        <v>32</v>
      </c>
      <c r="W352" s="4">
        <v>263</v>
      </c>
      <c r="X352" s="4">
        <v>1535</v>
      </c>
      <c r="Y352" s="4">
        <v>403705</v>
      </c>
      <c r="Z352" s="4">
        <v>2</v>
      </c>
      <c r="AA352" s="4">
        <v>321</v>
      </c>
      <c r="AB352" s="4">
        <v>1450</v>
      </c>
      <c r="AC352" s="4">
        <v>465450</v>
      </c>
      <c r="AD352" s="4"/>
      <c r="AE352" s="4"/>
      <c r="AF352" s="4"/>
      <c r="AG352" s="4"/>
      <c r="AH352" s="4"/>
      <c r="AI352" s="4"/>
      <c r="AJ352" s="4"/>
      <c r="AK352" s="4"/>
      <c r="AL352" s="1">
        <v>28</v>
      </c>
      <c r="AM352" s="1">
        <v>450</v>
      </c>
      <c r="AN352" s="1">
        <v>1455</v>
      </c>
      <c r="AO352" s="1">
        <v>654023</v>
      </c>
    </row>
    <row r="353" spans="1:41" ht="15" x14ac:dyDescent="0.2">
      <c r="A353" s="8">
        <v>36368</v>
      </c>
      <c r="B353" s="4">
        <v>73</v>
      </c>
      <c r="C353" s="4">
        <v>114</v>
      </c>
      <c r="D353" s="4">
        <v>2265</v>
      </c>
      <c r="E353" s="10">
        <v>258210</v>
      </c>
      <c r="F353" s="4">
        <v>117</v>
      </c>
      <c r="G353" s="4">
        <v>138</v>
      </c>
      <c r="H353" s="4">
        <v>2028</v>
      </c>
      <c r="I353" s="4">
        <v>280270</v>
      </c>
      <c r="J353" s="4">
        <v>412</v>
      </c>
      <c r="K353" s="4">
        <v>168</v>
      </c>
      <c r="L353" s="4">
        <v>1830</v>
      </c>
      <c r="M353" s="4">
        <v>307633</v>
      </c>
      <c r="N353" s="4">
        <v>376</v>
      </c>
      <c r="O353" s="4">
        <v>199</v>
      </c>
      <c r="P353" s="4">
        <v>1686</v>
      </c>
      <c r="Q353" s="4">
        <v>335051</v>
      </c>
      <c r="R353" s="4">
        <v>138</v>
      </c>
      <c r="S353" s="4">
        <v>235</v>
      </c>
      <c r="T353" s="4">
        <v>1620</v>
      </c>
      <c r="U353" s="4">
        <v>380931</v>
      </c>
      <c r="V353" s="4">
        <v>81</v>
      </c>
      <c r="W353" s="4">
        <v>262</v>
      </c>
      <c r="X353" s="4">
        <v>1523</v>
      </c>
      <c r="Y353" s="4">
        <v>399276</v>
      </c>
      <c r="Z353" s="4">
        <v>97</v>
      </c>
      <c r="AA353" s="4">
        <v>315</v>
      </c>
      <c r="AB353" s="4">
        <v>1487</v>
      </c>
      <c r="AC353" s="4">
        <v>467557</v>
      </c>
      <c r="AD353" s="4"/>
      <c r="AE353" s="4"/>
      <c r="AF353" s="4"/>
      <c r="AG353" s="4"/>
      <c r="AH353" s="4"/>
      <c r="AI353" s="4"/>
      <c r="AJ353" s="4"/>
      <c r="AK353" s="4"/>
      <c r="AL353" s="1">
        <v>11</v>
      </c>
      <c r="AM353" s="1">
        <v>416</v>
      </c>
      <c r="AN353" s="1">
        <v>1320</v>
      </c>
      <c r="AO353" s="1">
        <v>549120</v>
      </c>
    </row>
    <row r="354" spans="1:41" ht="15" x14ac:dyDescent="0.2">
      <c r="A354" s="8">
        <v>36370</v>
      </c>
      <c r="B354" s="4"/>
      <c r="C354" s="4"/>
      <c r="D354" s="4"/>
      <c r="E354" s="10"/>
      <c r="F354" s="4">
        <v>176</v>
      </c>
      <c r="G354" s="4">
        <v>147</v>
      </c>
      <c r="H354" s="4">
        <v>2061</v>
      </c>
      <c r="I354" s="4">
        <v>302147</v>
      </c>
      <c r="J354" s="4">
        <v>25</v>
      </c>
      <c r="K354" s="4">
        <v>172</v>
      </c>
      <c r="L354" s="4">
        <v>1850</v>
      </c>
      <c r="M354" s="4">
        <v>318200</v>
      </c>
      <c r="N354" s="4">
        <v>63</v>
      </c>
      <c r="O354" s="4">
        <v>191</v>
      </c>
      <c r="P354" s="4">
        <v>1760</v>
      </c>
      <c r="Q354" s="4">
        <v>336747</v>
      </c>
      <c r="R354" s="4"/>
      <c r="S354" s="4"/>
      <c r="T354" s="4"/>
      <c r="U354" s="4"/>
      <c r="V354" s="4"/>
      <c r="W354" s="4"/>
      <c r="X354" s="4"/>
      <c r="Y354" s="4"/>
      <c r="Z354" s="4">
        <v>1</v>
      </c>
      <c r="AA354" s="4">
        <v>314</v>
      </c>
      <c r="AB354" s="4">
        <v>1370</v>
      </c>
      <c r="AC354" s="4">
        <v>430180</v>
      </c>
      <c r="AD354" s="4"/>
      <c r="AE354" s="4"/>
      <c r="AF354" s="4"/>
      <c r="AG354" s="4"/>
      <c r="AH354" s="4"/>
      <c r="AI354" s="4"/>
      <c r="AJ354" s="4"/>
      <c r="AK354" s="4"/>
      <c r="AL354" s="1"/>
      <c r="AM354" s="1"/>
      <c r="AN354" s="1"/>
      <c r="AO354" s="1"/>
    </row>
    <row r="355" spans="1:41" ht="15" x14ac:dyDescent="0.2">
      <c r="A355" s="8"/>
      <c r="B355" s="4"/>
      <c r="C355" s="4"/>
      <c r="D355" s="4"/>
      <c r="E355" s="10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1"/>
      <c r="AM355" s="1"/>
      <c r="AN355" s="1"/>
      <c r="AO355" s="1"/>
    </row>
    <row r="356" spans="1:41" ht="15" x14ac:dyDescent="0.2">
      <c r="A356" s="8">
        <v>36375</v>
      </c>
      <c r="B356" s="4">
        <v>65</v>
      </c>
      <c r="C356" s="4">
        <v>113</v>
      </c>
      <c r="D356" s="4">
        <v>2130</v>
      </c>
      <c r="E356" s="10">
        <v>240690</v>
      </c>
      <c r="F356" s="4">
        <v>24</v>
      </c>
      <c r="G356" s="4">
        <v>138</v>
      </c>
      <c r="H356" s="4">
        <v>1965</v>
      </c>
      <c r="I356" s="4">
        <v>270188</v>
      </c>
      <c r="J356" s="4">
        <v>181</v>
      </c>
      <c r="K356" s="4">
        <v>165</v>
      </c>
      <c r="L356" s="4">
        <v>1923</v>
      </c>
      <c r="M356" s="4">
        <v>316447</v>
      </c>
      <c r="N356" s="4">
        <v>168</v>
      </c>
      <c r="O356" s="4">
        <v>190</v>
      </c>
      <c r="P356" s="4">
        <v>1823</v>
      </c>
      <c r="Q356" s="4">
        <v>346343</v>
      </c>
      <c r="R356" s="4">
        <v>82</v>
      </c>
      <c r="S356" s="4">
        <v>231</v>
      </c>
      <c r="T356" s="4">
        <v>1632</v>
      </c>
      <c r="U356" s="4">
        <v>376666</v>
      </c>
      <c r="V356" s="4">
        <v>14</v>
      </c>
      <c r="W356" s="4">
        <v>280</v>
      </c>
      <c r="X356" s="4">
        <v>1550</v>
      </c>
      <c r="Y356" s="4">
        <v>434000</v>
      </c>
      <c r="Z356" s="4">
        <v>156</v>
      </c>
      <c r="AA356" s="4">
        <v>326</v>
      </c>
      <c r="AB356" s="4">
        <v>1475</v>
      </c>
      <c r="AC356" s="4">
        <v>481403</v>
      </c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</row>
    <row r="357" spans="1:41" ht="15" x14ac:dyDescent="0.2">
      <c r="A357" s="8">
        <v>36377</v>
      </c>
      <c r="B357" s="4">
        <v>3</v>
      </c>
      <c r="C357" s="4">
        <v>116</v>
      </c>
      <c r="D357" s="4">
        <v>2000</v>
      </c>
      <c r="E357" s="10">
        <v>232000</v>
      </c>
      <c r="F357" s="4">
        <v>10</v>
      </c>
      <c r="G357" s="4">
        <v>140</v>
      </c>
      <c r="H357" s="4">
        <v>1960</v>
      </c>
      <c r="I357" s="4">
        <v>274400</v>
      </c>
      <c r="J357" s="4">
        <v>41</v>
      </c>
      <c r="K357" s="4">
        <v>164</v>
      </c>
      <c r="L357" s="4">
        <v>1713</v>
      </c>
      <c r="M357" s="4">
        <v>280850</v>
      </c>
      <c r="N357" s="4">
        <v>48</v>
      </c>
      <c r="O357" s="4">
        <v>192</v>
      </c>
      <c r="P357" s="4">
        <v>1815</v>
      </c>
      <c r="Q357" s="4">
        <v>347573</v>
      </c>
      <c r="R357" s="4">
        <v>14</v>
      </c>
      <c r="S357" s="4">
        <v>226</v>
      </c>
      <c r="T357" s="4">
        <v>1535</v>
      </c>
      <c r="U357" s="4">
        <v>346243</v>
      </c>
      <c r="V357" s="4">
        <v>46</v>
      </c>
      <c r="W357" s="4">
        <v>261</v>
      </c>
      <c r="X357" s="4">
        <v>1543</v>
      </c>
      <c r="Y357" s="4">
        <v>403324</v>
      </c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</row>
    <row r="358" spans="1:41" ht="15" x14ac:dyDescent="0.2">
      <c r="A358" s="8">
        <v>36378</v>
      </c>
      <c r="B358" s="4"/>
      <c r="C358" s="4"/>
      <c r="D358" s="4"/>
      <c r="E358" s="10"/>
      <c r="F358" s="4"/>
      <c r="G358" s="4"/>
      <c r="H358" s="4"/>
      <c r="I358" s="4"/>
      <c r="J358" s="4"/>
      <c r="K358" s="4"/>
      <c r="L358" s="4"/>
      <c r="M358" s="4"/>
      <c r="N358" s="4">
        <v>65</v>
      </c>
      <c r="O358" s="4">
        <v>208</v>
      </c>
      <c r="P358" s="4">
        <v>1723</v>
      </c>
      <c r="Q358" s="4">
        <v>357869</v>
      </c>
      <c r="R358" s="4">
        <v>100</v>
      </c>
      <c r="S358" s="4">
        <v>240</v>
      </c>
      <c r="T358" s="4">
        <v>1522</v>
      </c>
      <c r="U358" s="4">
        <v>365889</v>
      </c>
      <c r="V358" s="4">
        <v>99</v>
      </c>
      <c r="W358" s="4">
        <v>268</v>
      </c>
      <c r="X358" s="4">
        <v>1548</v>
      </c>
      <c r="Y358" s="4">
        <v>414245</v>
      </c>
      <c r="Z358" s="4">
        <v>36</v>
      </c>
      <c r="AA358" s="4">
        <v>295</v>
      </c>
      <c r="AB358" s="4">
        <v>1535</v>
      </c>
      <c r="AC358" s="4">
        <v>452825</v>
      </c>
      <c r="AD358" s="4">
        <v>36</v>
      </c>
      <c r="AE358" s="4">
        <v>350</v>
      </c>
      <c r="AF358" s="4">
        <v>1435</v>
      </c>
      <c r="AG358" s="4">
        <v>501533</v>
      </c>
      <c r="AH358" s="4"/>
      <c r="AI358" s="4"/>
      <c r="AJ358" s="4"/>
      <c r="AK358" s="4"/>
      <c r="AL358" s="4"/>
      <c r="AM358" s="4"/>
      <c r="AN358" s="4"/>
      <c r="AO358" s="4"/>
    </row>
    <row r="359" spans="1:41" ht="15" x14ac:dyDescent="0.2">
      <c r="A359" s="8">
        <v>36382</v>
      </c>
      <c r="B359" s="4">
        <v>89</v>
      </c>
      <c r="C359" s="4">
        <v>127</v>
      </c>
      <c r="D359" s="4">
        <v>2010</v>
      </c>
      <c r="E359" s="10">
        <v>255270</v>
      </c>
      <c r="F359" s="4">
        <v>201</v>
      </c>
      <c r="G359" s="4">
        <v>143</v>
      </c>
      <c r="H359" s="4">
        <v>2037</v>
      </c>
      <c r="I359" s="4">
        <v>290791</v>
      </c>
      <c r="J359" s="4">
        <v>260</v>
      </c>
      <c r="K359" s="4">
        <v>166</v>
      </c>
      <c r="L359" s="4">
        <v>1903</v>
      </c>
      <c r="M359" s="4">
        <v>316350</v>
      </c>
      <c r="N359" s="4">
        <v>249</v>
      </c>
      <c r="O359" s="4">
        <v>196</v>
      </c>
      <c r="P359" s="4">
        <v>1737</v>
      </c>
      <c r="Q359" s="4">
        <v>340348</v>
      </c>
      <c r="R359" s="4">
        <v>65</v>
      </c>
      <c r="S359" s="4">
        <v>234</v>
      </c>
      <c r="T359" s="4">
        <v>1615</v>
      </c>
      <c r="U359" s="4">
        <v>377506</v>
      </c>
      <c r="V359" s="4">
        <v>19</v>
      </c>
      <c r="W359" s="4">
        <v>267</v>
      </c>
      <c r="X359" s="4">
        <v>1463</v>
      </c>
      <c r="Y359" s="4">
        <v>390222</v>
      </c>
      <c r="Z359" s="4">
        <v>183</v>
      </c>
      <c r="AA359" s="4">
        <v>303</v>
      </c>
      <c r="AB359" s="4">
        <v>1503</v>
      </c>
      <c r="AC359" s="4">
        <v>455559</v>
      </c>
      <c r="AD359" s="4">
        <v>36</v>
      </c>
      <c r="AE359" s="4">
        <v>351</v>
      </c>
      <c r="AF359" s="4">
        <v>1460</v>
      </c>
      <c r="AG359" s="4">
        <v>511730</v>
      </c>
      <c r="AH359" s="4"/>
      <c r="AI359" s="4"/>
      <c r="AJ359" s="4"/>
      <c r="AK359" s="4"/>
      <c r="AL359" s="4"/>
      <c r="AM359" s="4"/>
      <c r="AN359" s="4"/>
      <c r="AO359" s="4"/>
    </row>
    <row r="360" spans="1:41" ht="15" x14ac:dyDescent="0.2">
      <c r="A360" s="8">
        <v>36384</v>
      </c>
      <c r="B360" s="4">
        <v>8</v>
      </c>
      <c r="C360" s="4">
        <v>120</v>
      </c>
      <c r="D360" s="4">
        <v>2040</v>
      </c>
      <c r="E360" s="10">
        <v>244800</v>
      </c>
      <c r="F360" s="4">
        <v>80</v>
      </c>
      <c r="G360" s="4">
        <v>138</v>
      </c>
      <c r="H360" s="4">
        <v>1985</v>
      </c>
      <c r="I360" s="4">
        <v>274426</v>
      </c>
      <c r="J360" s="4">
        <v>126</v>
      </c>
      <c r="K360" s="4">
        <v>167</v>
      </c>
      <c r="L360" s="4">
        <v>1870</v>
      </c>
      <c r="M360" s="4">
        <v>311978</v>
      </c>
      <c r="N360" s="4">
        <v>86</v>
      </c>
      <c r="O360" s="4">
        <v>204</v>
      </c>
      <c r="P360" s="4">
        <v>1653</v>
      </c>
      <c r="Q360" s="4">
        <v>337280</v>
      </c>
      <c r="R360" s="4">
        <v>2</v>
      </c>
      <c r="S360" s="4">
        <v>243</v>
      </c>
      <c r="T360" s="4">
        <v>1395</v>
      </c>
      <c r="U360" s="4">
        <v>338985</v>
      </c>
      <c r="V360" s="4">
        <v>7</v>
      </c>
      <c r="W360" s="4">
        <v>271</v>
      </c>
      <c r="X360" s="4">
        <v>1500</v>
      </c>
      <c r="Y360" s="4">
        <v>405750</v>
      </c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</row>
    <row r="361" spans="1:41" ht="15" x14ac:dyDescent="0.2">
      <c r="A361" s="8">
        <v>36389</v>
      </c>
      <c r="B361" s="4">
        <v>101</v>
      </c>
      <c r="C361" s="4">
        <v>137</v>
      </c>
      <c r="D361" s="4">
        <v>2025</v>
      </c>
      <c r="E361" s="10">
        <v>276919</v>
      </c>
      <c r="F361" s="4">
        <v>105</v>
      </c>
      <c r="G361" s="4">
        <v>144</v>
      </c>
      <c r="H361" s="4">
        <v>1965</v>
      </c>
      <c r="I361" s="4">
        <v>282633</v>
      </c>
      <c r="J361" s="4">
        <v>247</v>
      </c>
      <c r="K361" s="4">
        <v>163</v>
      </c>
      <c r="L361" s="4">
        <v>1842</v>
      </c>
      <c r="M361" s="4">
        <v>300551</v>
      </c>
      <c r="N361" s="4">
        <v>178</v>
      </c>
      <c r="O361" s="4">
        <v>192</v>
      </c>
      <c r="P361" s="4">
        <v>1708</v>
      </c>
      <c r="Q361" s="4">
        <v>328480</v>
      </c>
      <c r="R361" s="4">
        <v>106</v>
      </c>
      <c r="S361" s="4">
        <v>238</v>
      </c>
      <c r="T361" s="4">
        <v>1618</v>
      </c>
      <c r="U361" s="4">
        <v>384354</v>
      </c>
      <c r="V361" s="4">
        <v>107</v>
      </c>
      <c r="W361" s="4">
        <v>258</v>
      </c>
      <c r="X361" s="4">
        <v>1508</v>
      </c>
      <c r="Y361" s="4">
        <v>388647</v>
      </c>
      <c r="Z361" s="4">
        <v>148</v>
      </c>
      <c r="AA361" s="4">
        <v>310</v>
      </c>
      <c r="AB361" s="4">
        <v>1508</v>
      </c>
      <c r="AC361" s="4">
        <v>466948</v>
      </c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</row>
    <row r="362" spans="1:41" ht="15" x14ac:dyDescent="0.2">
      <c r="A362" s="8">
        <v>36391</v>
      </c>
      <c r="B362" s="4">
        <v>23</v>
      </c>
      <c r="C362" s="4">
        <v>125</v>
      </c>
      <c r="D362" s="4">
        <v>2080</v>
      </c>
      <c r="E362" s="10">
        <v>260000</v>
      </c>
      <c r="F362" s="4">
        <v>135</v>
      </c>
      <c r="G362" s="4">
        <v>144</v>
      </c>
      <c r="H362" s="4">
        <v>1950</v>
      </c>
      <c r="I362" s="4">
        <v>281190</v>
      </c>
      <c r="J362" s="4">
        <v>162</v>
      </c>
      <c r="K362" s="4">
        <v>167</v>
      </c>
      <c r="L362" s="4">
        <v>1874</v>
      </c>
      <c r="M362" s="4">
        <v>313449</v>
      </c>
      <c r="N362" s="4">
        <v>201</v>
      </c>
      <c r="O362" s="4">
        <v>195</v>
      </c>
      <c r="P362" s="4">
        <v>1838</v>
      </c>
      <c r="Q362" s="4">
        <v>357853</v>
      </c>
      <c r="R362" s="4">
        <v>62</v>
      </c>
      <c r="S362" s="4">
        <v>245</v>
      </c>
      <c r="T362" s="4">
        <v>1623</v>
      </c>
      <c r="U362" s="4">
        <v>397918</v>
      </c>
      <c r="V362" s="4"/>
      <c r="W362" s="4"/>
      <c r="X362" s="4"/>
      <c r="Y362" s="4"/>
      <c r="Z362" s="4">
        <v>15</v>
      </c>
      <c r="AA362" s="4">
        <v>298</v>
      </c>
      <c r="AB362" s="4">
        <v>1510</v>
      </c>
      <c r="AC362" s="4">
        <v>449800</v>
      </c>
      <c r="AD362" s="4">
        <v>5</v>
      </c>
      <c r="AE362" s="4">
        <v>388</v>
      </c>
      <c r="AF362" s="4">
        <v>1550</v>
      </c>
      <c r="AG362" s="4">
        <v>601400</v>
      </c>
      <c r="AH362" s="4"/>
      <c r="AI362" s="4"/>
      <c r="AJ362" s="4"/>
      <c r="AK362" s="4"/>
      <c r="AL362" s="4"/>
      <c r="AM362" s="4"/>
      <c r="AN362" s="4"/>
      <c r="AO362" s="4"/>
    </row>
    <row r="363" spans="1:41" ht="15" x14ac:dyDescent="0.2">
      <c r="A363" s="8">
        <v>36392</v>
      </c>
      <c r="B363" s="4"/>
      <c r="C363" s="4"/>
      <c r="D363" s="4"/>
      <c r="E363" s="10"/>
      <c r="F363" s="4"/>
      <c r="G363" s="4"/>
      <c r="H363" s="4"/>
      <c r="I363" s="4"/>
      <c r="J363" s="4"/>
      <c r="K363" s="4"/>
      <c r="L363" s="4"/>
      <c r="M363" s="4"/>
      <c r="N363" s="4">
        <v>23</v>
      </c>
      <c r="O363" s="4">
        <v>189</v>
      </c>
      <c r="P363" s="4">
        <v>1860</v>
      </c>
      <c r="Q363" s="4">
        <v>351540</v>
      </c>
      <c r="R363" s="4">
        <v>19</v>
      </c>
      <c r="S363" s="4">
        <v>244</v>
      </c>
      <c r="T363" s="4">
        <v>1550</v>
      </c>
      <c r="U363" s="4">
        <v>378200</v>
      </c>
      <c r="V363" s="4">
        <v>58</v>
      </c>
      <c r="W363" s="4">
        <v>259</v>
      </c>
      <c r="X363" s="4">
        <v>1453</v>
      </c>
      <c r="Y363" s="4">
        <v>375929</v>
      </c>
      <c r="Z363" s="4">
        <v>57</v>
      </c>
      <c r="AA363" s="4">
        <v>303</v>
      </c>
      <c r="AB363" s="4">
        <v>1517</v>
      </c>
      <c r="AC363" s="4">
        <v>459044</v>
      </c>
      <c r="AD363" s="4">
        <v>45</v>
      </c>
      <c r="AE363" s="4">
        <v>350</v>
      </c>
      <c r="AF363" s="4">
        <v>1340</v>
      </c>
      <c r="AG363" s="4">
        <v>469000</v>
      </c>
      <c r="AH363" s="1">
        <v>15</v>
      </c>
      <c r="AI363" s="1">
        <v>384</v>
      </c>
      <c r="AJ363" s="1">
        <v>1320</v>
      </c>
      <c r="AK363" s="1">
        <v>506880</v>
      </c>
      <c r="AL363" s="1">
        <v>98</v>
      </c>
      <c r="AM363" s="1">
        <v>420</v>
      </c>
      <c r="AN363" s="1">
        <v>1329</v>
      </c>
      <c r="AO363" s="1">
        <v>557810</v>
      </c>
    </row>
    <row r="364" spans="1:41" ht="15" x14ac:dyDescent="0.2">
      <c r="A364" s="8">
        <v>36396</v>
      </c>
      <c r="B364" s="4">
        <v>39</v>
      </c>
      <c r="C364" s="4">
        <v>119</v>
      </c>
      <c r="D364" s="4">
        <v>2100</v>
      </c>
      <c r="E364" s="10">
        <v>248850</v>
      </c>
      <c r="F364" s="4">
        <v>78</v>
      </c>
      <c r="G364" s="4">
        <v>145</v>
      </c>
      <c r="H364" s="4">
        <v>2017</v>
      </c>
      <c r="I364" s="4">
        <v>293089</v>
      </c>
      <c r="J364" s="4">
        <v>202</v>
      </c>
      <c r="K364" s="4">
        <v>167</v>
      </c>
      <c r="L364" s="4">
        <v>1834</v>
      </c>
      <c r="M364" s="4">
        <v>305361</v>
      </c>
      <c r="N364" s="4">
        <v>499</v>
      </c>
      <c r="O364" s="4">
        <v>194</v>
      </c>
      <c r="P364" s="4">
        <v>1764</v>
      </c>
      <c r="Q364" s="4">
        <v>342130</v>
      </c>
      <c r="R364" s="4">
        <v>123</v>
      </c>
      <c r="S364" s="4">
        <v>239</v>
      </c>
      <c r="T364" s="4">
        <v>1647</v>
      </c>
      <c r="U364" s="4">
        <v>393667</v>
      </c>
      <c r="V364" s="4">
        <v>103</v>
      </c>
      <c r="W364" s="4">
        <v>259</v>
      </c>
      <c r="X364" s="4">
        <v>1568</v>
      </c>
      <c r="Y364" s="4">
        <v>406460</v>
      </c>
      <c r="Z364" s="4">
        <v>141</v>
      </c>
      <c r="AA364" s="4">
        <v>316</v>
      </c>
      <c r="AB364" s="4">
        <v>1491</v>
      </c>
      <c r="AC364" s="4">
        <v>471421</v>
      </c>
      <c r="AD364" s="4">
        <v>36</v>
      </c>
      <c r="AE364" s="4">
        <v>337</v>
      </c>
      <c r="AF364" s="4">
        <v>1490</v>
      </c>
      <c r="AG364" s="4">
        <v>502130</v>
      </c>
      <c r="AH364" s="4"/>
      <c r="AI364" s="4"/>
      <c r="AJ364" s="4"/>
      <c r="AK364" s="4"/>
      <c r="AL364" s="1">
        <v>1</v>
      </c>
      <c r="AM364" s="1">
        <v>630</v>
      </c>
      <c r="AN364" s="1">
        <v>1270</v>
      </c>
      <c r="AO364" s="1">
        <v>800100</v>
      </c>
    </row>
    <row r="365" spans="1:41" ht="15" x14ac:dyDescent="0.2">
      <c r="A365" s="8">
        <v>36398</v>
      </c>
      <c r="B365" s="4">
        <v>29</v>
      </c>
      <c r="C365" s="4">
        <v>125</v>
      </c>
      <c r="D365" s="4">
        <v>2010</v>
      </c>
      <c r="E365" s="10">
        <v>251250</v>
      </c>
      <c r="F365" s="4">
        <v>120</v>
      </c>
      <c r="G365" s="4">
        <v>143</v>
      </c>
      <c r="H365" s="4">
        <v>1982</v>
      </c>
      <c r="I365" s="4">
        <v>283378</v>
      </c>
      <c r="J365" s="4">
        <v>364</v>
      </c>
      <c r="K365" s="4">
        <v>170</v>
      </c>
      <c r="L365" s="4">
        <v>1786</v>
      </c>
      <c r="M365" s="4">
        <v>303699</v>
      </c>
      <c r="N365" s="4">
        <v>213</v>
      </c>
      <c r="O365" s="4">
        <v>188</v>
      </c>
      <c r="P365" s="4">
        <v>1760</v>
      </c>
      <c r="Q365" s="4">
        <v>330220</v>
      </c>
      <c r="R365" s="4">
        <v>228</v>
      </c>
      <c r="S365" s="4">
        <v>233</v>
      </c>
      <c r="T365" s="4">
        <v>1574</v>
      </c>
      <c r="U365" s="4">
        <v>365942</v>
      </c>
      <c r="V365" s="4">
        <v>34</v>
      </c>
      <c r="W365" s="4">
        <v>261</v>
      </c>
      <c r="X365" s="4">
        <v>1520</v>
      </c>
      <c r="Y365" s="4">
        <v>395960</v>
      </c>
      <c r="Z365" s="4">
        <v>23</v>
      </c>
      <c r="AA365" s="4">
        <v>297</v>
      </c>
      <c r="AB365" s="4">
        <v>1500</v>
      </c>
      <c r="AC365" s="4">
        <v>445500</v>
      </c>
      <c r="AD365" s="4">
        <v>18</v>
      </c>
      <c r="AE365" s="4">
        <v>327</v>
      </c>
      <c r="AF365" s="4">
        <v>1500</v>
      </c>
      <c r="AG365" s="4">
        <v>490500</v>
      </c>
      <c r="AH365" s="4"/>
      <c r="AI365" s="4"/>
      <c r="AJ365" s="4"/>
      <c r="AK365" s="4"/>
      <c r="AL365" s="4"/>
      <c r="AM365" s="4"/>
      <c r="AN365" s="4"/>
      <c r="AO365" s="4"/>
    </row>
    <row r="366" spans="1:41" ht="15" x14ac:dyDescent="0.2">
      <c r="A366" s="8">
        <v>36403</v>
      </c>
      <c r="B366" s="4">
        <v>33</v>
      </c>
      <c r="C366" s="4">
        <v>120</v>
      </c>
      <c r="D366" s="4">
        <v>1983</v>
      </c>
      <c r="E366" s="10">
        <v>238661</v>
      </c>
      <c r="F366" s="4">
        <v>166</v>
      </c>
      <c r="G366" s="4">
        <v>139</v>
      </c>
      <c r="H366" s="4">
        <v>1893</v>
      </c>
      <c r="I366" s="4">
        <v>263804</v>
      </c>
      <c r="J366" s="4">
        <v>261</v>
      </c>
      <c r="K366" s="4">
        <v>167</v>
      </c>
      <c r="L366" s="4">
        <v>1822</v>
      </c>
      <c r="M366" s="4">
        <v>305072</v>
      </c>
      <c r="N366" s="4">
        <v>164</v>
      </c>
      <c r="O366" s="4">
        <v>201</v>
      </c>
      <c r="P366" s="4">
        <v>1661</v>
      </c>
      <c r="Q366" s="4">
        <v>333031</v>
      </c>
      <c r="R366" s="4">
        <v>105</v>
      </c>
      <c r="S366" s="4">
        <v>234</v>
      </c>
      <c r="T366" s="4">
        <v>1560</v>
      </c>
      <c r="U366" s="4">
        <v>364780</v>
      </c>
      <c r="V366" s="4">
        <v>133</v>
      </c>
      <c r="W366" s="4">
        <v>264</v>
      </c>
      <c r="X366" s="4">
        <v>1525</v>
      </c>
      <c r="Y366" s="4">
        <v>402028</v>
      </c>
      <c r="Z366" s="4">
        <v>90</v>
      </c>
      <c r="AA366" s="4">
        <v>303</v>
      </c>
      <c r="AB366" s="4">
        <v>1482</v>
      </c>
      <c r="AC366" s="4">
        <v>449639</v>
      </c>
      <c r="AD366" s="4">
        <v>39</v>
      </c>
      <c r="AE366" s="4">
        <v>332</v>
      </c>
      <c r="AF366" s="4">
        <v>1393</v>
      </c>
      <c r="AG366" s="4">
        <v>462587</v>
      </c>
      <c r="AH366" s="4"/>
      <c r="AI366" s="4"/>
      <c r="AJ366" s="4"/>
      <c r="AK366" s="4"/>
      <c r="AL366" s="4"/>
      <c r="AM366" s="4"/>
      <c r="AN366" s="4"/>
      <c r="AO366" s="4"/>
    </row>
    <row r="367" spans="1:41" ht="15" x14ac:dyDescent="0.2">
      <c r="A367" s="8"/>
      <c r="B367" s="4"/>
      <c r="C367" s="4"/>
      <c r="D367" s="4"/>
      <c r="E367" s="10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</row>
    <row r="368" spans="1:41" ht="15" x14ac:dyDescent="0.2">
      <c r="A368" s="8">
        <v>36404</v>
      </c>
      <c r="B368" s="4"/>
      <c r="C368" s="4"/>
      <c r="D368" s="4"/>
      <c r="E368" s="10"/>
      <c r="F368" s="4"/>
      <c r="G368" s="4"/>
      <c r="H368" s="4"/>
      <c r="I368" s="4"/>
      <c r="J368" s="4"/>
      <c r="K368" s="4"/>
      <c r="L368" s="4"/>
      <c r="M368" s="4"/>
      <c r="N368" s="4">
        <v>23</v>
      </c>
      <c r="O368" s="4">
        <v>188</v>
      </c>
      <c r="P368" s="4">
        <v>1810</v>
      </c>
      <c r="Q368" s="4">
        <v>340280</v>
      </c>
      <c r="R368" s="4">
        <v>19</v>
      </c>
      <c r="S368" s="4">
        <v>244</v>
      </c>
      <c r="T368" s="4">
        <v>1550</v>
      </c>
      <c r="U368" s="4">
        <v>378200</v>
      </c>
      <c r="V368" s="4">
        <v>18</v>
      </c>
      <c r="W368" s="4">
        <v>253</v>
      </c>
      <c r="X368" s="4">
        <v>1400</v>
      </c>
      <c r="Y368" s="4">
        <v>354200</v>
      </c>
      <c r="Z368" s="4">
        <v>20</v>
      </c>
      <c r="AA368" s="4">
        <v>278</v>
      </c>
      <c r="AB368" s="4">
        <v>1520</v>
      </c>
      <c r="AC368" s="4">
        <v>422560</v>
      </c>
      <c r="AD368" s="4">
        <v>52</v>
      </c>
      <c r="AE368" s="4">
        <v>321</v>
      </c>
      <c r="AF368" s="4">
        <v>1497</v>
      </c>
      <c r="AG368" s="4">
        <v>479931</v>
      </c>
      <c r="AH368" s="1">
        <v>59</v>
      </c>
      <c r="AI368" s="1">
        <v>378</v>
      </c>
      <c r="AJ368" s="1">
        <v>1410</v>
      </c>
      <c r="AK368" s="1">
        <v>533544</v>
      </c>
      <c r="AL368" s="1">
        <v>112</v>
      </c>
      <c r="AM368" s="1">
        <v>416</v>
      </c>
      <c r="AN368" s="1">
        <v>1365</v>
      </c>
      <c r="AO368" s="1">
        <v>568352</v>
      </c>
    </row>
    <row r="369" spans="1:41" ht="15" x14ac:dyDescent="0.2">
      <c r="A369" s="8">
        <v>36405</v>
      </c>
      <c r="B369" s="4">
        <v>11</v>
      </c>
      <c r="C369" s="4">
        <v>116</v>
      </c>
      <c r="D369" s="4">
        <v>1860</v>
      </c>
      <c r="E369" s="10">
        <v>215760</v>
      </c>
      <c r="F369" s="4">
        <v>96</v>
      </c>
      <c r="G369" s="4">
        <v>137</v>
      </c>
      <c r="H369" s="4">
        <v>1924</v>
      </c>
      <c r="I369" s="4">
        <v>264358</v>
      </c>
      <c r="J369" s="4">
        <v>257</v>
      </c>
      <c r="K369" s="4">
        <v>169</v>
      </c>
      <c r="L369" s="4">
        <v>1786</v>
      </c>
      <c r="M369" s="4">
        <v>302370</v>
      </c>
      <c r="N369" s="4">
        <v>229</v>
      </c>
      <c r="O369" s="4">
        <v>198</v>
      </c>
      <c r="P369" s="4">
        <v>1684</v>
      </c>
      <c r="Q369" s="4">
        <v>332595</v>
      </c>
      <c r="R369" s="4">
        <v>54</v>
      </c>
      <c r="S369" s="4">
        <v>239</v>
      </c>
      <c r="T369" s="4">
        <v>1573</v>
      </c>
      <c r="U369" s="4">
        <v>376027</v>
      </c>
      <c r="V369" s="4">
        <v>19</v>
      </c>
      <c r="W369" s="4">
        <v>252</v>
      </c>
      <c r="X369" s="4">
        <v>1550</v>
      </c>
      <c r="Y369" s="4">
        <v>390600</v>
      </c>
      <c r="Z369" s="4"/>
      <c r="AA369" s="4"/>
      <c r="AB369" s="4"/>
      <c r="AC369" s="4"/>
      <c r="AD369" s="4"/>
      <c r="AE369" s="4"/>
      <c r="AF369" s="4"/>
      <c r="AG369" s="4"/>
      <c r="AH369" s="1"/>
      <c r="AI369" s="1"/>
      <c r="AJ369" s="1"/>
      <c r="AK369" s="1"/>
      <c r="AL369" s="4"/>
      <c r="AM369" s="4"/>
      <c r="AN369" s="4"/>
      <c r="AO369" s="4"/>
    </row>
    <row r="370" spans="1:41" ht="15" x14ac:dyDescent="0.2">
      <c r="A370" s="8">
        <v>36406</v>
      </c>
      <c r="B370" s="4"/>
      <c r="C370" s="4"/>
      <c r="D370" s="4"/>
      <c r="E370" s="10"/>
      <c r="F370" s="4"/>
      <c r="G370" s="4"/>
      <c r="H370" s="4"/>
      <c r="I370" s="4"/>
      <c r="J370" s="4"/>
      <c r="K370" s="4"/>
      <c r="L370" s="4"/>
      <c r="M370" s="4"/>
      <c r="N370" s="4">
        <v>23</v>
      </c>
      <c r="O370" s="4">
        <v>188</v>
      </c>
      <c r="P370" s="4">
        <v>1800</v>
      </c>
      <c r="Q370" s="4">
        <v>338400</v>
      </c>
      <c r="R370" s="4">
        <v>19</v>
      </c>
      <c r="S370" s="4">
        <v>244</v>
      </c>
      <c r="T370" s="4">
        <v>1620</v>
      </c>
      <c r="U370" s="4">
        <v>395280</v>
      </c>
      <c r="V370" s="4">
        <v>18</v>
      </c>
      <c r="W370" s="4">
        <v>280</v>
      </c>
      <c r="X370" s="4">
        <v>1450</v>
      </c>
      <c r="Y370" s="4">
        <v>406000</v>
      </c>
      <c r="Z370" s="4">
        <v>59</v>
      </c>
      <c r="AA370" s="4">
        <v>293</v>
      </c>
      <c r="AB370" s="4">
        <v>1547</v>
      </c>
      <c r="AC370" s="4">
        <v>452658</v>
      </c>
      <c r="AD370" s="4">
        <v>106</v>
      </c>
      <c r="AE370" s="4">
        <v>327</v>
      </c>
      <c r="AF370" s="4">
        <v>1495</v>
      </c>
      <c r="AG370" s="4">
        <v>488865</v>
      </c>
      <c r="AH370" s="1">
        <v>14</v>
      </c>
      <c r="AI370" s="1">
        <v>402</v>
      </c>
      <c r="AJ370" s="1">
        <v>1400</v>
      </c>
      <c r="AK370" s="1">
        <v>562800</v>
      </c>
      <c r="AL370" s="4"/>
      <c r="AM370" s="4"/>
      <c r="AN370" s="4"/>
      <c r="AO370" s="4"/>
    </row>
    <row r="371" spans="1:41" ht="15" x14ac:dyDescent="0.2">
      <c r="A371" s="8">
        <v>36410</v>
      </c>
      <c r="B371" s="4">
        <v>37</v>
      </c>
      <c r="C371" s="4">
        <v>123</v>
      </c>
      <c r="D371" s="4">
        <v>2055</v>
      </c>
      <c r="E371" s="10">
        <v>252765</v>
      </c>
      <c r="F371" s="4">
        <v>148</v>
      </c>
      <c r="G371" s="4">
        <v>141</v>
      </c>
      <c r="H371" s="4">
        <v>1891</v>
      </c>
      <c r="I371" s="4">
        <v>766962</v>
      </c>
      <c r="J371" s="4">
        <v>332</v>
      </c>
      <c r="K371" s="4">
        <v>166</v>
      </c>
      <c r="L371" s="4">
        <v>1797</v>
      </c>
      <c r="M371" s="4">
        <v>298013</v>
      </c>
      <c r="N371" s="4">
        <v>322</v>
      </c>
      <c r="O371" s="4">
        <v>199</v>
      </c>
      <c r="P371" s="4">
        <v>1678</v>
      </c>
      <c r="Q371" s="4">
        <v>333774</v>
      </c>
      <c r="R371" s="4">
        <v>184</v>
      </c>
      <c r="S371" s="4">
        <v>232</v>
      </c>
      <c r="T371" s="4">
        <v>1624</v>
      </c>
      <c r="U371" s="4">
        <v>377232</v>
      </c>
      <c r="V371" s="4">
        <v>43</v>
      </c>
      <c r="W371" s="4">
        <v>256</v>
      </c>
      <c r="X371" s="4">
        <v>1535</v>
      </c>
      <c r="Y371" s="4">
        <v>392960</v>
      </c>
      <c r="Z371" s="4">
        <v>76</v>
      </c>
      <c r="AA371" s="4">
        <v>300</v>
      </c>
      <c r="AB371" s="4">
        <v>1483</v>
      </c>
      <c r="AC371" s="4">
        <v>444009</v>
      </c>
      <c r="AD371" s="4">
        <v>44</v>
      </c>
      <c r="AE371" s="4">
        <v>328</v>
      </c>
      <c r="AF371" s="4">
        <v>1433</v>
      </c>
      <c r="AG371" s="4">
        <v>469656</v>
      </c>
      <c r="AH371" s="4"/>
      <c r="AI371" s="4"/>
      <c r="AJ371" s="4"/>
      <c r="AK371" s="4"/>
      <c r="AL371" s="4"/>
      <c r="AM371" s="4"/>
      <c r="AN371" s="4"/>
      <c r="AO371" s="4"/>
    </row>
    <row r="372" spans="1:41" ht="15" x14ac:dyDescent="0.2">
      <c r="A372" s="8">
        <v>36413</v>
      </c>
      <c r="B372" s="4"/>
      <c r="C372" s="4"/>
      <c r="D372" s="4"/>
      <c r="E372" s="10"/>
      <c r="F372" s="4"/>
      <c r="G372" s="4"/>
      <c r="H372" s="4"/>
      <c r="I372" s="4"/>
      <c r="J372" s="4">
        <v>73</v>
      </c>
      <c r="K372" s="4">
        <v>178</v>
      </c>
      <c r="L372" s="4">
        <v>1737</v>
      </c>
      <c r="M372" s="4">
        <v>309127</v>
      </c>
      <c r="N372" s="4">
        <v>26</v>
      </c>
      <c r="O372" s="4">
        <v>192</v>
      </c>
      <c r="P372" s="4">
        <v>1760</v>
      </c>
      <c r="Q372" s="4">
        <v>337920</v>
      </c>
      <c r="R372" s="4">
        <v>23</v>
      </c>
      <c r="S372" s="4">
        <v>242</v>
      </c>
      <c r="T372" s="4">
        <v>1420</v>
      </c>
      <c r="U372" s="4">
        <v>343640</v>
      </c>
      <c r="V372" s="4">
        <v>40</v>
      </c>
      <c r="W372" s="4">
        <v>259</v>
      </c>
      <c r="X372" s="4">
        <v>1495</v>
      </c>
      <c r="Y372" s="4">
        <v>387205</v>
      </c>
      <c r="Z372" s="4">
        <v>54</v>
      </c>
      <c r="AA372" s="4">
        <v>281</v>
      </c>
      <c r="AB372" s="4">
        <v>1540</v>
      </c>
      <c r="AC372" s="4">
        <v>432740</v>
      </c>
      <c r="AD372" s="4">
        <v>105</v>
      </c>
      <c r="AE372" s="4">
        <v>317</v>
      </c>
      <c r="AF372" s="4">
        <v>1480</v>
      </c>
      <c r="AG372" s="4">
        <v>469653</v>
      </c>
      <c r="AH372" s="4"/>
      <c r="AI372" s="4"/>
      <c r="AJ372" s="4"/>
      <c r="AK372" s="4"/>
      <c r="AL372" s="4"/>
      <c r="AM372" s="4"/>
      <c r="AN372" s="4"/>
      <c r="AO372" s="4"/>
    </row>
    <row r="373" spans="1:41" ht="15" x14ac:dyDescent="0.2">
      <c r="A373" s="8">
        <v>36417</v>
      </c>
      <c r="B373" s="4"/>
      <c r="C373" s="4"/>
      <c r="D373" s="4"/>
      <c r="E373" s="10"/>
      <c r="F373" s="4">
        <v>110</v>
      </c>
      <c r="G373" s="4">
        <v>140</v>
      </c>
      <c r="H373" s="4">
        <v>1832</v>
      </c>
      <c r="I373" s="4">
        <v>256846</v>
      </c>
      <c r="J373" s="4">
        <v>198</v>
      </c>
      <c r="K373" s="4">
        <v>163</v>
      </c>
      <c r="L373" s="4">
        <v>1728</v>
      </c>
      <c r="M373" s="4">
        <v>282322</v>
      </c>
      <c r="N373" s="4">
        <v>342</v>
      </c>
      <c r="O373" s="4">
        <v>197</v>
      </c>
      <c r="P373" s="4">
        <v>1661</v>
      </c>
      <c r="Q373" s="4">
        <v>327558</v>
      </c>
      <c r="R373" s="4">
        <v>145</v>
      </c>
      <c r="S373" s="4">
        <v>237</v>
      </c>
      <c r="T373" s="4">
        <v>1557</v>
      </c>
      <c r="U373" s="4">
        <v>369710</v>
      </c>
      <c r="V373" s="4"/>
      <c r="W373" s="4"/>
      <c r="X373" s="4"/>
      <c r="Y373" s="4"/>
      <c r="Z373" s="4">
        <v>92</v>
      </c>
      <c r="AA373" s="4">
        <v>295</v>
      </c>
      <c r="AB373" s="4">
        <v>1450</v>
      </c>
      <c r="AC373" s="4">
        <v>428330</v>
      </c>
      <c r="AD373" s="4">
        <v>114</v>
      </c>
      <c r="AE373" s="4">
        <v>331</v>
      </c>
      <c r="AF373" s="4">
        <v>1410</v>
      </c>
      <c r="AG373" s="4">
        <v>466710</v>
      </c>
      <c r="AH373" s="1">
        <v>3</v>
      </c>
      <c r="AI373" s="1">
        <v>385</v>
      </c>
      <c r="AJ373" s="1">
        <v>1360</v>
      </c>
      <c r="AK373" s="1">
        <v>523600</v>
      </c>
      <c r="AL373" s="4"/>
      <c r="AM373" s="4"/>
      <c r="AN373" s="4"/>
      <c r="AO373" s="4"/>
    </row>
    <row r="374" spans="1:41" ht="15" x14ac:dyDescent="0.2">
      <c r="A374" s="8">
        <v>36419</v>
      </c>
      <c r="B374" s="4">
        <v>27</v>
      </c>
      <c r="C374" s="4">
        <v>125</v>
      </c>
      <c r="D374" s="4">
        <v>1745</v>
      </c>
      <c r="E374" s="10">
        <v>217253</v>
      </c>
      <c r="F374" s="4">
        <v>30</v>
      </c>
      <c r="G374" s="4">
        <v>148</v>
      </c>
      <c r="H374" s="4">
        <v>1810</v>
      </c>
      <c r="I374" s="4">
        <v>267880</v>
      </c>
      <c r="J374" s="4">
        <v>115</v>
      </c>
      <c r="K374" s="4">
        <v>172</v>
      </c>
      <c r="L374" s="4">
        <v>1738</v>
      </c>
      <c r="M374" s="4">
        <v>298936</v>
      </c>
      <c r="N374" s="4">
        <v>60</v>
      </c>
      <c r="O374" s="4">
        <v>189</v>
      </c>
      <c r="P374" s="4">
        <v>1660</v>
      </c>
      <c r="Q374" s="4">
        <v>313187</v>
      </c>
      <c r="R374" s="4">
        <v>47</v>
      </c>
      <c r="S374" s="4">
        <v>229</v>
      </c>
      <c r="T374" s="4">
        <v>1600</v>
      </c>
      <c r="U374" s="4">
        <v>366400</v>
      </c>
      <c r="V374" s="4">
        <v>22</v>
      </c>
      <c r="W374" s="4">
        <v>253</v>
      </c>
      <c r="X374" s="4">
        <v>1510</v>
      </c>
      <c r="Y374" s="4">
        <v>382030</v>
      </c>
      <c r="Z374" s="4">
        <v>20</v>
      </c>
      <c r="AA374" s="4">
        <v>280</v>
      </c>
      <c r="AB374" s="4">
        <v>1510</v>
      </c>
      <c r="AC374" s="4">
        <v>422800</v>
      </c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</row>
    <row r="375" spans="1:41" ht="15" x14ac:dyDescent="0.2">
      <c r="A375" s="8">
        <v>36424</v>
      </c>
      <c r="B375" s="4">
        <v>40</v>
      </c>
      <c r="C375" s="4">
        <v>114</v>
      </c>
      <c r="D375" s="4">
        <v>1830</v>
      </c>
      <c r="E375" s="10">
        <v>208620</v>
      </c>
      <c r="F375" s="4">
        <v>116</v>
      </c>
      <c r="G375" s="4">
        <v>145</v>
      </c>
      <c r="H375" s="4">
        <v>1792</v>
      </c>
      <c r="I375" s="4">
        <v>259493</v>
      </c>
      <c r="J375" s="4">
        <v>167</v>
      </c>
      <c r="K375" s="4">
        <v>167</v>
      </c>
      <c r="L375" s="4">
        <v>1746</v>
      </c>
      <c r="M375" s="4">
        <v>292106</v>
      </c>
      <c r="N375" s="4">
        <v>235</v>
      </c>
      <c r="O375" s="4">
        <v>197</v>
      </c>
      <c r="P375" s="4">
        <v>1658</v>
      </c>
      <c r="Q375" s="4">
        <v>326942</v>
      </c>
      <c r="R375" s="4">
        <v>113</v>
      </c>
      <c r="S375" s="4">
        <v>231</v>
      </c>
      <c r="T375" s="4">
        <v>1588</v>
      </c>
      <c r="U375" s="4">
        <v>365919</v>
      </c>
      <c r="V375" s="4">
        <v>46</v>
      </c>
      <c r="W375" s="4">
        <v>280</v>
      </c>
      <c r="X375" s="4">
        <v>1530</v>
      </c>
      <c r="Y375" s="4">
        <v>428400</v>
      </c>
      <c r="Z375" s="4">
        <v>129</v>
      </c>
      <c r="AA375" s="4">
        <v>310</v>
      </c>
      <c r="AB375" s="4">
        <v>1426</v>
      </c>
      <c r="AC375" s="4">
        <v>441603</v>
      </c>
      <c r="AD375" s="4">
        <v>39</v>
      </c>
      <c r="AE375" s="4">
        <v>330</v>
      </c>
      <c r="AF375" s="4">
        <v>1450</v>
      </c>
      <c r="AG375" s="4">
        <v>478500</v>
      </c>
      <c r="AH375" s="4"/>
      <c r="AI375" s="4"/>
      <c r="AJ375" s="4"/>
      <c r="AK375" s="4"/>
      <c r="AL375" s="4"/>
      <c r="AM375" s="4"/>
      <c r="AN375" s="4"/>
      <c r="AO375" s="4"/>
    </row>
    <row r="376" spans="1:41" ht="15" x14ac:dyDescent="0.2">
      <c r="A376" s="8">
        <v>36426</v>
      </c>
      <c r="B376" s="4"/>
      <c r="C376" s="4"/>
      <c r="D376" s="4"/>
      <c r="E376" s="10"/>
      <c r="F376" s="4">
        <v>46</v>
      </c>
      <c r="G376" s="4">
        <v>138</v>
      </c>
      <c r="H376" s="4">
        <v>1775</v>
      </c>
      <c r="I376" s="4">
        <v>244063</v>
      </c>
      <c r="J376" s="4">
        <v>70</v>
      </c>
      <c r="K376" s="4">
        <v>163</v>
      </c>
      <c r="L376" s="4">
        <v>1785</v>
      </c>
      <c r="M376" s="4">
        <v>291401</v>
      </c>
      <c r="N376" s="4">
        <v>69</v>
      </c>
      <c r="O376" s="4">
        <v>191</v>
      </c>
      <c r="P376" s="4">
        <v>1683</v>
      </c>
      <c r="Q376" s="4">
        <v>320956</v>
      </c>
      <c r="R376" s="4">
        <v>14</v>
      </c>
      <c r="S376" s="4">
        <v>245</v>
      </c>
      <c r="T376" s="4">
        <v>1520</v>
      </c>
      <c r="U376" s="4">
        <v>372400</v>
      </c>
      <c r="V376" s="4"/>
      <c r="W376" s="4"/>
      <c r="X376" s="4"/>
      <c r="Y376" s="4"/>
      <c r="Z376" s="4">
        <v>5</v>
      </c>
      <c r="AA376" s="4">
        <v>280</v>
      </c>
      <c r="AB376" s="4">
        <v>1360</v>
      </c>
      <c r="AC376" s="4">
        <v>380880</v>
      </c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</row>
    <row r="377" spans="1:41" ht="15" x14ac:dyDescent="0.2">
      <c r="A377" s="8">
        <v>36427</v>
      </c>
      <c r="B377" s="4"/>
      <c r="C377" s="4"/>
      <c r="D377" s="4"/>
      <c r="E377" s="10"/>
      <c r="F377" s="4"/>
      <c r="G377" s="4"/>
      <c r="H377" s="4"/>
      <c r="I377" s="4"/>
      <c r="J377" s="4"/>
      <c r="K377" s="4"/>
      <c r="L377" s="4"/>
      <c r="M377" s="4"/>
      <c r="N377" s="4">
        <v>24</v>
      </c>
      <c r="O377" s="4">
        <v>195</v>
      </c>
      <c r="P377" s="4">
        <v>1720</v>
      </c>
      <c r="Q377" s="4">
        <v>335400</v>
      </c>
      <c r="R377" s="4">
        <v>20</v>
      </c>
      <c r="S377" s="4">
        <v>240</v>
      </c>
      <c r="T377" s="4">
        <v>1520</v>
      </c>
      <c r="U377" s="4">
        <v>364800</v>
      </c>
      <c r="V377" s="4">
        <v>19</v>
      </c>
      <c r="W377" s="4">
        <v>260</v>
      </c>
      <c r="X377" s="4">
        <v>1520</v>
      </c>
      <c r="Y377" s="4">
        <v>395200</v>
      </c>
      <c r="Z377" s="4"/>
      <c r="AA377" s="4"/>
      <c r="AB377" s="4"/>
      <c r="AC377" s="4"/>
      <c r="AD377" s="4">
        <v>71</v>
      </c>
      <c r="AE377" s="4">
        <v>332</v>
      </c>
      <c r="AF377" s="4">
        <v>1473</v>
      </c>
      <c r="AG377" s="4">
        <v>488502</v>
      </c>
      <c r="AH377" s="1">
        <v>17</v>
      </c>
      <c r="AI377" s="1">
        <v>345</v>
      </c>
      <c r="AJ377" s="1">
        <v>1450</v>
      </c>
      <c r="AK377" s="1">
        <v>500250</v>
      </c>
      <c r="AL377" s="4"/>
      <c r="AM377" s="4"/>
      <c r="AN377" s="4"/>
      <c r="AO377" s="4"/>
    </row>
    <row r="378" spans="1:41" ht="15" x14ac:dyDescent="0.2">
      <c r="A378" s="8">
        <v>36431</v>
      </c>
      <c r="B378" s="4"/>
      <c r="C378" s="4"/>
      <c r="D378" s="4"/>
      <c r="E378" s="10"/>
      <c r="F378" s="4">
        <v>42</v>
      </c>
      <c r="G378" s="4">
        <v>144</v>
      </c>
      <c r="H378" s="4">
        <v>1810</v>
      </c>
      <c r="I378" s="4">
        <v>260640</v>
      </c>
      <c r="J378" s="4">
        <v>136</v>
      </c>
      <c r="K378" s="4">
        <v>171</v>
      </c>
      <c r="L378" s="4">
        <v>1648</v>
      </c>
      <c r="M378" s="4">
        <v>282140</v>
      </c>
      <c r="N378" s="4">
        <v>231</v>
      </c>
      <c r="O378" s="4">
        <v>199</v>
      </c>
      <c r="P378" s="4">
        <v>1667</v>
      </c>
      <c r="Q378" s="4">
        <v>330900</v>
      </c>
      <c r="R378" s="4">
        <v>93</v>
      </c>
      <c r="S378" s="4">
        <v>242</v>
      </c>
      <c r="T378" s="4">
        <v>1570</v>
      </c>
      <c r="U378" s="4">
        <v>379312</v>
      </c>
      <c r="V378" s="4">
        <v>41</v>
      </c>
      <c r="W378" s="4">
        <v>257</v>
      </c>
      <c r="X378" s="4">
        <v>1500</v>
      </c>
      <c r="Y378" s="4">
        <v>385500</v>
      </c>
      <c r="Z378" s="4">
        <v>36</v>
      </c>
      <c r="AA378" s="4">
        <v>298</v>
      </c>
      <c r="AB378" s="4">
        <v>1450</v>
      </c>
      <c r="AC378" s="4">
        <v>432100</v>
      </c>
      <c r="AD378" s="4">
        <v>14</v>
      </c>
      <c r="AE378" s="4">
        <v>353</v>
      </c>
      <c r="AF378" s="4">
        <v>1400</v>
      </c>
      <c r="AG378" s="4">
        <v>494200</v>
      </c>
      <c r="AH378" s="4"/>
      <c r="AI378" s="4"/>
      <c r="AJ378" s="4"/>
      <c r="AK378" s="4"/>
      <c r="AL378" s="4"/>
      <c r="AM378" s="4"/>
      <c r="AN378" s="4"/>
      <c r="AO378" s="4"/>
    </row>
    <row r="379" spans="1:41" ht="15" x14ac:dyDescent="0.2">
      <c r="A379" s="8">
        <v>36432</v>
      </c>
      <c r="B379" s="4"/>
      <c r="C379" s="4"/>
      <c r="D379" s="4"/>
      <c r="E379" s="10"/>
      <c r="F379" s="4"/>
      <c r="G379" s="4"/>
      <c r="H379" s="4"/>
      <c r="I379" s="4"/>
      <c r="J379" s="4"/>
      <c r="K379" s="4"/>
      <c r="L379" s="4"/>
      <c r="M379" s="4"/>
      <c r="N379" s="4">
        <v>24</v>
      </c>
      <c r="O379" s="4">
        <v>195</v>
      </c>
      <c r="P379" s="4">
        <v>1620</v>
      </c>
      <c r="Q379" s="4">
        <v>315900</v>
      </c>
      <c r="R379" s="4">
        <v>20</v>
      </c>
      <c r="S379" s="4">
        <v>240</v>
      </c>
      <c r="T379" s="4">
        <v>1550</v>
      </c>
      <c r="U379" s="4">
        <v>372000</v>
      </c>
      <c r="V379" s="4">
        <v>81</v>
      </c>
      <c r="W379" s="4">
        <v>254</v>
      </c>
      <c r="X379" s="4">
        <v>1518</v>
      </c>
      <c r="Y379" s="4">
        <v>385445</v>
      </c>
      <c r="Z379" s="4">
        <v>18</v>
      </c>
      <c r="AA379" s="4">
        <v>271</v>
      </c>
      <c r="AB379" s="4">
        <v>1500</v>
      </c>
      <c r="AC379" s="4">
        <v>406500</v>
      </c>
      <c r="AD379" s="4">
        <v>124</v>
      </c>
      <c r="AE379" s="4">
        <v>331</v>
      </c>
      <c r="AF379" s="4">
        <v>1450</v>
      </c>
      <c r="AG379" s="4">
        <v>479329</v>
      </c>
      <c r="AH379" s="4"/>
      <c r="AI379" s="4"/>
      <c r="AJ379" s="4"/>
      <c r="AK379" s="4"/>
      <c r="AL379" s="4"/>
      <c r="AM379" s="4"/>
      <c r="AN379" s="4"/>
      <c r="AO379" s="4"/>
    </row>
    <row r="380" spans="1:41" ht="15" x14ac:dyDescent="0.2">
      <c r="A380" s="8">
        <v>36433</v>
      </c>
      <c r="B380" s="4"/>
      <c r="C380" s="4"/>
      <c r="D380" s="4"/>
      <c r="E380" s="10"/>
      <c r="F380" s="4">
        <v>25</v>
      </c>
      <c r="G380" s="4">
        <v>137</v>
      </c>
      <c r="H380" s="4">
        <v>1675</v>
      </c>
      <c r="I380" s="4">
        <v>228638</v>
      </c>
      <c r="J380" s="4">
        <v>141</v>
      </c>
      <c r="K380" s="4">
        <v>163</v>
      </c>
      <c r="L380" s="4">
        <v>1653</v>
      </c>
      <c r="M380" s="4">
        <v>268943</v>
      </c>
      <c r="N380" s="4">
        <v>54</v>
      </c>
      <c r="O380" s="4">
        <v>194</v>
      </c>
      <c r="P380" s="4">
        <v>1645</v>
      </c>
      <c r="Q380" s="4">
        <v>318308</v>
      </c>
      <c r="R380" s="4">
        <v>22</v>
      </c>
      <c r="S380" s="4">
        <v>227</v>
      </c>
      <c r="T380" s="4">
        <v>1540</v>
      </c>
      <c r="U380" s="4">
        <v>348810</v>
      </c>
      <c r="V380" s="4"/>
      <c r="W380" s="4"/>
      <c r="X380" s="4"/>
      <c r="Y380" s="4"/>
      <c r="Z380" s="4">
        <v>104</v>
      </c>
      <c r="AA380" s="4">
        <v>302</v>
      </c>
      <c r="AB380" s="4">
        <v>1462</v>
      </c>
      <c r="AC380" s="4">
        <v>440936</v>
      </c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</row>
    <row r="381" spans="1:41" ht="15" x14ac:dyDescent="0.2">
      <c r="A381" s="8"/>
      <c r="B381" s="4"/>
      <c r="C381" s="4"/>
      <c r="D381" s="4"/>
      <c r="E381" s="10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</row>
    <row r="382" spans="1:41" ht="15" x14ac:dyDescent="0.2">
      <c r="A382" s="8">
        <v>36438</v>
      </c>
      <c r="B382" s="4">
        <v>27</v>
      </c>
      <c r="C382" s="4">
        <v>128</v>
      </c>
      <c r="D382" s="4">
        <v>1790</v>
      </c>
      <c r="E382" s="10">
        <v>229120</v>
      </c>
      <c r="F382" s="4">
        <v>160</v>
      </c>
      <c r="G382" s="4">
        <v>144</v>
      </c>
      <c r="H382" s="4">
        <v>1743</v>
      </c>
      <c r="I382" s="4">
        <v>250920</v>
      </c>
      <c r="J382" s="4">
        <v>320</v>
      </c>
      <c r="K382" s="4">
        <v>167</v>
      </c>
      <c r="L382" s="4">
        <v>1657</v>
      </c>
      <c r="M382" s="4">
        <v>276388</v>
      </c>
      <c r="N382" s="4">
        <v>316</v>
      </c>
      <c r="O382" s="4">
        <v>197</v>
      </c>
      <c r="P382" s="4">
        <v>1624</v>
      </c>
      <c r="Q382" s="4">
        <v>320177</v>
      </c>
      <c r="R382" s="4">
        <v>118</v>
      </c>
      <c r="S382" s="4">
        <v>228</v>
      </c>
      <c r="T382" s="4">
        <v>1583</v>
      </c>
      <c r="U382" s="4">
        <v>360736</v>
      </c>
      <c r="V382" s="4">
        <v>20</v>
      </c>
      <c r="W382" s="4">
        <v>255</v>
      </c>
      <c r="X382" s="4">
        <v>1580</v>
      </c>
      <c r="Y382" s="4">
        <v>402900</v>
      </c>
      <c r="Z382" s="4">
        <v>41</v>
      </c>
      <c r="AA382" s="4">
        <v>297</v>
      </c>
      <c r="AB382" s="4">
        <v>1457</v>
      </c>
      <c r="AC382" s="4">
        <v>433116</v>
      </c>
      <c r="AD382" s="4">
        <v>30</v>
      </c>
      <c r="AE382" s="4">
        <v>327</v>
      </c>
      <c r="AF382" s="4">
        <v>1455</v>
      </c>
      <c r="AG382" s="4">
        <v>475058</v>
      </c>
      <c r="AH382" s="4"/>
      <c r="AI382" s="4"/>
      <c r="AJ382" s="4"/>
      <c r="AK382" s="4"/>
      <c r="AL382" s="4"/>
      <c r="AM382" s="4"/>
      <c r="AN382" s="4"/>
      <c r="AO382" s="4"/>
    </row>
    <row r="383" spans="1:41" ht="15" x14ac:dyDescent="0.2">
      <c r="A383" s="8">
        <v>36440</v>
      </c>
      <c r="B383" s="4"/>
      <c r="C383" s="4"/>
      <c r="D383" s="4"/>
      <c r="E383" s="10"/>
      <c r="F383" s="4">
        <v>30</v>
      </c>
      <c r="G383" s="4">
        <v>135</v>
      </c>
      <c r="H383" s="4">
        <v>1750</v>
      </c>
      <c r="I383" s="4">
        <v>236250</v>
      </c>
      <c r="J383" s="4">
        <v>169</v>
      </c>
      <c r="K383" s="4">
        <v>166</v>
      </c>
      <c r="L383" s="4">
        <v>1670</v>
      </c>
      <c r="M383" s="4">
        <v>277936</v>
      </c>
      <c r="N383" s="4">
        <v>86</v>
      </c>
      <c r="O383" s="4">
        <v>186</v>
      </c>
      <c r="P383" s="4">
        <v>1653</v>
      </c>
      <c r="Q383" s="4">
        <v>307365</v>
      </c>
      <c r="R383" s="4">
        <v>29</v>
      </c>
      <c r="S383" s="4">
        <v>233</v>
      </c>
      <c r="T383" s="4">
        <v>1520</v>
      </c>
      <c r="U383" s="4">
        <v>353400</v>
      </c>
      <c r="V383" s="4"/>
      <c r="W383" s="4"/>
      <c r="X383" s="4"/>
      <c r="Y383" s="4"/>
      <c r="Z383" s="4">
        <v>1</v>
      </c>
      <c r="AA383" s="4">
        <v>286</v>
      </c>
      <c r="AB383" s="4">
        <v>1320</v>
      </c>
      <c r="AC383" s="4">
        <v>377520</v>
      </c>
      <c r="AD383" s="4">
        <v>1</v>
      </c>
      <c r="AE383" s="4">
        <v>320</v>
      </c>
      <c r="AF383" s="4">
        <v>1370</v>
      </c>
      <c r="AG383" s="4">
        <v>438400</v>
      </c>
      <c r="AH383" s="4"/>
      <c r="AI383" s="4"/>
      <c r="AJ383" s="4"/>
      <c r="AK383" s="4"/>
      <c r="AL383" s="4"/>
      <c r="AM383" s="4"/>
      <c r="AN383" s="4"/>
      <c r="AO383" s="4"/>
    </row>
    <row r="384" spans="1:41" ht="15" x14ac:dyDescent="0.2">
      <c r="A384" s="8">
        <v>36441</v>
      </c>
      <c r="B384" s="4"/>
      <c r="C384" s="4"/>
      <c r="D384" s="4"/>
      <c r="E384" s="10"/>
      <c r="F384" s="4"/>
      <c r="G384" s="4"/>
      <c r="H384" s="4"/>
      <c r="I384" s="4"/>
      <c r="J384" s="4"/>
      <c r="K384" s="4"/>
      <c r="L384" s="4"/>
      <c r="M384" s="4"/>
      <c r="N384" s="4">
        <v>107</v>
      </c>
      <c r="O384" s="4">
        <v>198</v>
      </c>
      <c r="P384" s="4">
        <v>1756</v>
      </c>
      <c r="Q384" s="4">
        <v>347688</v>
      </c>
      <c r="R384" s="4"/>
      <c r="S384" s="4"/>
      <c r="T384" s="4"/>
      <c r="U384" s="4"/>
      <c r="V384" s="4">
        <v>82</v>
      </c>
      <c r="W384" s="4">
        <v>260</v>
      </c>
      <c r="X384" s="4">
        <v>1495</v>
      </c>
      <c r="Y384" s="4">
        <v>389074</v>
      </c>
      <c r="Z384" s="4">
        <v>18</v>
      </c>
      <c r="AA384" s="4">
        <v>271</v>
      </c>
      <c r="AB384" s="4">
        <v>1390</v>
      </c>
      <c r="AC384" s="4">
        <v>376690</v>
      </c>
      <c r="AD384" s="4">
        <v>106</v>
      </c>
      <c r="AE384" s="4">
        <v>329</v>
      </c>
      <c r="AF384" s="4">
        <v>1430</v>
      </c>
      <c r="AG384" s="4">
        <v>470470</v>
      </c>
      <c r="AH384" s="4"/>
      <c r="AI384" s="4"/>
      <c r="AJ384" s="4"/>
      <c r="AK384" s="4"/>
      <c r="AL384" s="4"/>
      <c r="AM384" s="4"/>
      <c r="AN384" s="4"/>
      <c r="AO384" s="4"/>
    </row>
    <row r="385" spans="1:41" ht="15" x14ac:dyDescent="0.2">
      <c r="A385" s="8">
        <v>36445</v>
      </c>
      <c r="B385" s="4">
        <v>21</v>
      </c>
      <c r="C385" s="4">
        <v>128</v>
      </c>
      <c r="D385" s="4">
        <v>1830</v>
      </c>
      <c r="E385" s="10">
        <v>234240</v>
      </c>
      <c r="F385" s="4">
        <v>63</v>
      </c>
      <c r="G385" s="4">
        <v>139</v>
      </c>
      <c r="H385" s="4">
        <v>1723</v>
      </c>
      <c r="I385" s="4">
        <v>239428</v>
      </c>
      <c r="J385" s="4">
        <v>193</v>
      </c>
      <c r="K385" s="4">
        <v>168</v>
      </c>
      <c r="L385" s="4">
        <v>1714</v>
      </c>
      <c r="M385" s="4">
        <v>288408</v>
      </c>
      <c r="N385" s="4">
        <v>228</v>
      </c>
      <c r="O385" s="4">
        <v>199</v>
      </c>
      <c r="P385" s="4">
        <v>1550</v>
      </c>
      <c r="Q385" s="4">
        <v>309004</v>
      </c>
      <c r="R385" s="4">
        <v>79</v>
      </c>
      <c r="S385" s="4">
        <v>228</v>
      </c>
      <c r="T385" s="4">
        <v>1570</v>
      </c>
      <c r="U385" s="4">
        <v>357175</v>
      </c>
      <c r="V385" s="4">
        <v>68</v>
      </c>
      <c r="W385" s="4">
        <v>276</v>
      </c>
      <c r="X385" s="4">
        <v>1418</v>
      </c>
      <c r="Y385" s="4">
        <v>391584</v>
      </c>
      <c r="Z385" s="4">
        <v>148</v>
      </c>
      <c r="AA385" s="4">
        <v>311</v>
      </c>
      <c r="AB385" s="4">
        <v>1422</v>
      </c>
      <c r="AC385" s="4">
        <v>441679</v>
      </c>
      <c r="AD385" s="4">
        <v>20</v>
      </c>
      <c r="AE385" s="4">
        <v>335</v>
      </c>
      <c r="AF385" s="4">
        <v>1420</v>
      </c>
      <c r="AG385" s="4">
        <v>475700</v>
      </c>
      <c r="AH385" s="4"/>
      <c r="AI385" s="4"/>
      <c r="AJ385" s="4"/>
      <c r="AK385" s="4"/>
      <c r="AL385" s="4"/>
      <c r="AM385" s="4"/>
      <c r="AN385" s="4"/>
      <c r="AO385" s="4"/>
    </row>
    <row r="386" spans="1:41" ht="15" x14ac:dyDescent="0.2">
      <c r="A386" s="8">
        <v>36447</v>
      </c>
      <c r="B386" s="4">
        <v>42</v>
      </c>
      <c r="C386" s="4">
        <v>125</v>
      </c>
      <c r="D386" s="4">
        <v>1740</v>
      </c>
      <c r="E386" s="10">
        <v>217500</v>
      </c>
      <c r="F386" s="4"/>
      <c r="G386" s="4"/>
      <c r="H386" s="4"/>
      <c r="I386" s="4"/>
      <c r="J386" s="4">
        <v>104</v>
      </c>
      <c r="K386" s="4">
        <v>157</v>
      </c>
      <c r="L386" s="4">
        <v>1732</v>
      </c>
      <c r="M386" s="4">
        <v>272449</v>
      </c>
      <c r="N386" s="4">
        <v>80</v>
      </c>
      <c r="O386" s="4">
        <v>191</v>
      </c>
      <c r="P386" s="4">
        <v>1566</v>
      </c>
      <c r="Q386" s="4">
        <v>298793</v>
      </c>
      <c r="R386" s="4">
        <v>67</v>
      </c>
      <c r="S386" s="4">
        <v>222</v>
      </c>
      <c r="T386" s="4">
        <v>1530</v>
      </c>
      <c r="U386" s="4">
        <v>339660</v>
      </c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</row>
    <row r="387" spans="1:41" ht="15" x14ac:dyDescent="0.2">
      <c r="A387" s="8">
        <v>36452</v>
      </c>
      <c r="B387" s="4">
        <v>5</v>
      </c>
      <c r="C387" s="4">
        <v>121</v>
      </c>
      <c r="D387" s="4">
        <v>1930</v>
      </c>
      <c r="E387" s="10">
        <v>233530</v>
      </c>
      <c r="F387" s="4">
        <v>55</v>
      </c>
      <c r="G387" s="4">
        <v>142</v>
      </c>
      <c r="H387" s="4">
        <v>1720</v>
      </c>
      <c r="I387" s="4">
        <v>243380</v>
      </c>
      <c r="J387" s="4">
        <v>118</v>
      </c>
      <c r="K387" s="4">
        <v>162</v>
      </c>
      <c r="L387" s="4">
        <v>1718</v>
      </c>
      <c r="M387" s="4">
        <v>278943</v>
      </c>
      <c r="N387" s="4">
        <v>186</v>
      </c>
      <c r="O387" s="4">
        <v>223</v>
      </c>
      <c r="P387" s="4">
        <v>1660</v>
      </c>
      <c r="Q387" s="4">
        <v>370180</v>
      </c>
      <c r="R387" s="4">
        <v>164</v>
      </c>
      <c r="S387" s="4">
        <v>235</v>
      </c>
      <c r="T387" s="4">
        <v>1513</v>
      </c>
      <c r="U387" s="4">
        <v>355627</v>
      </c>
      <c r="V387" s="4">
        <v>39</v>
      </c>
      <c r="W387" s="4">
        <v>256</v>
      </c>
      <c r="X387" s="4">
        <v>1445</v>
      </c>
      <c r="Y387" s="4">
        <v>370281</v>
      </c>
      <c r="Z387" s="4">
        <v>100</v>
      </c>
      <c r="AA387" s="4">
        <v>285</v>
      </c>
      <c r="AB387" s="4">
        <v>1450</v>
      </c>
      <c r="AC387" s="4">
        <v>412960</v>
      </c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</row>
    <row r="388" spans="1:41" ht="15" x14ac:dyDescent="0.2">
      <c r="A388" s="8">
        <v>36454</v>
      </c>
      <c r="B388" s="4"/>
      <c r="C388" s="4"/>
      <c r="D388" s="4"/>
      <c r="E388" s="10"/>
      <c r="F388" s="4">
        <v>30</v>
      </c>
      <c r="G388" s="4">
        <v>144</v>
      </c>
      <c r="H388" s="4">
        <v>1680</v>
      </c>
      <c r="I388" s="4">
        <v>241920</v>
      </c>
      <c r="J388" s="4">
        <v>45</v>
      </c>
      <c r="K388" s="4">
        <v>161</v>
      </c>
      <c r="L388" s="4">
        <v>1675</v>
      </c>
      <c r="M388" s="4">
        <v>268838</v>
      </c>
      <c r="N388" s="4">
        <v>56</v>
      </c>
      <c r="O388" s="4">
        <v>189</v>
      </c>
      <c r="P388" s="4">
        <v>1660</v>
      </c>
      <c r="Q388" s="4">
        <v>313740</v>
      </c>
      <c r="R388" s="4">
        <v>41</v>
      </c>
      <c r="S388" s="4">
        <v>236</v>
      </c>
      <c r="T388" s="4">
        <v>1535</v>
      </c>
      <c r="U388" s="4">
        <v>361493</v>
      </c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</row>
    <row r="389" spans="1:41" ht="15" x14ac:dyDescent="0.2">
      <c r="A389" s="8">
        <v>36459</v>
      </c>
      <c r="B389" s="4">
        <v>25</v>
      </c>
      <c r="C389" s="4">
        <v>125</v>
      </c>
      <c r="D389" s="4">
        <v>1780</v>
      </c>
      <c r="E389" s="10">
        <v>221610</v>
      </c>
      <c r="F389" s="4">
        <v>40</v>
      </c>
      <c r="G389" s="4">
        <v>141</v>
      </c>
      <c r="H389" s="4">
        <v>1713</v>
      </c>
      <c r="I389" s="4">
        <v>241580</v>
      </c>
      <c r="J389" s="4">
        <v>220</v>
      </c>
      <c r="K389" s="4">
        <v>164</v>
      </c>
      <c r="L389" s="4">
        <v>1663</v>
      </c>
      <c r="M389" s="4">
        <v>272083</v>
      </c>
      <c r="N389" s="4">
        <v>101</v>
      </c>
      <c r="O389" s="4">
        <v>191</v>
      </c>
      <c r="P389" s="4">
        <v>1642</v>
      </c>
      <c r="Q389" s="4">
        <v>313622</v>
      </c>
      <c r="R389" s="4">
        <v>159</v>
      </c>
      <c r="S389" s="4">
        <v>233</v>
      </c>
      <c r="T389" s="4">
        <v>1525</v>
      </c>
      <c r="U389" s="4">
        <v>355783</v>
      </c>
      <c r="V389" s="4">
        <v>161</v>
      </c>
      <c r="W389" s="4">
        <v>259</v>
      </c>
      <c r="X389" s="4">
        <v>1500</v>
      </c>
      <c r="Y389" s="4">
        <v>388688</v>
      </c>
      <c r="Z389" s="4">
        <v>154</v>
      </c>
      <c r="AA389" s="4">
        <v>293</v>
      </c>
      <c r="AB389" s="4">
        <v>1446</v>
      </c>
      <c r="AC389" s="4">
        <v>423708</v>
      </c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</row>
    <row r="390" spans="1:41" ht="15" x14ac:dyDescent="0.2">
      <c r="A390" s="8">
        <v>36461</v>
      </c>
      <c r="B390" s="4"/>
      <c r="C390" s="4"/>
      <c r="D390" s="4"/>
      <c r="E390" s="10"/>
      <c r="F390" s="4">
        <v>15</v>
      </c>
      <c r="G390" s="4">
        <v>149</v>
      </c>
      <c r="H390" s="4">
        <v>1700</v>
      </c>
      <c r="I390" s="4">
        <v>253300</v>
      </c>
      <c r="J390" s="4">
        <v>94</v>
      </c>
      <c r="K390" s="4">
        <v>165</v>
      </c>
      <c r="L390" s="4">
        <v>1678</v>
      </c>
      <c r="M390" s="4">
        <v>275949</v>
      </c>
      <c r="N390" s="4">
        <v>91</v>
      </c>
      <c r="O390" s="4">
        <v>196</v>
      </c>
      <c r="P390" s="4">
        <v>1520</v>
      </c>
      <c r="Q390" s="4">
        <v>295960</v>
      </c>
      <c r="R390" s="4">
        <v>169</v>
      </c>
      <c r="S390" s="4">
        <v>248</v>
      </c>
      <c r="T390" s="4">
        <v>1479</v>
      </c>
      <c r="U390" s="4">
        <v>367384</v>
      </c>
      <c r="V390" s="4">
        <v>83</v>
      </c>
      <c r="W390" s="4">
        <v>263</v>
      </c>
      <c r="X390" s="4">
        <v>1408</v>
      </c>
      <c r="Y390" s="4">
        <v>369741</v>
      </c>
      <c r="Z390" s="4">
        <v>86</v>
      </c>
      <c r="AA390" s="4">
        <v>297</v>
      </c>
      <c r="AB390" s="4">
        <v>1403</v>
      </c>
      <c r="AC390" s="4">
        <v>416556</v>
      </c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</row>
    <row r="391" spans="1:41" ht="15" x14ac:dyDescent="0.2">
      <c r="A391" s="8"/>
      <c r="B391" s="4"/>
      <c r="C391" s="4"/>
      <c r="D391" s="4"/>
      <c r="E391" s="10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</row>
    <row r="392" spans="1:41" ht="15" x14ac:dyDescent="0.2">
      <c r="A392" s="8">
        <v>36466</v>
      </c>
      <c r="B392" s="4"/>
      <c r="C392" s="4"/>
      <c r="D392" s="4"/>
      <c r="E392" s="10"/>
      <c r="F392" s="4">
        <v>19</v>
      </c>
      <c r="G392" s="4">
        <v>147</v>
      </c>
      <c r="H392" s="4">
        <v>1580</v>
      </c>
      <c r="I392" s="4">
        <v>232260</v>
      </c>
      <c r="J392" s="4">
        <v>139</v>
      </c>
      <c r="K392" s="4">
        <v>168</v>
      </c>
      <c r="L392" s="4">
        <v>1597</v>
      </c>
      <c r="M392" s="4">
        <v>267442</v>
      </c>
      <c r="N392" s="4">
        <v>212</v>
      </c>
      <c r="O392" s="4">
        <v>197</v>
      </c>
      <c r="P392" s="4">
        <v>1520</v>
      </c>
      <c r="Q392" s="4">
        <v>298680</v>
      </c>
      <c r="R392" s="4">
        <v>186</v>
      </c>
      <c r="S392" s="4">
        <v>234</v>
      </c>
      <c r="T392" s="4">
        <v>1499</v>
      </c>
      <c r="U392" s="4">
        <v>351216</v>
      </c>
      <c r="V392" s="4">
        <v>56</v>
      </c>
      <c r="W392" s="4">
        <v>260</v>
      </c>
      <c r="X392" s="4">
        <v>1417</v>
      </c>
      <c r="Y392" s="4">
        <v>368333</v>
      </c>
      <c r="Z392" s="4">
        <v>89</v>
      </c>
      <c r="AA392" s="4">
        <v>292</v>
      </c>
      <c r="AB392" s="4">
        <v>1452</v>
      </c>
      <c r="AC392" s="4">
        <v>424274</v>
      </c>
      <c r="AD392" s="4">
        <v>10</v>
      </c>
      <c r="AE392" s="4">
        <v>358</v>
      </c>
      <c r="AF392" s="4">
        <v>1390</v>
      </c>
      <c r="AG392" s="4">
        <v>497620</v>
      </c>
      <c r="AH392" s="4"/>
      <c r="AI392" s="4"/>
      <c r="AJ392" s="4"/>
      <c r="AK392" s="4"/>
      <c r="AL392" s="4"/>
      <c r="AM392" s="4"/>
      <c r="AN392" s="4"/>
      <c r="AO392" s="4"/>
    </row>
    <row r="393" spans="1:41" ht="15" x14ac:dyDescent="0.2">
      <c r="A393" s="8">
        <v>36468</v>
      </c>
      <c r="B393" s="4"/>
      <c r="C393" s="4"/>
      <c r="D393" s="4"/>
      <c r="E393" s="10"/>
      <c r="F393" s="4">
        <v>7</v>
      </c>
      <c r="G393" s="4">
        <v>147</v>
      </c>
      <c r="H393" s="4">
        <v>1690</v>
      </c>
      <c r="I393" s="4">
        <v>248430</v>
      </c>
      <c r="J393" s="4">
        <v>50</v>
      </c>
      <c r="K393" s="4">
        <v>167</v>
      </c>
      <c r="L393" s="4">
        <v>1567</v>
      </c>
      <c r="M393" s="4">
        <v>263200</v>
      </c>
      <c r="N393" s="4">
        <v>63</v>
      </c>
      <c r="O393" s="4">
        <v>208</v>
      </c>
      <c r="P393" s="4">
        <v>1573</v>
      </c>
      <c r="Q393" s="4">
        <v>326204</v>
      </c>
      <c r="R393" s="4">
        <v>23</v>
      </c>
      <c r="S393" s="4">
        <v>248</v>
      </c>
      <c r="T393" s="4">
        <v>1500</v>
      </c>
      <c r="U393" s="4">
        <v>372000</v>
      </c>
      <c r="V393" s="4">
        <v>32</v>
      </c>
      <c r="W393" s="4">
        <v>271</v>
      </c>
      <c r="X393" s="4">
        <v>1410</v>
      </c>
      <c r="Y393" s="4">
        <v>321405</v>
      </c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1">
        <v>15</v>
      </c>
      <c r="AM393" s="1">
        <v>401</v>
      </c>
      <c r="AN393" s="1">
        <v>1370</v>
      </c>
      <c r="AO393" s="1">
        <v>549370</v>
      </c>
    </row>
    <row r="394" spans="1:41" ht="15" x14ac:dyDescent="0.2">
      <c r="A394" s="8">
        <v>36473</v>
      </c>
      <c r="B394" s="4">
        <v>3</v>
      </c>
      <c r="C394" s="4">
        <v>125</v>
      </c>
      <c r="D394" s="4">
        <v>1820</v>
      </c>
      <c r="E394" s="10">
        <v>227500</v>
      </c>
      <c r="F394" s="4">
        <v>41</v>
      </c>
      <c r="G394" s="4">
        <v>135</v>
      </c>
      <c r="H394" s="4">
        <v>1687</v>
      </c>
      <c r="I394" s="4">
        <v>227138</v>
      </c>
      <c r="J394" s="4">
        <v>236</v>
      </c>
      <c r="K394" s="4">
        <v>167</v>
      </c>
      <c r="L394" s="4">
        <v>1640</v>
      </c>
      <c r="M394" s="4">
        <v>274625</v>
      </c>
      <c r="N394" s="4">
        <v>278</v>
      </c>
      <c r="O394" s="4">
        <v>198</v>
      </c>
      <c r="P394" s="4">
        <v>1582</v>
      </c>
      <c r="Q394" s="4">
        <v>312812</v>
      </c>
      <c r="R394" s="4">
        <v>61</v>
      </c>
      <c r="S394" s="4">
        <v>235</v>
      </c>
      <c r="T394" s="4">
        <v>1528</v>
      </c>
      <c r="U394" s="4">
        <v>358469</v>
      </c>
      <c r="V394" s="4">
        <v>20</v>
      </c>
      <c r="W394" s="4">
        <v>272</v>
      </c>
      <c r="X394" s="4">
        <v>1417</v>
      </c>
      <c r="Y394" s="4">
        <v>385806</v>
      </c>
      <c r="Z394" s="4">
        <v>93</v>
      </c>
      <c r="AA394" s="4">
        <v>298</v>
      </c>
      <c r="AB394" s="4">
        <v>1450</v>
      </c>
      <c r="AC394" s="4">
        <v>431375</v>
      </c>
      <c r="AD394" s="4">
        <v>1</v>
      </c>
      <c r="AE394" s="4">
        <v>320</v>
      </c>
      <c r="AF394" s="4">
        <v>1380</v>
      </c>
      <c r="AG394" s="4">
        <v>441600</v>
      </c>
      <c r="AH394" s="1">
        <v>3</v>
      </c>
      <c r="AI394" s="1">
        <v>391</v>
      </c>
      <c r="AJ394" s="1">
        <v>1290</v>
      </c>
      <c r="AK394" s="1">
        <v>504390</v>
      </c>
      <c r="AL394" s="4"/>
      <c r="AM394" s="4"/>
      <c r="AN394" s="4"/>
      <c r="AO394" s="4"/>
    </row>
    <row r="395" spans="1:41" ht="15" x14ac:dyDescent="0.2">
      <c r="A395" s="8">
        <v>36475</v>
      </c>
      <c r="B395" s="4"/>
      <c r="C395" s="4"/>
      <c r="D395" s="4"/>
      <c r="E395" s="10"/>
      <c r="F395" s="4">
        <v>7</v>
      </c>
      <c r="G395" s="4">
        <v>144</v>
      </c>
      <c r="H395" s="4">
        <v>1610</v>
      </c>
      <c r="I395" s="4">
        <v>231840</v>
      </c>
      <c r="J395" s="4">
        <v>49</v>
      </c>
      <c r="K395" s="4">
        <v>177</v>
      </c>
      <c r="L395" s="4">
        <v>1590</v>
      </c>
      <c r="M395" s="4">
        <v>281430</v>
      </c>
      <c r="N395" s="4">
        <v>70</v>
      </c>
      <c r="O395" s="4">
        <v>198</v>
      </c>
      <c r="P395" s="4">
        <v>1602</v>
      </c>
      <c r="Q395" s="4">
        <v>316555</v>
      </c>
      <c r="R395" s="4">
        <v>68</v>
      </c>
      <c r="S395" s="4">
        <v>232</v>
      </c>
      <c r="T395" s="4">
        <v>1455</v>
      </c>
      <c r="U395" s="4">
        <v>337924</v>
      </c>
      <c r="V395" s="4">
        <v>20</v>
      </c>
      <c r="W395" s="4">
        <v>272</v>
      </c>
      <c r="X395" s="4">
        <v>1480</v>
      </c>
      <c r="Y395" s="4">
        <v>402560</v>
      </c>
      <c r="Z395" s="4">
        <v>5</v>
      </c>
      <c r="AA395" s="4">
        <v>296</v>
      </c>
      <c r="AB395" s="4">
        <v>1450</v>
      </c>
      <c r="AC395" s="4">
        <v>429200</v>
      </c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</row>
    <row r="396" spans="1:41" ht="15" x14ac:dyDescent="0.2">
      <c r="A396" s="8">
        <v>36476</v>
      </c>
      <c r="B396" s="4"/>
      <c r="C396" s="4"/>
      <c r="D396" s="4"/>
      <c r="E396" s="10"/>
      <c r="F396" s="4"/>
      <c r="G396" s="4"/>
      <c r="H396" s="4"/>
      <c r="I396" s="4"/>
      <c r="J396" s="4">
        <v>68</v>
      </c>
      <c r="K396" s="4">
        <v>175</v>
      </c>
      <c r="L396" s="4">
        <v>1657</v>
      </c>
      <c r="M396" s="4">
        <v>289364</v>
      </c>
      <c r="N396" s="4">
        <v>85</v>
      </c>
      <c r="O396" s="4">
        <v>218</v>
      </c>
      <c r="P396" s="4">
        <v>1528</v>
      </c>
      <c r="Q396" s="4">
        <v>333377</v>
      </c>
      <c r="R396" s="4">
        <v>45</v>
      </c>
      <c r="S396" s="4">
        <v>239</v>
      </c>
      <c r="T396" s="4">
        <v>1460</v>
      </c>
      <c r="U396" s="4">
        <v>348940</v>
      </c>
      <c r="V396" s="4">
        <v>19</v>
      </c>
      <c r="W396" s="4">
        <v>261</v>
      </c>
      <c r="X396" s="4">
        <v>1440</v>
      </c>
      <c r="Y396" s="4">
        <v>375840</v>
      </c>
      <c r="Z396" s="4">
        <v>145</v>
      </c>
      <c r="AA396" s="4">
        <v>283</v>
      </c>
      <c r="AB396" s="4">
        <v>1417</v>
      </c>
      <c r="AC396" s="4">
        <v>401456</v>
      </c>
      <c r="AD396" s="4">
        <v>82</v>
      </c>
      <c r="AE396" s="4">
        <v>325</v>
      </c>
      <c r="AF396" s="4">
        <v>1398</v>
      </c>
      <c r="AG396" s="4">
        <v>454350</v>
      </c>
      <c r="AH396" s="1">
        <v>47</v>
      </c>
      <c r="AI396" s="1">
        <v>362</v>
      </c>
      <c r="AJ396" s="1">
        <v>1387</v>
      </c>
      <c r="AK396" s="1">
        <v>501511</v>
      </c>
      <c r="AL396" s="1">
        <v>28</v>
      </c>
      <c r="AM396" s="1">
        <v>465</v>
      </c>
      <c r="AN396" s="1">
        <v>1430</v>
      </c>
      <c r="AO396" s="1">
        <v>664235</v>
      </c>
    </row>
    <row r="397" spans="1:41" ht="15" x14ac:dyDescent="0.2">
      <c r="A397" s="8">
        <v>36480</v>
      </c>
      <c r="B397" s="4">
        <v>25</v>
      </c>
      <c r="C397" s="4">
        <v>117</v>
      </c>
      <c r="D397" s="4">
        <v>1720</v>
      </c>
      <c r="E397" s="10">
        <v>201240</v>
      </c>
      <c r="F397" s="4">
        <v>9</v>
      </c>
      <c r="G397" s="4">
        <v>136</v>
      </c>
      <c r="H397" s="4">
        <v>1660</v>
      </c>
      <c r="I397" s="4">
        <v>224930</v>
      </c>
      <c r="J397" s="4">
        <v>250</v>
      </c>
      <c r="K397" s="4">
        <v>164</v>
      </c>
      <c r="L397" s="4">
        <v>1663</v>
      </c>
      <c r="M397" s="4">
        <v>272096</v>
      </c>
      <c r="N397" s="4">
        <v>166</v>
      </c>
      <c r="O397" s="4">
        <v>202</v>
      </c>
      <c r="P397" s="4">
        <v>1604</v>
      </c>
      <c r="Q397" s="4">
        <v>324753</v>
      </c>
      <c r="R397" s="4">
        <v>150</v>
      </c>
      <c r="S397" s="4">
        <v>237</v>
      </c>
      <c r="T397" s="4">
        <v>1463</v>
      </c>
      <c r="U397" s="4">
        <v>346795</v>
      </c>
      <c r="V397" s="4">
        <v>90</v>
      </c>
      <c r="W397" s="4">
        <v>267</v>
      </c>
      <c r="X397" s="4">
        <v>1472</v>
      </c>
      <c r="Y397" s="4">
        <v>392444</v>
      </c>
      <c r="Z397" s="4">
        <v>8</v>
      </c>
      <c r="AA397" s="4">
        <v>300</v>
      </c>
      <c r="AB397" s="4">
        <v>1415</v>
      </c>
      <c r="AC397" s="4">
        <v>423793</v>
      </c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</row>
    <row r="398" spans="1:41" ht="15" x14ac:dyDescent="0.2">
      <c r="A398" s="8">
        <v>36482</v>
      </c>
      <c r="B398" s="4"/>
      <c r="C398" s="4"/>
      <c r="D398" s="4"/>
      <c r="E398" s="10"/>
      <c r="F398" s="4">
        <v>18</v>
      </c>
      <c r="G398" s="4">
        <v>144</v>
      </c>
      <c r="H398" s="4">
        <v>1700</v>
      </c>
      <c r="I398" s="4">
        <v>244800</v>
      </c>
      <c r="J398" s="4">
        <v>175</v>
      </c>
      <c r="K398" s="4">
        <v>167</v>
      </c>
      <c r="L398" s="4">
        <v>1638</v>
      </c>
      <c r="M398" s="4">
        <v>274055</v>
      </c>
      <c r="N398" s="4">
        <v>55</v>
      </c>
      <c r="O398" s="4">
        <v>209</v>
      </c>
      <c r="P398" s="4">
        <v>1480</v>
      </c>
      <c r="Q398" s="4">
        <v>308950</v>
      </c>
      <c r="R398" s="4">
        <v>13</v>
      </c>
      <c r="S398" s="4">
        <v>238</v>
      </c>
      <c r="T398" s="4">
        <v>1393</v>
      </c>
      <c r="U398" s="4">
        <v>332078</v>
      </c>
      <c r="V398" s="4">
        <v>37</v>
      </c>
      <c r="W398" s="4">
        <v>254</v>
      </c>
      <c r="X398" s="4">
        <v>1465</v>
      </c>
      <c r="Y398" s="4">
        <v>371778</v>
      </c>
      <c r="Z398" s="4">
        <v>13</v>
      </c>
      <c r="AA398" s="4">
        <v>293</v>
      </c>
      <c r="AB398" s="4">
        <v>1280</v>
      </c>
      <c r="AC398" s="4">
        <v>375552</v>
      </c>
      <c r="AD398" s="4">
        <v>1</v>
      </c>
      <c r="AE398" s="4">
        <v>346</v>
      </c>
      <c r="AF398" s="4">
        <v>1310</v>
      </c>
      <c r="AG398" s="4">
        <v>453260</v>
      </c>
      <c r="AH398" s="4"/>
      <c r="AI398" s="4"/>
      <c r="AJ398" s="4"/>
      <c r="AK398" s="4"/>
      <c r="AL398" s="4"/>
      <c r="AM398" s="4"/>
      <c r="AN398" s="4"/>
      <c r="AO398" s="4"/>
    </row>
    <row r="399" spans="1:41" ht="15" x14ac:dyDescent="0.2">
      <c r="A399" s="8">
        <v>36487</v>
      </c>
      <c r="B399" s="4">
        <v>56</v>
      </c>
      <c r="C399" s="4">
        <v>123</v>
      </c>
      <c r="D399" s="4">
        <v>1715</v>
      </c>
      <c r="E399" s="10">
        <v>210945</v>
      </c>
      <c r="F399" s="4">
        <v>100</v>
      </c>
      <c r="G399" s="4">
        <v>139</v>
      </c>
      <c r="H399" s="4">
        <v>1702</v>
      </c>
      <c r="I399" s="4">
        <v>236918</v>
      </c>
      <c r="J399" s="4">
        <v>152</v>
      </c>
      <c r="K399" s="4">
        <v>167</v>
      </c>
      <c r="L399" s="4">
        <v>1726</v>
      </c>
      <c r="M399" s="4">
        <v>286614</v>
      </c>
      <c r="N399" s="4">
        <v>239</v>
      </c>
      <c r="O399" s="4">
        <v>192</v>
      </c>
      <c r="P399" s="4">
        <v>1657</v>
      </c>
      <c r="Q399" s="4">
        <v>317390</v>
      </c>
      <c r="R399" s="4">
        <v>104</v>
      </c>
      <c r="S399" s="4">
        <v>234</v>
      </c>
      <c r="T399" s="4">
        <v>1533</v>
      </c>
      <c r="U399" s="4">
        <v>358470</v>
      </c>
      <c r="V399" s="4">
        <v>20</v>
      </c>
      <c r="W399" s="4">
        <v>273</v>
      </c>
      <c r="X399" s="4">
        <v>1490</v>
      </c>
      <c r="Y399" s="4">
        <v>406770</v>
      </c>
      <c r="Z399" s="4">
        <v>76</v>
      </c>
      <c r="AA399" s="4">
        <v>296</v>
      </c>
      <c r="AB399" s="4">
        <v>1420</v>
      </c>
      <c r="AC399" s="4">
        <v>420675</v>
      </c>
      <c r="AD399" s="4">
        <v>18</v>
      </c>
      <c r="AE399" s="4">
        <v>321</v>
      </c>
      <c r="AF399" s="4">
        <v>1430</v>
      </c>
      <c r="AG399" s="4">
        <v>459030</v>
      </c>
      <c r="AH399" s="4"/>
      <c r="AI399" s="4"/>
      <c r="AJ399" s="4"/>
      <c r="AK399" s="4"/>
      <c r="AL399" s="4"/>
      <c r="AM399" s="4"/>
      <c r="AN399" s="4"/>
      <c r="AO399" s="4"/>
    </row>
    <row r="400" spans="1:41" ht="15" x14ac:dyDescent="0.2">
      <c r="A400" s="8">
        <v>36489</v>
      </c>
      <c r="B400" s="4"/>
      <c r="C400" s="4"/>
      <c r="D400" s="4"/>
      <c r="E400" s="10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>
        <v>22</v>
      </c>
      <c r="S400" s="4">
        <v>233</v>
      </c>
      <c r="T400" s="4">
        <v>1510</v>
      </c>
      <c r="U400" s="4">
        <v>351830</v>
      </c>
      <c r="V400" s="4">
        <v>126</v>
      </c>
      <c r="W400" s="4">
        <v>255</v>
      </c>
      <c r="X400" s="4">
        <v>1483</v>
      </c>
      <c r="Y400" s="4">
        <v>378250</v>
      </c>
      <c r="Z400" s="4">
        <v>108</v>
      </c>
      <c r="AA400" s="4">
        <v>293</v>
      </c>
      <c r="AB400" s="4">
        <v>1443</v>
      </c>
      <c r="AC400" s="4">
        <v>422897</v>
      </c>
      <c r="AD400" s="4">
        <v>51</v>
      </c>
      <c r="AE400" s="4">
        <v>320</v>
      </c>
      <c r="AF400" s="4">
        <v>1367</v>
      </c>
      <c r="AG400" s="4">
        <v>437789</v>
      </c>
      <c r="AH400" s="1">
        <v>36</v>
      </c>
      <c r="AI400" s="1">
        <v>375</v>
      </c>
      <c r="AJ400" s="1">
        <v>1415</v>
      </c>
      <c r="AK400" s="1">
        <v>530625</v>
      </c>
      <c r="AL400" s="4"/>
      <c r="AM400" s="4"/>
      <c r="AN400" s="4"/>
      <c r="AO400" s="4"/>
    </row>
    <row r="401" spans="1:41" ht="15" x14ac:dyDescent="0.2">
      <c r="A401" s="8">
        <v>36494</v>
      </c>
      <c r="B401" s="4">
        <v>28</v>
      </c>
      <c r="C401" s="4">
        <v>121</v>
      </c>
      <c r="D401" s="4">
        <v>1640</v>
      </c>
      <c r="E401" s="10">
        <v>198987</v>
      </c>
      <c r="F401" s="4">
        <v>47</v>
      </c>
      <c r="G401" s="4">
        <v>139</v>
      </c>
      <c r="H401" s="4">
        <v>1687</v>
      </c>
      <c r="I401" s="4">
        <v>234447</v>
      </c>
      <c r="J401" s="4">
        <v>215</v>
      </c>
      <c r="K401" s="4">
        <v>167</v>
      </c>
      <c r="L401" s="4">
        <v>1614</v>
      </c>
      <c r="M401" s="4">
        <v>268890</v>
      </c>
      <c r="N401" s="4">
        <v>312</v>
      </c>
      <c r="O401" s="4">
        <v>199</v>
      </c>
      <c r="P401" s="4">
        <v>1588</v>
      </c>
      <c r="Q401" s="4">
        <v>316235</v>
      </c>
      <c r="R401" s="4">
        <v>282</v>
      </c>
      <c r="S401" s="4">
        <v>236</v>
      </c>
      <c r="T401" s="4">
        <v>1536</v>
      </c>
      <c r="U401" s="4">
        <v>361794</v>
      </c>
      <c r="V401" s="4">
        <v>139</v>
      </c>
      <c r="W401" s="4">
        <v>264</v>
      </c>
      <c r="X401" s="4">
        <v>1529</v>
      </c>
      <c r="Y401" s="4">
        <v>403186</v>
      </c>
      <c r="Z401" s="4">
        <v>80</v>
      </c>
      <c r="AA401" s="4">
        <v>302</v>
      </c>
      <c r="AB401" s="4">
        <v>1455</v>
      </c>
      <c r="AC401" s="4">
        <v>439774</v>
      </c>
      <c r="AD401" s="4">
        <v>36</v>
      </c>
      <c r="AE401" s="4">
        <v>336</v>
      </c>
      <c r="AF401" s="4">
        <v>1460</v>
      </c>
      <c r="AG401" s="4">
        <v>489830</v>
      </c>
      <c r="AH401" s="1"/>
      <c r="AI401" s="1"/>
      <c r="AJ401" s="1"/>
      <c r="AK401" s="1"/>
      <c r="AL401" s="4"/>
      <c r="AM401" s="4"/>
      <c r="AN401" s="4"/>
      <c r="AO401" s="4"/>
    </row>
    <row r="402" spans="1:41" ht="15" x14ac:dyDescent="0.2">
      <c r="A402" s="8"/>
      <c r="B402" s="4"/>
      <c r="C402" s="4"/>
      <c r="D402" s="4"/>
      <c r="E402" s="10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1"/>
      <c r="AI402" s="1"/>
      <c r="AJ402" s="1"/>
      <c r="AK402" s="1"/>
      <c r="AL402" s="4"/>
      <c r="AM402" s="4"/>
      <c r="AN402" s="4"/>
      <c r="AO402" s="4"/>
    </row>
    <row r="403" spans="1:41" ht="15" x14ac:dyDescent="0.2">
      <c r="A403" s="8">
        <v>36496</v>
      </c>
      <c r="B403" s="4"/>
      <c r="C403" s="4"/>
      <c r="D403" s="4"/>
      <c r="E403" s="10"/>
      <c r="F403" s="4">
        <v>32</v>
      </c>
      <c r="G403" s="4">
        <v>139</v>
      </c>
      <c r="H403" s="4">
        <v>1658</v>
      </c>
      <c r="I403" s="4">
        <v>230807</v>
      </c>
      <c r="J403" s="4">
        <v>36</v>
      </c>
      <c r="K403" s="4">
        <v>161</v>
      </c>
      <c r="L403" s="4">
        <v>1605</v>
      </c>
      <c r="M403" s="4">
        <v>258405</v>
      </c>
      <c r="N403" s="4">
        <v>307</v>
      </c>
      <c r="O403" s="4">
        <v>201</v>
      </c>
      <c r="P403" s="4">
        <v>1524</v>
      </c>
      <c r="Q403" s="4">
        <v>305746</v>
      </c>
      <c r="R403" s="4">
        <v>123</v>
      </c>
      <c r="S403" s="4">
        <v>228</v>
      </c>
      <c r="T403" s="4">
        <v>1463</v>
      </c>
      <c r="U403" s="4">
        <v>332902</v>
      </c>
      <c r="V403" s="4">
        <v>30</v>
      </c>
      <c r="W403" s="4">
        <v>257</v>
      </c>
      <c r="X403" s="4">
        <v>1330</v>
      </c>
      <c r="Y403" s="4">
        <v>342253</v>
      </c>
      <c r="Z403" s="4">
        <v>46</v>
      </c>
      <c r="AA403" s="4">
        <v>295</v>
      </c>
      <c r="AB403" s="4">
        <v>1388</v>
      </c>
      <c r="AC403" s="4">
        <v>408966</v>
      </c>
      <c r="AD403" s="4">
        <v>32</v>
      </c>
      <c r="AE403" s="4">
        <v>329</v>
      </c>
      <c r="AF403" s="4">
        <v>1435</v>
      </c>
      <c r="AG403" s="4">
        <v>472115</v>
      </c>
      <c r="AH403" s="1">
        <v>5</v>
      </c>
      <c r="AI403" s="1">
        <v>392</v>
      </c>
      <c r="AJ403" s="1">
        <v>1300</v>
      </c>
      <c r="AK403" s="1">
        <v>509600</v>
      </c>
      <c r="AL403" s="4"/>
      <c r="AM403" s="4"/>
      <c r="AN403" s="4"/>
      <c r="AO403" s="4"/>
    </row>
    <row r="404" spans="1:41" ht="15" x14ac:dyDescent="0.2">
      <c r="A404" s="8">
        <v>36501</v>
      </c>
      <c r="B404" s="4">
        <v>4</v>
      </c>
      <c r="C404" s="4">
        <v>110</v>
      </c>
      <c r="D404" s="4">
        <v>2105</v>
      </c>
      <c r="E404" s="10">
        <v>230498</v>
      </c>
      <c r="F404" s="4">
        <v>30</v>
      </c>
      <c r="G404" s="4">
        <v>145</v>
      </c>
      <c r="H404" s="4">
        <v>1663</v>
      </c>
      <c r="I404" s="4">
        <v>241738</v>
      </c>
      <c r="J404" s="4">
        <v>232</v>
      </c>
      <c r="K404" s="4">
        <v>167</v>
      </c>
      <c r="L404" s="4">
        <v>1616</v>
      </c>
      <c r="M404" s="4">
        <v>269709</v>
      </c>
      <c r="N404" s="4">
        <v>467</v>
      </c>
      <c r="O404" s="4">
        <v>202</v>
      </c>
      <c r="P404" s="4">
        <v>1543</v>
      </c>
      <c r="Q404" s="4">
        <v>312405</v>
      </c>
      <c r="R404" s="4">
        <v>250</v>
      </c>
      <c r="S404" s="4">
        <v>229</v>
      </c>
      <c r="T404" s="4">
        <v>1494</v>
      </c>
      <c r="U404" s="4">
        <v>342662</v>
      </c>
      <c r="V404" s="4">
        <v>177</v>
      </c>
      <c r="W404" s="4">
        <v>270</v>
      </c>
      <c r="X404" s="4">
        <v>1435</v>
      </c>
      <c r="Y404" s="4">
        <v>387588</v>
      </c>
      <c r="Z404" s="4">
        <v>79</v>
      </c>
      <c r="AA404" s="4">
        <v>299</v>
      </c>
      <c r="AB404" s="4">
        <v>1478</v>
      </c>
      <c r="AC404" s="4">
        <v>441626</v>
      </c>
      <c r="AD404" s="4">
        <v>32</v>
      </c>
      <c r="AE404" s="4">
        <v>345</v>
      </c>
      <c r="AF404" s="4">
        <v>1425</v>
      </c>
      <c r="AG404" s="4">
        <v>491625</v>
      </c>
      <c r="AH404" s="4"/>
      <c r="AI404" s="4"/>
      <c r="AJ404" s="4"/>
      <c r="AK404" s="4"/>
      <c r="AL404" s="4"/>
      <c r="AM404" s="4"/>
      <c r="AN404" s="4"/>
      <c r="AO404" s="4"/>
    </row>
    <row r="405" spans="1:41" ht="15" x14ac:dyDescent="0.2">
      <c r="A405" s="8">
        <v>36503</v>
      </c>
      <c r="B405" s="4">
        <v>27</v>
      </c>
      <c r="C405" s="4">
        <v>128</v>
      </c>
      <c r="D405" s="4">
        <v>1710</v>
      </c>
      <c r="E405" s="10">
        <v>218880</v>
      </c>
      <c r="F405" s="4">
        <v>45</v>
      </c>
      <c r="G405" s="4">
        <v>141</v>
      </c>
      <c r="H405" s="4">
        <v>1575</v>
      </c>
      <c r="I405" s="4">
        <v>222075</v>
      </c>
      <c r="J405" s="4">
        <v>124</v>
      </c>
      <c r="K405" s="4">
        <v>172</v>
      </c>
      <c r="L405" s="4">
        <v>1556</v>
      </c>
      <c r="M405" s="4">
        <v>267943</v>
      </c>
      <c r="N405" s="4">
        <v>192</v>
      </c>
      <c r="O405" s="4">
        <v>211</v>
      </c>
      <c r="P405" s="4">
        <v>1533</v>
      </c>
      <c r="Q405" s="4">
        <v>324215</v>
      </c>
      <c r="R405" s="4">
        <v>62</v>
      </c>
      <c r="S405" s="4">
        <v>230</v>
      </c>
      <c r="T405" s="4">
        <v>1443</v>
      </c>
      <c r="U405" s="4">
        <v>331414</v>
      </c>
      <c r="V405" s="4">
        <v>24</v>
      </c>
      <c r="W405" s="4">
        <v>254</v>
      </c>
      <c r="X405" s="4">
        <v>1475</v>
      </c>
      <c r="Y405" s="4">
        <v>374650</v>
      </c>
      <c r="Z405" s="4"/>
      <c r="AA405" s="4"/>
      <c r="AB405" s="4"/>
      <c r="AC405" s="4"/>
      <c r="AD405" s="4">
        <v>13</v>
      </c>
      <c r="AE405" s="4">
        <v>334</v>
      </c>
      <c r="AF405" s="4">
        <v>1365</v>
      </c>
      <c r="AG405" s="4">
        <v>455910</v>
      </c>
      <c r="AH405" s="4"/>
      <c r="AI405" s="4"/>
      <c r="AJ405" s="4"/>
      <c r="AK405" s="4"/>
      <c r="AL405" s="4"/>
      <c r="AM405" s="4"/>
      <c r="AN405" s="4"/>
      <c r="AO405" s="4"/>
    </row>
    <row r="406" spans="1:41" ht="15" x14ac:dyDescent="0.2">
      <c r="A406" s="8">
        <v>36508</v>
      </c>
      <c r="B406" s="4">
        <v>25</v>
      </c>
      <c r="C406" s="4">
        <v>122</v>
      </c>
      <c r="D406" s="4">
        <v>1605</v>
      </c>
      <c r="E406" s="10">
        <v>195008</v>
      </c>
      <c r="F406" s="4">
        <v>109</v>
      </c>
      <c r="G406" s="4">
        <v>142</v>
      </c>
      <c r="H406" s="4">
        <v>1658</v>
      </c>
      <c r="I406" s="4">
        <v>235207</v>
      </c>
      <c r="J406" s="4">
        <v>405</v>
      </c>
      <c r="K406" s="4">
        <v>165</v>
      </c>
      <c r="L406" s="4">
        <v>1619</v>
      </c>
      <c r="M406" s="4">
        <v>266486</v>
      </c>
      <c r="N406" s="4">
        <v>473</v>
      </c>
      <c r="O406" s="4">
        <v>199</v>
      </c>
      <c r="P406" s="4">
        <v>1532</v>
      </c>
      <c r="Q406" s="4">
        <v>305193</v>
      </c>
      <c r="R406" s="4">
        <v>168</v>
      </c>
      <c r="S406" s="4">
        <v>231</v>
      </c>
      <c r="T406" s="4">
        <v>1517</v>
      </c>
      <c r="U406" s="4">
        <v>349844</v>
      </c>
      <c r="V406" s="4">
        <v>79</v>
      </c>
      <c r="W406" s="4">
        <v>272</v>
      </c>
      <c r="X406" s="4">
        <v>1373</v>
      </c>
      <c r="Y406" s="4">
        <v>372634</v>
      </c>
      <c r="Z406" s="4">
        <v>34</v>
      </c>
      <c r="AA406" s="4">
        <v>305</v>
      </c>
      <c r="AB406" s="4">
        <v>1410</v>
      </c>
      <c r="AC406" s="4">
        <v>429345</v>
      </c>
      <c r="AD406" s="4"/>
      <c r="AE406" s="4"/>
      <c r="AF406" s="4"/>
      <c r="AG406" s="4"/>
      <c r="AH406" s="4"/>
      <c r="AI406" s="4"/>
      <c r="AJ406" s="4"/>
      <c r="AK406" s="4"/>
      <c r="AL406" s="1">
        <v>10</v>
      </c>
      <c r="AM406" s="1">
        <v>498</v>
      </c>
      <c r="AN406" s="1">
        <v>1380</v>
      </c>
      <c r="AO406" s="1">
        <v>687240</v>
      </c>
    </row>
    <row r="407" spans="1:41" ht="15" x14ac:dyDescent="0.2">
      <c r="A407" s="8">
        <v>36510</v>
      </c>
      <c r="B407" s="4"/>
      <c r="C407" s="4"/>
      <c r="D407" s="4"/>
      <c r="E407" s="10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</row>
    <row r="408" spans="1:41" ht="15" x14ac:dyDescent="0.2">
      <c r="A408" s="8">
        <v>36515</v>
      </c>
      <c r="B408" s="4"/>
      <c r="C408" s="4"/>
      <c r="D408" s="4"/>
      <c r="E408" s="10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</row>
    <row r="409" spans="1:41" ht="15" x14ac:dyDescent="0.2">
      <c r="A409" s="8">
        <v>36517</v>
      </c>
      <c r="B409" s="4"/>
      <c r="C409" s="4"/>
      <c r="D409" s="4"/>
      <c r="E409" s="10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</row>
    <row r="410" spans="1:41" ht="15" x14ac:dyDescent="0.2">
      <c r="A410" s="8">
        <v>36522</v>
      </c>
      <c r="B410" s="4"/>
      <c r="C410" s="4"/>
      <c r="D410" s="4"/>
      <c r="E410" s="10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</row>
    <row r="411" spans="1:41" ht="15" x14ac:dyDescent="0.2">
      <c r="A411" s="8">
        <v>36524</v>
      </c>
      <c r="B411" s="4"/>
      <c r="C411" s="4"/>
      <c r="D411" s="4"/>
      <c r="E411" s="10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</row>
    <row r="412" spans="1:41" ht="15" x14ac:dyDescent="0.2">
      <c r="A412" s="8"/>
      <c r="B412" s="4"/>
      <c r="C412" s="4"/>
      <c r="D412" s="4"/>
      <c r="E412" s="10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</row>
    <row r="413" spans="1:41" ht="15" x14ac:dyDescent="0.2">
      <c r="A413" s="8">
        <v>36529</v>
      </c>
      <c r="B413" s="4"/>
      <c r="C413" s="4"/>
      <c r="D413" s="4"/>
      <c r="E413" s="10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</row>
    <row r="414" spans="1:41" ht="15" x14ac:dyDescent="0.2">
      <c r="A414" s="8">
        <v>36532</v>
      </c>
      <c r="B414" s="4"/>
      <c r="C414" s="4"/>
      <c r="D414" s="4"/>
      <c r="E414" s="10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</row>
    <row r="415" spans="1:41" ht="15" x14ac:dyDescent="0.2">
      <c r="A415" s="8">
        <v>36536</v>
      </c>
      <c r="B415" s="4"/>
      <c r="C415" s="4"/>
      <c r="D415" s="4"/>
      <c r="E415" s="10"/>
      <c r="F415" s="4">
        <v>63</v>
      </c>
      <c r="G415" s="4">
        <v>137</v>
      </c>
      <c r="H415" s="4">
        <v>1605</v>
      </c>
      <c r="I415" s="4">
        <v>219885</v>
      </c>
      <c r="J415" s="4">
        <v>324</v>
      </c>
      <c r="K415" s="4">
        <v>162</v>
      </c>
      <c r="L415" s="4">
        <v>1589</v>
      </c>
      <c r="M415" s="4">
        <v>257999</v>
      </c>
      <c r="N415" s="4">
        <v>80</v>
      </c>
      <c r="O415" s="4">
        <v>198</v>
      </c>
      <c r="P415" s="4">
        <v>1502</v>
      </c>
      <c r="Q415" s="4">
        <v>297080</v>
      </c>
      <c r="R415" s="4">
        <v>107</v>
      </c>
      <c r="S415" s="4">
        <v>238</v>
      </c>
      <c r="T415" s="4">
        <v>1547</v>
      </c>
      <c r="U415" s="4">
        <v>368883</v>
      </c>
      <c r="V415" s="4">
        <v>72</v>
      </c>
      <c r="W415" s="4">
        <v>262</v>
      </c>
      <c r="X415" s="4">
        <v>1543</v>
      </c>
      <c r="Y415" s="4">
        <v>403839</v>
      </c>
      <c r="Z415" s="4">
        <v>20</v>
      </c>
      <c r="AA415" s="4">
        <v>292</v>
      </c>
      <c r="AB415" s="4">
        <v>1430</v>
      </c>
      <c r="AC415" s="4">
        <v>417560</v>
      </c>
      <c r="AD415" s="4">
        <v>37</v>
      </c>
      <c r="AE415" s="4">
        <v>339</v>
      </c>
      <c r="AF415" s="4">
        <v>1475</v>
      </c>
      <c r="AG415" s="4">
        <v>499288</v>
      </c>
      <c r="AH415" s="4"/>
      <c r="AI415" s="4"/>
      <c r="AJ415" s="4"/>
      <c r="AK415" s="4"/>
      <c r="AL415" s="4"/>
      <c r="AM415" s="4"/>
      <c r="AN415" s="4"/>
      <c r="AO415" s="4"/>
    </row>
    <row r="416" spans="1:41" ht="15" x14ac:dyDescent="0.2">
      <c r="A416" s="8">
        <v>36539</v>
      </c>
      <c r="B416" s="4">
        <v>26</v>
      </c>
      <c r="C416" s="4">
        <v>127</v>
      </c>
      <c r="D416" s="4">
        <v>1600</v>
      </c>
      <c r="E416" s="10">
        <v>203200</v>
      </c>
      <c r="F416" s="4">
        <v>14</v>
      </c>
      <c r="G416" s="4">
        <v>144</v>
      </c>
      <c r="H416" s="4">
        <v>1620</v>
      </c>
      <c r="I416" s="4">
        <v>233280</v>
      </c>
      <c r="J416" s="4">
        <v>49</v>
      </c>
      <c r="K416" s="4">
        <v>165</v>
      </c>
      <c r="L416" s="4">
        <v>1550</v>
      </c>
      <c r="M416" s="4">
        <v>256267</v>
      </c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</row>
    <row r="417" spans="1:41" ht="15" x14ac:dyDescent="0.2">
      <c r="A417" s="8">
        <v>36543</v>
      </c>
      <c r="B417" s="4">
        <v>3</v>
      </c>
      <c r="C417" s="4">
        <v>117</v>
      </c>
      <c r="D417" s="4">
        <v>1620</v>
      </c>
      <c r="E417" s="10">
        <v>189540</v>
      </c>
      <c r="F417" s="4">
        <v>135</v>
      </c>
      <c r="G417" s="4">
        <v>143</v>
      </c>
      <c r="H417" s="4">
        <v>1580</v>
      </c>
      <c r="I417" s="4">
        <v>226467</v>
      </c>
      <c r="J417" s="4">
        <v>216</v>
      </c>
      <c r="K417" s="4">
        <v>166</v>
      </c>
      <c r="L417" s="4">
        <v>1641</v>
      </c>
      <c r="M417" s="4">
        <v>272078</v>
      </c>
      <c r="N417" s="4">
        <v>114</v>
      </c>
      <c r="O417" s="4">
        <v>202</v>
      </c>
      <c r="P417" s="4">
        <v>1577</v>
      </c>
      <c r="Q417" s="4">
        <v>318132</v>
      </c>
      <c r="R417" s="4">
        <v>55</v>
      </c>
      <c r="S417" s="4">
        <v>238</v>
      </c>
      <c r="T417" s="4">
        <v>1528</v>
      </c>
      <c r="U417" s="4">
        <v>363163</v>
      </c>
      <c r="V417" s="4">
        <v>44</v>
      </c>
      <c r="W417" s="4">
        <v>299</v>
      </c>
      <c r="X417" s="4">
        <v>1490</v>
      </c>
      <c r="Y417" s="4">
        <v>445510</v>
      </c>
      <c r="Z417" s="4">
        <v>3</v>
      </c>
      <c r="AA417" s="4">
        <v>339</v>
      </c>
      <c r="AB417" s="4">
        <v>1440</v>
      </c>
      <c r="AC417" s="4">
        <v>487440</v>
      </c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</row>
    <row r="418" spans="1:41" ht="15" x14ac:dyDescent="0.2">
      <c r="A418" s="8">
        <v>36546</v>
      </c>
      <c r="B418" s="4">
        <v>4</v>
      </c>
      <c r="C418" s="4">
        <v>110</v>
      </c>
      <c r="D418" s="4">
        <v>1550</v>
      </c>
      <c r="E418" s="10">
        <v>170500</v>
      </c>
      <c r="F418" s="4">
        <v>15</v>
      </c>
      <c r="G418" s="4">
        <v>136</v>
      </c>
      <c r="H418" s="4">
        <v>1575</v>
      </c>
      <c r="I418" s="4">
        <v>213413</v>
      </c>
      <c r="J418" s="4">
        <v>173</v>
      </c>
      <c r="K418" s="4">
        <v>144</v>
      </c>
      <c r="L418" s="4">
        <v>1668</v>
      </c>
      <c r="M418" s="4">
        <v>240745</v>
      </c>
      <c r="N418" s="4">
        <v>22</v>
      </c>
      <c r="O418" s="4">
        <v>217</v>
      </c>
      <c r="P418" s="4">
        <v>1640</v>
      </c>
      <c r="Q418" s="4">
        <v>355880</v>
      </c>
      <c r="R418" s="4"/>
      <c r="S418" s="4"/>
      <c r="T418" s="4"/>
      <c r="U418" s="4"/>
      <c r="V418" s="4"/>
      <c r="W418" s="4"/>
      <c r="X418" s="4"/>
      <c r="Y418" s="4"/>
      <c r="Z418" s="4">
        <v>1</v>
      </c>
      <c r="AA418" s="4">
        <v>290</v>
      </c>
      <c r="AB418" s="4">
        <v>1430</v>
      </c>
      <c r="AC418" s="4">
        <v>414700</v>
      </c>
      <c r="AD418" s="4"/>
      <c r="AE418" s="4"/>
      <c r="AF418" s="4"/>
      <c r="AG418" s="4"/>
      <c r="AH418" s="1">
        <v>16</v>
      </c>
      <c r="AI418" s="1">
        <v>379</v>
      </c>
      <c r="AJ418" s="1">
        <v>1400</v>
      </c>
      <c r="AK418" s="1">
        <v>530600</v>
      </c>
      <c r="AL418" s="4"/>
      <c r="AM418" s="4"/>
      <c r="AN418" s="4"/>
      <c r="AO418" s="4"/>
    </row>
    <row r="419" spans="1:41" ht="15" x14ac:dyDescent="0.2">
      <c r="A419" s="8">
        <v>36550</v>
      </c>
      <c r="B419" s="4"/>
      <c r="C419" s="4"/>
      <c r="D419" s="4"/>
      <c r="E419" s="10"/>
      <c r="F419" s="4">
        <v>73</v>
      </c>
      <c r="G419" s="4">
        <v>140</v>
      </c>
      <c r="H419" s="4">
        <v>1532</v>
      </c>
      <c r="I419" s="4">
        <v>214786</v>
      </c>
      <c r="J419" s="4">
        <v>221</v>
      </c>
      <c r="K419" s="4">
        <v>169</v>
      </c>
      <c r="L419" s="4">
        <v>1670</v>
      </c>
      <c r="M419" s="4">
        <v>282685</v>
      </c>
      <c r="N419" s="4">
        <v>213</v>
      </c>
      <c r="O419" s="4">
        <v>203</v>
      </c>
      <c r="P419" s="4">
        <v>1615</v>
      </c>
      <c r="Q419" s="4">
        <v>327302</v>
      </c>
      <c r="R419" s="4">
        <v>140</v>
      </c>
      <c r="S419" s="4">
        <v>233</v>
      </c>
      <c r="T419" s="4">
        <v>1600</v>
      </c>
      <c r="U419" s="4">
        <v>372800</v>
      </c>
      <c r="V419" s="4">
        <v>160</v>
      </c>
      <c r="W419" s="4">
        <v>266</v>
      </c>
      <c r="X419" s="4">
        <v>1476</v>
      </c>
      <c r="Y419" s="4">
        <v>393115</v>
      </c>
      <c r="Z419" s="4">
        <v>38</v>
      </c>
      <c r="AA419" s="4">
        <v>303</v>
      </c>
      <c r="AB419" s="4">
        <v>1515</v>
      </c>
      <c r="AC419" s="4">
        <v>459045</v>
      </c>
      <c r="AD419" s="4">
        <v>14</v>
      </c>
      <c r="AE419" s="4">
        <v>342</v>
      </c>
      <c r="AF419" s="4">
        <v>1430</v>
      </c>
      <c r="AG419" s="4">
        <v>489060</v>
      </c>
      <c r="AH419" s="4"/>
      <c r="AI419" s="4"/>
      <c r="AJ419" s="4"/>
      <c r="AK419" s="4"/>
      <c r="AL419" s="4"/>
      <c r="AM419" s="4"/>
      <c r="AN419" s="4"/>
      <c r="AO419" s="4"/>
    </row>
    <row r="420" spans="1:41" ht="15" x14ac:dyDescent="0.2">
      <c r="A420" s="8">
        <v>36553</v>
      </c>
      <c r="B420" s="4"/>
      <c r="C420" s="4"/>
      <c r="D420" s="4"/>
      <c r="E420" s="10"/>
      <c r="F420" s="4">
        <v>8</v>
      </c>
      <c r="G420" s="4">
        <v>136</v>
      </c>
      <c r="H420" s="4">
        <v>1565</v>
      </c>
      <c r="I420" s="4">
        <v>212058</v>
      </c>
      <c r="J420" s="4">
        <v>119</v>
      </c>
      <c r="K420" s="4">
        <v>170</v>
      </c>
      <c r="L420" s="4">
        <v>1609</v>
      </c>
      <c r="M420" s="4">
        <v>273917</v>
      </c>
      <c r="N420" s="4">
        <v>101</v>
      </c>
      <c r="O420" s="4">
        <v>196</v>
      </c>
      <c r="P420" s="4">
        <v>1579</v>
      </c>
      <c r="Q420" s="4">
        <v>309287</v>
      </c>
      <c r="R420" s="4">
        <v>50</v>
      </c>
      <c r="S420" s="4">
        <v>240</v>
      </c>
      <c r="T420" s="4">
        <v>1467</v>
      </c>
      <c r="U420" s="4">
        <v>352489</v>
      </c>
      <c r="V420" s="4">
        <v>46</v>
      </c>
      <c r="W420" s="4">
        <v>264</v>
      </c>
      <c r="X420" s="4">
        <v>1445</v>
      </c>
      <c r="Y420" s="4">
        <v>381119</v>
      </c>
      <c r="Z420" s="4">
        <v>19</v>
      </c>
      <c r="AA420" s="4">
        <v>288</v>
      </c>
      <c r="AB420" s="4">
        <v>1425</v>
      </c>
      <c r="AC420" s="4">
        <v>410400</v>
      </c>
      <c r="AD420" s="4">
        <v>41</v>
      </c>
      <c r="AE420" s="4">
        <v>341</v>
      </c>
      <c r="AF420" s="4">
        <v>1360</v>
      </c>
      <c r="AG420" s="4">
        <v>463760</v>
      </c>
      <c r="AH420" s="1">
        <v>2</v>
      </c>
      <c r="AI420" s="1">
        <v>369</v>
      </c>
      <c r="AJ420" s="1">
        <v>1180</v>
      </c>
      <c r="AK420" s="1">
        <v>435420</v>
      </c>
      <c r="AL420" s="4"/>
      <c r="AM420" s="4"/>
      <c r="AN420" s="4"/>
      <c r="AO420" s="4"/>
    </row>
    <row r="421" spans="1:41" ht="15" x14ac:dyDescent="0.2">
      <c r="A421" s="8"/>
      <c r="B421" s="4"/>
      <c r="C421" s="4"/>
      <c r="D421" s="4"/>
      <c r="E421" s="10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1"/>
      <c r="AI421" s="1"/>
      <c r="AJ421" s="1"/>
      <c r="AK421" s="1"/>
      <c r="AL421" s="4"/>
      <c r="AM421" s="4"/>
      <c r="AN421" s="4"/>
      <c r="AO421" s="4"/>
    </row>
    <row r="422" spans="1:41" ht="15" x14ac:dyDescent="0.2">
      <c r="A422" s="8">
        <v>36557</v>
      </c>
      <c r="B422" s="4">
        <v>29</v>
      </c>
      <c r="C422" s="4">
        <v>120</v>
      </c>
      <c r="D422" s="4">
        <v>1497</v>
      </c>
      <c r="E422" s="10">
        <v>180099</v>
      </c>
      <c r="F422" s="4">
        <v>103</v>
      </c>
      <c r="G422" s="4">
        <v>144</v>
      </c>
      <c r="H422" s="4">
        <v>1530</v>
      </c>
      <c r="I422" s="4">
        <v>220320</v>
      </c>
      <c r="J422" s="4">
        <v>178</v>
      </c>
      <c r="K422" s="4">
        <v>166</v>
      </c>
      <c r="L422" s="4">
        <v>1539</v>
      </c>
      <c r="M422" s="4">
        <v>255349</v>
      </c>
      <c r="N422" s="4">
        <v>239</v>
      </c>
      <c r="O422" s="4">
        <v>195</v>
      </c>
      <c r="P422" s="4">
        <v>1554</v>
      </c>
      <c r="Q422" s="4">
        <v>302522</v>
      </c>
      <c r="R422" s="4">
        <v>128</v>
      </c>
      <c r="S422" s="4">
        <v>236</v>
      </c>
      <c r="T422" s="4">
        <v>1495</v>
      </c>
      <c r="U422" s="4">
        <v>352259</v>
      </c>
      <c r="V422" s="4">
        <v>192</v>
      </c>
      <c r="W422" s="4">
        <v>267</v>
      </c>
      <c r="X422" s="4">
        <v>1466</v>
      </c>
      <c r="Y422" s="4">
        <v>391862</v>
      </c>
      <c r="Z422" s="4">
        <v>219</v>
      </c>
      <c r="AA422" s="4">
        <v>298</v>
      </c>
      <c r="AB422" s="4">
        <v>1457</v>
      </c>
      <c r="AC422" s="4">
        <v>433480</v>
      </c>
      <c r="AD422" s="4">
        <v>14</v>
      </c>
      <c r="AE422" s="4">
        <v>321</v>
      </c>
      <c r="AF422" s="4">
        <v>1430</v>
      </c>
      <c r="AG422" s="4">
        <v>459030</v>
      </c>
      <c r="AH422" s="1">
        <v>17</v>
      </c>
      <c r="AI422" s="1">
        <v>369</v>
      </c>
      <c r="AJ422" s="1">
        <v>1440</v>
      </c>
      <c r="AK422" s="1">
        <v>531360</v>
      </c>
      <c r="AL422" s="4"/>
      <c r="AM422" s="4"/>
      <c r="AN422" s="4"/>
      <c r="AO422" s="4"/>
    </row>
    <row r="423" spans="1:41" ht="15" x14ac:dyDescent="0.2">
      <c r="A423" s="13">
        <v>36559</v>
      </c>
      <c r="B423" s="14">
        <v>353</v>
      </c>
      <c r="C423" s="14">
        <v>128</v>
      </c>
      <c r="D423" s="14">
        <v>1505</v>
      </c>
      <c r="E423" s="15">
        <v>193196</v>
      </c>
      <c r="F423" s="14">
        <v>220</v>
      </c>
      <c r="G423" s="14">
        <v>150</v>
      </c>
      <c r="H423" s="14">
        <v>1571</v>
      </c>
      <c r="I423" s="14">
        <v>234883</v>
      </c>
      <c r="J423" s="14">
        <v>238</v>
      </c>
      <c r="K423" s="14">
        <v>166</v>
      </c>
      <c r="L423" s="14">
        <v>1612</v>
      </c>
      <c r="M423" s="14">
        <v>267340</v>
      </c>
      <c r="N423" s="14">
        <v>288</v>
      </c>
      <c r="O423" s="14">
        <v>204</v>
      </c>
      <c r="P423" s="14">
        <v>1565</v>
      </c>
      <c r="Q423" s="14">
        <v>318691</v>
      </c>
      <c r="R423" s="14">
        <v>185</v>
      </c>
      <c r="S423" s="14">
        <v>242</v>
      </c>
      <c r="T423" s="14">
        <v>1494</v>
      </c>
      <c r="U423" s="14">
        <v>362077</v>
      </c>
      <c r="V423" s="14">
        <v>140</v>
      </c>
      <c r="W423" s="14">
        <v>282</v>
      </c>
      <c r="X423" s="14">
        <v>1471</v>
      </c>
      <c r="Y423" s="14">
        <v>415097</v>
      </c>
      <c r="Z423" s="14">
        <v>150</v>
      </c>
      <c r="AA423" s="14">
        <v>317</v>
      </c>
      <c r="AB423" s="14">
        <v>1470</v>
      </c>
      <c r="AC423" s="14">
        <v>465871</v>
      </c>
      <c r="AD423" s="14">
        <v>81</v>
      </c>
      <c r="AE423" s="14">
        <v>335</v>
      </c>
      <c r="AF423" s="14">
        <v>1456</v>
      </c>
      <c r="AG423" s="14">
        <v>487901</v>
      </c>
      <c r="AH423" s="14"/>
      <c r="AI423" s="14"/>
      <c r="AJ423" s="14"/>
      <c r="AK423" s="14"/>
      <c r="AL423" s="14"/>
      <c r="AM423" s="14"/>
      <c r="AN423" s="16"/>
      <c r="AO423" s="4"/>
    </row>
    <row r="424" spans="1:41" ht="15" x14ac:dyDescent="0.2">
      <c r="A424" s="17">
        <v>36560</v>
      </c>
      <c r="B424" s="1">
        <v>4</v>
      </c>
      <c r="C424" s="1">
        <v>114</v>
      </c>
      <c r="D424" s="5">
        <v>1527</v>
      </c>
      <c r="E424" s="1">
        <v>174549</v>
      </c>
      <c r="F424" s="1">
        <v>27</v>
      </c>
      <c r="G424" s="1">
        <v>146</v>
      </c>
      <c r="H424" s="5">
        <v>1670</v>
      </c>
      <c r="I424" s="1">
        <v>243820</v>
      </c>
      <c r="J424" s="1">
        <v>121</v>
      </c>
      <c r="K424" s="1">
        <v>162</v>
      </c>
      <c r="L424" s="5">
        <v>1552</v>
      </c>
      <c r="M424" s="1">
        <v>251887</v>
      </c>
      <c r="N424" s="1">
        <v>306</v>
      </c>
      <c r="O424" s="1">
        <v>205</v>
      </c>
      <c r="P424" s="5">
        <v>1525</v>
      </c>
      <c r="Q424" s="1">
        <v>312658</v>
      </c>
      <c r="R424" s="1">
        <v>117</v>
      </c>
      <c r="S424" s="1">
        <v>238</v>
      </c>
      <c r="T424" s="5">
        <v>1458</v>
      </c>
      <c r="U424" s="1">
        <v>346840</v>
      </c>
      <c r="V424" s="1">
        <v>80</v>
      </c>
      <c r="W424" s="1">
        <v>262</v>
      </c>
      <c r="X424" s="5">
        <v>1445</v>
      </c>
      <c r="Y424" s="1">
        <v>381841</v>
      </c>
      <c r="Z424" s="1"/>
      <c r="AA424" s="1"/>
      <c r="AB424" s="5"/>
      <c r="AC424" s="1"/>
      <c r="AD424" s="1">
        <v>16</v>
      </c>
      <c r="AE424" s="1">
        <v>331</v>
      </c>
      <c r="AF424" s="5">
        <v>1355</v>
      </c>
      <c r="AG424" s="1">
        <v>448505</v>
      </c>
      <c r="AH424" s="14"/>
      <c r="AI424" s="14"/>
      <c r="AJ424" s="14"/>
      <c r="AK424" s="14"/>
      <c r="AL424" s="14"/>
      <c r="AM424" s="14"/>
      <c r="AN424" s="16"/>
      <c r="AO424" s="4"/>
    </row>
    <row r="425" spans="1:41" ht="15" x14ac:dyDescent="0.2">
      <c r="A425" s="8">
        <v>36564</v>
      </c>
      <c r="B425" s="4">
        <v>21</v>
      </c>
      <c r="C425" s="4">
        <v>121</v>
      </c>
      <c r="D425" s="4">
        <v>1580</v>
      </c>
      <c r="E425" s="10">
        <v>191180</v>
      </c>
      <c r="F425" s="4">
        <v>14</v>
      </c>
      <c r="G425" s="4">
        <v>150</v>
      </c>
      <c r="H425" s="4">
        <v>1730</v>
      </c>
      <c r="I425" s="4">
        <v>259500</v>
      </c>
      <c r="J425" s="4">
        <v>193</v>
      </c>
      <c r="K425" s="4">
        <v>160</v>
      </c>
      <c r="L425" s="4">
        <v>1611</v>
      </c>
      <c r="M425" s="4">
        <v>257331</v>
      </c>
      <c r="N425" s="4">
        <v>191</v>
      </c>
      <c r="O425" s="4">
        <v>200</v>
      </c>
      <c r="P425" s="4">
        <v>1563</v>
      </c>
      <c r="Q425" s="4">
        <v>313361</v>
      </c>
      <c r="R425" s="4">
        <v>128</v>
      </c>
      <c r="S425" s="4">
        <v>235</v>
      </c>
      <c r="T425" s="4">
        <v>1453</v>
      </c>
      <c r="U425" s="4">
        <v>341338</v>
      </c>
      <c r="V425" s="4">
        <v>134</v>
      </c>
      <c r="W425" s="4">
        <v>261</v>
      </c>
      <c r="X425" s="4">
        <v>1479</v>
      </c>
      <c r="Y425" s="4">
        <v>385907</v>
      </c>
      <c r="Z425" s="4">
        <v>34</v>
      </c>
      <c r="AA425" s="4">
        <v>304</v>
      </c>
      <c r="AB425" s="4">
        <v>1465</v>
      </c>
      <c r="AC425" s="4">
        <v>445360</v>
      </c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</row>
    <row r="426" spans="1:41" ht="15" x14ac:dyDescent="0.2">
      <c r="A426" s="18">
        <v>36566</v>
      </c>
      <c r="B426" s="14"/>
      <c r="C426" s="19"/>
      <c r="D426" s="19"/>
      <c r="E426" s="20"/>
      <c r="F426" s="14">
        <v>285</v>
      </c>
      <c r="G426" s="14">
        <v>142</v>
      </c>
      <c r="H426" s="14">
        <v>1598</v>
      </c>
      <c r="I426" s="14">
        <v>227416</v>
      </c>
      <c r="J426" s="14">
        <v>59</v>
      </c>
      <c r="K426" s="14">
        <v>166</v>
      </c>
      <c r="L426" s="14">
        <v>1602</v>
      </c>
      <c r="M426" s="14">
        <v>266334</v>
      </c>
      <c r="N426" s="14">
        <v>360</v>
      </c>
      <c r="O426" s="14">
        <v>198</v>
      </c>
      <c r="P426" s="14">
        <v>1512</v>
      </c>
      <c r="Q426" s="14">
        <v>299024</v>
      </c>
      <c r="R426" s="14">
        <v>236</v>
      </c>
      <c r="S426" s="14">
        <v>248</v>
      </c>
      <c r="T426" s="14">
        <v>1473</v>
      </c>
      <c r="U426" s="14">
        <v>365185</v>
      </c>
      <c r="V426" s="14">
        <v>88</v>
      </c>
      <c r="W426" s="14">
        <v>273</v>
      </c>
      <c r="X426" s="14">
        <v>1493</v>
      </c>
      <c r="Y426" s="14">
        <v>407145</v>
      </c>
      <c r="Z426" s="14">
        <v>110</v>
      </c>
      <c r="AA426" s="14">
        <v>322</v>
      </c>
      <c r="AB426" s="14">
        <v>1403</v>
      </c>
      <c r="AC426" s="14">
        <v>452284</v>
      </c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6"/>
      <c r="AO426" s="4"/>
    </row>
    <row r="427" spans="1:41" ht="15" x14ac:dyDescent="0.2">
      <c r="A427" s="8">
        <v>36567</v>
      </c>
      <c r="B427" s="4"/>
      <c r="C427" s="4"/>
      <c r="D427" s="4"/>
      <c r="E427" s="10"/>
      <c r="F427" s="4">
        <v>48</v>
      </c>
      <c r="G427" s="4">
        <v>140</v>
      </c>
      <c r="H427" s="4">
        <v>1503</v>
      </c>
      <c r="I427" s="4">
        <v>210467</v>
      </c>
      <c r="J427" s="4">
        <v>47</v>
      </c>
      <c r="K427" s="4">
        <v>175</v>
      </c>
      <c r="L427" s="4">
        <v>1650</v>
      </c>
      <c r="M427" s="4">
        <v>287925</v>
      </c>
      <c r="N427" s="4">
        <v>65</v>
      </c>
      <c r="O427" s="4">
        <v>191</v>
      </c>
      <c r="P427" s="4">
        <v>1660</v>
      </c>
      <c r="Q427" s="4">
        <v>317613</v>
      </c>
      <c r="R427" s="4">
        <v>37</v>
      </c>
      <c r="S427" s="4">
        <v>237</v>
      </c>
      <c r="T427" s="4">
        <v>1530</v>
      </c>
      <c r="U427" s="4">
        <v>362610</v>
      </c>
      <c r="V427" s="4">
        <v>64</v>
      </c>
      <c r="W427" s="4">
        <v>271</v>
      </c>
      <c r="X427" s="4">
        <v>1423</v>
      </c>
      <c r="Y427" s="4">
        <v>385853</v>
      </c>
      <c r="Z427" s="4"/>
      <c r="AA427" s="4"/>
      <c r="AB427" s="4"/>
      <c r="AC427" s="4"/>
      <c r="AD427" s="4">
        <v>15</v>
      </c>
      <c r="AE427" s="4">
        <v>330</v>
      </c>
      <c r="AF427" s="4">
        <v>1350</v>
      </c>
      <c r="AG427" s="4">
        <v>445950</v>
      </c>
      <c r="AH427" s="4"/>
      <c r="AI427" s="4"/>
      <c r="AJ427" s="4"/>
      <c r="AK427" s="4"/>
      <c r="AL427" s="4"/>
      <c r="AM427" s="4"/>
      <c r="AN427" s="4"/>
      <c r="AO427" s="4"/>
    </row>
    <row r="428" spans="1:41" ht="15" x14ac:dyDescent="0.2">
      <c r="A428" s="8">
        <v>36571</v>
      </c>
      <c r="B428" s="4"/>
      <c r="C428" s="4"/>
      <c r="D428" s="4"/>
      <c r="E428" s="10"/>
      <c r="F428" s="4">
        <v>140</v>
      </c>
      <c r="G428" s="4">
        <v>143</v>
      </c>
      <c r="H428" s="4">
        <v>1671</v>
      </c>
      <c r="I428" s="4">
        <v>238298</v>
      </c>
      <c r="J428" s="4">
        <v>160</v>
      </c>
      <c r="K428" s="4">
        <v>166</v>
      </c>
      <c r="L428" s="4">
        <v>1631</v>
      </c>
      <c r="M428" s="4">
        <v>271308</v>
      </c>
      <c r="N428" s="4">
        <v>155</v>
      </c>
      <c r="O428" s="4">
        <v>202</v>
      </c>
      <c r="P428" s="4">
        <v>1549</v>
      </c>
      <c r="Q428" s="4">
        <v>312590</v>
      </c>
      <c r="R428" s="4">
        <v>121</v>
      </c>
      <c r="S428" s="4">
        <v>238</v>
      </c>
      <c r="T428" s="4">
        <v>1506</v>
      </c>
      <c r="U428" s="4">
        <v>358575</v>
      </c>
      <c r="V428" s="4">
        <v>92</v>
      </c>
      <c r="W428" s="4">
        <v>268</v>
      </c>
      <c r="X428" s="4">
        <v>1360</v>
      </c>
      <c r="Y428" s="4">
        <v>364933</v>
      </c>
      <c r="Z428" s="4">
        <v>107</v>
      </c>
      <c r="AA428" s="4">
        <v>297</v>
      </c>
      <c r="AB428" s="4">
        <v>1445</v>
      </c>
      <c r="AC428" s="4">
        <v>429400</v>
      </c>
      <c r="AD428" s="4">
        <v>3</v>
      </c>
      <c r="AE428" s="4">
        <v>331</v>
      </c>
      <c r="AF428" s="4">
        <v>1450</v>
      </c>
      <c r="AG428" s="4">
        <v>479950</v>
      </c>
      <c r="AH428" s="4"/>
      <c r="AI428" s="4"/>
      <c r="AJ428" s="4"/>
      <c r="AK428" s="4"/>
      <c r="AL428" s="1">
        <v>2</v>
      </c>
      <c r="AM428" s="1">
        <v>476</v>
      </c>
      <c r="AN428" s="1">
        <v>1420</v>
      </c>
      <c r="AO428" s="1">
        <v>675920</v>
      </c>
    </row>
    <row r="429" spans="1:41" ht="15" x14ac:dyDescent="0.2">
      <c r="A429" s="18">
        <v>36573</v>
      </c>
      <c r="B429" s="14">
        <v>78</v>
      </c>
      <c r="C429" s="14">
        <v>124</v>
      </c>
      <c r="D429" s="14">
        <v>1631</v>
      </c>
      <c r="E429" s="21">
        <v>202116</v>
      </c>
      <c r="F429" s="14">
        <v>364</v>
      </c>
      <c r="G429" s="14">
        <v>150</v>
      </c>
      <c r="H429" s="14">
        <v>1704</v>
      </c>
      <c r="I429" s="14">
        <v>255087</v>
      </c>
      <c r="J429" s="14">
        <v>626</v>
      </c>
      <c r="K429" s="14">
        <v>166</v>
      </c>
      <c r="L429" s="14">
        <v>1711</v>
      </c>
      <c r="M429" s="14">
        <v>283409</v>
      </c>
      <c r="N429" s="14">
        <v>582</v>
      </c>
      <c r="O429" s="14">
        <v>201</v>
      </c>
      <c r="P429" s="14">
        <v>1665</v>
      </c>
      <c r="Q429" s="14">
        <v>334511</v>
      </c>
      <c r="R429" s="14">
        <v>341</v>
      </c>
      <c r="S429" s="14">
        <v>244</v>
      </c>
      <c r="T429" s="14">
        <v>1687</v>
      </c>
      <c r="U429" s="14">
        <v>412036</v>
      </c>
      <c r="V429" s="14">
        <v>252</v>
      </c>
      <c r="W429" s="14">
        <v>280</v>
      </c>
      <c r="X429" s="14">
        <v>1598</v>
      </c>
      <c r="Y429" s="14">
        <v>446735</v>
      </c>
      <c r="Z429" s="14">
        <v>60</v>
      </c>
      <c r="AA429" s="14">
        <v>312</v>
      </c>
      <c r="AB429" s="14">
        <v>1506</v>
      </c>
      <c r="AC429" s="14">
        <v>469872</v>
      </c>
      <c r="AD429" s="14">
        <v>22</v>
      </c>
      <c r="AE429" s="14">
        <v>345</v>
      </c>
      <c r="AF429" s="14">
        <v>1700</v>
      </c>
      <c r="AG429" s="14">
        <v>586585</v>
      </c>
      <c r="AH429" s="14"/>
      <c r="AI429" s="14"/>
      <c r="AJ429" s="14"/>
      <c r="AK429" s="14"/>
      <c r="AL429" s="14"/>
      <c r="AM429" s="14"/>
      <c r="AN429" s="16"/>
      <c r="AO429" s="4"/>
    </row>
    <row r="430" spans="1:41" ht="15" x14ac:dyDescent="0.2">
      <c r="A430" s="8">
        <v>36574</v>
      </c>
      <c r="B430" s="4">
        <v>26</v>
      </c>
      <c r="C430" s="4">
        <v>117</v>
      </c>
      <c r="D430" s="4">
        <v>1315</v>
      </c>
      <c r="E430" s="10">
        <v>153855</v>
      </c>
      <c r="F430" s="4">
        <v>10</v>
      </c>
      <c r="G430" s="4">
        <v>146</v>
      </c>
      <c r="H430" s="4">
        <v>1590</v>
      </c>
      <c r="I430" s="4">
        <v>232140</v>
      </c>
      <c r="J430" s="4">
        <v>20</v>
      </c>
      <c r="K430" s="4">
        <v>160</v>
      </c>
      <c r="L430" s="4">
        <v>1480</v>
      </c>
      <c r="M430" s="4">
        <v>236800</v>
      </c>
      <c r="N430" s="4">
        <v>110</v>
      </c>
      <c r="O430" s="4">
        <v>189</v>
      </c>
      <c r="P430" s="4">
        <v>1528</v>
      </c>
      <c r="Q430" s="4">
        <v>289270</v>
      </c>
      <c r="R430" s="4">
        <v>48</v>
      </c>
      <c r="S430" s="4">
        <v>224</v>
      </c>
      <c r="T430" s="4">
        <v>1527</v>
      </c>
      <c r="U430" s="4">
        <v>341464</v>
      </c>
      <c r="V430" s="4"/>
      <c r="W430" s="4"/>
      <c r="X430" s="4"/>
      <c r="Y430" s="4"/>
      <c r="Z430" s="4">
        <v>17</v>
      </c>
      <c r="AA430" s="4">
        <v>313</v>
      </c>
      <c r="AB430" s="4">
        <v>1470</v>
      </c>
      <c r="AC430" s="4">
        <v>460110</v>
      </c>
      <c r="AD430" s="4">
        <v>17</v>
      </c>
      <c r="AE430" s="4">
        <v>331</v>
      </c>
      <c r="AF430" s="4">
        <v>1520</v>
      </c>
      <c r="AG430" s="4">
        <v>503120</v>
      </c>
      <c r="AH430" s="4"/>
      <c r="AI430" s="4"/>
      <c r="AJ430" s="4"/>
      <c r="AK430" s="4"/>
      <c r="AL430" s="4"/>
      <c r="AM430" s="4"/>
      <c r="AN430" s="4"/>
      <c r="AO430" s="4"/>
    </row>
    <row r="431" spans="1:41" ht="15" x14ac:dyDescent="0.2">
      <c r="A431" s="8">
        <v>36578</v>
      </c>
      <c r="B431" s="4">
        <v>5</v>
      </c>
      <c r="C431" s="4">
        <v>118</v>
      </c>
      <c r="D431" s="4">
        <v>1550</v>
      </c>
      <c r="E431" s="10">
        <v>182900</v>
      </c>
      <c r="F431" s="4">
        <v>46</v>
      </c>
      <c r="G431" s="4">
        <v>144</v>
      </c>
      <c r="H431" s="4">
        <v>1770</v>
      </c>
      <c r="I431" s="4">
        <v>254880</v>
      </c>
      <c r="J431" s="4">
        <v>206</v>
      </c>
      <c r="K431" s="4">
        <v>169</v>
      </c>
      <c r="L431" s="4">
        <v>1620</v>
      </c>
      <c r="M431" s="4">
        <v>269031</v>
      </c>
      <c r="N431" s="4">
        <v>167</v>
      </c>
      <c r="O431" s="4">
        <v>198</v>
      </c>
      <c r="P431" s="4">
        <v>1590</v>
      </c>
      <c r="Q431" s="4">
        <v>314290</v>
      </c>
      <c r="R431" s="4">
        <v>75</v>
      </c>
      <c r="S431" s="4">
        <v>231</v>
      </c>
      <c r="T431" s="4">
        <v>1568</v>
      </c>
      <c r="U431" s="4">
        <v>361701</v>
      </c>
      <c r="V431" s="4">
        <v>21</v>
      </c>
      <c r="W431" s="4">
        <v>273</v>
      </c>
      <c r="X431" s="4">
        <v>1430</v>
      </c>
      <c r="Y431" s="4">
        <v>390390</v>
      </c>
      <c r="Z431" s="4">
        <v>40</v>
      </c>
      <c r="AA431" s="4">
        <v>308</v>
      </c>
      <c r="AB431" s="4">
        <v>1510</v>
      </c>
      <c r="AC431" s="4">
        <v>465080</v>
      </c>
      <c r="AD431" s="4">
        <v>10</v>
      </c>
      <c r="AE431" s="4">
        <v>346</v>
      </c>
      <c r="AF431" s="4">
        <v>1330</v>
      </c>
      <c r="AG431" s="4">
        <v>460180</v>
      </c>
      <c r="AH431" s="1">
        <v>75</v>
      </c>
      <c r="AI431" s="1">
        <v>381</v>
      </c>
      <c r="AJ431" s="1">
        <v>1378</v>
      </c>
      <c r="AK431" s="1">
        <v>525294</v>
      </c>
      <c r="AL431" s="1">
        <v>30</v>
      </c>
      <c r="AM431" s="1">
        <v>421</v>
      </c>
      <c r="AN431" s="1">
        <v>1440</v>
      </c>
      <c r="AO431" s="1">
        <v>606240</v>
      </c>
    </row>
    <row r="432" spans="1:41" ht="15" x14ac:dyDescent="0.2">
      <c r="A432" s="22">
        <v>36580</v>
      </c>
      <c r="B432" s="14"/>
      <c r="C432" s="14"/>
      <c r="D432" s="14"/>
      <c r="E432" s="21"/>
      <c r="F432" s="14">
        <v>115</v>
      </c>
      <c r="G432" s="14">
        <v>125</v>
      </c>
      <c r="H432" s="14">
        <v>1642</v>
      </c>
      <c r="I432" s="14">
        <v>205250</v>
      </c>
      <c r="J432" s="14">
        <v>342</v>
      </c>
      <c r="K432" s="14">
        <v>163</v>
      </c>
      <c r="L432" s="14">
        <v>1666</v>
      </c>
      <c r="M432" s="14">
        <v>270580</v>
      </c>
      <c r="N432" s="14">
        <v>281</v>
      </c>
      <c r="O432" s="14">
        <v>189</v>
      </c>
      <c r="P432" s="14">
        <v>1618</v>
      </c>
      <c r="Q432" s="14">
        <v>305802</v>
      </c>
      <c r="R432" s="14">
        <v>213</v>
      </c>
      <c r="S432" s="14">
        <v>241</v>
      </c>
      <c r="T432" s="14">
        <v>1531</v>
      </c>
      <c r="U432" s="14">
        <v>368971</v>
      </c>
      <c r="V432" s="14">
        <v>223</v>
      </c>
      <c r="W432" s="14">
        <v>278</v>
      </c>
      <c r="X432" s="14">
        <v>1506</v>
      </c>
      <c r="Y432" s="14">
        <v>418668</v>
      </c>
      <c r="Z432" s="14">
        <v>148</v>
      </c>
      <c r="AA432" s="14">
        <v>325</v>
      </c>
      <c r="AB432" s="14">
        <v>1437</v>
      </c>
      <c r="AC432" s="14">
        <v>467025</v>
      </c>
      <c r="AD432" s="14">
        <v>22</v>
      </c>
      <c r="AE432" s="14">
        <v>347</v>
      </c>
      <c r="AF432" s="14">
        <v>1520</v>
      </c>
      <c r="AG432" s="14">
        <v>527440</v>
      </c>
      <c r="AH432" s="14"/>
      <c r="AI432" s="14"/>
      <c r="AJ432" s="14"/>
      <c r="AK432" s="14"/>
      <c r="AL432" s="14"/>
      <c r="AM432" s="14"/>
      <c r="AN432" s="16"/>
      <c r="AO432" s="4"/>
    </row>
    <row r="433" spans="1:41" ht="15" x14ac:dyDescent="0.2">
      <c r="A433" s="8">
        <v>36581</v>
      </c>
      <c r="B433" s="4"/>
      <c r="C433" s="4"/>
      <c r="D433" s="4"/>
      <c r="E433" s="10"/>
      <c r="F433" s="4"/>
      <c r="G433" s="4"/>
      <c r="H433" s="4"/>
      <c r="I433" s="4"/>
      <c r="J433" s="4">
        <v>37</v>
      </c>
      <c r="K433" s="4">
        <v>161</v>
      </c>
      <c r="L433" s="4">
        <v>1585</v>
      </c>
      <c r="M433" s="4">
        <v>255185</v>
      </c>
      <c r="N433" s="4">
        <v>34</v>
      </c>
      <c r="O433" s="4">
        <v>199</v>
      </c>
      <c r="P433" s="4">
        <v>1540</v>
      </c>
      <c r="Q433" s="4">
        <v>306460</v>
      </c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>
        <v>5</v>
      </c>
      <c r="AE433" s="4">
        <v>323</v>
      </c>
      <c r="AF433" s="4">
        <v>1350</v>
      </c>
      <c r="AG433" s="4">
        <v>436050</v>
      </c>
      <c r="AH433" s="4"/>
      <c r="AI433" s="4"/>
      <c r="AJ433" s="4"/>
      <c r="AK433" s="4"/>
      <c r="AL433" s="1">
        <v>1</v>
      </c>
      <c r="AM433" s="1">
        <v>410</v>
      </c>
      <c r="AN433" s="1">
        <v>1380</v>
      </c>
      <c r="AO433" s="1">
        <v>565800</v>
      </c>
    </row>
    <row r="434" spans="1:41" ht="15" x14ac:dyDescent="0.2">
      <c r="A434" s="8">
        <v>36585</v>
      </c>
      <c r="B434" s="4">
        <v>24</v>
      </c>
      <c r="C434" s="4">
        <v>126</v>
      </c>
      <c r="D434" s="4">
        <v>1620</v>
      </c>
      <c r="E434" s="10">
        <v>204120</v>
      </c>
      <c r="F434" s="4">
        <v>111</v>
      </c>
      <c r="G434" s="4">
        <v>143</v>
      </c>
      <c r="H434" s="4">
        <v>1610</v>
      </c>
      <c r="I434" s="4">
        <v>229425</v>
      </c>
      <c r="J434" s="4">
        <v>233</v>
      </c>
      <c r="K434" s="4">
        <v>169</v>
      </c>
      <c r="L434" s="4">
        <v>1602</v>
      </c>
      <c r="M434" s="4">
        <v>270815</v>
      </c>
      <c r="N434" s="4">
        <v>109</v>
      </c>
      <c r="O434" s="4">
        <v>202</v>
      </c>
      <c r="P434" s="4">
        <v>1539</v>
      </c>
      <c r="Q434" s="4">
        <v>310352</v>
      </c>
      <c r="R434" s="4">
        <v>4</v>
      </c>
      <c r="S434" s="4">
        <v>224</v>
      </c>
      <c r="T434" s="4">
        <v>1400</v>
      </c>
      <c r="U434" s="4">
        <v>313600</v>
      </c>
      <c r="V434" s="4">
        <v>120</v>
      </c>
      <c r="W434" s="4">
        <v>264</v>
      </c>
      <c r="X434" s="4">
        <v>1445</v>
      </c>
      <c r="Y434" s="4">
        <v>381962</v>
      </c>
      <c r="Z434" s="4">
        <v>42</v>
      </c>
      <c r="AA434" s="4">
        <v>284</v>
      </c>
      <c r="AB434" s="4">
        <v>1437</v>
      </c>
      <c r="AC434" s="4">
        <v>408492</v>
      </c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</row>
    <row r="435" spans="1:41" ht="15" x14ac:dyDescent="0.2">
      <c r="A435" s="8"/>
      <c r="B435" s="4"/>
      <c r="C435" s="4"/>
      <c r="D435" s="4"/>
      <c r="E435" s="10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</row>
    <row r="436" spans="1:41" ht="15" x14ac:dyDescent="0.2">
      <c r="A436" s="17">
        <v>36587</v>
      </c>
      <c r="B436" s="14"/>
      <c r="C436" s="14"/>
      <c r="D436" s="14"/>
      <c r="E436" s="21"/>
      <c r="F436" s="14">
        <v>48</v>
      </c>
      <c r="G436" s="14">
        <v>138</v>
      </c>
      <c r="H436" s="14">
        <v>1532</v>
      </c>
      <c r="I436" s="14">
        <v>211204</v>
      </c>
      <c r="J436" s="14">
        <v>236</v>
      </c>
      <c r="K436" s="14">
        <v>172</v>
      </c>
      <c r="L436" s="14">
        <v>1685</v>
      </c>
      <c r="M436" s="14">
        <v>290204</v>
      </c>
      <c r="N436" s="14">
        <v>241</v>
      </c>
      <c r="O436" s="14">
        <v>205</v>
      </c>
      <c r="P436" s="14">
        <v>1620</v>
      </c>
      <c r="Q436" s="14">
        <v>332158</v>
      </c>
      <c r="R436" s="14">
        <v>309</v>
      </c>
      <c r="S436" s="14">
        <v>241</v>
      </c>
      <c r="T436" s="14">
        <v>1517</v>
      </c>
      <c r="U436" s="14">
        <v>365633</v>
      </c>
      <c r="V436" s="14">
        <v>89</v>
      </c>
      <c r="W436" s="14">
        <v>279</v>
      </c>
      <c r="X436" s="14">
        <v>1399</v>
      </c>
      <c r="Y436" s="14">
        <v>390766</v>
      </c>
      <c r="Z436" s="14">
        <v>58</v>
      </c>
      <c r="AA436" s="14">
        <v>321</v>
      </c>
      <c r="AB436" s="14">
        <v>1473</v>
      </c>
      <c r="AC436" s="14">
        <v>472490</v>
      </c>
      <c r="AD436" s="14"/>
      <c r="AE436" s="14"/>
      <c r="AF436" s="14"/>
      <c r="AG436" s="14"/>
      <c r="AH436" s="23">
        <v>20</v>
      </c>
      <c r="AI436" s="23">
        <v>349</v>
      </c>
      <c r="AJ436" s="23">
        <v>1440</v>
      </c>
      <c r="AK436" s="23">
        <v>502416</v>
      </c>
      <c r="AL436" s="14">
        <v>3</v>
      </c>
      <c r="AM436" s="14">
        <v>503</v>
      </c>
      <c r="AN436" s="14">
        <v>1363</v>
      </c>
      <c r="AO436" s="14">
        <v>685757</v>
      </c>
    </row>
    <row r="437" spans="1:41" ht="15" x14ac:dyDescent="0.2">
      <c r="A437" s="8">
        <v>36588</v>
      </c>
      <c r="B437" s="4">
        <v>4</v>
      </c>
      <c r="C437" s="4">
        <v>118</v>
      </c>
      <c r="D437" s="4">
        <v>1510</v>
      </c>
      <c r="E437" s="10">
        <v>178180</v>
      </c>
      <c r="F437" s="4">
        <v>25</v>
      </c>
      <c r="G437" s="4">
        <v>150</v>
      </c>
      <c r="H437" s="4">
        <v>1720</v>
      </c>
      <c r="I437" s="4">
        <v>258020</v>
      </c>
      <c r="J437" s="4">
        <v>7</v>
      </c>
      <c r="K437" s="4">
        <v>173</v>
      </c>
      <c r="L437" s="4">
        <v>1600</v>
      </c>
      <c r="M437" s="4">
        <v>276800</v>
      </c>
      <c r="N437" s="4">
        <v>108</v>
      </c>
      <c r="O437" s="4">
        <v>198</v>
      </c>
      <c r="P437" s="4">
        <v>1542</v>
      </c>
      <c r="Q437" s="4">
        <v>305933</v>
      </c>
      <c r="R437" s="4"/>
      <c r="S437" s="4"/>
      <c r="T437" s="4"/>
      <c r="U437" s="4"/>
      <c r="V437" s="4">
        <v>15</v>
      </c>
      <c r="W437" s="4">
        <v>275</v>
      </c>
      <c r="X437" s="4">
        <v>1450</v>
      </c>
      <c r="Y437" s="4">
        <v>398750</v>
      </c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</row>
    <row r="438" spans="1:41" ht="15" x14ac:dyDescent="0.2">
      <c r="A438" s="8">
        <v>36592</v>
      </c>
      <c r="B438" s="4">
        <v>17</v>
      </c>
      <c r="C438" s="4">
        <v>127</v>
      </c>
      <c r="D438" s="4">
        <v>1430</v>
      </c>
      <c r="E438" s="10">
        <v>181610</v>
      </c>
      <c r="F438" s="4">
        <v>63</v>
      </c>
      <c r="G438" s="4">
        <v>145</v>
      </c>
      <c r="H438" s="4">
        <v>1558</v>
      </c>
      <c r="I438" s="4">
        <v>225059</v>
      </c>
      <c r="J438" s="4">
        <v>87</v>
      </c>
      <c r="K438" s="4">
        <v>162</v>
      </c>
      <c r="L438" s="4">
        <v>1623</v>
      </c>
      <c r="M438" s="4">
        <v>262845</v>
      </c>
      <c r="N438" s="4">
        <v>51</v>
      </c>
      <c r="O438" s="4">
        <v>205</v>
      </c>
      <c r="P438" s="4">
        <v>1518</v>
      </c>
      <c r="Q438" s="4">
        <v>311467</v>
      </c>
      <c r="R438" s="4">
        <v>40</v>
      </c>
      <c r="S438" s="4">
        <v>237</v>
      </c>
      <c r="T438" s="4">
        <v>1520</v>
      </c>
      <c r="U438" s="4">
        <v>359480</v>
      </c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</row>
    <row r="439" spans="1:41" ht="15" x14ac:dyDescent="0.2">
      <c r="A439" s="8">
        <v>36594</v>
      </c>
      <c r="B439" s="4"/>
      <c r="C439" s="4"/>
      <c r="D439" s="4"/>
      <c r="E439" s="10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</row>
    <row r="440" spans="1:41" ht="15" x14ac:dyDescent="0.2">
      <c r="A440" s="8">
        <v>36595</v>
      </c>
      <c r="B440" s="4"/>
      <c r="C440" s="4"/>
      <c r="D440" s="4"/>
      <c r="E440" s="10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</row>
    <row r="441" spans="1:41" ht="15" x14ac:dyDescent="0.2">
      <c r="A441" s="8">
        <v>36599</v>
      </c>
      <c r="B441" s="4">
        <v>13</v>
      </c>
      <c r="C441" s="4">
        <v>120</v>
      </c>
      <c r="D441" s="4">
        <v>1530</v>
      </c>
      <c r="E441" s="10">
        <v>183600</v>
      </c>
      <c r="F441" s="4">
        <v>120</v>
      </c>
      <c r="G441" s="4">
        <v>142</v>
      </c>
      <c r="H441" s="4">
        <v>1618</v>
      </c>
      <c r="I441" s="4">
        <v>229264</v>
      </c>
      <c r="J441" s="4">
        <v>148</v>
      </c>
      <c r="K441" s="4">
        <v>143</v>
      </c>
      <c r="L441" s="4">
        <v>1626</v>
      </c>
      <c r="M441" s="4">
        <v>232942</v>
      </c>
      <c r="N441" s="4">
        <v>130</v>
      </c>
      <c r="O441" s="4">
        <v>198</v>
      </c>
      <c r="P441" s="4">
        <v>1595</v>
      </c>
      <c r="Q441" s="4">
        <v>316045</v>
      </c>
      <c r="R441" s="4">
        <v>134</v>
      </c>
      <c r="S441" s="4">
        <v>228</v>
      </c>
      <c r="T441" s="4">
        <v>1484</v>
      </c>
      <c r="U441" s="4">
        <v>337924</v>
      </c>
      <c r="V441" s="4">
        <v>23</v>
      </c>
      <c r="W441" s="4">
        <v>258</v>
      </c>
      <c r="X441" s="4">
        <v>1480</v>
      </c>
      <c r="Y441" s="4">
        <v>381840</v>
      </c>
      <c r="Z441" s="4"/>
      <c r="AA441" s="4"/>
      <c r="AB441" s="4"/>
      <c r="AC441" s="4"/>
      <c r="AD441" s="4"/>
      <c r="AE441" s="4"/>
      <c r="AF441" s="4"/>
      <c r="AG441" s="4"/>
      <c r="AH441" s="1">
        <v>2</v>
      </c>
      <c r="AI441" s="1">
        <v>367</v>
      </c>
      <c r="AJ441" s="1">
        <v>1300</v>
      </c>
      <c r="AK441" s="1">
        <v>477100</v>
      </c>
      <c r="AL441" s="4"/>
      <c r="AM441" s="4"/>
      <c r="AN441" s="4"/>
      <c r="AO441" s="4"/>
    </row>
    <row r="442" spans="1:41" ht="15" x14ac:dyDescent="0.2">
      <c r="A442" s="8">
        <v>36601</v>
      </c>
      <c r="B442" s="4"/>
      <c r="C442" s="4"/>
      <c r="D442" s="4"/>
      <c r="E442" s="10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</row>
    <row r="443" spans="1:41" ht="15" x14ac:dyDescent="0.2">
      <c r="A443" s="8">
        <v>36602</v>
      </c>
      <c r="B443" s="4"/>
      <c r="C443" s="4"/>
      <c r="D443" s="4"/>
      <c r="E443" s="10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</row>
    <row r="444" spans="1:41" ht="15" x14ac:dyDescent="0.2">
      <c r="A444" s="8">
        <v>36606</v>
      </c>
      <c r="B444" s="4"/>
      <c r="C444" s="4"/>
      <c r="D444" s="4"/>
      <c r="E444" s="10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</row>
    <row r="445" spans="1:41" ht="15" x14ac:dyDescent="0.2">
      <c r="A445" s="22">
        <v>36608</v>
      </c>
      <c r="B445" s="14"/>
      <c r="C445" s="14"/>
      <c r="D445" s="14"/>
      <c r="E445" s="21"/>
      <c r="F445" s="14">
        <v>27</v>
      </c>
      <c r="G445" s="14">
        <v>132</v>
      </c>
      <c r="H445" s="14">
        <v>1800</v>
      </c>
      <c r="I445" s="14">
        <v>237867</v>
      </c>
      <c r="J445" s="14">
        <v>313</v>
      </c>
      <c r="K445" s="14">
        <v>164</v>
      </c>
      <c r="L445" s="14">
        <v>1627</v>
      </c>
      <c r="M445" s="14">
        <v>267511</v>
      </c>
      <c r="N445" s="14">
        <v>274</v>
      </c>
      <c r="O445" s="14">
        <v>201</v>
      </c>
      <c r="P445" s="14">
        <v>1639</v>
      </c>
      <c r="Q445" s="14">
        <v>330285</v>
      </c>
      <c r="R445" s="14">
        <v>279</v>
      </c>
      <c r="S445" s="14">
        <v>237</v>
      </c>
      <c r="T445" s="14">
        <v>1547</v>
      </c>
      <c r="U445" s="14">
        <v>366584</v>
      </c>
      <c r="V445" s="14">
        <v>202</v>
      </c>
      <c r="W445" s="14">
        <v>278</v>
      </c>
      <c r="X445" s="14">
        <v>1497</v>
      </c>
      <c r="Y445" s="14">
        <v>416097</v>
      </c>
      <c r="Z445" s="14">
        <v>67</v>
      </c>
      <c r="AA445" s="14">
        <v>322</v>
      </c>
      <c r="AB445" s="14">
        <v>1466</v>
      </c>
      <c r="AC445" s="14">
        <v>472803</v>
      </c>
      <c r="AD445" s="14">
        <v>2</v>
      </c>
      <c r="AE445" s="14">
        <v>353</v>
      </c>
      <c r="AF445" s="14">
        <v>1350</v>
      </c>
      <c r="AG445" s="14">
        <v>475875</v>
      </c>
      <c r="AH445" s="23">
        <v>18</v>
      </c>
      <c r="AI445" s="23">
        <v>280</v>
      </c>
      <c r="AJ445" s="23">
        <v>1460</v>
      </c>
      <c r="AK445" s="23">
        <v>408800</v>
      </c>
      <c r="AL445" s="14"/>
      <c r="AM445" s="14"/>
      <c r="AN445" s="16"/>
      <c r="AO445" s="4"/>
    </row>
    <row r="446" spans="1:41" ht="15" x14ac:dyDescent="0.2">
      <c r="A446" s="8">
        <v>36609</v>
      </c>
      <c r="B446" s="4">
        <v>9</v>
      </c>
      <c r="C446" s="4">
        <v>129</v>
      </c>
      <c r="D446" s="4">
        <v>1660</v>
      </c>
      <c r="E446" s="10">
        <v>214140</v>
      </c>
      <c r="F446" s="4">
        <v>65</v>
      </c>
      <c r="G446" s="4">
        <v>132</v>
      </c>
      <c r="H446" s="4">
        <v>1665</v>
      </c>
      <c r="I446" s="4">
        <v>210780</v>
      </c>
      <c r="J446" s="4">
        <v>44</v>
      </c>
      <c r="K446" s="4">
        <v>171</v>
      </c>
      <c r="L446" s="4">
        <v>1600</v>
      </c>
      <c r="M446" s="4">
        <v>273600</v>
      </c>
      <c r="N446" s="4">
        <v>37</v>
      </c>
      <c r="O446" s="4">
        <v>205</v>
      </c>
      <c r="P446" s="4">
        <v>1590</v>
      </c>
      <c r="Q446" s="4">
        <v>325155</v>
      </c>
      <c r="R446" s="4">
        <v>69</v>
      </c>
      <c r="S446" s="4">
        <v>240</v>
      </c>
      <c r="T446" s="4">
        <v>1558</v>
      </c>
      <c r="U446" s="4">
        <v>373411</v>
      </c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</row>
    <row r="447" spans="1:41" ht="15" x14ac:dyDescent="0.2">
      <c r="A447" s="8">
        <v>36613</v>
      </c>
      <c r="B447" s="4">
        <v>15</v>
      </c>
      <c r="C447" s="4">
        <v>124</v>
      </c>
      <c r="D447" s="4">
        <v>1630</v>
      </c>
      <c r="E447" s="10">
        <v>202120</v>
      </c>
      <c r="F447" s="4">
        <v>58</v>
      </c>
      <c r="G447" s="4">
        <v>142</v>
      </c>
      <c r="H447" s="4">
        <v>1625</v>
      </c>
      <c r="I447" s="4">
        <v>230750</v>
      </c>
      <c r="J447" s="4">
        <v>73</v>
      </c>
      <c r="K447" s="4">
        <v>171</v>
      </c>
      <c r="L447" s="4">
        <v>1643</v>
      </c>
      <c r="M447" s="4">
        <v>280953</v>
      </c>
      <c r="N447" s="4">
        <v>107</v>
      </c>
      <c r="O447" s="4">
        <v>203</v>
      </c>
      <c r="P447" s="4">
        <v>1611</v>
      </c>
      <c r="Q447" s="4">
        <v>327811</v>
      </c>
      <c r="R447" s="4">
        <v>84</v>
      </c>
      <c r="S447" s="4">
        <v>229</v>
      </c>
      <c r="T447" s="4">
        <v>1536</v>
      </c>
      <c r="U447" s="4">
        <v>351744</v>
      </c>
      <c r="V447" s="4">
        <v>27</v>
      </c>
      <c r="W447" s="4">
        <v>256</v>
      </c>
      <c r="X447" s="4">
        <v>1527</v>
      </c>
      <c r="Y447" s="4">
        <v>391336</v>
      </c>
      <c r="Z447" s="4">
        <v>20</v>
      </c>
      <c r="AA447" s="4">
        <v>289</v>
      </c>
      <c r="AB447" s="4">
        <v>1510</v>
      </c>
      <c r="AC447" s="4">
        <v>436390</v>
      </c>
      <c r="AD447" s="4">
        <v>4</v>
      </c>
      <c r="AE447" s="4">
        <v>354</v>
      </c>
      <c r="AF447" s="4">
        <v>1440</v>
      </c>
      <c r="AG447" s="4">
        <v>509760</v>
      </c>
      <c r="AH447" s="4"/>
      <c r="AI447" s="4"/>
      <c r="AJ447" s="4"/>
      <c r="AK447" s="4"/>
      <c r="AL447" s="4"/>
      <c r="AM447" s="4"/>
      <c r="AN447" s="4"/>
      <c r="AO447" s="4"/>
    </row>
    <row r="448" spans="1:41" ht="15" x14ac:dyDescent="0.2">
      <c r="A448" s="22">
        <v>36615</v>
      </c>
      <c r="B448" s="14"/>
      <c r="C448" s="19"/>
      <c r="D448" s="14"/>
      <c r="E448" s="21"/>
      <c r="F448" s="19">
        <v>150</v>
      </c>
      <c r="G448" s="19">
        <v>180</v>
      </c>
      <c r="H448" s="19">
        <v>1603</v>
      </c>
      <c r="I448" s="14">
        <v>288986</v>
      </c>
      <c r="J448" s="14">
        <v>354</v>
      </c>
      <c r="K448" s="14">
        <v>165</v>
      </c>
      <c r="L448" s="14">
        <v>1602</v>
      </c>
      <c r="M448" s="14">
        <v>264631</v>
      </c>
      <c r="N448" s="14">
        <v>308</v>
      </c>
      <c r="O448" s="14">
        <v>200</v>
      </c>
      <c r="P448" s="14">
        <v>1584</v>
      </c>
      <c r="Q448" s="14">
        <v>316735</v>
      </c>
      <c r="R448" s="14">
        <v>192</v>
      </c>
      <c r="S448" s="14">
        <v>238</v>
      </c>
      <c r="T448" s="14">
        <v>1490</v>
      </c>
      <c r="U448" s="14">
        <v>354316</v>
      </c>
      <c r="V448" s="14">
        <v>81</v>
      </c>
      <c r="W448" s="14">
        <v>278</v>
      </c>
      <c r="X448" s="14">
        <v>1439</v>
      </c>
      <c r="Y448" s="14">
        <v>399646</v>
      </c>
      <c r="Z448" s="14">
        <v>45</v>
      </c>
      <c r="AA448" s="14">
        <v>323</v>
      </c>
      <c r="AB448" s="14">
        <v>1417</v>
      </c>
      <c r="AC448" s="14">
        <v>457716</v>
      </c>
      <c r="AD448" s="14">
        <v>22</v>
      </c>
      <c r="AE448" s="14">
        <v>342</v>
      </c>
      <c r="AF448" s="14">
        <v>1428</v>
      </c>
      <c r="AG448" s="14">
        <v>488375</v>
      </c>
      <c r="AH448" s="23">
        <v>2</v>
      </c>
      <c r="AI448" s="23">
        <v>379</v>
      </c>
      <c r="AJ448" s="23">
        <v>1350</v>
      </c>
      <c r="AK448" s="23">
        <v>510975</v>
      </c>
      <c r="AL448" s="14">
        <v>1</v>
      </c>
      <c r="AM448" s="14">
        <v>433</v>
      </c>
      <c r="AN448" s="14">
        <v>1300</v>
      </c>
      <c r="AO448" s="14">
        <v>562900</v>
      </c>
    </row>
    <row r="449" spans="1:41" ht="15" x14ac:dyDescent="0.2">
      <c r="A449" s="8">
        <v>36616</v>
      </c>
      <c r="B449" s="4">
        <v>11</v>
      </c>
      <c r="C449" s="4">
        <v>124</v>
      </c>
      <c r="D449" s="4">
        <v>1430</v>
      </c>
      <c r="E449" s="10">
        <v>177320</v>
      </c>
      <c r="F449" s="4">
        <v>28</v>
      </c>
      <c r="G449" s="4">
        <v>134</v>
      </c>
      <c r="H449" s="4">
        <v>1707</v>
      </c>
      <c r="I449" s="4">
        <v>229262</v>
      </c>
      <c r="J449" s="4">
        <v>115</v>
      </c>
      <c r="K449" s="4">
        <v>167</v>
      </c>
      <c r="L449" s="4">
        <v>1521</v>
      </c>
      <c r="M449" s="4">
        <v>253478</v>
      </c>
      <c r="N449" s="4">
        <v>61</v>
      </c>
      <c r="O449" s="4">
        <v>196</v>
      </c>
      <c r="P449" s="4">
        <v>1435</v>
      </c>
      <c r="Q449" s="4">
        <v>280782</v>
      </c>
      <c r="R449" s="4">
        <v>7</v>
      </c>
      <c r="S449" s="4">
        <v>235</v>
      </c>
      <c r="T449" s="4">
        <v>1370</v>
      </c>
      <c r="U449" s="4">
        <v>321950</v>
      </c>
      <c r="V449" s="4"/>
      <c r="W449" s="4"/>
      <c r="X449" s="4"/>
      <c r="Y449" s="4"/>
      <c r="Z449" s="4">
        <v>75</v>
      </c>
      <c r="AA449" s="4">
        <v>295</v>
      </c>
      <c r="AB449" s="4">
        <v>1416</v>
      </c>
      <c r="AC449" s="4">
        <v>417720</v>
      </c>
      <c r="AD449" s="4">
        <v>40</v>
      </c>
      <c r="AE449" s="4">
        <v>324</v>
      </c>
      <c r="AF449" s="4">
        <v>1525</v>
      </c>
      <c r="AG449" s="4">
        <v>494100</v>
      </c>
      <c r="AH449" s="4"/>
      <c r="AI449" s="4"/>
      <c r="AJ449" s="4"/>
      <c r="AK449" s="4"/>
      <c r="AL449" s="4"/>
      <c r="AM449" s="4"/>
      <c r="AN449" s="4"/>
      <c r="AO449" s="4"/>
    </row>
    <row r="450" spans="1:41" ht="15" x14ac:dyDescent="0.2">
      <c r="A450" s="8"/>
      <c r="B450" s="4"/>
      <c r="C450" s="4"/>
      <c r="D450" s="4"/>
      <c r="E450" s="10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</row>
    <row r="451" spans="1:41" ht="15" x14ac:dyDescent="0.2">
      <c r="A451" s="8">
        <v>36620</v>
      </c>
      <c r="B451" s="4">
        <v>5</v>
      </c>
      <c r="C451" s="4">
        <v>122</v>
      </c>
      <c r="D451" s="4">
        <v>1710</v>
      </c>
      <c r="E451" s="10">
        <v>208620</v>
      </c>
      <c r="F451" s="4">
        <v>102</v>
      </c>
      <c r="G451" s="4">
        <v>144</v>
      </c>
      <c r="H451" s="4">
        <v>1665</v>
      </c>
      <c r="I451" s="4">
        <v>238928</v>
      </c>
      <c r="J451" s="4">
        <v>112</v>
      </c>
      <c r="K451" s="4">
        <v>165</v>
      </c>
      <c r="L451" s="4">
        <v>1658</v>
      </c>
      <c r="M451" s="4">
        <v>273625</v>
      </c>
      <c r="N451" s="4">
        <v>149</v>
      </c>
      <c r="O451" s="4">
        <v>196</v>
      </c>
      <c r="P451" s="4">
        <v>1574</v>
      </c>
      <c r="Q451" s="4">
        <v>309235</v>
      </c>
      <c r="R451" s="4">
        <v>59</v>
      </c>
      <c r="S451" s="4">
        <v>229</v>
      </c>
      <c r="T451" s="4">
        <v>1530</v>
      </c>
      <c r="U451" s="4">
        <v>350370</v>
      </c>
      <c r="V451" s="4">
        <v>38</v>
      </c>
      <c r="W451" s="4">
        <v>270</v>
      </c>
      <c r="X451" s="4">
        <v>1465</v>
      </c>
      <c r="Y451" s="4">
        <v>395550</v>
      </c>
      <c r="Z451" s="4">
        <v>40</v>
      </c>
      <c r="AA451" s="4">
        <v>300</v>
      </c>
      <c r="AB451" s="4">
        <v>1485</v>
      </c>
      <c r="AC451" s="4">
        <v>445500</v>
      </c>
      <c r="AD451" s="4">
        <v>1</v>
      </c>
      <c r="AE451" s="4">
        <v>354</v>
      </c>
      <c r="AF451" s="4">
        <v>1390</v>
      </c>
      <c r="AG451" s="4">
        <v>492060</v>
      </c>
      <c r="AH451" s="1">
        <v>15</v>
      </c>
      <c r="AI451" s="1">
        <v>378</v>
      </c>
      <c r="AJ451" s="1">
        <v>1410</v>
      </c>
      <c r="AK451" s="1">
        <v>532980</v>
      </c>
      <c r="AL451" s="4"/>
      <c r="AM451" s="4"/>
      <c r="AN451" s="4"/>
      <c r="AO451" s="4"/>
    </row>
    <row r="452" spans="1:41" ht="15" x14ac:dyDescent="0.2">
      <c r="A452" s="22">
        <v>36622</v>
      </c>
      <c r="B452" s="14"/>
      <c r="C452" s="14"/>
      <c r="D452" s="14"/>
      <c r="E452" s="21"/>
      <c r="F452" s="14">
        <v>45</v>
      </c>
      <c r="G452" s="19">
        <v>117</v>
      </c>
      <c r="H452" s="14">
        <v>1668</v>
      </c>
      <c r="I452" s="14">
        <v>195913</v>
      </c>
      <c r="J452" s="14">
        <v>318</v>
      </c>
      <c r="K452" s="14">
        <v>166</v>
      </c>
      <c r="L452" s="14">
        <v>1631</v>
      </c>
      <c r="M452" s="14">
        <v>270134</v>
      </c>
      <c r="N452" s="14">
        <v>256</v>
      </c>
      <c r="O452" s="14">
        <v>207</v>
      </c>
      <c r="P452" s="14">
        <v>1533</v>
      </c>
      <c r="Q452" s="14">
        <v>317490</v>
      </c>
      <c r="R452" s="14">
        <v>261</v>
      </c>
      <c r="S452" s="14">
        <v>239</v>
      </c>
      <c r="T452" s="14">
        <v>1501</v>
      </c>
      <c r="U452" s="14">
        <v>358542</v>
      </c>
      <c r="V452" s="14">
        <v>95</v>
      </c>
      <c r="W452" s="14">
        <v>269</v>
      </c>
      <c r="X452" s="14">
        <v>1415</v>
      </c>
      <c r="Y452" s="14">
        <v>380990</v>
      </c>
      <c r="Z452" s="14">
        <v>59</v>
      </c>
      <c r="AA452" s="14">
        <v>322</v>
      </c>
      <c r="AB452" s="14">
        <v>1428</v>
      </c>
      <c r="AC452" s="14">
        <v>439742</v>
      </c>
      <c r="AD452" s="14"/>
      <c r="AE452" s="14"/>
      <c r="AF452" s="14"/>
      <c r="AG452" s="14"/>
      <c r="AH452" s="23">
        <v>6</v>
      </c>
      <c r="AI452" s="23">
        <v>390</v>
      </c>
      <c r="AJ452" s="23">
        <v>1450</v>
      </c>
      <c r="AK452" s="23">
        <v>565500</v>
      </c>
      <c r="AL452" s="14">
        <v>6</v>
      </c>
      <c r="AM452" s="14">
        <v>423</v>
      </c>
      <c r="AN452" s="14">
        <v>1418</v>
      </c>
      <c r="AO452" s="14">
        <v>599128</v>
      </c>
    </row>
    <row r="453" spans="1:41" ht="15" x14ac:dyDescent="0.2">
      <c r="A453" s="8">
        <v>36623</v>
      </c>
      <c r="B453" s="4">
        <v>11</v>
      </c>
      <c r="C453" s="4">
        <v>128</v>
      </c>
      <c r="D453" s="4">
        <v>1600</v>
      </c>
      <c r="E453" s="10">
        <v>204800</v>
      </c>
      <c r="F453" s="4">
        <v>46</v>
      </c>
      <c r="G453" s="4">
        <v>141</v>
      </c>
      <c r="H453" s="4">
        <v>1735</v>
      </c>
      <c r="I453" s="4">
        <v>244635</v>
      </c>
      <c r="J453" s="4">
        <v>77</v>
      </c>
      <c r="K453" s="4">
        <v>162</v>
      </c>
      <c r="L453" s="4">
        <v>1640</v>
      </c>
      <c r="M453" s="4">
        <v>265680</v>
      </c>
      <c r="N453" s="4">
        <v>41</v>
      </c>
      <c r="O453" s="4">
        <v>198</v>
      </c>
      <c r="P453" s="4">
        <v>1613</v>
      </c>
      <c r="Q453" s="4">
        <v>319978</v>
      </c>
      <c r="R453" s="4">
        <v>74</v>
      </c>
      <c r="S453" s="4">
        <v>231</v>
      </c>
      <c r="T453" s="4">
        <v>1472</v>
      </c>
      <c r="U453" s="4">
        <v>340326</v>
      </c>
      <c r="V453" s="4">
        <v>20</v>
      </c>
      <c r="W453" s="4">
        <v>254</v>
      </c>
      <c r="X453" s="4">
        <v>1510</v>
      </c>
      <c r="Y453" s="4">
        <v>383540</v>
      </c>
      <c r="Z453" s="4">
        <v>28</v>
      </c>
      <c r="AA453" s="4">
        <v>303</v>
      </c>
      <c r="AB453" s="4">
        <v>1470</v>
      </c>
      <c r="AC453" s="4">
        <v>445410</v>
      </c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</row>
    <row r="454" spans="1:41" ht="15" x14ac:dyDescent="0.2">
      <c r="A454" s="8">
        <v>36627</v>
      </c>
      <c r="B454" s="4"/>
      <c r="C454" s="4"/>
      <c r="D454" s="4"/>
      <c r="E454" s="10"/>
      <c r="F454" s="4">
        <v>79</v>
      </c>
      <c r="G454" s="4">
        <v>141</v>
      </c>
      <c r="H454" s="4">
        <v>1680</v>
      </c>
      <c r="I454" s="4">
        <v>237216</v>
      </c>
      <c r="J454" s="4">
        <v>188</v>
      </c>
      <c r="K454" s="4">
        <v>160</v>
      </c>
      <c r="L454" s="4">
        <v>1636</v>
      </c>
      <c r="M454" s="4">
        <v>261325</v>
      </c>
      <c r="N454" s="4">
        <v>37</v>
      </c>
      <c r="O454" s="4">
        <v>202</v>
      </c>
      <c r="P454" s="4">
        <v>1630</v>
      </c>
      <c r="Q454" s="4">
        <v>329260</v>
      </c>
      <c r="R454" s="4">
        <v>97</v>
      </c>
      <c r="S454" s="4">
        <v>238</v>
      </c>
      <c r="T454" s="4">
        <v>1568</v>
      </c>
      <c r="U454" s="4">
        <v>372741</v>
      </c>
      <c r="V454" s="4">
        <v>84</v>
      </c>
      <c r="W454" s="4">
        <v>262</v>
      </c>
      <c r="X454" s="4">
        <v>1466</v>
      </c>
      <c r="Y454" s="4">
        <v>384645</v>
      </c>
      <c r="Z454" s="4">
        <v>22</v>
      </c>
      <c r="AA454" s="4">
        <v>293</v>
      </c>
      <c r="AB454" s="4">
        <v>1497</v>
      </c>
      <c r="AC454" s="4">
        <v>438024</v>
      </c>
      <c r="AD454" s="4"/>
      <c r="AE454" s="4"/>
      <c r="AF454" s="4"/>
      <c r="AG454" s="4"/>
      <c r="AH454" s="1">
        <v>12</v>
      </c>
      <c r="AI454" s="1">
        <v>389</v>
      </c>
      <c r="AJ454" s="1">
        <v>1510</v>
      </c>
      <c r="AK454" s="1">
        <v>587390</v>
      </c>
      <c r="AL454" s="1">
        <v>58</v>
      </c>
      <c r="AM454" s="1">
        <v>432</v>
      </c>
      <c r="AN454" s="1">
        <v>1560</v>
      </c>
      <c r="AO454" s="1">
        <v>673530</v>
      </c>
    </row>
    <row r="455" spans="1:41" ht="15" x14ac:dyDescent="0.2">
      <c r="A455" s="22">
        <v>36629</v>
      </c>
      <c r="B455" s="14"/>
      <c r="C455" s="14"/>
      <c r="D455" s="14"/>
      <c r="E455" s="21"/>
      <c r="F455" s="14">
        <v>157</v>
      </c>
      <c r="G455" s="14">
        <v>132</v>
      </c>
      <c r="H455" s="14">
        <v>1630</v>
      </c>
      <c r="I455" s="14">
        <v>215526</v>
      </c>
      <c r="J455" s="14">
        <v>326</v>
      </c>
      <c r="K455" s="14">
        <v>168</v>
      </c>
      <c r="L455" s="14">
        <v>1699</v>
      </c>
      <c r="M455" s="14">
        <v>285694</v>
      </c>
      <c r="N455" s="14">
        <v>137</v>
      </c>
      <c r="O455" s="14">
        <v>202</v>
      </c>
      <c r="P455" s="14">
        <v>1585</v>
      </c>
      <c r="Q455" s="14">
        <v>320323</v>
      </c>
      <c r="R455" s="14">
        <v>189</v>
      </c>
      <c r="S455" s="14">
        <v>237</v>
      </c>
      <c r="T455" s="14">
        <v>1512</v>
      </c>
      <c r="U455" s="14">
        <v>358923</v>
      </c>
      <c r="V455" s="14">
        <v>51</v>
      </c>
      <c r="W455" s="14">
        <v>282</v>
      </c>
      <c r="X455" s="14">
        <v>1490</v>
      </c>
      <c r="Y455" s="14">
        <v>420142</v>
      </c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>
        <v>3</v>
      </c>
      <c r="AM455" s="14">
        <v>408</v>
      </c>
      <c r="AN455" s="14">
        <v>1390</v>
      </c>
      <c r="AO455" s="14">
        <v>567120</v>
      </c>
    </row>
    <row r="456" spans="1:41" ht="15" x14ac:dyDescent="0.2">
      <c r="A456" s="18">
        <v>36630</v>
      </c>
      <c r="B456" s="14"/>
      <c r="C456" s="14"/>
      <c r="D456" s="14"/>
      <c r="E456" s="21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6"/>
      <c r="AO456" s="4"/>
    </row>
    <row r="457" spans="1:41" ht="15" x14ac:dyDescent="0.2">
      <c r="A457" s="8">
        <v>36634</v>
      </c>
      <c r="B457" s="4">
        <v>51</v>
      </c>
      <c r="C457" s="4">
        <v>115</v>
      </c>
      <c r="D457" s="4">
        <v>1810</v>
      </c>
      <c r="E457" s="10">
        <v>207147</v>
      </c>
      <c r="F457" s="4">
        <v>144</v>
      </c>
      <c r="G457" s="4">
        <v>139</v>
      </c>
      <c r="H457" s="4">
        <v>1654</v>
      </c>
      <c r="I457" s="4">
        <v>229871</v>
      </c>
      <c r="J457" s="4">
        <v>114</v>
      </c>
      <c r="K457" s="4">
        <v>164</v>
      </c>
      <c r="L457" s="4">
        <v>1636</v>
      </c>
      <c r="M457" s="4">
        <v>267790</v>
      </c>
      <c r="N457" s="4">
        <v>84</v>
      </c>
      <c r="O457" s="4">
        <v>129</v>
      </c>
      <c r="P457" s="4">
        <v>1546</v>
      </c>
      <c r="Q457" s="4">
        <v>307963</v>
      </c>
      <c r="R457" s="4">
        <v>28</v>
      </c>
      <c r="S457" s="4">
        <v>232</v>
      </c>
      <c r="T457" s="4">
        <v>1495</v>
      </c>
      <c r="U457" s="4">
        <v>346093</v>
      </c>
      <c r="V457" s="4">
        <v>36</v>
      </c>
      <c r="W457" s="4">
        <v>277</v>
      </c>
      <c r="X457" s="4">
        <v>1530</v>
      </c>
      <c r="Y457" s="4">
        <v>423045</v>
      </c>
      <c r="Z457" s="4">
        <v>72</v>
      </c>
      <c r="AA457" s="4">
        <v>294</v>
      </c>
      <c r="AB457" s="4">
        <v>1462</v>
      </c>
      <c r="AC457" s="4">
        <v>429828</v>
      </c>
      <c r="AD457" s="4">
        <v>1</v>
      </c>
      <c r="AE457" s="4">
        <v>390</v>
      </c>
      <c r="AF457" s="4">
        <v>1460</v>
      </c>
      <c r="AG457" s="4">
        <v>569400</v>
      </c>
      <c r="AH457" s="1">
        <v>6</v>
      </c>
      <c r="AI457" s="1">
        <v>637</v>
      </c>
      <c r="AJ457" s="1">
        <v>1362</v>
      </c>
      <c r="AK457" s="1">
        <v>867382</v>
      </c>
      <c r="AL457" s="4"/>
      <c r="AM457" s="4"/>
      <c r="AN457" s="4"/>
      <c r="AO457" s="4"/>
    </row>
    <row r="458" spans="1:41" ht="15" x14ac:dyDescent="0.2">
      <c r="A458" s="12">
        <v>36636</v>
      </c>
      <c r="B458" s="4"/>
      <c r="C458" s="4"/>
      <c r="D458" s="4"/>
      <c r="E458" s="10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14">
        <v>1</v>
      </c>
      <c r="AM458" s="14">
        <v>592</v>
      </c>
      <c r="AN458" s="14">
        <v>1430</v>
      </c>
      <c r="AO458" s="14">
        <v>846560</v>
      </c>
    </row>
    <row r="459" spans="1:41" ht="15" x14ac:dyDescent="0.2">
      <c r="A459" s="8">
        <v>36637</v>
      </c>
      <c r="B459" s="4"/>
      <c r="C459" s="4"/>
      <c r="D459" s="4"/>
      <c r="E459" s="10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</row>
    <row r="460" spans="1:41" ht="15" x14ac:dyDescent="0.2">
      <c r="A460" s="8">
        <v>36641</v>
      </c>
      <c r="B460" s="4">
        <v>55</v>
      </c>
      <c r="C460" s="4">
        <v>113</v>
      </c>
      <c r="D460" s="4">
        <v>1490</v>
      </c>
      <c r="E460" s="10">
        <v>168966</v>
      </c>
      <c r="F460" s="4">
        <v>79</v>
      </c>
      <c r="G460" s="4">
        <v>138</v>
      </c>
      <c r="H460" s="4">
        <v>1655</v>
      </c>
      <c r="I460" s="4">
        <v>227976</v>
      </c>
      <c r="J460" s="4">
        <v>203</v>
      </c>
      <c r="K460" s="4">
        <v>162</v>
      </c>
      <c r="L460" s="4">
        <v>1662</v>
      </c>
      <c r="M460" s="4">
        <v>268726</v>
      </c>
      <c r="N460" s="4">
        <v>101</v>
      </c>
      <c r="O460" s="4">
        <v>201</v>
      </c>
      <c r="P460" s="4">
        <v>1553</v>
      </c>
      <c r="Q460" s="4">
        <v>312790</v>
      </c>
      <c r="R460" s="4">
        <v>20</v>
      </c>
      <c r="S460" s="4">
        <v>237</v>
      </c>
      <c r="T460" s="4">
        <v>1520</v>
      </c>
      <c r="U460" s="4">
        <v>360240</v>
      </c>
      <c r="V460" s="4"/>
      <c r="W460" s="4"/>
      <c r="X460" s="4"/>
      <c r="Y460" s="4"/>
      <c r="Z460" s="4">
        <v>2</v>
      </c>
      <c r="AA460" s="4">
        <v>286</v>
      </c>
      <c r="AB460" s="4">
        <v>1480</v>
      </c>
      <c r="AC460" s="4">
        <v>423280</v>
      </c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</row>
    <row r="461" spans="1:41" ht="15" x14ac:dyDescent="0.2">
      <c r="A461" s="22">
        <v>36643</v>
      </c>
      <c r="B461" s="14">
        <v>4</v>
      </c>
      <c r="C461" s="14">
        <v>91</v>
      </c>
      <c r="D461" s="14">
        <v>1408</v>
      </c>
      <c r="E461" s="21">
        <v>128475</v>
      </c>
      <c r="F461" s="14">
        <v>98</v>
      </c>
      <c r="G461" s="14">
        <v>127</v>
      </c>
      <c r="H461" s="14">
        <v>1759</v>
      </c>
      <c r="I461" s="14">
        <v>223006</v>
      </c>
      <c r="J461" s="14">
        <v>343</v>
      </c>
      <c r="K461" s="14">
        <v>162</v>
      </c>
      <c r="L461" s="14">
        <v>1737</v>
      </c>
      <c r="M461" s="14">
        <v>281939</v>
      </c>
      <c r="N461" s="14">
        <v>312</v>
      </c>
      <c r="O461" s="14">
        <v>200</v>
      </c>
      <c r="P461" s="14">
        <v>1630</v>
      </c>
      <c r="Q461" s="14">
        <v>325238</v>
      </c>
      <c r="R461" s="14">
        <v>116</v>
      </c>
      <c r="S461" s="14">
        <v>234</v>
      </c>
      <c r="T461" s="14">
        <v>1640</v>
      </c>
      <c r="U461" s="14">
        <v>383816</v>
      </c>
      <c r="V461" s="14">
        <v>41</v>
      </c>
      <c r="W461" s="14">
        <v>276</v>
      </c>
      <c r="X461" s="14">
        <v>1536</v>
      </c>
      <c r="Y461" s="14">
        <v>423820</v>
      </c>
      <c r="Z461" s="14">
        <v>28</v>
      </c>
      <c r="AA461" s="14">
        <v>304</v>
      </c>
      <c r="AB461" s="14">
        <v>1486</v>
      </c>
      <c r="AC461" s="14">
        <v>451639</v>
      </c>
      <c r="AD461" s="14">
        <v>1</v>
      </c>
      <c r="AE461" s="14">
        <v>357</v>
      </c>
      <c r="AF461" s="14">
        <v>1310</v>
      </c>
      <c r="AG461" s="14">
        <v>467670</v>
      </c>
      <c r="AH461" s="14"/>
      <c r="AI461" s="14"/>
      <c r="AJ461" s="14"/>
      <c r="AK461" s="14"/>
      <c r="AL461" s="14"/>
      <c r="AM461" s="14"/>
      <c r="AN461" s="16"/>
      <c r="AO461" s="4"/>
    </row>
    <row r="462" spans="1:41" ht="15" x14ac:dyDescent="0.2">
      <c r="A462" s="8">
        <v>36644</v>
      </c>
      <c r="B462" s="4">
        <v>14</v>
      </c>
      <c r="C462" s="4">
        <v>126</v>
      </c>
      <c r="D462" s="4">
        <v>1630</v>
      </c>
      <c r="E462" s="10">
        <v>205380</v>
      </c>
      <c r="F462" s="4">
        <v>59</v>
      </c>
      <c r="G462" s="4">
        <v>139</v>
      </c>
      <c r="H462" s="4">
        <v>1697</v>
      </c>
      <c r="I462" s="4">
        <v>235271</v>
      </c>
      <c r="J462" s="4">
        <v>85</v>
      </c>
      <c r="K462" s="4">
        <v>165</v>
      </c>
      <c r="L462" s="4">
        <v>1672</v>
      </c>
      <c r="M462" s="4">
        <v>276549</v>
      </c>
      <c r="N462" s="4">
        <v>142</v>
      </c>
      <c r="O462" s="4">
        <v>196</v>
      </c>
      <c r="P462" s="4">
        <v>1623</v>
      </c>
      <c r="Q462" s="4">
        <v>318618</v>
      </c>
      <c r="R462" s="4">
        <v>75</v>
      </c>
      <c r="S462" s="4">
        <v>236</v>
      </c>
      <c r="T462" s="4">
        <v>1520</v>
      </c>
      <c r="U462" s="4">
        <v>358340</v>
      </c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</row>
    <row r="463" spans="1:41" ht="15" x14ac:dyDescent="0.2">
      <c r="A463" s="8"/>
      <c r="B463" s="4"/>
      <c r="C463" s="4"/>
      <c r="D463" s="4"/>
      <c r="E463" s="10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</row>
    <row r="464" spans="1:41" ht="15" x14ac:dyDescent="0.2">
      <c r="A464" s="8">
        <v>36648</v>
      </c>
      <c r="B464" s="4">
        <v>68</v>
      </c>
      <c r="C464" s="4">
        <v>133</v>
      </c>
      <c r="D464" s="4">
        <v>1703</v>
      </c>
      <c r="E464" s="10">
        <v>226007</v>
      </c>
      <c r="F464" s="4">
        <v>43</v>
      </c>
      <c r="G464" s="4">
        <v>144</v>
      </c>
      <c r="H464" s="4">
        <v>1640</v>
      </c>
      <c r="I464" s="4">
        <v>236160</v>
      </c>
      <c r="J464" s="4">
        <v>310</v>
      </c>
      <c r="K464" s="4">
        <v>161</v>
      </c>
      <c r="L464" s="4">
        <v>1656</v>
      </c>
      <c r="M464" s="4">
        <v>267003</v>
      </c>
      <c r="N464" s="4">
        <v>121</v>
      </c>
      <c r="O464" s="4">
        <v>192</v>
      </c>
      <c r="P464" s="4">
        <v>1559</v>
      </c>
      <c r="Q464" s="4">
        <v>299914</v>
      </c>
      <c r="R464" s="4">
        <v>26</v>
      </c>
      <c r="S464" s="4">
        <v>225</v>
      </c>
      <c r="T464" s="4">
        <v>1610</v>
      </c>
      <c r="U464" s="4">
        <v>362250</v>
      </c>
      <c r="V464" s="4">
        <v>104</v>
      </c>
      <c r="W464" s="4">
        <v>263</v>
      </c>
      <c r="X464" s="4">
        <v>1519</v>
      </c>
      <c r="Y464" s="4">
        <v>399621</v>
      </c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</row>
    <row r="465" spans="1:41" ht="15" x14ac:dyDescent="0.2">
      <c r="A465" s="18">
        <v>36650</v>
      </c>
      <c r="B465" s="14"/>
      <c r="C465" s="14"/>
      <c r="D465" s="14"/>
      <c r="E465" s="21"/>
      <c r="F465" s="14">
        <v>73</v>
      </c>
      <c r="G465" s="14">
        <v>124</v>
      </c>
      <c r="H465" s="14">
        <v>1718</v>
      </c>
      <c r="I465" s="14">
        <v>212763</v>
      </c>
      <c r="J465" s="14">
        <v>541</v>
      </c>
      <c r="K465" s="14">
        <v>157</v>
      </c>
      <c r="L465" s="14">
        <v>1672</v>
      </c>
      <c r="M465" s="14">
        <v>262665</v>
      </c>
      <c r="N465" s="14">
        <v>377</v>
      </c>
      <c r="O465" s="14">
        <v>198</v>
      </c>
      <c r="P465" s="14">
        <v>1647</v>
      </c>
      <c r="Q465" s="14">
        <v>326502</v>
      </c>
      <c r="R465" s="14">
        <v>193</v>
      </c>
      <c r="S465" s="14">
        <v>237</v>
      </c>
      <c r="T465" s="14">
        <v>1552</v>
      </c>
      <c r="U465" s="14">
        <v>368025</v>
      </c>
      <c r="V465" s="14">
        <v>74</v>
      </c>
      <c r="W465" s="14">
        <v>285</v>
      </c>
      <c r="X465" s="14">
        <v>1484</v>
      </c>
      <c r="Y465" s="14">
        <v>422240</v>
      </c>
      <c r="Z465" s="14">
        <v>35</v>
      </c>
      <c r="AA465" s="14">
        <v>308</v>
      </c>
      <c r="AB465" s="14">
        <v>1448</v>
      </c>
      <c r="AC465" s="14">
        <v>446353</v>
      </c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6"/>
      <c r="AO465" s="4"/>
    </row>
    <row r="466" spans="1:41" ht="15" x14ac:dyDescent="0.2">
      <c r="A466" s="8">
        <v>36651</v>
      </c>
      <c r="B466" s="4">
        <v>71</v>
      </c>
      <c r="C466" s="4">
        <v>120</v>
      </c>
      <c r="D466" s="4">
        <v>1678</v>
      </c>
      <c r="E466" s="10">
        <v>201300</v>
      </c>
      <c r="F466" s="4">
        <v>166</v>
      </c>
      <c r="G466" s="4">
        <v>140</v>
      </c>
      <c r="H466" s="4">
        <v>1689</v>
      </c>
      <c r="I466" s="4">
        <v>236641</v>
      </c>
      <c r="J466" s="4">
        <v>138</v>
      </c>
      <c r="K466" s="4">
        <v>165</v>
      </c>
      <c r="L466" s="4">
        <v>1595</v>
      </c>
      <c r="M466" s="4">
        <v>263654</v>
      </c>
      <c r="N466" s="4">
        <v>145</v>
      </c>
      <c r="O466" s="4">
        <v>203</v>
      </c>
      <c r="P466" s="4">
        <v>1445</v>
      </c>
      <c r="Q466" s="4">
        <v>292902</v>
      </c>
      <c r="R466" s="4">
        <v>143</v>
      </c>
      <c r="S466" s="4">
        <v>231</v>
      </c>
      <c r="T466" s="4">
        <v>1527</v>
      </c>
      <c r="U466" s="4">
        <v>352151</v>
      </c>
      <c r="V466" s="4">
        <v>3</v>
      </c>
      <c r="W466" s="4">
        <v>261</v>
      </c>
      <c r="X466" s="4">
        <v>1420</v>
      </c>
      <c r="Y466" s="4">
        <v>370620</v>
      </c>
      <c r="Z466" s="4">
        <v>2</v>
      </c>
      <c r="AA466" s="4">
        <v>308</v>
      </c>
      <c r="AB466" s="4">
        <v>1350</v>
      </c>
      <c r="AC466" s="4">
        <v>415800</v>
      </c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</row>
    <row r="467" spans="1:41" ht="15" x14ac:dyDescent="0.2">
      <c r="A467" s="8">
        <v>36655</v>
      </c>
      <c r="B467" s="4">
        <v>114</v>
      </c>
      <c r="C467" s="4">
        <v>125</v>
      </c>
      <c r="D467" s="4">
        <v>1676</v>
      </c>
      <c r="E467" s="10">
        <v>208830</v>
      </c>
      <c r="F467" s="4">
        <v>134</v>
      </c>
      <c r="G467" s="4">
        <v>143</v>
      </c>
      <c r="H467" s="4">
        <v>1659</v>
      </c>
      <c r="I467" s="4">
        <v>236939</v>
      </c>
      <c r="J467" s="4">
        <v>136</v>
      </c>
      <c r="K467" s="4">
        <v>164</v>
      </c>
      <c r="L467" s="4">
        <v>1575</v>
      </c>
      <c r="M467" s="4">
        <v>257513</v>
      </c>
      <c r="N467" s="4">
        <v>232</v>
      </c>
      <c r="O467" s="4">
        <v>199</v>
      </c>
      <c r="P467" s="4">
        <v>1590</v>
      </c>
      <c r="Q467" s="4">
        <v>316516</v>
      </c>
      <c r="R467" s="4">
        <v>151</v>
      </c>
      <c r="S467" s="4">
        <v>223</v>
      </c>
      <c r="T467" s="4">
        <v>1621</v>
      </c>
      <c r="U467" s="4">
        <v>362273</v>
      </c>
      <c r="V467" s="4">
        <v>47</v>
      </c>
      <c r="W467" s="4">
        <v>268</v>
      </c>
      <c r="X467" s="4">
        <v>1520</v>
      </c>
      <c r="Y467" s="4">
        <v>407740</v>
      </c>
      <c r="Z467" s="4">
        <v>17</v>
      </c>
      <c r="AA467" s="4">
        <v>293</v>
      </c>
      <c r="AB467" s="4">
        <v>1510</v>
      </c>
      <c r="AC467" s="4">
        <v>442430</v>
      </c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</row>
    <row r="468" spans="1:41" ht="15" x14ac:dyDescent="0.2">
      <c r="A468" s="8">
        <v>36657</v>
      </c>
      <c r="B468" s="4"/>
      <c r="C468" s="4"/>
      <c r="D468" s="4"/>
      <c r="E468" s="10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</row>
    <row r="469" spans="1:41" ht="15" x14ac:dyDescent="0.2">
      <c r="A469" s="8">
        <v>36658</v>
      </c>
      <c r="B469" s="4">
        <v>17</v>
      </c>
      <c r="C469" s="4">
        <v>107</v>
      </c>
      <c r="D469" s="4">
        <v>1600</v>
      </c>
      <c r="E469" s="10">
        <v>170400</v>
      </c>
      <c r="F469" s="4">
        <v>83</v>
      </c>
      <c r="G469" s="4">
        <v>143</v>
      </c>
      <c r="H469" s="4">
        <v>1693</v>
      </c>
      <c r="I469" s="4">
        <v>242429</v>
      </c>
      <c r="J469" s="4">
        <v>9</v>
      </c>
      <c r="K469" s="4">
        <v>150</v>
      </c>
      <c r="L469" s="4">
        <v>1690</v>
      </c>
      <c r="M469" s="4">
        <v>253500</v>
      </c>
      <c r="N469" s="4">
        <v>48</v>
      </c>
      <c r="O469" s="4">
        <v>199</v>
      </c>
      <c r="P469" s="4">
        <v>1750</v>
      </c>
      <c r="Q469" s="4">
        <v>348250</v>
      </c>
      <c r="R469" s="4">
        <v>36</v>
      </c>
      <c r="S469" s="4">
        <v>231</v>
      </c>
      <c r="T469" s="4">
        <v>1450</v>
      </c>
      <c r="U469" s="4">
        <v>334225</v>
      </c>
      <c r="V469" s="4">
        <v>14</v>
      </c>
      <c r="W469" s="4">
        <v>269</v>
      </c>
      <c r="X469" s="4">
        <v>1527</v>
      </c>
      <c r="Y469" s="4">
        <v>410673</v>
      </c>
      <c r="Z469" s="4">
        <v>1</v>
      </c>
      <c r="AA469" s="4">
        <v>298</v>
      </c>
      <c r="AB469" s="4">
        <v>1280</v>
      </c>
      <c r="AC469" s="4">
        <v>381440</v>
      </c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</row>
    <row r="470" spans="1:41" ht="15" x14ac:dyDescent="0.2">
      <c r="A470" s="8">
        <v>36662</v>
      </c>
      <c r="B470" s="4">
        <v>17</v>
      </c>
      <c r="C470" s="4">
        <v>107</v>
      </c>
      <c r="D470" s="4">
        <v>1600</v>
      </c>
      <c r="E470" s="10">
        <v>170400</v>
      </c>
      <c r="F470" s="4">
        <v>83</v>
      </c>
      <c r="G470" s="4">
        <v>143</v>
      </c>
      <c r="H470" s="4">
        <v>1693</v>
      </c>
      <c r="I470" s="4">
        <v>242429</v>
      </c>
      <c r="J470" s="4">
        <v>9</v>
      </c>
      <c r="K470" s="4">
        <v>150</v>
      </c>
      <c r="L470" s="4">
        <v>1690</v>
      </c>
      <c r="M470" s="4">
        <v>253500</v>
      </c>
      <c r="N470" s="4">
        <v>48</v>
      </c>
      <c r="O470" s="4">
        <v>199</v>
      </c>
      <c r="P470" s="4">
        <v>1750</v>
      </c>
      <c r="Q470" s="4">
        <v>348250</v>
      </c>
      <c r="R470" s="4">
        <v>36</v>
      </c>
      <c r="S470" s="4">
        <v>231</v>
      </c>
      <c r="T470" s="4">
        <v>1450</v>
      </c>
      <c r="U470" s="4">
        <v>334225</v>
      </c>
      <c r="V470" s="4">
        <v>14</v>
      </c>
      <c r="W470" s="4">
        <v>269</v>
      </c>
      <c r="X470" s="4">
        <v>1527</v>
      </c>
      <c r="Y470" s="4">
        <v>410673</v>
      </c>
      <c r="Z470" s="4">
        <v>1</v>
      </c>
      <c r="AA470" s="4">
        <v>298</v>
      </c>
      <c r="AB470" s="4">
        <v>1280</v>
      </c>
      <c r="AC470" s="4">
        <v>381440</v>
      </c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</row>
    <row r="471" spans="1:41" ht="15" x14ac:dyDescent="0.2">
      <c r="A471" s="18">
        <v>36664</v>
      </c>
      <c r="B471" s="14">
        <v>2</v>
      </c>
      <c r="C471" s="14">
        <v>99</v>
      </c>
      <c r="D471" s="14">
        <v>1520</v>
      </c>
      <c r="E471" s="21">
        <v>149720</v>
      </c>
      <c r="F471" s="14">
        <v>78</v>
      </c>
      <c r="G471" s="14">
        <v>123</v>
      </c>
      <c r="H471" s="14">
        <v>1740</v>
      </c>
      <c r="I471" s="14">
        <v>201219</v>
      </c>
      <c r="J471" s="14">
        <v>504</v>
      </c>
      <c r="K471" s="14">
        <v>163</v>
      </c>
      <c r="L471" s="14">
        <v>1880</v>
      </c>
      <c r="M471" s="14">
        <v>279643</v>
      </c>
      <c r="N471" s="14">
        <v>137</v>
      </c>
      <c r="O471" s="14">
        <v>199</v>
      </c>
      <c r="P471" s="14">
        <v>1720</v>
      </c>
      <c r="Q471" s="14">
        <v>312544</v>
      </c>
      <c r="R471" s="14">
        <v>103</v>
      </c>
      <c r="S471" s="14">
        <v>233</v>
      </c>
      <c r="T471" s="14">
        <v>1600</v>
      </c>
      <c r="U471" s="14">
        <v>354391</v>
      </c>
      <c r="V471" s="14">
        <v>45</v>
      </c>
      <c r="W471" s="14">
        <v>273</v>
      </c>
      <c r="X471" s="14">
        <v>1530</v>
      </c>
      <c r="Y471" s="14">
        <v>405625</v>
      </c>
      <c r="Z471" s="14">
        <v>21</v>
      </c>
      <c r="AA471" s="14">
        <v>313</v>
      </c>
      <c r="AB471" s="14">
        <v>1440</v>
      </c>
      <c r="AC471" s="14">
        <v>446677</v>
      </c>
      <c r="AD471" s="14">
        <v>32</v>
      </c>
      <c r="AE471" s="14">
        <v>346</v>
      </c>
      <c r="AF471" s="14">
        <v>1420</v>
      </c>
      <c r="AG471" s="14">
        <v>490073</v>
      </c>
      <c r="AH471" s="23">
        <v>20</v>
      </c>
      <c r="AI471" s="23">
        <v>365</v>
      </c>
      <c r="AJ471" s="23">
        <v>1430</v>
      </c>
      <c r="AK471" s="23">
        <v>519199</v>
      </c>
      <c r="AL471" s="14"/>
      <c r="AM471" s="14"/>
      <c r="AN471" s="16"/>
      <c r="AO471" s="4"/>
    </row>
    <row r="472" spans="1:41" ht="15" x14ac:dyDescent="0.2">
      <c r="A472" s="8">
        <v>36665</v>
      </c>
      <c r="B472" s="4">
        <v>52</v>
      </c>
      <c r="C472" s="4">
        <v>112</v>
      </c>
      <c r="D472" s="4">
        <v>1677</v>
      </c>
      <c r="E472" s="10">
        <v>187787</v>
      </c>
      <c r="F472" s="4">
        <v>69</v>
      </c>
      <c r="G472" s="4">
        <v>139</v>
      </c>
      <c r="H472" s="4">
        <v>1763</v>
      </c>
      <c r="I472" s="4">
        <v>244516</v>
      </c>
      <c r="J472" s="4">
        <v>206</v>
      </c>
      <c r="K472" s="4">
        <v>168</v>
      </c>
      <c r="L472" s="4">
        <v>1691</v>
      </c>
      <c r="M472" s="4">
        <v>284858</v>
      </c>
      <c r="N472" s="4">
        <v>194</v>
      </c>
      <c r="O472" s="4">
        <v>196</v>
      </c>
      <c r="P472" s="4">
        <v>1620</v>
      </c>
      <c r="Q472" s="4">
        <v>317520</v>
      </c>
      <c r="R472" s="4">
        <v>23</v>
      </c>
      <c r="S472" s="4">
        <v>222</v>
      </c>
      <c r="T472" s="4">
        <v>1565</v>
      </c>
      <c r="U472" s="4">
        <v>347430</v>
      </c>
      <c r="V472" s="4"/>
      <c r="W472" s="4"/>
      <c r="X472" s="4"/>
      <c r="Y472" s="4"/>
      <c r="Z472" s="4">
        <v>18</v>
      </c>
      <c r="AA472" s="4">
        <v>317</v>
      </c>
      <c r="AB472" s="4">
        <v>1440</v>
      </c>
      <c r="AC472" s="4">
        <v>456480</v>
      </c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</row>
    <row r="473" spans="1:41" ht="15" x14ac:dyDescent="0.2">
      <c r="A473" s="8">
        <v>36669</v>
      </c>
      <c r="B473" s="4">
        <v>55</v>
      </c>
      <c r="C473" s="4">
        <v>119</v>
      </c>
      <c r="D473" s="4">
        <v>1684</v>
      </c>
      <c r="E473" s="10">
        <v>200733</v>
      </c>
      <c r="F473" s="4">
        <v>214</v>
      </c>
      <c r="G473" s="4">
        <v>141</v>
      </c>
      <c r="H473" s="4">
        <v>1652</v>
      </c>
      <c r="I473" s="4">
        <v>232229</v>
      </c>
      <c r="J473" s="4">
        <v>169</v>
      </c>
      <c r="K473" s="4">
        <v>165</v>
      </c>
      <c r="L473" s="4">
        <v>1726</v>
      </c>
      <c r="M473" s="4">
        <v>282323</v>
      </c>
      <c r="N473" s="4">
        <v>137</v>
      </c>
      <c r="O473" s="4">
        <v>200</v>
      </c>
      <c r="P473" s="4">
        <v>1573</v>
      </c>
      <c r="Q473" s="4">
        <v>314929</v>
      </c>
      <c r="R473" s="4">
        <v>60</v>
      </c>
      <c r="S473" s="4">
        <v>232</v>
      </c>
      <c r="T473" s="4">
        <v>1535</v>
      </c>
      <c r="U473" s="4">
        <v>355736</v>
      </c>
      <c r="V473" s="4">
        <v>53</v>
      </c>
      <c r="W473" s="4">
        <v>258</v>
      </c>
      <c r="X473" s="4">
        <v>1530</v>
      </c>
      <c r="Y473" s="4">
        <v>393975</v>
      </c>
      <c r="Z473" s="4">
        <v>18</v>
      </c>
      <c r="AA473" s="4">
        <v>288</v>
      </c>
      <c r="AB473" s="4">
        <v>1570</v>
      </c>
      <c r="AC473" s="4">
        <v>454160</v>
      </c>
      <c r="AD473" s="4">
        <v>3</v>
      </c>
      <c r="AE473" s="4">
        <v>351</v>
      </c>
      <c r="AF473" s="4">
        <v>1420</v>
      </c>
      <c r="AG473" s="4">
        <v>498420</v>
      </c>
      <c r="AH473" s="1">
        <v>14</v>
      </c>
      <c r="AI473" s="1">
        <v>366</v>
      </c>
      <c r="AJ473" s="1">
        <v>1390</v>
      </c>
      <c r="AK473" s="1">
        <v>508740</v>
      </c>
      <c r="AL473" s="4"/>
      <c r="AM473" s="4"/>
      <c r="AN473" s="4"/>
      <c r="AO473" s="4"/>
    </row>
    <row r="474" spans="1:41" ht="15" x14ac:dyDescent="0.2">
      <c r="A474" s="18">
        <v>36671</v>
      </c>
      <c r="B474" s="14">
        <v>5</v>
      </c>
      <c r="C474" s="14">
        <v>96</v>
      </c>
      <c r="D474" s="14">
        <v>1750</v>
      </c>
      <c r="E474" s="21">
        <v>168000</v>
      </c>
      <c r="F474" s="14">
        <v>82</v>
      </c>
      <c r="G474" s="14">
        <v>131</v>
      </c>
      <c r="H474" s="14">
        <v>1737</v>
      </c>
      <c r="I474" s="14">
        <v>227323</v>
      </c>
      <c r="J474" s="14">
        <v>219</v>
      </c>
      <c r="K474" s="14">
        <v>156</v>
      </c>
      <c r="L474" s="14">
        <v>1724</v>
      </c>
      <c r="M474" s="14">
        <v>269051</v>
      </c>
      <c r="N474" s="14">
        <v>238</v>
      </c>
      <c r="O474" s="14">
        <v>199</v>
      </c>
      <c r="P474" s="14">
        <v>1652</v>
      </c>
      <c r="Q474" s="14">
        <v>328060</v>
      </c>
      <c r="R474" s="14">
        <v>266</v>
      </c>
      <c r="S474" s="14">
        <v>234</v>
      </c>
      <c r="T474" s="14">
        <v>1612</v>
      </c>
      <c r="U474" s="14">
        <v>377846</v>
      </c>
      <c r="V474" s="14">
        <v>57</v>
      </c>
      <c r="W474" s="14">
        <v>272</v>
      </c>
      <c r="X474" s="14">
        <v>1487</v>
      </c>
      <c r="Y474" s="14">
        <v>404441</v>
      </c>
      <c r="Z474" s="14">
        <v>48</v>
      </c>
      <c r="AA474" s="14">
        <v>316</v>
      </c>
      <c r="AB474" s="14">
        <v>1501</v>
      </c>
      <c r="AC474" s="14">
        <v>474479</v>
      </c>
      <c r="AD474" s="14">
        <v>34</v>
      </c>
      <c r="AE474" s="14">
        <v>348</v>
      </c>
      <c r="AF474" s="14">
        <v>1402</v>
      </c>
      <c r="AG474" s="14">
        <v>487774</v>
      </c>
      <c r="AH474" s="14"/>
      <c r="AI474" s="14"/>
      <c r="AJ474" s="14"/>
      <c r="AK474" s="14"/>
      <c r="AL474" s="14">
        <v>3</v>
      </c>
      <c r="AM474" s="14">
        <v>389</v>
      </c>
      <c r="AN474" s="14">
        <v>1350</v>
      </c>
      <c r="AO474" s="14">
        <v>525150</v>
      </c>
    </row>
    <row r="475" spans="1:41" ht="15" x14ac:dyDescent="0.2">
      <c r="A475" s="8">
        <v>36672</v>
      </c>
      <c r="B475" s="4">
        <v>41</v>
      </c>
      <c r="C475" s="4">
        <v>127</v>
      </c>
      <c r="D475" s="4">
        <v>1683</v>
      </c>
      <c r="E475" s="10">
        <v>214344</v>
      </c>
      <c r="F475" s="4">
        <v>42</v>
      </c>
      <c r="G475" s="4">
        <v>139</v>
      </c>
      <c r="H475" s="4">
        <v>1713</v>
      </c>
      <c r="I475" s="4">
        <v>238724</v>
      </c>
      <c r="J475" s="4">
        <v>122</v>
      </c>
      <c r="K475" s="4">
        <v>158</v>
      </c>
      <c r="L475" s="4">
        <v>1687</v>
      </c>
      <c r="M475" s="4">
        <v>266774</v>
      </c>
      <c r="N475" s="4">
        <v>253</v>
      </c>
      <c r="O475" s="4">
        <v>196</v>
      </c>
      <c r="P475" s="4">
        <v>1618</v>
      </c>
      <c r="Q475" s="4">
        <v>316321</v>
      </c>
      <c r="R475" s="4">
        <v>55</v>
      </c>
      <c r="S475" s="4">
        <v>232</v>
      </c>
      <c r="T475" s="4">
        <v>1562</v>
      </c>
      <c r="U475" s="4">
        <v>362384</v>
      </c>
      <c r="V475" s="4">
        <v>18</v>
      </c>
      <c r="W475" s="4">
        <v>271</v>
      </c>
      <c r="X475" s="4">
        <v>1560</v>
      </c>
      <c r="Y475" s="4">
        <v>422760</v>
      </c>
      <c r="Z475" s="4">
        <v>5</v>
      </c>
      <c r="AA475" s="4">
        <v>295</v>
      </c>
      <c r="AB475" s="4">
        <v>1475</v>
      </c>
      <c r="AC475" s="4">
        <v>434388</v>
      </c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</row>
    <row r="476" spans="1:41" ht="15" x14ac:dyDescent="0.2">
      <c r="A476" s="8">
        <v>36676</v>
      </c>
      <c r="B476" s="4">
        <v>12</v>
      </c>
      <c r="C476" s="4">
        <v>114</v>
      </c>
      <c r="D476" s="4">
        <v>1420</v>
      </c>
      <c r="E476" s="10">
        <v>161880</v>
      </c>
      <c r="F476" s="4">
        <v>86</v>
      </c>
      <c r="G476" s="4">
        <v>137</v>
      </c>
      <c r="H476" s="4">
        <v>1653</v>
      </c>
      <c r="I476" s="4">
        <v>226507</v>
      </c>
      <c r="J476" s="4">
        <v>180</v>
      </c>
      <c r="K476" s="4">
        <v>162</v>
      </c>
      <c r="L476" s="4">
        <v>1519</v>
      </c>
      <c r="M476" s="4">
        <v>246507</v>
      </c>
      <c r="N476" s="4">
        <v>96</v>
      </c>
      <c r="O476" s="4">
        <v>194</v>
      </c>
      <c r="P476" s="4">
        <v>1579</v>
      </c>
      <c r="Q476" s="4">
        <v>306631</v>
      </c>
      <c r="R476" s="4">
        <v>36</v>
      </c>
      <c r="S476" s="4">
        <v>235</v>
      </c>
      <c r="T476" s="4">
        <v>1468</v>
      </c>
      <c r="U476" s="4">
        <v>344129</v>
      </c>
      <c r="V476" s="4"/>
      <c r="W476" s="4"/>
      <c r="X476" s="4"/>
      <c r="Y476" s="4"/>
      <c r="Z476" s="4">
        <v>1</v>
      </c>
      <c r="AA476" s="4">
        <v>300</v>
      </c>
      <c r="AB476" s="4">
        <v>1180</v>
      </c>
      <c r="AC476" s="4">
        <v>354000</v>
      </c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</row>
    <row r="477" spans="1:41" ht="15" x14ac:dyDescent="0.2">
      <c r="A477" s="8"/>
      <c r="B477" s="4"/>
      <c r="C477" s="4"/>
      <c r="D477" s="4"/>
      <c r="E477" s="10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</row>
    <row r="478" spans="1:41" ht="15" x14ac:dyDescent="0.2">
      <c r="A478" s="18">
        <v>36678</v>
      </c>
      <c r="B478" s="14"/>
      <c r="C478" s="14"/>
      <c r="D478" s="14"/>
      <c r="E478" s="21"/>
      <c r="F478" s="14">
        <v>246</v>
      </c>
      <c r="G478" s="14">
        <v>130</v>
      </c>
      <c r="H478" s="14">
        <v>1800</v>
      </c>
      <c r="I478" s="14">
        <v>234000</v>
      </c>
      <c r="J478" s="14">
        <v>316</v>
      </c>
      <c r="K478" s="14">
        <v>157</v>
      </c>
      <c r="L478" s="14">
        <v>1860</v>
      </c>
      <c r="M478" s="14">
        <v>271691</v>
      </c>
      <c r="N478" s="14">
        <v>233</v>
      </c>
      <c r="O478" s="14">
        <v>198</v>
      </c>
      <c r="P478" s="14">
        <v>1760</v>
      </c>
      <c r="Q478" s="14">
        <v>327999</v>
      </c>
      <c r="R478" s="14">
        <v>124</v>
      </c>
      <c r="S478" s="14">
        <v>244</v>
      </c>
      <c r="T478" s="14">
        <v>1700</v>
      </c>
      <c r="U478" s="14">
        <v>386097</v>
      </c>
      <c r="V478" s="14">
        <v>144</v>
      </c>
      <c r="W478" s="14">
        <v>276</v>
      </c>
      <c r="X478" s="14">
        <v>1600</v>
      </c>
      <c r="Y478" s="14">
        <v>418423</v>
      </c>
      <c r="Z478" s="14">
        <v>27</v>
      </c>
      <c r="AA478" s="14">
        <v>314</v>
      </c>
      <c r="AB478" s="14">
        <v>1500</v>
      </c>
      <c r="AC478" s="14">
        <v>451369</v>
      </c>
      <c r="AD478" s="14">
        <v>1</v>
      </c>
      <c r="AE478" s="14">
        <v>359</v>
      </c>
      <c r="AF478" s="14">
        <v>1200</v>
      </c>
      <c r="AG478" s="14">
        <v>430800</v>
      </c>
      <c r="AH478" s="14"/>
      <c r="AI478" s="14"/>
      <c r="AJ478" s="14"/>
      <c r="AK478" s="14"/>
      <c r="AL478" s="14">
        <v>5</v>
      </c>
      <c r="AM478" s="14">
        <v>427</v>
      </c>
      <c r="AN478" s="14">
        <v>1600</v>
      </c>
      <c r="AO478" s="14">
        <v>665536</v>
      </c>
    </row>
    <row r="479" spans="1:41" ht="15" x14ac:dyDescent="0.2">
      <c r="A479" s="8">
        <v>36679</v>
      </c>
      <c r="B479" s="4">
        <v>48</v>
      </c>
      <c r="C479" s="4">
        <v>115</v>
      </c>
      <c r="D479" s="4">
        <v>1643</v>
      </c>
      <c r="E479" s="10">
        <v>188633</v>
      </c>
      <c r="F479" s="4">
        <v>128</v>
      </c>
      <c r="G479" s="4">
        <v>139</v>
      </c>
      <c r="H479" s="4">
        <v>1784</v>
      </c>
      <c r="I479" s="4">
        <v>248690</v>
      </c>
      <c r="J479" s="4">
        <v>75</v>
      </c>
      <c r="K479" s="4">
        <v>163</v>
      </c>
      <c r="L479" s="4">
        <v>1692</v>
      </c>
      <c r="M479" s="4">
        <v>276306</v>
      </c>
      <c r="N479" s="4">
        <v>132</v>
      </c>
      <c r="O479" s="4">
        <v>196</v>
      </c>
      <c r="P479" s="4">
        <v>1674</v>
      </c>
      <c r="Q479" s="4">
        <v>328638</v>
      </c>
      <c r="R479" s="4"/>
      <c r="S479" s="4"/>
      <c r="T479" s="4"/>
      <c r="U479" s="4"/>
      <c r="V479" s="4">
        <v>29</v>
      </c>
      <c r="W479" s="4">
        <v>252</v>
      </c>
      <c r="X479" s="4">
        <v>1420</v>
      </c>
      <c r="Y479" s="4">
        <v>357840</v>
      </c>
      <c r="Z479" s="4">
        <v>13</v>
      </c>
      <c r="AA479" s="4">
        <v>310</v>
      </c>
      <c r="AB479" s="4">
        <v>1460</v>
      </c>
      <c r="AC479" s="4">
        <v>452600</v>
      </c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</row>
    <row r="480" spans="1:41" ht="15" x14ac:dyDescent="0.2">
      <c r="A480" s="8">
        <v>36683</v>
      </c>
      <c r="B480" s="4">
        <v>26</v>
      </c>
      <c r="C480" s="4">
        <v>122</v>
      </c>
      <c r="D480" s="4">
        <v>1725</v>
      </c>
      <c r="E480" s="10">
        <v>209588</v>
      </c>
      <c r="F480" s="4">
        <v>62</v>
      </c>
      <c r="G480" s="4">
        <v>144</v>
      </c>
      <c r="H480" s="4">
        <v>1693</v>
      </c>
      <c r="I480" s="4">
        <v>243276</v>
      </c>
      <c r="J480" s="4">
        <v>155</v>
      </c>
      <c r="K480" s="4">
        <v>168</v>
      </c>
      <c r="L480" s="4">
        <v>1713</v>
      </c>
      <c r="M480" s="4">
        <v>287700</v>
      </c>
      <c r="N480" s="4">
        <v>131</v>
      </c>
      <c r="O480" s="4">
        <v>194</v>
      </c>
      <c r="P480" s="4">
        <v>1617</v>
      </c>
      <c r="Q480" s="4">
        <v>313051</v>
      </c>
      <c r="R480" s="4">
        <v>56</v>
      </c>
      <c r="S480" s="4">
        <v>233</v>
      </c>
      <c r="T480" s="4">
        <v>1542</v>
      </c>
      <c r="U480" s="4">
        <v>359286</v>
      </c>
      <c r="V480" s="4">
        <v>65</v>
      </c>
      <c r="W480" s="4">
        <v>262</v>
      </c>
      <c r="X480" s="4">
        <v>1555</v>
      </c>
      <c r="Y480" s="4">
        <v>407799</v>
      </c>
      <c r="Z480" s="4">
        <v>9</v>
      </c>
      <c r="AA480" s="4">
        <v>305</v>
      </c>
      <c r="AB480" s="4">
        <v>1480</v>
      </c>
      <c r="AC480" s="4">
        <v>451400</v>
      </c>
      <c r="AD480" s="4">
        <v>5</v>
      </c>
      <c r="AE480" s="4">
        <v>326</v>
      </c>
      <c r="AF480" s="4">
        <v>1450</v>
      </c>
      <c r="AG480" s="4">
        <v>472700</v>
      </c>
      <c r="AH480" s="4"/>
      <c r="AI480" s="4"/>
      <c r="AJ480" s="4"/>
      <c r="AK480" s="4"/>
      <c r="AL480" s="4"/>
      <c r="AM480" s="4"/>
      <c r="AN480" s="4"/>
      <c r="AO480" s="4"/>
    </row>
    <row r="481" spans="1:41" ht="15" x14ac:dyDescent="0.2">
      <c r="A481" s="18">
        <v>36685</v>
      </c>
      <c r="B481" s="14">
        <v>7</v>
      </c>
      <c r="C481" s="14">
        <v>99</v>
      </c>
      <c r="D481" s="14">
        <v>1700</v>
      </c>
      <c r="E481" s="21">
        <v>167571</v>
      </c>
      <c r="F481" s="14">
        <v>329</v>
      </c>
      <c r="G481" s="14">
        <v>140</v>
      </c>
      <c r="H481" s="14">
        <v>1940</v>
      </c>
      <c r="I481" s="14">
        <v>296902</v>
      </c>
      <c r="J481" s="14">
        <v>307</v>
      </c>
      <c r="K481" s="14">
        <v>159</v>
      </c>
      <c r="L481" s="14">
        <v>1900</v>
      </c>
      <c r="M481" s="14">
        <v>285281</v>
      </c>
      <c r="N481" s="14">
        <v>399</v>
      </c>
      <c r="O481" s="14">
        <v>202</v>
      </c>
      <c r="P481" s="14">
        <v>1820</v>
      </c>
      <c r="Q481" s="14">
        <v>342703</v>
      </c>
      <c r="R481" s="14">
        <v>175</v>
      </c>
      <c r="S481" s="14">
        <v>250</v>
      </c>
      <c r="T481" s="14">
        <v>1620</v>
      </c>
      <c r="U481" s="14">
        <v>385328</v>
      </c>
      <c r="V481" s="14">
        <v>145</v>
      </c>
      <c r="W481" s="14">
        <v>277</v>
      </c>
      <c r="X481" s="14">
        <v>1580</v>
      </c>
      <c r="Y481" s="14">
        <v>419089</v>
      </c>
      <c r="Z481" s="14">
        <v>32</v>
      </c>
      <c r="AA481" s="14">
        <v>314</v>
      </c>
      <c r="AB481" s="14">
        <v>1520</v>
      </c>
      <c r="AC481" s="14">
        <v>457140</v>
      </c>
      <c r="AD481" s="14"/>
      <c r="AE481" s="14"/>
      <c r="AF481" s="14"/>
      <c r="AG481" s="14"/>
      <c r="AH481" s="23">
        <v>1</v>
      </c>
      <c r="AI481" s="23">
        <v>377</v>
      </c>
      <c r="AJ481" s="23">
        <v>1350</v>
      </c>
      <c r="AK481" s="23">
        <v>508950</v>
      </c>
      <c r="AL481" s="14"/>
      <c r="AM481" s="14"/>
      <c r="AN481" s="16"/>
      <c r="AO481" s="4"/>
    </row>
    <row r="482" spans="1:41" ht="15" x14ac:dyDescent="0.2">
      <c r="A482" s="8">
        <v>36686</v>
      </c>
      <c r="B482" s="4">
        <v>14</v>
      </c>
      <c r="C482" s="4">
        <v>116</v>
      </c>
      <c r="D482" s="4">
        <v>1800</v>
      </c>
      <c r="E482" s="10">
        <v>208800</v>
      </c>
      <c r="F482" s="4">
        <v>73</v>
      </c>
      <c r="G482" s="4">
        <v>139</v>
      </c>
      <c r="H482" s="4">
        <v>1715</v>
      </c>
      <c r="I482" s="4">
        <v>238385</v>
      </c>
      <c r="J482" s="4">
        <v>205</v>
      </c>
      <c r="K482" s="4">
        <v>163</v>
      </c>
      <c r="L482" s="4">
        <v>1708</v>
      </c>
      <c r="M482" s="4">
        <v>277968</v>
      </c>
      <c r="N482" s="4">
        <v>181</v>
      </c>
      <c r="O482" s="4">
        <v>193</v>
      </c>
      <c r="P482" s="4">
        <v>1649</v>
      </c>
      <c r="Q482" s="4">
        <v>318092</v>
      </c>
      <c r="R482" s="4">
        <v>29</v>
      </c>
      <c r="S482" s="4">
        <v>231</v>
      </c>
      <c r="T482" s="4">
        <v>1503</v>
      </c>
      <c r="U482" s="4">
        <v>346769</v>
      </c>
      <c r="V482" s="4"/>
      <c r="W482" s="4"/>
      <c r="X482" s="4"/>
      <c r="Y482" s="4"/>
      <c r="Z482" s="4">
        <v>33</v>
      </c>
      <c r="AA482" s="4">
        <v>300</v>
      </c>
      <c r="AB482" s="4">
        <v>1460</v>
      </c>
      <c r="AC482" s="4">
        <v>437270</v>
      </c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</row>
    <row r="483" spans="1:41" ht="15" x14ac:dyDescent="0.2">
      <c r="A483" s="8">
        <v>36690</v>
      </c>
      <c r="B483" s="4">
        <v>27</v>
      </c>
      <c r="C483" s="4">
        <v>116</v>
      </c>
      <c r="D483" s="4">
        <v>1740</v>
      </c>
      <c r="E483" s="10">
        <v>200970</v>
      </c>
      <c r="F483" s="4">
        <v>119</v>
      </c>
      <c r="G483" s="4">
        <v>139</v>
      </c>
      <c r="H483" s="4">
        <v>1788</v>
      </c>
      <c r="I483" s="4">
        <v>248876</v>
      </c>
      <c r="J483" s="4">
        <v>43</v>
      </c>
      <c r="K483" s="4">
        <v>174</v>
      </c>
      <c r="L483" s="4">
        <v>1648</v>
      </c>
      <c r="M483" s="4">
        <v>286665</v>
      </c>
      <c r="N483" s="4">
        <v>146</v>
      </c>
      <c r="O483" s="4">
        <v>198</v>
      </c>
      <c r="P483" s="4">
        <v>1688</v>
      </c>
      <c r="Q483" s="4">
        <v>334768</v>
      </c>
      <c r="R483" s="4">
        <v>78</v>
      </c>
      <c r="S483" s="4">
        <v>236</v>
      </c>
      <c r="T483" s="4">
        <v>1628</v>
      </c>
      <c r="U483" s="4">
        <v>383882</v>
      </c>
      <c r="V483" s="4">
        <v>15</v>
      </c>
      <c r="W483" s="4">
        <v>260</v>
      </c>
      <c r="X483" s="4">
        <v>1555</v>
      </c>
      <c r="Y483" s="4">
        <v>404300</v>
      </c>
      <c r="Z483" s="4">
        <v>96</v>
      </c>
      <c r="AA483" s="4">
        <v>294</v>
      </c>
      <c r="AB483" s="4">
        <v>1574</v>
      </c>
      <c r="AC483" s="4">
        <v>463071</v>
      </c>
      <c r="AD483" s="4">
        <v>22</v>
      </c>
      <c r="AE483" s="4">
        <v>281</v>
      </c>
      <c r="AF483" s="4">
        <v>1630</v>
      </c>
      <c r="AG483" s="4">
        <v>458030</v>
      </c>
      <c r="AH483" s="4"/>
      <c r="AI483" s="4"/>
      <c r="AJ483" s="4"/>
      <c r="AK483" s="4"/>
      <c r="AL483" s="1">
        <v>15</v>
      </c>
      <c r="AM483" s="1">
        <v>409</v>
      </c>
      <c r="AN483" s="1">
        <v>1560</v>
      </c>
      <c r="AO483" s="1">
        <v>638040</v>
      </c>
    </row>
    <row r="484" spans="1:41" ht="15" x14ac:dyDescent="0.2">
      <c r="A484" s="18">
        <v>36692</v>
      </c>
      <c r="B484" s="14">
        <v>2</v>
      </c>
      <c r="C484" s="14">
        <v>93</v>
      </c>
      <c r="D484" s="14">
        <v>1800</v>
      </c>
      <c r="E484" s="21">
        <v>166500</v>
      </c>
      <c r="F484" s="14">
        <v>238</v>
      </c>
      <c r="G484" s="14">
        <v>132</v>
      </c>
      <c r="H484" s="14">
        <v>1776</v>
      </c>
      <c r="I484" s="14">
        <v>233820</v>
      </c>
      <c r="J484" s="14">
        <v>522</v>
      </c>
      <c r="K484" s="14">
        <v>163</v>
      </c>
      <c r="L484" s="14">
        <v>1704</v>
      </c>
      <c r="M484" s="14">
        <v>277210</v>
      </c>
      <c r="N484" s="14">
        <v>608</v>
      </c>
      <c r="O484" s="14">
        <v>197</v>
      </c>
      <c r="P484" s="14">
        <v>1700</v>
      </c>
      <c r="Q484" s="14">
        <v>335241</v>
      </c>
      <c r="R484" s="14">
        <v>229</v>
      </c>
      <c r="S484" s="14">
        <v>232</v>
      </c>
      <c r="T484" s="14">
        <v>1653</v>
      </c>
      <c r="U484" s="14">
        <v>389721</v>
      </c>
      <c r="V484" s="14">
        <v>214</v>
      </c>
      <c r="W484" s="14">
        <v>282</v>
      </c>
      <c r="X484" s="14">
        <v>1518</v>
      </c>
      <c r="Y484" s="14">
        <v>428227</v>
      </c>
      <c r="Z484" s="14">
        <v>97</v>
      </c>
      <c r="AA484" s="14">
        <v>309</v>
      </c>
      <c r="AB484" s="14">
        <v>1507</v>
      </c>
      <c r="AC484" s="14">
        <v>466155</v>
      </c>
      <c r="AD484" s="14">
        <v>45</v>
      </c>
      <c r="AE484" s="14">
        <v>293</v>
      </c>
      <c r="AF484" s="14">
        <v>1492</v>
      </c>
      <c r="AG484" s="14">
        <v>437393</v>
      </c>
      <c r="AH484" s="14"/>
      <c r="AI484" s="14"/>
      <c r="AJ484" s="14"/>
      <c r="AK484" s="14"/>
      <c r="AL484" s="14"/>
      <c r="AM484" s="14"/>
      <c r="AN484" s="16"/>
      <c r="AO484" s="4"/>
    </row>
    <row r="485" spans="1:41" ht="15" x14ac:dyDescent="0.2">
      <c r="A485" s="18">
        <v>36693</v>
      </c>
      <c r="B485" s="14"/>
      <c r="C485" s="14"/>
      <c r="D485" s="14"/>
      <c r="E485" s="21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6"/>
      <c r="AO485" s="4"/>
    </row>
    <row r="486" spans="1:41" ht="15" x14ac:dyDescent="0.2">
      <c r="A486" s="8">
        <v>36697</v>
      </c>
      <c r="B486" s="4">
        <v>50</v>
      </c>
      <c r="C486" s="4">
        <v>116</v>
      </c>
      <c r="D486" s="4">
        <v>1773</v>
      </c>
      <c r="E486" s="10">
        <v>205116</v>
      </c>
      <c r="F486" s="4">
        <v>30</v>
      </c>
      <c r="G486" s="4">
        <v>149</v>
      </c>
      <c r="H486" s="4">
        <v>1770</v>
      </c>
      <c r="I486" s="4">
        <v>263730</v>
      </c>
      <c r="J486" s="4">
        <v>175</v>
      </c>
      <c r="K486" s="4">
        <v>168</v>
      </c>
      <c r="L486" s="4">
        <v>1777</v>
      </c>
      <c r="M486" s="4">
        <v>298560</v>
      </c>
      <c r="N486" s="4">
        <v>181</v>
      </c>
      <c r="O486" s="4">
        <v>193</v>
      </c>
      <c r="P486" s="4">
        <v>1707</v>
      </c>
      <c r="Q486" s="4">
        <v>329956</v>
      </c>
      <c r="R486" s="4">
        <v>68</v>
      </c>
      <c r="S486" s="4">
        <v>227</v>
      </c>
      <c r="T486" s="4">
        <v>1615</v>
      </c>
      <c r="U486" s="4">
        <v>365768</v>
      </c>
      <c r="V486" s="4">
        <v>1</v>
      </c>
      <c r="W486" s="4">
        <v>258</v>
      </c>
      <c r="X486" s="4">
        <v>1340</v>
      </c>
      <c r="Y486" s="4">
        <v>345720</v>
      </c>
      <c r="Z486" s="4">
        <v>66</v>
      </c>
      <c r="AA486" s="4">
        <v>294</v>
      </c>
      <c r="AB486" s="4">
        <v>1528</v>
      </c>
      <c r="AC486" s="4">
        <v>448703</v>
      </c>
      <c r="AD486" s="4">
        <v>23</v>
      </c>
      <c r="AE486" s="4">
        <v>291</v>
      </c>
      <c r="AF486" s="4">
        <v>1590</v>
      </c>
      <c r="AG486" s="4">
        <v>462690</v>
      </c>
      <c r="AH486" s="4"/>
      <c r="AI486" s="4"/>
      <c r="AJ486" s="4"/>
      <c r="AK486" s="4"/>
      <c r="AL486" s="4"/>
      <c r="AM486" s="4"/>
      <c r="AN486" s="4"/>
      <c r="AO486" s="4"/>
    </row>
    <row r="487" spans="1:41" ht="15" x14ac:dyDescent="0.2">
      <c r="A487" s="18">
        <v>36699</v>
      </c>
      <c r="B487" s="14"/>
      <c r="C487" s="14"/>
      <c r="D487" s="14"/>
      <c r="E487" s="21"/>
      <c r="F487" s="14">
        <v>157</v>
      </c>
      <c r="G487" s="14">
        <v>132</v>
      </c>
      <c r="H487" s="14">
        <v>1900</v>
      </c>
      <c r="I487" s="14">
        <v>232243</v>
      </c>
      <c r="J487" s="14">
        <v>396</v>
      </c>
      <c r="K487" s="14">
        <v>161</v>
      </c>
      <c r="L487" s="14">
        <v>1860</v>
      </c>
      <c r="M487" s="14">
        <v>283406</v>
      </c>
      <c r="N487" s="14">
        <v>442</v>
      </c>
      <c r="O487" s="14">
        <v>198</v>
      </c>
      <c r="P487" s="14">
        <v>1820</v>
      </c>
      <c r="Q487" s="14">
        <v>334041</v>
      </c>
      <c r="R487" s="14">
        <v>299</v>
      </c>
      <c r="S487" s="14">
        <v>240</v>
      </c>
      <c r="T487" s="14">
        <v>1720</v>
      </c>
      <c r="U487" s="14">
        <v>380808</v>
      </c>
      <c r="V487" s="14">
        <v>156</v>
      </c>
      <c r="W487" s="14">
        <v>279</v>
      </c>
      <c r="X487" s="14">
        <v>1620</v>
      </c>
      <c r="Y487" s="14">
        <v>419861</v>
      </c>
      <c r="Z487" s="14">
        <v>33</v>
      </c>
      <c r="AA487" s="14">
        <v>321</v>
      </c>
      <c r="AB487" s="14">
        <v>1420</v>
      </c>
      <c r="AC487" s="14">
        <v>461128</v>
      </c>
      <c r="AD487" s="14"/>
      <c r="AE487" s="14"/>
      <c r="AF487" s="14"/>
      <c r="AG487" s="14"/>
      <c r="AH487" s="23">
        <v>2</v>
      </c>
      <c r="AI487" s="23">
        <v>379</v>
      </c>
      <c r="AJ487" s="23">
        <v>1440</v>
      </c>
      <c r="AK487" s="23">
        <v>545040</v>
      </c>
      <c r="AL487" s="14">
        <v>1</v>
      </c>
      <c r="AM487" s="14">
        <v>408</v>
      </c>
      <c r="AN487" s="14">
        <v>1500</v>
      </c>
      <c r="AO487" s="14">
        <v>612000</v>
      </c>
    </row>
    <row r="488" spans="1:41" ht="15" x14ac:dyDescent="0.2">
      <c r="A488" s="8">
        <v>36700</v>
      </c>
      <c r="B488" s="4">
        <v>53</v>
      </c>
      <c r="C488" s="4">
        <v>132</v>
      </c>
      <c r="D488" s="4">
        <v>1737</v>
      </c>
      <c r="E488" s="10">
        <v>228661</v>
      </c>
      <c r="F488" s="4">
        <v>213</v>
      </c>
      <c r="G488" s="4">
        <v>142</v>
      </c>
      <c r="H488" s="4">
        <v>1840</v>
      </c>
      <c r="I488" s="4">
        <v>261076</v>
      </c>
      <c r="J488" s="4">
        <v>124</v>
      </c>
      <c r="K488" s="4">
        <v>160</v>
      </c>
      <c r="L488" s="4">
        <v>1830</v>
      </c>
      <c r="M488" s="4">
        <v>293166</v>
      </c>
      <c r="N488" s="4">
        <v>101</v>
      </c>
      <c r="O488" s="4">
        <v>208</v>
      </c>
      <c r="P488" s="4">
        <v>1658</v>
      </c>
      <c r="Q488" s="4">
        <v>345196</v>
      </c>
      <c r="R488" s="4">
        <v>38</v>
      </c>
      <c r="S488" s="4">
        <v>241</v>
      </c>
      <c r="T488" s="4">
        <v>1580</v>
      </c>
      <c r="U488" s="4">
        <v>379990</v>
      </c>
      <c r="V488" s="4">
        <v>40</v>
      </c>
      <c r="W488" s="4">
        <v>255</v>
      </c>
      <c r="X488" s="4">
        <v>1620</v>
      </c>
      <c r="Y488" s="4">
        <v>412290</v>
      </c>
      <c r="Z488" s="4">
        <v>21</v>
      </c>
      <c r="AA488" s="4">
        <v>297</v>
      </c>
      <c r="AB488" s="4">
        <v>1570</v>
      </c>
      <c r="AC488" s="4">
        <v>466290</v>
      </c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</row>
    <row r="489" spans="1:41" ht="15" x14ac:dyDescent="0.2">
      <c r="A489" s="8">
        <v>36704</v>
      </c>
      <c r="B489" s="4">
        <v>17</v>
      </c>
      <c r="C489" s="4">
        <v>121</v>
      </c>
      <c r="D489" s="4">
        <v>1755</v>
      </c>
      <c r="E489" s="10">
        <v>211478</v>
      </c>
      <c r="F489" s="4">
        <v>23</v>
      </c>
      <c r="G489" s="4">
        <v>132</v>
      </c>
      <c r="H489" s="4">
        <v>1870</v>
      </c>
      <c r="I489" s="4">
        <v>246840</v>
      </c>
      <c r="J489" s="4">
        <v>303</v>
      </c>
      <c r="K489" s="4">
        <v>163</v>
      </c>
      <c r="L489" s="4">
        <v>1804</v>
      </c>
      <c r="M489" s="4">
        <v>293194</v>
      </c>
      <c r="N489" s="4">
        <v>276</v>
      </c>
      <c r="O489" s="4">
        <v>197</v>
      </c>
      <c r="P489" s="4">
        <v>1714</v>
      </c>
      <c r="Q489" s="4">
        <v>337224</v>
      </c>
      <c r="R489" s="4">
        <v>91</v>
      </c>
      <c r="S489" s="4">
        <v>236</v>
      </c>
      <c r="T489" s="4">
        <v>1588</v>
      </c>
      <c r="U489" s="4">
        <v>374053</v>
      </c>
      <c r="V489" s="4">
        <v>22</v>
      </c>
      <c r="W489" s="4">
        <v>268</v>
      </c>
      <c r="X489" s="4">
        <v>1550</v>
      </c>
      <c r="Y489" s="4">
        <v>415400</v>
      </c>
      <c r="Z489" s="4">
        <v>55</v>
      </c>
      <c r="AA489" s="4">
        <v>299</v>
      </c>
      <c r="AB489" s="4">
        <v>1553</v>
      </c>
      <c r="AC489" s="4">
        <v>463929</v>
      </c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</row>
    <row r="490" spans="1:41" ht="15" x14ac:dyDescent="0.2">
      <c r="A490" s="18">
        <v>36706</v>
      </c>
      <c r="B490" s="14">
        <v>25</v>
      </c>
      <c r="C490" s="14">
        <v>88</v>
      </c>
      <c r="D490" s="14">
        <v>1600</v>
      </c>
      <c r="E490" s="21">
        <v>141056</v>
      </c>
      <c r="F490" s="14">
        <v>98</v>
      </c>
      <c r="G490" s="14">
        <v>122</v>
      </c>
      <c r="H490" s="14">
        <v>1770</v>
      </c>
      <c r="I490" s="14">
        <v>252910</v>
      </c>
      <c r="J490" s="14">
        <v>369</v>
      </c>
      <c r="K490" s="14">
        <v>168</v>
      </c>
      <c r="L490" s="14">
        <v>1727</v>
      </c>
      <c r="M490" s="14">
        <v>291033</v>
      </c>
      <c r="N490" s="14">
        <v>371</v>
      </c>
      <c r="O490" s="14">
        <v>200</v>
      </c>
      <c r="P490" s="14">
        <v>1688</v>
      </c>
      <c r="Q490" s="14">
        <v>337126</v>
      </c>
      <c r="R490" s="14">
        <v>148</v>
      </c>
      <c r="S490" s="14">
        <v>241</v>
      </c>
      <c r="T490" s="14">
        <v>1597</v>
      </c>
      <c r="U490" s="14">
        <v>384411</v>
      </c>
      <c r="V490" s="14">
        <v>309</v>
      </c>
      <c r="W490" s="14">
        <v>278</v>
      </c>
      <c r="X490" s="14">
        <v>1585</v>
      </c>
      <c r="Y490" s="14">
        <v>441373</v>
      </c>
      <c r="Z490" s="14">
        <v>52</v>
      </c>
      <c r="AA490" s="14">
        <v>321</v>
      </c>
      <c r="AB490" s="14">
        <v>1567</v>
      </c>
      <c r="AC490" s="14">
        <v>503222</v>
      </c>
      <c r="AD490" s="14">
        <v>14</v>
      </c>
      <c r="AE490" s="14">
        <v>351</v>
      </c>
      <c r="AF490" s="14">
        <v>1440</v>
      </c>
      <c r="AG490" s="14">
        <v>505337</v>
      </c>
      <c r="AH490" s="14"/>
      <c r="AI490" s="14"/>
      <c r="AJ490" s="14"/>
      <c r="AK490" s="14"/>
      <c r="AL490" s="14"/>
      <c r="AM490" s="14"/>
      <c r="AN490" s="16"/>
      <c r="AO490" s="4"/>
    </row>
    <row r="491" spans="1:41" ht="15" x14ac:dyDescent="0.2">
      <c r="A491" s="8">
        <v>36707</v>
      </c>
      <c r="B491" s="4">
        <v>29</v>
      </c>
      <c r="C491" s="4">
        <v>120</v>
      </c>
      <c r="D491" s="4">
        <v>1795</v>
      </c>
      <c r="E491" s="10">
        <v>215400</v>
      </c>
      <c r="F491" s="4">
        <v>101</v>
      </c>
      <c r="G491" s="4">
        <v>145</v>
      </c>
      <c r="H491" s="4">
        <v>1774</v>
      </c>
      <c r="I491" s="4">
        <v>256520</v>
      </c>
      <c r="J491" s="4">
        <v>179</v>
      </c>
      <c r="K491" s="4">
        <v>164</v>
      </c>
      <c r="L491" s="4">
        <v>1699</v>
      </c>
      <c r="M491" s="4">
        <v>278595</v>
      </c>
      <c r="N491" s="4">
        <v>257</v>
      </c>
      <c r="O491" s="4">
        <v>193</v>
      </c>
      <c r="P491" s="4">
        <v>1759</v>
      </c>
      <c r="Q491" s="4">
        <v>340123</v>
      </c>
      <c r="R491" s="4">
        <v>87</v>
      </c>
      <c r="S491" s="4">
        <v>236</v>
      </c>
      <c r="T491" s="4">
        <v>1582</v>
      </c>
      <c r="U491" s="4">
        <v>373668</v>
      </c>
      <c r="V491" s="4">
        <v>9</v>
      </c>
      <c r="W491" s="4">
        <v>274</v>
      </c>
      <c r="X491" s="4">
        <v>1480</v>
      </c>
      <c r="Y491" s="4">
        <v>405520</v>
      </c>
      <c r="Z491" s="4">
        <v>30</v>
      </c>
      <c r="AA491" s="4">
        <v>302</v>
      </c>
      <c r="AB491" s="4">
        <v>1450</v>
      </c>
      <c r="AC491" s="4">
        <v>437175</v>
      </c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</row>
    <row r="492" spans="1:41" ht="15" x14ac:dyDescent="0.2">
      <c r="A492" s="8"/>
      <c r="B492" s="4"/>
      <c r="C492" s="4"/>
      <c r="D492" s="4"/>
      <c r="E492" s="10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</row>
    <row r="493" spans="1:41" ht="15" x14ac:dyDescent="0.2">
      <c r="A493" s="8">
        <v>36711</v>
      </c>
      <c r="B493" s="4">
        <v>41</v>
      </c>
      <c r="C493" s="4">
        <v>123</v>
      </c>
      <c r="D493" s="4">
        <v>1650</v>
      </c>
      <c r="E493" s="10">
        <v>202620</v>
      </c>
      <c r="F493" s="4">
        <v>55</v>
      </c>
      <c r="G493" s="4">
        <v>135</v>
      </c>
      <c r="H493" s="4">
        <v>1753</v>
      </c>
      <c r="I493" s="4">
        <v>236588</v>
      </c>
      <c r="J493" s="4">
        <v>185</v>
      </c>
      <c r="K493" s="4">
        <v>164</v>
      </c>
      <c r="L493" s="4">
        <v>1726</v>
      </c>
      <c r="M493" s="4">
        <v>282608</v>
      </c>
      <c r="N493" s="4">
        <v>282</v>
      </c>
      <c r="O493" s="4">
        <v>196</v>
      </c>
      <c r="P493" s="4">
        <v>1673</v>
      </c>
      <c r="Q493" s="4">
        <v>326974</v>
      </c>
      <c r="R493" s="4">
        <v>111</v>
      </c>
      <c r="S493" s="4">
        <v>236</v>
      </c>
      <c r="T493" s="4">
        <v>1620</v>
      </c>
      <c r="U493" s="4">
        <v>379730</v>
      </c>
      <c r="V493" s="4">
        <v>34</v>
      </c>
      <c r="W493" s="4">
        <v>272</v>
      </c>
      <c r="X493" s="4">
        <v>1530</v>
      </c>
      <c r="Y493" s="4">
        <v>415650</v>
      </c>
      <c r="Z493" s="4">
        <v>83</v>
      </c>
      <c r="AA493" s="4">
        <v>298</v>
      </c>
      <c r="AB493" s="4">
        <v>1564</v>
      </c>
      <c r="AC493" s="4">
        <v>466385</v>
      </c>
      <c r="AD493" s="4">
        <v>3</v>
      </c>
      <c r="AE493" s="4">
        <v>339</v>
      </c>
      <c r="AF493" s="4">
        <v>1170</v>
      </c>
      <c r="AG493" s="4">
        <v>396630</v>
      </c>
      <c r="AH493" s="4"/>
      <c r="AI493" s="4"/>
      <c r="AJ493" s="4"/>
      <c r="AK493" s="4"/>
      <c r="AL493" s="4"/>
      <c r="AM493" s="4"/>
      <c r="AN493" s="4"/>
      <c r="AO493" s="4"/>
    </row>
    <row r="494" spans="1:41" ht="15" x14ac:dyDescent="0.2">
      <c r="A494" s="18">
        <v>36713</v>
      </c>
      <c r="B494" s="14"/>
      <c r="C494" s="14"/>
      <c r="D494" s="14"/>
      <c r="E494" s="21"/>
      <c r="F494" s="14">
        <v>100</v>
      </c>
      <c r="G494" s="14">
        <v>128</v>
      </c>
      <c r="H494" s="14">
        <v>1803</v>
      </c>
      <c r="I494" s="14">
        <v>231278</v>
      </c>
      <c r="J494" s="14">
        <v>514</v>
      </c>
      <c r="K494" s="14">
        <v>163</v>
      </c>
      <c r="L494" s="14">
        <v>1763</v>
      </c>
      <c r="M494" s="14">
        <v>287557</v>
      </c>
      <c r="N494" s="14">
        <v>374</v>
      </c>
      <c r="O494" s="14">
        <v>236</v>
      </c>
      <c r="P494" s="14">
        <v>1661</v>
      </c>
      <c r="Q494" s="14">
        <v>329644</v>
      </c>
      <c r="R494" s="14">
        <v>155</v>
      </c>
      <c r="S494" s="14">
        <v>279</v>
      </c>
      <c r="T494" s="14">
        <v>1646</v>
      </c>
      <c r="U494" s="14">
        <v>388751</v>
      </c>
      <c r="V494" s="14">
        <v>128</v>
      </c>
      <c r="W494" s="14">
        <v>306</v>
      </c>
      <c r="X494" s="14">
        <v>1510</v>
      </c>
      <c r="Y494" s="14">
        <v>422017</v>
      </c>
      <c r="Z494" s="14">
        <v>16</v>
      </c>
      <c r="AA494" s="14">
        <v>352</v>
      </c>
      <c r="AB494" s="14">
        <v>1590</v>
      </c>
      <c r="AC494" s="14">
        <v>486643</v>
      </c>
      <c r="AD494" s="14">
        <v>15</v>
      </c>
      <c r="AE494" s="14">
        <v>368</v>
      </c>
      <c r="AF494" s="14">
        <v>1520</v>
      </c>
      <c r="AG494" s="14">
        <v>535547</v>
      </c>
      <c r="AH494" s="23">
        <v>15</v>
      </c>
      <c r="AI494" s="23">
        <v>368</v>
      </c>
      <c r="AJ494" s="23">
        <v>1620</v>
      </c>
      <c r="AK494" s="23">
        <v>595620</v>
      </c>
      <c r="AL494" s="14"/>
      <c r="AM494" s="14"/>
      <c r="AN494" s="16"/>
      <c r="AO494" s="4"/>
    </row>
    <row r="495" spans="1:41" ht="15" x14ac:dyDescent="0.2">
      <c r="A495" s="8">
        <v>36714</v>
      </c>
      <c r="B495" s="4">
        <v>18</v>
      </c>
      <c r="C495" s="4">
        <v>123</v>
      </c>
      <c r="D495" s="4">
        <v>1755</v>
      </c>
      <c r="E495" s="10">
        <v>215865</v>
      </c>
      <c r="F495" s="4">
        <v>140</v>
      </c>
      <c r="G495" s="4">
        <v>141</v>
      </c>
      <c r="H495" s="4">
        <v>1767</v>
      </c>
      <c r="I495" s="4">
        <v>248806</v>
      </c>
      <c r="J495" s="4">
        <v>162</v>
      </c>
      <c r="K495" s="4">
        <v>161</v>
      </c>
      <c r="L495" s="4">
        <v>1711</v>
      </c>
      <c r="M495" s="4">
        <v>275297</v>
      </c>
      <c r="N495" s="4">
        <v>245</v>
      </c>
      <c r="O495" s="4">
        <v>201</v>
      </c>
      <c r="P495" s="4">
        <v>1612</v>
      </c>
      <c r="Q495" s="4">
        <v>323454</v>
      </c>
      <c r="R495" s="4">
        <v>70</v>
      </c>
      <c r="S495" s="4">
        <v>185</v>
      </c>
      <c r="T495" s="4">
        <v>1763</v>
      </c>
      <c r="U495" s="4">
        <v>326804</v>
      </c>
      <c r="V495" s="4">
        <v>24</v>
      </c>
      <c r="W495" s="4">
        <v>266</v>
      </c>
      <c r="X495" s="4">
        <v>1485</v>
      </c>
      <c r="Y495" s="4">
        <v>394268</v>
      </c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</row>
    <row r="496" spans="1:41" ht="15" x14ac:dyDescent="0.2">
      <c r="A496" s="8">
        <v>36718</v>
      </c>
      <c r="B496" s="4">
        <v>33</v>
      </c>
      <c r="C496" s="4">
        <v>114</v>
      </c>
      <c r="D496" s="4">
        <v>1807</v>
      </c>
      <c r="E496" s="10">
        <v>206562</v>
      </c>
      <c r="F496" s="4">
        <v>25</v>
      </c>
      <c r="G496" s="4">
        <v>139</v>
      </c>
      <c r="H496" s="4">
        <v>1670</v>
      </c>
      <c r="I496" s="4">
        <v>232130</v>
      </c>
      <c r="J496" s="4">
        <v>336</v>
      </c>
      <c r="K496" s="4">
        <v>166</v>
      </c>
      <c r="L496" s="4">
        <v>1675</v>
      </c>
      <c r="M496" s="4">
        <v>278422</v>
      </c>
      <c r="N496" s="4">
        <v>282</v>
      </c>
      <c r="O496" s="4">
        <v>201</v>
      </c>
      <c r="P496" s="4">
        <v>1650</v>
      </c>
      <c r="Q496" s="4">
        <v>331414</v>
      </c>
      <c r="R496" s="4">
        <v>97</v>
      </c>
      <c r="S496" s="4">
        <v>232</v>
      </c>
      <c r="T496" s="4">
        <v>1610</v>
      </c>
      <c r="U496" s="4">
        <v>372916</v>
      </c>
      <c r="V496" s="4">
        <v>29</v>
      </c>
      <c r="W496" s="4">
        <v>264</v>
      </c>
      <c r="X496" s="4">
        <v>1483</v>
      </c>
      <c r="Y496" s="4">
        <v>391106</v>
      </c>
      <c r="Z496" s="4">
        <v>89</v>
      </c>
      <c r="AA496" s="4">
        <v>301</v>
      </c>
      <c r="AB496" s="4">
        <v>1515</v>
      </c>
      <c r="AC496" s="4">
        <v>455258</v>
      </c>
      <c r="AD496" s="4">
        <v>1</v>
      </c>
      <c r="AE496" s="4">
        <v>334</v>
      </c>
      <c r="AF496" s="4">
        <v>1350</v>
      </c>
      <c r="AG496" s="4">
        <v>450900</v>
      </c>
      <c r="AH496" s="4"/>
      <c r="AI496" s="4"/>
      <c r="AJ496" s="4"/>
      <c r="AK496" s="4"/>
      <c r="AL496" s="4"/>
      <c r="AM496" s="4"/>
      <c r="AN496" s="4"/>
      <c r="AO496" s="4"/>
    </row>
    <row r="497" spans="1:41" ht="15" x14ac:dyDescent="0.2">
      <c r="A497" s="18">
        <v>36720</v>
      </c>
      <c r="B497" s="14"/>
      <c r="C497" s="14"/>
      <c r="D497" s="14"/>
      <c r="E497" s="21"/>
      <c r="F497" s="14">
        <v>89</v>
      </c>
      <c r="G497" s="14">
        <v>131</v>
      </c>
      <c r="H497" s="14">
        <v>1680</v>
      </c>
      <c r="I497" s="14">
        <v>219562</v>
      </c>
      <c r="J497" s="14">
        <v>488</v>
      </c>
      <c r="K497" s="14">
        <v>159</v>
      </c>
      <c r="L497" s="14">
        <v>1728</v>
      </c>
      <c r="M497" s="14">
        <v>275388</v>
      </c>
      <c r="N497" s="14">
        <v>439</v>
      </c>
      <c r="O497" s="14">
        <v>199</v>
      </c>
      <c r="P497" s="14">
        <v>1632</v>
      </c>
      <c r="Q497" s="14">
        <v>325429</v>
      </c>
      <c r="R497" s="14">
        <v>303</v>
      </c>
      <c r="S497" s="14">
        <v>241</v>
      </c>
      <c r="T497" s="14">
        <v>1553</v>
      </c>
      <c r="U497" s="14">
        <v>373519</v>
      </c>
      <c r="V497" s="14">
        <v>160</v>
      </c>
      <c r="W497" s="14">
        <v>269</v>
      </c>
      <c r="X497" s="14">
        <v>1560</v>
      </c>
      <c r="Y497" s="14">
        <v>419882</v>
      </c>
      <c r="Z497" s="14">
        <v>26</v>
      </c>
      <c r="AA497" s="14">
        <v>309</v>
      </c>
      <c r="AB497" s="14">
        <v>1437</v>
      </c>
      <c r="AC497" s="14">
        <v>444626</v>
      </c>
      <c r="AD497" s="14"/>
      <c r="AE497" s="14"/>
      <c r="AF497" s="14"/>
      <c r="AG497" s="14"/>
      <c r="AH497" s="23">
        <v>13</v>
      </c>
      <c r="AI497" s="23">
        <v>349</v>
      </c>
      <c r="AJ497" s="23">
        <v>1480</v>
      </c>
      <c r="AK497" s="23">
        <v>515951</v>
      </c>
      <c r="AL497" s="14">
        <v>1</v>
      </c>
      <c r="AM497" s="14">
        <v>388</v>
      </c>
      <c r="AN497" s="14">
        <v>1280</v>
      </c>
      <c r="AO497" s="14">
        <v>496640</v>
      </c>
    </row>
    <row r="498" spans="1:41" ht="15" x14ac:dyDescent="0.2">
      <c r="A498" s="8">
        <v>36721</v>
      </c>
      <c r="B498" s="4">
        <v>7</v>
      </c>
      <c r="C498" s="4">
        <v>114</v>
      </c>
      <c r="D498" s="4">
        <v>1760</v>
      </c>
      <c r="E498" s="10">
        <v>194760</v>
      </c>
      <c r="F498" s="4">
        <v>64</v>
      </c>
      <c r="G498" s="4">
        <v>139</v>
      </c>
      <c r="H498" s="4">
        <v>1720</v>
      </c>
      <c r="I498" s="4">
        <v>239653</v>
      </c>
      <c r="J498" s="4">
        <v>379</v>
      </c>
      <c r="K498" s="4">
        <v>167</v>
      </c>
      <c r="L498" s="4">
        <v>1653</v>
      </c>
      <c r="M498" s="4">
        <v>275555</v>
      </c>
      <c r="N498" s="4">
        <v>301</v>
      </c>
      <c r="O498" s="4">
        <v>200</v>
      </c>
      <c r="P498" s="4">
        <v>1596</v>
      </c>
      <c r="Q498" s="4">
        <v>319827</v>
      </c>
      <c r="R498" s="4">
        <v>55</v>
      </c>
      <c r="S498" s="4">
        <v>232</v>
      </c>
      <c r="T498" s="4">
        <v>1578</v>
      </c>
      <c r="U498" s="4">
        <v>366374</v>
      </c>
      <c r="V498" s="4"/>
      <c r="W498" s="4"/>
      <c r="X498" s="4"/>
      <c r="Y498" s="4"/>
      <c r="Z498" s="4">
        <v>42</v>
      </c>
      <c r="AA498" s="4">
        <v>292</v>
      </c>
      <c r="AB498" s="4">
        <v>1493</v>
      </c>
      <c r="AC498" s="4">
        <v>436053</v>
      </c>
      <c r="AD498" s="4">
        <v>1</v>
      </c>
      <c r="AE498" s="4">
        <v>350</v>
      </c>
      <c r="AF498" s="4">
        <v>1370</v>
      </c>
      <c r="AG498" s="4">
        <v>479500</v>
      </c>
      <c r="AH498" s="4"/>
      <c r="AI498" s="4"/>
      <c r="AJ498" s="4"/>
      <c r="AK498" s="4"/>
      <c r="AL498" s="4"/>
      <c r="AM498" s="4"/>
      <c r="AN498" s="4"/>
      <c r="AO498" s="4"/>
    </row>
    <row r="499" spans="1:41" ht="15" x14ac:dyDescent="0.2">
      <c r="A499" s="8">
        <v>36725</v>
      </c>
      <c r="B499" s="4">
        <v>31</v>
      </c>
      <c r="C499" s="4">
        <v>128</v>
      </c>
      <c r="D499" s="4">
        <v>1640</v>
      </c>
      <c r="E499" s="10">
        <v>209100</v>
      </c>
      <c r="F499" s="4">
        <v>133</v>
      </c>
      <c r="G499" s="4">
        <v>137</v>
      </c>
      <c r="H499" s="4">
        <v>1686</v>
      </c>
      <c r="I499" s="4">
        <v>231656</v>
      </c>
      <c r="J499" s="4">
        <v>297</v>
      </c>
      <c r="K499" s="4">
        <v>164</v>
      </c>
      <c r="L499" s="4">
        <v>1689</v>
      </c>
      <c r="M499" s="4">
        <v>277046</v>
      </c>
      <c r="N499" s="4">
        <v>199</v>
      </c>
      <c r="O499" s="4">
        <v>198</v>
      </c>
      <c r="P499" s="4">
        <v>1615</v>
      </c>
      <c r="Q499" s="4">
        <v>319097</v>
      </c>
      <c r="R499" s="4">
        <v>39</v>
      </c>
      <c r="S499" s="4">
        <v>241</v>
      </c>
      <c r="T499" s="4">
        <v>1590</v>
      </c>
      <c r="U499" s="4">
        <v>383190</v>
      </c>
      <c r="V499" s="4">
        <v>81</v>
      </c>
      <c r="W499" s="4">
        <v>268</v>
      </c>
      <c r="X499" s="4">
        <v>1540</v>
      </c>
      <c r="Y499" s="4">
        <v>413336</v>
      </c>
      <c r="Z499" s="4">
        <v>112</v>
      </c>
      <c r="AA499" s="4">
        <v>294</v>
      </c>
      <c r="AB499" s="4">
        <v>1536</v>
      </c>
      <c r="AC499" s="4">
        <v>451719</v>
      </c>
      <c r="AD499" s="4">
        <v>41</v>
      </c>
      <c r="AE499" s="4">
        <v>338</v>
      </c>
      <c r="AF499" s="4">
        <v>1475</v>
      </c>
      <c r="AG499" s="4">
        <v>497813</v>
      </c>
      <c r="AH499" s="1">
        <v>17</v>
      </c>
      <c r="AI499" s="1">
        <v>363</v>
      </c>
      <c r="AJ499" s="1">
        <v>1480</v>
      </c>
      <c r="AK499" s="1">
        <v>537240</v>
      </c>
      <c r="AL499" s="4"/>
      <c r="AM499" s="4"/>
      <c r="AN499" s="4"/>
      <c r="AO499" s="4"/>
    </row>
    <row r="500" spans="1:41" ht="15" x14ac:dyDescent="0.2">
      <c r="A500" s="8">
        <v>36727</v>
      </c>
      <c r="B500" s="4"/>
      <c r="C500" s="4"/>
      <c r="D500" s="4"/>
      <c r="E500" s="10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</row>
    <row r="501" spans="1:41" ht="15" x14ac:dyDescent="0.2">
      <c r="A501" s="8">
        <v>36728</v>
      </c>
      <c r="B501" s="4"/>
      <c r="C501" s="4"/>
      <c r="D501" s="4"/>
      <c r="E501" s="10"/>
      <c r="F501" s="4">
        <v>147</v>
      </c>
      <c r="G501" s="4">
        <v>141</v>
      </c>
      <c r="H501" s="4">
        <v>1548</v>
      </c>
      <c r="I501" s="4">
        <v>218732</v>
      </c>
      <c r="J501" s="4">
        <v>262</v>
      </c>
      <c r="K501" s="4">
        <v>163</v>
      </c>
      <c r="L501" s="4">
        <v>1525</v>
      </c>
      <c r="M501" s="4">
        <v>248575</v>
      </c>
      <c r="N501" s="4">
        <v>234</v>
      </c>
      <c r="O501" s="4">
        <v>201</v>
      </c>
      <c r="P501" s="4">
        <v>1568</v>
      </c>
      <c r="Q501" s="4">
        <v>314865</v>
      </c>
      <c r="R501" s="4">
        <v>205</v>
      </c>
      <c r="S501" s="4">
        <v>238</v>
      </c>
      <c r="T501" s="4">
        <v>1472</v>
      </c>
      <c r="U501" s="4">
        <v>350685</v>
      </c>
      <c r="V501" s="4">
        <v>104</v>
      </c>
      <c r="W501" s="4">
        <v>266</v>
      </c>
      <c r="X501" s="4">
        <v>1444</v>
      </c>
      <c r="Y501" s="4">
        <v>383561</v>
      </c>
      <c r="Z501" s="4">
        <v>125</v>
      </c>
      <c r="AA501" s="4">
        <v>297</v>
      </c>
      <c r="AB501" s="4">
        <v>1489</v>
      </c>
      <c r="AC501" s="4">
        <v>441680</v>
      </c>
      <c r="AD501" s="4">
        <v>33</v>
      </c>
      <c r="AE501" s="4">
        <v>329</v>
      </c>
      <c r="AF501" s="4">
        <v>1490</v>
      </c>
      <c r="AG501" s="4">
        <v>489465</v>
      </c>
      <c r="AH501" s="4"/>
      <c r="AI501" s="4"/>
      <c r="AJ501" s="4"/>
      <c r="AK501" s="4"/>
      <c r="AL501" s="4"/>
      <c r="AM501" s="4"/>
      <c r="AN501" s="4"/>
      <c r="AO501" s="4"/>
    </row>
    <row r="502" spans="1:41" ht="15" x14ac:dyDescent="0.2">
      <c r="A502" s="8">
        <v>36732</v>
      </c>
      <c r="B502" s="4"/>
      <c r="C502" s="4"/>
      <c r="D502" s="4"/>
      <c r="E502" s="10"/>
      <c r="F502" s="4">
        <v>20</v>
      </c>
      <c r="G502" s="4">
        <v>140</v>
      </c>
      <c r="H502" s="4">
        <v>1755</v>
      </c>
      <c r="I502" s="4">
        <v>245700</v>
      </c>
      <c r="J502" s="4">
        <v>210</v>
      </c>
      <c r="K502" s="4">
        <v>167</v>
      </c>
      <c r="L502" s="4">
        <v>1686</v>
      </c>
      <c r="M502" s="4">
        <v>281458</v>
      </c>
      <c r="N502" s="4">
        <v>122</v>
      </c>
      <c r="O502" s="4">
        <v>200</v>
      </c>
      <c r="P502" s="4">
        <v>1650</v>
      </c>
      <c r="Q502" s="4">
        <v>330000</v>
      </c>
      <c r="R502" s="4">
        <v>95</v>
      </c>
      <c r="S502" s="4">
        <v>235</v>
      </c>
      <c r="T502" s="4">
        <v>1600</v>
      </c>
      <c r="U502" s="4">
        <v>376000</v>
      </c>
      <c r="V502" s="4">
        <v>158</v>
      </c>
      <c r="W502" s="4">
        <v>258</v>
      </c>
      <c r="X502" s="4">
        <v>1559</v>
      </c>
      <c r="Y502" s="4">
        <v>402690</v>
      </c>
      <c r="Z502" s="4">
        <v>108</v>
      </c>
      <c r="AA502" s="4">
        <v>289</v>
      </c>
      <c r="AB502" s="4">
        <v>1491</v>
      </c>
      <c r="AC502" s="4">
        <v>431449</v>
      </c>
      <c r="AD502" s="4">
        <v>32</v>
      </c>
      <c r="AE502" s="4">
        <v>336</v>
      </c>
      <c r="AF502" s="4">
        <v>1423</v>
      </c>
      <c r="AG502" s="4">
        <v>477604</v>
      </c>
      <c r="AH502" s="4"/>
      <c r="AI502" s="4"/>
      <c r="AJ502" s="4"/>
      <c r="AK502" s="4"/>
      <c r="AL502" s="4"/>
      <c r="AM502" s="4"/>
      <c r="AN502" s="4"/>
      <c r="AO502" s="4"/>
    </row>
    <row r="503" spans="1:41" ht="15" x14ac:dyDescent="0.2">
      <c r="A503" s="18">
        <v>36734</v>
      </c>
      <c r="B503" s="14">
        <v>19</v>
      </c>
      <c r="C503" s="14">
        <v>91</v>
      </c>
      <c r="D503" s="14">
        <v>1500</v>
      </c>
      <c r="E503" s="21">
        <v>135868</v>
      </c>
      <c r="F503" s="14">
        <v>187</v>
      </c>
      <c r="G503" s="14">
        <v>127</v>
      </c>
      <c r="H503" s="14">
        <v>1802</v>
      </c>
      <c r="I503" s="14">
        <v>228748</v>
      </c>
      <c r="J503" s="14">
        <v>654</v>
      </c>
      <c r="K503" s="14">
        <v>162</v>
      </c>
      <c r="L503" s="14">
        <v>1763</v>
      </c>
      <c r="M503" s="14">
        <v>286141</v>
      </c>
      <c r="N503" s="14">
        <v>476</v>
      </c>
      <c r="O503" s="14">
        <v>201</v>
      </c>
      <c r="P503" s="14">
        <v>1683</v>
      </c>
      <c r="Q503" s="14">
        <v>338102</v>
      </c>
      <c r="R503" s="14">
        <v>204</v>
      </c>
      <c r="S503" s="14">
        <v>231</v>
      </c>
      <c r="T503" s="14">
        <v>1623</v>
      </c>
      <c r="U503" s="14">
        <v>375211</v>
      </c>
      <c r="V503" s="14">
        <v>252</v>
      </c>
      <c r="W503" s="14">
        <v>283</v>
      </c>
      <c r="X503" s="14">
        <v>1524</v>
      </c>
      <c r="Y503" s="14">
        <v>430917</v>
      </c>
      <c r="Z503" s="14">
        <v>59</v>
      </c>
      <c r="AA503" s="14">
        <v>319</v>
      </c>
      <c r="AB503" s="14">
        <v>1507</v>
      </c>
      <c r="AC503" s="14">
        <v>480821</v>
      </c>
      <c r="AD503" s="14"/>
      <c r="AE503" s="14"/>
      <c r="AF503" s="14"/>
      <c r="AG503" s="14"/>
      <c r="AH503" s="14"/>
      <c r="AI503" s="14"/>
      <c r="AJ503" s="14"/>
      <c r="AK503" s="14"/>
      <c r="AL503" s="14">
        <v>2</v>
      </c>
      <c r="AM503" s="14">
        <v>396</v>
      </c>
      <c r="AN503" s="14">
        <v>1405</v>
      </c>
      <c r="AO503" s="14">
        <v>356205</v>
      </c>
    </row>
    <row r="504" spans="1:41" ht="15" x14ac:dyDescent="0.2">
      <c r="A504" s="8">
        <v>36735</v>
      </c>
      <c r="B504" s="4"/>
      <c r="C504" s="4"/>
      <c r="D504" s="4"/>
      <c r="E504" s="10"/>
      <c r="F504" s="4">
        <v>98</v>
      </c>
      <c r="G504" s="4">
        <v>141</v>
      </c>
      <c r="H504" s="4">
        <v>1660</v>
      </c>
      <c r="I504" s="4">
        <v>234060</v>
      </c>
      <c r="J504" s="4">
        <v>108</v>
      </c>
      <c r="K504" s="4">
        <v>168</v>
      </c>
      <c r="L504" s="4">
        <v>1662</v>
      </c>
      <c r="M504" s="4">
        <v>278551</v>
      </c>
      <c r="N504" s="4">
        <v>78</v>
      </c>
      <c r="O504" s="4">
        <v>207</v>
      </c>
      <c r="P504" s="4">
        <v>1523</v>
      </c>
      <c r="Q504" s="4">
        <v>315330</v>
      </c>
      <c r="R504" s="4">
        <v>6</v>
      </c>
      <c r="S504" s="4">
        <v>241</v>
      </c>
      <c r="T504" s="4">
        <v>1430</v>
      </c>
      <c r="U504" s="4">
        <v>344630</v>
      </c>
      <c r="V504" s="4">
        <v>6</v>
      </c>
      <c r="W504" s="4">
        <v>263</v>
      </c>
      <c r="X504" s="4">
        <v>1525</v>
      </c>
      <c r="Y504" s="4">
        <v>401075</v>
      </c>
      <c r="Z504" s="4">
        <v>56</v>
      </c>
      <c r="AA504" s="4">
        <v>305</v>
      </c>
      <c r="AB504" s="4">
        <v>1487</v>
      </c>
      <c r="AC504" s="4">
        <v>453929</v>
      </c>
      <c r="AD504" s="4">
        <v>17</v>
      </c>
      <c r="AE504" s="4">
        <v>353</v>
      </c>
      <c r="AF504" s="4">
        <v>1420</v>
      </c>
      <c r="AG504" s="4">
        <v>501260</v>
      </c>
      <c r="AH504" s="1">
        <v>13</v>
      </c>
      <c r="AI504" s="1">
        <v>370</v>
      </c>
      <c r="AJ504" s="1">
        <v>1450</v>
      </c>
      <c r="AK504" s="1">
        <v>536500</v>
      </c>
      <c r="AL504" s="4"/>
      <c r="AM504" s="4"/>
      <c r="AN504" s="4"/>
      <c r="AO504" s="4"/>
    </row>
    <row r="505" spans="1:41" ht="15" x14ac:dyDescent="0.2">
      <c r="A505" s="8"/>
      <c r="B505" s="4"/>
      <c r="C505" s="4"/>
      <c r="D505" s="4"/>
      <c r="E505" s="10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1"/>
      <c r="AI505" s="1"/>
      <c r="AJ505" s="1"/>
      <c r="AK505" s="1"/>
      <c r="AL505" s="4"/>
      <c r="AM505" s="4"/>
      <c r="AN505" s="4"/>
      <c r="AO505" s="4"/>
    </row>
    <row r="506" spans="1:41" ht="15" x14ac:dyDescent="0.2">
      <c r="A506" s="8">
        <v>36739</v>
      </c>
      <c r="B506" s="4">
        <v>8</v>
      </c>
      <c r="C506" s="4">
        <v>118</v>
      </c>
      <c r="D506" s="4">
        <v>1600</v>
      </c>
      <c r="E506" s="10">
        <v>188000</v>
      </c>
      <c r="F506" s="4">
        <v>119</v>
      </c>
      <c r="G506" s="4">
        <v>137</v>
      </c>
      <c r="H506" s="4">
        <v>1837</v>
      </c>
      <c r="I506" s="4">
        <v>251929</v>
      </c>
      <c r="J506" s="4">
        <v>323</v>
      </c>
      <c r="K506" s="4">
        <v>165</v>
      </c>
      <c r="L506" s="4">
        <v>1700</v>
      </c>
      <c r="M506" s="4">
        <v>279650</v>
      </c>
      <c r="N506" s="4">
        <v>231</v>
      </c>
      <c r="O506" s="4">
        <v>197</v>
      </c>
      <c r="P506" s="4">
        <v>1669</v>
      </c>
      <c r="Q506" s="4">
        <v>328356</v>
      </c>
      <c r="R506" s="4">
        <v>137</v>
      </c>
      <c r="S506" s="4">
        <v>235</v>
      </c>
      <c r="T506" s="4">
        <v>1583</v>
      </c>
      <c r="U506" s="4">
        <v>371888</v>
      </c>
      <c r="V506" s="4">
        <v>59</v>
      </c>
      <c r="W506" s="4">
        <v>262</v>
      </c>
      <c r="X506" s="4">
        <v>1450</v>
      </c>
      <c r="Y506" s="4">
        <v>380107</v>
      </c>
      <c r="Z506" s="4">
        <v>189</v>
      </c>
      <c r="AA506" s="4">
        <v>299</v>
      </c>
      <c r="AB506" s="4">
        <v>1486</v>
      </c>
      <c r="AC506" s="4">
        <v>443674</v>
      </c>
      <c r="AD506" s="4">
        <v>37</v>
      </c>
      <c r="AE506" s="4">
        <v>330</v>
      </c>
      <c r="AF506" s="4">
        <v>1410</v>
      </c>
      <c r="AG506" s="4">
        <v>465300</v>
      </c>
      <c r="AH506" s="1">
        <v>36</v>
      </c>
      <c r="AI506" s="1">
        <v>377</v>
      </c>
      <c r="AJ506" s="1">
        <v>1415</v>
      </c>
      <c r="AK506" s="1">
        <v>533455</v>
      </c>
      <c r="AL506" s="4"/>
      <c r="AM506" s="4"/>
      <c r="AN506" s="4"/>
      <c r="AO506" s="4"/>
    </row>
    <row r="507" spans="1:41" ht="15" x14ac:dyDescent="0.2">
      <c r="A507" s="18">
        <v>36741</v>
      </c>
      <c r="B507" s="14"/>
      <c r="C507" s="14"/>
      <c r="D507" s="14"/>
      <c r="E507" s="21"/>
      <c r="F507" s="14">
        <v>120</v>
      </c>
      <c r="G507" s="14">
        <v>134</v>
      </c>
      <c r="H507" s="14">
        <v>1755</v>
      </c>
      <c r="I507" s="14">
        <v>235766</v>
      </c>
      <c r="J507" s="14">
        <v>243</v>
      </c>
      <c r="K507" s="14">
        <v>157</v>
      </c>
      <c r="L507" s="14">
        <v>1747</v>
      </c>
      <c r="M507" s="14">
        <v>274568</v>
      </c>
      <c r="N507" s="14">
        <v>305</v>
      </c>
      <c r="O507" s="14">
        <v>199</v>
      </c>
      <c r="P507" s="14">
        <v>1644</v>
      </c>
      <c r="Q507" s="14">
        <v>327826</v>
      </c>
      <c r="R507" s="14">
        <v>203</v>
      </c>
      <c r="S507" s="14">
        <v>235</v>
      </c>
      <c r="T507" s="14">
        <v>1571</v>
      </c>
      <c r="U507" s="14">
        <v>368742</v>
      </c>
      <c r="V507" s="14">
        <v>191</v>
      </c>
      <c r="W507" s="14">
        <v>269</v>
      </c>
      <c r="X507" s="14">
        <v>1539</v>
      </c>
      <c r="Y507" s="14">
        <v>414653</v>
      </c>
      <c r="Z507" s="14">
        <v>86</v>
      </c>
      <c r="AA507" s="14">
        <v>315</v>
      </c>
      <c r="AB507" s="14">
        <v>1475</v>
      </c>
      <c r="AC507" s="14">
        <v>465232</v>
      </c>
      <c r="AD507" s="14"/>
      <c r="AE507" s="14"/>
      <c r="AF507" s="14"/>
      <c r="AG507" s="14"/>
      <c r="AH507" s="1"/>
      <c r="AI507" s="1"/>
      <c r="AJ507" s="1"/>
      <c r="AK507" s="1"/>
      <c r="AL507" s="14">
        <v>9</v>
      </c>
      <c r="AM507" s="14">
        <v>386</v>
      </c>
      <c r="AN507" s="14">
        <v>1420</v>
      </c>
      <c r="AO507" s="14">
        <v>548593</v>
      </c>
    </row>
    <row r="508" spans="1:41" ht="15" x14ac:dyDescent="0.2">
      <c r="A508" s="8">
        <v>36742</v>
      </c>
      <c r="B508" s="4">
        <v>38</v>
      </c>
      <c r="C508" s="4">
        <v>114</v>
      </c>
      <c r="D508" s="4">
        <v>1853</v>
      </c>
      <c r="E508" s="10">
        <v>211898</v>
      </c>
      <c r="F508" s="4">
        <v>36</v>
      </c>
      <c r="G508" s="4">
        <v>145</v>
      </c>
      <c r="H508" s="4">
        <v>1700</v>
      </c>
      <c r="I508" s="4">
        <v>246500</v>
      </c>
      <c r="J508" s="4">
        <v>56</v>
      </c>
      <c r="K508" s="4">
        <v>169</v>
      </c>
      <c r="L508" s="4">
        <v>1730</v>
      </c>
      <c r="M508" s="4">
        <v>291505</v>
      </c>
      <c r="N508" s="4">
        <v>39</v>
      </c>
      <c r="O508" s="4">
        <v>206</v>
      </c>
      <c r="P508" s="4">
        <v>1580</v>
      </c>
      <c r="Q508" s="4">
        <v>325480</v>
      </c>
      <c r="R508" s="4"/>
      <c r="S508" s="4"/>
      <c r="T508" s="4"/>
      <c r="U508" s="4"/>
      <c r="V508" s="4">
        <v>8</v>
      </c>
      <c r="W508" s="4">
        <v>255</v>
      </c>
      <c r="X508" s="4">
        <v>1540</v>
      </c>
      <c r="Y508" s="4">
        <v>392700</v>
      </c>
      <c r="Z508" s="4">
        <v>35</v>
      </c>
      <c r="AA508" s="4">
        <v>302</v>
      </c>
      <c r="AB508" s="4">
        <v>1565</v>
      </c>
      <c r="AC508" s="4">
        <v>471848</v>
      </c>
      <c r="AD508" s="4">
        <v>13</v>
      </c>
      <c r="AE508" s="4">
        <v>324</v>
      </c>
      <c r="AF508" s="4">
        <v>1460</v>
      </c>
      <c r="AG508" s="4">
        <v>479520</v>
      </c>
      <c r="AH508" s="1">
        <v>5</v>
      </c>
      <c r="AI508" s="1">
        <v>378</v>
      </c>
      <c r="AJ508" s="1">
        <v>1420</v>
      </c>
      <c r="AK508" s="1">
        <v>536760</v>
      </c>
      <c r="AL508" s="1">
        <v>1</v>
      </c>
      <c r="AM508" s="1">
        <v>460</v>
      </c>
      <c r="AN508" s="1">
        <v>1350</v>
      </c>
      <c r="AO508" s="1">
        <v>621020</v>
      </c>
    </row>
    <row r="509" spans="1:41" ht="15" x14ac:dyDescent="0.2">
      <c r="A509" s="8">
        <v>36746</v>
      </c>
      <c r="B509" s="4">
        <v>3</v>
      </c>
      <c r="C509" s="4">
        <v>126</v>
      </c>
      <c r="D509" s="4">
        <v>1740</v>
      </c>
      <c r="E509" s="10">
        <v>219240</v>
      </c>
      <c r="F509" s="4">
        <v>149</v>
      </c>
      <c r="G509" s="4">
        <v>142</v>
      </c>
      <c r="H509" s="4">
        <v>1712</v>
      </c>
      <c r="I509" s="4">
        <v>243446</v>
      </c>
      <c r="J509" s="4">
        <v>273</v>
      </c>
      <c r="K509" s="4">
        <v>167</v>
      </c>
      <c r="L509" s="4">
        <v>1694</v>
      </c>
      <c r="M509" s="4">
        <v>283019</v>
      </c>
      <c r="N509" s="4">
        <v>274</v>
      </c>
      <c r="O509" s="4">
        <v>203</v>
      </c>
      <c r="P509" s="4">
        <v>1634</v>
      </c>
      <c r="Q509" s="4">
        <v>332366</v>
      </c>
      <c r="R509" s="4">
        <v>188</v>
      </c>
      <c r="S509" s="4">
        <v>235</v>
      </c>
      <c r="T509" s="4">
        <v>1555</v>
      </c>
      <c r="U509" s="4">
        <v>366239</v>
      </c>
      <c r="V509" s="4">
        <v>39</v>
      </c>
      <c r="W509" s="4">
        <v>261</v>
      </c>
      <c r="X509" s="4">
        <v>1540</v>
      </c>
      <c r="Y509" s="4">
        <v>401940</v>
      </c>
      <c r="Z509" s="4">
        <v>91</v>
      </c>
      <c r="AA509" s="4">
        <v>295</v>
      </c>
      <c r="AB509" s="4">
        <v>1483</v>
      </c>
      <c r="AC509" s="4">
        <v>436807</v>
      </c>
      <c r="AD509" s="4">
        <v>22</v>
      </c>
      <c r="AE509" s="4">
        <v>312</v>
      </c>
      <c r="AF509" s="4">
        <v>1443</v>
      </c>
      <c r="AG509" s="4">
        <v>449839</v>
      </c>
      <c r="AH509" s="4"/>
      <c r="AI509" s="4"/>
      <c r="AJ509" s="4"/>
      <c r="AK509" s="4"/>
      <c r="AL509" s="1">
        <v>11</v>
      </c>
      <c r="AM509" s="1">
        <v>509</v>
      </c>
      <c r="AN509" s="1">
        <v>1475</v>
      </c>
      <c r="AO509" s="1">
        <v>750775</v>
      </c>
    </row>
    <row r="510" spans="1:41" ht="15" x14ac:dyDescent="0.2">
      <c r="A510" s="18">
        <v>36748</v>
      </c>
      <c r="B510" s="14">
        <v>1</v>
      </c>
      <c r="C510" s="14">
        <v>99</v>
      </c>
      <c r="D510" s="14">
        <v>1800</v>
      </c>
      <c r="E510" s="21">
        <v>178200</v>
      </c>
      <c r="F510" s="14">
        <v>126</v>
      </c>
      <c r="G510" s="14">
        <v>127</v>
      </c>
      <c r="H510" s="14">
        <v>1850</v>
      </c>
      <c r="I510" s="14">
        <v>234044</v>
      </c>
      <c r="J510" s="14">
        <v>315</v>
      </c>
      <c r="K510" s="14">
        <v>168</v>
      </c>
      <c r="L510" s="14">
        <v>1788</v>
      </c>
      <c r="M510" s="14">
        <v>299464</v>
      </c>
      <c r="N510" s="14">
        <v>436</v>
      </c>
      <c r="O510" s="14">
        <v>195</v>
      </c>
      <c r="P510" s="14">
        <v>1717</v>
      </c>
      <c r="Q510" s="14">
        <v>334994</v>
      </c>
      <c r="R510" s="14">
        <v>192</v>
      </c>
      <c r="S510" s="14">
        <v>237</v>
      </c>
      <c r="T510" s="14">
        <v>1570</v>
      </c>
      <c r="U510" s="14">
        <v>372451</v>
      </c>
      <c r="V510" s="14">
        <v>388</v>
      </c>
      <c r="W510" s="14">
        <v>277</v>
      </c>
      <c r="X510" s="14">
        <v>1551</v>
      </c>
      <c r="Y510" s="14">
        <v>429444</v>
      </c>
      <c r="Z510" s="14">
        <v>35</v>
      </c>
      <c r="AA510" s="14">
        <v>308</v>
      </c>
      <c r="AB510" s="14">
        <v>1465</v>
      </c>
      <c r="AC510" s="14">
        <v>451028</v>
      </c>
      <c r="AD510" s="14">
        <v>29</v>
      </c>
      <c r="AE510" s="14">
        <v>351</v>
      </c>
      <c r="AF510" s="14">
        <v>1447</v>
      </c>
      <c r="AG510" s="14">
        <v>507993</v>
      </c>
      <c r="AH510" s="14"/>
      <c r="AI510" s="14"/>
      <c r="AJ510" s="14"/>
      <c r="AK510" s="14"/>
      <c r="AL510" s="14"/>
      <c r="AM510" s="14"/>
      <c r="AN510" s="16"/>
      <c r="AO510" s="4"/>
    </row>
    <row r="511" spans="1:41" ht="15" x14ac:dyDescent="0.2">
      <c r="A511" s="8">
        <v>36749</v>
      </c>
      <c r="B511" s="4"/>
      <c r="C511" s="4"/>
      <c r="D511" s="4"/>
      <c r="E511" s="10"/>
      <c r="F511" s="4">
        <v>67</v>
      </c>
      <c r="G511" s="4">
        <v>148</v>
      </c>
      <c r="H511" s="4">
        <v>1810</v>
      </c>
      <c r="I511" s="4">
        <v>266975</v>
      </c>
      <c r="J511" s="4">
        <v>112</v>
      </c>
      <c r="K511" s="4">
        <v>168</v>
      </c>
      <c r="L511" s="4">
        <v>1825</v>
      </c>
      <c r="M511" s="4">
        <v>306600</v>
      </c>
      <c r="N511" s="4">
        <v>170</v>
      </c>
      <c r="O511" s="4">
        <v>194</v>
      </c>
      <c r="P511" s="4">
        <v>1663</v>
      </c>
      <c r="Q511" s="4">
        <v>321947</v>
      </c>
      <c r="R511" s="4">
        <v>82</v>
      </c>
      <c r="S511" s="4">
        <v>240</v>
      </c>
      <c r="T511" s="4">
        <v>1636</v>
      </c>
      <c r="U511" s="4">
        <v>391986</v>
      </c>
      <c r="V511" s="4">
        <v>3</v>
      </c>
      <c r="W511" s="4">
        <v>275</v>
      </c>
      <c r="X511" s="4">
        <v>1590</v>
      </c>
      <c r="Y511" s="4">
        <v>437250</v>
      </c>
      <c r="Z511" s="4">
        <v>8</v>
      </c>
      <c r="AA511" s="4">
        <v>300</v>
      </c>
      <c r="AB511" s="4">
        <v>1560</v>
      </c>
      <c r="AC511" s="4">
        <v>468000</v>
      </c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</row>
    <row r="512" spans="1:41" ht="15" x14ac:dyDescent="0.2">
      <c r="A512" s="8">
        <v>36753</v>
      </c>
      <c r="B512" s="4">
        <v>77</v>
      </c>
      <c r="C512" s="4">
        <v>123</v>
      </c>
      <c r="D512" s="4">
        <v>1893</v>
      </c>
      <c r="E512" s="10">
        <v>232564</v>
      </c>
      <c r="F512" s="4">
        <v>97</v>
      </c>
      <c r="G512" s="4">
        <v>143</v>
      </c>
      <c r="H512" s="4">
        <v>1816</v>
      </c>
      <c r="I512" s="4">
        <v>260166</v>
      </c>
      <c r="J512" s="4">
        <v>265</v>
      </c>
      <c r="K512" s="4">
        <v>166</v>
      </c>
      <c r="L512" s="4">
        <v>1743</v>
      </c>
      <c r="M512" s="4">
        <v>288814</v>
      </c>
      <c r="N512" s="4">
        <v>178</v>
      </c>
      <c r="O512" s="4">
        <v>198</v>
      </c>
      <c r="P512" s="4">
        <v>1676</v>
      </c>
      <c r="Q512" s="4">
        <v>331768</v>
      </c>
      <c r="R512" s="4">
        <v>68</v>
      </c>
      <c r="S512" s="4">
        <v>234</v>
      </c>
      <c r="T512" s="4">
        <v>1600</v>
      </c>
      <c r="U512" s="4">
        <v>373760</v>
      </c>
      <c r="V512" s="4">
        <v>191</v>
      </c>
      <c r="W512" s="4">
        <v>268</v>
      </c>
      <c r="X512" s="4">
        <v>1556</v>
      </c>
      <c r="Y512" s="4">
        <v>417408</v>
      </c>
      <c r="Z512" s="4">
        <v>88</v>
      </c>
      <c r="AA512" s="4">
        <v>304</v>
      </c>
      <c r="AB512" s="4">
        <v>1568</v>
      </c>
      <c r="AC512" s="4">
        <v>476912</v>
      </c>
      <c r="AD512" s="4">
        <v>11</v>
      </c>
      <c r="AE512" s="4">
        <v>327</v>
      </c>
      <c r="AF512" s="4">
        <v>1480</v>
      </c>
      <c r="AG512" s="4">
        <v>483960</v>
      </c>
      <c r="AH512" s="4"/>
      <c r="AI512" s="4"/>
      <c r="AJ512" s="4"/>
      <c r="AK512" s="4"/>
      <c r="AL512" s="1">
        <v>3</v>
      </c>
      <c r="AM512" s="1">
        <v>444</v>
      </c>
      <c r="AN512" s="1">
        <v>1430</v>
      </c>
      <c r="AO512" s="1">
        <v>634920</v>
      </c>
    </row>
    <row r="513" spans="1:41" ht="15" x14ac:dyDescent="0.2">
      <c r="A513" s="18">
        <v>36755</v>
      </c>
      <c r="B513" s="14"/>
      <c r="C513" s="14"/>
      <c r="D513" s="14"/>
      <c r="E513" s="21"/>
      <c r="F513" s="14">
        <v>150</v>
      </c>
      <c r="G513" s="14">
        <v>127</v>
      </c>
      <c r="H513" s="14">
        <v>1811</v>
      </c>
      <c r="I513" s="14">
        <v>229713</v>
      </c>
      <c r="J513" s="14">
        <v>425</v>
      </c>
      <c r="K513" s="14">
        <v>164</v>
      </c>
      <c r="L513" s="14">
        <v>1730</v>
      </c>
      <c r="M513" s="14">
        <v>283155</v>
      </c>
      <c r="N513" s="14">
        <v>328</v>
      </c>
      <c r="O513" s="14">
        <v>203</v>
      </c>
      <c r="P513" s="14">
        <v>1622</v>
      </c>
      <c r="Q513" s="14">
        <v>329312</v>
      </c>
      <c r="R513" s="14">
        <v>102</v>
      </c>
      <c r="S513" s="14">
        <v>238</v>
      </c>
      <c r="T513" s="14">
        <v>1551</v>
      </c>
      <c r="U513" s="14">
        <v>369734</v>
      </c>
      <c r="V513" s="14">
        <v>195</v>
      </c>
      <c r="W513" s="14">
        <v>273</v>
      </c>
      <c r="X513" s="14">
        <v>1551</v>
      </c>
      <c r="Y513" s="14">
        <v>422920</v>
      </c>
      <c r="Z513" s="14">
        <v>186</v>
      </c>
      <c r="AA513" s="14">
        <v>318</v>
      </c>
      <c r="AB513" s="14">
        <v>1536</v>
      </c>
      <c r="AC513" s="14">
        <v>487968</v>
      </c>
      <c r="AD513" s="14">
        <v>20</v>
      </c>
      <c r="AE513" s="14">
        <v>344</v>
      </c>
      <c r="AF513" s="14">
        <v>1431</v>
      </c>
      <c r="AG513" s="14">
        <v>491908</v>
      </c>
      <c r="AH513" s="23">
        <v>17</v>
      </c>
      <c r="AI513" s="23">
        <v>366</v>
      </c>
      <c r="AJ513" s="23">
        <v>1450</v>
      </c>
      <c r="AK513" s="23">
        <v>531612</v>
      </c>
      <c r="AL513" s="14">
        <v>26</v>
      </c>
      <c r="AM513" s="14">
        <v>395</v>
      </c>
      <c r="AN513" s="14">
        <v>1455</v>
      </c>
      <c r="AO513" s="14">
        <v>574612</v>
      </c>
    </row>
    <row r="514" spans="1:41" ht="15" x14ac:dyDescent="0.2">
      <c r="A514" s="8">
        <v>36756</v>
      </c>
      <c r="B514" s="4"/>
      <c r="C514" s="4"/>
      <c r="D514" s="4"/>
      <c r="E514" s="10"/>
      <c r="F514" s="4">
        <v>148</v>
      </c>
      <c r="G514" s="4">
        <v>145</v>
      </c>
      <c r="H514" s="4">
        <v>1689</v>
      </c>
      <c r="I514" s="4">
        <v>244869</v>
      </c>
      <c r="J514" s="4">
        <v>160</v>
      </c>
      <c r="K514" s="4">
        <v>165</v>
      </c>
      <c r="L514" s="4">
        <v>1743</v>
      </c>
      <c r="M514" s="4">
        <v>287069</v>
      </c>
      <c r="N514" s="4">
        <v>135</v>
      </c>
      <c r="O514" s="4">
        <v>197</v>
      </c>
      <c r="P514" s="4">
        <v>1650</v>
      </c>
      <c r="Q514" s="4">
        <v>324500</v>
      </c>
      <c r="R514" s="4">
        <v>98</v>
      </c>
      <c r="S514" s="4">
        <v>236</v>
      </c>
      <c r="T514" s="4">
        <v>1576</v>
      </c>
      <c r="U514" s="4">
        <v>371936</v>
      </c>
      <c r="V514" s="4">
        <v>10</v>
      </c>
      <c r="W514" s="4">
        <v>269</v>
      </c>
      <c r="X514" s="4">
        <v>1440</v>
      </c>
      <c r="Y514" s="4">
        <v>387300</v>
      </c>
      <c r="Z514" s="4"/>
      <c r="AA514" s="4"/>
      <c r="AB514" s="4"/>
      <c r="AC514" s="4"/>
      <c r="AD514" s="4">
        <v>1</v>
      </c>
      <c r="AE514" s="4">
        <v>348</v>
      </c>
      <c r="AF514" s="4">
        <v>1440</v>
      </c>
      <c r="AG514" s="4">
        <v>501120</v>
      </c>
      <c r="AH514" s="4"/>
      <c r="AI514" s="4"/>
      <c r="AJ514" s="4"/>
      <c r="AK514" s="4"/>
      <c r="AL514" s="1">
        <v>1</v>
      </c>
      <c r="AM514" s="1">
        <v>418</v>
      </c>
      <c r="AN514" s="1">
        <v>1410</v>
      </c>
      <c r="AO514" s="1">
        <v>589380</v>
      </c>
    </row>
    <row r="515" spans="1:41" ht="15" x14ac:dyDescent="0.2">
      <c r="A515" s="8">
        <v>36760</v>
      </c>
      <c r="B515" s="4">
        <v>40</v>
      </c>
      <c r="C515" s="4">
        <v>134</v>
      </c>
      <c r="D515" s="4">
        <v>1730</v>
      </c>
      <c r="E515" s="10">
        <v>230955</v>
      </c>
      <c r="F515" s="4">
        <v>172</v>
      </c>
      <c r="G515" s="4">
        <v>137</v>
      </c>
      <c r="H515" s="4">
        <v>1810</v>
      </c>
      <c r="I515" s="4">
        <v>248151</v>
      </c>
      <c r="J515" s="4">
        <v>449</v>
      </c>
      <c r="K515" s="4">
        <v>164</v>
      </c>
      <c r="L515" s="4">
        <v>1729</v>
      </c>
      <c r="M515" s="4">
        <v>284305</v>
      </c>
      <c r="N515" s="4">
        <v>261</v>
      </c>
      <c r="O515" s="4">
        <v>197</v>
      </c>
      <c r="P515" s="4">
        <v>1618</v>
      </c>
      <c r="Q515" s="4">
        <v>318833</v>
      </c>
      <c r="R515" s="4">
        <v>151</v>
      </c>
      <c r="S515" s="4">
        <v>235</v>
      </c>
      <c r="T515" s="4">
        <v>1509</v>
      </c>
      <c r="U515" s="4">
        <v>353918</v>
      </c>
      <c r="V515" s="4">
        <v>62</v>
      </c>
      <c r="W515" s="4">
        <v>271</v>
      </c>
      <c r="X515" s="4">
        <v>1523</v>
      </c>
      <c r="Y515" s="4">
        <v>412217</v>
      </c>
      <c r="Z515" s="4">
        <v>84</v>
      </c>
      <c r="AA515" s="4">
        <v>296</v>
      </c>
      <c r="AB515" s="4">
        <v>1518</v>
      </c>
      <c r="AC515" s="4">
        <v>448721</v>
      </c>
      <c r="AD515" s="4">
        <v>64</v>
      </c>
      <c r="AE515" s="4">
        <v>339</v>
      </c>
      <c r="AF515" s="4">
        <v>1470</v>
      </c>
      <c r="AG515" s="4">
        <v>498330</v>
      </c>
      <c r="AH515" s="4"/>
      <c r="AI515" s="4"/>
      <c r="AJ515" s="4"/>
      <c r="AK515" s="4"/>
      <c r="AL515" s="1">
        <v>15</v>
      </c>
      <c r="AM515" s="1">
        <v>404</v>
      </c>
      <c r="AN515" s="1">
        <v>1420</v>
      </c>
      <c r="AO515" s="1">
        <v>573680</v>
      </c>
    </row>
    <row r="516" spans="1:41" ht="15" x14ac:dyDescent="0.2">
      <c r="A516" s="18">
        <v>36762</v>
      </c>
      <c r="B516" s="14">
        <v>1</v>
      </c>
      <c r="C516" s="14">
        <v>76</v>
      </c>
      <c r="D516" s="14">
        <v>2600</v>
      </c>
      <c r="E516" s="21">
        <v>197600</v>
      </c>
      <c r="F516" s="14">
        <v>89</v>
      </c>
      <c r="G516" s="14">
        <v>131</v>
      </c>
      <c r="H516" s="14">
        <v>1984</v>
      </c>
      <c r="I516" s="14">
        <v>260204</v>
      </c>
      <c r="J516" s="14">
        <v>348</v>
      </c>
      <c r="K516" s="14">
        <v>166</v>
      </c>
      <c r="L516" s="14">
        <v>1728</v>
      </c>
      <c r="M516" s="14">
        <v>286194</v>
      </c>
      <c r="N516" s="14">
        <v>447</v>
      </c>
      <c r="O516" s="14">
        <v>198</v>
      </c>
      <c r="P516" s="14">
        <v>1874</v>
      </c>
      <c r="Q516" s="14">
        <v>370902</v>
      </c>
      <c r="R516" s="14">
        <v>224</v>
      </c>
      <c r="S516" s="14">
        <v>235</v>
      </c>
      <c r="T516" s="14">
        <v>1539</v>
      </c>
      <c r="U516" s="14">
        <v>361466</v>
      </c>
      <c r="V516" s="14">
        <v>321</v>
      </c>
      <c r="W516" s="14">
        <v>279</v>
      </c>
      <c r="X516" s="14">
        <v>1508</v>
      </c>
      <c r="Y516" s="14">
        <v>420093</v>
      </c>
      <c r="Z516" s="14">
        <v>135</v>
      </c>
      <c r="AA516" s="14">
        <v>316</v>
      </c>
      <c r="AB516" s="14">
        <v>1513</v>
      </c>
      <c r="AC516" s="14">
        <v>478220</v>
      </c>
      <c r="AD516" s="14">
        <v>1</v>
      </c>
      <c r="AE516" s="14">
        <v>518</v>
      </c>
      <c r="AF516" s="14">
        <v>1300</v>
      </c>
      <c r="AG516" s="14">
        <v>673400</v>
      </c>
      <c r="AH516" s="23">
        <v>1</v>
      </c>
      <c r="AI516" s="23">
        <v>364</v>
      </c>
      <c r="AJ516" s="23">
        <v>1350</v>
      </c>
      <c r="AK516" s="23">
        <v>491400</v>
      </c>
      <c r="AL516" s="14">
        <v>22</v>
      </c>
      <c r="AM516" s="14">
        <v>392</v>
      </c>
      <c r="AN516" s="14">
        <v>1434</v>
      </c>
      <c r="AO516" s="14">
        <v>561249</v>
      </c>
    </row>
    <row r="517" spans="1:41" ht="15" x14ac:dyDescent="0.2">
      <c r="A517" s="8">
        <v>36763</v>
      </c>
      <c r="B517" s="4">
        <v>15</v>
      </c>
      <c r="C517" s="4">
        <v>114</v>
      </c>
      <c r="D517" s="4">
        <v>2110</v>
      </c>
      <c r="E517" s="10">
        <v>239085</v>
      </c>
      <c r="F517" s="4">
        <v>51</v>
      </c>
      <c r="G517" s="4">
        <v>151</v>
      </c>
      <c r="H517" s="4">
        <v>1905</v>
      </c>
      <c r="I517" s="4">
        <v>286703</v>
      </c>
      <c r="J517" s="4">
        <v>76</v>
      </c>
      <c r="K517" s="4">
        <v>167</v>
      </c>
      <c r="L517" s="4">
        <v>1706</v>
      </c>
      <c r="M517" s="4">
        <v>285584</v>
      </c>
      <c r="N517" s="4">
        <v>68</v>
      </c>
      <c r="O517" s="4">
        <v>183</v>
      </c>
      <c r="P517" s="4">
        <v>1707</v>
      </c>
      <c r="Q517" s="4">
        <v>311751</v>
      </c>
      <c r="R517" s="4">
        <v>91</v>
      </c>
      <c r="S517" s="4">
        <v>234</v>
      </c>
      <c r="T517" s="4">
        <v>1525</v>
      </c>
      <c r="U517" s="4">
        <v>356850</v>
      </c>
      <c r="V517" s="4">
        <v>20</v>
      </c>
      <c r="W517" s="4">
        <v>253</v>
      </c>
      <c r="X517" s="4">
        <v>1570</v>
      </c>
      <c r="Y517" s="4">
        <v>397210</v>
      </c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</row>
    <row r="518" spans="1:41" ht="15" x14ac:dyDescent="0.2">
      <c r="A518" s="8">
        <v>36767</v>
      </c>
      <c r="B518" s="4">
        <v>48</v>
      </c>
      <c r="C518" s="4">
        <v>121</v>
      </c>
      <c r="D518" s="4">
        <v>2053</v>
      </c>
      <c r="E518" s="10">
        <v>247769</v>
      </c>
      <c r="F518" s="4">
        <v>88</v>
      </c>
      <c r="G518" s="4">
        <v>139</v>
      </c>
      <c r="H518" s="4">
        <v>1760</v>
      </c>
      <c r="I518" s="4">
        <v>244053</v>
      </c>
      <c r="J518" s="4">
        <v>213</v>
      </c>
      <c r="K518" s="4">
        <v>166</v>
      </c>
      <c r="L518" s="4">
        <v>1790</v>
      </c>
      <c r="M518" s="4">
        <v>296742</v>
      </c>
      <c r="N518" s="4">
        <v>246</v>
      </c>
      <c r="O518" s="4">
        <v>195</v>
      </c>
      <c r="P518" s="4">
        <v>1674</v>
      </c>
      <c r="Q518" s="4">
        <v>327241</v>
      </c>
      <c r="R518" s="4">
        <v>92</v>
      </c>
      <c r="S518" s="4">
        <v>238</v>
      </c>
      <c r="T518" s="4">
        <v>1520</v>
      </c>
      <c r="U518" s="4">
        <v>362064</v>
      </c>
      <c r="V518" s="4">
        <v>23</v>
      </c>
      <c r="W518" s="4">
        <v>256</v>
      </c>
      <c r="X518" s="4">
        <v>1480</v>
      </c>
      <c r="Y518" s="4">
        <v>378880</v>
      </c>
      <c r="Z518" s="4">
        <v>115</v>
      </c>
      <c r="AA518" s="4">
        <v>295</v>
      </c>
      <c r="AB518" s="4">
        <v>1525</v>
      </c>
      <c r="AC518" s="4">
        <v>449875</v>
      </c>
      <c r="AD518" s="4">
        <v>56</v>
      </c>
      <c r="AE518" s="4">
        <v>330</v>
      </c>
      <c r="AF518" s="4">
        <v>1490</v>
      </c>
      <c r="AG518" s="4">
        <v>491700</v>
      </c>
      <c r="AH518" s="4"/>
      <c r="AI518" s="4"/>
      <c r="AJ518" s="4"/>
      <c r="AK518" s="4"/>
      <c r="AL518" s="4"/>
      <c r="AM518" s="4"/>
      <c r="AN518" s="4"/>
      <c r="AO518" s="4"/>
    </row>
    <row r="519" spans="1:41" ht="15" x14ac:dyDescent="0.2">
      <c r="A519" s="18">
        <v>36769</v>
      </c>
      <c r="B519" s="14"/>
      <c r="C519" s="14"/>
      <c r="D519" s="14"/>
      <c r="E519" s="21"/>
      <c r="F519" s="14">
        <v>86</v>
      </c>
      <c r="G519" s="14">
        <v>126</v>
      </c>
      <c r="H519" s="14">
        <v>1857</v>
      </c>
      <c r="I519" s="14">
        <v>233167</v>
      </c>
      <c r="J519" s="14">
        <v>455</v>
      </c>
      <c r="K519" s="14">
        <v>164</v>
      </c>
      <c r="L519" s="14">
        <v>1770</v>
      </c>
      <c r="M519" s="14">
        <v>290078</v>
      </c>
      <c r="N519" s="14">
        <v>146</v>
      </c>
      <c r="O519" s="14">
        <v>206</v>
      </c>
      <c r="P519" s="14">
        <v>1657</v>
      </c>
      <c r="Q519" s="14">
        <v>341318</v>
      </c>
      <c r="R519" s="14">
        <v>113</v>
      </c>
      <c r="S519" s="14">
        <v>232</v>
      </c>
      <c r="T519" s="14">
        <v>1500</v>
      </c>
      <c r="U519" s="14">
        <v>348580</v>
      </c>
      <c r="V519" s="14">
        <v>429</v>
      </c>
      <c r="W519" s="14">
        <v>265</v>
      </c>
      <c r="X519" s="14">
        <v>1567</v>
      </c>
      <c r="Y519" s="14">
        <v>414741</v>
      </c>
      <c r="Z519" s="14">
        <v>104</v>
      </c>
      <c r="AA519" s="14">
        <v>319</v>
      </c>
      <c r="AB519" s="14">
        <v>1486</v>
      </c>
      <c r="AC519" s="14">
        <v>473890</v>
      </c>
      <c r="AD519" s="14">
        <v>18</v>
      </c>
      <c r="AE519" s="14">
        <v>359</v>
      </c>
      <c r="AF519" s="14">
        <v>1470</v>
      </c>
      <c r="AG519" s="14">
        <v>527240</v>
      </c>
      <c r="AH519" s="23">
        <v>6</v>
      </c>
      <c r="AI519" s="23">
        <v>370</v>
      </c>
      <c r="AJ519" s="23">
        <v>1394</v>
      </c>
      <c r="AK519" s="23">
        <v>516060</v>
      </c>
      <c r="AL519" s="14">
        <v>1</v>
      </c>
      <c r="AM519" s="14">
        <v>389</v>
      </c>
      <c r="AN519" s="14">
        <v>1350</v>
      </c>
      <c r="AO519" s="14">
        <v>525150</v>
      </c>
    </row>
    <row r="520" spans="1:41" ht="15" x14ac:dyDescent="0.2">
      <c r="A520" s="18"/>
      <c r="B520" s="14"/>
      <c r="C520" s="14"/>
      <c r="D520" s="14"/>
      <c r="E520" s="21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23"/>
      <c r="AI520" s="23"/>
      <c r="AJ520" s="23"/>
      <c r="AK520" s="23"/>
      <c r="AL520" s="14"/>
      <c r="AM520" s="14"/>
      <c r="AN520" s="14"/>
      <c r="AO520" s="14"/>
    </row>
    <row r="521" spans="1:41" ht="15" x14ac:dyDescent="0.2">
      <c r="A521" s="8">
        <v>36770</v>
      </c>
      <c r="B521" s="4">
        <v>19</v>
      </c>
      <c r="C521" s="4">
        <v>110</v>
      </c>
      <c r="D521" s="4">
        <v>1895</v>
      </c>
      <c r="E521" s="10">
        <v>208450</v>
      </c>
      <c r="F521" s="4">
        <v>99</v>
      </c>
      <c r="G521" s="4">
        <v>136</v>
      </c>
      <c r="H521" s="4">
        <v>1848</v>
      </c>
      <c r="I521" s="4">
        <v>251328</v>
      </c>
      <c r="J521" s="4">
        <v>61</v>
      </c>
      <c r="K521" s="4">
        <v>161</v>
      </c>
      <c r="L521" s="4">
        <v>1777</v>
      </c>
      <c r="M521" s="4">
        <v>286636</v>
      </c>
      <c r="N521" s="4">
        <v>80</v>
      </c>
      <c r="O521" s="4">
        <v>196</v>
      </c>
      <c r="P521" s="4">
        <v>1527</v>
      </c>
      <c r="Q521" s="4">
        <v>299736</v>
      </c>
      <c r="R521" s="4">
        <v>48</v>
      </c>
      <c r="S521" s="4">
        <v>228</v>
      </c>
      <c r="T521" s="4">
        <v>1448</v>
      </c>
      <c r="U521" s="4">
        <v>329854</v>
      </c>
      <c r="V521" s="4">
        <v>67</v>
      </c>
      <c r="W521" s="4">
        <v>261</v>
      </c>
      <c r="X521" s="4">
        <v>1517</v>
      </c>
      <c r="Y521" s="4">
        <v>395676</v>
      </c>
      <c r="Z521" s="4">
        <v>1</v>
      </c>
      <c r="AA521" s="4">
        <v>306</v>
      </c>
      <c r="AB521" s="4">
        <v>1420</v>
      </c>
      <c r="AC521" s="4">
        <v>434520</v>
      </c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</row>
    <row r="522" spans="1:41" ht="15" x14ac:dyDescent="0.2">
      <c r="A522" s="8">
        <v>36774</v>
      </c>
      <c r="B522" s="4">
        <v>81</v>
      </c>
      <c r="C522" s="4">
        <v>119</v>
      </c>
      <c r="D522" s="4">
        <v>1920</v>
      </c>
      <c r="E522" s="10">
        <v>228864</v>
      </c>
      <c r="F522" s="4">
        <v>103</v>
      </c>
      <c r="G522" s="4">
        <v>141</v>
      </c>
      <c r="H522" s="4">
        <v>1744</v>
      </c>
      <c r="I522" s="4">
        <v>216253</v>
      </c>
      <c r="J522" s="4">
        <v>247</v>
      </c>
      <c r="K522" s="4">
        <v>167</v>
      </c>
      <c r="L522" s="4">
        <v>1777</v>
      </c>
      <c r="M522" s="4">
        <v>293742</v>
      </c>
      <c r="N522" s="4">
        <v>211</v>
      </c>
      <c r="O522" s="4">
        <v>195</v>
      </c>
      <c r="P522" s="4">
        <v>1628</v>
      </c>
      <c r="Q522" s="4">
        <v>316899</v>
      </c>
      <c r="R522" s="4">
        <v>160</v>
      </c>
      <c r="S522" s="4">
        <v>231</v>
      </c>
      <c r="T522" s="4">
        <v>1590</v>
      </c>
      <c r="U522" s="4">
        <v>367467</v>
      </c>
      <c r="V522" s="4">
        <v>88</v>
      </c>
      <c r="W522" s="4">
        <v>265</v>
      </c>
      <c r="X522" s="4">
        <v>1533</v>
      </c>
      <c r="Y522" s="4">
        <v>406589</v>
      </c>
      <c r="Z522" s="4">
        <v>197</v>
      </c>
      <c r="AA522" s="4">
        <v>297</v>
      </c>
      <c r="AB522" s="4">
        <v>1554</v>
      </c>
      <c r="AC522" s="4">
        <v>461522</v>
      </c>
      <c r="AD522" s="4">
        <v>126</v>
      </c>
      <c r="AE522" s="4">
        <v>324</v>
      </c>
      <c r="AF522" s="4">
        <v>1543</v>
      </c>
      <c r="AG522" s="4">
        <v>499526</v>
      </c>
      <c r="AH522" s="1">
        <v>16</v>
      </c>
      <c r="AI522" s="1">
        <v>361</v>
      </c>
      <c r="AJ522" s="1">
        <v>1520</v>
      </c>
      <c r="AK522" s="1">
        <v>579120</v>
      </c>
      <c r="AL522" s="1">
        <v>5</v>
      </c>
      <c r="AM522" s="1">
        <v>541</v>
      </c>
      <c r="AN522" s="1">
        <v>1350</v>
      </c>
      <c r="AO522" s="1">
        <v>729675</v>
      </c>
    </row>
    <row r="523" spans="1:41" ht="15" x14ac:dyDescent="0.2">
      <c r="A523" s="8">
        <v>36776</v>
      </c>
      <c r="B523" s="14">
        <v>51</v>
      </c>
      <c r="C523" s="14">
        <v>131</v>
      </c>
      <c r="D523" s="14">
        <v>1788</v>
      </c>
      <c r="E523" s="14">
        <v>235010</v>
      </c>
      <c r="F523" s="14">
        <v>16</v>
      </c>
      <c r="G523" s="14">
        <v>140</v>
      </c>
      <c r="H523" s="14">
        <v>1840</v>
      </c>
      <c r="I523" s="14">
        <v>257600</v>
      </c>
      <c r="J523" s="14">
        <v>343</v>
      </c>
      <c r="K523" s="14">
        <v>159</v>
      </c>
      <c r="L523" s="14">
        <v>1753</v>
      </c>
      <c r="M523" s="14">
        <v>278344</v>
      </c>
      <c r="N523" s="14">
        <v>372</v>
      </c>
      <c r="O523" s="14">
        <v>200</v>
      </c>
      <c r="P523" s="14">
        <v>1661</v>
      </c>
      <c r="Q523" s="14">
        <v>333067</v>
      </c>
      <c r="R523" s="14">
        <v>159</v>
      </c>
      <c r="S523" s="14">
        <v>238</v>
      </c>
      <c r="T523" s="14">
        <v>1585</v>
      </c>
      <c r="U523" s="14">
        <v>377770</v>
      </c>
      <c r="V523" s="14">
        <v>393</v>
      </c>
      <c r="W523" s="14">
        <v>272</v>
      </c>
      <c r="X523" s="14">
        <v>1549</v>
      </c>
      <c r="Y523" s="14">
        <v>421294</v>
      </c>
      <c r="Z523" s="14">
        <v>31</v>
      </c>
      <c r="AA523" s="14">
        <v>316</v>
      </c>
      <c r="AB523" s="14">
        <v>1458</v>
      </c>
      <c r="AC523" s="14">
        <v>460311</v>
      </c>
      <c r="AD523" s="14">
        <v>26</v>
      </c>
      <c r="AE523" s="14">
        <v>345</v>
      </c>
      <c r="AF523" s="14">
        <v>1447</v>
      </c>
      <c r="AG523" s="14">
        <v>499673</v>
      </c>
      <c r="AH523" s="14"/>
      <c r="AI523" s="14"/>
      <c r="AJ523" s="14"/>
      <c r="AK523" s="14"/>
      <c r="AL523" s="14">
        <v>1</v>
      </c>
      <c r="AM523" s="14">
        <v>398</v>
      </c>
      <c r="AN523" s="14">
        <v>1380</v>
      </c>
      <c r="AO523" s="14">
        <v>549240</v>
      </c>
    </row>
    <row r="524" spans="1:41" ht="15" x14ac:dyDescent="0.2">
      <c r="A524" s="8">
        <v>36777</v>
      </c>
      <c r="B524" s="4">
        <v>40</v>
      </c>
      <c r="C524" s="4">
        <v>122</v>
      </c>
      <c r="D524" s="4">
        <v>1907</v>
      </c>
      <c r="E524" s="10">
        <v>232613</v>
      </c>
      <c r="F524" s="4">
        <v>39</v>
      </c>
      <c r="G524" s="4">
        <v>140</v>
      </c>
      <c r="H524" s="4">
        <v>1720</v>
      </c>
      <c r="I524" s="4">
        <v>240800</v>
      </c>
      <c r="J524" s="4">
        <v>195</v>
      </c>
      <c r="K524" s="4">
        <v>161</v>
      </c>
      <c r="L524" s="4">
        <v>1750</v>
      </c>
      <c r="M524" s="4">
        <v>282042</v>
      </c>
      <c r="N524" s="4">
        <v>101</v>
      </c>
      <c r="O524" s="4">
        <v>202</v>
      </c>
      <c r="P524" s="4">
        <v>1571</v>
      </c>
      <c r="Q524" s="4">
        <v>317589</v>
      </c>
      <c r="R524" s="4">
        <v>54</v>
      </c>
      <c r="S524" s="4">
        <v>236</v>
      </c>
      <c r="T524" s="4">
        <v>1597</v>
      </c>
      <c r="U524" s="4">
        <v>376813</v>
      </c>
      <c r="V524" s="4">
        <v>57</v>
      </c>
      <c r="W524" s="4">
        <v>259</v>
      </c>
      <c r="X524" s="4">
        <v>1518</v>
      </c>
      <c r="Y524" s="4">
        <v>393162</v>
      </c>
      <c r="Z524" s="4">
        <v>76</v>
      </c>
      <c r="AA524" s="4">
        <v>298</v>
      </c>
      <c r="AB524" s="4">
        <v>1452</v>
      </c>
      <c r="AC524" s="4">
        <v>433081</v>
      </c>
      <c r="AD524" s="4">
        <v>17</v>
      </c>
      <c r="AE524" s="4">
        <v>336</v>
      </c>
      <c r="AF524" s="4">
        <v>1520</v>
      </c>
      <c r="AG524" s="4">
        <v>510720</v>
      </c>
      <c r="AH524" s="4"/>
      <c r="AI524" s="4"/>
      <c r="AJ524" s="4"/>
      <c r="AK524" s="4"/>
      <c r="AL524" s="4"/>
      <c r="AM524" s="4"/>
      <c r="AN524" s="4"/>
      <c r="AO524" s="4"/>
    </row>
    <row r="525" spans="1:41" ht="15" x14ac:dyDescent="0.2">
      <c r="A525" s="8">
        <v>36781</v>
      </c>
      <c r="B525" s="4">
        <v>81</v>
      </c>
      <c r="C525" s="4">
        <v>120</v>
      </c>
      <c r="D525" s="4">
        <v>1860</v>
      </c>
      <c r="E525" s="10">
        <v>223200</v>
      </c>
      <c r="F525" s="4">
        <v>30</v>
      </c>
      <c r="G525" s="4">
        <v>136</v>
      </c>
      <c r="H525" s="4">
        <v>1880</v>
      </c>
      <c r="I525" s="4">
        <v>255680</v>
      </c>
      <c r="J525" s="4">
        <v>142</v>
      </c>
      <c r="K525" s="4">
        <v>169</v>
      </c>
      <c r="L525" s="4">
        <v>1792</v>
      </c>
      <c r="M525" s="4">
        <v>303090</v>
      </c>
      <c r="N525" s="4">
        <v>107</v>
      </c>
      <c r="O525" s="4">
        <v>203</v>
      </c>
      <c r="P525" s="4">
        <v>1651</v>
      </c>
      <c r="Q525" s="4">
        <v>335004</v>
      </c>
      <c r="R525" s="4">
        <v>124</v>
      </c>
      <c r="S525" s="4">
        <v>240</v>
      </c>
      <c r="T525" s="4">
        <v>1615</v>
      </c>
      <c r="U525" s="4">
        <v>387600</v>
      </c>
      <c r="V525" s="4">
        <v>149</v>
      </c>
      <c r="W525" s="4">
        <v>265</v>
      </c>
      <c r="X525" s="4">
        <v>1548</v>
      </c>
      <c r="Y525" s="4">
        <v>409473</v>
      </c>
      <c r="Z525" s="4">
        <v>83</v>
      </c>
      <c r="AA525" s="4">
        <v>291</v>
      </c>
      <c r="AB525" s="4">
        <v>1537</v>
      </c>
      <c r="AC525" s="4">
        <v>446914</v>
      </c>
      <c r="AD525" s="4"/>
      <c r="AE525" s="4"/>
      <c r="AF525" s="4"/>
      <c r="AG525" s="4"/>
      <c r="AH525" s="1">
        <v>18</v>
      </c>
      <c r="AI525" s="1">
        <v>374</v>
      </c>
      <c r="AJ525" s="1">
        <v>1430</v>
      </c>
      <c r="AK525" s="1">
        <v>534820</v>
      </c>
      <c r="AL525" s="4"/>
      <c r="AM525" s="4"/>
      <c r="AN525" s="4"/>
      <c r="AO525" s="4"/>
    </row>
    <row r="526" spans="1:41" ht="15" x14ac:dyDescent="0.2">
      <c r="A526" s="18">
        <v>36783</v>
      </c>
      <c r="B526" s="14"/>
      <c r="C526" s="14"/>
      <c r="D526" s="14"/>
      <c r="E526" s="21"/>
      <c r="F526" s="14">
        <v>88</v>
      </c>
      <c r="G526" s="14">
        <v>117</v>
      </c>
      <c r="H526" s="14">
        <v>1824</v>
      </c>
      <c r="I526" s="14">
        <v>214165</v>
      </c>
      <c r="J526" s="14">
        <v>311</v>
      </c>
      <c r="K526" s="14">
        <v>160</v>
      </c>
      <c r="L526" s="14">
        <v>1784</v>
      </c>
      <c r="M526" s="14">
        <v>278383</v>
      </c>
      <c r="N526" s="14">
        <v>503</v>
      </c>
      <c r="O526" s="14">
        <v>202</v>
      </c>
      <c r="P526" s="14">
        <v>1643</v>
      </c>
      <c r="Q526" s="14">
        <v>331571</v>
      </c>
      <c r="R526" s="14">
        <v>157</v>
      </c>
      <c r="S526" s="14">
        <v>234</v>
      </c>
      <c r="T526" s="14">
        <v>1582</v>
      </c>
      <c r="U526" s="14">
        <v>369429</v>
      </c>
      <c r="V526" s="14">
        <v>331</v>
      </c>
      <c r="W526" s="14">
        <v>268</v>
      </c>
      <c r="X526" s="14">
        <v>1546</v>
      </c>
      <c r="Y526" s="14">
        <v>414624</v>
      </c>
      <c r="Z526" s="14">
        <v>104</v>
      </c>
      <c r="AA526" s="14">
        <v>313</v>
      </c>
      <c r="AB526" s="14">
        <v>1532</v>
      </c>
      <c r="AC526" s="14">
        <v>478867</v>
      </c>
      <c r="AD526" s="14">
        <v>15</v>
      </c>
      <c r="AE526" s="14">
        <v>344</v>
      </c>
      <c r="AF526" s="14">
        <v>1440</v>
      </c>
      <c r="AG526" s="14">
        <v>495168</v>
      </c>
      <c r="AH526" s="14"/>
      <c r="AI526" s="14"/>
      <c r="AJ526" s="14"/>
      <c r="AK526" s="14"/>
      <c r="AL526" s="14"/>
      <c r="AM526" s="14"/>
      <c r="AN526" s="16"/>
      <c r="AO526" s="4"/>
    </row>
    <row r="527" spans="1:41" ht="15" x14ac:dyDescent="0.2">
      <c r="A527" s="8">
        <v>36784</v>
      </c>
      <c r="B527" s="4">
        <v>14</v>
      </c>
      <c r="C527" s="4">
        <v>127</v>
      </c>
      <c r="D527" s="4">
        <v>1320</v>
      </c>
      <c r="E527" s="10">
        <v>167640</v>
      </c>
      <c r="F527" s="4">
        <v>47</v>
      </c>
      <c r="G527" s="4">
        <v>139</v>
      </c>
      <c r="H527" s="4">
        <v>1800</v>
      </c>
      <c r="I527" s="4">
        <v>250200</v>
      </c>
      <c r="J527" s="4">
        <v>31</v>
      </c>
      <c r="K527" s="4">
        <v>157</v>
      </c>
      <c r="L527" s="4">
        <v>1810</v>
      </c>
      <c r="M527" s="4">
        <v>284170</v>
      </c>
      <c r="N527" s="4">
        <v>147</v>
      </c>
      <c r="O527" s="4">
        <v>202</v>
      </c>
      <c r="P527" s="4">
        <v>1688</v>
      </c>
      <c r="Q527" s="4">
        <v>340664</v>
      </c>
      <c r="R527" s="4">
        <v>80</v>
      </c>
      <c r="S527" s="4">
        <v>229</v>
      </c>
      <c r="T527" s="4">
        <v>1595</v>
      </c>
      <c r="U527" s="4">
        <v>365255</v>
      </c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</row>
    <row r="528" spans="1:41" ht="15" x14ac:dyDescent="0.2">
      <c r="A528" s="8">
        <v>36788</v>
      </c>
      <c r="B528" s="4">
        <v>34</v>
      </c>
      <c r="C528" s="4">
        <v>122</v>
      </c>
      <c r="D528" s="4">
        <v>1805</v>
      </c>
      <c r="E528" s="10">
        <v>220210</v>
      </c>
      <c r="F528" s="4">
        <v>50</v>
      </c>
      <c r="G528" s="4">
        <v>138</v>
      </c>
      <c r="H528" s="4">
        <v>1880</v>
      </c>
      <c r="I528" s="4">
        <v>258970</v>
      </c>
      <c r="J528" s="4">
        <v>365</v>
      </c>
      <c r="K528" s="4">
        <v>163</v>
      </c>
      <c r="L528" s="4">
        <v>1762</v>
      </c>
      <c r="M528" s="4">
        <v>286771</v>
      </c>
      <c r="N528" s="4">
        <v>238</v>
      </c>
      <c r="O528" s="4">
        <v>169</v>
      </c>
      <c r="P528" s="4">
        <v>1673</v>
      </c>
      <c r="Q528" s="4">
        <v>332549</v>
      </c>
      <c r="R528" s="4">
        <v>110</v>
      </c>
      <c r="S528" s="4">
        <v>239</v>
      </c>
      <c r="T528" s="4">
        <v>1583</v>
      </c>
      <c r="U528" s="4">
        <v>374233</v>
      </c>
      <c r="V528" s="4">
        <v>172</v>
      </c>
      <c r="W528" s="4">
        <v>267</v>
      </c>
      <c r="X528" s="4">
        <v>1523</v>
      </c>
      <c r="Y528" s="4">
        <v>407260</v>
      </c>
      <c r="Z528" s="4">
        <v>147</v>
      </c>
      <c r="AA528" s="4">
        <v>308</v>
      </c>
      <c r="AB528" s="4">
        <v>1506</v>
      </c>
      <c r="AC528" s="4">
        <v>463548</v>
      </c>
      <c r="AD528" s="4">
        <v>37</v>
      </c>
      <c r="AE528" s="4">
        <v>335</v>
      </c>
      <c r="AF528" s="4">
        <v>1458</v>
      </c>
      <c r="AG528" s="4">
        <v>487534</v>
      </c>
      <c r="AH528" s="4"/>
      <c r="AI528" s="4"/>
      <c r="AJ528" s="4"/>
      <c r="AK528" s="4"/>
      <c r="AL528" s="1">
        <v>1</v>
      </c>
      <c r="AM528" s="1">
        <v>480</v>
      </c>
      <c r="AN528" s="1">
        <v>1400</v>
      </c>
      <c r="AO528" s="1">
        <v>672000</v>
      </c>
    </row>
    <row r="529" spans="1:41" ht="15" x14ac:dyDescent="0.2">
      <c r="A529" s="18">
        <v>36790</v>
      </c>
      <c r="B529" s="14"/>
      <c r="C529" s="14"/>
      <c r="D529" s="14"/>
      <c r="E529" s="21"/>
      <c r="F529" s="14">
        <v>23</v>
      </c>
      <c r="G529" s="14">
        <v>114</v>
      </c>
      <c r="H529" s="14">
        <v>2116</v>
      </c>
      <c r="I529" s="14">
        <v>241883</v>
      </c>
      <c r="J529" s="14">
        <v>310</v>
      </c>
      <c r="K529" s="14">
        <v>165</v>
      </c>
      <c r="L529" s="14">
        <v>1753</v>
      </c>
      <c r="M529" s="14">
        <v>288865</v>
      </c>
      <c r="N529" s="14">
        <v>282</v>
      </c>
      <c r="O529" s="14">
        <v>201</v>
      </c>
      <c r="P529" s="14">
        <v>1696</v>
      </c>
      <c r="Q529" s="14">
        <v>341096</v>
      </c>
      <c r="R529" s="14">
        <v>278</v>
      </c>
      <c r="S529" s="14">
        <v>234</v>
      </c>
      <c r="T529" s="14">
        <v>1553</v>
      </c>
      <c r="U529" s="14">
        <v>363142</v>
      </c>
      <c r="V529" s="14">
        <v>227</v>
      </c>
      <c r="W529" s="14">
        <v>272</v>
      </c>
      <c r="X529" s="14">
        <v>1517</v>
      </c>
      <c r="Y529" s="14">
        <v>411996</v>
      </c>
      <c r="Z529" s="14">
        <v>167</v>
      </c>
      <c r="AA529" s="14">
        <v>310</v>
      </c>
      <c r="AB529" s="14">
        <v>1499</v>
      </c>
      <c r="AC529" s="14">
        <v>465189</v>
      </c>
      <c r="AD529" s="14">
        <v>14</v>
      </c>
      <c r="AE529" s="14">
        <v>358</v>
      </c>
      <c r="AF529" s="14">
        <v>1460</v>
      </c>
      <c r="AG529" s="14">
        <v>522471</v>
      </c>
      <c r="AH529" s="14"/>
      <c r="AI529" s="14"/>
      <c r="AJ529" s="14"/>
      <c r="AK529" s="14"/>
      <c r="AL529" s="14">
        <v>48</v>
      </c>
      <c r="AM529" s="14">
        <v>427</v>
      </c>
      <c r="AN529" s="14">
        <v>1475</v>
      </c>
      <c r="AO529" s="14">
        <v>630485</v>
      </c>
    </row>
    <row r="530" spans="1:41" ht="15" x14ac:dyDescent="0.2">
      <c r="A530" s="8">
        <v>36791</v>
      </c>
      <c r="B530" s="4">
        <v>35</v>
      </c>
      <c r="C530" s="4">
        <v>123</v>
      </c>
      <c r="D530" s="4">
        <v>1795</v>
      </c>
      <c r="E530" s="10">
        <v>219888</v>
      </c>
      <c r="F530" s="4">
        <v>36</v>
      </c>
      <c r="G530" s="4">
        <v>142</v>
      </c>
      <c r="H530" s="4">
        <v>1780</v>
      </c>
      <c r="I530" s="4">
        <v>251870</v>
      </c>
      <c r="J530" s="4">
        <v>157</v>
      </c>
      <c r="K530" s="4">
        <v>173</v>
      </c>
      <c r="L530" s="4">
        <v>1604</v>
      </c>
      <c r="M530" s="4">
        <v>276725</v>
      </c>
      <c r="N530" s="4">
        <v>113</v>
      </c>
      <c r="O530" s="4">
        <v>202</v>
      </c>
      <c r="P530" s="4">
        <v>1528</v>
      </c>
      <c r="Q530" s="4">
        <v>308937</v>
      </c>
      <c r="R530" s="4">
        <v>13</v>
      </c>
      <c r="S530" s="4">
        <v>242</v>
      </c>
      <c r="T530" s="4">
        <v>1400</v>
      </c>
      <c r="U530" s="4">
        <v>338800</v>
      </c>
      <c r="V530" s="4">
        <v>96</v>
      </c>
      <c r="W530" s="4">
        <v>263</v>
      </c>
      <c r="X530" s="4">
        <v>1469</v>
      </c>
      <c r="Y530" s="4">
        <v>386281</v>
      </c>
      <c r="Z530" s="4">
        <v>18</v>
      </c>
      <c r="AA530" s="4">
        <v>288</v>
      </c>
      <c r="AB530" s="4">
        <v>1495</v>
      </c>
      <c r="AC530" s="4">
        <v>429813</v>
      </c>
      <c r="AD530" s="4">
        <v>11</v>
      </c>
      <c r="AE530" s="4">
        <v>348</v>
      </c>
      <c r="AF530" s="4">
        <v>1510</v>
      </c>
      <c r="AG530" s="4">
        <v>525480</v>
      </c>
      <c r="AH530" s="4"/>
      <c r="AI530" s="4"/>
      <c r="AJ530" s="4"/>
      <c r="AK530" s="4"/>
      <c r="AL530" s="4"/>
      <c r="AM530" s="4"/>
      <c r="AN530" s="4"/>
      <c r="AO530" s="4"/>
    </row>
    <row r="531" spans="1:41" ht="15" x14ac:dyDescent="0.2">
      <c r="A531" s="8">
        <v>36795</v>
      </c>
      <c r="B531" s="4">
        <v>23</v>
      </c>
      <c r="C531" s="4">
        <v>111</v>
      </c>
      <c r="D531" s="4">
        <v>1873</v>
      </c>
      <c r="E531" s="10">
        <v>208125</v>
      </c>
      <c r="F531" s="4">
        <v>80</v>
      </c>
      <c r="G531" s="4">
        <v>137</v>
      </c>
      <c r="H531" s="4">
        <v>1848</v>
      </c>
      <c r="I531" s="4">
        <v>252437</v>
      </c>
      <c r="J531" s="4">
        <v>207</v>
      </c>
      <c r="K531" s="4">
        <v>166</v>
      </c>
      <c r="L531" s="4">
        <v>1827</v>
      </c>
      <c r="M531" s="4">
        <v>303227</v>
      </c>
      <c r="N531" s="4">
        <v>284</v>
      </c>
      <c r="O531" s="4">
        <v>207</v>
      </c>
      <c r="P531" s="4">
        <v>1723</v>
      </c>
      <c r="Q531" s="4">
        <v>356477</v>
      </c>
      <c r="R531" s="4">
        <v>63</v>
      </c>
      <c r="S531" s="4">
        <v>234</v>
      </c>
      <c r="T531" s="4">
        <v>1615</v>
      </c>
      <c r="U531" s="4">
        <v>378314</v>
      </c>
      <c r="V531" s="4">
        <v>43</v>
      </c>
      <c r="W531" s="4">
        <v>263</v>
      </c>
      <c r="X531" s="4">
        <v>1530</v>
      </c>
      <c r="Y531" s="4">
        <v>402390</v>
      </c>
      <c r="Z531" s="4">
        <v>73</v>
      </c>
      <c r="AA531" s="4">
        <v>293</v>
      </c>
      <c r="AB531" s="4">
        <v>1482</v>
      </c>
      <c r="AC531" s="4">
        <v>433388</v>
      </c>
      <c r="AD531" s="4">
        <v>10</v>
      </c>
      <c r="AE531" s="4">
        <v>333</v>
      </c>
      <c r="AF531" s="4">
        <v>1440</v>
      </c>
      <c r="AG531" s="4">
        <v>479520</v>
      </c>
      <c r="AH531" s="1">
        <v>21</v>
      </c>
      <c r="AI531" s="1">
        <v>387</v>
      </c>
      <c r="AJ531" s="1">
        <v>1500</v>
      </c>
      <c r="AK531" s="1">
        <v>580500</v>
      </c>
      <c r="AL531" s="1">
        <v>30</v>
      </c>
      <c r="AM531" s="1">
        <v>147</v>
      </c>
      <c r="AN531" s="1">
        <v>1570</v>
      </c>
      <c r="AO531" s="1">
        <v>653905</v>
      </c>
    </row>
    <row r="532" spans="1:41" ht="15" x14ac:dyDescent="0.2">
      <c r="A532" s="18">
        <v>36797</v>
      </c>
      <c r="B532" s="14">
        <v>5</v>
      </c>
      <c r="C532" s="14">
        <v>88</v>
      </c>
      <c r="D532" s="14">
        <v>1937</v>
      </c>
      <c r="E532" s="14">
        <v>170080</v>
      </c>
      <c r="F532" s="14">
        <v>74</v>
      </c>
      <c r="G532" s="14">
        <v>139</v>
      </c>
      <c r="H532" s="14">
        <v>1847</v>
      </c>
      <c r="I532" s="14">
        <v>257110</v>
      </c>
      <c r="J532" s="14">
        <v>230</v>
      </c>
      <c r="K532" s="14">
        <v>161</v>
      </c>
      <c r="L532" s="14">
        <v>1775</v>
      </c>
      <c r="M532" s="14">
        <v>286589</v>
      </c>
      <c r="N532" s="14">
        <v>423</v>
      </c>
      <c r="O532" s="14">
        <v>200</v>
      </c>
      <c r="P532" s="14">
        <v>1681</v>
      </c>
      <c r="Q532" s="14">
        <v>336226</v>
      </c>
      <c r="R532" s="14">
        <v>255</v>
      </c>
      <c r="S532" s="14">
        <v>232</v>
      </c>
      <c r="T532" s="14">
        <v>1618</v>
      </c>
      <c r="U532" s="14">
        <v>374722</v>
      </c>
      <c r="V532" s="14">
        <v>154</v>
      </c>
      <c r="W532" s="14">
        <v>265</v>
      </c>
      <c r="X532" s="14">
        <v>1579</v>
      </c>
      <c r="Y532" s="14">
        <v>417735</v>
      </c>
      <c r="Z532" s="14">
        <v>21</v>
      </c>
      <c r="AA532" s="14">
        <v>316</v>
      </c>
      <c r="AB532" s="14">
        <v>1514</v>
      </c>
      <c r="AC532" s="14">
        <v>478424</v>
      </c>
      <c r="AD532" s="14">
        <v>27</v>
      </c>
      <c r="AE532" s="14">
        <v>303</v>
      </c>
      <c r="AF532" s="14">
        <v>1429</v>
      </c>
      <c r="AG532" s="14">
        <v>432575</v>
      </c>
      <c r="AH532" s="23">
        <v>17</v>
      </c>
      <c r="AI532" s="23">
        <v>365</v>
      </c>
      <c r="AJ532" s="23">
        <v>1480</v>
      </c>
      <c r="AK532" s="23">
        <v>540374</v>
      </c>
      <c r="AL532" s="14">
        <v>74</v>
      </c>
      <c r="AM532" s="14">
        <v>408</v>
      </c>
      <c r="AN532" s="14">
        <v>1438</v>
      </c>
      <c r="AO532" s="14">
        <v>586792</v>
      </c>
    </row>
    <row r="533" spans="1:41" ht="15" x14ac:dyDescent="0.2">
      <c r="A533" s="8">
        <v>36798</v>
      </c>
      <c r="B533" s="4">
        <v>19</v>
      </c>
      <c r="C533" s="4">
        <v>109</v>
      </c>
      <c r="D533" s="4">
        <v>1940</v>
      </c>
      <c r="E533" s="10">
        <v>212107</v>
      </c>
      <c r="F533" s="4">
        <v>57</v>
      </c>
      <c r="G533" s="4">
        <v>146</v>
      </c>
      <c r="H533" s="4">
        <v>1807</v>
      </c>
      <c r="I533" s="4">
        <v>264376</v>
      </c>
      <c r="J533" s="4">
        <v>80</v>
      </c>
      <c r="K533" s="4">
        <v>161</v>
      </c>
      <c r="L533" s="4">
        <v>1900</v>
      </c>
      <c r="M533" s="4">
        <v>305267</v>
      </c>
      <c r="N533" s="4">
        <v>152</v>
      </c>
      <c r="O533" s="4">
        <v>197</v>
      </c>
      <c r="P533" s="4">
        <v>1723</v>
      </c>
      <c r="Q533" s="4">
        <v>339895</v>
      </c>
      <c r="R533" s="4">
        <v>44</v>
      </c>
      <c r="S533" s="4">
        <v>237</v>
      </c>
      <c r="T533" s="4">
        <v>1547</v>
      </c>
      <c r="U533" s="4">
        <v>366044</v>
      </c>
      <c r="V533" s="4">
        <v>31</v>
      </c>
      <c r="W533" s="4">
        <v>266</v>
      </c>
      <c r="X533" s="4">
        <v>1560</v>
      </c>
      <c r="Y533" s="4">
        <v>414960</v>
      </c>
      <c r="Z533" s="4">
        <v>18</v>
      </c>
      <c r="AA533" s="4">
        <v>280</v>
      </c>
      <c r="AB533" s="4">
        <v>1560</v>
      </c>
      <c r="AC533" s="4">
        <v>436800</v>
      </c>
      <c r="AD533" s="4">
        <v>17</v>
      </c>
      <c r="AE533" s="4">
        <v>325</v>
      </c>
      <c r="AF533" s="4">
        <v>1520</v>
      </c>
      <c r="AG533" s="4">
        <v>494000</v>
      </c>
      <c r="AH533" s="4"/>
      <c r="AI533" s="4"/>
      <c r="AJ533" s="4"/>
      <c r="AK533" s="4"/>
      <c r="AL533" s="4"/>
      <c r="AM533" s="4"/>
      <c r="AN533" s="4"/>
      <c r="AO533" s="4"/>
    </row>
    <row r="534" spans="1:41" ht="15" x14ac:dyDescent="0.2">
      <c r="A534" s="8"/>
      <c r="B534" s="4"/>
      <c r="C534" s="4"/>
      <c r="D534" s="4"/>
      <c r="E534" s="10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</row>
    <row r="535" spans="1:41" ht="15" x14ac:dyDescent="0.2">
      <c r="A535" s="8">
        <v>36802</v>
      </c>
      <c r="B535" s="4">
        <v>17</v>
      </c>
      <c r="C535" s="4">
        <v>116</v>
      </c>
      <c r="D535" s="4">
        <v>1770</v>
      </c>
      <c r="E535" s="10">
        <v>205910</v>
      </c>
      <c r="F535" s="4">
        <v>52</v>
      </c>
      <c r="G535" s="4">
        <v>142</v>
      </c>
      <c r="H535" s="4">
        <v>1868</v>
      </c>
      <c r="I535" s="4">
        <v>265185</v>
      </c>
      <c r="J535" s="4">
        <v>352</v>
      </c>
      <c r="K535" s="4">
        <v>161</v>
      </c>
      <c r="L535" s="4">
        <v>1771</v>
      </c>
      <c r="M535" s="4">
        <v>285846</v>
      </c>
      <c r="N535" s="4">
        <v>500</v>
      </c>
      <c r="O535" s="4">
        <v>198</v>
      </c>
      <c r="P535" s="4">
        <v>1719</v>
      </c>
      <c r="Q535" s="4">
        <v>341005</v>
      </c>
      <c r="R535" s="4">
        <v>117</v>
      </c>
      <c r="S535" s="4">
        <v>235</v>
      </c>
      <c r="T535" s="4">
        <v>1615</v>
      </c>
      <c r="U535" s="4">
        <v>360131</v>
      </c>
      <c r="V535" s="4">
        <v>65</v>
      </c>
      <c r="W535" s="4">
        <v>271</v>
      </c>
      <c r="X535" s="4">
        <v>1550</v>
      </c>
      <c r="Y535" s="4">
        <v>420438</v>
      </c>
      <c r="Z535" s="4">
        <v>102</v>
      </c>
      <c r="AA535" s="4">
        <v>296</v>
      </c>
      <c r="AB535" s="4">
        <v>1536</v>
      </c>
      <c r="AC535" s="4">
        <v>454571</v>
      </c>
      <c r="AD535" s="4">
        <v>1</v>
      </c>
      <c r="AE535" s="4">
        <v>344</v>
      </c>
      <c r="AF535" s="4">
        <v>1420</v>
      </c>
      <c r="AG535" s="4">
        <v>488480</v>
      </c>
      <c r="AH535" s="1">
        <v>26</v>
      </c>
      <c r="AI535" s="1">
        <v>385</v>
      </c>
      <c r="AJ535" s="1">
        <v>1480</v>
      </c>
      <c r="AK535" s="1">
        <v>569060</v>
      </c>
      <c r="AL535" s="4"/>
      <c r="AM535" s="4"/>
      <c r="AN535" s="4"/>
      <c r="AO535" s="4"/>
    </row>
    <row r="536" spans="1:41" ht="15" x14ac:dyDescent="0.2">
      <c r="A536" s="18">
        <v>36804</v>
      </c>
      <c r="B536" s="14"/>
      <c r="C536" s="14"/>
      <c r="D536" s="14"/>
      <c r="E536" s="21"/>
      <c r="F536" s="14">
        <v>108</v>
      </c>
      <c r="G536" s="14">
        <v>124</v>
      </c>
      <c r="H536" s="14">
        <v>1923</v>
      </c>
      <c r="I536" s="14">
        <v>238497</v>
      </c>
      <c r="J536" s="14">
        <v>327</v>
      </c>
      <c r="K536" s="14">
        <v>160</v>
      </c>
      <c r="L536" s="14">
        <v>1735</v>
      </c>
      <c r="M536" s="14">
        <v>277412</v>
      </c>
      <c r="N536" s="14">
        <v>331</v>
      </c>
      <c r="O536" s="14">
        <v>198</v>
      </c>
      <c r="P536" s="14">
        <v>1670</v>
      </c>
      <c r="Q536" s="14">
        <v>331374</v>
      </c>
      <c r="R536" s="14">
        <v>236</v>
      </c>
      <c r="S536" s="14">
        <v>231</v>
      </c>
      <c r="T536" s="14">
        <v>1643</v>
      </c>
      <c r="U536" s="14">
        <v>379666</v>
      </c>
      <c r="V536" s="14">
        <v>284</v>
      </c>
      <c r="W536" s="14">
        <v>264</v>
      </c>
      <c r="X536" s="14">
        <v>1596</v>
      </c>
      <c r="Y536" s="14">
        <v>420963</v>
      </c>
      <c r="Z536" s="14">
        <v>85</v>
      </c>
      <c r="AA536" s="14">
        <v>319</v>
      </c>
      <c r="AB536" s="14">
        <v>1534</v>
      </c>
      <c r="AC536" s="14">
        <v>490082</v>
      </c>
      <c r="AD536" s="14">
        <v>18</v>
      </c>
      <c r="AE536" s="14">
        <v>341</v>
      </c>
      <c r="AF536" s="14">
        <v>1500</v>
      </c>
      <c r="AG536" s="14">
        <v>512000</v>
      </c>
      <c r="AH536" s="1"/>
      <c r="AI536" s="1"/>
      <c r="AJ536" s="1"/>
      <c r="AK536" s="1"/>
      <c r="AL536" s="14"/>
      <c r="AM536" s="14"/>
      <c r="AN536" s="16"/>
      <c r="AO536" s="4"/>
    </row>
    <row r="537" spans="1:41" ht="15" x14ac:dyDescent="0.2">
      <c r="A537" s="8">
        <v>36805</v>
      </c>
      <c r="B537" s="4">
        <v>24</v>
      </c>
      <c r="C537" s="4">
        <v>112</v>
      </c>
      <c r="D537" s="4">
        <v>1790</v>
      </c>
      <c r="E537" s="10">
        <v>200480</v>
      </c>
      <c r="F537" s="4">
        <v>83</v>
      </c>
      <c r="G537" s="4">
        <v>143</v>
      </c>
      <c r="H537" s="4">
        <v>1767</v>
      </c>
      <c r="I537" s="4">
        <v>252044</v>
      </c>
      <c r="J537" s="4">
        <v>219</v>
      </c>
      <c r="K537" s="4">
        <v>164</v>
      </c>
      <c r="L537" s="4">
        <v>1718</v>
      </c>
      <c r="M537" s="4">
        <v>281250</v>
      </c>
      <c r="N537" s="4">
        <v>155</v>
      </c>
      <c r="O537" s="4">
        <v>195</v>
      </c>
      <c r="P537" s="4">
        <v>1724</v>
      </c>
      <c r="Q537" s="4">
        <v>336267</v>
      </c>
      <c r="R537" s="4">
        <v>74</v>
      </c>
      <c r="S537" s="4">
        <v>230</v>
      </c>
      <c r="T537" s="4">
        <v>1633</v>
      </c>
      <c r="U537" s="4">
        <v>375122</v>
      </c>
      <c r="V537" s="4">
        <v>28</v>
      </c>
      <c r="W537" s="4">
        <v>267</v>
      </c>
      <c r="X537" s="4">
        <v>1550</v>
      </c>
      <c r="Y537" s="4">
        <v>413075</v>
      </c>
      <c r="Z537" s="4">
        <v>1</v>
      </c>
      <c r="AA537" s="4">
        <v>290</v>
      </c>
      <c r="AB537" s="4">
        <v>1560</v>
      </c>
      <c r="AC537" s="4">
        <v>452400</v>
      </c>
      <c r="AD537" s="4"/>
      <c r="AE537" s="4"/>
      <c r="AF537" s="4"/>
      <c r="AG537" s="4"/>
      <c r="AH537" s="1">
        <v>45</v>
      </c>
      <c r="AI537" s="1">
        <v>383</v>
      </c>
      <c r="AJ537" s="1">
        <v>1493</v>
      </c>
      <c r="AK537" s="1">
        <v>572444</v>
      </c>
      <c r="AL537" s="4"/>
      <c r="AM537" s="4"/>
      <c r="AN537" s="4"/>
      <c r="AO537" s="4"/>
    </row>
    <row r="538" spans="1:41" ht="15" x14ac:dyDescent="0.2">
      <c r="A538" s="8">
        <v>36809</v>
      </c>
      <c r="B538" s="4">
        <v>42</v>
      </c>
      <c r="C538" s="4">
        <v>164</v>
      </c>
      <c r="D538" s="4">
        <v>1865</v>
      </c>
      <c r="E538" s="10">
        <v>230328</v>
      </c>
      <c r="F538" s="4">
        <v>222</v>
      </c>
      <c r="G538" s="4">
        <v>141</v>
      </c>
      <c r="H538" s="4">
        <v>1788</v>
      </c>
      <c r="I538" s="4">
        <v>251261</v>
      </c>
      <c r="J538" s="4">
        <v>200</v>
      </c>
      <c r="K538" s="4">
        <v>164</v>
      </c>
      <c r="L538" s="4">
        <v>1726</v>
      </c>
      <c r="M538" s="4">
        <v>282719</v>
      </c>
      <c r="N538" s="4">
        <v>435</v>
      </c>
      <c r="O538" s="11">
        <v>219</v>
      </c>
      <c r="P538" s="4">
        <v>1717</v>
      </c>
      <c r="Q538" s="4">
        <v>377877</v>
      </c>
      <c r="R538" s="4">
        <v>71</v>
      </c>
      <c r="S538" s="4">
        <v>232</v>
      </c>
      <c r="T538" s="4">
        <v>1665</v>
      </c>
      <c r="U538" s="4">
        <v>386696</v>
      </c>
      <c r="V538" s="4">
        <v>106</v>
      </c>
      <c r="W538" s="4">
        <v>259</v>
      </c>
      <c r="X538" s="4">
        <v>1490</v>
      </c>
      <c r="Y538" s="4">
        <v>386506</v>
      </c>
      <c r="Z538" s="4">
        <v>102</v>
      </c>
      <c r="AA538" s="4">
        <v>295</v>
      </c>
      <c r="AB538" s="4">
        <v>1523</v>
      </c>
      <c r="AC538" s="4">
        <v>488808</v>
      </c>
      <c r="AD538" s="4">
        <v>79</v>
      </c>
      <c r="AE538" s="4">
        <v>314</v>
      </c>
      <c r="AF538" s="4">
        <v>1524</v>
      </c>
      <c r="AG538" s="4">
        <v>478536</v>
      </c>
      <c r="AH538" s="1">
        <v>57</v>
      </c>
      <c r="AI538" s="1">
        <v>386</v>
      </c>
      <c r="AJ538" s="1">
        <v>1495</v>
      </c>
      <c r="AK538" s="1">
        <v>577444</v>
      </c>
      <c r="AL538" s="1">
        <v>41</v>
      </c>
      <c r="AM538" s="1">
        <v>411</v>
      </c>
      <c r="AN538" s="1">
        <v>1493</v>
      </c>
      <c r="AO538" s="1">
        <v>613760</v>
      </c>
    </row>
    <row r="539" spans="1:41" ht="15" x14ac:dyDescent="0.2">
      <c r="A539" s="18">
        <v>36811</v>
      </c>
      <c r="B539" s="14"/>
      <c r="C539" s="14"/>
      <c r="D539" s="14"/>
      <c r="E539" s="21"/>
      <c r="F539" s="14">
        <v>69</v>
      </c>
      <c r="G539" s="14">
        <v>129</v>
      </c>
      <c r="H539" s="14">
        <v>1909</v>
      </c>
      <c r="I539" s="14">
        <v>295618</v>
      </c>
      <c r="J539" s="14">
        <v>258</v>
      </c>
      <c r="K539" s="14">
        <v>162</v>
      </c>
      <c r="L539" s="14">
        <v>1815</v>
      </c>
      <c r="M539" s="14">
        <v>294892</v>
      </c>
      <c r="N539" s="14">
        <v>407</v>
      </c>
      <c r="O539" s="14">
        <v>198</v>
      </c>
      <c r="P539" s="14">
        <v>1737</v>
      </c>
      <c r="Q539" s="14">
        <v>343920</v>
      </c>
      <c r="R539" s="14">
        <v>278</v>
      </c>
      <c r="S539" s="14">
        <v>229</v>
      </c>
      <c r="T539" s="14">
        <v>1622</v>
      </c>
      <c r="U539" s="14">
        <v>370557</v>
      </c>
      <c r="V539" s="14">
        <v>213</v>
      </c>
      <c r="W539" s="14">
        <v>266</v>
      </c>
      <c r="X539" s="14">
        <v>1571</v>
      </c>
      <c r="Y539" s="14">
        <v>417020</v>
      </c>
      <c r="Z539" s="14">
        <v>37</v>
      </c>
      <c r="AA539" s="14">
        <v>332</v>
      </c>
      <c r="AB539" s="14">
        <v>1512</v>
      </c>
      <c r="AC539" s="14">
        <v>501983</v>
      </c>
      <c r="AD539" s="14"/>
      <c r="AE539" s="14"/>
      <c r="AF539" s="14"/>
      <c r="AG539" s="14"/>
      <c r="AH539" s="14"/>
      <c r="AI539" s="14"/>
      <c r="AJ539" s="14"/>
      <c r="AK539" s="14"/>
      <c r="AL539" s="1"/>
      <c r="AM539" s="1"/>
      <c r="AN539" s="1"/>
      <c r="AO539" s="1"/>
    </row>
    <row r="540" spans="1:41" ht="15" x14ac:dyDescent="0.2">
      <c r="A540" s="8">
        <v>36812</v>
      </c>
      <c r="B540" s="4">
        <v>29</v>
      </c>
      <c r="C540" s="4">
        <v>117</v>
      </c>
      <c r="D540" s="4">
        <v>1660</v>
      </c>
      <c r="E540" s="10">
        <v>194220</v>
      </c>
      <c r="F540" s="4">
        <v>90</v>
      </c>
      <c r="G540" s="4">
        <v>139</v>
      </c>
      <c r="H540" s="4">
        <v>1820</v>
      </c>
      <c r="I540" s="4">
        <v>253708</v>
      </c>
      <c r="J540" s="4">
        <v>109</v>
      </c>
      <c r="K540" s="4">
        <v>169</v>
      </c>
      <c r="L540" s="4">
        <v>1807</v>
      </c>
      <c r="M540" s="4">
        <v>305026</v>
      </c>
      <c r="N540" s="4">
        <v>40</v>
      </c>
      <c r="O540" s="4">
        <v>217</v>
      </c>
      <c r="P540" s="4">
        <v>1710</v>
      </c>
      <c r="Q540" s="4">
        <v>370215</v>
      </c>
      <c r="R540" s="4">
        <v>142</v>
      </c>
      <c r="S540" s="4">
        <v>236</v>
      </c>
      <c r="T540" s="4">
        <v>1638</v>
      </c>
      <c r="U540" s="4">
        <v>387243</v>
      </c>
      <c r="V540" s="4">
        <v>57</v>
      </c>
      <c r="W540" s="4">
        <v>263</v>
      </c>
      <c r="X540" s="4">
        <v>1530</v>
      </c>
      <c r="Y540" s="4">
        <v>402008</v>
      </c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1">
        <v>2</v>
      </c>
      <c r="AM540" s="1">
        <v>413</v>
      </c>
      <c r="AN540" s="1">
        <v>1380</v>
      </c>
      <c r="AO540" s="1">
        <v>569940</v>
      </c>
    </row>
    <row r="541" spans="1:41" ht="15" x14ac:dyDescent="0.2">
      <c r="A541" s="8">
        <v>36816</v>
      </c>
      <c r="B541" s="4">
        <v>29</v>
      </c>
      <c r="C541" s="4">
        <v>117</v>
      </c>
      <c r="D541" s="4">
        <v>1660</v>
      </c>
      <c r="E541" s="10">
        <v>194220</v>
      </c>
      <c r="F541" s="4">
        <v>90</v>
      </c>
      <c r="G541" s="4">
        <v>139</v>
      </c>
      <c r="H541" s="4">
        <v>1820</v>
      </c>
      <c r="I541" s="4">
        <v>253708</v>
      </c>
      <c r="J541" s="4">
        <v>109</v>
      </c>
      <c r="K541" s="4">
        <v>169</v>
      </c>
      <c r="L541" s="4">
        <v>1807</v>
      </c>
      <c r="M541" s="4">
        <v>305026</v>
      </c>
      <c r="N541" s="4">
        <v>40</v>
      </c>
      <c r="O541" s="4">
        <v>217</v>
      </c>
      <c r="P541" s="4">
        <v>1710</v>
      </c>
      <c r="Q541" s="4">
        <v>370215</v>
      </c>
      <c r="R541" s="4">
        <v>142</v>
      </c>
      <c r="S541" s="4">
        <v>236</v>
      </c>
      <c r="T541" s="4">
        <v>1638</v>
      </c>
      <c r="U541" s="4">
        <v>387243</v>
      </c>
      <c r="V541" s="4">
        <v>57</v>
      </c>
      <c r="W541" s="4">
        <v>263</v>
      </c>
      <c r="X541" s="4">
        <v>1530</v>
      </c>
      <c r="Y541" s="4">
        <v>402008</v>
      </c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1"/>
      <c r="AM541" s="1"/>
      <c r="AN541" s="1"/>
      <c r="AO541" s="1"/>
    </row>
    <row r="542" spans="1:41" ht="15" x14ac:dyDescent="0.2">
      <c r="A542" s="8">
        <v>36818</v>
      </c>
      <c r="B542" s="4"/>
      <c r="C542" s="4"/>
      <c r="D542" s="4"/>
      <c r="E542" s="10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</row>
    <row r="543" spans="1:41" ht="15" x14ac:dyDescent="0.2">
      <c r="A543" s="8">
        <v>36819</v>
      </c>
      <c r="B543" s="4">
        <v>76</v>
      </c>
      <c r="C543" s="4">
        <v>120</v>
      </c>
      <c r="D543" s="4">
        <v>1868</v>
      </c>
      <c r="E543" s="10">
        <v>216237</v>
      </c>
      <c r="F543" s="4">
        <v>46</v>
      </c>
      <c r="G543" s="4">
        <v>136</v>
      </c>
      <c r="H543" s="4">
        <v>1875</v>
      </c>
      <c r="I543" s="4">
        <v>254063</v>
      </c>
      <c r="J543" s="4">
        <v>268</v>
      </c>
      <c r="K543" s="4">
        <v>162</v>
      </c>
      <c r="L543" s="4">
        <v>1797</v>
      </c>
      <c r="M543" s="4">
        <v>291394</v>
      </c>
      <c r="N543" s="4">
        <v>322</v>
      </c>
      <c r="O543" s="4">
        <v>199</v>
      </c>
      <c r="P543" s="4">
        <v>1676</v>
      </c>
      <c r="Q543" s="4">
        <v>333218</v>
      </c>
      <c r="R543" s="4">
        <v>127</v>
      </c>
      <c r="S543" s="4">
        <v>233</v>
      </c>
      <c r="T543" s="4">
        <v>1610</v>
      </c>
      <c r="U543" s="4">
        <v>374325</v>
      </c>
      <c r="V543" s="4">
        <v>95</v>
      </c>
      <c r="W543" s="4">
        <v>260</v>
      </c>
      <c r="X543" s="4">
        <v>1551</v>
      </c>
      <c r="Y543" s="4">
        <v>402928</v>
      </c>
      <c r="Z543" s="4">
        <v>102</v>
      </c>
      <c r="AA543" s="4">
        <v>292</v>
      </c>
      <c r="AB543" s="4">
        <v>1517</v>
      </c>
      <c r="AC543" s="4">
        <v>443222</v>
      </c>
      <c r="AD543" s="4">
        <v>1</v>
      </c>
      <c r="AE543" s="4">
        <v>340</v>
      </c>
      <c r="AF543" s="4">
        <v>1460</v>
      </c>
      <c r="AG543" s="4">
        <v>496400</v>
      </c>
      <c r="AH543" s="4"/>
      <c r="AI543" s="4"/>
      <c r="AJ543" s="4"/>
      <c r="AK543" s="4"/>
      <c r="AL543" s="4"/>
      <c r="AM543" s="4"/>
      <c r="AN543" s="4"/>
      <c r="AO543" s="4"/>
    </row>
    <row r="544" spans="1:41" ht="15" x14ac:dyDescent="0.2">
      <c r="A544" s="8">
        <v>36823</v>
      </c>
      <c r="B544" s="4">
        <v>61</v>
      </c>
      <c r="C544" s="4">
        <v>123</v>
      </c>
      <c r="D544" s="4">
        <v>2017</v>
      </c>
      <c r="E544" s="10">
        <v>248722</v>
      </c>
      <c r="F544" s="4">
        <v>160</v>
      </c>
      <c r="G544" s="4">
        <v>137</v>
      </c>
      <c r="H544" s="4">
        <v>1837</v>
      </c>
      <c r="I544" s="4">
        <v>251118</v>
      </c>
      <c r="J544" s="4">
        <v>519</v>
      </c>
      <c r="K544" s="4">
        <v>168</v>
      </c>
      <c r="L544" s="4">
        <v>1785</v>
      </c>
      <c r="M544" s="4">
        <v>299717</v>
      </c>
      <c r="N544" s="4">
        <v>297</v>
      </c>
      <c r="O544" s="4">
        <v>202</v>
      </c>
      <c r="P544" s="4">
        <v>1680</v>
      </c>
      <c r="Q544" s="4">
        <v>339255</v>
      </c>
      <c r="R544" s="4">
        <v>127</v>
      </c>
      <c r="S544" s="4">
        <v>236</v>
      </c>
      <c r="T544" s="4">
        <v>1575</v>
      </c>
      <c r="U544" s="4">
        <v>371897</v>
      </c>
      <c r="V544" s="4">
        <v>101</v>
      </c>
      <c r="W544" s="4">
        <v>269</v>
      </c>
      <c r="X544" s="4">
        <v>1543</v>
      </c>
      <c r="Y544" s="4">
        <v>415671</v>
      </c>
      <c r="Z544" s="4">
        <v>97</v>
      </c>
      <c r="AA544" s="4">
        <v>291</v>
      </c>
      <c r="AB544" s="4">
        <v>1503</v>
      </c>
      <c r="AC544" s="4">
        <v>437470</v>
      </c>
      <c r="AD544" s="4">
        <v>36</v>
      </c>
      <c r="AE544" s="4">
        <v>347</v>
      </c>
      <c r="AF544" s="4">
        <v>1490</v>
      </c>
      <c r="AG544" s="4">
        <v>516285</v>
      </c>
      <c r="AH544" s="1">
        <v>16</v>
      </c>
      <c r="AI544" s="1">
        <v>380</v>
      </c>
      <c r="AJ544" s="1">
        <v>1460</v>
      </c>
      <c r="AK544" s="1">
        <v>554800</v>
      </c>
      <c r="AL544" s="4"/>
      <c r="AM544" s="4"/>
      <c r="AN544" s="4"/>
      <c r="AO544" s="4"/>
    </row>
    <row r="545" spans="1:41" ht="15" x14ac:dyDescent="0.2">
      <c r="A545" s="18">
        <v>36825</v>
      </c>
      <c r="B545" s="14">
        <v>1</v>
      </c>
      <c r="C545" s="14">
        <v>91</v>
      </c>
      <c r="D545" s="14">
        <v>2200</v>
      </c>
      <c r="E545" s="21">
        <v>200200</v>
      </c>
      <c r="F545" s="14">
        <v>151</v>
      </c>
      <c r="G545" s="14">
        <v>132</v>
      </c>
      <c r="H545" s="14">
        <v>1877</v>
      </c>
      <c r="I545" s="14">
        <v>247333</v>
      </c>
      <c r="J545" s="14">
        <v>372</v>
      </c>
      <c r="K545" s="14">
        <v>159</v>
      </c>
      <c r="L545" s="14">
        <v>1846</v>
      </c>
      <c r="M545" s="14">
        <v>293748</v>
      </c>
      <c r="N545" s="14">
        <v>397</v>
      </c>
      <c r="O545" s="14">
        <v>199</v>
      </c>
      <c r="P545" s="14">
        <v>1739</v>
      </c>
      <c r="Q545" s="14">
        <v>345813</v>
      </c>
      <c r="R545" s="14">
        <v>216</v>
      </c>
      <c r="S545" s="14">
        <v>235</v>
      </c>
      <c r="T545" s="14">
        <v>1648</v>
      </c>
      <c r="U545" s="14">
        <v>386621</v>
      </c>
      <c r="V545" s="14">
        <v>297</v>
      </c>
      <c r="W545" s="14">
        <v>260</v>
      </c>
      <c r="X545" s="14">
        <v>1588</v>
      </c>
      <c r="Y545" s="14">
        <v>412884</v>
      </c>
      <c r="Z545" s="14">
        <v>37</v>
      </c>
      <c r="AA545" s="14">
        <v>309</v>
      </c>
      <c r="AB545" s="14">
        <v>1500</v>
      </c>
      <c r="AC545" s="14">
        <v>463062</v>
      </c>
      <c r="AD545" s="14">
        <v>3</v>
      </c>
      <c r="AE545" s="14">
        <v>346</v>
      </c>
      <c r="AF545" s="14">
        <v>1390</v>
      </c>
      <c r="AG545" s="14">
        <v>480940</v>
      </c>
      <c r="AH545" s="14"/>
      <c r="AI545" s="14"/>
      <c r="AJ545" s="14"/>
      <c r="AK545" s="14"/>
      <c r="AL545" s="14"/>
      <c r="AM545" s="14"/>
      <c r="AN545" s="16"/>
      <c r="AO545" s="4"/>
    </row>
    <row r="546" spans="1:41" ht="15" x14ac:dyDescent="0.2">
      <c r="A546" s="8">
        <v>36826</v>
      </c>
      <c r="B546" s="4"/>
      <c r="C546" s="4"/>
      <c r="D546" s="4"/>
      <c r="E546" s="10"/>
      <c r="F546" s="4">
        <v>13</v>
      </c>
      <c r="G546" s="4">
        <v>143</v>
      </c>
      <c r="H546" s="4">
        <v>1760</v>
      </c>
      <c r="I546" s="4">
        <v>251680</v>
      </c>
      <c r="J546" s="4">
        <v>81</v>
      </c>
      <c r="K546" s="4">
        <v>167</v>
      </c>
      <c r="L546" s="4">
        <v>1732</v>
      </c>
      <c r="M546" s="4">
        <v>289937</v>
      </c>
      <c r="N546" s="4">
        <v>20</v>
      </c>
      <c r="O546" s="4">
        <v>215</v>
      </c>
      <c r="P546" s="4">
        <v>1610</v>
      </c>
      <c r="Q546" s="4">
        <v>345345</v>
      </c>
      <c r="R546" s="4"/>
      <c r="S546" s="4"/>
      <c r="T546" s="4"/>
      <c r="U546" s="4"/>
      <c r="V546" s="4">
        <v>33</v>
      </c>
      <c r="W546" s="4">
        <v>261</v>
      </c>
      <c r="X546" s="4">
        <v>1520</v>
      </c>
      <c r="Y546" s="4">
        <v>396720</v>
      </c>
      <c r="Z546" s="4">
        <v>66</v>
      </c>
      <c r="AA546" s="4">
        <v>294</v>
      </c>
      <c r="AB546" s="4">
        <v>1500</v>
      </c>
      <c r="AC546" s="4">
        <v>440250</v>
      </c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</row>
    <row r="547" spans="1:41" ht="15" x14ac:dyDescent="0.2">
      <c r="A547" s="8">
        <v>36830</v>
      </c>
      <c r="B547" s="4">
        <v>1</v>
      </c>
      <c r="C547" s="4">
        <v>76</v>
      </c>
      <c r="D547" s="4">
        <v>1300</v>
      </c>
      <c r="E547" s="10">
        <v>98800</v>
      </c>
      <c r="F547" s="4">
        <v>209</v>
      </c>
      <c r="G547" s="4">
        <v>139</v>
      </c>
      <c r="H547" s="4">
        <v>1846</v>
      </c>
      <c r="I547" s="4">
        <v>256779</v>
      </c>
      <c r="J547" s="4">
        <v>255</v>
      </c>
      <c r="K547" s="4">
        <v>162</v>
      </c>
      <c r="L547" s="4">
        <v>1763</v>
      </c>
      <c r="M547" s="4">
        <v>285205</v>
      </c>
      <c r="N547" s="4">
        <v>225</v>
      </c>
      <c r="O547" s="4">
        <v>199</v>
      </c>
      <c r="P547" s="4">
        <v>1635</v>
      </c>
      <c r="Q547" s="4">
        <v>325365</v>
      </c>
      <c r="R547" s="4">
        <v>124</v>
      </c>
      <c r="S547" s="4">
        <v>224</v>
      </c>
      <c r="T547" s="4">
        <v>1629</v>
      </c>
      <c r="U547" s="4">
        <v>364102</v>
      </c>
      <c r="V547" s="4">
        <v>54</v>
      </c>
      <c r="W547" s="4">
        <v>268</v>
      </c>
      <c r="X547" s="4">
        <v>1547</v>
      </c>
      <c r="Y547" s="4">
        <v>415022</v>
      </c>
      <c r="Z547" s="4">
        <v>110</v>
      </c>
      <c r="AA547" s="4">
        <v>299</v>
      </c>
      <c r="AB547" s="4">
        <v>1503</v>
      </c>
      <c r="AC547" s="4">
        <v>449248</v>
      </c>
      <c r="AD547" s="4">
        <v>31</v>
      </c>
      <c r="AE547" s="4">
        <v>328</v>
      </c>
      <c r="AF547" s="4">
        <v>1530</v>
      </c>
      <c r="AG547" s="4">
        <v>501075</v>
      </c>
      <c r="AH547" s="1">
        <v>15</v>
      </c>
      <c r="AI547" s="1">
        <v>377</v>
      </c>
      <c r="AJ547" s="1">
        <v>1520</v>
      </c>
      <c r="AK547" s="1">
        <v>573040</v>
      </c>
      <c r="AL547" s="4"/>
      <c r="AM547" s="4"/>
      <c r="AN547" s="4"/>
      <c r="AO547" s="4"/>
    </row>
    <row r="548" spans="1:41" ht="15" x14ac:dyDescent="0.2">
      <c r="A548" s="8"/>
      <c r="B548" s="4"/>
      <c r="C548" s="4"/>
      <c r="D548" s="4"/>
      <c r="E548" s="10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1"/>
      <c r="AI548" s="1"/>
      <c r="AJ548" s="1"/>
      <c r="AK548" s="1"/>
      <c r="AL548" s="4"/>
      <c r="AM548" s="4"/>
      <c r="AN548" s="4"/>
      <c r="AO548" s="4"/>
    </row>
    <row r="549" spans="1:41" ht="15" x14ac:dyDescent="0.2">
      <c r="A549" s="18">
        <v>36832</v>
      </c>
      <c r="B549" s="14"/>
      <c r="C549" s="14"/>
      <c r="D549" s="14"/>
      <c r="E549" s="21"/>
      <c r="F549" s="14">
        <v>67</v>
      </c>
      <c r="G549" s="14">
        <v>130</v>
      </c>
      <c r="H549" s="14">
        <v>1878</v>
      </c>
      <c r="I549" s="14">
        <v>243268</v>
      </c>
      <c r="J549" s="14">
        <v>305</v>
      </c>
      <c r="K549" s="14">
        <v>163</v>
      </c>
      <c r="L549" s="14">
        <v>1774</v>
      </c>
      <c r="M549" s="14">
        <v>289136</v>
      </c>
      <c r="N549" s="14">
        <v>276</v>
      </c>
      <c r="O549" s="14">
        <v>199</v>
      </c>
      <c r="P549" s="14">
        <v>1770</v>
      </c>
      <c r="Q549" s="14">
        <v>352954</v>
      </c>
      <c r="R549" s="14">
        <v>273</v>
      </c>
      <c r="S549" s="14">
        <v>234</v>
      </c>
      <c r="T549" s="14">
        <v>1709</v>
      </c>
      <c r="U549" s="14">
        <v>399691</v>
      </c>
      <c r="V549" s="14">
        <v>116</v>
      </c>
      <c r="W549" s="14">
        <v>257</v>
      </c>
      <c r="X549" s="14">
        <v>1581</v>
      </c>
      <c r="Y549" s="14">
        <v>406870</v>
      </c>
      <c r="Z549" s="14">
        <v>74</v>
      </c>
      <c r="AA549" s="14">
        <v>320</v>
      </c>
      <c r="AB549" s="14">
        <v>1565</v>
      </c>
      <c r="AC549" s="14">
        <v>500934</v>
      </c>
      <c r="AD549" s="14">
        <v>17</v>
      </c>
      <c r="AE549" s="14">
        <v>341</v>
      </c>
      <c r="AF549" s="14">
        <v>1590</v>
      </c>
      <c r="AG549" s="14">
        <v>542751</v>
      </c>
      <c r="AH549" s="14"/>
      <c r="AI549" s="14"/>
      <c r="AJ549" s="14"/>
      <c r="AK549" s="14"/>
      <c r="AL549" s="14"/>
      <c r="AM549" s="14"/>
      <c r="AN549" s="16"/>
      <c r="AO549" s="4"/>
    </row>
    <row r="550" spans="1:41" ht="15" x14ac:dyDescent="0.2">
      <c r="A550" s="8">
        <v>36833</v>
      </c>
      <c r="B550" s="4">
        <v>6</v>
      </c>
      <c r="C550" s="4">
        <v>100</v>
      </c>
      <c r="D550" s="4">
        <v>2050</v>
      </c>
      <c r="E550" s="10">
        <v>205000</v>
      </c>
      <c r="F550" s="4">
        <v>26</v>
      </c>
      <c r="G550" s="4">
        <v>139</v>
      </c>
      <c r="H550" s="4">
        <v>1855</v>
      </c>
      <c r="I550" s="4">
        <v>257845</v>
      </c>
      <c r="J550" s="4">
        <v>55</v>
      </c>
      <c r="K550" s="4">
        <v>163</v>
      </c>
      <c r="L550" s="4">
        <v>1867</v>
      </c>
      <c r="M550" s="4">
        <v>304267</v>
      </c>
      <c r="N550" s="4">
        <v>150</v>
      </c>
      <c r="O550" s="4">
        <v>204</v>
      </c>
      <c r="P550" s="4">
        <v>1689</v>
      </c>
      <c r="Q550" s="4">
        <v>343872</v>
      </c>
      <c r="R550" s="4">
        <v>62</v>
      </c>
      <c r="S550" s="4">
        <v>241</v>
      </c>
      <c r="T550" s="4">
        <v>1643</v>
      </c>
      <c r="U550" s="4">
        <v>396591</v>
      </c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</row>
    <row r="551" spans="1:41" ht="15" x14ac:dyDescent="0.2">
      <c r="A551" s="8">
        <v>36837</v>
      </c>
      <c r="B551" s="4">
        <v>7</v>
      </c>
      <c r="C551" s="4">
        <v>114</v>
      </c>
      <c r="D551" s="4">
        <v>1725</v>
      </c>
      <c r="E551" s="10">
        <v>195788</v>
      </c>
      <c r="F551" s="4">
        <v>174</v>
      </c>
      <c r="G551" s="4">
        <v>140</v>
      </c>
      <c r="H551" s="4">
        <v>1873</v>
      </c>
      <c r="I551" s="4">
        <v>262852</v>
      </c>
      <c r="J551" s="4">
        <v>169</v>
      </c>
      <c r="K551" s="4">
        <v>168</v>
      </c>
      <c r="L551" s="4">
        <v>1855</v>
      </c>
      <c r="M551" s="4">
        <v>310944</v>
      </c>
      <c r="N551" s="4">
        <v>224</v>
      </c>
      <c r="O551" s="4">
        <v>201</v>
      </c>
      <c r="P551" s="4">
        <v>1694</v>
      </c>
      <c r="Q551" s="4">
        <v>341115</v>
      </c>
      <c r="R551" s="4">
        <v>165</v>
      </c>
      <c r="S551" s="4">
        <v>238</v>
      </c>
      <c r="T551" s="4">
        <v>1652</v>
      </c>
      <c r="U551" s="4">
        <v>392680</v>
      </c>
      <c r="V551" s="4">
        <v>141</v>
      </c>
      <c r="W551" s="4">
        <v>266</v>
      </c>
      <c r="X551" s="4">
        <v>1600</v>
      </c>
      <c r="Y551" s="4">
        <v>425000</v>
      </c>
      <c r="Z551" s="4">
        <v>141</v>
      </c>
      <c r="AA551" s="4">
        <v>304</v>
      </c>
      <c r="AB551" s="4">
        <v>1570</v>
      </c>
      <c r="AC551" s="4">
        <v>477908</v>
      </c>
      <c r="AD551" s="4">
        <v>35</v>
      </c>
      <c r="AE551" s="4">
        <v>338</v>
      </c>
      <c r="AF551" s="4">
        <v>1580</v>
      </c>
      <c r="AG551" s="4">
        <v>533513</v>
      </c>
      <c r="AH551" s="4"/>
      <c r="AI551" s="4"/>
      <c r="AJ551" s="4"/>
      <c r="AK551" s="4"/>
      <c r="AL551" s="4"/>
      <c r="AM551" s="4"/>
      <c r="AN551" s="4"/>
      <c r="AO551" s="4"/>
    </row>
    <row r="552" spans="1:41" ht="15" x14ac:dyDescent="0.2">
      <c r="A552" s="18">
        <v>36839</v>
      </c>
      <c r="B552" s="14">
        <v>6</v>
      </c>
      <c r="C552" s="14">
        <v>120</v>
      </c>
      <c r="D552" s="14">
        <v>1845</v>
      </c>
      <c r="E552" s="21">
        <v>221400</v>
      </c>
      <c r="F552" s="14">
        <v>148</v>
      </c>
      <c r="G552" s="14">
        <v>132</v>
      </c>
      <c r="H552" s="14">
        <v>1837</v>
      </c>
      <c r="I552" s="14">
        <v>242541</v>
      </c>
      <c r="J552" s="14">
        <v>373</v>
      </c>
      <c r="K552" s="14">
        <v>162</v>
      </c>
      <c r="L552" s="14">
        <v>1831</v>
      </c>
      <c r="M552" s="14">
        <v>296312</v>
      </c>
      <c r="N552" s="14">
        <v>481</v>
      </c>
      <c r="O552" s="14">
        <v>198</v>
      </c>
      <c r="P552" s="14">
        <v>1716</v>
      </c>
      <c r="Q552" s="14">
        <v>340392</v>
      </c>
      <c r="R552" s="14">
        <v>355</v>
      </c>
      <c r="S552" s="14">
        <v>233</v>
      </c>
      <c r="T552" s="14">
        <v>1612</v>
      </c>
      <c r="U552" s="14">
        <v>375450</v>
      </c>
      <c r="V552" s="14">
        <v>265</v>
      </c>
      <c r="W552" s="14">
        <v>278</v>
      </c>
      <c r="X552" s="14">
        <v>1565</v>
      </c>
      <c r="Y552" s="14">
        <v>435065</v>
      </c>
      <c r="Z552" s="14">
        <v>137</v>
      </c>
      <c r="AA552" s="14">
        <v>320</v>
      </c>
      <c r="AB552" s="14">
        <v>1555</v>
      </c>
      <c r="AC552" s="14">
        <v>497410</v>
      </c>
      <c r="AD552" s="14">
        <v>32</v>
      </c>
      <c r="AE552" s="14">
        <v>354</v>
      </c>
      <c r="AF552" s="14">
        <v>1530</v>
      </c>
      <c r="AG552" s="14">
        <v>541017</v>
      </c>
      <c r="AH552" s="14"/>
      <c r="AI552" s="14"/>
      <c r="AJ552" s="14"/>
      <c r="AK552" s="14"/>
      <c r="AL552" s="14"/>
      <c r="AM552" s="14"/>
      <c r="AN552" s="16"/>
      <c r="AO552" s="4"/>
    </row>
    <row r="553" spans="1:41" ht="15" x14ac:dyDescent="0.2">
      <c r="A553" s="8">
        <v>36840</v>
      </c>
      <c r="B553" s="4">
        <v>19</v>
      </c>
      <c r="C553" s="4">
        <v>117</v>
      </c>
      <c r="D553" s="4">
        <v>1950</v>
      </c>
      <c r="E553" s="10">
        <v>227175</v>
      </c>
      <c r="F553" s="4">
        <v>50</v>
      </c>
      <c r="G553" s="4">
        <v>140</v>
      </c>
      <c r="H553" s="4">
        <v>1830</v>
      </c>
      <c r="I553" s="4">
        <v>256200</v>
      </c>
      <c r="J553" s="4">
        <v>111</v>
      </c>
      <c r="K553" s="4">
        <v>168</v>
      </c>
      <c r="L553" s="4">
        <v>1797</v>
      </c>
      <c r="M553" s="4">
        <v>302433</v>
      </c>
      <c r="N553" s="4">
        <v>134</v>
      </c>
      <c r="O553" s="4">
        <v>202</v>
      </c>
      <c r="P553" s="4">
        <v>1718</v>
      </c>
      <c r="Q553" s="4">
        <v>347364</v>
      </c>
      <c r="R553" s="4">
        <v>155</v>
      </c>
      <c r="S553" s="4">
        <v>235</v>
      </c>
      <c r="T553" s="4">
        <v>1595</v>
      </c>
      <c r="U553" s="4">
        <v>375298</v>
      </c>
      <c r="V553" s="4">
        <v>108</v>
      </c>
      <c r="W553" s="4">
        <v>263</v>
      </c>
      <c r="X553" s="4">
        <v>1588</v>
      </c>
      <c r="Y553" s="4">
        <v>417962</v>
      </c>
      <c r="Z553" s="4">
        <v>53</v>
      </c>
      <c r="AA553" s="4">
        <v>296</v>
      </c>
      <c r="AB553" s="4">
        <v>1540</v>
      </c>
      <c r="AC553" s="4">
        <v>455840</v>
      </c>
      <c r="AD553" s="4">
        <v>17</v>
      </c>
      <c r="AE553" s="4">
        <v>324</v>
      </c>
      <c r="AF553" s="4">
        <v>1600</v>
      </c>
      <c r="AG553" s="4">
        <v>518400</v>
      </c>
      <c r="AH553" s="4"/>
      <c r="AI553" s="4"/>
      <c r="AJ553" s="4"/>
      <c r="AK553" s="4"/>
      <c r="AL553" s="4"/>
      <c r="AM553" s="4"/>
      <c r="AN553" s="4"/>
      <c r="AO553" s="4"/>
    </row>
    <row r="554" spans="1:41" ht="15" x14ac:dyDescent="0.2">
      <c r="A554" s="8">
        <v>36844</v>
      </c>
      <c r="B554" s="4">
        <v>65</v>
      </c>
      <c r="C554" s="4">
        <v>118</v>
      </c>
      <c r="D554" s="4">
        <v>1859</v>
      </c>
      <c r="E554" s="10">
        <v>219842</v>
      </c>
      <c r="F554" s="4">
        <v>154</v>
      </c>
      <c r="G554" s="4">
        <v>141</v>
      </c>
      <c r="H554" s="4">
        <v>1883</v>
      </c>
      <c r="I554" s="4">
        <v>265433</v>
      </c>
      <c r="J554" s="4">
        <v>225</v>
      </c>
      <c r="K554" s="4">
        <v>160</v>
      </c>
      <c r="L554" s="4">
        <v>1828</v>
      </c>
      <c r="M554" s="4">
        <v>292838</v>
      </c>
      <c r="N554" s="4">
        <v>295</v>
      </c>
      <c r="O554" s="4">
        <v>198</v>
      </c>
      <c r="P554" s="4">
        <v>1727</v>
      </c>
      <c r="Q554" s="4">
        <v>341304</v>
      </c>
      <c r="R554" s="4">
        <v>42</v>
      </c>
      <c r="S554" s="4">
        <v>238</v>
      </c>
      <c r="T554" s="4">
        <v>1630</v>
      </c>
      <c r="U554" s="4">
        <v>387125</v>
      </c>
      <c r="V554" s="4">
        <v>71</v>
      </c>
      <c r="W554" s="4">
        <v>260</v>
      </c>
      <c r="X554" s="4">
        <v>1628</v>
      </c>
      <c r="Y554" s="4">
        <v>423280</v>
      </c>
      <c r="Z554" s="4">
        <v>42</v>
      </c>
      <c r="AA554" s="4">
        <v>294</v>
      </c>
      <c r="AB554" s="4">
        <v>1533</v>
      </c>
      <c r="AC554" s="4">
        <v>450289</v>
      </c>
      <c r="AD554" s="4">
        <v>73</v>
      </c>
      <c r="AE554" s="4">
        <v>349</v>
      </c>
      <c r="AF554" s="4">
        <v>1540</v>
      </c>
      <c r="AG554" s="4">
        <v>537460</v>
      </c>
      <c r="AH554" s="1">
        <v>56</v>
      </c>
      <c r="AI554" s="1">
        <v>375</v>
      </c>
      <c r="AJ554" s="1">
        <v>1540</v>
      </c>
      <c r="AK554" s="1">
        <v>577500</v>
      </c>
      <c r="AL554" s="1">
        <v>14</v>
      </c>
      <c r="AM554" s="1">
        <v>402</v>
      </c>
      <c r="AN554" s="1">
        <v>1500</v>
      </c>
      <c r="AO554" s="1">
        <v>603000</v>
      </c>
    </row>
    <row r="555" spans="1:41" ht="15" x14ac:dyDescent="0.2">
      <c r="A555" s="18">
        <v>36846</v>
      </c>
      <c r="B555" s="14"/>
      <c r="C555" s="14"/>
      <c r="D555" s="14"/>
      <c r="E555" s="21"/>
      <c r="F555" s="14">
        <v>225</v>
      </c>
      <c r="G555" s="14">
        <v>125</v>
      </c>
      <c r="H555" s="14">
        <v>1883</v>
      </c>
      <c r="I555" s="14">
        <v>234610</v>
      </c>
      <c r="J555" s="14">
        <v>468</v>
      </c>
      <c r="K555" s="14">
        <v>160</v>
      </c>
      <c r="L555" s="14">
        <v>1808</v>
      </c>
      <c r="M555" s="14">
        <v>289922</v>
      </c>
      <c r="N555" s="14">
        <v>779</v>
      </c>
      <c r="O555" s="14">
        <v>199</v>
      </c>
      <c r="P555" s="14">
        <v>1737</v>
      </c>
      <c r="Q555" s="14">
        <v>345779</v>
      </c>
      <c r="R555" s="14">
        <v>284</v>
      </c>
      <c r="S555" s="14">
        <v>229</v>
      </c>
      <c r="T555" s="14">
        <v>1716</v>
      </c>
      <c r="U555" s="14">
        <v>392489</v>
      </c>
      <c r="V555" s="14">
        <v>266</v>
      </c>
      <c r="W555" s="14">
        <v>265</v>
      </c>
      <c r="X555" s="14">
        <v>1613</v>
      </c>
      <c r="Y555" s="14">
        <v>428662</v>
      </c>
      <c r="Z555" s="14">
        <v>122</v>
      </c>
      <c r="AA555" s="14">
        <v>322</v>
      </c>
      <c r="AB555" s="14">
        <v>1534</v>
      </c>
      <c r="AC555" s="14">
        <v>494252</v>
      </c>
      <c r="AD555" s="14">
        <v>16</v>
      </c>
      <c r="AE555" s="14">
        <v>357</v>
      </c>
      <c r="AF555" s="14">
        <v>1560</v>
      </c>
      <c r="AG555" s="14">
        <v>556723</v>
      </c>
      <c r="AH555" s="14"/>
      <c r="AI555" s="14"/>
      <c r="AJ555" s="14"/>
      <c r="AK555" s="14"/>
      <c r="AL555" s="14"/>
      <c r="AM555" s="14"/>
      <c r="AN555" s="16"/>
      <c r="AO555" s="4"/>
    </row>
    <row r="556" spans="1:41" ht="15" x14ac:dyDescent="0.2">
      <c r="A556" s="18">
        <v>36847</v>
      </c>
      <c r="B556" s="14"/>
      <c r="C556" s="14"/>
      <c r="D556" s="14"/>
      <c r="E556" s="21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6"/>
      <c r="AO556" s="4"/>
    </row>
    <row r="557" spans="1:41" ht="15" x14ac:dyDescent="0.2">
      <c r="A557" s="8">
        <v>36851</v>
      </c>
      <c r="B557" s="4">
        <v>24</v>
      </c>
      <c r="C557" s="4">
        <v>118</v>
      </c>
      <c r="D557" s="4">
        <v>1745</v>
      </c>
      <c r="E557" s="10">
        <v>205038</v>
      </c>
      <c r="F557" s="4">
        <v>107</v>
      </c>
      <c r="G557" s="4">
        <v>141</v>
      </c>
      <c r="H557" s="4">
        <v>1800</v>
      </c>
      <c r="I557" s="4">
        <v>253980</v>
      </c>
      <c r="J557" s="4">
        <v>451</v>
      </c>
      <c r="K557" s="4">
        <v>157</v>
      </c>
      <c r="L557" s="4">
        <v>1790</v>
      </c>
      <c r="M557" s="4">
        <v>284774</v>
      </c>
      <c r="N557" s="4">
        <v>437</v>
      </c>
      <c r="O557" s="4">
        <v>197</v>
      </c>
      <c r="P557" s="4">
        <v>1718</v>
      </c>
      <c r="Q557" s="4">
        <v>337700</v>
      </c>
      <c r="R557" s="4">
        <v>253</v>
      </c>
      <c r="S557" s="4">
        <v>233</v>
      </c>
      <c r="T557" s="4">
        <v>1666</v>
      </c>
      <c r="U557" s="4">
        <v>387512</v>
      </c>
      <c r="V557" s="4">
        <v>283</v>
      </c>
      <c r="W557" s="4">
        <v>267</v>
      </c>
      <c r="X557" s="4">
        <v>1602</v>
      </c>
      <c r="Y557" s="4">
        <v>443104</v>
      </c>
      <c r="Z557" s="4">
        <v>80</v>
      </c>
      <c r="AA557" s="4">
        <v>285</v>
      </c>
      <c r="AB557" s="4">
        <v>1540</v>
      </c>
      <c r="AC557" s="4">
        <v>438643</v>
      </c>
      <c r="AD557" s="4">
        <v>31</v>
      </c>
      <c r="AE557" s="4">
        <v>340</v>
      </c>
      <c r="AF557" s="4">
        <v>1620</v>
      </c>
      <c r="AG557" s="4">
        <v>550800</v>
      </c>
      <c r="AH557" s="1">
        <v>33</v>
      </c>
      <c r="AI557" s="1">
        <v>354</v>
      </c>
      <c r="AJ557" s="1">
        <v>1520</v>
      </c>
      <c r="AK557" s="1">
        <v>553280</v>
      </c>
      <c r="AL557" s="4"/>
      <c r="AM557" s="4"/>
      <c r="AN557" s="4"/>
      <c r="AO557" s="4"/>
    </row>
    <row r="558" spans="1:41" ht="15" x14ac:dyDescent="0.2">
      <c r="A558" s="18">
        <v>36853</v>
      </c>
      <c r="B558" s="14"/>
      <c r="C558" s="14"/>
      <c r="D558" s="14"/>
      <c r="E558" s="21"/>
      <c r="F558" s="14">
        <v>161</v>
      </c>
      <c r="G558" s="14">
        <v>131</v>
      </c>
      <c r="H558" s="14">
        <v>1823</v>
      </c>
      <c r="I558" s="14">
        <v>238926</v>
      </c>
      <c r="J558" s="14">
        <v>560</v>
      </c>
      <c r="K558" s="14">
        <v>158</v>
      </c>
      <c r="L558" s="14">
        <v>1814</v>
      </c>
      <c r="M558" s="14">
        <v>287392</v>
      </c>
      <c r="N558" s="14">
        <v>374</v>
      </c>
      <c r="O558" s="14">
        <v>199</v>
      </c>
      <c r="P558" s="14">
        <v>1753</v>
      </c>
      <c r="Q558" s="14">
        <v>348594</v>
      </c>
      <c r="R558" s="14">
        <v>398</v>
      </c>
      <c r="S558" s="14">
        <v>232</v>
      </c>
      <c r="T558" s="14">
        <v>1718</v>
      </c>
      <c r="U558" s="14">
        <v>399107</v>
      </c>
      <c r="V558" s="14">
        <v>207</v>
      </c>
      <c r="W558" s="14">
        <v>275</v>
      </c>
      <c r="X558" s="14">
        <v>1648</v>
      </c>
      <c r="Y558" s="14">
        <v>453246</v>
      </c>
      <c r="Z558" s="14">
        <v>16</v>
      </c>
      <c r="AA558" s="14">
        <v>318</v>
      </c>
      <c r="AB558" s="14">
        <v>1480</v>
      </c>
      <c r="AC558" s="14">
        <v>471195</v>
      </c>
      <c r="AD558" s="14">
        <v>7</v>
      </c>
      <c r="AE558" s="14">
        <v>358</v>
      </c>
      <c r="AF558" s="14">
        <v>1542</v>
      </c>
      <c r="AG558" s="14">
        <v>551942</v>
      </c>
      <c r="AH558" s="14"/>
      <c r="AI558" s="14"/>
      <c r="AJ558" s="14"/>
      <c r="AK558" s="14"/>
      <c r="AL558" s="14"/>
      <c r="AM558" s="14"/>
      <c r="AN558" s="16"/>
      <c r="AO558" s="4"/>
    </row>
    <row r="559" spans="1:41" ht="15" x14ac:dyDescent="0.2">
      <c r="A559" s="8">
        <v>36854</v>
      </c>
      <c r="B559" s="4">
        <v>38</v>
      </c>
      <c r="C559" s="4">
        <v>129</v>
      </c>
      <c r="D559" s="4">
        <v>1775</v>
      </c>
      <c r="E559" s="10">
        <v>228088</v>
      </c>
      <c r="F559" s="4">
        <v>127</v>
      </c>
      <c r="G559" s="4">
        <v>140</v>
      </c>
      <c r="H559" s="4">
        <v>1856</v>
      </c>
      <c r="I559" s="4">
        <v>259098</v>
      </c>
      <c r="J559" s="4">
        <v>194</v>
      </c>
      <c r="K559" s="4">
        <v>162</v>
      </c>
      <c r="L559" s="4">
        <v>1789</v>
      </c>
      <c r="M559" s="4">
        <v>289204</v>
      </c>
      <c r="N559" s="4">
        <v>142</v>
      </c>
      <c r="O559" s="4">
        <v>189</v>
      </c>
      <c r="P559" s="4">
        <v>1687</v>
      </c>
      <c r="Q559" s="4">
        <v>318967</v>
      </c>
      <c r="R559" s="4">
        <v>55</v>
      </c>
      <c r="S559" s="4">
        <v>237</v>
      </c>
      <c r="T559" s="4">
        <v>1570</v>
      </c>
      <c r="U559" s="4">
        <v>372483</v>
      </c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</row>
    <row r="560" spans="1:41" ht="15" x14ac:dyDescent="0.2">
      <c r="A560" s="8">
        <v>36858</v>
      </c>
      <c r="B560" s="4">
        <v>65</v>
      </c>
      <c r="C560" s="4">
        <v>120</v>
      </c>
      <c r="D560" s="4">
        <v>1644</v>
      </c>
      <c r="E560" s="10">
        <v>196951</v>
      </c>
      <c r="F560" s="4">
        <v>165</v>
      </c>
      <c r="G560" s="4">
        <v>143</v>
      </c>
      <c r="H560" s="4">
        <v>1799</v>
      </c>
      <c r="I560" s="4">
        <v>256682</v>
      </c>
      <c r="J560" s="4">
        <v>368</v>
      </c>
      <c r="K560" s="4">
        <v>166</v>
      </c>
      <c r="L560" s="4">
        <v>1766</v>
      </c>
      <c r="M560" s="4">
        <v>292465</v>
      </c>
      <c r="N560" s="4">
        <v>233</v>
      </c>
      <c r="O560" s="4">
        <v>197</v>
      </c>
      <c r="P560" s="4">
        <v>1656</v>
      </c>
      <c r="Q560" s="4">
        <v>326674</v>
      </c>
      <c r="R560" s="4">
        <v>189</v>
      </c>
      <c r="S560" s="4">
        <v>232</v>
      </c>
      <c r="T560" s="4">
        <v>1653</v>
      </c>
      <c r="U560" s="4">
        <v>382832</v>
      </c>
      <c r="V560" s="4">
        <v>226</v>
      </c>
      <c r="W560" s="4">
        <v>264</v>
      </c>
      <c r="X560" s="4">
        <v>1573</v>
      </c>
      <c r="Y560" s="4">
        <v>415884</v>
      </c>
      <c r="Z560" s="4">
        <v>167</v>
      </c>
      <c r="AA560" s="4">
        <v>294</v>
      </c>
      <c r="AB560" s="4">
        <v>1564</v>
      </c>
      <c r="AC560" s="4">
        <v>460294</v>
      </c>
      <c r="AD560" s="4">
        <v>48</v>
      </c>
      <c r="AE560" s="4">
        <v>334</v>
      </c>
      <c r="AF560" s="4">
        <v>1510</v>
      </c>
      <c r="AG560" s="4">
        <v>504718</v>
      </c>
      <c r="AH560" s="1">
        <v>18</v>
      </c>
      <c r="AI560" s="1">
        <v>366</v>
      </c>
      <c r="AJ560" s="1">
        <v>1530</v>
      </c>
      <c r="AK560" s="1">
        <v>559980</v>
      </c>
      <c r="AL560" s="1">
        <v>1</v>
      </c>
      <c r="AM560" s="1">
        <v>442</v>
      </c>
      <c r="AN560" s="1">
        <v>1560</v>
      </c>
      <c r="AO560" s="1">
        <v>689520</v>
      </c>
    </row>
    <row r="561" spans="1:41" ht="15" x14ac:dyDescent="0.2">
      <c r="A561" s="18">
        <v>36860</v>
      </c>
      <c r="B561" s="14"/>
      <c r="C561" s="14"/>
      <c r="D561" s="14"/>
      <c r="E561" s="21"/>
      <c r="F561" s="14">
        <v>180</v>
      </c>
      <c r="G561" s="14">
        <v>125</v>
      </c>
      <c r="H561" s="14">
        <v>1950</v>
      </c>
      <c r="I561" s="14">
        <v>243478</v>
      </c>
      <c r="J561" s="14">
        <v>557</v>
      </c>
      <c r="K561" s="14">
        <v>162</v>
      </c>
      <c r="L561" s="14">
        <v>1755</v>
      </c>
      <c r="M561" s="14">
        <v>284182</v>
      </c>
      <c r="N561" s="14">
        <v>578</v>
      </c>
      <c r="O561" s="14">
        <v>201</v>
      </c>
      <c r="P561" s="14">
        <v>1736</v>
      </c>
      <c r="Q561" s="14">
        <v>349028</v>
      </c>
      <c r="R561" s="14">
        <v>337</v>
      </c>
      <c r="S561" s="14">
        <v>233</v>
      </c>
      <c r="T561" s="14">
        <v>1711</v>
      </c>
      <c r="U561" s="14">
        <v>398460</v>
      </c>
      <c r="V561" s="14">
        <v>206</v>
      </c>
      <c r="W561" s="14">
        <v>262</v>
      </c>
      <c r="X561" s="14">
        <v>1649</v>
      </c>
      <c r="Y561" s="14">
        <v>431674</v>
      </c>
      <c r="Z561" s="14">
        <v>26</v>
      </c>
      <c r="AA561" s="14">
        <v>308</v>
      </c>
      <c r="AB561" s="14">
        <v>1660</v>
      </c>
      <c r="AC561" s="14">
        <v>511982</v>
      </c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6"/>
      <c r="AO561" s="4"/>
    </row>
    <row r="562" spans="1:41" ht="15" x14ac:dyDescent="0.2">
      <c r="A562" s="18"/>
      <c r="B562" s="14"/>
      <c r="C562" s="14"/>
      <c r="D562" s="14"/>
      <c r="E562" s="21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6"/>
      <c r="AO562" s="4"/>
    </row>
    <row r="563" spans="1:41" ht="15" x14ac:dyDescent="0.2">
      <c r="A563" s="18">
        <v>36861</v>
      </c>
      <c r="B563" s="14"/>
      <c r="C563" s="14"/>
      <c r="D563" s="14"/>
      <c r="E563" s="21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6"/>
      <c r="AO563" s="4"/>
    </row>
    <row r="564" spans="1:41" ht="15" x14ac:dyDescent="0.2">
      <c r="A564" s="8">
        <v>36865</v>
      </c>
      <c r="B564" s="4">
        <v>67</v>
      </c>
      <c r="C564" s="4">
        <v>121</v>
      </c>
      <c r="D564" s="4">
        <v>1873</v>
      </c>
      <c r="E564" s="10">
        <v>226049</v>
      </c>
      <c r="F564" s="4">
        <v>158</v>
      </c>
      <c r="G564" s="4">
        <v>139</v>
      </c>
      <c r="H564" s="4">
        <v>1829</v>
      </c>
      <c r="I564" s="4">
        <v>254419</v>
      </c>
      <c r="J564" s="4">
        <v>394</v>
      </c>
      <c r="K564" s="4">
        <v>163</v>
      </c>
      <c r="L564" s="4">
        <v>1779</v>
      </c>
      <c r="M564" s="4">
        <v>289425</v>
      </c>
      <c r="N564" s="4">
        <v>264</v>
      </c>
      <c r="O564" s="4">
        <v>200</v>
      </c>
      <c r="P564" s="4">
        <v>1756</v>
      </c>
      <c r="Q564" s="4">
        <v>350265</v>
      </c>
      <c r="R564" s="4">
        <v>112</v>
      </c>
      <c r="S564" s="4">
        <v>235</v>
      </c>
      <c r="T564" s="4">
        <v>1590</v>
      </c>
      <c r="U564" s="4">
        <v>374127</v>
      </c>
      <c r="V564" s="4">
        <v>44</v>
      </c>
      <c r="W564" s="4">
        <v>256</v>
      </c>
      <c r="X564" s="4">
        <v>1567</v>
      </c>
      <c r="Y564" s="4">
        <v>401067</v>
      </c>
      <c r="Z564" s="4">
        <v>71</v>
      </c>
      <c r="AA564" s="4">
        <v>298</v>
      </c>
      <c r="AB564" s="4">
        <v>1497</v>
      </c>
      <c r="AC564" s="4">
        <v>446149</v>
      </c>
      <c r="AD564" s="4">
        <v>6</v>
      </c>
      <c r="AE564" s="4">
        <v>339</v>
      </c>
      <c r="AF564" s="4">
        <v>1460</v>
      </c>
      <c r="AG564" s="4">
        <v>494940</v>
      </c>
      <c r="AH564" s="1">
        <v>2</v>
      </c>
      <c r="AI564" s="1">
        <v>366</v>
      </c>
      <c r="AJ564" s="1">
        <v>1680</v>
      </c>
      <c r="AK564" s="1">
        <v>614880</v>
      </c>
      <c r="AL564" s="4"/>
      <c r="AM564" s="4"/>
      <c r="AN564" s="4"/>
      <c r="AO564" s="4"/>
    </row>
    <row r="565" spans="1:41" ht="15" x14ac:dyDescent="0.2">
      <c r="A565" s="18">
        <v>36867</v>
      </c>
      <c r="B565" s="14">
        <v>1</v>
      </c>
      <c r="C565" s="14">
        <v>88</v>
      </c>
      <c r="D565" s="14">
        <v>1700</v>
      </c>
      <c r="E565" s="21">
        <v>149600</v>
      </c>
      <c r="F565" s="14">
        <v>156</v>
      </c>
      <c r="G565" s="14">
        <v>133</v>
      </c>
      <c r="H565" s="14">
        <v>1776</v>
      </c>
      <c r="I565" s="14">
        <v>235698</v>
      </c>
      <c r="J565" s="14">
        <v>334</v>
      </c>
      <c r="K565" s="14">
        <v>163</v>
      </c>
      <c r="L565" s="14">
        <v>1738</v>
      </c>
      <c r="M565" s="14">
        <v>282985</v>
      </c>
      <c r="N565" s="14">
        <v>366</v>
      </c>
      <c r="O565" s="14">
        <v>196</v>
      </c>
      <c r="P565" s="14">
        <v>1652</v>
      </c>
      <c r="Q565" s="14">
        <v>324531</v>
      </c>
      <c r="R565" s="14">
        <v>275</v>
      </c>
      <c r="S565" s="14">
        <v>238</v>
      </c>
      <c r="T565" s="14">
        <v>1635</v>
      </c>
      <c r="U565" s="14">
        <v>389009</v>
      </c>
      <c r="V565" s="14">
        <v>181</v>
      </c>
      <c r="W565" s="14">
        <v>268</v>
      </c>
      <c r="X565" s="14">
        <v>1589</v>
      </c>
      <c r="Y565" s="14">
        <v>426456</v>
      </c>
      <c r="Z565" s="14">
        <v>67</v>
      </c>
      <c r="AA565" s="14">
        <v>320</v>
      </c>
      <c r="AB565" s="14">
        <v>1508</v>
      </c>
      <c r="AC565" s="14">
        <v>482885</v>
      </c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6"/>
      <c r="AO565" s="4"/>
    </row>
    <row r="566" spans="1:41" ht="15" x14ac:dyDescent="0.2">
      <c r="A566" s="8">
        <v>36868</v>
      </c>
      <c r="B566" s="4">
        <v>22</v>
      </c>
      <c r="C566" s="4">
        <v>121</v>
      </c>
      <c r="D566" s="4">
        <v>1833</v>
      </c>
      <c r="E566" s="10">
        <v>221222</v>
      </c>
      <c r="F566" s="4">
        <v>34</v>
      </c>
      <c r="G566" s="4">
        <v>135</v>
      </c>
      <c r="H566" s="4">
        <v>1700</v>
      </c>
      <c r="I566" s="4">
        <v>229500</v>
      </c>
      <c r="J566" s="4">
        <v>142</v>
      </c>
      <c r="K566" s="4">
        <v>166</v>
      </c>
      <c r="L566" s="4">
        <v>1663</v>
      </c>
      <c r="M566" s="4">
        <v>276183</v>
      </c>
      <c r="N566" s="4">
        <v>180</v>
      </c>
      <c r="O566" s="4">
        <v>194</v>
      </c>
      <c r="P566" s="4">
        <v>1756</v>
      </c>
      <c r="Q566" s="4">
        <v>340773</v>
      </c>
      <c r="R566" s="4">
        <v>121</v>
      </c>
      <c r="S566" s="4">
        <v>231</v>
      </c>
      <c r="T566" s="4">
        <v>1603</v>
      </c>
      <c r="U566" s="4">
        <v>370904</v>
      </c>
      <c r="V566" s="4">
        <v>57</v>
      </c>
      <c r="W566" s="4">
        <v>258</v>
      </c>
      <c r="X566" s="4">
        <v>1530</v>
      </c>
      <c r="Y566" s="4">
        <v>393975</v>
      </c>
      <c r="Z566" s="4">
        <v>13</v>
      </c>
      <c r="AA566" s="4">
        <v>298</v>
      </c>
      <c r="AB566" s="4">
        <v>1500</v>
      </c>
      <c r="AC566" s="4">
        <v>447000</v>
      </c>
      <c r="AD566" s="4">
        <v>7</v>
      </c>
      <c r="AE566" s="4">
        <v>344</v>
      </c>
      <c r="AF566" s="4">
        <v>1440</v>
      </c>
      <c r="AG566" s="4">
        <v>495360</v>
      </c>
      <c r="AH566" s="4"/>
      <c r="AI566" s="4"/>
      <c r="AJ566" s="4"/>
      <c r="AK566" s="4"/>
      <c r="AL566" s="4"/>
      <c r="AM566" s="4"/>
      <c r="AN566" s="4"/>
      <c r="AO566" s="4"/>
    </row>
    <row r="567" spans="1:41" ht="15" x14ac:dyDescent="0.2">
      <c r="A567" s="8">
        <v>36872</v>
      </c>
      <c r="B567" s="4">
        <v>38</v>
      </c>
      <c r="C567" s="4">
        <v>124</v>
      </c>
      <c r="D567" s="4">
        <v>1725</v>
      </c>
      <c r="E567" s="10">
        <v>213900</v>
      </c>
      <c r="F567" s="4">
        <v>128</v>
      </c>
      <c r="G567" s="4">
        <v>141</v>
      </c>
      <c r="H567" s="4">
        <v>1772</v>
      </c>
      <c r="I567" s="4">
        <v>249852</v>
      </c>
      <c r="J567" s="4">
        <v>547</v>
      </c>
      <c r="K567" s="4">
        <v>163</v>
      </c>
      <c r="L567" s="4">
        <v>1779</v>
      </c>
      <c r="M567" s="4">
        <v>290157</v>
      </c>
      <c r="N567" s="4">
        <v>476</v>
      </c>
      <c r="O567" s="4">
        <v>198</v>
      </c>
      <c r="P567" s="4">
        <v>1725</v>
      </c>
      <c r="Q567" s="4">
        <v>341717</v>
      </c>
      <c r="R567" s="4">
        <v>188</v>
      </c>
      <c r="S567" s="4">
        <v>240</v>
      </c>
      <c r="T567" s="4">
        <v>1676</v>
      </c>
      <c r="U567" s="4">
        <v>401578</v>
      </c>
      <c r="V567" s="4">
        <v>100</v>
      </c>
      <c r="W567" s="4">
        <v>266</v>
      </c>
      <c r="X567" s="4">
        <v>1571</v>
      </c>
      <c r="Y567" s="4">
        <v>418673</v>
      </c>
      <c r="Z567" s="4">
        <v>55</v>
      </c>
      <c r="AA567" s="4">
        <v>290</v>
      </c>
      <c r="AB567" s="4">
        <v>1577</v>
      </c>
      <c r="AC567" s="4">
        <v>457233</v>
      </c>
      <c r="AD567" s="4"/>
      <c r="AE567" s="4"/>
      <c r="AF567" s="4"/>
      <c r="AG567" s="4"/>
      <c r="AH567" s="1">
        <v>32</v>
      </c>
      <c r="AI567" s="1">
        <v>393</v>
      </c>
      <c r="AJ567" s="1">
        <v>1620</v>
      </c>
      <c r="AK567" s="1">
        <v>635850</v>
      </c>
      <c r="AL567" s="4"/>
      <c r="AM567" s="4"/>
      <c r="AN567" s="4"/>
      <c r="AO567" s="4"/>
    </row>
    <row r="568" spans="1:41" ht="15" x14ac:dyDescent="0.2">
      <c r="A568" s="18">
        <v>36874</v>
      </c>
      <c r="B568" s="14"/>
      <c r="C568" s="14"/>
      <c r="D568" s="14"/>
      <c r="E568" s="21"/>
      <c r="F568" s="14">
        <v>213</v>
      </c>
      <c r="G568" s="14">
        <v>125</v>
      </c>
      <c r="H568" s="14">
        <v>1759</v>
      </c>
      <c r="I568" s="14">
        <v>219684</v>
      </c>
      <c r="J568" s="14">
        <v>397</v>
      </c>
      <c r="K568" s="14">
        <v>157</v>
      </c>
      <c r="L568" s="14">
        <v>1714</v>
      </c>
      <c r="M568" s="14">
        <v>268867</v>
      </c>
      <c r="N568" s="14">
        <v>315</v>
      </c>
      <c r="O568" s="14">
        <v>197</v>
      </c>
      <c r="P568" s="14">
        <v>1783</v>
      </c>
      <c r="Q568" s="14">
        <v>351090</v>
      </c>
      <c r="R568" s="14">
        <v>255</v>
      </c>
      <c r="S568" s="14">
        <v>234</v>
      </c>
      <c r="T568" s="14">
        <v>1649</v>
      </c>
      <c r="U568" s="14">
        <v>385651</v>
      </c>
      <c r="V568" s="14">
        <v>194</v>
      </c>
      <c r="W568" s="14">
        <v>273</v>
      </c>
      <c r="X568" s="14">
        <v>1574</v>
      </c>
      <c r="Y568" s="14">
        <v>429704</v>
      </c>
      <c r="Z568" s="14">
        <v>79</v>
      </c>
      <c r="AA568" s="14">
        <v>318</v>
      </c>
      <c r="AB568" s="14">
        <v>1543</v>
      </c>
      <c r="AC568" s="14">
        <v>490924</v>
      </c>
      <c r="AD568" s="14">
        <v>51</v>
      </c>
      <c r="AE568" s="14">
        <v>348</v>
      </c>
      <c r="AF568" s="14">
        <v>1520</v>
      </c>
      <c r="AG568" s="14">
        <v>528769</v>
      </c>
      <c r="AH568" s="14"/>
      <c r="AI568" s="14"/>
      <c r="AJ568" s="14"/>
      <c r="AK568" s="14"/>
      <c r="AL568" s="14"/>
      <c r="AM568" s="14"/>
      <c r="AN568" s="16"/>
      <c r="AO568" s="4"/>
    </row>
    <row r="569" spans="1:41" ht="15" x14ac:dyDescent="0.2">
      <c r="A569" s="8">
        <v>36875</v>
      </c>
      <c r="B569" s="4">
        <v>7</v>
      </c>
      <c r="C569" s="4">
        <v>128</v>
      </c>
      <c r="D569" s="4">
        <v>1910</v>
      </c>
      <c r="E569" s="10">
        <v>244480</v>
      </c>
      <c r="F569" s="4">
        <v>96</v>
      </c>
      <c r="G569" s="4">
        <v>137</v>
      </c>
      <c r="H569" s="4">
        <v>1820</v>
      </c>
      <c r="I569" s="4">
        <v>248885</v>
      </c>
      <c r="J569" s="4">
        <v>74</v>
      </c>
      <c r="K569" s="4">
        <v>164</v>
      </c>
      <c r="L569" s="4">
        <v>1775</v>
      </c>
      <c r="M569" s="4">
        <v>291554</v>
      </c>
      <c r="N569" s="4">
        <v>66</v>
      </c>
      <c r="O569" s="4">
        <v>196</v>
      </c>
      <c r="P569" s="4">
        <v>1665</v>
      </c>
      <c r="Q569" s="4">
        <v>326340</v>
      </c>
      <c r="R569" s="4">
        <v>33</v>
      </c>
      <c r="S569" s="4">
        <v>230</v>
      </c>
      <c r="T569" s="4">
        <v>1700</v>
      </c>
      <c r="U569" s="4">
        <v>390150</v>
      </c>
      <c r="V569" s="4">
        <v>23</v>
      </c>
      <c r="W569" s="4">
        <v>260</v>
      </c>
      <c r="X569" s="4">
        <v>1510</v>
      </c>
      <c r="Y569" s="4">
        <v>392600</v>
      </c>
      <c r="Z569" s="4">
        <v>2</v>
      </c>
      <c r="AA569" s="4">
        <v>356</v>
      </c>
      <c r="AB569" s="4">
        <v>1593</v>
      </c>
      <c r="AC569" s="4">
        <v>567208</v>
      </c>
      <c r="AD569" s="4">
        <v>5</v>
      </c>
      <c r="AE569" s="4">
        <v>332</v>
      </c>
      <c r="AF569" s="4">
        <v>1420</v>
      </c>
      <c r="AG569" s="4">
        <v>471400</v>
      </c>
      <c r="AH569" s="4"/>
      <c r="AI569" s="4"/>
      <c r="AJ569" s="4"/>
      <c r="AK569" s="4"/>
      <c r="AL569" s="4"/>
      <c r="AM569" s="4"/>
      <c r="AN569" s="4"/>
      <c r="AO569" s="4"/>
    </row>
    <row r="570" spans="1:41" ht="15" x14ac:dyDescent="0.2">
      <c r="A570" s="8">
        <v>36879</v>
      </c>
      <c r="B570" s="4">
        <v>53</v>
      </c>
      <c r="C570" s="4">
        <v>125</v>
      </c>
      <c r="D570" s="4">
        <v>1750</v>
      </c>
      <c r="E570" s="10">
        <v>218213</v>
      </c>
      <c r="F570" s="4">
        <v>154</v>
      </c>
      <c r="G570" s="4">
        <v>139</v>
      </c>
      <c r="H570" s="4">
        <v>1762</v>
      </c>
      <c r="I570" s="4">
        <v>244361</v>
      </c>
      <c r="J570" s="4">
        <v>406</v>
      </c>
      <c r="K570" s="4">
        <v>169</v>
      </c>
      <c r="L570" s="4">
        <v>1748</v>
      </c>
      <c r="M570" s="4">
        <v>294454</v>
      </c>
      <c r="N570" s="4">
        <v>335</v>
      </c>
      <c r="O570" s="4">
        <v>199</v>
      </c>
      <c r="P570" s="4">
        <v>1638</v>
      </c>
      <c r="Q570" s="4">
        <v>325729</v>
      </c>
      <c r="R570" s="4">
        <v>113</v>
      </c>
      <c r="S570" s="4">
        <v>237</v>
      </c>
      <c r="T570" s="4">
        <v>1598</v>
      </c>
      <c r="U570" s="4">
        <v>379383</v>
      </c>
      <c r="V570" s="4">
        <v>95</v>
      </c>
      <c r="W570" s="4">
        <v>266</v>
      </c>
      <c r="X570" s="4">
        <v>1597</v>
      </c>
      <c r="Y570" s="4">
        <v>424447</v>
      </c>
      <c r="Z570" s="4">
        <v>38</v>
      </c>
      <c r="AA570" s="4">
        <v>297</v>
      </c>
      <c r="AB570" s="4">
        <v>1480</v>
      </c>
      <c r="AC570" s="4">
        <v>439190</v>
      </c>
      <c r="AD570" s="4">
        <v>5</v>
      </c>
      <c r="AE570" s="4">
        <v>329</v>
      </c>
      <c r="AF570" s="4">
        <v>1420</v>
      </c>
      <c r="AG570" s="4">
        <v>467180</v>
      </c>
      <c r="AH570" s="4"/>
      <c r="AI570" s="4"/>
      <c r="AJ570" s="4"/>
      <c r="AK570" s="4"/>
      <c r="AL570" s="4"/>
      <c r="AM570" s="4"/>
      <c r="AN570" s="4"/>
      <c r="AO570" s="4"/>
    </row>
    <row r="571" spans="1:41" ht="15" x14ac:dyDescent="0.2">
      <c r="A571" s="8">
        <v>36881</v>
      </c>
      <c r="B571" s="4"/>
      <c r="C571" s="4"/>
      <c r="D571" s="4"/>
      <c r="E571" s="10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</row>
    <row r="572" spans="1:41" ht="15" x14ac:dyDescent="0.2">
      <c r="A572" s="8">
        <v>36882</v>
      </c>
      <c r="B572" s="4">
        <v>53</v>
      </c>
      <c r="C572" s="4">
        <v>125</v>
      </c>
      <c r="D572" s="4">
        <v>1750</v>
      </c>
      <c r="E572" s="10">
        <v>218213</v>
      </c>
      <c r="F572" s="4">
        <v>154</v>
      </c>
      <c r="G572" s="4">
        <v>139</v>
      </c>
      <c r="H572" s="4">
        <v>1762</v>
      </c>
      <c r="I572" s="4">
        <v>244361</v>
      </c>
      <c r="J572" s="4">
        <v>406</v>
      </c>
      <c r="K572" s="4">
        <v>169</v>
      </c>
      <c r="L572" s="4">
        <v>1748</v>
      </c>
      <c r="M572" s="4">
        <v>294454</v>
      </c>
      <c r="N572" s="4">
        <v>335</v>
      </c>
      <c r="O572" s="4">
        <v>199</v>
      </c>
      <c r="P572" s="4">
        <v>1638</v>
      </c>
      <c r="Q572" s="4">
        <v>325729</v>
      </c>
      <c r="R572" s="4">
        <v>113</v>
      </c>
      <c r="S572" s="4">
        <v>237</v>
      </c>
      <c r="T572" s="4">
        <v>1598</v>
      </c>
      <c r="U572" s="4">
        <v>379383</v>
      </c>
      <c r="V572" s="4">
        <v>95</v>
      </c>
      <c r="W572" s="4">
        <v>266</v>
      </c>
      <c r="X572" s="4">
        <v>1597</v>
      </c>
      <c r="Y572" s="4">
        <v>424447</v>
      </c>
      <c r="Z572" s="4">
        <v>38</v>
      </c>
      <c r="AA572" s="4">
        <v>297</v>
      </c>
      <c r="AB572" s="4">
        <v>1480</v>
      </c>
      <c r="AC572" s="4">
        <v>439190</v>
      </c>
      <c r="AD572" s="4">
        <v>5</v>
      </c>
      <c r="AE572" s="4">
        <v>329</v>
      </c>
      <c r="AF572" s="4">
        <v>1420</v>
      </c>
      <c r="AG572" s="4">
        <v>467180</v>
      </c>
      <c r="AH572" s="4"/>
      <c r="AI572" s="4"/>
      <c r="AJ572" s="4"/>
      <c r="AK572" s="4"/>
      <c r="AL572" s="4"/>
      <c r="AM572" s="4"/>
      <c r="AN572" s="4"/>
      <c r="AO572" s="4"/>
    </row>
    <row r="573" spans="1:41" ht="15" x14ac:dyDescent="0.2">
      <c r="A573" s="8">
        <v>36886</v>
      </c>
      <c r="B573" s="4"/>
      <c r="C573" s="4"/>
      <c r="D573" s="4"/>
      <c r="E573" s="10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</row>
    <row r="574" spans="1:41" ht="15" x14ac:dyDescent="0.2">
      <c r="A574" s="8">
        <v>36888</v>
      </c>
      <c r="B574" s="4"/>
      <c r="C574" s="4"/>
      <c r="D574" s="4"/>
      <c r="E574" s="10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</row>
    <row r="575" spans="1:41" ht="15" x14ac:dyDescent="0.2">
      <c r="A575" s="8">
        <v>36889</v>
      </c>
      <c r="B575" s="4"/>
      <c r="C575" s="4"/>
      <c r="D575" s="4"/>
      <c r="E575" s="10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</row>
    <row r="576" spans="1:41" ht="15" x14ac:dyDescent="0.2">
      <c r="A576" s="8"/>
      <c r="B576" s="4"/>
      <c r="C576" s="4"/>
      <c r="D576" s="4"/>
      <c r="E576" s="10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</row>
    <row r="577" spans="1:41" ht="15" x14ac:dyDescent="0.2">
      <c r="A577" s="8">
        <v>36893</v>
      </c>
      <c r="B577" s="4"/>
      <c r="C577" s="4"/>
      <c r="D577" s="4"/>
      <c r="E577" s="10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</row>
    <row r="578" spans="1:41" ht="15" x14ac:dyDescent="0.2">
      <c r="A578" s="8">
        <v>36895</v>
      </c>
      <c r="B578" s="4"/>
      <c r="C578" s="4"/>
      <c r="D578" s="4"/>
      <c r="E578" s="10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</row>
    <row r="579" spans="1:41" ht="15" x14ac:dyDescent="0.2">
      <c r="A579" s="8">
        <v>36896</v>
      </c>
      <c r="B579" s="4"/>
      <c r="C579" s="4"/>
      <c r="D579" s="4"/>
      <c r="E579" s="10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</row>
    <row r="580" spans="1:41" ht="15" x14ac:dyDescent="0.2">
      <c r="A580" s="8">
        <v>36900</v>
      </c>
      <c r="B580" s="4">
        <v>67</v>
      </c>
      <c r="C580" s="4">
        <v>116</v>
      </c>
      <c r="D580" s="4">
        <v>1765</v>
      </c>
      <c r="E580" s="10">
        <v>205181</v>
      </c>
      <c r="F580" s="4">
        <v>130</v>
      </c>
      <c r="G580" s="4">
        <v>143</v>
      </c>
      <c r="H580" s="4">
        <v>1903</v>
      </c>
      <c r="I580" s="4">
        <v>271837</v>
      </c>
      <c r="J580" s="4">
        <v>226</v>
      </c>
      <c r="K580" s="4">
        <v>170</v>
      </c>
      <c r="L580" s="4">
        <v>1815</v>
      </c>
      <c r="M580" s="4">
        <v>308803</v>
      </c>
      <c r="N580" s="4">
        <v>232</v>
      </c>
      <c r="O580" s="4">
        <v>198</v>
      </c>
      <c r="P580" s="4">
        <v>1775</v>
      </c>
      <c r="Q580" s="4">
        <v>350710</v>
      </c>
      <c r="R580" s="4">
        <v>27</v>
      </c>
      <c r="S580" s="4">
        <v>236</v>
      </c>
      <c r="T580" s="4">
        <v>1750</v>
      </c>
      <c r="U580" s="4">
        <v>413000</v>
      </c>
      <c r="V580" s="4">
        <v>13</v>
      </c>
      <c r="W580" s="4">
        <v>261</v>
      </c>
      <c r="X580" s="4">
        <v>1700</v>
      </c>
      <c r="Y580" s="4">
        <v>426700</v>
      </c>
      <c r="Z580" s="4"/>
      <c r="AA580" s="4"/>
      <c r="AB580" s="4"/>
      <c r="AC580" s="4"/>
      <c r="AD580" s="4">
        <v>62</v>
      </c>
      <c r="AE580" s="4">
        <v>286</v>
      </c>
      <c r="AF580" s="4">
        <v>1600</v>
      </c>
      <c r="AG580" s="4">
        <v>457067</v>
      </c>
      <c r="AH580" s="1">
        <v>24</v>
      </c>
      <c r="AI580" s="1">
        <v>361</v>
      </c>
      <c r="AJ580" s="1">
        <v>1600</v>
      </c>
      <c r="AK580" s="1">
        <v>577067</v>
      </c>
      <c r="AL580" s="4"/>
      <c r="AM580" s="4"/>
      <c r="AN580" s="4"/>
      <c r="AO580" s="4"/>
    </row>
    <row r="581" spans="1:41" ht="15" x14ac:dyDescent="0.2">
      <c r="A581" s="24">
        <v>36902</v>
      </c>
      <c r="B581" s="25"/>
      <c r="C581" s="25"/>
      <c r="D581" s="25"/>
      <c r="E581" s="26"/>
      <c r="F581" s="14">
        <v>159</v>
      </c>
      <c r="G581" s="14">
        <v>123</v>
      </c>
      <c r="H581" s="15">
        <v>1672</v>
      </c>
      <c r="I581" s="15">
        <v>205241</v>
      </c>
      <c r="J581" s="14">
        <v>305</v>
      </c>
      <c r="K581" s="14">
        <v>166</v>
      </c>
      <c r="L581" s="14">
        <v>1844</v>
      </c>
      <c r="M581" s="21">
        <v>305909</v>
      </c>
      <c r="N581" s="14">
        <v>378</v>
      </c>
      <c r="O581" s="14">
        <v>195</v>
      </c>
      <c r="P581" s="14">
        <v>1736</v>
      </c>
      <c r="Q581" s="21">
        <v>337787</v>
      </c>
      <c r="R581" s="14">
        <v>153</v>
      </c>
      <c r="S581" s="14">
        <v>228</v>
      </c>
      <c r="T581" s="14">
        <v>1699</v>
      </c>
      <c r="U581" s="21">
        <v>368639</v>
      </c>
      <c r="V581" s="25">
        <v>97</v>
      </c>
      <c r="W581" s="25">
        <v>276</v>
      </c>
      <c r="X581" s="25">
        <v>1593</v>
      </c>
      <c r="Y581" s="26">
        <v>434100</v>
      </c>
      <c r="Z581" s="25">
        <v>17</v>
      </c>
      <c r="AA581" s="25">
        <v>303</v>
      </c>
      <c r="AB581" s="25">
        <v>1530</v>
      </c>
      <c r="AC581" s="26">
        <v>464130</v>
      </c>
      <c r="AD581" s="25">
        <v>4</v>
      </c>
      <c r="AE581" s="25">
        <v>347</v>
      </c>
      <c r="AF581" s="25">
        <v>1530</v>
      </c>
      <c r="AG581" s="26">
        <v>530528</v>
      </c>
      <c r="AH581" s="23">
        <v>14</v>
      </c>
      <c r="AI581" s="23">
        <v>367</v>
      </c>
      <c r="AJ581" s="23">
        <v>1540</v>
      </c>
      <c r="AK581" s="23">
        <v>564960</v>
      </c>
      <c r="AL581" s="14">
        <v>10</v>
      </c>
      <c r="AM581" s="14">
        <v>401</v>
      </c>
      <c r="AN581" s="14">
        <v>1650</v>
      </c>
      <c r="AO581" s="14">
        <v>661980</v>
      </c>
    </row>
    <row r="582" spans="1:41" ht="15" x14ac:dyDescent="0.2">
      <c r="A582" s="8">
        <v>36903</v>
      </c>
      <c r="B582" s="4">
        <v>29</v>
      </c>
      <c r="C582" s="4">
        <v>121</v>
      </c>
      <c r="D582" s="4">
        <v>1570</v>
      </c>
      <c r="E582" s="10">
        <v>189185</v>
      </c>
      <c r="F582" s="4">
        <v>67</v>
      </c>
      <c r="G582" s="4">
        <v>142</v>
      </c>
      <c r="H582" s="4">
        <v>1913</v>
      </c>
      <c r="I582" s="4">
        <v>271056</v>
      </c>
      <c r="J582" s="4">
        <v>51</v>
      </c>
      <c r="K582" s="4">
        <v>169</v>
      </c>
      <c r="L582" s="4">
        <v>1880</v>
      </c>
      <c r="M582" s="4">
        <v>316780</v>
      </c>
      <c r="N582" s="4">
        <v>68</v>
      </c>
      <c r="O582" s="4">
        <v>201</v>
      </c>
      <c r="P582" s="4">
        <v>1730</v>
      </c>
      <c r="Q582" s="4">
        <v>347442</v>
      </c>
      <c r="R582" s="4">
        <v>16</v>
      </c>
      <c r="S582" s="4">
        <v>233</v>
      </c>
      <c r="T582" s="4">
        <v>1760</v>
      </c>
      <c r="U582" s="4">
        <v>410080</v>
      </c>
      <c r="V582" s="4"/>
      <c r="W582" s="4"/>
      <c r="X582" s="4"/>
      <c r="Y582" s="4"/>
      <c r="Z582" s="4">
        <v>18</v>
      </c>
      <c r="AA582" s="4">
        <v>281</v>
      </c>
      <c r="AB582" s="4">
        <v>1620</v>
      </c>
      <c r="AC582" s="4">
        <v>455220</v>
      </c>
      <c r="AD582" s="4">
        <v>4</v>
      </c>
      <c r="AE582" s="4">
        <v>340</v>
      </c>
      <c r="AF582" s="4">
        <v>1560</v>
      </c>
      <c r="AG582" s="4">
        <v>530400</v>
      </c>
      <c r="AH582" s="1">
        <v>16</v>
      </c>
      <c r="AI582" s="1">
        <v>304</v>
      </c>
      <c r="AJ582" s="1">
        <v>1670</v>
      </c>
      <c r="AK582" s="1">
        <v>507680</v>
      </c>
      <c r="AL582" s="4"/>
      <c r="AM582" s="4"/>
      <c r="AN582" s="4"/>
      <c r="AO582" s="4"/>
    </row>
    <row r="583" spans="1:41" ht="15" x14ac:dyDescent="0.2">
      <c r="A583" s="8">
        <v>36907</v>
      </c>
      <c r="B583" s="4"/>
      <c r="C583" s="4"/>
      <c r="D583" s="4"/>
      <c r="E583" s="10"/>
      <c r="F583" s="4">
        <v>142</v>
      </c>
      <c r="G583" s="4">
        <v>140</v>
      </c>
      <c r="H583" s="4">
        <v>1840</v>
      </c>
      <c r="I583" s="4">
        <v>257600</v>
      </c>
      <c r="J583" s="4">
        <v>296</v>
      </c>
      <c r="K583" s="4">
        <v>164</v>
      </c>
      <c r="L583" s="4">
        <v>1819</v>
      </c>
      <c r="M583" s="4">
        <v>298803</v>
      </c>
      <c r="N583" s="4">
        <v>269</v>
      </c>
      <c r="O583" s="4">
        <v>197</v>
      </c>
      <c r="P583" s="4">
        <v>1750</v>
      </c>
      <c r="Q583" s="4">
        <v>344625</v>
      </c>
      <c r="R583" s="4">
        <v>167</v>
      </c>
      <c r="S583" s="4">
        <v>234</v>
      </c>
      <c r="T583" s="4">
        <v>1604</v>
      </c>
      <c r="U583" s="4">
        <v>375688</v>
      </c>
      <c r="V583" s="4">
        <v>43</v>
      </c>
      <c r="W583" s="4">
        <v>260</v>
      </c>
      <c r="X583" s="4">
        <v>1575</v>
      </c>
      <c r="Y583" s="4">
        <v>409500</v>
      </c>
      <c r="Z583" s="4">
        <v>74</v>
      </c>
      <c r="AA583" s="4">
        <v>285</v>
      </c>
      <c r="AB583" s="4">
        <v>1600</v>
      </c>
      <c r="AC583" s="4">
        <v>456000</v>
      </c>
      <c r="AD583" s="4">
        <v>18</v>
      </c>
      <c r="AE583" s="4">
        <v>279</v>
      </c>
      <c r="AF583" s="4">
        <v>1660</v>
      </c>
      <c r="AG583" s="4">
        <v>463140</v>
      </c>
      <c r="AH583" s="1">
        <v>72</v>
      </c>
      <c r="AI583" s="1">
        <v>382</v>
      </c>
      <c r="AJ583" s="1">
        <v>1583</v>
      </c>
      <c r="AK583" s="1">
        <v>605097</v>
      </c>
      <c r="AL583" s="4"/>
      <c r="AM583" s="4"/>
      <c r="AN583" s="4"/>
      <c r="AO583" s="4"/>
    </row>
    <row r="584" spans="1:41" ht="15" x14ac:dyDescent="0.2">
      <c r="A584" s="22">
        <v>36909</v>
      </c>
      <c r="B584" s="14"/>
      <c r="C584" s="14"/>
      <c r="D584" s="14"/>
      <c r="E584" s="21"/>
      <c r="F584" s="14">
        <v>143</v>
      </c>
      <c r="G584" s="14">
        <v>138</v>
      </c>
      <c r="H584" s="14">
        <v>1765</v>
      </c>
      <c r="I584" s="14">
        <v>242734</v>
      </c>
      <c r="J584" s="14">
        <v>462</v>
      </c>
      <c r="K584" s="14">
        <v>166</v>
      </c>
      <c r="L584" s="14">
        <v>1795</v>
      </c>
      <c r="M584" s="14">
        <v>297904</v>
      </c>
      <c r="N584" s="14">
        <v>340</v>
      </c>
      <c r="O584" s="14">
        <v>201</v>
      </c>
      <c r="P584" s="14">
        <v>1745</v>
      </c>
      <c r="Q584" s="14">
        <v>351062</v>
      </c>
      <c r="R584" s="14">
        <v>209</v>
      </c>
      <c r="S584" s="14">
        <v>236</v>
      </c>
      <c r="T584" s="14">
        <v>1695</v>
      </c>
      <c r="U584" s="14">
        <v>390360</v>
      </c>
      <c r="V584" s="14">
        <v>305</v>
      </c>
      <c r="W584" s="14">
        <v>273</v>
      </c>
      <c r="X584" s="14">
        <v>1676</v>
      </c>
      <c r="Y584" s="14">
        <v>456839</v>
      </c>
      <c r="Z584" s="14">
        <v>21</v>
      </c>
      <c r="AA584" s="14">
        <v>308</v>
      </c>
      <c r="AB584" s="14">
        <v>1650</v>
      </c>
      <c r="AC584" s="14">
        <v>508445</v>
      </c>
      <c r="AD584" s="14"/>
      <c r="AE584" s="14"/>
      <c r="AF584" s="14"/>
      <c r="AG584" s="14"/>
      <c r="AH584" s="14"/>
      <c r="AI584" s="14"/>
      <c r="AJ584" s="14"/>
      <c r="AK584" s="14"/>
      <c r="AL584" s="14">
        <v>4</v>
      </c>
      <c r="AM584" s="14">
        <v>391</v>
      </c>
      <c r="AN584" s="14">
        <v>1550</v>
      </c>
      <c r="AO584" s="14">
        <v>610700</v>
      </c>
    </row>
    <row r="585" spans="1:41" ht="15" x14ac:dyDescent="0.2">
      <c r="A585" s="8">
        <v>36910</v>
      </c>
      <c r="B585" s="4">
        <v>20</v>
      </c>
      <c r="C585" s="4">
        <v>122</v>
      </c>
      <c r="D585" s="4">
        <v>1870</v>
      </c>
      <c r="E585" s="10">
        <v>227205</v>
      </c>
      <c r="F585" s="4">
        <v>22</v>
      </c>
      <c r="G585" s="4">
        <v>135</v>
      </c>
      <c r="H585" s="4">
        <v>1827</v>
      </c>
      <c r="I585" s="4">
        <v>246000</v>
      </c>
      <c r="J585" s="4">
        <v>190</v>
      </c>
      <c r="K585" s="4">
        <v>169</v>
      </c>
      <c r="L585" s="4">
        <v>1862</v>
      </c>
      <c r="M585" s="4">
        <v>314306</v>
      </c>
      <c r="N585" s="4">
        <v>69</v>
      </c>
      <c r="O585" s="4">
        <v>197</v>
      </c>
      <c r="P585" s="4">
        <v>1810</v>
      </c>
      <c r="Q585" s="4">
        <v>356570</v>
      </c>
      <c r="R585" s="4">
        <v>38</v>
      </c>
      <c r="S585" s="4">
        <v>235</v>
      </c>
      <c r="T585" s="4">
        <v>1680</v>
      </c>
      <c r="U585" s="4">
        <v>393960</v>
      </c>
      <c r="V585" s="4">
        <v>16</v>
      </c>
      <c r="W585" s="4">
        <v>259</v>
      </c>
      <c r="X585" s="4">
        <v>1590</v>
      </c>
      <c r="Y585" s="4">
        <v>411810</v>
      </c>
      <c r="Z585" s="4">
        <v>12</v>
      </c>
      <c r="AA585" s="4">
        <v>281</v>
      </c>
      <c r="AB585" s="4">
        <v>1640</v>
      </c>
      <c r="AC585" s="4">
        <v>460840</v>
      </c>
      <c r="AD585" s="4"/>
      <c r="AE585" s="4"/>
      <c r="AF585" s="4"/>
      <c r="AG585" s="4"/>
      <c r="AH585" s="1">
        <v>19</v>
      </c>
      <c r="AI585" s="1">
        <v>375</v>
      </c>
      <c r="AJ585" s="1">
        <v>1570</v>
      </c>
      <c r="AK585" s="1">
        <v>587965</v>
      </c>
      <c r="AL585" s="4"/>
      <c r="AM585" s="4"/>
      <c r="AN585" s="4"/>
      <c r="AO585" s="4"/>
    </row>
    <row r="586" spans="1:41" ht="15" x14ac:dyDescent="0.2">
      <c r="A586" s="8">
        <v>36914</v>
      </c>
      <c r="B586" s="4">
        <v>72</v>
      </c>
      <c r="C586" s="4">
        <v>121</v>
      </c>
      <c r="D586" s="4">
        <v>1827</v>
      </c>
      <c r="E586" s="10">
        <v>221331</v>
      </c>
      <c r="F586" s="4">
        <v>184</v>
      </c>
      <c r="G586" s="4">
        <v>141</v>
      </c>
      <c r="H586" s="4">
        <v>1895</v>
      </c>
      <c r="I586" s="4">
        <v>266721</v>
      </c>
      <c r="J586" s="4">
        <v>355</v>
      </c>
      <c r="K586" s="4">
        <v>164</v>
      </c>
      <c r="L586" s="4">
        <v>1954</v>
      </c>
      <c r="M586" s="4">
        <v>320358</v>
      </c>
      <c r="N586" s="4">
        <v>168</v>
      </c>
      <c r="O586" s="4">
        <v>199</v>
      </c>
      <c r="P586" s="4">
        <v>1808</v>
      </c>
      <c r="Q586" s="4">
        <v>359918</v>
      </c>
      <c r="R586" s="4">
        <v>172</v>
      </c>
      <c r="S586" s="4">
        <v>235</v>
      </c>
      <c r="T586" s="4">
        <v>1727</v>
      </c>
      <c r="U586" s="4">
        <v>406190</v>
      </c>
      <c r="V586" s="4">
        <v>88</v>
      </c>
      <c r="W586" s="4">
        <v>267</v>
      </c>
      <c r="X586" s="4">
        <v>1652</v>
      </c>
      <c r="Y586" s="4">
        <v>441745</v>
      </c>
      <c r="Z586" s="4">
        <v>63</v>
      </c>
      <c r="AA586" s="4">
        <v>291</v>
      </c>
      <c r="AB586" s="4">
        <v>1615</v>
      </c>
      <c r="AC586" s="4">
        <v>469158</v>
      </c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</row>
    <row r="587" spans="1:41" ht="15" x14ac:dyDescent="0.2">
      <c r="A587" s="18">
        <v>36916</v>
      </c>
      <c r="B587" s="14"/>
      <c r="C587" s="14"/>
      <c r="D587" s="14"/>
      <c r="E587" s="21"/>
      <c r="F587" s="14">
        <v>80</v>
      </c>
      <c r="G587" s="14">
        <v>134</v>
      </c>
      <c r="H587" s="14">
        <v>1947</v>
      </c>
      <c r="I587" s="14">
        <v>260637</v>
      </c>
      <c r="J587" s="14">
        <v>447</v>
      </c>
      <c r="K587" s="14">
        <v>162</v>
      </c>
      <c r="L587" s="14">
        <v>1890</v>
      </c>
      <c r="M587" s="14">
        <v>305435</v>
      </c>
      <c r="N587" s="14">
        <v>314</v>
      </c>
      <c r="O587" s="14">
        <v>200</v>
      </c>
      <c r="P587" s="14">
        <v>1847</v>
      </c>
      <c r="Q587" s="14">
        <v>369382</v>
      </c>
      <c r="R587" s="14">
        <v>145</v>
      </c>
      <c r="S587" s="14">
        <v>230</v>
      </c>
      <c r="T587" s="14">
        <v>1792</v>
      </c>
      <c r="U587" s="14">
        <v>411238</v>
      </c>
      <c r="V587" s="14">
        <v>284</v>
      </c>
      <c r="W587" s="14">
        <v>276</v>
      </c>
      <c r="X587" s="14">
        <v>1707</v>
      </c>
      <c r="Y587" s="14">
        <v>470430</v>
      </c>
      <c r="Z587" s="14">
        <v>58</v>
      </c>
      <c r="AA587" s="14">
        <v>313</v>
      </c>
      <c r="AB587" s="14">
        <v>1603</v>
      </c>
      <c r="AC587" s="14">
        <v>501991</v>
      </c>
      <c r="AD587" s="14">
        <v>10</v>
      </c>
      <c r="AE587" s="14">
        <v>341</v>
      </c>
      <c r="AF587" s="14">
        <v>1600</v>
      </c>
      <c r="AG587" s="14">
        <v>546080</v>
      </c>
      <c r="AH587" s="14"/>
      <c r="AI587" s="14"/>
      <c r="AJ587" s="14"/>
      <c r="AK587" s="14"/>
      <c r="AL587" s="14"/>
      <c r="AM587" s="14"/>
      <c r="AN587" s="14"/>
      <c r="AO587" s="4"/>
    </row>
    <row r="588" spans="1:41" ht="15" x14ac:dyDescent="0.2">
      <c r="A588" s="8">
        <v>36917</v>
      </c>
      <c r="B588" s="4">
        <v>146</v>
      </c>
      <c r="C588" s="4">
        <v>121</v>
      </c>
      <c r="D588" s="4">
        <v>1931</v>
      </c>
      <c r="E588" s="10">
        <v>232875</v>
      </c>
      <c r="F588" s="4">
        <v>89</v>
      </c>
      <c r="G588" s="4">
        <v>139</v>
      </c>
      <c r="H588" s="4">
        <v>1803</v>
      </c>
      <c r="I588" s="4">
        <v>251112</v>
      </c>
      <c r="J588" s="4">
        <v>175</v>
      </c>
      <c r="K588" s="4">
        <v>166</v>
      </c>
      <c r="L588" s="4">
        <v>1867</v>
      </c>
      <c r="M588" s="4">
        <v>309659</v>
      </c>
      <c r="N588" s="4">
        <v>96</v>
      </c>
      <c r="O588" s="4">
        <v>193</v>
      </c>
      <c r="P588" s="4">
        <v>1771</v>
      </c>
      <c r="Q588" s="4">
        <v>341127</v>
      </c>
      <c r="R588" s="4">
        <v>39</v>
      </c>
      <c r="S588" s="4">
        <v>240</v>
      </c>
      <c r="T588" s="4">
        <v>1650</v>
      </c>
      <c r="U588" s="4">
        <v>395588</v>
      </c>
      <c r="V588" s="4">
        <v>48</v>
      </c>
      <c r="W588" s="4">
        <v>262</v>
      </c>
      <c r="X588" s="4">
        <v>1670</v>
      </c>
      <c r="Y588" s="4">
        <v>436705</v>
      </c>
      <c r="Z588" s="4">
        <v>51</v>
      </c>
      <c r="AA588" s="4">
        <v>300</v>
      </c>
      <c r="AB588" s="4">
        <v>1667</v>
      </c>
      <c r="AC588" s="4">
        <v>499444</v>
      </c>
      <c r="AD588" s="4">
        <v>1</v>
      </c>
      <c r="AE588" s="4">
        <v>336</v>
      </c>
      <c r="AF588" s="4">
        <v>1500</v>
      </c>
      <c r="AG588" s="4">
        <v>504000</v>
      </c>
      <c r="AH588" s="4"/>
      <c r="AI588" s="4"/>
      <c r="AJ588" s="4"/>
      <c r="AK588" s="4"/>
      <c r="AL588" s="4"/>
      <c r="AM588" s="4"/>
      <c r="AN588" s="4"/>
      <c r="AO588" s="4"/>
    </row>
    <row r="589" spans="1:41" ht="15" x14ac:dyDescent="0.2">
      <c r="A589" s="8">
        <v>36921</v>
      </c>
      <c r="B589" s="4">
        <v>78</v>
      </c>
      <c r="C589" s="4">
        <v>121</v>
      </c>
      <c r="D589" s="4">
        <v>1820</v>
      </c>
      <c r="E589" s="10">
        <v>220675</v>
      </c>
      <c r="F589" s="4">
        <v>121</v>
      </c>
      <c r="G589" s="4">
        <v>141</v>
      </c>
      <c r="H589" s="4">
        <v>1860</v>
      </c>
      <c r="I589" s="4">
        <v>261640</v>
      </c>
      <c r="J589" s="4">
        <v>428</v>
      </c>
      <c r="K589" s="4">
        <v>166</v>
      </c>
      <c r="L589" s="4">
        <v>1933</v>
      </c>
      <c r="M589" s="4">
        <v>321854</v>
      </c>
      <c r="N589" s="4">
        <v>98</v>
      </c>
      <c r="O589" s="4">
        <v>186</v>
      </c>
      <c r="P589" s="4">
        <v>1903</v>
      </c>
      <c r="Q589" s="4">
        <v>353068</v>
      </c>
      <c r="R589" s="4">
        <v>100</v>
      </c>
      <c r="S589" s="4">
        <v>237</v>
      </c>
      <c r="T589" s="4">
        <v>1800</v>
      </c>
      <c r="U589" s="4">
        <v>425700</v>
      </c>
      <c r="V589" s="4">
        <v>60</v>
      </c>
      <c r="W589" s="4">
        <v>266</v>
      </c>
      <c r="X589" s="4">
        <v>1747</v>
      </c>
      <c r="Y589" s="4">
        <v>465196</v>
      </c>
      <c r="Z589" s="4">
        <v>57</v>
      </c>
      <c r="AA589" s="4">
        <v>304</v>
      </c>
      <c r="AB589" s="4">
        <v>1665</v>
      </c>
      <c r="AC589" s="4">
        <v>506160</v>
      </c>
      <c r="AD589" s="4">
        <v>25</v>
      </c>
      <c r="AE589" s="4">
        <v>338</v>
      </c>
      <c r="AF589" s="4">
        <v>1570</v>
      </c>
      <c r="AG589" s="4">
        <v>509253</v>
      </c>
      <c r="AH589" s="4"/>
      <c r="AI589" s="4"/>
      <c r="AJ589" s="4"/>
      <c r="AK589" s="4"/>
      <c r="AL589" s="1">
        <v>2</v>
      </c>
      <c r="AM589" s="1">
        <v>508</v>
      </c>
      <c r="AN589" s="1">
        <v>1540</v>
      </c>
      <c r="AO589" s="1">
        <v>782320</v>
      </c>
    </row>
    <row r="590" spans="1:41" ht="15" x14ac:dyDescent="0.2">
      <c r="A590" s="8"/>
      <c r="B590" s="4"/>
      <c r="C590" s="4"/>
      <c r="D590" s="4"/>
      <c r="E590" s="10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1"/>
      <c r="AM590" s="1"/>
      <c r="AN590" s="1"/>
      <c r="AO590" s="1"/>
    </row>
    <row r="591" spans="1:41" ht="15" x14ac:dyDescent="0.2">
      <c r="A591" s="18">
        <v>36923</v>
      </c>
      <c r="B591" s="14"/>
      <c r="C591" s="14"/>
      <c r="D591" s="14"/>
      <c r="E591" s="21"/>
      <c r="F591" s="14">
        <v>84</v>
      </c>
      <c r="G591" s="14">
        <v>120</v>
      </c>
      <c r="H591" s="14">
        <v>1906</v>
      </c>
      <c r="I591" s="14">
        <v>229290</v>
      </c>
      <c r="J591" s="14">
        <v>354</v>
      </c>
      <c r="K591" s="14">
        <v>162</v>
      </c>
      <c r="L591" s="14">
        <v>1939</v>
      </c>
      <c r="M591" s="14">
        <v>314607</v>
      </c>
      <c r="N591" s="14">
        <v>525</v>
      </c>
      <c r="O591" s="14">
        <v>199</v>
      </c>
      <c r="P591" s="14">
        <v>1842</v>
      </c>
      <c r="Q591" s="14">
        <v>367034</v>
      </c>
      <c r="R591" s="14">
        <v>314</v>
      </c>
      <c r="S591" s="14">
        <v>233</v>
      </c>
      <c r="T591" s="14">
        <v>1731</v>
      </c>
      <c r="U591" s="14">
        <v>402696</v>
      </c>
      <c r="V591" s="14">
        <v>230</v>
      </c>
      <c r="W591" s="14">
        <v>273</v>
      </c>
      <c r="X591" s="14">
        <v>1707</v>
      </c>
      <c r="Y591" s="14">
        <v>466818</v>
      </c>
      <c r="Z591" s="14">
        <v>163</v>
      </c>
      <c r="AA591" s="14">
        <v>321</v>
      </c>
      <c r="AB591" s="14">
        <v>1676</v>
      </c>
      <c r="AC591" s="14">
        <v>537460</v>
      </c>
      <c r="AD591" s="14">
        <v>16</v>
      </c>
      <c r="AE591" s="14">
        <v>350</v>
      </c>
      <c r="AF591" s="14">
        <v>1730</v>
      </c>
      <c r="AG591" s="14">
        <v>604635</v>
      </c>
      <c r="AH591" s="14"/>
      <c r="AI591" s="14"/>
      <c r="AJ591" s="14"/>
      <c r="AK591" s="14"/>
      <c r="AL591" s="14"/>
      <c r="AM591" s="14"/>
      <c r="AN591" s="14"/>
      <c r="AO591" s="4"/>
    </row>
    <row r="592" spans="1:41" ht="15" x14ac:dyDescent="0.2">
      <c r="A592" s="8">
        <v>36924</v>
      </c>
      <c r="B592" s="4">
        <v>30</v>
      </c>
      <c r="C592" s="4">
        <v>122</v>
      </c>
      <c r="D592" s="4">
        <v>1900</v>
      </c>
      <c r="E592" s="10">
        <v>231800</v>
      </c>
      <c r="F592" s="4">
        <v>63</v>
      </c>
      <c r="G592" s="4">
        <v>140</v>
      </c>
      <c r="H592" s="4">
        <v>1855</v>
      </c>
      <c r="I592" s="4">
        <v>258773</v>
      </c>
      <c r="J592" s="4">
        <v>116</v>
      </c>
      <c r="K592" s="4">
        <v>165</v>
      </c>
      <c r="L592" s="4">
        <v>1894</v>
      </c>
      <c r="M592" s="4">
        <v>312828</v>
      </c>
      <c r="N592" s="4">
        <v>116</v>
      </c>
      <c r="O592" s="4">
        <v>199</v>
      </c>
      <c r="P592" s="4">
        <v>1817</v>
      </c>
      <c r="Q592" s="4">
        <v>360608</v>
      </c>
      <c r="R592" s="4">
        <v>118</v>
      </c>
      <c r="S592" s="4">
        <v>234</v>
      </c>
      <c r="T592" s="4">
        <v>1787</v>
      </c>
      <c r="U592" s="4">
        <v>418378</v>
      </c>
      <c r="V592" s="4">
        <v>20</v>
      </c>
      <c r="W592" s="4">
        <v>255</v>
      </c>
      <c r="X592" s="4">
        <v>1560</v>
      </c>
      <c r="Y592" s="4">
        <v>397800</v>
      </c>
      <c r="Z592" s="4"/>
      <c r="AA592" s="4"/>
      <c r="AB592" s="4"/>
      <c r="AC592" s="4"/>
      <c r="AD592" s="4"/>
      <c r="AE592" s="4"/>
      <c r="AF592" s="4"/>
      <c r="AG592" s="4"/>
      <c r="AH592" s="1">
        <v>5</v>
      </c>
      <c r="AI592" s="1">
        <v>363</v>
      </c>
      <c r="AJ592" s="1">
        <v>1500</v>
      </c>
      <c r="AK592" s="1">
        <v>544500</v>
      </c>
      <c r="AL592" s="1">
        <v>3</v>
      </c>
      <c r="AM592" s="1">
        <v>433</v>
      </c>
      <c r="AN592" s="1">
        <v>1520</v>
      </c>
      <c r="AO592" s="1">
        <v>658160</v>
      </c>
    </row>
    <row r="593" spans="1:41" ht="15" x14ac:dyDescent="0.2">
      <c r="A593" s="8">
        <v>36928</v>
      </c>
      <c r="B593" s="4"/>
      <c r="C593" s="4"/>
      <c r="D593" s="4"/>
      <c r="E593" s="10"/>
      <c r="F593" s="4">
        <v>171</v>
      </c>
      <c r="G593" s="4">
        <v>146</v>
      </c>
      <c r="H593" s="4">
        <v>1871</v>
      </c>
      <c r="I593" s="4">
        <v>273598</v>
      </c>
      <c r="J593" s="4">
        <v>379</v>
      </c>
      <c r="K593" s="4">
        <v>165</v>
      </c>
      <c r="L593" s="4">
        <v>1845</v>
      </c>
      <c r="M593" s="4">
        <v>303834</v>
      </c>
      <c r="N593" s="4">
        <v>242</v>
      </c>
      <c r="O593" s="4">
        <v>190</v>
      </c>
      <c r="P593" s="4">
        <v>1886</v>
      </c>
      <c r="Q593" s="4">
        <v>357397</v>
      </c>
      <c r="R593" s="4">
        <v>72</v>
      </c>
      <c r="S593" s="4">
        <v>238</v>
      </c>
      <c r="T593" s="4">
        <v>1773</v>
      </c>
      <c r="U593" s="4">
        <v>421855</v>
      </c>
      <c r="V593" s="4">
        <v>68</v>
      </c>
      <c r="W593" s="4">
        <v>261</v>
      </c>
      <c r="X593" s="4">
        <v>1745</v>
      </c>
      <c r="Y593" s="4">
        <v>455881</v>
      </c>
      <c r="Z593" s="4"/>
      <c r="AA593" s="4"/>
      <c r="AB593" s="4"/>
      <c r="AC593" s="4"/>
      <c r="AD593" s="4"/>
      <c r="AE593" s="4"/>
      <c r="AF593" s="4"/>
      <c r="AG593" s="4"/>
      <c r="AH593" s="1">
        <v>20</v>
      </c>
      <c r="AI593" s="1">
        <v>374</v>
      </c>
      <c r="AJ593" s="1">
        <v>1660</v>
      </c>
      <c r="AK593" s="1">
        <v>620010</v>
      </c>
      <c r="AL593" s="1">
        <v>3</v>
      </c>
      <c r="AM593" s="1">
        <v>447</v>
      </c>
      <c r="AN593" s="1">
        <v>1600</v>
      </c>
      <c r="AO593" s="1">
        <v>715200</v>
      </c>
    </row>
    <row r="594" spans="1:41" ht="15" x14ac:dyDescent="0.2">
      <c r="A594" s="22">
        <v>36930</v>
      </c>
      <c r="B594" s="14">
        <v>54</v>
      </c>
      <c r="C594" s="14">
        <v>123</v>
      </c>
      <c r="D594" s="14">
        <v>1900</v>
      </c>
      <c r="E594" s="21">
        <v>233294</v>
      </c>
      <c r="F594" s="14">
        <v>257</v>
      </c>
      <c r="G594" s="14">
        <v>157</v>
      </c>
      <c r="H594" s="14">
        <v>1865</v>
      </c>
      <c r="I594" s="14">
        <v>293258</v>
      </c>
      <c r="J594" s="14">
        <v>159</v>
      </c>
      <c r="K594" s="14">
        <v>185</v>
      </c>
      <c r="L594" s="14">
        <v>1817</v>
      </c>
      <c r="M594" s="14">
        <v>335436</v>
      </c>
      <c r="N594" s="14">
        <v>81</v>
      </c>
      <c r="O594" s="14">
        <v>220</v>
      </c>
      <c r="P594" s="14">
        <v>1734</v>
      </c>
      <c r="Q594" s="14">
        <v>381081</v>
      </c>
      <c r="R594" s="14">
        <v>99</v>
      </c>
      <c r="S594" s="14">
        <v>251</v>
      </c>
      <c r="T594" s="14">
        <v>1661</v>
      </c>
      <c r="U594" s="14">
        <v>416980</v>
      </c>
      <c r="V594" s="14">
        <v>53</v>
      </c>
      <c r="W594" s="14">
        <v>299</v>
      </c>
      <c r="X594" s="14">
        <v>1620</v>
      </c>
      <c r="Y594" s="14">
        <v>483408</v>
      </c>
      <c r="Z594" s="14">
        <v>1</v>
      </c>
      <c r="AA594" s="14">
        <v>316</v>
      </c>
      <c r="AB594" s="14">
        <v>1600</v>
      </c>
      <c r="AC594" s="14">
        <v>505600</v>
      </c>
      <c r="AD594" s="14">
        <v>2</v>
      </c>
      <c r="AE594" s="14">
        <v>364</v>
      </c>
      <c r="AF594" s="14">
        <v>1580</v>
      </c>
      <c r="AG594" s="14">
        <v>575120</v>
      </c>
      <c r="AH594" s="14"/>
      <c r="AI594" s="14"/>
      <c r="AJ594" s="14"/>
      <c r="AK594" s="14"/>
      <c r="AL594" s="14"/>
      <c r="AM594" s="14"/>
      <c r="AN594" s="14"/>
      <c r="AO594" s="4"/>
    </row>
    <row r="595" spans="1:41" ht="15" x14ac:dyDescent="0.2">
      <c r="A595" s="8">
        <v>36931</v>
      </c>
      <c r="B595" s="4">
        <v>12</v>
      </c>
      <c r="C595" s="4">
        <v>125</v>
      </c>
      <c r="D595" s="4">
        <v>1867</v>
      </c>
      <c r="E595" s="10">
        <v>232711</v>
      </c>
      <c r="F595" s="4">
        <v>100</v>
      </c>
      <c r="G595" s="4">
        <v>144</v>
      </c>
      <c r="H595" s="4">
        <v>1912</v>
      </c>
      <c r="I595" s="4">
        <v>275328</v>
      </c>
      <c r="J595" s="4">
        <v>166</v>
      </c>
      <c r="K595" s="4">
        <v>163</v>
      </c>
      <c r="L595" s="4">
        <v>1870</v>
      </c>
      <c r="M595" s="4">
        <v>304436</v>
      </c>
      <c r="N595" s="4">
        <v>131</v>
      </c>
      <c r="O595" s="4">
        <v>187</v>
      </c>
      <c r="P595" s="4">
        <v>1873</v>
      </c>
      <c r="Q595" s="4">
        <v>350313</v>
      </c>
      <c r="R595" s="4">
        <v>23</v>
      </c>
      <c r="S595" s="4">
        <v>226</v>
      </c>
      <c r="T595" s="4">
        <v>1770</v>
      </c>
      <c r="U595" s="4">
        <v>400020</v>
      </c>
      <c r="V595" s="4">
        <v>37</v>
      </c>
      <c r="W595" s="4">
        <v>252</v>
      </c>
      <c r="X595" s="4">
        <v>1700</v>
      </c>
      <c r="Y595" s="4">
        <v>428400</v>
      </c>
      <c r="Z595" s="4">
        <v>17</v>
      </c>
      <c r="AA595" s="4">
        <v>287</v>
      </c>
      <c r="AB595" s="4">
        <v>1640</v>
      </c>
      <c r="AC595" s="4">
        <v>469860</v>
      </c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</row>
    <row r="596" spans="1:41" ht="15" x14ac:dyDescent="0.2">
      <c r="A596" s="8">
        <v>36935</v>
      </c>
      <c r="B596" s="4">
        <v>92</v>
      </c>
      <c r="C596" s="4">
        <v>120</v>
      </c>
      <c r="D596" s="4">
        <v>1832</v>
      </c>
      <c r="E596" s="10">
        <v>219474</v>
      </c>
      <c r="F596" s="4">
        <v>252</v>
      </c>
      <c r="G596" s="4">
        <v>140</v>
      </c>
      <c r="H596" s="4">
        <v>1852</v>
      </c>
      <c r="I596" s="4">
        <v>259466</v>
      </c>
      <c r="J596" s="4">
        <v>333</v>
      </c>
      <c r="K596" s="4">
        <v>167</v>
      </c>
      <c r="L596" s="4">
        <v>1853</v>
      </c>
      <c r="M596" s="4">
        <v>309816</v>
      </c>
      <c r="N596" s="4">
        <v>374</v>
      </c>
      <c r="O596" s="4">
        <v>198</v>
      </c>
      <c r="P596" s="4">
        <v>1798</v>
      </c>
      <c r="Q596" s="4">
        <v>356274</v>
      </c>
      <c r="R596" s="4">
        <v>144</v>
      </c>
      <c r="S596" s="4">
        <v>237</v>
      </c>
      <c r="T596" s="4">
        <v>1676</v>
      </c>
      <c r="U596" s="4">
        <v>397212</v>
      </c>
      <c r="V596" s="4">
        <v>51</v>
      </c>
      <c r="W596" s="4">
        <v>267</v>
      </c>
      <c r="X596" s="4">
        <v>1653</v>
      </c>
      <c r="Y596" s="4">
        <v>441991</v>
      </c>
      <c r="Z596" s="4">
        <v>126</v>
      </c>
      <c r="AA596" s="4">
        <v>299</v>
      </c>
      <c r="AB596" s="4">
        <v>1626</v>
      </c>
      <c r="AC596" s="4">
        <v>486174</v>
      </c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</row>
    <row r="597" spans="1:41" ht="15" x14ac:dyDescent="0.2">
      <c r="A597" s="8">
        <v>36937</v>
      </c>
      <c r="B597" s="4"/>
      <c r="C597" s="4"/>
      <c r="D597" s="4"/>
      <c r="E597" s="10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</row>
    <row r="598" spans="1:41" ht="15" x14ac:dyDescent="0.2">
      <c r="A598" s="8">
        <v>36938</v>
      </c>
      <c r="B598" s="4">
        <v>2</v>
      </c>
      <c r="C598" s="4">
        <v>120</v>
      </c>
      <c r="D598" s="4">
        <v>1780</v>
      </c>
      <c r="E598" s="10">
        <v>213600</v>
      </c>
      <c r="F598" s="4">
        <v>15</v>
      </c>
      <c r="G598" s="4">
        <v>139</v>
      </c>
      <c r="H598" s="4">
        <v>1880</v>
      </c>
      <c r="I598" s="4">
        <v>261320</v>
      </c>
      <c r="J598" s="4">
        <v>113</v>
      </c>
      <c r="K598" s="4">
        <v>162</v>
      </c>
      <c r="L598" s="4">
        <v>1763</v>
      </c>
      <c r="M598" s="4">
        <v>285072</v>
      </c>
      <c r="N598" s="4">
        <v>25</v>
      </c>
      <c r="O598" s="4">
        <v>194</v>
      </c>
      <c r="P598" s="4">
        <v>1840</v>
      </c>
      <c r="Q598" s="4">
        <v>356960</v>
      </c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>
        <v>8</v>
      </c>
      <c r="AE598" s="4">
        <v>302</v>
      </c>
      <c r="AF598" s="4">
        <v>1680</v>
      </c>
      <c r="AG598" s="4">
        <v>507360</v>
      </c>
      <c r="AH598" s="4"/>
      <c r="AI598" s="4"/>
      <c r="AJ598" s="4"/>
      <c r="AK598" s="4"/>
      <c r="AL598" s="1">
        <v>4</v>
      </c>
      <c r="AM598" s="1">
        <v>475</v>
      </c>
      <c r="AN598" s="1">
        <v>8384</v>
      </c>
      <c r="AO598" s="1">
        <v>3961500</v>
      </c>
    </row>
    <row r="599" spans="1:41" ht="15" x14ac:dyDescent="0.2">
      <c r="A599" s="8">
        <v>36942</v>
      </c>
      <c r="B599" s="4">
        <v>1</v>
      </c>
      <c r="C599" s="4">
        <v>126</v>
      </c>
      <c r="D599" s="4">
        <v>1500</v>
      </c>
      <c r="E599" s="10">
        <v>189000</v>
      </c>
      <c r="F599" s="4">
        <v>145</v>
      </c>
      <c r="G599" s="4">
        <v>144</v>
      </c>
      <c r="H599" s="4">
        <v>1842</v>
      </c>
      <c r="I599" s="4">
        <v>264327</v>
      </c>
      <c r="J599" s="4">
        <v>375</v>
      </c>
      <c r="K599" s="4">
        <v>163</v>
      </c>
      <c r="L599" s="4">
        <v>1883</v>
      </c>
      <c r="M599" s="4">
        <v>306360</v>
      </c>
      <c r="N599" s="4">
        <v>247</v>
      </c>
      <c r="O599" s="4">
        <v>191</v>
      </c>
      <c r="P599" s="4">
        <v>1798</v>
      </c>
      <c r="Q599" s="4">
        <v>343783</v>
      </c>
      <c r="R599" s="4">
        <v>94</v>
      </c>
      <c r="S599" s="4">
        <v>240</v>
      </c>
      <c r="T599" s="4">
        <v>1700</v>
      </c>
      <c r="U599" s="4">
        <v>408680</v>
      </c>
      <c r="V599" s="4">
        <v>116</v>
      </c>
      <c r="W599" s="4">
        <v>261</v>
      </c>
      <c r="X599" s="4">
        <v>1613</v>
      </c>
      <c r="Y599" s="4">
        <v>421080</v>
      </c>
      <c r="Z599" s="4">
        <v>34</v>
      </c>
      <c r="AA599" s="4">
        <v>312</v>
      </c>
      <c r="AB599" s="4">
        <v>1570</v>
      </c>
      <c r="AC599" s="4">
        <v>489840</v>
      </c>
      <c r="AD599" s="4">
        <v>2</v>
      </c>
      <c r="AE599" s="4">
        <v>319</v>
      </c>
      <c r="AF599" s="4">
        <v>1500</v>
      </c>
      <c r="AG599" s="4">
        <v>478500</v>
      </c>
      <c r="AH599" s="1">
        <v>1</v>
      </c>
      <c r="AI599" s="1">
        <v>348</v>
      </c>
      <c r="AJ599" s="1">
        <v>1580</v>
      </c>
      <c r="AK599" s="1">
        <v>549840</v>
      </c>
      <c r="AL599" s="1">
        <v>4</v>
      </c>
      <c r="AM599" s="1">
        <v>419</v>
      </c>
      <c r="AN599" s="1">
        <v>1560</v>
      </c>
      <c r="AO599" s="1">
        <v>653640</v>
      </c>
    </row>
    <row r="600" spans="1:41" ht="15" x14ac:dyDescent="0.2">
      <c r="A600" s="22">
        <v>36944</v>
      </c>
      <c r="B600" s="14"/>
      <c r="C600" s="14"/>
      <c r="D600" s="14"/>
      <c r="E600" s="21"/>
      <c r="F600" s="14">
        <v>114</v>
      </c>
      <c r="G600" s="14">
        <v>131</v>
      </c>
      <c r="H600" s="14">
        <v>1860</v>
      </c>
      <c r="I600" s="14">
        <v>242917</v>
      </c>
      <c r="J600" s="14">
        <v>291</v>
      </c>
      <c r="K600" s="14">
        <v>161</v>
      </c>
      <c r="L600" s="14">
        <v>1812</v>
      </c>
      <c r="M600" s="14">
        <v>292356</v>
      </c>
      <c r="N600" s="14">
        <v>270</v>
      </c>
      <c r="O600" s="14">
        <v>198</v>
      </c>
      <c r="P600" s="14">
        <v>1780</v>
      </c>
      <c r="Q600" s="14">
        <v>352153</v>
      </c>
      <c r="R600" s="14">
        <v>57</v>
      </c>
      <c r="S600" s="14">
        <v>234</v>
      </c>
      <c r="T600" s="14">
        <v>1665</v>
      </c>
      <c r="U600" s="14">
        <v>388936</v>
      </c>
      <c r="V600" s="14">
        <v>368</v>
      </c>
      <c r="W600" s="14">
        <v>276</v>
      </c>
      <c r="X600" s="14">
        <v>1711</v>
      </c>
      <c r="Y600" s="14">
        <v>472143</v>
      </c>
      <c r="Z600" s="14">
        <v>24</v>
      </c>
      <c r="AA600" s="14">
        <v>328</v>
      </c>
      <c r="AB600" s="14">
        <v>1659</v>
      </c>
      <c r="AC600" s="14">
        <v>544364</v>
      </c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4"/>
    </row>
    <row r="601" spans="1:41" ht="15" x14ac:dyDescent="0.2">
      <c r="A601" s="8">
        <v>36945</v>
      </c>
      <c r="B601" s="4">
        <v>2</v>
      </c>
      <c r="C601" s="4">
        <v>125</v>
      </c>
      <c r="D601" s="4">
        <v>1900</v>
      </c>
      <c r="E601" s="10">
        <v>237500</v>
      </c>
      <c r="F601" s="4">
        <v>14</v>
      </c>
      <c r="G601" s="4">
        <v>145</v>
      </c>
      <c r="H601" s="4">
        <v>1840</v>
      </c>
      <c r="I601" s="4">
        <v>266800</v>
      </c>
      <c r="J601" s="4">
        <v>97</v>
      </c>
      <c r="K601" s="4">
        <v>162</v>
      </c>
      <c r="L601" s="4">
        <v>1806</v>
      </c>
      <c r="M601" s="4">
        <v>292784</v>
      </c>
      <c r="N601" s="4">
        <v>111</v>
      </c>
      <c r="O601" s="4">
        <v>197</v>
      </c>
      <c r="P601" s="4">
        <v>1796</v>
      </c>
      <c r="Q601" s="4">
        <v>353812</v>
      </c>
      <c r="R601" s="4"/>
      <c r="S601" s="4"/>
      <c r="T601" s="4"/>
      <c r="U601" s="4"/>
      <c r="V601" s="4">
        <v>10</v>
      </c>
      <c r="W601" s="4">
        <v>260</v>
      </c>
      <c r="X601" s="4">
        <v>1620</v>
      </c>
      <c r="Y601" s="4">
        <v>421200</v>
      </c>
      <c r="Z601" s="4">
        <v>18</v>
      </c>
      <c r="AA601" s="4">
        <v>283</v>
      </c>
      <c r="AB601" s="4">
        <v>1780</v>
      </c>
      <c r="AC601" s="4">
        <v>503740</v>
      </c>
      <c r="AD601" s="4"/>
      <c r="AE601" s="4"/>
      <c r="AF601" s="4"/>
      <c r="AG601" s="4"/>
      <c r="AH601" s="4"/>
      <c r="AI601" s="4"/>
      <c r="AJ601" s="4"/>
      <c r="AK601" s="4"/>
      <c r="AL601" s="1">
        <v>7</v>
      </c>
      <c r="AM601" s="1">
        <v>364</v>
      </c>
      <c r="AN601" s="1">
        <v>1680</v>
      </c>
      <c r="AO601" s="1">
        <v>611520</v>
      </c>
    </row>
    <row r="602" spans="1:41" ht="15" x14ac:dyDescent="0.2">
      <c r="A602" s="8">
        <v>36949</v>
      </c>
      <c r="B602" s="4">
        <v>17</v>
      </c>
      <c r="C602" s="4">
        <v>118</v>
      </c>
      <c r="D602" s="4">
        <v>1940</v>
      </c>
      <c r="E602" s="10">
        <v>228920</v>
      </c>
      <c r="F602" s="4">
        <v>177</v>
      </c>
      <c r="G602" s="4">
        <v>142</v>
      </c>
      <c r="H602" s="4">
        <v>1794</v>
      </c>
      <c r="I602" s="4">
        <v>255107</v>
      </c>
      <c r="J602" s="4">
        <v>133</v>
      </c>
      <c r="K602" s="4">
        <v>169</v>
      </c>
      <c r="L602" s="4">
        <v>1794</v>
      </c>
      <c r="M602" s="4">
        <v>303747</v>
      </c>
      <c r="N602" s="4">
        <v>156</v>
      </c>
      <c r="O602" s="4">
        <v>207</v>
      </c>
      <c r="P602" s="4">
        <v>1778</v>
      </c>
      <c r="Q602" s="4">
        <v>368000</v>
      </c>
      <c r="R602" s="4">
        <v>18</v>
      </c>
      <c r="S602" s="4">
        <v>235</v>
      </c>
      <c r="T602" s="4">
        <v>1760</v>
      </c>
      <c r="U602" s="4">
        <v>413600</v>
      </c>
      <c r="V602" s="4">
        <v>113</v>
      </c>
      <c r="W602" s="4">
        <v>223</v>
      </c>
      <c r="X602" s="4">
        <v>1650</v>
      </c>
      <c r="Y602" s="4">
        <v>367675</v>
      </c>
      <c r="Z602" s="4">
        <v>59</v>
      </c>
      <c r="AA602" s="4">
        <v>287</v>
      </c>
      <c r="AB602" s="4">
        <v>1633</v>
      </c>
      <c r="AC602" s="4">
        <v>468222</v>
      </c>
      <c r="AD602" s="4">
        <v>22</v>
      </c>
      <c r="AE602" s="4">
        <v>319</v>
      </c>
      <c r="AF602" s="4">
        <v>1660</v>
      </c>
      <c r="AG602" s="4">
        <v>528710</v>
      </c>
      <c r="AH602" s="1">
        <v>15</v>
      </c>
      <c r="AI602" s="1">
        <v>326</v>
      </c>
      <c r="AJ602" s="1">
        <v>1560</v>
      </c>
      <c r="AK602" s="1">
        <v>508560</v>
      </c>
      <c r="AL602" s="4"/>
      <c r="AM602" s="4"/>
      <c r="AN602" s="4"/>
      <c r="AO602" s="4"/>
    </row>
    <row r="603" spans="1:41" ht="15" x14ac:dyDescent="0.2">
      <c r="A603" s="8"/>
      <c r="B603" s="4"/>
      <c r="C603" s="4"/>
      <c r="D603" s="4"/>
      <c r="E603" s="10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1"/>
      <c r="AI603" s="1"/>
      <c r="AJ603" s="1"/>
      <c r="AK603" s="1"/>
      <c r="AL603" s="4"/>
      <c r="AM603" s="4"/>
      <c r="AN603" s="4"/>
      <c r="AO603" s="4"/>
    </row>
    <row r="604" spans="1:41" ht="15" x14ac:dyDescent="0.2">
      <c r="A604" s="18">
        <v>36951</v>
      </c>
      <c r="B604" s="14"/>
      <c r="C604" s="14"/>
      <c r="D604" s="14"/>
      <c r="E604" s="21"/>
      <c r="F604" s="14">
        <v>137</v>
      </c>
      <c r="G604" s="14">
        <v>137</v>
      </c>
      <c r="H604" s="14">
        <v>1855</v>
      </c>
      <c r="I604" s="14">
        <v>253867</v>
      </c>
      <c r="J604" s="14">
        <v>385</v>
      </c>
      <c r="K604" s="14">
        <v>161</v>
      </c>
      <c r="L604" s="14">
        <v>1814</v>
      </c>
      <c r="M604" s="14">
        <v>291965</v>
      </c>
      <c r="N604" s="14">
        <v>371</v>
      </c>
      <c r="O604" s="14">
        <v>202</v>
      </c>
      <c r="P604" s="14">
        <v>1760</v>
      </c>
      <c r="Q604" s="14">
        <v>355358</v>
      </c>
      <c r="R604" s="14">
        <v>128</v>
      </c>
      <c r="S604" s="14">
        <v>230</v>
      </c>
      <c r="T604" s="14">
        <v>1727</v>
      </c>
      <c r="U604" s="14">
        <v>397334</v>
      </c>
      <c r="V604" s="14">
        <v>250</v>
      </c>
      <c r="W604" s="14">
        <v>262</v>
      </c>
      <c r="X604" s="14">
        <v>1668</v>
      </c>
      <c r="Y604" s="14">
        <v>436829</v>
      </c>
      <c r="Z604" s="14">
        <v>42</v>
      </c>
      <c r="AA604" s="14">
        <v>312</v>
      </c>
      <c r="AB604" s="14">
        <v>1567</v>
      </c>
      <c r="AC604" s="14">
        <v>489655</v>
      </c>
      <c r="AD604" s="14">
        <v>17</v>
      </c>
      <c r="AE604" s="14">
        <v>344</v>
      </c>
      <c r="AF604" s="14">
        <v>1634</v>
      </c>
      <c r="AG604" s="14">
        <v>561367</v>
      </c>
      <c r="AH604" s="14"/>
      <c r="AI604" s="14"/>
      <c r="AJ604" s="14"/>
      <c r="AK604" s="14"/>
      <c r="AL604" s="14"/>
      <c r="AM604" s="14"/>
      <c r="AN604" s="4"/>
      <c r="AO604" s="4"/>
    </row>
    <row r="605" spans="1:41" ht="15" x14ac:dyDescent="0.2">
      <c r="A605" s="8">
        <v>36952</v>
      </c>
      <c r="B605" s="4">
        <v>15</v>
      </c>
      <c r="C605" s="4">
        <v>106</v>
      </c>
      <c r="D605" s="4">
        <v>1780</v>
      </c>
      <c r="E605" s="10">
        <v>187790</v>
      </c>
      <c r="F605" s="4">
        <v>96</v>
      </c>
      <c r="G605" s="4">
        <v>140</v>
      </c>
      <c r="H605" s="4">
        <v>1817</v>
      </c>
      <c r="I605" s="4">
        <v>253425</v>
      </c>
      <c r="J605" s="4">
        <v>146</v>
      </c>
      <c r="K605" s="4">
        <v>163</v>
      </c>
      <c r="L605" s="4">
        <v>1869</v>
      </c>
      <c r="M605" s="4">
        <v>305460</v>
      </c>
      <c r="N605" s="4">
        <v>194</v>
      </c>
      <c r="O605" s="4">
        <v>200</v>
      </c>
      <c r="P605" s="4">
        <v>1809</v>
      </c>
      <c r="Q605" s="4">
        <v>361778</v>
      </c>
      <c r="R605" s="4">
        <v>20</v>
      </c>
      <c r="S605" s="4">
        <v>226</v>
      </c>
      <c r="T605" s="4">
        <v>1680</v>
      </c>
      <c r="U605" s="4">
        <v>379680</v>
      </c>
      <c r="V605" s="4">
        <v>40</v>
      </c>
      <c r="W605" s="4">
        <v>251</v>
      </c>
      <c r="X605" s="4">
        <v>1640</v>
      </c>
      <c r="Y605" s="4">
        <v>410820</v>
      </c>
      <c r="Z605" s="4">
        <v>2</v>
      </c>
      <c r="AA605" s="4">
        <v>286</v>
      </c>
      <c r="AB605" s="4">
        <v>1520</v>
      </c>
      <c r="AC605" s="4">
        <v>434720</v>
      </c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</row>
    <row r="606" spans="1:41" ht="15" x14ac:dyDescent="0.2">
      <c r="A606" s="8">
        <v>36956</v>
      </c>
      <c r="B606" s="4"/>
      <c r="C606" s="4"/>
      <c r="D606" s="4"/>
      <c r="E606" s="10"/>
      <c r="F606" s="4">
        <v>56</v>
      </c>
      <c r="G606" s="4">
        <v>143</v>
      </c>
      <c r="H606" s="4">
        <v>1908</v>
      </c>
      <c r="I606" s="4">
        <v>272081</v>
      </c>
      <c r="J606" s="4">
        <v>208</v>
      </c>
      <c r="K606" s="4">
        <v>164</v>
      </c>
      <c r="L606" s="4">
        <v>1884</v>
      </c>
      <c r="M606" s="4">
        <v>308231</v>
      </c>
      <c r="N606" s="4">
        <v>307</v>
      </c>
      <c r="O606" s="4">
        <v>205</v>
      </c>
      <c r="P606" s="4">
        <v>1782</v>
      </c>
      <c r="Q606" s="4">
        <v>364648</v>
      </c>
      <c r="R606" s="4">
        <v>164</v>
      </c>
      <c r="S606" s="4">
        <v>229</v>
      </c>
      <c r="T606" s="4">
        <v>1778</v>
      </c>
      <c r="U606" s="4">
        <v>406159</v>
      </c>
      <c r="V606" s="4">
        <v>7</v>
      </c>
      <c r="W606" s="4">
        <v>268</v>
      </c>
      <c r="X606" s="4">
        <v>1700</v>
      </c>
      <c r="Y606" s="4">
        <v>454750</v>
      </c>
      <c r="Z606" s="4">
        <v>37</v>
      </c>
      <c r="AA606" s="4">
        <v>289</v>
      </c>
      <c r="AB606" s="4">
        <v>1640</v>
      </c>
      <c r="AC606" s="4">
        <v>474507</v>
      </c>
      <c r="AD606" s="4">
        <v>20</v>
      </c>
      <c r="AE606" s="4">
        <v>315</v>
      </c>
      <c r="AF606" s="4">
        <v>1620</v>
      </c>
      <c r="AG606" s="4">
        <v>510300</v>
      </c>
      <c r="AH606" s="4"/>
      <c r="AI606" s="4"/>
      <c r="AJ606" s="4"/>
      <c r="AK606" s="4"/>
      <c r="AL606" s="1">
        <v>16</v>
      </c>
      <c r="AM606" s="1">
        <v>400</v>
      </c>
      <c r="AN606" s="1">
        <v>1700</v>
      </c>
      <c r="AO606" s="1">
        <v>680000</v>
      </c>
    </row>
    <row r="607" spans="1:41" ht="15" x14ac:dyDescent="0.2">
      <c r="A607" s="18">
        <v>36958</v>
      </c>
      <c r="B607" s="14"/>
      <c r="C607" s="14"/>
      <c r="D607" s="14"/>
      <c r="E607" s="21"/>
      <c r="F607" s="14">
        <v>85</v>
      </c>
      <c r="G607" s="14">
        <v>129</v>
      </c>
      <c r="H607" s="14">
        <v>2066</v>
      </c>
      <c r="I607" s="14">
        <v>265838</v>
      </c>
      <c r="J607" s="14">
        <v>197</v>
      </c>
      <c r="K607" s="14">
        <v>162</v>
      </c>
      <c r="L607" s="14">
        <v>1945</v>
      </c>
      <c r="M607" s="14">
        <v>315639</v>
      </c>
      <c r="N607" s="14">
        <v>90</v>
      </c>
      <c r="O607" s="14">
        <v>209</v>
      </c>
      <c r="P607" s="14">
        <v>1807</v>
      </c>
      <c r="Q607" s="14">
        <v>377583</v>
      </c>
      <c r="R607" s="14">
        <v>54</v>
      </c>
      <c r="S607" s="14">
        <v>230</v>
      </c>
      <c r="T607" s="14">
        <v>1756</v>
      </c>
      <c r="U607" s="14">
        <v>403342</v>
      </c>
      <c r="V607" s="14">
        <v>222</v>
      </c>
      <c r="W607" s="14">
        <v>261</v>
      </c>
      <c r="X607" s="14">
        <v>1699</v>
      </c>
      <c r="Y607" s="14">
        <v>443975</v>
      </c>
      <c r="Z607" s="14">
        <v>32</v>
      </c>
      <c r="AA607" s="14">
        <v>313</v>
      </c>
      <c r="AB607" s="14">
        <v>1582</v>
      </c>
      <c r="AC607" s="14">
        <v>494968</v>
      </c>
      <c r="AD607" s="14"/>
      <c r="AE607" s="14"/>
      <c r="AF607" s="14"/>
      <c r="AG607" s="14"/>
      <c r="AH607" s="23">
        <v>51</v>
      </c>
      <c r="AI607" s="23">
        <v>369</v>
      </c>
      <c r="AJ607" s="23">
        <v>1570</v>
      </c>
      <c r="AK607" s="23">
        <v>579680</v>
      </c>
      <c r="AL607" s="14">
        <v>1</v>
      </c>
      <c r="AM607" s="14">
        <v>513</v>
      </c>
      <c r="AN607" s="14">
        <v>1750</v>
      </c>
      <c r="AO607" s="14">
        <v>897750</v>
      </c>
    </row>
    <row r="608" spans="1:41" ht="15" x14ac:dyDescent="0.2">
      <c r="A608" s="8">
        <v>36959</v>
      </c>
      <c r="B608" s="4">
        <v>19</v>
      </c>
      <c r="C608" s="4">
        <v>126</v>
      </c>
      <c r="D608" s="4">
        <v>2200</v>
      </c>
      <c r="E608" s="10">
        <v>277200</v>
      </c>
      <c r="F608" s="4">
        <v>132</v>
      </c>
      <c r="G608" s="4">
        <v>141</v>
      </c>
      <c r="H608" s="4">
        <v>2150</v>
      </c>
      <c r="I608" s="4">
        <v>302075</v>
      </c>
      <c r="J608" s="4">
        <v>143</v>
      </c>
      <c r="K608" s="4">
        <v>161</v>
      </c>
      <c r="L608" s="4">
        <v>1921</v>
      </c>
      <c r="M608" s="4">
        <v>310049</v>
      </c>
      <c r="N608" s="4">
        <v>116</v>
      </c>
      <c r="O608" s="4">
        <v>188</v>
      </c>
      <c r="P608" s="4">
        <v>1894</v>
      </c>
      <c r="Q608" s="4">
        <v>355693</v>
      </c>
      <c r="R608" s="4">
        <v>27</v>
      </c>
      <c r="S608" s="4">
        <v>237</v>
      </c>
      <c r="T608" s="4">
        <v>1705</v>
      </c>
      <c r="U608" s="4">
        <v>403233</v>
      </c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</row>
    <row r="609" spans="1:41" ht="15" x14ac:dyDescent="0.2">
      <c r="A609" s="8">
        <v>36963</v>
      </c>
      <c r="B609" s="4">
        <v>52</v>
      </c>
      <c r="C609" s="4">
        <v>120</v>
      </c>
      <c r="D609" s="4">
        <v>1912</v>
      </c>
      <c r="E609" s="10">
        <v>228675</v>
      </c>
      <c r="F609" s="4">
        <v>200</v>
      </c>
      <c r="G609" s="4">
        <v>140</v>
      </c>
      <c r="H609" s="4">
        <v>2040</v>
      </c>
      <c r="I609" s="4">
        <v>285971</v>
      </c>
      <c r="J609" s="4">
        <v>188</v>
      </c>
      <c r="K609" s="4">
        <v>168</v>
      </c>
      <c r="L609" s="4">
        <v>1924</v>
      </c>
      <c r="M609" s="4">
        <v>324045</v>
      </c>
      <c r="N609" s="4">
        <v>279</v>
      </c>
      <c r="O609" s="4">
        <v>193</v>
      </c>
      <c r="P609" s="4">
        <v>1820</v>
      </c>
      <c r="Q609" s="4">
        <v>351146</v>
      </c>
      <c r="R609" s="4">
        <v>81</v>
      </c>
      <c r="S609" s="4">
        <v>236</v>
      </c>
      <c r="T609" s="4">
        <v>1698</v>
      </c>
      <c r="U609" s="4">
        <v>400610</v>
      </c>
      <c r="V609" s="4">
        <v>108</v>
      </c>
      <c r="W609" s="4">
        <v>267</v>
      </c>
      <c r="X609" s="4">
        <v>1707</v>
      </c>
      <c r="Y609" s="4">
        <v>455396</v>
      </c>
      <c r="Z609" s="4">
        <v>49</v>
      </c>
      <c r="AA609" s="4">
        <v>295</v>
      </c>
      <c r="AB609" s="4">
        <v>1640</v>
      </c>
      <c r="AC609" s="4">
        <v>483850</v>
      </c>
      <c r="AD609" s="4">
        <v>39</v>
      </c>
      <c r="AE609" s="4">
        <v>327</v>
      </c>
      <c r="AF609" s="4">
        <v>1693</v>
      </c>
      <c r="AG609" s="4">
        <v>553156</v>
      </c>
      <c r="AH609" s="4"/>
      <c r="AI609" s="4"/>
      <c r="AJ609" s="4"/>
      <c r="AK609" s="4"/>
      <c r="AL609" s="4"/>
      <c r="AM609" s="4"/>
      <c r="AN609" s="4"/>
      <c r="AO609" s="4"/>
    </row>
    <row r="610" spans="1:41" ht="15" x14ac:dyDescent="0.2">
      <c r="A610" s="18">
        <v>36965</v>
      </c>
      <c r="B610" s="14"/>
      <c r="C610" s="14"/>
      <c r="D610" s="14"/>
      <c r="E610" s="21"/>
      <c r="F610" s="14">
        <v>85</v>
      </c>
      <c r="G610" s="14">
        <v>128</v>
      </c>
      <c r="H610" s="14">
        <v>2027</v>
      </c>
      <c r="I610" s="14">
        <v>259751</v>
      </c>
      <c r="J610" s="14">
        <v>377</v>
      </c>
      <c r="K610" s="14">
        <v>160</v>
      </c>
      <c r="L610" s="14">
        <v>1966</v>
      </c>
      <c r="M610" s="14">
        <v>314525</v>
      </c>
      <c r="N610" s="14">
        <v>162</v>
      </c>
      <c r="O610" s="14">
        <v>197</v>
      </c>
      <c r="P610" s="14">
        <v>1817</v>
      </c>
      <c r="Q610" s="14">
        <v>358520</v>
      </c>
      <c r="R610" s="14">
        <v>78</v>
      </c>
      <c r="S610" s="14">
        <v>240</v>
      </c>
      <c r="T610" s="14">
        <v>1811</v>
      </c>
      <c r="U610" s="14">
        <v>434346</v>
      </c>
      <c r="V610" s="14">
        <v>143</v>
      </c>
      <c r="W610" s="14">
        <v>260</v>
      </c>
      <c r="X610" s="14">
        <v>1753</v>
      </c>
      <c r="Y610" s="14">
        <v>456537</v>
      </c>
      <c r="Z610" s="14">
        <v>3</v>
      </c>
      <c r="AA610" s="14">
        <v>312</v>
      </c>
      <c r="AB610" s="14">
        <v>1624</v>
      </c>
      <c r="AC610" s="14">
        <v>506037</v>
      </c>
      <c r="AD610" s="14"/>
      <c r="AE610" s="14"/>
      <c r="AF610" s="14"/>
      <c r="AG610" s="14"/>
      <c r="AH610" s="23">
        <v>1</v>
      </c>
      <c r="AI610" s="23">
        <v>364</v>
      </c>
      <c r="AJ610" s="23">
        <v>1560</v>
      </c>
      <c r="AK610" s="23">
        <v>567840</v>
      </c>
      <c r="AL610" s="14">
        <v>6</v>
      </c>
      <c r="AM610" s="14">
        <v>381</v>
      </c>
      <c r="AN610" s="14">
        <v>1560</v>
      </c>
      <c r="AO610" s="14">
        <v>593840</v>
      </c>
    </row>
    <row r="611" spans="1:41" ht="15" x14ac:dyDescent="0.2">
      <c r="A611" s="8">
        <v>36966</v>
      </c>
      <c r="B611" s="4">
        <v>20</v>
      </c>
      <c r="C611" s="4">
        <v>114</v>
      </c>
      <c r="D611" s="4">
        <v>1890</v>
      </c>
      <c r="E611" s="10">
        <v>214515</v>
      </c>
      <c r="F611" s="4">
        <v>69</v>
      </c>
      <c r="G611" s="4">
        <v>144</v>
      </c>
      <c r="H611" s="4">
        <v>1985</v>
      </c>
      <c r="I611" s="4">
        <v>284848</v>
      </c>
      <c r="J611" s="4">
        <v>147</v>
      </c>
      <c r="K611" s="4">
        <v>163</v>
      </c>
      <c r="L611" s="4">
        <v>1860</v>
      </c>
      <c r="M611" s="4">
        <v>304007</v>
      </c>
      <c r="N611" s="4">
        <v>31</v>
      </c>
      <c r="O611" s="4">
        <v>208</v>
      </c>
      <c r="P611" s="4">
        <v>1820</v>
      </c>
      <c r="Q611" s="4">
        <v>378560</v>
      </c>
      <c r="R611" s="4"/>
      <c r="S611" s="4"/>
      <c r="T611" s="4"/>
      <c r="U611" s="4"/>
      <c r="V611" s="4"/>
      <c r="W611" s="4"/>
      <c r="X611" s="4"/>
      <c r="Y611" s="4"/>
      <c r="Z611" s="4">
        <v>20</v>
      </c>
      <c r="AA611" s="4">
        <v>298</v>
      </c>
      <c r="AB611" s="4">
        <v>1640</v>
      </c>
      <c r="AC611" s="4">
        <v>488720</v>
      </c>
      <c r="AD611" s="4">
        <v>14</v>
      </c>
      <c r="AE611" s="4">
        <v>314</v>
      </c>
      <c r="AF611" s="4">
        <v>1600</v>
      </c>
      <c r="AG611" s="4">
        <v>502400</v>
      </c>
      <c r="AH611" s="4"/>
      <c r="AI611" s="4"/>
      <c r="AJ611" s="4"/>
      <c r="AK611" s="4"/>
      <c r="AL611" s="4"/>
      <c r="AM611" s="4"/>
      <c r="AN611" s="4"/>
      <c r="AO611" s="4"/>
    </row>
    <row r="612" spans="1:41" ht="15" x14ac:dyDescent="0.2">
      <c r="A612" s="8">
        <v>36970</v>
      </c>
      <c r="B612" s="4">
        <v>45</v>
      </c>
      <c r="C612" s="4">
        <v>111</v>
      </c>
      <c r="D612" s="4">
        <v>2030</v>
      </c>
      <c r="E612" s="10">
        <v>224315</v>
      </c>
      <c r="F612" s="4">
        <v>142</v>
      </c>
      <c r="G612" s="4">
        <v>139</v>
      </c>
      <c r="H612" s="4">
        <v>2088</v>
      </c>
      <c r="I612" s="4">
        <v>289397</v>
      </c>
      <c r="J612" s="4">
        <v>168</v>
      </c>
      <c r="K612" s="4">
        <v>161</v>
      </c>
      <c r="L612" s="4">
        <v>2044</v>
      </c>
      <c r="M612" s="4">
        <v>330064</v>
      </c>
      <c r="N612" s="4">
        <v>192</v>
      </c>
      <c r="O612" s="4">
        <v>197</v>
      </c>
      <c r="P612" s="4">
        <v>1925</v>
      </c>
      <c r="Q612" s="4">
        <v>379665</v>
      </c>
      <c r="R612" s="4">
        <v>103</v>
      </c>
      <c r="S612" s="4">
        <v>239</v>
      </c>
      <c r="T612" s="4">
        <v>1820</v>
      </c>
      <c r="U612" s="4">
        <v>434252</v>
      </c>
      <c r="V612" s="4">
        <v>24</v>
      </c>
      <c r="W612" s="4">
        <v>261</v>
      </c>
      <c r="X612" s="4">
        <v>1670</v>
      </c>
      <c r="Y612" s="4">
        <v>475870</v>
      </c>
      <c r="Z612" s="4"/>
      <c r="AA612" s="4"/>
      <c r="AB612" s="4"/>
      <c r="AC612" s="4"/>
      <c r="AD612" s="4">
        <v>74</v>
      </c>
      <c r="AE612" s="4">
        <v>301</v>
      </c>
      <c r="AF612" s="4">
        <v>1632</v>
      </c>
      <c r="AG612" s="4">
        <v>490906</v>
      </c>
      <c r="AH612" s="4"/>
      <c r="AI612" s="4"/>
      <c r="AJ612" s="4"/>
      <c r="AK612" s="4"/>
      <c r="AL612" s="4"/>
      <c r="AM612" s="4"/>
      <c r="AN612" s="4"/>
      <c r="AO612" s="4"/>
    </row>
    <row r="613" spans="1:41" ht="15" x14ac:dyDescent="0.2">
      <c r="A613" s="18">
        <v>36972</v>
      </c>
      <c r="B613" s="14"/>
      <c r="C613" s="14"/>
      <c r="D613" s="14"/>
      <c r="E613" s="21"/>
      <c r="F613" s="14">
        <v>122</v>
      </c>
      <c r="G613" s="14">
        <v>134</v>
      </c>
      <c r="H613" s="14">
        <v>1983</v>
      </c>
      <c r="I613" s="14">
        <v>265597</v>
      </c>
      <c r="J613" s="14">
        <v>298</v>
      </c>
      <c r="K613" s="14">
        <v>155</v>
      </c>
      <c r="L613" s="14">
        <v>1995</v>
      </c>
      <c r="M613" s="14">
        <v>308357</v>
      </c>
      <c r="N613" s="14">
        <v>130</v>
      </c>
      <c r="O613" s="14">
        <v>200</v>
      </c>
      <c r="P613" s="14">
        <v>1899</v>
      </c>
      <c r="Q613" s="14">
        <v>380432</v>
      </c>
      <c r="R613" s="14">
        <v>38</v>
      </c>
      <c r="S613" s="14">
        <v>239</v>
      </c>
      <c r="T613" s="14">
        <v>1812</v>
      </c>
      <c r="U613" s="14">
        <v>433529</v>
      </c>
      <c r="V613" s="14"/>
      <c r="W613" s="14"/>
      <c r="X613" s="14"/>
      <c r="Y613" s="14"/>
      <c r="Z613" s="14">
        <v>34</v>
      </c>
      <c r="AA613" s="14">
        <v>315</v>
      </c>
      <c r="AB613" s="14">
        <v>1649</v>
      </c>
      <c r="AC613" s="14">
        <v>520085</v>
      </c>
      <c r="AD613" s="14"/>
      <c r="AE613" s="14"/>
      <c r="AF613" s="14"/>
      <c r="AG613" s="14"/>
      <c r="AH613" s="23">
        <v>17</v>
      </c>
      <c r="AI613" s="23">
        <v>375</v>
      </c>
      <c r="AJ613" s="23">
        <v>1849</v>
      </c>
      <c r="AK613" s="23">
        <v>694220</v>
      </c>
      <c r="AL613" s="14"/>
      <c r="AM613" s="14"/>
      <c r="AN613" s="4"/>
      <c r="AO613" s="4"/>
    </row>
    <row r="614" spans="1:41" ht="15" x14ac:dyDescent="0.2">
      <c r="A614" s="8">
        <v>36973</v>
      </c>
      <c r="B614" s="4">
        <v>59</v>
      </c>
      <c r="C614" s="4">
        <v>125</v>
      </c>
      <c r="D614" s="4">
        <v>2148</v>
      </c>
      <c r="E614" s="10">
        <v>268930</v>
      </c>
      <c r="F614" s="4">
        <v>113</v>
      </c>
      <c r="G614" s="4">
        <v>139</v>
      </c>
      <c r="H614" s="4">
        <v>2027</v>
      </c>
      <c r="I614" s="4">
        <v>282044</v>
      </c>
      <c r="J614" s="4">
        <v>139</v>
      </c>
      <c r="K614" s="4">
        <v>163</v>
      </c>
      <c r="L614" s="4">
        <v>1965</v>
      </c>
      <c r="M614" s="4">
        <v>320786</v>
      </c>
      <c r="N614" s="4">
        <v>145</v>
      </c>
      <c r="O614" s="4">
        <v>200</v>
      </c>
      <c r="P614" s="4">
        <v>1893</v>
      </c>
      <c r="Q614" s="4">
        <v>379210</v>
      </c>
      <c r="R614" s="4">
        <v>20</v>
      </c>
      <c r="S614" s="4">
        <v>244</v>
      </c>
      <c r="T614" s="4">
        <v>1720</v>
      </c>
      <c r="U614" s="4">
        <v>419680</v>
      </c>
      <c r="V614" s="4">
        <v>41</v>
      </c>
      <c r="W614" s="4">
        <v>258</v>
      </c>
      <c r="X614" s="4">
        <v>1790</v>
      </c>
      <c r="Y614" s="4">
        <v>461373</v>
      </c>
      <c r="Z614" s="4">
        <v>20</v>
      </c>
      <c r="AA614" s="4">
        <v>272</v>
      </c>
      <c r="AB614" s="4">
        <v>1800</v>
      </c>
      <c r="AC614" s="4">
        <v>489600</v>
      </c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</row>
    <row r="615" spans="1:41" ht="15" x14ac:dyDescent="0.2">
      <c r="A615" s="8">
        <v>36977</v>
      </c>
      <c r="B615" s="4">
        <v>44</v>
      </c>
      <c r="C615" s="4">
        <v>111</v>
      </c>
      <c r="D615" s="4">
        <v>2180</v>
      </c>
      <c r="E615" s="10">
        <v>241980</v>
      </c>
      <c r="F615" s="4">
        <v>209</v>
      </c>
      <c r="G615" s="4">
        <v>140</v>
      </c>
      <c r="H615" s="4">
        <v>2063</v>
      </c>
      <c r="I615" s="4">
        <v>288523</v>
      </c>
      <c r="J615" s="4">
        <v>263</v>
      </c>
      <c r="K615" s="4">
        <v>168</v>
      </c>
      <c r="L615" s="4">
        <v>2069</v>
      </c>
      <c r="M615" s="4">
        <v>347790</v>
      </c>
      <c r="N615" s="4">
        <v>161</v>
      </c>
      <c r="O615" s="4">
        <v>202</v>
      </c>
      <c r="P615" s="4">
        <v>1966</v>
      </c>
      <c r="Q615" s="4">
        <v>396935</v>
      </c>
      <c r="R615" s="4">
        <v>2</v>
      </c>
      <c r="S615" s="4">
        <v>243</v>
      </c>
      <c r="T615" s="4">
        <v>1700</v>
      </c>
      <c r="U615" s="4">
        <v>413100</v>
      </c>
      <c r="V615" s="4">
        <v>12</v>
      </c>
      <c r="W615" s="4">
        <v>251</v>
      </c>
      <c r="X615" s="4">
        <v>1760</v>
      </c>
      <c r="Y615" s="4">
        <v>441760</v>
      </c>
      <c r="Z615" s="4">
        <v>16</v>
      </c>
      <c r="AA615" s="4">
        <v>273</v>
      </c>
      <c r="AB615" s="4">
        <v>1820</v>
      </c>
      <c r="AC615" s="4">
        <v>496860</v>
      </c>
      <c r="AD615" s="4">
        <v>18</v>
      </c>
      <c r="AE615" s="4">
        <v>320</v>
      </c>
      <c r="AF615" s="4">
        <v>1770</v>
      </c>
      <c r="AG615" s="4">
        <v>565515</v>
      </c>
      <c r="AH615" s="4"/>
      <c r="AI615" s="4"/>
      <c r="AJ615" s="4"/>
      <c r="AK615" s="4"/>
      <c r="AL615" s="1">
        <v>1</v>
      </c>
      <c r="AM615" s="1">
        <v>48</v>
      </c>
      <c r="AN615" s="1">
        <v>1820</v>
      </c>
      <c r="AO615" s="1">
        <v>882700</v>
      </c>
    </row>
    <row r="616" spans="1:41" ht="15" x14ac:dyDescent="0.2">
      <c r="A616" s="18">
        <v>36979</v>
      </c>
      <c r="B616" s="14">
        <v>5</v>
      </c>
      <c r="C616" s="14">
        <v>86</v>
      </c>
      <c r="D616" s="14">
        <v>2231</v>
      </c>
      <c r="E616" s="21">
        <v>190944</v>
      </c>
      <c r="F616" s="14">
        <v>89</v>
      </c>
      <c r="G616" s="14">
        <v>127</v>
      </c>
      <c r="H616" s="14">
        <v>2115</v>
      </c>
      <c r="I616" s="14">
        <v>268023</v>
      </c>
      <c r="J616" s="14">
        <v>331</v>
      </c>
      <c r="K616" s="14">
        <v>161</v>
      </c>
      <c r="L616" s="14">
        <v>2024</v>
      </c>
      <c r="M616" s="14">
        <v>326251</v>
      </c>
      <c r="N616" s="14">
        <v>272</v>
      </c>
      <c r="O616" s="14">
        <v>198</v>
      </c>
      <c r="P616" s="14">
        <v>1967</v>
      </c>
      <c r="Q616" s="14">
        <v>389849</v>
      </c>
      <c r="R616" s="14">
        <v>59</v>
      </c>
      <c r="S616" s="14">
        <v>234</v>
      </c>
      <c r="T616" s="14">
        <v>1926</v>
      </c>
      <c r="U616" s="14">
        <v>450042</v>
      </c>
      <c r="V616" s="14">
        <v>4</v>
      </c>
      <c r="W616" s="14">
        <v>300</v>
      </c>
      <c r="X616" s="14">
        <v>1700</v>
      </c>
      <c r="Y616" s="14">
        <v>510000</v>
      </c>
      <c r="Z616" s="14">
        <v>39</v>
      </c>
      <c r="AA616" s="14">
        <v>328</v>
      </c>
      <c r="AB616" s="14">
        <v>1787</v>
      </c>
      <c r="AC616" s="14">
        <v>585621</v>
      </c>
      <c r="AD616" s="14">
        <v>16</v>
      </c>
      <c r="AE616" s="14">
        <v>348</v>
      </c>
      <c r="AF616" s="14">
        <v>1750</v>
      </c>
      <c r="AG616" s="14">
        <v>609556</v>
      </c>
      <c r="AH616" s="14"/>
      <c r="AI616" s="14"/>
      <c r="AJ616" s="14"/>
      <c r="AK616" s="14"/>
      <c r="AL616" s="14"/>
      <c r="AM616" s="14"/>
      <c r="AN616" s="4"/>
      <c r="AO616" s="4"/>
    </row>
    <row r="617" spans="1:41" ht="15" x14ac:dyDescent="0.2">
      <c r="A617" s="8">
        <v>36980</v>
      </c>
      <c r="B617" s="4">
        <v>177</v>
      </c>
      <c r="C617" s="4">
        <v>113</v>
      </c>
      <c r="D617" s="4">
        <v>2126</v>
      </c>
      <c r="E617" s="10">
        <v>241088</v>
      </c>
      <c r="F617" s="4">
        <v>100</v>
      </c>
      <c r="G617" s="4">
        <v>141</v>
      </c>
      <c r="H617" s="4">
        <v>2124</v>
      </c>
      <c r="I617" s="4">
        <v>299484</v>
      </c>
      <c r="J617" s="4">
        <v>201</v>
      </c>
      <c r="K617" s="4">
        <v>165</v>
      </c>
      <c r="L617" s="4">
        <v>2108</v>
      </c>
      <c r="M617" s="4">
        <v>346977</v>
      </c>
      <c r="N617" s="4">
        <v>27</v>
      </c>
      <c r="O617" s="4">
        <v>189</v>
      </c>
      <c r="P617" s="4">
        <v>1885</v>
      </c>
      <c r="Q617" s="4">
        <v>355323</v>
      </c>
      <c r="R617" s="4">
        <v>46</v>
      </c>
      <c r="S617" s="4">
        <v>227</v>
      </c>
      <c r="T617" s="4">
        <v>2000</v>
      </c>
      <c r="U617" s="4">
        <v>453333</v>
      </c>
      <c r="V617" s="4">
        <v>53</v>
      </c>
      <c r="W617" s="4">
        <v>261</v>
      </c>
      <c r="X617" s="4">
        <v>1828</v>
      </c>
      <c r="Y617" s="4">
        <v>477839</v>
      </c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</row>
    <row r="618" spans="1:41" ht="15" x14ac:dyDescent="0.2">
      <c r="A618" s="8"/>
      <c r="B618" s="4"/>
      <c r="C618" s="4"/>
      <c r="D618" s="4"/>
      <c r="E618" s="10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</row>
    <row r="619" spans="1:41" ht="15" x14ac:dyDescent="0.2">
      <c r="A619" s="8">
        <v>36984</v>
      </c>
      <c r="B619" s="4">
        <v>141</v>
      </c>
      <c r="C619" s="4">
        <v>122</v>
      </c>
      <c r="D619" s="4">
        <v>2133</v>
      </c>
      <c r="E619" s="10">
        <v>259099</v>
      </c>
      <c r="F619" s="4">
        <v>371</v>
      </c>
      <c r="G619" s="4">
        <v>139</v>
      </c>
      <c r="H619" s="4">
        <v>2156</v>
      </c>
      <c r="I619" s="4">
        <v>299862</v>
      </c>
      <c r="J619" s="4">
        <v>418</v>
      </c>
      <c r="K619" s="4">
        <v>169</v>
      </c>
      <c r="L619" s="4">
        <v>2032</v>
      </c>
      <c r="M619" s="4">
        <v>344321</v>
      </c>
      <c r="N619" s="4">
        <v>133</v>
      </c>
      <c r="O619" s="4">
        <v>199</v>
      </c>
      <c r="P619" s="4">
        <v>1938</v>
      </c>
      <c r="Q619" s="4">
        <v>386050</v>
      </c>
      <c r="R619" s="4">
        <v>5</v>
      </c>
      <c r="S619" s="4">
        <v>235</v>
      </c>
      <c r="T619" s="4">
        <v>1780</v>
      </c>
      <c r="U619" s="4">
        <v>418300</v>
      </c>
      <c r="V619" s="4">
        <v>15</v>
      </c>
      <c r="W619" s="4">
        <v>258</v>
      </c>
      <c r="X619" s="4">
        <v>2040</v>
      </c>
      <c r="Y619" s="4">
        <v>526320</v>
      </c>
      <c r="Z619" s="4">
        <v>36</v>
      </c>
      <c r="AA619" s="4">
        <v>284</v>
      </c>
      <c r="AB619" s="4">
        <v>1800</v>
      </c>
      <c r="AC619" s="4">
        <v>510600</v>
      </c>
      <c r="AD619" s="4">
        <v>3</v>
      </c>
      <c r="AE619" s="4">
        <v>321</v>
      </c>
      <c r="AF619" s="4">
        <v>1800</v>
      </c>
      <c r="AG619" s="4">
        <v>577800</v>
      </c>
      <c r="AH619" s="1">
        <v>2</v>
      </c>
      <c r="AI619" s="1">
        <v>353</v>
      </c>
      <c r="AJ619" s="1">
        <v>1880</v>
      </c>
      <c r="AK619" s="1">
        <v>663640</v>
      </c>
      <c r="AL619" s="4"/>
      <c r="AM619" s="4"/>
      <c r="AN619" s="4"/>
      <c r="AO619" s="4"/>
    </row>
    <row r="620" spans="1:41" ht="15" x14ac:dyDescent="0.2">
      <c r="A620" s="18">
        <v>36986</v>
      </c>
      <c r="B620" s="14">
        <v>12</v>
      </c>
      <c r="C620" s="14">
        <v>95</v>
      </c>
      <c r="D620" s="14">
        <v>2200</v>
      </c>
      <c r="E620" s="21">
        <v>207900</v>
      </c>
      <c r="F620" s="14">
        <v>131</v>
      </c>
      <c r="G620" s="14">
        <v>123</v>
      </c>
      <c r="H620" s="14">
        <v>2118</v>
      </c>
      <c r="I620" s="14">
        <v>269350</v>
      </c>
      <c r="J620" s="14">
        <v>417</v>
      </c>
      <c r="K620" s="14">
        <v>158</v>
      </c>
      <c r="L620" s="14">
        <v>2142</v>
      </c>
      <c r="M620" s="14">
        <v>338230</v>
      </c>
      <c r="N620" s="14">
        <v>270</v>
      </c>
      <c r="O620" s="14">
        <v>197</v>
      </c>
      <c r="P620" s="14">
        <v>2135</v>
      </c>
      <c r="Q620" s="14">
        <v>421510</v>
      </c>
      <c r="R620" s="14">
        <v>37</v>
      </c>
      <c r="S620" s="14">
        <v>234</v>
      </c>
      <c r="T620" s="14">
        <v>2065</v>
      </c>
      <c r="U620" s="14">
        <v>483187</v>
      </c>
      <c r="V620" s="14">
        <v>21</v>
      </c>
      <c r="W620" s="14">
        <v>263</v>
      </c>
      <c r="X620" s="14">
        <v>1847</v>
      </c>
      <c r="Y620" s="14">
        <v>486277</v>
      </c>
      <c r="Z620" s="14">
        <v>34</v>
      </c>
      <c r="AA620" s="14">
        <v>309</v>
      </c>
      <c r="AB620" s="14">
        <v>1931</v>
      </c>
      <c r="AC620" s="14">
        <v>596874</v>
      </c>
      <c r="AD620" s="14">
        <v>16</v>
      </c>
      <c r="AE620" s="14">
        <v>351</v>
      </c>
      <c r="AF620" s="14">
        <v>1900</v>
      </c>
      <c r="AG620" s="14">
        <v>666781</v>
      </c>
      <c r="AH620" s="14"/>
      <c r="AI620" s="14"/>
      <c r="AJ620" s="14"/>
      <c r="AK620" s="14"/>
      <c r="AL620" s="14">
        <v>35</v>
      </c>
      <c r="AM620" s="14">
        <v>425</v>
      </c>
      <c r="AN620" s="14">
        <v>1800</v>
      </c>
      <c r="AO620" s="14">
        <v>764331</v>
      </c>
    </row>
    <row r="621" spans="1:41" ht="15" x14ac:dyDescent="0.2">
      <c r="A621" s="8">
        <v>36987</v>
      </c>
      <c r="B621" s="4">
        <v>10</v>
      </c>
      <c r="C621" s="4">
        <v>117</v>
      </c>
      <c r="D621" s="4">
        <v>2240</v>
      </c>
      <c r="E621" s="10">
        <v>262453</v>
      </c>
      <c r="F621" s="4">
        <v>154</v>
      </c>
      <c r="G621" s="4">
        <v>141</v>
      </c>
      <c r="H621" s="4">
        <v>2153</v>
      </c>
      <c r="I621" s="4">
        <v>302695</v>
      </c>
      <c r="J621" s="4">
        <v>308</v>
      </c>
      <c r="K621" s="4">
        <v>161</v>
      </c>
      <c r="L621" s="4">
        <v>2125</v>
      </c>
      <c r="M621" s="4">
        <v>341832</v>
      </c>
      <c r="N621" s="4">
        <v>153</v>
      </c>
      <c r="O621" s="4">
        <v>196</v>
      </c>
      <c r="P621" s="4">
        <v>1935</v>
      </c>
      <c r="Q621" s="4">
        <v>378615</v>
      </c>
      <c r="R621" s="4">
        <v>40</v>
      </c>
      <c r="S621" s="4">
        <v>241</v>
      </c>
      <c r="T621" s="4">
        <v>1913</v>
      </c>
      <c r="U621" s="4">
        <v>461751</v>
      </c>
      <c r="V621" s="4">
        <v>27</v>
      </c>
      <c r="W621" s="4">
        <v>261</v>
      </c>
      <c r="X621" s="4">
        <v>1875</v>
      </c>
      <c r="Y621" s="4">
        <v>488438</v>
      </c>
      <c r="Z621" s="4">
        <v>31</v>
      </c>
      <c r="AA621" s="4">
        <v>295</v>
      </c>
      <c r="AB621" s="4">
        <v>1880</v>
      </c>
      <c r="AC621" s="4">
        <v>554600</v>
      </c>
      <c r="AD621" s="4">
        <v>9</v>
      </c>
      <c r="AE621" s="4">
        <v>324</v>
      </c>
      <c r="AF621" s="4">
        <v>1760</v>
      </c>
      <c r="AG621" s="4">
        <v>570240</v>
      </c>
      <c r="AH621" s="4"/>
      <c r="AI621" s="4"/>
      <c r="AJ621" s="4"/>
      <c r="AK621" s="4"/>
      <c r="AL621" s="1">
        <v>1</v>
      </c>
      <c r="AM621" s="1">
        <v>562</v>
      </c>
      <c r="AN621" s="1">
        <v>2180</v>
      </c>
      <c r="AO621" s="1">
        <v>1225160</v>
      </c>
    </row>
    <row r="622" spans="1:41" ht="15" x14ac:dyDescent="0.2">
      <c r="A622" s="8">
        <v>36991</v>
      </c>
      <c r="B622" s="4">
        <v>114</v>
      </c>
      <c r="C622" s="4">
        <v>118</v>
      </c>
      <c r="D622" s="4">
        <v>2088</v>
      </c>
      <c r="E622" s="10">
        <v>247151</v>
      </c>
      <c r="F622" s="4">
        <v>328</v>
      </c>
      <c r="G622" s="4">
        <v>140</v>
      </c>
      <c r="H622" s="4">
        <v>2153</v>
      </c>
      <c r="I622" s="4">
        <v>301412</v>
      </c>
      <c r="J622" s="4">
        <v>339</v>
      </c>
      <c r="K622" s="4">
        <v>161</v>
      </c>
      <c r="L622" s="4">
        <v>2072</v>
      </c>
      <c r="M622" s="4">
        <v>334088</v>
      </c>
      <c r="N622" s="4">
        <v>274</v>
      </c>
      <c r="O622" s="4">
        <v>201</v>
      </c>
      <c r="P622" s="4">
        <v>1913</v>
      </c>
      <c r="Q622" s="4">
        <v>385250</v>
      </c>
      <c r="R622" s="4">
        <v>45</v>
      </c>
      <c r="S622" s="4">
        <v>240</v>
      </c>
      <c r="T622" s="4">
        <v>1900</v>
      </c>
      <c r="U622" s="4">
        <v>456475</v>
      </c>
      <c r="V622" s="4">
        <v>100</v>
      </c>
      <c r="W622" s="4">
        <v>262</v>
      </c>
      <c r="X622" s="4">
        <v>1960</v>
      </c>
      <c r="Y622" s="4">
        <v>514173</v>
      </c>
      <c r="Z622" s="4">
        <v>20</v>
      </c>
      <c r="AA622" s="4">
        <v>295</v>
      </c>
      <c r="AB622" s="4">
        <v>2100</v>
      </c>
      <c r="AC622" s="4">
        <v>619500</v>
      </c>
      <c r="AD622" s="4">
        <v>36</v>
      </c>
      <c r="AE622" s="4">
        <v>323</v>
      </c>
      <c r="AF622" s="4">
        <v>1870</v>
      </c>
      <c r="AG622" s="4">
        <v>603075</v>
      </c>
      <c r="AH622" s="4"/>
      <c r="AI622" s="4"/>
      <c r="AJ622" s="4"/>
      <c r="AK622" s="4"/>
      <c r="AL622" s="1">
        <v>2</v>
      </c>
      <c r="AM622" s="1">
        <v>408</v>
      </c>
      <c r="AN622" s="1">
        <v>1980</v>
      </c>
      <c r="AO622" s="1">
        <v>807840</v>
      </c>
    </row>
    <row r="623" spans="1:41" ht="15" x14ac:dyDescent="0.2">
      <c r="A623" s="8">
        <v>36993</v>
      </c>
      <c r="B623" s="4"/>
      <c r="C623" s="4"/>
      <c r="D623" s="4"/>
      <c r="E623" s="10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23">
        <v>6</v>
      </c>
      <c r="AI623" s="23">
        <v>378</v>
      </c>
      <c r="AJ623" s="23">
        <v>2130</v>
      </c>
      <c r="AK623" s="23">
        <v>804785</v>
      </c>
      <c r="AL623" s="14">
        <v>14</v>
      </c>
      <c r="AM623" s="14">
        <v>413</v>
      </c>
      <c r="AN623" s="14">
        <v>2070</v>
      </c>
      <c r="AO623" s="14">
        <v>854171</v>
      </c>
    </row>
    <row r="624" spans="1:41" ht="15" x14ac:dyDescent="0.2">
      <c r="A624" s="8">
        <v>36994</v>
      </c>
      <c r="B624" s="4"/>
      <c r="C624" s="4"/>
      <c r="D624" s="4"/>
      <c r="E624" s="10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</row>
    <row r="625" spans="1:41" ht="15" x14ac:dyDescent="0.2">
      <c r="A625" s="8">
        <v>36998</v>
      </c>
      <c r="B625" s="4">
        <v>94</v>
      </c>
      <c r="C625" s="4">
        <v>112</v>
      </c>
      <c r="D625" s="4">
        <v>2260</v>
      </c>
      <c r="E625" s="10">
        <v>252474</v>
      </c>
      <c r="F625" s="4">
        <v>143</v>
      </c>
      <c r="G625" s="4">
        <v>140</v>
      </c>
      <c r="H625" s="4">
        <v>2203</v>
      </c>
      <c r="I625" s="4">
        <v>307529</v>
      </c>
      <c r="J625" s="4">
        <v>329</v>
      </c>
      <c r="K625" s="4">
        <v>162</v>
      </c>
      <c r="L625" s="4">
        <v>2114</v>
      </c>
      <c r="M625" s="4">
        <v>343419</v>
      </c>
      <c r="N625" s="4">
        <v>252</v>
      </c>
      <c r="O625" s="4">
        <v>197</v>
      </c>
      <c r="P625" s="4">
        <v>2067</v>
      </c>
      <c r="Q625" s="4">
        <v>407697</v>
      </c>
      <c r="R625" s="4">
        <v>39</v>
      </c>
      <c r="S625" s="4">
        <v>228</v>
      </c>
      <c r="T625" s="4">
        <v>2070</v>
      </c>
      <c r="U625" s="4">
        <v>472478</v>
      </c>
      <c r="V625" s="4">
        <v>88</v>
      </c>
      <c r="W625" s="4">
        <v>263</v>
      </c>
      <c r="X625" s="4">
        <v>1978</v>
      </c>
      <c r="Y625" s="4">
        <v>520815</v>
      </c>
      <c r="Z625" s="4"/>
      <c r="AA625" s="4"/>
      <c r="AB625" s="4"/>
      <c r="AC625" s="4"/>
      <c r="AD625" s="4">
        <v>1</v>
      </c>
      <c r="AE625" s="4">
        <v>326</v>
      </c>
      <c r="AF625" s="4">
        <v>1960</v>
      </c>
      <c r="AG625" s="4">
        <v>638960</v>
      </c>
      <c r="AH625" s="4"/>
      <c r="AI625" s="4"/>
      <c r="AJ625" s="4"/>
      <c r="AK625" s="4"/>
      <c r="AL625" s="4"/>
      <c r="AM625" s="4"/>
      <c r="AN625" s="4"/>
      <c r="AO625" s="4"/>
    </row>
    <row r="626" spans="1:41" ht="15" x14ac:dyDescent="0.2">
      <c r="A626" s="8">
        <v>37000</v>
      </c>
      <c r="B626" s="4"/>
      <c r="C626" s="4"/>
      <c r="D626" s="4"/>
      <c r="E626" s="10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</row>
    <row r="627" spans="1:41" ht="15" x14ac:dyDescent="0.2">
      <c r="A627" s="8">
        <v>37001</v>
      </c>
      <c r="B627" s="4">
        <v>36</v>
      </c>
      <c r="C627" s="4">
        <v>12</v>
      </c>
      <c r="D627" s="4">
        <v>2364</v>
      </c>
      <c r="E627" s="10">
        <v>264788</v>
      </c>
      <c r="F627" s="4">
        <v>146</v>
      </c>
      <c r="G627" s="4">
        <v>143</v>
      </c>
      <c r="H627" s="4">
        <v>2553</v>
      </c>
      <c r="I627" s="4">
        <v>363731</v>
      </c>
      <c r="J627" s="4">
        <v>198</v>
      </c>
      <c r="K627" s="4">
        <v>164</v>
      </c>
      <c r="L627" s="4">
        <v>2097</v>
      </c>
      <c r="M627" s="4">
        <v>344727</v>
      </c>
      <c r="N627" s="4">
        <v>191</v>
      </c>
      <c r="O627" s="4">
        <v>197</v>
      </c>
      <c r="P627" s="4">
        <v>2129</v>
      </c>
      <c r="Q627" s="4">
        <v>419950</v>
      </c>
      <c r="R627" s="4">
        <v>24</v>
      </c>
      <c r="S627" s="4">
        <v>235</v>
      </c>
      <c r="T627" s="4">
        <v>2070</v>
      </c>
      <c r="U627" s="4">
        <v>485415</v>
      </c>
      <c r="V627" s="4">
        <v>21</v>
      </c>
      <c r="W627" s="4">
        <v>278</v>
      </c>
      <c r="X627" s="4">
        <v>2120</v>
      </c>
      <c r="Y627" s="4">
        <v>589360</v>
      </c>
      <c r="Z627" s="4">
        <v>26</v>
      </c>
      <c r="AA627" s="4">
        <v>302</v>
      </c>
      <c r="AB627" s="4">
        <v>2073</v>
      </c>
      <c r="AC627" s="4">
        <v>626147</v>
      </c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</row>
    <row r="628" spans="1:41" ht="15" x14ac:dyDescent="0.2">
      <c r="A628" s="8">
        <v>37005</v>
      </c>
      <c r="B628" s="4">
        <v>323</v>
      </c>
      <c r="C628" s="4">
        <v>116</v>
      </c>
      <c r="D628" s="4">
        <v>2286</v>
      </c>
      <c r="E628" s="10">
        <v>264370</v>
      </c>
      <c r="F628" s="4">
        <v>201</v>
      </c>
      <c r="G628" s="4">
        <v>139</v>
      </c>
      <c r="H628" s="4">
        <v>2222</v>
      </c>
      <c r="I628" s="4">
        <v>308997</v>
      </c>
      <c r="J628" s="4">
        <v>408</v>
      </c>
      <c r="K628" s="4">
        <v>166</v>
      </c>
      <c r="L628" s="4">
        <v>2163</v>
      </c>
      <c r="M628" s="4">
        <v>359564</v>
      </c>
      <c r="N628" s="4">
        <v>214</v>
      </c>
      <c r="O628" s="4">
        <v>198</v>
      </c>
      <c r="P628" s="4">
        <v>2094</v>
      </c>
      <c r="Q628" s="4">
        <v>413615</v>
      </c>
      <c r="R628" s="4">
        <v>128</v>
      </c>
      <c r="S628" s="4">
        <v>233</v>
      </c>
      <c r="T628" s="4">
        <v>2062</v>
      </c>
      <c r="U628" s="4">
        <v>481414</v>
      </c>
      <c r="V628" s="4">
        <v>63</v>
      </c>
      <c r="W628" s="4">
        <v>262</v>
      </c>
      <c r="X628" s="4">
        <v>2110</v>
      </c>
      <c r="Y628" s="4">
        <v>552820</v>
      </c>
      <c r="Z628" s="4">
        <v>55</v>
      </c>
      <c r="AA628" s="4">
        <v>297</v>
      </c>
      <c r="AB628" s="4">
        <v>2013</v>
      </c>
      <c r="AC628" s="4">
        <v>597289</v>
      </c>
      <c r="AD628" s="4">
        <v>2</v>
      </c>
      <c r="AE628" s="4">
        <v>344</v>
      </c>
      <c r="AF628" s="4">
        <v>2000</v>
      </c>
      <c r="AG628" s="4">
        <v>688000</v>
      </c>
      <c r="AH628" s="4"/>
      <c r="AI628" s="4"/>
      <c r="AJ628" s="4"/>
      <c r="AK628" s="4"/>
      <c r="AL628" s="1">
        <v>2</v>
      </c>
      <c r="AM628" s="1">
        <v>425</v>
      </c>
      <c r="AN628" s="1">
        <v>1800</v>
      </c>
      <c r="AO628" s="1">
        <v>765000</v>
      </c>
    </row>
    <row r="629" spans="1:41" ht="15" x14ac:dyDescent="0.2">
      <c r="A629" s="18">
        <v>37007</v>
      </c>
      <c r="B629" s="14"/>
      <c r="C629" s="14"/>
      <c r="D629" s="14"/>
      <c r="E629" s="21"/>
      <c r="F629" s="14">
        <v>160</v>
      </c>
      <c r="G629" s="14">
        <v>125</v>
      </c>
      <c r="H629" s="14">
        <v>2335</v>
      </c>
      <c r="I629" s="14">
        <v>290734</v>
      </c>
      <c r="J629" s="14">
        <v>533</v>
      </c>
      <c r="K629" s="14">
        <v>158</v>
      </c>
      <c r="L629" s="14">
        <v>2242</v>
      </c>
      <c r="M629" s="14">
        <v>354987</v>
      </c>
      <c r="N629" s="14">
        <v>420</v>
      </c>
      <c r="O629" s="14">
        <v>198</v>
      </c>
      <c r="P629" s="14">
        <v>2206</v>
      </c>
      <c r="Q629" s="14">
        <v>437828</v>
      </c>
      <c r="R629" s="14">
        <v>171</v>
      </c>
      <c r="S629" s="14">
        <v>229</v>
      </c>
      <c r="T629" s="14">
        <v>2165</v>
      </c>
      <c r="U629" s="14">
        <v>495609</v>
      </c>
      <c r="V629" s="14">
        <v>180</v>
      </c>
      <c r="W629" s="14">
        <v>260</v>
      </c>
      <c r="X629" s="14">
        <v>2100</v>
      </c>
      <c r="Y629" s="14">
        <v>546282</v>
      </c>
      <c r="Z629" s="14">
        <v>73</v>
      </c>
      <c r="AA629" s="14">
        <v>325</v>
      </c>
      <c r="AB629" s="14">
        <v>2105</v>
      </c>
      <c r="AC629" s="14">
        <v>683452</v>
      </c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4"/>
      <c r="AO629" s="4"/>
    </row>
    <row r="630" spans="1:41" ht="15" x14ac:dyDescent="0.2">
      <c r="A630" s="8">
        <v>37008</v>
      </c>
      <c r="B630" s="4">
        <v>218</v>
      </c>
      <c r="C630" s="4">
        <v>119</v>
      </c>
      <c r="D630" s="4">
        <v>2311</v>
      </c>
      <c r="E630" s="10">
        <v>275268</v>
      </c>
      <c r="F630" s="4">
        <v>74</v>
      </c>
      <c r="G630" s="4">
        <v>142</v>
      </c>
      <c r="H630" s="4">
        <v>2207</v>
      </c>
      <c r="I630" s="4">
        <v>312611</v>
      </c>
      <c r="J630" s="4">
        <v>369</v>
      </c>
      <c r="K630" s="4">
        <v>166</v>
      </c>
      <c r="L630" s="4">
        <v>2147</v>
      </c>
      <c r="M630" s="4">
        <v>356689</v>
      </c>
      <c r="N630" s="4">
        <v>273</v>
      </c>
      <c r="O630" s="4">
        <v>197</v>
      </c>
      <c r="P630" s="4">
        <v>2151</v>
      </c>
      <c r="Q630" s="4">
        <v>424111</v>
      </c>
      <c r="R630" s="4">
        <v>64</v>
      </c>
      <c r="S630" s="4">
        <v>230</v>
      </c>
      <c r="T630" s="4">
        <v>2127</v>
      </c>
      <c r="U630" s="4">
        <v>488424</v>
      </c>
      <c r="V630" s="4">
        <v>5</v>
      </c>
      <c r="W630" s="4">
        <v>263</v>
      </c>
      <c r="X630" s="4">
        <v>1833</v>
      </c>
      <c r="Y630" s="4">
        <v>482778</v>
      </c>
      <c r="Z630" s="4">
        <v>18</v>
      </c>
      <c r="AA630" s="4">
        <v>297</v>
      </c>
      <c r="AB630" s="4">
        <v>1880</v>
      </c>
      <c r="AC630" s="4">
        <v>558360</v>
      </c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</row>
    <row r="631" spans="1:41" ht="15" x14ac:dyDescent="0.2">
      <c r="A631" s="8"/>
      <c r="B631" s="4"/>
      <c r="C631" s="4"/>
      <c r="D631" s="4"/>
      <c r="E631" s="10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</row>
    <row r="632" spans="1:41" ht="15" x14ac:dyDescent="0.2">
      <c r="A632" s="8">
        <v>37012</v>
      </c>
      <c r="B632" s="4">
        <v>53</v>
      </c>
      <c r="C632" s="4">
        <v>110</v>
      </c>
      <c r="D632" s="4">
        <v>2164</v>
      </c>
      <c r="E632" s="10">
        <v>238393</v>
      </c>
      <c r="F632" s="4">
        <v>138</v>
      </c>
      <c r="G632" s="4">
        <v>143</v>
      </c>
      <c r="H632" s="4">
        <v>2215</v>
      </c>
      <c r="I632" s="4">
        <v>317383</v>
      </c>
      <c r="J632" s="4">
        <v>315</v>
      </c>
      <c r="K632" s="4">
        <v>174</v>
      </c>
      <c r="L632" s="4">
        <v>2160</v>
      </c>
      <c r="M632" s="4">
        <v>376723</v>
      </c>
      <c r="N632" s="4">
        <v>409</v>
      </c>
      <c r="O632" s="4">
        <v>208</v>
      </c>
      <c r="P632" s="4">
        <v>2139</v>
      </c>
      <c r="Q632" s="4">
        <v>443869</v>
      </c>
      <c r="R632" s="4">
        <v>51</v>
      </c>
      <c r="S632" s="4">
        <v>237</v>
      </c>
      <c r="T632" s="4">
        <v>1959</v>
      </c>
      <c r="U632" s="4">
        <v>463734</v>
      </c>
      <c r="V632" s="4">
        <v>105</v>
      </c>
      <c r="W632" s="4">
        <v>264</v>
      </c>
      <c r="X632" s="4">
        <v>1937</v>
      </c>
      <c r="Y632" s="4">
        <v>511368</v>
      </c>
      <c r="Z632" s="4">
        <v>4</v>
      </c>
      <c r="AA632" s="4">
        <v>289</v>
      </c>
      <c r="AB632" s="4">
        <v>1800</v>
      </c>
      <c r="AC632" s="4">
        <v>520200</v>
      </c>
      <c r="AD632" s="4">
        <v>6</v>
      </c>
      <c r="AE632" s="4">
        <v>330</v>
      </c>
      <c r="AF632" s="4">
        <v>2000</v>
      </c>
      <c r="AG632" s="4">
        <v>660000</v>
      </c>
      <c r="AH632" s="1">
        <v>35</v>
      </c>
      <c r="AI632" s="1">
        <v>380</v>
      </c>
      <c r="AJ632" s="1">
        <v>2005</v>
      </c>
      <c r="AK632" s="1">
        <v>760898</v>
      </c>
      <c r="AL632" s="1">
        <v>1</v>
      </c>
      <c r="AM632" s="1">
        <v>420</v>
      </c>
      <c r="AN632" s="1">
        <v>1800</v>
      </c>
      <c r="AO632" s="1">
        <v>756000</v>
      </c>
    </row>
    <row r="633" spans="1:41" ht="15" x14ac:dyDescent="0.2">
      <c r="A633" s="18">
        <v>37014</v>
      </c>
      <c r="B633" s="14">
        <v>5</v>
      </c>
      <c r="C633" s="14">
        <v>96</v>
      </c>
      <c r="D633" s="14">
        <v>2250</v>
      </c>
      <c r="E633" s="21">
        <f>D633*C633</f>
        <v>216000</v>
      </c>
      <c r="F633" s="14">
        <v>223</v>
      </c>
      <c r="G633" s="14">
        <v>122</v>
      </c>
      <c r="H633" s="14">
        <v>2275</v>
      </c>
      <c r="I633" s="14">
        <v>277395</v>
      </c>
      <c r="J633" s="14">
        <v>337</v>
      </c>
      <c r="K633" s="14">
        <v>154</v>
      </c>
      <c r="L633" s="14">
        <v>2226</v>
      </c>
      <c r="M633" s="14">
        <v>342143</v>
      </c>
      <c r="N633" s="14">
        <v>197</v>
      </c>
      <c r="O633" s="14">
        <v>198</v>
      </c>
      <c r="P633" s="14">
        <v>2090</v>
      </c>
      <c r="Q633" s="14">
        <v>414432</v>
      </c>
      <c r="R633" s="14">
        <v>178</v>
      </c>
      <c r="S633" s="14">
        <v>234</v>
      </c>
      <c r="T633" s="14">
        <v>2167</v>
      </c>
      <c r="U633" s="14">
        <v>507303</v>
      </c>
      <c r="V633" s="14">
        <v>196</v>
      </c>
      <c r="W633" s="14">
        <v>263</v>
      </c>
      <c r="X633" s="14">
        <v>2157</v>
      </c>
      <c r="Y633" s="14">
        <v>567756</v>
      </c>
      <c r="Z633" s="14">
        <v>38</v>
      </c>
      <c r="AA633" s="14">
        <v>316</v>
      </c>
      <c r="AB633" s="14">
        <v>2062</v>
      </c>
      <c r="AC633" s="14">
        <v>651587</v>
      </c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4"/>
      <c r="AO633" s="4"/>
    </row>
    <row r="634" spans="1:41" ht="15" x14ac:dyDescent="0.2">
      <c r="A634" s="8">
        <v>37015</v>
      </c>
      <c r="B634" s="4">
        <v>108</v>
      </c>
      <c r="C634" s="4">
        <v>114</v>
      </c>
      <c r="D634" s="4">
        <v>2094</v>
      </c>
      <c r="E634" s="10">
        <v>238150</v>
      </c>
      <c r="F634" s="4">
        <v>90</v>
      </c>
      <c r="G634" s="4">
        <v>139</v>
      </c>
      <c r="H634" s="4">
        <v>2163</v>
      </c>
      <c r="I634" s="4">
        <v>301255</v>
      </c>
      <c r="J634" s="4">
        <v>332</v>
      </c>
      <c r="K634" s="4">
        <v>163</v>
      </c>
      <c r="L634" s="4">
        <v>2139</v>
      </c>
      <c r="M634" s="4">
        <v>348318</v>
      </c>
      <c r="N634" s="4">
        <v>203</v>
      </c>
      <c r="O634" s="4">
        <v>199</v>
      </c>
      <c r="P634" s="4">
        <v>2058</v>
      </c>
      <c r="Q634" s="4">
        <v>409792</v>
      </c>
      <c r="R634" s="4">
        <v>40</v>
      </c>
      <c r="S634" s="4">
        <v>236</v>
      </c>
      <c r="T634" s="4">
        <v>2140</v>
      </c>
      <c r="U634" s="4">
        <v>503970</v>
      </c>
      <c r="V634" s="4">
        <v>13</v>
      </c>
      <c r="W634" s="4">
        <v>268</v>
      </c>
      <c r="X634" s="4">
        <v>1893</v>
      </c>
      <c r="Y634" s="4">
        <v>507413</v>
      </c>
      <c r="Z634" s="4">
        <v>2</v>
      </c>
      <c r="AA634" s="4">
        <v>300</v>
      </c>
      <c r="AB634" s="4">
        <v>1870</v>
      </c>
      <c r="AC634" s="4">
        <v>561000</v>
      </c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</row>
    <row r="635" spans="1:41" ht="15" x14ac:dyDescent="0.2">
      <c r="A635" s="8">
        <v>37019</v>
      </c>
      <c r="B635" s="4">
        <v>73</v>
      </c>
      <c r="C635" s="4">
        <v>112</v>
      </c>
      <c r="D635" s="4">
        <v>2287</v>
      </c>
      <c r="E635" s="10">
        <v>256869</v>
      </c>
      <c r="F635" s="4">
        <v>209</v>
      </c>
      <c r="G635" s="4">
        <v>141</v>
      </c>
      <c r="H635" s="4">
        <v>2176</v>
      </c>
      <c r="I635" s="4">
        <v>306472</v>
      </c>
      <c r="J635" s="4">
        <v>416</v>
      </c>
      <c r="K635" s="4">
        <v>165</v>
      </c>
      <c r="L635" s="4">
        <v>2145</v>
      </c>
      <c r="M635" s="4">
        <v>352872</v>
      </c>
      <c r="N635" s="4">
        <v>269</v>
      </c>
      <c r="O635" s="4">
        <v>207</v>
      </c>
      <c r="P635" s="4">
        <v>2109</v>
      </c>
      <c r="Q635" s="4">
        <v>435720</v>
      </c>
      <c r="R635" s="4">
        <v>2</v>
      </c>
      <c r="S635" s="4">
        <v>236</v>
      </c>
      <c r="T635" s="4">
        <v>2080</v>
      </c>
      <c r="U635" s="4">
        <v>488800</v>
      </c>
      <c r="V635" s="4">
        <v>71</v>
      </c>
      <c r="W635" s="4">
        <v>258</v>
      </c>
      <c r="X635" s="4">
        <v>2030</v>
      </c>
      <c r="Y635" s="4">
        <v>523063</v>
      </c>
      <c r="Z635" s="4">
        <v>3</v>
      </c>
      <c r="AA635" s="4">
        <v>278</v>
      </c>
      <c r="AB635" s="4">
        <v>1850</v>
      </c>
      <c r="AC635" s="4">
        <v>513375</v>
      </c>
      <c r="AD635" s="4">
        <v>21</v>
      </c>
      <c r="AE635" s="4">
        <v>293</v>
      </c>
      <c r="AF635" s="4">
        <v>1900</v>
      </c>
      <c r="AG635" s="4">
        <v>556700</v>
      </c>
      <c r="AH635" s="1">
        <v>19</v>
      </c>
      <c r="AI635" s="1">
        <v>363</v>
      </c>
      <c r="AJ635" s="1">
        <v>1887</v>
      </c>
      <c r="AK635" s="1">
        <v>684860</v>
      </c>
      <c r="AL635" s="4"/>
      <c r="AM635" s="4"/>
      <c r="AN635" s="4"/>
      <c r="AO635" s="4"/>
    </row>
    <row r="636" spans="1:41" ht="15" x14ac:dyDescent="0.2">
      <c r="A636" s="18">
        <v>37021</v>
      </c>
      <c r="B636" s="14">
        <v>20</v>
      </c>
      <c r="C636" s="14">
        <v>98</v>
      </c>
      <c r="D636" s="14">
        <v>2360</v>
      </c>
      <c r="E636" s="21">
        <v>230100</v>
      </c>
      <c r="F636" s="14">
        <v>76</v>
      </c>
      <c r="G636" s="14">
        <v>127</v>
      </c>
      <c r="H636" s="14">
        <v>2257</v>
      </c>
      <c r="I636" s="14">
        <v>283667</v>
      </c>
      <c r="J636" s="14">
        <v>379</v>
      </c>
      <c r="K636" s="14">
        <v>165</v>
      </c>
      <c r="L636" s="14">
        <v>2219</v>
      </c>
      <c r="M636" s="14">
        <v>365393</v>
      </c>
      <c r="N636" s="14">
        <v>463</v>
      </c>
      <c r="O636" s="14">
        <v>201</v>
      </c>
      <c r="P636" s="14">
        <v>2198</v>
      </c>
      <c r="Q636" s="14">
        <v>442438</v>
      </c>
      <c r="R636" s="14">
        <v>92</v>
      </c>
      <c r="S636" s="14">
        <v>230</v>
      </c>
      <c r="T636" s="14">
        <v>2230</v>
      </c>
      <c r="U636" s="14">
        <v>513447</v>
      </c>
      <c r="V636" s="14">
        <v>24</v>
      </c>
      <c r="W636" s="14">
        <v>258</v>
      </c>
      <c r="X636" s="14">
        <v>2295</v>
      </c>
      <c r="Y636" s="14">
        <v>591553</v>
      </c>
      <c r="Z636" s="14">
        <v>65</v>
      </c>
      <c r="AA636" s="14">
        <v>318</v>
      </c>
      <c r="AB636" s="14">
        <v>2175</v>
      </c>
      <c r="AC636" s="14">
        <v>692274</v>
      </c>
      <c r="AD636" s="14"/>
      <c r="AE636" s="14"/>
      <c r="AF636" s="14"/>
      <c r="AG636" s="14"/>
      <c r="AH636" s="27">
        <v>20</v>
      </c>
      <c r="AI636" s="27">
        <v>361</v>
      </c>
      <c r="AJ636" s="27">
        <v>2210</v>
      </c>
      <c r="AK636" s="27">
        <v>798584</v>
      </c>
      <c r="AL636" s="14"/>
      <c r="AM636" s="14"/>
      <c r="AN636" s="4"/>
      <c r="AO636" s="4"/>
    </row>
    <row r="637" spans="1:41" ht="15" x14ac:dyDescent="0.2">
      <c r="A637" s="8">
        <v>37022</v>
      </c>
      <c r="B637" s="4">
        <v>62</v>
      </c>
      <c r="C637" s="4">
        <v>118</v>
      </c>
      <c r="D637" s="4">
        <v>2306</v>
      </c>
      <c r="E637" s="10">
        <v>271086</v>
      </c>
      <c r="F637" s="4">
        <v>106</v>
      </c>
      <c r="G637" s="4">
        <v>144</v>
      </c>
      <c r="H637" s="4">
        <v>2125</v>
      </c>
      <c r="I637" s="4">
        <v>305203</v>
      </c>
      <c r="J637" s="4">
        <v>117</v>
      </c>
      <c r="K637" s="4">
        <v>167</v>
      </c>
      <c r="L637" s="4">
        <v>2178</v>
      </c>
      <c r="M637" s="4">
        <v>363689</v>
      </c>
      <c r="N637" s="4">
        <v>68</v>
      </c>
      <c r="O637" s="4">
        <v>214</v>
      </c>
      <c r="P637" s="4">
        <v>2130</v>
      </c>
      <c r="Q637" s="4">
        <v>454755</v>
      </c>
      <c r="R637" s="4">
        <v>23</v>
      </c>
      <c r="S637" s="4">
        <v>260</v>
      </c>
      <c r="T637" s="4">
        <v>1993</v>
      </c>
      <c r="U637" s="4">
        <v>518931</v>
      </c>
      <c r="V637" s="4">
        <v>13</v>
      </c>
      <c r="W637" s="4">
        <v>268</v>
      </c>
      <c r="X637" s="4">
        <v>2050</v>
      </c>
      <c r="Y637" s="4">
        <v>549400</v>
      </c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</row>
    <row r="638" spans="1:41" ht="15" x14ac:dyDescent="0.2">
      <c r="A638" s="8">
        <v>37026</v>
      </c>
      <c r="B638" s="4">
        <v>121</v>
      </c>
      <c r="C638" s="4">
        <v>110</v>
      </c>
      <c r="D638" s="4">
        <v>2188</v>
      </c>
      <c r="E638" s="10">
        <v>240807</v>
      </c>
      <c r="F638" s="4">
        <v>201</v>
      </c>
      <c r="G638" s="4">
        <v>139</v>
      </c>
      <c r="H638" s="4">
        <v>2202</v>
      </c>
      <c r="I638" s="4">
        <v>306949</v>
      </c>
      <c r="J638" s="4">
        <v>238</v>
      </c>
      <c r="K638" s="4">
        <v>164</v>
      </c>
      <c r="L638" s="4">
        <v>2086</v>
      </c>
      <c r="M638" s="4">
        <v>341607</v>
      </c>
      <c r="N638" s="4">
        <v>110</v>
      </c>
      <c r="O638" s="4">
        <v>194</v>
      </c>
      <c r="P638" s="4">
        <v>2023</v>
      </c>
      <c r="Q638" s="4">
        <v>392751</v>
      </c>
      <c r="R638" s="4">
        <v>87</v>
      </c>
      <c r="S638" s="4">
        <v>236</v>
      </c>
      <c r="T638" s="4">
        <v>2086</v>
      </c>
      <c r="U638" s="4">
        <v>491462</v>
      </c>
      <c r="V638" s="4">
        <v>53</v>
      </c>
      <c r="W638" s="4">
        <v>265</v>
      </c>
      <c r="X638" s="4">
        <v>2055</v>
      </c>
      <c r="Y638" s="4">
        <v>544575</v>
      </c>
      <c r="Z638" s="4">
        <v>6</v>
      </c>
      <c r="AA638" s="4">
        <v>328</v>
      </c>
      <c r="AB638" s="4">
        <v>2020</v>
      </c>
      <c r="AC638" s="4">
        <v>662560</v>
      </c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</row>
    <row r="639" spans="1:41" ht="15" x14ac:dyDescent="0.2">
      <c r="A639" s="18">
        <v>37028</v>
      </c>
      <c r="B639" s="14"/>
      <c r="C639" s="14"/>
      <c r="D639" s="14"/>
      <c r="E639" s="21"/>
      <c r="F639" s="14">
        <v>220</v>
      </c>
      <c r="G639" s="14">
        <v>131</v>
      </c>
      <c r="H639" s="14">
        <v>2247</v>
      </c>
      <c r="I639" s="14">
        <v>294009</v>
      </c>
      <c r="J639" s="14">
        <v>256</v>
      </c>
      <c r="K639" s="14">
        <v>162</v>
      </c>
      <c r="L639" s="14">
        <v>2155</v>
      </c>
      <c r="M639" s="14">
        <v>349542</v>
      </c>
      <c r="N639" s="14">
        <v>359</v>
      </c>
      <c r="O639" s="14">
        <v>199</v>
      </c>
      <c r="P639" s="14">
        <v>2130</v>
      </c>
      <c r="Q639" s="14">
        <v>423762</v>
      </c>
      <c r="R639" s="14">
        <v>134</v>
      </c>
      <c r="S639" s="14">
        <v>237</v>
      </c>
      <c r="T639" s="14">
        <v>2110</v>
      </c>
      <c r="U639" s="14">
        <v>497443</v>
      </c>
      <c r="V639" s="14">
        <v>184</v>
      </c>
      <c r="W639" s="14">
        <v>265</v>
      </c>
      <c r="X639" s="14">
        <v>2088</v>
      </c>
      <c r="Y639" s="14">
        <v>553152</v>
      </c>
      <c r="Z639" s="14">
        <v>72</v>
      </c>
      <c r="AA639" s="14">
        <v>309</v>
      </c>
      <c r="AB639" s="14">
        <v>2096</v>
      </c>
      <c r="AC639" s="14">
        <v>648641</v>
      </c>
      <c r="AD639" s="14">
        <v>34</v>
      </c>
      <c r="AE639" s="14">
        <v>353</v>
      </c>
      <c r="AF639" s="14">
        <v>2032</v>
      </c>
      <c r="AG639" s="14">
        <v>716754</v>
      </c>
      <c r="AH639" s="27">
        <v>14</v>
      </c>
      <c r="AI639" s="27">
        <v>365</v>
      </c>
      <c r="AJ639" s="27">
        <v>2050</v>
      </c>
      <c r="AK639" s="27">
        <v>747371</v>
      </c>
      <c r="AL639" s="14"/>
      <c r="AM639" s="14"/>
      <c r="AN639" s="4"/>
      <c r="AO639" s="4"/>
    </row>
    <row r="640" spans="1:41" ht="15" x14ac:dyDescent="0.2">
      <c r="A640" s="8">
        <v>37029</v>
      </c>
      <c r="B640" s="4">
        <v>31</v>
      </c>
      <c r="C640" s="4">
        <v>117</v>
      </c>
      <c r="D640" s="4">
        <v>2108</v>
      </c>
      <c r="E640" s="10">
        <v>245793</v>
      </c>
      <c r="F640" s="4">
        <v>113</v>
      </c>
      <c r="G640" s="4">
        <v>143</v>
      </c>
      <c r="H640" s="4">
        <v>2197</v>
      </c>
      <c r="I640" s="4">
        <v>313564</v>
      </c>
      <c r="J640" s="4">
        <v>117</v>
      </c>
      <c r="K640" s="4">
        <v>166</v>
      </c>
      <c r="L640" s="4">
        <v>2063</v>
      </c>
      <c r="M640" s="4">
        <v>342117</v>
      </c>
      <c r="N640" s="4">
        <v>146</v>
      </c>
      <c r="O640" s="4">
        <v>195</v>
      </c>
      <c r="P640" s="4">
        <v>2088</v>
      </c>
      <c r="Q640" s="4">
        <v>407369</v>
      </c>
      <c r="R640" s="4">
        <v>26</v>
      </c>
      <c r="S640" s="4">
        <v>232</v>
      </c>
      <c r="T640" s="4">
        <v>1927</v>
      </c>
      <c r="U640" s="4">
        <v>446987</v>
      </c>
      <c r="V640" s="4"/>
      <c r="W640" s="4"/>
      <c r="X640" s="4"/>
      <c r="Y640" s="4"/>
      <c r="Z640" s="4">
        <v>2</v>
      </c>
      <c r="AA640" s="4">
        <v>288</v>
      </c>
      <c r="AB640" s="4">
        <v>1700</v>
      </c>
      <c r="AC640" s="4">
        <v>489600</v>
      </c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</row>
    <row r="641" spans="1:41" ht="15" x14ac:dyDescent="0.2">
      <c r="A641" s="8">
        <v>37033</v>
      </c>
      <c r="B641" s="4">
        <v>58</v>
      </c>
      <c r="C641" s="4">
        <v>117</v>
      </c>
      <c r="D641" s="4">
        <v>2360</v>
      </c>
      <c r="E641" s="10">
        <v>276710</v>
      </c>
      <c r="F641" s="4">
        <v>234</v>
      </c>
      <c r="G641" s="4">
        <v>139</v>
      </c>
      <c r="H641" s="4">
        <v>2164</v>
      </c>
      <c r="I641" s="4">
        <v>301730</v>
      </c>
      <c r="J641" s="4">
        <v>272</v>
      </c>
      <c r="K641" s="4">
        <v>171</v>
      </c>
      <c r="L641" s="4">
        <v>2086</v>
      </c>
      <c r="M641" s="4">
        <v>356121</v>
      </c>
      <c r="N641" s="4">
        <v>155</v>
      </c>
      <c r="O641" s="4">
        <v>196</v>
      </c>
      <c r="P641" s="4">
        <v>2122</v>
      </c>
      <c r="Q641" s="4">
        <v>416336</v>
      </c>
      <c r="R641" s="4">
        <v>86</v>
      </c>
      <c r="S641" s="4">
        <v>241</v>
      </c>
      <c r="T641" s="4">
        <v>2032</v>
      </c>
      <c r="U641" s="4">
        <v>489712</v>
      </c>
      <c r="V641" s="4">
        <v>144</v>
      </c>
      <c r="W641" s="4">
        <v>250</v>
      </c>
      <c r="X641" s="4">
        <v>2058</v>
      </c>
      <c r="Y641" s="4">
        <v>514673</v>
      </c>
      <c r="Z641" s="4">
        <v>24</v>
      </c>
      <c r="AA641" s="4">
        <v>278</v>
      </c>
      <c r="AB641" s="4">
        <v>1880</v>
      </c>
      <c r="AC641" s="4">
        <v>522170</v>
      </c>
      <c r="AD641" s="4">
        <v>6</v>
      </c>
      <c r="AE641" s="4">
        <v>313</v>
      </c>
      <c r="AF641" s="4">
        <v>1920</v>
      </c>
      <c r="AG641" s="4">
        <v>600000</v>
      </c>
      <c r="AH641" s="1">
        <v>1</v>
      </c>
      <c r="AI641" s="1">
        <v>342</v>
      </c>
      <c r="AJ641" s="1">
        <v>1900</v>
      </c>
      <c r="AK641" s="1">
        <v>649800</v>
      </c>
      <c r="AL641" s="4"/>
      <c r="AM641" s="4"/>
      <c r="AN641" s="4"/>
      <c r="AO641" s="4"/>
    </row>
    <row r="642" spans="1:41" ht="15" x14ac:dyDescent="0.2">
      <c r="A642" s="18">
        <v>37035</v>
      </c>
      <c r="B642" s="14"/>
      <c r="C642" s="14"/>
      <c r="D642" s="14"/>
      <c r="E642" s="21"/>
      <c r="F642" s="14">
        <v>215</v>
      </c>
      <c r="G642" s="14">
        <v>127</v>
      </c>
      <c r="H642" s="14">
        <v>2334</v>
      </c>
      <c r="I642" s="14">
        <v>297092</v>
      </c>
      <c r="J642" s="14">
        <v>367</v>
      </c>
      <c r="K642" s="14">
        <v>165</v>
      </c>
      <c r="L642" s="14">
        <v>2196</v>
      </c>
      <c r="M642" s="14">
        <v>361927</v>
      </c>
      <c r="N642" s="14">
        <v>139</v>
      </c>
      <c r="O642" s="14">
        <v>196</v>
      </c>
      <c r="P642" s="14">
        <v>2083</v>
      </c>
      <c r="Q642" s="14">
        <v>407700</v>
      </c>
      <c r="R642" s="14">
        <v>19</v>
      </c>
      <c r="S642" s="14">
        <v>239</v>
      </c>
      <c r="T642" s="14">
        <v>2143</v>
      </c>
      <c r="U642" s="14">
        <v>512122</v>
      </c>
      <c r="V642" s="14">
        <v>119</v>
      </c>
      <c r="W642" s="14">
        <v>272</v>
      </c>
      <c r="X642" s="14">
        <v>2114</v>
      </c>
      <c r="Y642" s="14">
        <v>574816</v>
      </c>
      <c r="Z642" s="14">
        <v>34</v>
      </c>
      <c r="AA642" s="14">
        <v>312</v>
      </c>
      <c r="AB642" s="14">
        <v>1979</v>
      </c>
      <c r="AC642" s="14">
        <v>617981</v>
      </c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4"/>
      <c r="AO642" s="4"/>
    </row>
    <row r="643" spans="1:41" ht="15" x14ac:dyDescent="0.2">
      <c r="A643" s="8">
        <v>37036</v>
      </c>
      <c r="B643" s="4">
        <v>144</v>
      </c>
      <c r="C643" s="4">
        <v>119</v>
      </c>
      <c r="D643" s="4">
        <v>2186</v>
      </c>
      <c r="E643" s="10">
        <v>260412</v>
      </c>
      <c r="F643" s="4">
        <v>45</v>
      </c>
      <c r="G643" s="4">
        <v>140</v>
      </c>
      <c r="H643" s="4">
        <v>2125</v>
      </c>
      <c r="I643" s="4">
        <v>297500</v>
      </c>
      <c r="J643" s="4">
        <v>161</v>
      </c>
      <c r="K643" s="4">
        <v>163</v>
      </c>
      <c r="L643" s="4">
        <v>2108</v>
      </c>
      <c r="M643" s="4">
        <v>343131</v>
      </c>
      <c r="N643" s="4">
        <v>225</v>
      </c>
      <c r="O643" s="4">
        <v>201</v>
      </c>
      <c r="P643" s="4">
        <v>2136</v>
      </c>
      <c r="Q643" s="4">
        <v>428964</v>
      </c>
      <c r="R643" s="4">
        <v>21</v>
      </c>
      <c r="S643" s="4">
        <v>236</v>
      </c>
      <c r="T643" s="4">
        <v>2200</v>
      </c>
      <c r="U643" s="4">
        <v>519200</v>
      </c>
      <c r="V643" s="4">
        <v>14</v>
      </c>
      <c r="W643" s="4">
        <v>273</v>
      </c>
      <c r="X643" s="4">
        <v>2140</v>
      </c>
      <c r="Y643" s="4">
        <v>584220</v>
      </c>
      <c r="Z643" s="4">
        <v>19</v>
      </c>
      <c r="AA643" s="4">
        <v>308</v>
      </c>
      <c r="AB643" s="4">
        <v>1850</v>
      </c>
      <c r="AC643" s="4">
        <v>569800</v>
      </c>
      <c r="AD643" s="4">
        <v>5</v>
      </c>
      <c r="AE643" s="4">
        <v>299</v>
      </c>
      <c r="AF643" s="4">
        <v>1820</v>
      </c>
      <c r="AG643" s="4">
        <v>544180</v>
      </c>
      <c r="AH643" s="4"/>
      <c r="AI643" s="4"/>
      <c r="AJ643" s="4"/>
      <c r="AK643" s="4"/>
      <c r="AL643" s="4"/>
      <c r="AM643" s="4"/>
      <c r="AN643" s="4"/>
      <c r="AO643" s="4"/>
    </row>
    <row r="644" spans="1:41" ht="15" x14ac:dyDescent="0.2">
      <c r="A644" s="8">
        <v>37040</v>
      </c>
      <c r="B644" s="4">
        <v>62</v>
      </c>
      <c r="C644" s="4">
        <v>107</v>
      </c>
      <c r="D644" s="4">
        <v>2276</v>
      </c>
      <c r="E644" s="10">
        <v>243987</v>
      </c>
      <c r="F644" s="4">
        <v>186</v>
      </c>
      <c r="G644" s="4">
        <v>140</v>
      </c>
      <c r="H644" s="4">
        <v>2210</v>
      </c>
      <c r="I644" s="4">
        <v>309874</v>
      </c>
      <c r="J644" s="4">
        <v>265</v>
      </c>
      <c r="K644" s="4">
        <v>166</v>
      </c>
      <c r="L644" s="4">
        <v>2184</v>
      </c>
      <c r="M644" s="4">
        <v>362230</v>
      </c>
      <c r="N644" s="4">
        <v>295</v>
      </c>
      <c r="O644" s="4">
        <v>195</v>
      </c>
      <c r="P644" s="4">
        <v>2131</v>
      </c>
      <c r="Q644" s="4">
        <v>414838</v>
      </c>
      <c r="R644" s="4">
        <v>147</v>
      </c>
      <c r="S644" s="4">
        <v>237</v>
      </c>
      <c r="T644" s="4">
        <v>2110</v>
      </c>
      <c r="U644" s="4">
        <v>499015</v>
      </c>
      <c r="V644" s="4">
        <v>24</v>
      </c>
      <c r="W644" s="4">
        <v>262</v>
      </c>
      <c r="X644" s="4">
        <v>2150</v>
      </c>
      <c r="Y644" s="4">
        <v>563300</v>
      </c>
      <c r="Z644" s="4">
        <v>11</v>
      </c>
      <c r="AA644" s="4">
        <v>293</v>
      </c>
      <c r="AB644" s="4">
        <v>2007</v>
      </c>
      <c r="AC644" s="4">
        <v>587284</v>
      </c>
      <c r="AD644" s="4"/>
      <c r="AE644" s="4"/>
      <c r="AF644" s="4"/>
      <c r="AG644" s="4"/>
      <c r="AH644" s="1">
        <v>1</v>
      </c>
      <c r="AI644" s="1">
        <v>386</v>
      </c>
      <c r="AJ644" s="1">
        <v>1840</v>
      </c>
      <c r="AK644" s="1">
        <v>710240</v>
      </c>
      <c r="AL644" s="4"/>
      <c r="AM644" s="4"/>
      <c r="AN644" s="4"/>
      <c r="AO644" s="4"/>
    </row>
    <row r="645" spans="1:41" ht="15" x14ac:dyDescent="0.2">
      <c r="A645" s="18">
        <v>37042</v>
      </c>
      <c r="B645" s="14">
        <v>3</v>
      </c>
      <c r="C645" s="14">
        <v>94</v>
      </c>
      <c r="D645" s="14">
        <v>2500</v>
      </c>
      <c r="E645" s="21">
        <v>235000</v>
      </c>
      <c r="F645" s="25">
        <v>44</v>
      </c>
      <c r="G645" s="25">
        <v>131</v>
      </c>
      <c r="H645" s="25">
        <v>2249</v>
      </c>
      <c r="I645" s="25">
        <v>294271</v>
      </c>
      <c r="J645" s="25">
        <v>215</v>
      </c>
      <c r="K645" s="25">
        <v>156</v>
      </c>
      <c r="L645" s="25">
        <v>2299</v>
      </c>
      <c r="M645" s="25">
        <v>359604</v>
      </c>
      <c r="N645" s="25">
        <v>141</v>
      </c>
      <c r="O645" s="25">
        <v>200</v>
      </c>
      <c r="P645" s="25">
        <v>2249</v>
      </c>
      <c r="Q645" s="25">
        <v>450483</v>
      </c>
      <c r="R645" s="25">
        <v>53</v>
      </c>
      <c r="S645" s="25">
        <v>235</v>
      </c>
      <c r="T645" s="25">
        <v>2150</v>
      </c>
      <c r="U645" s="25">
        <v>505066</v>
      </c>
      <c r="V645" s="25">
        <v>19</v>
      </c>
      <c r="W645" s="25">
        <v>273</v>
      </c>
      <c r="X645" s="25">
        <v>2078</v>
      </c>
      <c r="Y645" s="25">
        <v>567509</v>
      </c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4"/>
      <c r="AO645" s="4"/>
    </row>
    <row r="646" spans="1:41" ht="15" x14ac:dyDescent="0.2">
      <c r="A646" s="18"/>
      <c r="B646" s="14"/>
      <c r="C646" s="14"/>
      <c r="D646" s="14"/>
      <c r="E646" s="21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4"/>
      <c r="AO646" s="4"/>
    </row>
    <row r="647" spans="1:41" ht="15" x14ac:dyDescent="0.2">
      <c r="A647" s="18">
        <v>37043</v>
      </c>
      <c r="B647" s="14"/>
      <c r="C647" s="14"/>
      <c r="D647" s="14"/>
      <c r="E647" s="21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4"/>
      <c r="AO647" s="4"/>
    </row>
    <row r="648" spans="1:41" ht="15" x14ac:dyDescent="0.2">
      <c r="A648" s="8">
        <v>37047</v>
      </c>
      <c r="B648" s="4">
        <v>151</v>
      </c>
      <c r="C648" s="4">
        <v>117</v>
      </c>
      <c r="D648" s="4">
        <v>2391</v>
      </c>
      <c r="E648" s="10">
        <v>280040</v>
      </c>
      <c r="F648" s="4">
        <v>170</v>
      </c>
      <c r="G648" s="4">
        <v>140</v>
      </c>
      <c r="H648" s="4">
        <v>2291</v>
      </c>
      <c r="I648" s="4">
        <v>319687</v>
      </c>
      <c r="J648" s="4">
        <v>526</v>
      </c>
      <c r="K648" s="4">
        <v>167</v>
      </c>
      <c r="L648" s="4">
        <v>2207</v>
      </c>
      <c r="M648" s="4">
        <v>369373</v>
      </c>
      <c r="N648" s="4">
        <v>165</v>
      </c>
      <c r="O648" s="4">
        <v>198</v>
      </c>
      <c r="P648" s="4">
        <v>2188</v>
      </c>
      <c r="Q648" s="4">
        <v>432196</v>
      </c>
      <c r="R648" s="4">
        <v>106</v>
      </c>
      <c r="S648" s="4">
        <v>232</v>
      </c>
      <c r="T648" s="4">
        <v>2138</v>
      </c>
      <c r="U648" s="4">
        <v>496267</v>
      </c>
      <c r="V648" s="4">
        <v>71</v>
      </c>
      <c r="W648" s="4">
        <v>261</v>
      </c>
      <c r="X648" s="4">
        <v>2110</v>
      </c>
      <c r="Y648" s="4">
        <v>550007</v>
      </c>
      <c r="Z648" s="4">
        <v>23</v>
      </c>
      <c r="AA648" s="4">
        <v>311</v>
      </c>
      <c r="AB648" s="4">
        <v>1910</v>
      </c>
      <c r="AC648" s="4">
        <v>594010</v>
      </c>
      <c r="AD648" s="4">
        <v>18</v>
      </c>
      <c r="AE648" s="4">
        <v>334</v>
      </c>
      <c r="AF648" s="4">
        <v>2000</v>
      </c>
      <c r="AG648" s="4">
        <v>668000</v>
      </c>
      <c r="AH648" s="4"/>
      <c r="AI648" s="4"/>
      <c r="AJ648" s="4"/>
      <c r="AK648" s="4"/>
      <c r="AL648" s="4"/>
      <c r="AM648" s="4"/>
      <c r="AN648" s="4"/>
      <c r="AO648" s="4"/>
    </row>
    <row r="649" spans="1:41" ht="15" x14ac:dyDescent="0.2">
      <c r="A649" s="18">
        <v>37049</v>
      </c>
      <c r="B649" s="14">
        <v>15</v>
      </c>
      <c r="C649" s="14">
        <v>92</v>
      </c>
      <c r="D649" s="14">
        <v>2397</v>
      </c>
      <c r="E649" s="21">
        <v>221667</v>
      </c>
      <c r="F649" s="14">
        <v>181</v>
      </c>
      <c r="G649" s="14">
        <v>129</v>
      </c>
      <c r="H649" s="14">
        <v>2448</v>
      </c>
      <c r="I649" s="14">
        <v>315304</v>
      </c>
      <c r="J649" s="14">
        <v>295</v>
      </c>
      <c r="K649" s="14">
        <v>164</v>
      </c>
      <c r="L649" s="14">
        <v>2319</v>
      </c>
      <c r="M649" s="14">
        <v>381369</v>
      </c>
      <c r="N649" s="14">
        <v>261</v>
      </c>
      <c r="O649" s="14">
        <v>203</v>
      </c>
      <c r="P649" s="14">
        <v>2191</v>
      </c>
      <c r="Q649" s="14">
        <v>449994</v>
      </c>
      <c r="R649" s="14">
        <v>216</v>
      </c>
      <c r="S649" s="14">
        <v>240</v>
      </c>
      <c r="T649" s="14">
        <v>2215</v>
      </c>
      <c r="U649" s="14">
        <v>530646</v>
      </c>
      <c r="V649" s="14">
        <v>261</v>
      </c>
      <c r="W649" s="14">
        <v>219</v>
      </c>
      <c r="X649" s="14">
        <v>2191</v>
      </c>
      <c r="Y649" s="14">
        <v>480548</v>
      </c>
      <c r="Z649" s="14">
        <v>45</v>
      </c>
      <c r="AA649" s="14">
        <v>307</v>
      </c>
      <c r="AB649" s="14">
        <v>2132</v>
      </c>
      <c r="AC649" s="14">
        <v>653812</v>
      </c>
      <c r="AD649" s="14"/>
      <c r="AE649" s="14"/>
      <c r="AF649" s="14"/>
      <c r="AG649" s="14"/>
      <c r="AH649" s="14"/>
      <c r="AI649" s="14"/>
      <c r="AJ649" s="14"/>
      <c r="AK649" s="14"/>
      <c r="AL649" s="14">
        <v>3</v>
      </c>
      <c r="AM649" s="14">
        <v>435</v>
      </c>
      <c r="AN649" s="14">
        <v>2260</v>
      </c>
      <c r="AO649" s="25">
        <v>983040</v>
      </c>
    </row>
    <row r="650" spans="1:41" ht="15" x14ac:dyDescent="0.2">
      <c r="A650" s="18">
        <v>37050</v>
      </c>
      <c r="B650" s="14"/>
      <c r="C650" s="14"/>
      <c r="D650" s="14"/>
      <c r="E650" s="21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4"/>
      <c r="AO650" s="4"/>
    </row>
    <row r="651" spans="1:41" ht="15" x14ac:dyDescent="0.2">
      <c r="A651" s="8">
        <v>37054</v>
      </c>
      <c r="B651" s="4">
        <v>50</v>
      </c>
      <c r="C651" s="4">
        <v>117</v>
      </c>
      <c r="D651" s="4">
        <v>2503</v>
      </c>
      <c r="E651" s="10">
        <v>292056</v>
      </c>
      <c r="F651" s="4">
        <v>118</v>
      </c>
      <c r="G651" s="4">
        <v>137</v>
      </c>
      <c r="H651" s="4">
        <v>2391</v>
      </c>
      <c r="I651" s="4">
        <v>328498</v>
      </c>
      <c r="J651" s="4">
        <v>213</v>
      </c>
      <c r="K651" s="4">
        <v>164</v>
      </c>
      <c r="L651" s="4">
        <v>2396</v>
      </c>
      <c r="M651" s="4">
        <v>392255</v>
      </c>
      <c r="N651" s="4">
        <v>134</v>
      </c>
      <c r="O651" s="4">
        <v>200</v>
      </c>
      <c r="P651" s="4">
        <v>2200</v>
      </c>
      <c r="Q651" s="4">
        <v>440000</v>
      </c>
      <c r="R651" s="4">
        <v>111</v>
      </c>
      <c r="S651" s="4">
        <v>234</v>
      </c>
      <c r="T651" s="4">
        <v>2203</v>
      </c>
      <c r="U651" s="4">
        <v>516413</v>
      </c>
      <c r="V651" s="4">
        <v>94</v>
      </c>
      <c r="W651" s="4">
        <v>262</v>
      </c>
      <c r="X651" s="4">
        <v>2183</v>
      </c>
      <c r="Y651" s="4">
        <v>572884</v>
      </c>
      <c r="Z651" s="4">
        <v>7</v>
      </c>
      <c r="AA651" s="4">
        <v>309</v>
      </c>
      <c r="AB651" s="4">
        <v>2040</v>
      </c>
      <c r="AC651" s="4">
        <v>630360</v>
      </c>
      <c r="AD651" s="4">
        <v>6</v>
      </c>
      <c r="AE651" s="4">
        <v>330</v>
      </c>
      <c r="AF651" s="4">
        <v>2000</v>
      </c>
      <c r="AG651" s="4">
        <v>660000</v>
      </c>
      <c r="AH651" s="4"/>
      <c r="AI651" s="4"/>
      <c r="AJ651" s="4"/>
      <c r="AK651" s="4"/>
      <c r="AL651" s="1">
        <v>1</v>
      </c>
      <c r="AM651" s="1">
        <v>424</v>
      </c>
      <c r="AN651" s="1">
        <v>2100</v>
      </c>
      <c r="AO651" s="1">
        <v>890400</v>
      </c>
    </row>
    <row r="652" spans="1:41" ht="15" x14ac:dyDescent="0.2">
      <c r="A652" s="18">
        <v>37056</v>
      </c>
      <c r="B652" s="14">
        <v>4</v>
      </c>
      <c r="C652" s="14">
        <v>76</v>
      </c>
      <c r="D652" s="14">
        <v>2499</v>
      </c>
      <c r="E652" s="21">
        <v>189900</v>
      </c>
      <c r="F652" s="14">
        <v>46</v>
      </c>
      <c r="G652" s="14">
        <v>134</v>
      </c>
      <c r="H652" s="14">
        <v>2676</v>
      </c>
      <c r="I652" s="14">
        <v>359425</v>
      </c>
      <c r="J652" s="14">
        <v>107</v>
      </c>
      <c r="K652" s="14">
        <v>157</v>
      </c>
      <c r="L652" s="14">
        <v>2349</v>
      </c>
      <c r="M652" s="14">
        <v>369056</v>
      </c>
      <c r="N652" s="14">
        <v>272</v>
      </c>
      <c r="O652" s="14">
        <v>201</v>
      </c>
      <c r="P652" s="14">
        <v>2331</v>
      </c>
      <c r="Q652" s="14">
        <v>468022</v>
      </c>
      <c r="R652" s="14">
        <v>117</v>
      </c>
      <c r="S652" s="14">
        <v>232</v>
      </c>
      <c r="T652" s="14">
        <v>2208</v>
      </c>
      <c r="U652" s="14">
        <v>511683</v>
      </c>
      <c r="V652" s="14">
        <v>150</v>
      </c>
      <c r="W652" s="14">
        <v>268</v>
      </c>
      <c r="X652" s="14">
        <v>2241</v>
      </c>
      <c r="Y652" s="14">
        <v>601545</v>
      </c>
      <c r="Z652" s="14">
        <v>14</v>
      </c>
      <c r="AA652" s="14">
        <v>331</v>
      </c>
      <c r="AB652" s="14">
        <v>2180</v>
      </c>
      <c r="AC652" s="14">
        <v>721736</v>
      </c>
      <c r="AD652" s="14"/>
      <c r="AE652" s="14"/>
      <c r="AF652" s="14"/>
      <c r="AG652" s="14"/>
      <c r="AH652" s="23">
        <v>14</v>
      </c>
      <c r="AI652" s="23">
        <v>368</v>
      </c>
      <c r="AJ652" s="23">
        <v>2077</v>
      </c>
      <c r="AK652" s="27">
        <v>763800</v>
      </c>
      <c r="AL652" s="14"/>
      <c r="AM652" s="14"/>
      <c r="AN652" s="4"/>
      <c r="AO652" s="4"/>
    </row>
    <row r="653" spans="1:41" ht="15" x14ac:dyDescent="0.2">
      <c r="A653" s="8">
        <v>37057</v>
      </c>
      <c r="B653" s="4">
        <v>59</v>
      </c>
      <c r="C653" s="4">
        <v>114</v>
      </c>
      <c r="D653" s="4">
        <v>2520</v>
      </c>
      <c r="E653" s="10">
        <v>287784</v>
      </c>
      <c r="F653" s="4">
        <v>112</v>
      </c>
      <c r="G653" s="4">
        <v>139</v>
      </c>
      <c r="H653" s="4">
        <v>2334</v>
      </c>
      <c r="I653" s="4">
        <v>323799</v>
      </c>
      <c r="J653" s="4">
        <v>224</v>
      </c>
      <c r="K653" s="4">
        <v>167</v>
      </c>
      <c r="L653" s="4">
        <v>2364</v>
      </c>
      <c r="M653" s="4">
        <v>395734</v>
      </c>
      <c r="N653" s="4">
        <v>108</v>
      </c>
      <c r="O653" s="4">
        <v>196</v>
      </c>
      <c r="P653" s="4">
        <v>2183</v>
      </c>
      <c r="Q653" s="4">
        <v>428776</v>
      </c>
      <c r="R653" s="4">
        <v>37</v>
      </c>
      <c r="S653" s="4">
        <v>231</v>
      </c>
      <c r="T653" s="4">
        <v>2115</v>
      </c>
      <c r="U653" s="4">
        <v>489094</v>
      </c>
      <c r="V653" s="4">
        <v>11</v>
      </c>
      <c r="W653" s="4">
        <v>280</v>
      </c>
      <c r="X653" s="4">
        <v>2060</v>
      </c>
      <c r="Y653" s="4">
        <v>576800</v>
      </c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</row>
    <row r="654" spans="1:41" ht="15" x14ac:dyDescent="0.2">
      <c r="A654" s="8">
        <v>37061</v>
      </c>
      <c r="B654" s="4">
        <v>123</v>
      </c>
      <c r="C654" s="4">
        <v>121</v>
      </c>
      <c r="D654" s="4">
        <v>2561</v>
      </c>
      <c r="E654" s="10">
        <v>309610</v>
      </c>
      <c r="F654" s="4">
        <v>61</v>
      </c>
      <c r="G654" s="4">
        <v>133</v>
      </c>
      <c r="H654" s="4">
        <v>2547</v>
      </c>
      <c r="I654" s="4">
        <v>337858</v>
      </c>
      <c r="J654" s="4">
        <v>247</v>
      </c>
      <c r="K654" s="4">
        <v>166</v>
      </c>
      <c r="L654" s="4">
        <v>2435</v>
      </c>
      <c r="M654" s="4">
        <v>404836</v>
      </c>
      <c r="N654" s="4">
        <v>213</v>
      </c>
      <c r="O654" s="4">
        <v>190</v>
      </c>
      <c r="P654" s="4">
        <v>2420</v>
      </c>
      <c r="Q654" s="4">
        <v>460900</v>
      </c>
      <c r="R654" s="4">
        <v>46</v>
      </c>
      <c r="S654" s="4">
        <v>241</v>
      </c>
      <c r="T654" s="4">
        <v>2138</v>
      </c>
      <c r="U654" s="4">
        <v>515138</v>
      </c>
      <c r="V654" s="4">
        <v>23</v>
      </c>
      <c r="W654" s="4">
        <v>266</v>
      </c>
      <c r="X654" s="4">
        <v>2010</v>
      </c>
      <c r="Y654" s="4">
        <v>533655</v>
      </c>
      <c r="Z654" s="4">
        <v>2</v>
      </c>
      <c r="AA654" s="4">
        <v>294</v>
      </c>
      <c r="AB654" s="4">
        <v>2100</v>
      </c>
      <c r="AC654" s="4">
        <v>617400</v>
      </c>
      <c r="AD654" s="4">
        <v>18</v>
      </c>
      <c r="AE654" s="4">
        <v>356</v>
      </c>
      <c r="AF654" s="4">
        <v>2060</v>
      </c>
      <c r="AG654" s="4">
        <v>733360</v>
      </c>
      <c r="AH654" s="4"/>
      <c r="AI654" s="4"/>
      <c r="AJ654" s="4"/>
      <c r="AK654" s="4"/>
      <c r="AL654" s="4"/>
      <c r="AM654" s="4"/>
      <c r="AN654" s="4"/>
      <c r="AO654" s="4"/>
    </row>
    <row r="655" spans="1:41" ht="15" x14ac:dyDescent="0.2">
      <c r="A655" s="18">
        <v>37063</v>
      </c>
      <c r="B655" s="14"/>
      <c r="C655" s="14"/>
      <c r="D655" s="14"/>
      <c r="E655" s="21"/>
      <c r="F655" s="14">
        <v>200</v>
      </c>
      <c r="G655" s="14">
        <v>131</v>
      </c>
      <c r="H655" s="14">
        <v>2577</v>
      </c>
      <c r="I655" s="14">
        <v>338314</v>
      </c>
      <c r="J655" s="14">
        <v>460</v>
      </c>
      <c r="K655" s="14">
        <v>163</v>
      </c>
      <c r="L655" s="14">
        <v>2392</v>
      </c>
      <c r="M655" s="14">
        <v>389652</v>
      </c>
      <c r="N655" s="14">
        <v>384</v>
      </c>
      <c r="O655" s="14">
        <v>195</v>
      </c>
      <c r="P655" s="14">
        <v>2318</v>
      </c>
      <c r="Q655" s="14">
        <v>451787</v>
      </c>
      <c r="R655" s="14">
        <v>165</v>
      </c>
      <c r="S655" s="14">
        <v>242</v>
      </c>
      <c r="T655" s="14">
        <v>2281</v>
      </c>
      <c r="U655" s="14">
        <v>550991</v>
      </c>
      <c r="V655" s="14">
        <v>209</v>
      </c>
      <c r="W655" s="14">
        <v>276</v>
      </c>
      <c r="X655" s="14">
        <v>2176</v>
      </c>
      <c r="Y655" s="14">
        <v>599818</v>
      </c>
      <c r="Z655" s="14">
        <v>43</v>
      </c>
      <c r="AA655" s="14">
        <v>320</v>
      </c>
      <c r="AB655" s="14">
        <v>2127</v>
      </c>
      <c r="AC655" s="14">
        <v>681081</v>
      </c>
      <c r="AD655" s="14">
        <v>27</v>
      </c>
      <c r="AE655" s="14">
        <v>282</v>
      </c>
      <c r="AF655" s="14">
        <v>2200</v>
      </c>
      <c r="AG655" s="14">
        <v>625217</v>
      </c>
      <c r="AH655" s="14"/>
      <c r="AI655" s="14"/>
      <c r="AJ655" s="14"/>
      <c r="AK655" s="14"/>
      <c r="AL655" s="14"/>
      <c r="AM655" s="14"/>
      <c r="AN655" s="4"/>
      <c r="AO655" s="4"/>
    </row>
    <row r="656" spans="1:41" ht="15" x14ac:dyDescent="0.2">
      <c r="A656" s="8">
        <v>37064</v>
      </c>
      <c r="B656" s="4">
        <v>124</v>
      </c>
      <c r="C656" s="4">
        <v>106</v>
      </c>
      <c r="D656" s="4">
        <v>2856</v>
      </c>
      <c r="E656" s="10">
        <v>303477</v>
      </c>
      <c r="F656" s="4">
        <v>109</v>
      </c>
      <c r="G656" s="4">
        <v>141</v>
      </c>
      <c r="H656" s="4">
        <v>2627</v>
      </c>
      <c r="I656" s="4">
        <v>370360</v>
      </c>
      <c r="J656" s="4">
        <v>199</v>
      </c>
      <c r="K656" s="4">
        <v>198</v>
      </c>
      <c r="L656" s="4">
        <v>2403</v>
      </c>
      <c r="M656" s="4">
        <v>475326</v>
      </c>
      <c r="N656" s="4">
        <v>51</v>
      </c>
      <c r="O656" s="4">
        <v>227</v>
      </c>
      <c r="P656" s="4">
        <v>2340</v>
      </c>
      <c r="Q656" s="4">
        <v>530010</v>
      </c>
      <c r="R656" s="4">
        <v>57</v>
      </c>
      <c r="S656" s="4">
        <v>258</v>
      </c>
      <c r="T656" s="4">
        <v>2295</v>
      </c>
      <c r="U656" s="4">
        <v>592684</v>
      </c>
      <c r="V656" s="4">
        <v>35</v>
      </c>
      <c r="W656" s="4">
        <v>299</v>
      </c>
      <c r="X656" s="4">
        <v>2195</v>
      </c>
      <c r="Y656" s="4">
        <v>656305</v>
      </c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</row>
    <row r="657" spans="1:41" ht="15" x14ac:dyDescent="0.2">
      <c r="A657" s="8">
        <v>37068</v>
      </c>
      <c r="B657" s="4">
        <v>98</v>
      </c>
      <c r="C657" s="4">
        <v>116</v>
      </c>
      <c r="D657" s="4">
        <v>2706</v>
      </c>
      <c r="E657" s="10">
        <v>312572</v>
      </c>
      <c r="F657" s="4">
        <v>301</v>
      </c>
      <c r="G657" s="4">
        <v>140</v>
      </c>
      <c r="H657" s="4">
        <v>2654</v>
      </c>
      <c r="I657" s="4">
        <v>372587</v>
      </c>
      <c r="J657" s="4">
        <v>86</v>
      </c>
      <c r="K657" s="4">
        <v>165</v>
      </c>
      <c r="L657" s="4">
        <v>2597</v>
      </c>
      <c r="M657" s="4">
        <v>427584</v>
      </c>
      <c r="N657" s="4">
        <v>242</v>
      </c>
      <c r="O657" s="4">
        <v>196</v>
      </c>
      <c r="P657" s="4">
        <v>2405</v>
      </c>
      <c r="Q657" s="4">
        <v>471862</v>
      </c>
      <c r="R657" s="4">
        <v>118</v>
      </c>
      <c r="S657" s="4">
        <v>234</v>
      </c>
      <c r="T657" s="4">
        <v>2283</v>
      </c>
      <c r="U657" s="4">
        <v>533536</v>
      </c>
      <c r="V657" s="4">
        <v>123</v>
      </c>
      <c r="W657" s="4">
        <v>262</v>
      </c>
      <c r="X657" s="4">
        <v>2211</v>
      </c>
      <c r="Y657" s="4">
        <v>580026</v>
      </c>
      <c r="Z657" s="4">
        <v>20</v>
      </c>
      <c r="AA657" s="4">
        <v>287</v>
      </c>
      <c r="AB657" s="4">
        <v>2160</v>
      </c>
      <c r="AC657" s="4">
        <v>619920</v>
      </c>
      <c r="AD657" s="4">
        <v>2</v>
      </c>
      <c r="AE657" s="4">
        <v>342</v>
      </c>
      <c r="AF657" s="4">
        <v>2000</v>
      </c>
      <c r="AG657" s="4">
        <v>684000</v>
      </c>
      <c r="AH657" s="4"/>
      <c r="AI657" s="4"/>
      <c r="AJ657" s="4"/>
      <c r="AK657" s="4"/>
      <c r="AL657" s="4"/>
      <c r="AM657" s="4"/>
      <c r="AN657" s="4"/>
      <c r="AO657" s="4"/>
    </row>
    <row r="658" spans="1:41" ht="15" x14ac:dyDescent="0.2">
      <c r="A658" s="8">
        <v>37070</v>
      </c>
      <c r="B658" s="4"/>
      <c r="C658" s="4"/>
      <c r="D658" s="4"/>
      <c r="E658" s="10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</row>
    <row r="659" spans="1:41" ht="15" x14ac:dyDescent="0.2">
      <c r="A659" s="8">
        <v>37071</v>
      </c>
      <c r="B659" s="4">
        <v>150</v>
      </c>
      <c r="C659" s="4">
        <v>113</v>
      </c>
      <c r="D659" s="4">
        <v>2670</v>
      </c>
      <c r="E659" s="10">
        <v>301176</v>
      </c>
      <c r="F659" s="4">
        <v>188</v>
      </c>
      <c r="G659" s="4">
        <v>139</v>
      </c>
      <c r="H659" s="4">
        <v>2537</v>
      </c>
      <c r="I659" s="4">
        <v>353604</v>
      </c>
      <c r="J659" s="4">
        <v>297</v>
      </c>
      <c r="K659" s="4">
        <v>163</v>
      </c>
      <c r="L659" s="4">
        <v>2479</v>
      </c>
      <c r="M659" s="4">
        <v>404877</v>
      </c>
      <c r="N659" s="4">
        <v>202</v>
      </c>
      <c r="O659" s="4">
        <v>198</v>
      </c>
      <c r="P659" s="4">
        <v>2352</v>
      </c>
      <c r="Q659" s="4">
        <v>465461</v>
      </c>
      <c r="R659" s="4">
        <v>51</v>
      </c>
      <c r="S659" s="4">
        <v>233</v>
      </c>
      <c r="T659" s="4">
        <v>2236</v>
      </c>
      <c r="U659" s="4">
        <v>520541</v>
      </c>
      <c r="V659" s="4">
        <v>61</v>
      </c>
      <c r="W659" s="4">
        <v>267</v>
      </c>
      <c r="X659" s="4">
        <v>2158</v>
      </c>
      <c r="Y659" s="4">
        <v>575323</v>
      </c>
      <c r="Z659" s="4">
        <v>35</v>
      </c>
      <c r="AA659" s="4">
        <v>294</v>
      </c>
      <c r="AB659" s="4">
        <v>2135</v>
      </c>
      <c r="AC659" s="4">
        <v>626623</v>
      </c>
      <c r="AD659" s="4">
        <v>2</v>
      </c>
      <c r="AE659" s="4">
        <v>384</v>
      </c>
      <c r="AF659" s="4">
        <v>2120</v>
      </c>
      <c r="AG659" s="4">
        <v>814080</v>
      </c>
      <c r="AH659" s="4"/>
      <c r="AI659" s="4"/>
      <c r="AJ659" s="4"/>
      <c r="AK659" s="4"/>
      <c r="AL659" s="4"/>
      <c r="AM659" s="4"/>
      <c r="AN659" s="4"/>
      <c r="AO659" s="4"/>
    </row>
    <row r="660" spans="1:41" ht="15" x14ac:dyDescent="0.2">
      <c r="A660" s="8"/>
      <c r="B660" s="4"/>
      <c r="C660" s="4"/>
      <c r="D660" s="4"/>
      <c r="E660" s="10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</row>
    <row r="661" spans="1:41" ht="15" x14ac:dyDescent="0.2">
      <c r="A661" s="8">
        <v>37075</v>
      </c>
      <c r="B661" s="4">
        <v>115</v>
      </c>
      <c r="C661" s="4">
        <v>113</v>
      </c>
      <c r="D661" s="4">
        <v>2640</v>
      </c>
      <c r="E661" s="10">
        <v>297792</v>
      </c>
      <c r="F661" s="4">
        <v>94</v>
      </c>
      <c r="G661" s="4">
        <v>140</v>
      </c>
      <c r="H661" s="4">
        <v>2543</v>
      </c>
      <c r="I661" s="4">
        <v>356727</v>
      </c>
      <c r="J661" s="4">
        <v>175</v>
      </c>
      <c r="K661" s="4">
        <v>167</v>
      </c>
      <c r="L661" s="4">
        <v>2349</v>
      </c>
      <c r="M661" s="4">
        <v>392241</v>
      </c>
      <c r="N661" s="4">
        <v>427</v>
      </c>
      <c r="O661" s="4">
        <v>194</v>
      </c>
      <c r="P661" s="4">
        <v>2270</v>
      </c>
      <c r="Q661" s="4">
        <v>441254</v>
      </c>
      <c r="R661" s="4">
        <v>50</v>
      </c>
      <c r="S661" s="4">
        <v>238</v>
      </c>
      <c r="T661" s="4">
        <v>2228</v>
      </c>
      <c r="U661" s="4">
        <v>530264</v>
      </c>
      <c r="V661" s="4">
        <v>64</v>
      </c>
      <c r="W661" s="4">
        <v>270</v>
      </c>
      <c r="X661" s="4">
        <v>2192</v>
      </c>
      <c r="Y661" s="4">
        <v>591019</v>
      </c>
      <c r="Z661" s="4">
        <v>181</v>
      </c>
      <c r="AA661" s="4">
        <v>291</v>
      </c>
      <c r="AB661" s="4">
        <v>2093</v>
      </c>
      <c r="AC661" s="4">
        <v>608113</v>
      </c>
      <c r="AD661" s="4">
        <v>18</v>
      </c>
      <c r="AE661" s="4">
        <v>325</v>
      </c>
      <c r="AF661" s="4">
        <v>1940</v>
      </c>
      <c r="AG661" s="4">
        <v>630500</v>
      </c>
      <c r="AH661" s="4"/>
      <c r="AI661" s="4"/>
      <c r="AJ661" s="4"/>
      <c r="AK661" s="4"/>
      <c r="AL661" s="4"/>
      <c r="AM661" s="4"/>
      <c r="AN661" s="4"/>
      <c r="AO661" s="4"/>
    </row>
    <row r="662" spans="1:41" ht="15" x14ac:dyDescent="0.2">
      <c r="A662" s="18">
        <v>37077</v>
      </c>
      <c r="B662" s="14">
        <v>10</v>
      </c>
      <c r="C662" s="14">
        <v>91</v>
      </c>
      <c r="D662" s="14">
        <v>2776</v>
      </c>
      <c r="E662" s="21">
        <v>252870</v>
      </c>
      <c r="F662" s="14">
        <v>115</v>
      </c>
      <c r="G662" s="14">
        <v>130</v>
      </c>
      <c r="H662" s="14">
        <v>2555</v>
      </c>
      <c r="I662" s="14">
        <v>331871</v>
      </c>
      <c r="J662" s="14">
        <v>333</v>
      </c>
      <c r="K662" s="14">
        <v>171</v>
      </c>
      <c r="L662" s="14">
        <v>2375</v>
      </c>
      <c r="M662" s="14">
        <v>406174</v>
      </c>
      <c r="N662" s="14">
        <v>550</v>
      </c>
      <c r="O662" s="14">
        <v>200</v>
      </c>
      <c r="P662" s="14">
        <v>2296</v>
      </c>
      <c r="Q662" s="14">
        <v>458755</v>
      </c>
      <c r="R662" s="14">
        <v>338</v>
      </c>
      <c r="S662" s="14">
        <v>234</v>
      </c>
      <c r="T662" s="14">
        <v>2192</v>
      </c>
      <c r="U662" s="14">
        <v>513893</v>
      </c>
      <c r="V662" s="14">
        <v>376</v>
      </c>
      <c r="W662" s="14">
        <v>284</v>
      </c>
      <c r="X662" s="14">
        <v>2174</v>
      </c>
      <c r="Y662" s="14">
        <v>617316</v>
      </c>
      <c r="Z662" s="14">
        <v>98</v>
      </c>
      <c r="AA662" s="14">
        <v>322</v>
      </c>
      <c r="AB662" s="14">
        <v>2173</v>
      </c>
      <c r="AC662" s="14">
        <v>701002</v>
      </c>
      <c r="AD662" s="14">
        <v>17</v>
      </c>
      <c r="AE662" s="14">
        <v>342</v>
      </c>
      <c r="AF662" s="14">
        <v>2160</v>
      </c>
      <c r="AG662" s="14">
        <v>738974</v>
      </c>
      <c r="AH662" s="27">
        <v>2</v>
      </c>
      <c r="AI662" s="27">
        <v>378</v>
      </c>
      <c r="AJ662" s="27">
        <v>2060</v>
      </c>
      <c r="AK662" s="27">
        <v>778680</v>
      </c>
      <c r="AL662" s="25">
        <v>4</v>
      </c>
      <c r="AM662" s="25">
        <v>343</v>
      </c>
      <c r="AN662" s="25">
        <v>2125</v>
      </c>
      <c r="AO662" s="25">
        <v>726395</v>
      </c>
    </row>
    <row r="663" spans="1:41" ht="15" x14ac:dyDescent="0.2">
      <c r="A663" s="8">
        <v>37078</v>
      </c>
      <c r="B663" s="4">
        <v>61</v>
      </c>
      <c r="C663" s="4">
        <v>109</v>
      </c>
      <c r="D663" s="4">
        <v>2625</v>
      </c>
      <c r="E663" s="10">
        <v>285688</v>
      </c>
      <c r="F663" s="4">
        <v>138</v>
      </c>
      <c r="G663" s="4">
        <v>141</v>
      </c>
      <c r="H663" s="4">
        <v>2530</v>
      </c>
      <c r="I663" s="4">
        <v>357453</v>
      </c>
      <c r="J663" s="4">
        <v>71</v>
      </c>
      <c r="K663" s="4">
        <v>157</v>
      </c>
      <c r="L663" s="4">
        <v>2475</v>
      </c>
      <c r="M663" s="4">
        <v>387956</v>
      </c>
      <c r="N663" s="4">
        <v>281</v>
      </c>
      <c r="O663" s="4">
        <v>196</v>
      </c>
      <c r="P663" s="4">
        <v>2262</v>
      </c>
      <c r="Q663" s="4">
        <v>442566</v>
      </c>
      <c r="R663" s="4">
        <v>78</v>
      </c>
      <c r="S663" s="4">
        <v>240</v>
      </c>
      <c r="T663" s="4">
        <v>2215</v>
      </c>
      <c r="U663" s="4">
        <v>531046</v>
      </c>
      <c r="V663" s="4">
        <v>46</v>
      </c>
      <c r="W663" s="4">
        <v>265</v>
      </c>
      <c r="X663" s="4">
        <v>2120</v>
      </c>
      <c r="Y663" s="4">
        <v>561270</v>
      </c>
      <c r="Z663" s="4"/>
      <c r="AA663" s="4"/>
      <c r="AB663" s="4"/>
      <c r="AC663" s="4"/>
      <c r="AD663" s="4">
        <v>2</v>
      </c>
      <c r="AE663" s="4">
        <v>347</v>
      </c>
      <c r="AF663" s="4">
        <v>1960</v>
      </c>
      <c r="AG663" s="4">
        <v>680120</v>
      </c>
      <c r="AH663" s="4"/>
      <c r="AI663" s="4"/>
      <c r="AJ663" s="4"/>
      <c r="AK663" s="4"/>
      <c r="AL663" s="4"/>
      <c r="AM663" s="4"/>
      <c r="AN663" s="4"/>
      <c r="AO663" s="4"/>
    </row>
    <row r="664" spans="1:41" ht="15" x14ac:dyDescent="0.2">
      <c r="A664" s="8">
        <v>37082</v>
      </c>
      <c r="B664" s="4">
        <v>59</v>
      </c>
      <c r="C664" s="4">
        <v>113</v>
      </c>
      <c r="D664" s="4">
        <v>2706</v>
      </c>
      <c r="E664" s="10">
        <v>306821</v>
      </c>
      <c r="F664" s="4">
        <v>250</v>
      </c>
      <c r="G664" s="4">
        <v>147</v>
      </c>
      <c r="H664" s="4">
        <v>2501</v>
      </c>
      <c r="I664" s="4">
        <v>367634</v>
      </c>
      <c r="J664" s="4">
        <v>232</v>
      </c>
      <c r="K664" s="4">
        <v>163</v>
      </c>
      <c r="L664" s="4">
        <v>2430</v>
      </c>
      <c r="M664" s="4">
        <v>395427</v>
      </c>
      <c r="N664" s="4">
        <v>406</v>
      </c>
      <c r="O664" s="4">
        <v>197</v>
      </c>
      <c r="P664" s="4">
        <v>2317</v>
      </c>
      <c r="Q664" s="4">
        <v>456540</v>
      </c>
      <c r="R664" s="4">
        <v>178</v>
      </c>
      <c r="S664" s="4">
        <v>232</v>
      </c>
      <c r="T664" s="4">
        <v>2244</v>
      </c>
      <c r="U664" s="4">
        <v>519710</v>
      </c>
      <c r="V664" s="4">
        <v>61</v>
      </c>
      <c r="W664" s="4">
        <v>257</v>
      </c>
      <c r="X664" s="4">
        <v>2205</v>
      </c>
      <c r="Y664" s="4">
        <v>566685</v>
      </c>
      <c r="Z664" s="4">
        <v>42</v>
      </c>
      <c r="AA664" s="4">
        <v>312</v>
      </c>
      <c r="AB664" s="4">
        <v>2155</v>
      </c>
      <c r="AC664" s="4">
        <v>671283</v>
      </c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</row>
    <row r="665" spans="1:41" ht="15" x14ac:dyDescent="0.2">
      <c r="A665" s="8">
        <v>37084</v>
      </c>
      <c r="B665" s="4"/>
      <c r="C665" s="4"/>
      <c r="D665" s="4"/>
      <c r="E665" s="10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14">
        <v>2</v>
      </c>
      <c r="AM665" s="14">
        <v>411</v>
      </c>
      <c r="AN665" s="14">
        <v>1828</v>
      </c>
      <c r="AO665" s="25">
        <v>751410</v>
      </c>
    </row>
    <row r="666" spans="1:41" ht="15" x14ac:dyDescent="0.2">
      <c r="A666" s="8">
        <v>37085</v>
      </c>
      <c r="B666" s="4">
        <v>54</v>
      </c>
      <c r="C666" s="4">
        <v>110</v>
      </c>
      <c r="D666" s="4">
        <v>2711</v>
      </c>
      <c r="E666" s="10">
        <v>298523</v>
      </c>
      <c r="F666" s="4">
        <v>80</v>
      </c>
      <c r="G666" s="4">
        <v>137</v>
      </c>
      <c r="H666" s="4">
        <v>2657</v>
      </c>
      <c r="I666" s="4">
        <v>363078</v>
      </c>
      <c r="J666" s="4">
        <v>185</v>
      </c>
      <c r="K666" s="4">
        <v>161</v>
      </c>
      <c r="L666" s="4">
        <v>2395</v>
      </c>
      <c r="M666" s="4">
        <v>384597</v>
      </c>
      <c r="N666" s="4">
        <v>136</v>
      </c>
      <c r="O666" s="4">
        <v>199</v>
      </c>
      <c r="P666" s="4">
        <v>2274</v>
      </c>
      <c r="Q666" s="4">
        <v>452362</v>
      </c>
      <c r="R666" s="4">
        <v>55</v>
      </c>
      <c r="S666" s="4">
        <v>226</v>
      </c>
      <c r="T666" s="4">
        <v>2200</v>
      </c>
      <c r="U666" s="4">
        <v>497567</v>
      </c>
      <c r="V666" s="4">
        <v>91</v>
      </c>
      <c r="W666" s="4">
        <v>266</v>
      </c>
      <c r="X666" s="4">
        <v>2212</v>
      </c>
      <c r="Y666" s="4">
        <v>588834</v>
      </c>
      <c r="Z666" s="4">
        <v>24</v>
      </c>
      <c r="AA666" s="4">
        <v>288</v>
      </c>
      <c r="AB666" s="4">
        <v>2970</v>
      </c>
      <c r="AC666" s="4">
        <v>567360</v>
      </c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</row>
    <row r="667" spans="1:41" ht="15" x14ac:dyDescent="0.2">
      <c r="A667" s="8">
        <v>37089</v>
      </c>
      <c r="B667" s="4">
        <v>176</v>
      </c>
      <c r="C667" s="4">
        <v>116</v>
      </c>
      <c r="D667" s="4">
        <v>2669</v>
      </c>
      <c r="E667" s="10">
        <v>310242</v>
      </c>
      <c r="F667" s="4">
        <v>78</v>
      </c>
      <c r="G667" s="4">
        <v>138</v>
      </c>
      <c r="H667" s="4">
        <v>2673</v>
      </c>
      <c r="I667" s="4">
        <v>360811</v>
      </c>
      <c r="J667" s="4">
        <v>198</v>
      </c>
      <c r="K667" s="4">
        <v>165</v>
      </c>
      <c r="L667" s="4">
        <v>2432</v>
      </c>
      <c r="M667" s="4">
        <v>401022</v>
      </c>
      <c r="N667" s="4">
        <v>267</v>
      </c>
      <c r="O667" s="4">
        <v>197</v>
      </c>
      <c r="P667" s="4">
        <v>2347</v>
      </c>
      <c r="Q667" s="4">
        <v>462387</v>
      </c>
      <c r="R667" s="4">
        <v>115</v>
      </c>
      <c r="S667" s="4">
        <v>240</v>
      </c>
      <c r="T667" s="4">
        <v>2177</v>
      </c>
      <c r="U667" s="4">
        <v>522203</v>
      </c>
      <c r="V667" s="4">
        <v>161</v>
      </c>
      <c r="W667" s="4">
        <v>262</v>
      </c>
      <c r="X667" s="4">
        <v>2184</v>
      </c>
      <c r="Y667" s="4">
        <v>572810</v>
      </c>
      <c r="Z667" s="4">
        <v>42</v>
      </c>
      <c r="AA667" s="4">
        <v>286</v>
      </c>
      <c r="AB667" s="4">
        <v>2075</v>
      </c>
      <c r="AC667" s="4">
        <v>593450</v>
      </c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</row>
    <row r="668" spans="1:41" ht="15" x14ac:dyDescent="0.2">
      <c r="A668" s="18">
        <v>37091</v>
      </c>
      <c r="B668" s="14"/>
      <c r="C668" s="14"/>
      <c r="D668" s="14"/>
      <c r="E668" s="21"/>
      <c r="F668" s="14">
        <v>89</v>
      </c>
      <c r="G668" s="14">
        <v>127</v>
      </c>
      <c r="H668" s="14">
        <v>2551</v>
      </c>
      <c r="I668" s="14">
        <v>324274</v>
      </c>
      <c r="J668" s="14">
        <v>307</v>
      </c>
      <c r="K668" s="14">
        <v>169</v>
      </c>
      <c r="L668" s="14">
        <v>2384</v>
      </c>
      <c r="M668" s="14">
        <v>401609</v>
      </c>
      <c r="N668" s="14">
        <v>452</v>
      </c>
      <c r="O668" s="14">
        <v>201</v>
      </c>
      <c r="P668" s="14">
        <v>2339</v>
      </c>
      <c r="Q668" s="14">
        <v>468663</v>
      </c>
      <c r="R668" s="14">
        <v>147</v>
      </c>
      <c r="S668" s="14">
        <v>229</v>
      </c>
      <c r="T668" s="14">
        <v>2264</v>
      </c>
      <c r="U668" s="14">
        <v>518198</v>
      </c>
      <c r="V668" s="14">
        <v>213</v>
      </c>
      <c r="W668" s="14">
        <v>276</v>
      </c>
      <c r="X668" s="14">
        <v>2179</v>
      </c>
      <c r="Y668" s="14">
        <v>601417</v>
      </c>
      <c r="Z668" s="14">
        <v>49</v>
      </c>
      <c r="AA668" s="14">
        <v>311</v>
      </c>
      <c r="AB668" s="14">
        <v>2094</v>
      </c>
      <c r="AC668" s="14">
        <v>651511</v>
      </c>
      <c r="AD668" s="14">
        <v>15</v>
      </c>
      <c r="AE668" s="14">
        <v>359</v>
      </c>
      <c r="AF668" s="14">
        <v>2140</v>
      </c>
      <c r="AG668" s="14">
        <v>768117</v>
      </c>
      <c r="AH668" s="14"/>
      <c r="AI668" s="14"/>
      <c r="AJ668" s="14"/>
      <c r="AK668" s="14"/>
      <c r="AL668" s="14"/>
      <c r="AM668" s="14"/>
      <c r="AN668" s="4"/>
      <c r="AO668" s="4"/>
    </row>
    <row r="669" spans="1:41" ht="15" x14ac:dyDescent="0.2">
      <c r="A669" s="8">
        <v>37092</v>
      </c>
      <c r="B669" s="4">
        <v>47</v>
      </c>
      <c r="C669" s="4">
        <v>113</v>
      </c>
      <c r="D669" s="4">
        <v>2687</v>
      </c>
      <c r="E669" s="10">
        <v>302250</v>
      </c>
      <c r="F669" s="4">
        <v>47</v>
      </c>
      <c r="G669" s="4">
        <v>133</v>
      </c>
      <c r="H669" s="4">
        <v>2150</v>
      </c>
      <c r="I669" s="4">
        <v>285950</v>
      </c>
      <c r="J669" s="4">
        <v>161</v>
      </c>
      <c r="K669" s="4">
        <v>166</v>
      </c>
      <c r="L669" s="4">
        <v>2408</v>
      </c>
      <c r="M669" s="4">
        <v>398524</v>
      </c>
      <c r="N669" s="4">
        <v>145</v>
      </c>
      <c r="O669" s="4">
        <v>194</v>
      </c>
      <c r="P669" s="4">
        <v>2351</v>
      </c>
      <c r="Q669" s="4">
        <v>456899</v>
      </c>
      <c r="R669" s="4">
        <v>27</v>
      </c>
      <c r="S669" s="4">
        <v>231</v>
      </c>
      <c r="T669" s="4">
        <v>2180</v>
      </c>
      <c r="U669" s="4">
        <v>504307</v>
      </c>
      <c r="V669" s="4">
        <v>106</v>
      </c>
      <c r="W669" s="4">
        <v>255</v>
      </c>
      <c r="X669" s="4">
        <v>2197</v>
      </c>
      <c r="Y669" s="4">
        <v>559958</v>
      </c>
      <c r="Z669" s="4">
        <v>27</v>
      </c>
      <c r="AA669" s="4">
        <v>300</v>
      </c>
      <c r="AB669" s="4">
        <v>2180</v>
      </c>
      <c r="AC669" s="4">
        <v>654000</v>
      </c>
      <c r="AD669" s="4">
        <v>4</v>
      </c>
      <c r="AE669" s="4">
        <v>333</v>
      </c>
      <c r="AF669" s="4">
        <v>2150</v>
      </c>
      <c r="AG669" s="4">
        <v>714875</v>
      </c>
      <c r="AH669" s="4"/>
      <c r="AI669" s="4"/>
      <c r="AJ669" s="4"/>
      <c r="AK669" s="4"/>
      <c r="AL669" s="4"/>
      <c r="AM669" s="4"/>
      <c r="AN669" s="4"/>
      <c r="AO669" s="4"/>
    </row>
    <row r="670" spans="1:41" ht="15" x14ac:dyDescent="0.2">
      <c r="A670" s="8">
        <v>37096</v>
      </c>
      <c r="B670" s="4">
        <v>138</v>
      </c>
      <c r="C670" s="4">
        <v>117</v>
      </c>
      <c r="D670" s="4">
        <v>2684</v>
      </c>
      <c r="E670" s="10">
        <v>313782</v>
      </c>
      <c r="F670" s="4">
        <v>187</v>
      </c>
      <c r="G670" s="4">
        <v>137</v>
      </c>
      <c r="H670" s="4">
        <v>2672</v>
      </c>
      <c r="I670" s="4">
        <v>364825</v>
      </c>
      <c r="J670" s="4">
        <v>770</v>
      </c>
      <c r="K670" s="4">
        <v>161</v>
      </c>
      <c r="L670" s="4">
        <v>2585</v>
      </c>
      <c r="M670" s="4">
        <v>416108</v>
      </c>
      <c r="N670" s="4">
        <v>327</v>
      </c>
      <c r="O670" s="4">
        <v>199</v>
      </c>
      <c r="P670" s="4">
        <v>2392</v>
      </c>
      <c r="Q670" s="4">
        <v>475919</v>
      </c>
      <c r="R670" s="4">
        <v>122</v>
      </c>
      <c r="S670" s="4">
        <v>232</v>
      </c>
      <c r="T670" s="4">
        <v>2230</v>
      </c>
      <c r="U670" s="4">
        <v>517360</v>
      </c>
      <c r="V670" s="4">
        <v>93</v>
      </c>
      <c r="W670" s="4">
        <v>263</v>
      </c>
      <c r="X670" s="4">
        <v>2233</v>
      </c>
      <c r="Y670" s="4">
        <v>586994</v>
      </c>
      <c r="Z670" s="4">
        <v>17</v>
      </c>
      <c r="AA670" s="4">
        <v>312</v>
      </c>
      <c r="AB670" s="4">
        <v>2260</v>
      </c>
      <c r="AC670" s="4">
        <v>705120</v>
      </c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</row>
    <row r="671" spans="1:41" ht="15" x14ac:dyDescent="0.2">
      <c r="A671" s="18">
        <v>37098</v>
      </c>
      <c r="B671" s="14">
        <v>2</v>
      </c>
      <c r="C671" s="14">
        <v>69</v>
      </c>
      <c r="D671" s="14">
        <v>2300</v>
      </c>
      <c r="E671" s="21">
        <v>157550</v>
      </c>
      <c r="F671" s="14">
        <v>124</v>
      </c>
      <c r="G671" s="14">
        <v>139</v>
      </c>
      <c r="H671" s="14">
        <v>2594</v>
      </c>
      <c r="I671" s="14">
        <v>360517</v>
      </c>
      <c r="J671" s="14">
        <v>311</v>
      </c>
      <c r="K671" s="14">
        <v>160</v>
      </c>
      <c r="L671" s="14">
        <v>2481</v>
      </c>
      <c r="M671" s="14">
        <v>411560</v>
      </c>
      <c r="N671" s="14">
        <v>367</v>
      </c>
      <c r="O671" s="14">
        <v>202</v>
      </c>
      <c r="P671" s="14">
        <v>2390</v>
      </c>
      <c r="Q671" s="14">
        <v>483642</v>
      </c>
      <c r="R671" s="14">
        <v>173</v>
      </c>
      <c r="S671" s="14">
        <v>233</v>
      </c>
      <c r="T671" s="14">
        <v>2392</v>
      </c>
      <c r="U671" s="14">
        <v>557675</v>
      </c>
      <c r="V671" s="14">
        <v>202</v>
      </c>
      <c r="W671" s="14">
        <v>273</v>
      </c>
      <c r="X671" s="14">
        <v>2299</v>
      </c>
      <c r="Y671" s="14">
        <v>627130</v>
      </c>
      <c r="Z671" s="14">
        <v>72</v>
      </c>
      <c r="AA671" s="14">
        <v>318</v>
      </c>
      <c r="AB671" s="14">
        <v>2245</v>
      </c>
      <c r="AC671" s="14">
        <v>714581</v>
      </c>
      <c r="AD671" s="14">
        <v>15</v>
      </c>
      <c r="AE671" s="14">
        <v>354</v>
      </c>
      <c r="AF671" s="14">
        <v>2180</v>
      </c>
      <c r="AG671" s="14">
        <v>771284</v>
      </c>
      <c r="AH671" s="14"/>
      <c r="AI671" s="14"/>
      <c r="AJ671" s="14"/>
      <c r="AK671" s="14"/>
      <c r="AL671" s="14"/>
      <c r="AM671" s="14"/>
      <c r="AN671" s="4"/>
      <c r="AO671" s="4"/>
    </row>
    <row r="672" spans="1:41" ht="15" x14ac:dyDescent="0.2">
      <c r="A672" s="8">
        <v>37099</v>
      </c>
      <c r="B672" s="4">
        <v>57</v>
      </c>
      <c r="C672" s="4">
        <v>114</v>
      </c>
      <c r="D672" s="4">
        <v>2955</v>
      </c>
      <c r="E672" s="10">
        <v>337239</v>
      </c>
      <c r="F672" s="4">
        <v>79</v>
      </c>
      <c r="G672" s="4">
        <v>144</v>
      </c>
      <c r="H672" s="4">
        <v>2698</v>
      </c>
      <c r="I672" s="4">
        <v>387972</v>
      </c>
      <c r="J672" s="4">
        <v>161</v>
      </c>
      <c r="K672" s="4">
        <v>166</v>
      </c>
      <c r="L672" s="4">
        <v>2471</v>
      </c>
      <c r="M672" s="4">
        <v>410479</v>
      </c>
      <c r="N672" s="4">
        <v>149</v>
      </c>
      <c r="O672" s="4">
        <v>201</v>
      </c>
      <c r="P672" s="4">
        <v>2360</v>
      </c>
      <c r="Q672" s="4">
        <v>473573</v>
      </c>
      <c r="R672" s="4">
        <v>59</v>
      </c>
      <c r="S672" s="4">
        <v>241</v>
      </c>
      <c r="T672" s="4">
        <v>2308</v>
      </c>
      <c r="U672" s="4">
        <v>555305</v>
      </c>
      <c r="V672" s="4">
        <v>25</v>
      </c>
      <c r="W672" s="4">
        <v>251</v>
      </c>
      <c r="X672" s="4">
        <v>2300</v>
      </c>
      <c r="Y672" s="4">
        <v>577300</v>
      </c>
      <c r="Z672" s="4">
        <v>34</v>
      </c>
      <c r="AA672" s="4">
        <v>292</v>
      </c>
      <c r="AB672" s="4">
        <v>2130</v>
      </c>
      <c r="AC672" s="4">
        <v>621960</v>
      </c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</row>
    <row r="673" spans="1:41" ht="15" x14ac:dyDescent="0.2">
      <c r="A673" s="8">
        <v>37103</v>
      </c>
      <c r="B673" s="4">
        <v>125</v>
      </c>
      <c r="C673" s="4">
        <v>115</v>
      </c>
      <c r="D673" s="4">
        <v>2986</v>
      </c>
      <c r="E673" s="10">
        <v>343784</v>
      </c>
      <c r="F673" s="4">
        <v>249</v>
      </c>
      <c r="G673" s="4">
        <v>145</v>
      </c>
      <c r="H673" s="4">
        <v>2541</v>
      </c>
      <c r="I673" s="4">
        <v>367239</v>
      </c>
      <c r="J673" s="4">
        <v>393</v>
      </c>
      <c r="K673" s="4">
        <v>163</v>
      </c>
      <c r="L673" s="4">
        <v>2519</v>
      </c>
      <c r="M673" s="4">
        <v>409830</v>
      </c>
      <c r="N673" s="4">
        <v>428</v>
      </c>
      <c r="O673" s="4">
        <v>198</v>
      </c>
      <c r="P673" s="4">
        <v>2392</v>
      </c>
      <c r="Q673" s="4">
        <v>472540</v>
      </c>
      <c r="R673" s="4">
        <v>23</v>
      </c>
      <c r="S673" s="4">
        <v>237</v>
      </c>
      <c r="T673" s="4">
        <v>2213</v>
      </c>
      <c r="U673" s="4">
        <v>524560</v>
      </c>
      <c r="V673" s="4">
        <v>49</v>
      </c>
      <c r="W673" s="4">
        <v>264</v>
      </c>
      <c r="X673" s="4">
        <v>2313</v>
      </c>
      <c r="Y673" s="4">
        <v>609949</v>
      </c>
      <c r="Z673" s="4">
        <v>84</v>
      </c>
      <c r="AA673" s="4">
        <v>290</v>
      </c>
      <c r="AB673" s="4">
        <v>2292</v>
      </c>
      <c r="AC673" s="4">
        <v>664680</v>
      </c>
      <c r="AD673" s="4"/>
      <c r="AE673" s="4"/>
      <c r="AF673" s="4"/>
      <c r="AG673" s="4"/>
      <c r="AH673" s="1">
        <v>20</v>
      </c>
      <c r="AI673" s="1">
        <v>392</v>
      </c>
      <c r="AJ673" s="1">
        <v>2127</v>
      </c>
      <c r="AK673" s="1">
        <v>834362</v>
      </c>
      <c r="AL673" s="4"/>
      <c r="AM673" s="4"/>
      <c r="AN673" s="4"/>
      <c r="AO673" s="4"/>
    </row>
    <row r="674" spans="1:41" ht="15" x14ac:dyDescent="0.2">
      <c r="A674" s="8"/>
      <c r="B674" s="4"/>
      <c r="C674" s="4"/>
      <c r="D674" s="4"/>
      <c r="E674" s="10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1"/>
      <c r="AI674" s="1"/>
      <c r="AJ674" s="1"/>
      <c r="AK674" s="1"/>
      <c r="AL674" s="4"/>
      <c r="AM674" s="4"/>
      <c r="AN674" s="4"/>
      <c r="AO674" s="4"/>
    </row>
    <row r="675" spans="1:41" ht="15" x14ac:dyDescent="0.2">
      <c r="A675" s="18">
        <v>37105</v>
      </c>
      <c r="B675" s="14">
        <v>3</v>
      </c>
      <c r="C675" s="14">
        <v>63</v>
      </c>
      <c r="D675" s="14">
        <v>2350</v>
      </c>
      <c r="E675" s="21">
        <v>148250</v>
      </c>
      <c r="F675" s="14">
        <v>125</v>
      </c>
      <c r="G675" s="14">
        <v>116</v>
      </c>
      <c r="H675" s="14">
        <v>2761</v>
      </c>
      <c r="I675" s="14">
        <v>320597</v>
      </c>
      <c r="J675" s="14">
        <v>280</v>
      </c>
      <c r="K675" s="14">
        <v>165</v>
      </c>
      <c r="L675" s="14">
        <v>2518</v>
      </c>
      <c r="M675" s="14">
        <v>416240</v>
      </c>
      <c r="N675" s="14">
        <v>398</v>
      </c>
      <c r="O675" s="14">
        <v>210</v>
      </c>
      <c r="P675" s="14">
        <v>2339</v>
      </c>
      <c r="Q675" s="14">
        <v>491219</v>
      </c>
      <c r="R675" s="14">
        <v>225</v>
      </c>
      <c r="S675" s="14">
        <v>236</v>
      </c>
      <c r="T675" s="14">
        <v>2285</v>
      </c>
      <c r="U675" s="14">
        <v>538270</v>
      </c>
      <c r="V675" s="14">
        <v>201</v>
      </c>
      <c r="W675" s="14">
        <v>275</v>
      </c>
      <c r="X675" s="14">
        <v>2243</v>
      </c>
      <c r="Y675" s="14">
        <v>617239</v>
      </c>
      <c r="Z675" s="14">
        <v>30</v>
      </c>
      <c r="AA675" s="14">
        <v>324</v>
      </c>
      <c r="AB675" s="14">
        <v>2029</v>
      </c>
      <c r="AC675" s="14">
        <v>639156</v>
      </c>
      <c r="AD675" s="14">
        <v>35</v>
      </c>
      <c r="AE675" s="14">
        <v>357</v>
      </c>
      <c r="AF675" s="14">
        <v>2170</v>
      </c>
      <c r="AG675" s="14">
        <v>773817</v>
      </c>
      <c r="AH675" s="1"/>
      <c r="AI675" s="1"/>
      <c r="AJ675" s="1"/>
      <c r="AK675" s="1"/>
      <c r="AL675" s="25">
        <v>17</v>
      </c>
      <c r="AM675" s="25">
        <v>439</v>
      </c>
      <c r="AN675" s="25">
        <v>1995</v>
      </c>
      <c r="AO675" s="25">
        <v>876889</v>
      </c>
    </row>
    <row r="676" spans="1:41" ht="15" x14ac:dyDescent="0.2">
      <c r="A676" s="8">
        <v>37106</v>
      </c>
      <c r="B676" s="4">
        <v>122</v>
      </c>
      <c r="C676" s="4">
        <v>117</v>
      </c>
      <c r="D676" s="4">
        <v>2284</v>
      </c>
      <c r="E676" s="10">
        <v>332008</v>
      </c>
      <c r="F676" s="4">
        <v>83</v>
      </c>
      <c r="G676" s="4">
        <v>144</v>
      </c>
      <c r="H676" s="4">
        <v>2648</v>
      </c>
      <c r="I676" s="4">
        <v>381842</v>
      </c>
      <c r="J676" s="4">
        <v>233</v>
      </c>
      <c r="K676" s="4">
        <v>163</v>
      </c>
      <c r="L676" s="4">
        <v>2523</v>
      </c>
      <c r="M676" s="4">
        <v>410462</v>
      </c>
      <c r="N676" s="4">
        <v>108</v>
      </c>
      <c r="O676" s="4">
        <v>197</v>
      </c>
      <c r="P676" s="4">
        <v>2386</v>
      </c>
      <c r="Q676" s="4">
        <v>470327</v>
      </c>
      <c r="R676" s="4">
        <v>79</v>
      </c>
      <c r="S676" s="4">
        <v>234</v>
      </c>
      <c r="T676" s="4">
        <v>2308</v>
      </c>
      <c r="U676" s="4">
        <v>540995</v>
      </c>
      <c r="V676" s="4">
        <v>46</v>
      </c>
      <c r="W676" s="4">
        <v>270</v>
      </c>
      <c r="X676" s="4">
        <v>2187</v>
      </c>
      <c r="Y676" s="4">
        <v>589671</v>
      </c>
      <c r="Z676" s="4">
        <v>1</v>
      </c>
      <c r="AA676" s="4">
        <v>302</v>
      </c>
      <c r="AB676" s="4">
        <v>2200</v>
      </c>
      <c r="AC676" s="4">
        <v>664400</v>
      </c>
      <c r="AD676" s="4"/>
      <c r="AE676" s="4"/>
      <c r="AF676" s="4"/>
      <c r="AG676" s="4"/>
      <c r="AH676" s="1">
        <v>16</v>
      </c>
      <c r="AI676" s="1">
        <v>399</v>
      </c>
      <c r="AJ676" s="1">
        <v>1960</v>
      </c>
      <c r="AK676" s="1">
        <v>782040</v>
      </c>
      <c r="AL676" s="4"/>
      <c r="AM676" s="4"/>
      <c r="AN676" s="4"/>
      <c r="AO676" s="4"/>
    </row>
    <row r="677" spans="1:41" ht="15" x14ac:dyDescent="0.2">
      <c r="A677" s="8">
        <v>37110</v>
      </c>
      <c r="B677" s="4">
        <v>119</v>
      </c>
      <c r="C677" s="4">
        <v>119</v>
      </c>
      <c r="D677" s="4">
        <v>2794</v>
      </c>
      <c r="E677" s="10">
        <v>331758</v>
      </c>
      <c r="F677" s="4">
        <v>113</v>
      </c>
      <c r="G677" s="4">
        <v>137</v>
      </c>
      <c r="H677" s="4">
        <v>2624</v>
      </c>
      <c r="I677" s="4">
        <v>360110</v>
      </c>
      <c r="J677" s="4">
        <v>257</v>
      </c>
      <c r="K677" s="4">
        <v>162</v>
      </c>
      <c r="L677" s="4">
        <v>2495</v>
      </c>
      <c r="M677" s="4">
        <v>403436</v>
      </c>
      <c r="N677" s="4">
        <v>138</v>
      </c>
      <c r="O677" s="4">
        <v>198</v>
      </c>
      <c r="P677" s="4">
        <v>2395</v>
      </c>
      <c r="Q677" s="4">
        <v>474809</v>
      </c>
      <c r="R677" s="4">
        <v>16</v>
      </c>
      <c r="S677" s="4">
        <v>234</v>
      </c>
      <c r="T677" s="4">
        <v>2350</v>
      </c>
      <c r="U677" s="4">
        <v>548725</v>
      </c>
      <c r="V677" s="4">
        <v>54</v>
      </c>
      <c r="W677" s="4">
        <v>262</v>
      </c>
      <c r="X677" s="4">
        <v>2280</v>
      </c>
      <c r="Y677" s="4">
        <v>598120</v>
      </c>
      <c r="Z677" s="4">
        <v>1</v>
      </c>
      <c r="AA677" s="4">
        <v>306</v>
      </c>
      <c r="AB677" s="4">
        <v>2140</v>
      </c>
      <c r="AC677" s="4">
        <v>654840</v>
      </c>
      <c r="AD677" s="4"/>
      <c r="AE677" s="4"/>
      <c r="AF677" s="4"/>
      <c r="AG677" s="4"/>
      <c r="AH677" s="4"/>
      <c r="AI677" s="4"/>
      <c r="AJ677" s="4"/>
      <c r="AK677" s="4"/>
      <c r="AL677" s="1">
        <v>12</v>
      </c>
      <c r="AM677" s="1">
        <v>436</v>
      </c>
      <c r="AN677" s="1">
        <v>2140</v>
      </c>
      <c r="AO677" s="1">
        <v>933040</v>
      </c>
    </row>
    <row r="678" spans="1:41" ht="15" x14ac:dyDescent="0.2">
      <c r="A678" s="18">
        <v>37112</v>
      </c>
      <c r="B678" s="14">
        <v>4</v>
      </c>
      <c r="C678" s="14">
        <v>86</v>
      </c>
      <c r="D678" s="14">
        <v>3000</v>
      </c>
      <c r="E678" s="21">
        <v>257250</v>
      </c>
      <c r="F678" s="25">
        <v>146</v>
      </c>
      <c r="G678" s="25">
        <v>123</v>
      </c>
      <c r="H678" s="25">
        <v>2831</v>
      </c>
      <c r="I678" s="25">
        <v>349257</v>
      </c>
      <c r="J678" s="25">
        <v>289</v>
      </c>
      <c r="K678" s="25">
        <v>162</v>
      </c>
      <c r="L678" s="25">
        <v>2554</v>
      </c>
      <c r="M678" s="25">
        <v>413516</v>
      </c>
      <c r="N678" s="25">
        <v>523</v>
      </c>
      <c r="O678" s="25">
        <v>197</v>
      </c>
      <c r="P678" s="25">
        <v>2464</v>
      </c>
      <c r="Q678" s="25">
        <v>486584</v>
      </c>
      <c r="R678" s="25">
        <v>171</v>
      </c>
      <c r="S678" s="25">
        <v>232</v>
      </c>
      <c r="T678" s="25">
        <v>2384</v>
      </c>
      <c r="U678" s="25">
        <v>552969</v>
      </c>
      <c r="V678" s="25">
        <v>269</v>
      </c>
      <c r="W678" s="25">
        <v>279</v>
      </c>
      <c r="X678" s="25">
        <v>2310</v>
      </c>
      <c r="Y678" s="25">
        <v>643718</v>
      </c>
      <c r="Z678" s="25">
        <v>60</v>
      </c>
      <c r="AA678" s="25">
        <v>322</v>
      </c>
      <c r="AB678" s="25">
        <v>2156</v>
      </c>
      <c r="AC678" s="25">
        <v>693853</v>
      </c>
      <c r="AD678" s="25">
        <v>2</v>
      </c>
      <c r="AE678" s="25">
        <v>350</v>
      </c>
      <c r="AF678" s="25">
        <v>2026</v>
      </c>
      <c r="AG678" s="25">
        <v>708180</v>
      </c>
      <c r="AH678" s="27">
        <v>18</v>
      </c>
      <c r="AI678" s="27">
        <v>379</v>
      </c>
      <c r="AJ678" s="27">
        <v>2060</v>
      </c>
      <c r="AK678" s="27">
        <v>781057</v>
      </c>
      <c r="AL678" s="25">
        <v>56</v>
      </c>
      <c r="AM678" s="25">
        <v>412</v>
      </c>
      <c r="AN678" s="25">
        <v>2163</v>
      </c>
      <c r="AO678" s="25">
        <v>891462</v>
      </c>
    </row>
    <row r="679" spans="1:41" ht="15" x14ac:dyDescent="0.2">
      <c r="A679" s="8">
        <v>37113</v>
      </c>
      <c r="B679" s="4">
        <v>68</v>
      </c>
      <c r="C679" s="4">
        <v>116</v>
      </c>
      <c r="D679" s="4">
        <v>2738</v>
      </c>
      <c r="E679" s="10">
        <v>316866</v>
      </c>
      <c r="F679" s="4">
        <v>129</v>
      </c>
      <c r="G679" s="4">
        <v>142</v>
      </c>
      <c r="H679" s="4">
        <v>2711</v>
      </c>
      <c r="I679" s="4">
        <v>385410</v>
      </c>
      <c r="J679" s="4">
        <v>193</v>
      </c>
      <c r="K679" s="4">
        <v>166</v>
      </c>
      <c r="L679" s="4">
        <v>2595</v>
      </c>
      <c r="M679" s="4">
        <v>430307</v>
      </c>
      <c r="N679" s="4">
        <v>98</v>
      </c>
      <c r="O679" s="4">
        <v>199</v>
      </c>
      <c r="P679" s="4">
        <v>2433</v>
      </c>
      <c r="Q679" s="4">
        <v>483459</v>
      </c>
      <c r="R679" s="4">
        <v>17</v>
      </c>
      <c r="S679" s="4">
        <v>246</v>
      </c>
      <c r="T679" s="4">
        <v>2200</v>
      </c>
      <c r="U679" s="4">
        <v>541200</v>
      </c>
      <c r="V679" s="4">
        <v>93</v>
      </c>
      <c r="W679" s="4">
        <v>257</v>
      </c>
      <c r="X679" s="4">
        <v>2300</v>
      </c>
      <c r="Y679" s="4">
        <v>589950</v>
      </c>
      <c r="Z679" s="4">
        <v>67</v>
      </c>
      <c r="AA679" s="4">
        <v>290</v>
      </c>
      <c r="AB679" s="4">
        <v>2265</v>
      </c>
      <c r="AC679" s="4">
        <v>657416</v>
      </c>
      <c r="AD679" s="4">
        <v>1</v>
      </c>
      <c r="AE679" s="4">
        <v>322</v>
      </c>
      <c r="AF679" s="4">
        <v>2140</v>
      </c>
      <c r="AG679" s="4">
        <v>689080</v>
      </c>
      <c r="AH679" s="1">
        <v>4</v>
      </c>
      <c r="AI679" s="1">
        <v>366</v>
      </c>
      <c r="AJ679" s="1">
        <v>2180</v>
      </c>
      <c r="AK679" s="1">
        <v>797880</v>
      </c>
      <c r="AL679" s="4"/>
      <c r="AM679" s="4"/>
      <c r="AN679" s="4"/>
      <c r="AO679" s="4"/>
    </row>
    <row r="680" spans="1:41" ht="15" x14ac:dyDescent="0.2">
      <c r="A680" s="8">
        <v>37117</v>
      </c>
      <c r="B680" s="4">
        <v>146</v>
      </c>
      <c r="C680" s="4">
        <v>120</v>
      </c>
      <c r="D680" s="4">
        <v>2875</v>
      </c>
      <c r="E680" s="10">
        <v>346150</v>
      </c>
      <c r="F680" s="4">
        <v>156</v>
      </c>
      <c r="G680" s="4">
        <v>139</v>
      </c>
      <c r="H680" s="4">
        <v>2919</v>
      </c>
      <c r="I680" s="4">
        <v>405706</v>
      </c>
      <c r="J680" s="4">
        <v>388</v>
      </c>
      <c r="K680" s="4">
        <v>159</v>
      </c>
      <c r="L680" s="4">
        <v>2711</v>
      </c>
      <c r="M680" s="4">
        <v>432408</v>
      </c>
      <c r="N680" s="4">
        <v>263</v>
      </c>
      <c r="O680" s="4">
        <v>198</v>
      </c>
      <c r="P680" s="4">
        <v>2514</v>
      </c>
      <c r="Q680" s="4">
        <v>496937</v>
      </c>
      <c r="R680" s="4">
        <v>106</v>
      </c>
      <c r="S680" s="4">
        <v>234</v>
      </c>
      <c r="T680" s="4">
        <v>2446</v>
      </c>
      <c r="U680" s="4">
        <v>572647</v>
      </c>
      <c r="V680" s="4">
        <v>65</v>
      </c>
      <c r="W680" s="4">
        <v>262</v>
      </c>
      <c r="X680" s="4">
        <v>2353</v>
      </c>
      <c r="Y680" s="4">
        <v>617358</v>
      </c>
      <c r="Z680" s="4">
        <v>18</v>
      </c>
      <c r="AA680" s="4">
        <v>294</v>
      </c>
      <c r="AB680" s="4">
        <v>2210</v>
      </c>
      <c r="AC680" s="4">
        <v>649740</v>
      </c>
      <c r="AD680" s="4">
        <v>2</v>
      </c>
      <c r="AE680" s="4">
        <v>324</v>
      </c>
      <c r="AF680" s="4">
        <v>2140</v>
      </c>
      <c r="AG680" s="4">
        <v>693360</v>
      </c>
      <c r="AH680" s="1">
        <v>14</v>
      </c>
      <c r="AI680" s="1">
        <v>373</v>
      </c>
      <c r="AJ680" s="1">
        <v>1880</v>
      </c>
      <c r="AK680" s="1">
        <v>701240</v>
      </c>
      <c r="AL680" s="4"/>
      <c r="AM680" s="4"/>
      <c r="AN680" s="4"/>
      <c r="AO680" s="4"/>
    </row>
    <row r="681" spans="1:41" ht="15" x14ac:dyDescent="0.2">
      <c r="A681" s="18">
        <v>37119</v>
      </c>
      <c r="B681" s="14">
        <v>1</v>
      </c>
      <c r="C681" s="14">
        <v>100</v>
      </c>
      <c r="D681" s="14">
        <v>2800</v>
      </c>
      <c r="E681" s="21">
        <v>280000</v>
      </c>
      <c r="F681" s="14">
        <v>109</v>
      </c>
      <c r="G681" s="14">
        <v>165</v>
      </c>
      <c r="H681" s="14">
        <v>2638</v>
      </c>
      <c r="I681" s="14">
        <v>433987</v>
      </c>
      <c r="J681" s="14">
        <v>206</v>
      </c>
      <c r="K681" s="14">
        <v>158</v>
      </c>
      <c r="L681" s="14">
        <v>2768</v>
      </c>
      <c r="M681" s="14">
        <v>436023</v>
      </c>
      <c r="N681" s="14">
        <v>379</v>
      </c>
      <c r="O681" s="14">
        <v>204</v>
      </c>
      <c r="P681" s="14">
        <v>2525</v>
      </c>
      <c r="Q681" s="14">
        <v>516257</v>
      </c>
      <c r="R681" s="14">
        <v>263</v>
      </c>
      <c r="S681" s="14">
        <v>232</v>
      </c>
      <c r="T681" s="14">
        <v>2381</v>
      </c>
      <c r="U681" s="14">
        <v>552998</v>
      </c>
      <c r="V681" s="14">
        <v>276</v>
      </c>
      <c r="W681" s="14">
        <v>273</v>
      </c>
      <c r="X681" s="14">
        <v>2330</v>
      </c>
      <c r="Y681" s="14">
        <v>636648</v>
      </c>
      <c r="Z681" s="14">
        <v>89</v>
      </c>
      <c r="AA681" s="14">
        <v>311</v>
      </c>
      <c r="AB681" s="14">
        <v>2177</v>
      </c>
      <c r="AC681" s="14">
        <v>676123</v>
      </c>
      <c r="AD681" s="14"/>
      <c r="AE681" s="14"/>
      <c r="AF681" s="14"/>
      <c r="AG681" s="14"/>
      <c r="AH681" s="14"/>
      <c r="AI681" s="14"/>
      <c r="AJ681" s="14"/>
      <c r="AK681" s="14"/>
      <c r="AL681" s="25">
        <v>46</v>
      </c>
      <c r="AM681" s="25">
        <v>398</v>
      </c>
      <c r="AN681" s="25">
        <v>2072</v>
      </c>
      <c r="AO681" s="25">
        <v>824372</v>
      </c>
    </row>
    <row r="682" spans="1:41" ht="15" x14ac:dyDescent="0.2">
      <c r="A682" s="8">
        <v>37120</v>
      </c>
      <c r="B682" s="4">
        <v>32</v>
      </c>
      <c r="C682" s="4">
        <v>111</v>
      </c>
      <c r="D682" s="4">
        <v>2900</v>
      </c>
      <c r="E682" s="10">
        <v>320933</v>
      </c>
      <c r="F682" s="4">
        <v>39</v>
      </c>
      <c r="G682" s="4">
        <v>144</v>
      </c>
      <c r="H682" s="4">
        <v>2688</v>
      </c>
      <c r="I682" s="4">
        <v>386328</v>
      </c>
      <c r="J682" s="4">
        <v>107</v>
      </c>
      <c r="K682" s="4">
        <v>160</v>
      </c>
      <c r="L682" s="4">
        <v>2507</v>
      </c>
      <c r="M682" s="4">
        <v>401902</v>
      </c>
      <c r="N682" s="4">
        <v>120</v>
      </c>
      <c r="O682" s="4">
        <v>202</v>
      </c>
      <c r="P682" s="4">
        <v>2447</v>
      </c>
      <c r="Q682" s="4">
        <v>494499</v>
      </c>
      <c r="R682" s="4">
        <v>64</v>
      </c>
      <c r="S682" s="4">
        <v>239</v>
      </c>
      <c r="T682" s="4">
        <v>2360</v>
      </c>
      <c r="U682" s="4">
        <v>564040</v>
      </c>
      <c r="V682" s="4">
        <v>41</v>
      </c>
      <c r="W682" s="4">
        <v>261</v>
      </c>
      <c r="X682" s="4">
        <v>2200</v>
      </c>
      <c r="Y682" s="4">
        <v>574200</v>
      </c>
      <c r="Z682" s="4">
        <v>49</v>
      </c>
      <c r="AA682" s="4">
        <v>285</v>
      </c>
      <c r="AB682" s="4">
        <v>2233</v>
      </c>
      <c r="AC682" s="4">
        <v>635756</v>
      </c>
      <c r="AD682" s="4"/>
      <c r="AE682" s="4"/>
      <c r="AF682" s="4"/>
      <c r="AG682" s="4"/>
      <c r="AH682" s="4"/>
      <c r="AI682" s="4"/>
      <c r="AJ682" s="4"/>
      <c r="AK682" s="4"/>
      <c r="AL682" s="1">
        <v>21</v>
      </c>
      <c r="AM682" s="1">
        <v>402</v>
      </c>
      <c r="AN682" s="1"/>
      <c r="AO682" s="1">
        <v>843150</v>
      </c>
    </row>
    <row r="683" spans="1:41" ht="15" x14ac:dyDescent="0.2">
      <c r="A683" s="8">
        <v>37124</v>
      </c>
      <c r="B683" s="4">
        <v>65</v>
      </c>
      <c r="C683" s="4">
        <v>121</v>
      </c>
      <c r="D683" s="4">
        <v>2886</v>
      </c>
      <c r="E683" s="10">
        <v>348759</v>
      </c>
      <c r="F683" s="4">
        <v>86</v>
      </c>
      <c r="G683" s="4">
        <v>141</v>
      </c>
      <c r="H683" s="4">
        <v>2820</v>
      </c>
      <c r="I683" s="4">
        <v>396945</v>
      </c>
      <c r="J683" s="4">
        <v>387</v>
      </c>
      <c r="K683" s="4">
        <v>166</v>
      </c>
      <c r="L683" s="4">
        <v>2739</v>
      </c>
      <c r="M683" s="4">
        <v>455317</v>
      </c>
      <c r="N683" s="4">
        <v>228</v>
      </c>
      <c r="O683" s="4">
        <v>201</v>
      </c>
      <c r="P683" s="4">
        <v>2488</v>
      </c>
      <c r="Q683" s="4">
        <v>500088</v>
      </c>
      <c r="R683" s="4">
        <v>57</v>
      </c>
      <c r="S683" s="4">
        <v>237</v>
      </c>
      <c r="T683" s="4">
        <v>2380</v>
      </c>
      <c r="U683" s="4">
        <v>564060</v>
      </c>
      <c r="V683" s="4">
        <v>93</v>
      </c>
      <c r="W683" s="4">
        <v>263</v>
      </c>
      <c r="X683" s="4">
        <v>2237</v>
      </c>
      <c r="Y683" s="4">
        <v>588166</v>
      </c>
      <c r="Z683" s="4">
        <v>19</v>
      </c>
      <c r="AA683" s="4">
        <v>285</v>
      </c>
      <c r="AB683" s="4">
        <v>2220</v>
      </c>
      <c r="AC683" s="4">
        <v>632700</v>
      </c>
      <c r="AD683" s="4"/>
      <c r="AE683" s="4"/>
      <c r="AF683" s="4"/>
      <c r="AG683" s="4"/>
      <c r="AH683" s="1">
        <v>19</v>
      </c>
      <c r="AI683" s="1">
        <v>384</v>
      </c>
      <c r="AJ683" s="1">
        <v>2020</v>
      </c>
      <c r="AK683" s="1">
        <v>775680</v>
      </c>
      <c r="AL683" s="1">
        <v>19</v>
      </c>
      <c r="AM683" s="1">
        <v>416</v>
      </c>
      <c r="AN683" s="1">
        <v>2050</v>
      </c>
      <c r="AO683" s="1">
        <v>825800</v>
      </c>
    </row>
    <row r="684" spans="1:41" ht="15" x14ac:dyDescent="0.2">
      <c r="A684" s="18">
        <v>37126</v>
      </c>
      <c r="B684" s="14">
        <v>14</v>
      </c>
      <c r="C684" s="14">
        <v>99</v>
      </c>
      <c r="D684" s="14">
        <v>3250</v>
      </c>
      <c r="E684" s="21">
        <v>321054</v>
      </c>
      <c r="F684" s="14">
        <v>95</v>
      </c>
      <c r="G684" s="14">
        <v>135</v>
      </c>
      <c r="H684" s="14">
        <v>2796</v>
      </c>
      <c r="I684" s="14">
        <v>377132</v>
      </c>
      <c r="J684" s="14">
        <v>440</v>
      </c>
      <c r="K684" s="14">
        <v>160</v>
      </c>
      <c r="L684" s="14">
        <v>2752</v>
      </c>
      <c r="M684" s="14">
        <v>441668</v>
      </c>
      <c r="N684" s="14">
        <v>439</v>
      </c>
      <c r="O684" s="14">
        <v>195</v>
      </c>
      <c r="P684" s="14">
        <v>2613</v>
      </c>
      <c r="Q684" s="14">
        <v>510129</v>
      </c>
      <c r="R684" s="14">
        <v>109</v>
      </c>
      <c r="S684" s="14">
        <v>240</v>
      </c>
      <c r="T684" s="14">
        <v>2335</v>
      </c>
      <c r="U684" s="14">
        <v>559369</v>
      </c>
      <c r="V684" s="14">
        <v>332</v>
      </c>
      <c r="W684" s="14">
        <v>262</v>
      </c>
      <c r="X684" s="14">
        <v>2282</v>
      </c>
      <c r="Y684" s="14">
        <v>597976</v>
      </c>
      <c r="Z684" s="14">
        <v>46</v>
      </c>
      <c r="AA684" s="14">
        <v>331</v>
      </c>
      <c r="AB684" s="14">
        <v>2098</v>
      </c>
      <c r="AC684" s="14">
        <v>692902</v>
      </c>
      <c r="AD684" s="14">
        <v>15</v>
      </c>
      <c r="AE684" s="14">
        <v>361</v>
      </c>
      <c r="AF684" s="14">
        <v>2030</v>
      </c>
      <c r="AG684" s="14">
        <v>731590</v>
      </c>
      <c r="AH684" s="27">
        <v>29</v>
      </c>
      <c r="AI684" s="27">
        <v>370</v>
      </c>
      <c r="AJ684" s="27">
        <v>2162</v>
      </c>
      <c r="AK684" s="27">
        <v>799019</v>
      </c>
      <c r="AL684" s="25">
        <v>16</v>
      </c>
      <c r="AM684" s="25">
        <v>383</v>
      </c>
      <c r="AN684" s="25">
        <v>2137</v>
      </c>
      <c r="AO684" s="25">
        <v>819458</v>
      </c>
    </row>
    <row r="685" spans="1:41" ht="15" x14ac:dyDescent="0.2">
      <c r="A685" s="8">
        <v>37127</v>
      </c>
      <c r="B685" s="4">
        <v>58</v>
      </c>
      <c r="C685" s="4">
        <v>114</v>
      </c>
      <c r="D685" s="4">
        <v>2879</v>
      </c>
      <c r="E685" s="10">
        <v>329391</v>
      </c>
      <c r="F685" s="4">
        <v>39</v>
      </c>
      <c r="G685" s="4">
        <v>140</v>
      </c>
      <c r="H685" s="4">
        <v>2810</v>
      </c>
      <c r="I685" s="4">
        <v>394524</v>
      </c>
      <c r="J685" s="4">
        <v>116</v>
      </c>
      <c r="K685" s="4">
        <v>166</v>
      </c>
      <c r="L685" s="4">
        <v>2597</v>
      </c>
      <c r="M685" s="4">
        <v>431868</v>
      </c>
      <c r="N685" s="4">
        <v>238</v>
      </c>
      <c r="O685" s="4">
        <v>197</v>
      </c>
      <c r="P685" s="4">
        <v>2495</v>
      </c>
      <c r="Q685" s="4">
        <v>490285</v>
      </c>
      <c r="R685" s="4">
        <v>42</v>
      </c>
      <c r="S685" s="4">
        <v>233</v>
      </c>
      <c r="T685" s="4">
        <v>2380</v>
      </c>
      <c r="U685" s="4">
        <v>554540</v>
      </c>
      <c r="V685" s="4">
        <v>30</v>
      </c>
      <c r="W685" s="4">
        <v>256</v>
      </c>
      <c r="X685" s="4">
        <v>2250</v>
      </c>
      <c r="Y685" s="4">
        <v>574875</v>
      </c>
      <c r="Z685" s="4"/>
      <c r="AA685" s="4"/>
      <c r="AB685" s="4"/>
      <c r="AC685" s="4"/>
      <c r="AD685" s="4"/>
      <c r="AE685" s="4"/>
      <c r="AF685" s="4"/>
      <c r="AG685" s="4"/>
      <c r="AH685" s="1">
        <v>10</v>
      </c>
      <c r="AI685" s="1">
        <v>389</v>
      </c>
      <c r="AJ685" s="1">
        <v>2020</v>
      </c>
      <c r="AK685" s="1">
        <v>785780</v>
      </c>
      <c r="AL685" s="25">
        <v>3</v>
      </c>
      <c r="AM685" s="25">
        <v>389</v>
      </c>
      <c r="AN685" s="25">
        <v>1980</v>
      </c>
      <c r="AO685" s="25">
        <v>770220</v>
      </c>
    </row>
    <row r="686" spans="1:41" ht="15" x14ac:dyDescent="0.2">
      <c r="A686" s="8">
        <v>37131</v>
      </c>
      <c r="B686" s="4">
        <v>64</v>
      </c>
      <c r="C686" s="4">
        <v>110</v>
      </c>
      <c r="D686" s="4">
        <v>2775</v>
      </c>
      <c r="E686" s="10">
        <v>303863</v>
      </c>
      <c r="F686" s="4">
        <v>167</v>
      </c>
      <c r="G686" s="4">
        <v>142</v>
      </c>
      <c r="H686" s="4">
        <v>2958</v>
      </c>
      <c r="I686" s="4">
        <v>420704</v>
      </c>
      <c r="J686" s="4">
        <v>447</v>
      </c>
      <c r="K686" s="4">
        <v>165</v>
      </c>
      <c r="L686" s="4">
        <v>2650</v>
      </c>
      <c r="M686" s="4">
        <v>437063</v>
      </c>
      <c r="N686" s="4">
        <v>463</v>
      </c>
      <c r="O686" s="4">
        <v>197</v>
      </c>
      <c r="P686" s="4">
        <v>2490</v>
      </c>
      <c r="Q686" s="4">
        <v>489730</v>
      </c>
      <c r="R686" s="4">
        <v>195</v>
      </c>
      <c r="S686" s="4">
        <v>234</v>
      </c>
      <c r="T686" s="4">
        <v>2402</v>
      </c>
      <c r="U686" s="4">
        <v>563188</v>
      </c>
      <c r="V686" s="4">
        <v>17</v>
      </c>
      <c r="W686" s="4">
        <v>253</v>
      </c>
      <c r="X686" s="4">
        <v>2460</v>
      </c>
      <c r="Y686" s="4">
        <v>622380</v>
      </c>
      <c r="Z686" s="4">
        <v>90</v>
      </c>
      <c r="AA686" s="4">
        <v>285</v>
      </c>
      <c r="AB686" s="4">
        <v>2308</v>
      </c>
      <c r="AC686" s="4">
        <v>656857</v>
      </c>
      <c r="AD686" s="4">
        <v>1</v>
      </c>
      <c r="AE686" s="4">
        <v>322</v>
      </c>
      <c r="AF686" s="4">
        <v>2080</v>
      </c>
      <c r="AG686" s="4">
        <v>669760</v>
      </c>
      <c r="AH686" s="4"/>
      <c r="AI686" s="4"/>
      <c r="AJ686" s="4"/>
      <c r="AK686" s="4"/>
      <c r="AL686" s="1">
        <v>17</v>
      </c>
      <c r="AM686" s="1">
        <v>433</v>
      </c>
      <c r="AN686" s="1">
        <v>2130</v>
      </c>
      <c r="AO686" s="1">
        <v>921225</v>
      </c>
    </row>
    <row r="687" spans="1:41" ht="15" x14ac:dyDescent="0.2">
      <c r="A687" s="18">
        <v>37133</v>
      </c>
      <c r="B687" s="14"/>
      <c r="C687" s="14"/>
      <c r="D687" s="14"/>
      <c r="E687" s="21"/>
      <c r="F687" s="14">
        <v>117</v>
      </c>
      <c r="G687" s="14">
        <v>134</v>
      </c>
      <c r="H687" s="14">
        <v>2906</v>
      </c>
      <c r="I687" s="14">
        <v>388737</v>
      </c>
      <c r="J687" s="14">
        <v>405</v>
      </c>
      <c r="K687" s="14">
        <v>156</v>
      </c>
      <c r="L687" s="14">
        <v>2775</v>
      </c>
      <c r="M687" s="14">
        <v>431201</v>
      </c>
      <c r="N687" s="14">
        <v>358</v>
      </c>
      <c r="O687" s="14">
        <v>201</v>
      </c>
      <c r="P687" s="14">
        <v>2557</v>
      </c>
      <c r="Q687" s="14">
        <v>514504</v>
      </c>
      <c r="R687" s="14">
        <v>235</v>
      </c>
      <c r="S687" s="14">
        <v>232</v>
      </c>
      <c r="T687" s="14">
        <v>2363</v>
      </c>
      <c r="U687" s="14">
        <v>547657</v>
      </c>
      <c r="V687" s="14">
        <v>184</v>
      </c>
      <c r="W687" s="14">
        <v>263</v>
      </c>
      <c r="X687" s="14">
        <v>2165</v>
      </c>
      <c r="Y687" s="14">
        <v>568675</v>
      </c>
      <c r="Z687" s="14">
        <v>104</v>
      </c>
      <c r="AA687" s="14">
        <v>332</v>
      </c>
      <c r="AB687" s="14">
        <v>2130</v>
      </c>
      <c r="AC687" s="14">
        <v>706113</v>
      </c>
      <c r="AD687" s="14">
        <v>18</v>
      </c>
      <c r="AE687" s="14">
        <v>358</v>
      </c>
      <c r="AF687" s="14">
        <v>2100</v>
      </c>
      <c r="AG687" s="14">
        <v>751330</v>
      </c>
      <c r="AH687" s="14"/>
      <c r="AI687" s="14"/>
      <c r="AJ687" s="14"/>
      <c r="AK687" s="14"/>
      <c r="AL687" s="14"/>
      <c r="AM687" s="14"/>
      <c r="AN687" s="4"/>
      <c r="AO687" s="4"/>
    </row>
    <row r="688" spans="1:41" ht="15" x14ac:dyDescent="0.2">
      <c r="A688" s="28">
        <v>37134</v>
      </c>
      <c r="B688" s="4">
        <v>21</v>
      </c>
      <c r="C688" s="4">
        <v>109</v>
      </c>
      <c r="D688" s="4">
        <v>3150</v>
      </c>
      <c r="E688" s="10">
        <v>344400</v>
      </c>
      <c r="F688" s="4">
        <v>241</v>
      </c>
      <c r="G688" s="4">
        <v>140</v>
      </c>
      <c r="H688" s="4">
        <v>3070</v>
      </c>
      <c r="I688" s="4">
        <v>428879</v>
      </c>
      <c r="J688" s="4">
        <v>105</v>
      </c>
      <c r="K688" s="4">
        <v>165</v>
      </c>
      <c r="L688" s="4">
        <v>2704</v>
      </c>
      <c r="M688" s="4">
        <v>447242</v>
      </c>
      <c r="N688" s="4">
        <v>33</v>
      </c>
      <c r="O688" s="4">
        <v>198</v>
      </c>
      <c r="P688" s="4">
        <v>2470</v>
      </c>
      <c r="Q688" s="4">
        <v>489060</v>
      </c>
      <c r="R688" s="4">
        <v>18</v>
      </c>
      <c r="S688" s="4">
        <v>222</v>
      </c>
      <c r="T688" s="4">
        <v>2440</v>
      </c>
      <c r="U688" s="4">
        <v>541680</v>
      </c>
      <c r="V688" s="4">
        <v>20</v>
      </c>
      <c r="W688" s="4">
        <v>279</v>
      </c>
      <c r="X688" s="4">
        <v>2260</v>
      </c>
      <c r="Y688" s="4">
        <v>630540</v>
      </c>
      <c r="Z688" s="4">
        <v>2</v>
      </c>
      <c r="AA688" s="4">
        <v>301</v>
      </c>
      <c r="AB688" s="4">
        <v>2060</v>
      </c>
      <c r="AC688" s="4">
        <v>620060</v>
      </c>
      <c r="AD688" s="4">
        <v>4</v>
      </c>
      <c r="AE688" s="4">
        <v>332</v>
      </c>
      <c r="AF688" s="4">
        <v>2240</v>
      </c>
      <c r="AG688" s="4">
        <v>743680</v>
      </c>
      <c r="AH688" s="4"/>
      <c r="AI688" s="4"/>
      <c r="AJ688" s="4"/>
      <c r="AK688" s="4"/>
      <c r="AL688" s="4"/>
      <c r="AM688" s="4"/>
      <c r="AN688" s="4"/>
      <c r="AO688" s="4"/>
    </row>
    <row r="689" spans="1:41" ht="15" x14ac:dyDescent="0.2">
      <c r="A689" s="28"/>
      <c r="B689" s="4"/>
      <c r="C689" s="4"/>
      <c r="D689" s="4"/>
      <c r="E689" s="10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</row>
    <row r="690" spans="1:41" ht="15" x14ac:dyDescent="0.2">
      <c r="A690" s="28">
        <v>37138</v>
      </c>
      <c r="B690" s="4">
        <v>51</v>
      </c>
      <c r="C690" s="4">
        <v>112</v>
      </c>
      <c r="D690" s="4">
        <v>3050</v>
      </c>
      <c r="E690" s="10">
        <v>342363</v>
      </c>
      <c r="F690" s="4">
        <v>365</v>
      </c>
      <c r="G690" s="4">
        <v>143</v>
      </c>
      <c r="H690" s="4">
        <v>2932</v>
      </c>
      <c r="I690" s="4">
        <v>419644</v>
      </c>
      <c r="J690" s="4">
        <v>444</v>
      </c>
      <c r="K690" s="4">
        <v>163</v>
      </c>
      <c r="L690" s="4">
        <v>2713</v>
      </c>
      <c r="M690" s="4">
        <v>442108</v>
      </c>
      <c r="N690" s="4">
        <v>395</v>
      </c>
      <c r="O690" s="4">
        <v>200</v>
      </c>
      <c r="P690" s="4">
        <v>2524</v>
      </c>
      <c r="Q690" s="4">
        <v>503917</v>
      </c>
      <c r="R690" s="4">
        <v>221</v>
      </c>
      <c r="S690" s="4">
        <v>230</v>
      </c>
      <c r="T690" s="4">
        <v>2388</v>
      </c>
      <c r="U690" s="4">
        <v>549169</v>
      </c>
      <c r="V690" s="4">
        <v>170</v>
      </c>
      <c r="W690" s="4">
        <v>257</v>
      </c>
      <c r="X690" s="4">
        <v>2360</v>
      </c>
      <c r="Y690" s="4">
        <v>605340</v>
      </c>
      <c r="Z690" s="4">
        <v>17</v>
      </c>
      <c r="AA690" s="4">
        <v>283</v>
      </c>
      <c r="AB690" s="4">
        <v>2180</v>
      </c>
      <c r="AC690" s="4">
        <v>616940</v>
      </c>
      <c r="AD690" s="4">
        <v>1</v>
      </c>
      <c r="AE690" s="4">
        <v>358</v>
      </c>
      <c r="AF690" s="4">
        <v>1940</v>
      </c>
      <c r="AG690" s="4">
        <v>694520</v>
      </c>
      <c r="AH690" s="4"/>
      <c r="AI690" s="4"/>
      <c r="AJ690" s="4"/>
      <c r="AK690" s="4"/>
      <c r="AL690" s="1">
        <v>4</v>
      </c>
      <c r="AM690" s="1">
        <v>430</v>
      </c>
      <c r="AN690" s="1">
        <v>2100</v>
      </c>
      <c r="AO690" s="1">
        <v>903000</v>
      </c>
    </row>
    <row r="691" spans="1:41" ht="15" x14ac:dyDescent="0.2">
      <c r="A691" s="18">
        <v>37140</v>
      </c>
      <c r="B691" s="14">
        <v>6</v>
      </c>
      <c r="C691" s="14">
        <v>99</v>
      </c>
      <c r="D691" s="14">
        <v>3025</v>
      </c>
      <c r="E691" s="21">
        <v>299081</v>
      </c>
      <c r="F691" s="14">
        <v>115</v>
      </c>
      <c r="G691" s="14">
        <v>131</v>
      </c>
      <c r="H691" s="14">
        <v>3028</v>
      </c>
      <c r="I691" s="14">
        <v>397180</v>
      </c>
      <c r="J691" s="14">
        <v>456</v>
      </c>
      <c r="K691" s="14">
        <v>163</v>
      </c>
      <c r="L691" s="14">
        <v>2664</v>
      </c>
      <c r="M691" s="14">
        <v>433993</v>
      </c>
      <c r="N691" s="14">
        <v>454</v>
      </c>
      <c r="O691" s="14">
        <v>201</v>
      </c>
      <c r="P691" s="14">
        <v>2394</v>
      </c>
      <c r="Q691" s="14">
        <v>481610</v>
      </c>
      <c r="R691" s="14">
        <v>199</v>
      </c>
      <c r="S691" s="14">
        <v>230</v>
      </c>
      <c r="T691" s="14">
        <v>2355</v>
      </c>
      <c r="U691" s="14">
        <v>541110</v>
      </c>
      <c r="V691" s="14">
        <v>307</v>
      </c>
      <c r="W691" s="14">
        <v>267</v>
      </c>
      <c r="X691" s="14">
        <v>2297</v>
      </c>
      <c r="Y691" s="14">
        <v>612403</v>
      </c>
      <c r="Z691" s="14">
        <v>74</v>
      </c>
      <c r="AA691" s="14">
        <v>318</v>
      </c>
      <c r="AB691" s="14">
        <v>2196</v>
      </c>
      <c r="AC691" s="14">
        <v>699376</v>
      </c>
      <c r="AD691" s="14">
        <v>16</v>
      </c>
      <c r="AE691" s="14">
        <v>362</v>
      </c>
      <c r="AF691" s="14">
        <v>2140</v>
      </c>
      <c r="AG691" s="14">
        <v>774546</v>
      </c>
      <c r="AH691" s="27">
        <v>30</v>
      </c>
      <c r="AI691" s="27">
        <v>380</v>
      </c>
      <c r="AJ691" s="27">
        <v>2070</v>
      </c>
      <c r="AK691" s="27">
        <v>785843</v>
      </c>
      <c r="AL691" s="25">
        <v>23</v>
      </c>
      <c r="AM691" s="25">
        <v>405</v>
      </c>
      <c r="AN691" s="25">
        <v>2040</v>
      </c>
      <c r="AO691" s="25">
        <v>826200</v>
      </c>
    </row>
    <row r="692" spans="1:41" ht="15" x14ac:dyDescent="0.2">
      <c r="A692" s="28">
        <v>37141</v>
      </c>
      <c r="B692" s="4">
        <v>37</v>
      </c>
      <c r="C692" s="4">
        <v>120</v>
      </c>
      <c r="D692" s="4">
        <v>2995</v>
      </c>
      <c r="E692" s="10">
        <v>360149</v>
      </c>
      <c r="F692" s="4">
        <v>214</v>
      </c>
      <c r="G692" s="4">
        <v>153</v>
      </c>
      <c r="H692" s="4">
        <v>2927</v>
      </c>
      <c r="I692" s="4">
        <v>447780</v>
      </c>
      <c r="J692" s="4">
        <v>117</v>
      </c>
      <c r="K692" s="4">
        <v>168</v>
      </c>
      <c r="L692" s="4">
        <v>2654</v>
      </c>
      <c r="M692" s="4">
        <v>446299</v>
      </c>
      <c r="N692" s="4">
        <v>111</v>
      </c>
      <c r="O692" s="4">
        <v>197</v>
      </c>
      <c r="P692" s="4">
        <v>2511</v>
      </c>
      <c r="Q692" s="4">
        <v>494131</v>
      </c>
      <c r="R692" s="4">
        <v>44</v>
      </c>
      <c r="S692" s="4">
        <v>242</v>
      </c>
      <c r="T692" s="4">
        <v>2353</v>
      </c>
      <c r="U692" s="4">
        <v>570291</v>
      </c>
      <c r="V692" s="4">
        <v>20</v>
      </c>
      <c r="W692" s="4">
        <v>252</v>
      </c>
      <c r="X692" s="4">
        <v>2160</v>
      </c>
      <c r="Y692" s="4">
        <v>544320</v>
      </c>
      <c r="Z692" s="4">
        <v>20</v>
      </c>
      <c r="AA692" s="4">
        <v>288</v>
      </c>
      <c r="AB692" s="4">
        <v>2300</v>
      </c>
      <c r="AC692" s="4">
        <v>662400</v>
      </c>
      <c r="AD692" s="4"/>
      <c r="AE692" s="4"/>
      <c r="AF692" s="4"/>
      <c r="AG692" s="4"/>
      <c r="AH692" s="4"/>
      <c r="AI692" s="4"/>
      <c r="AJ692" s="4"/>
      <c r="AK692" s="4"/>
      <c r="AL692" s="1">
        <v>16</v>
      </c>
      <c r="AM692" s="1">
        <v>418</v>
      </c>
      <c r="AN692" s="1">
        <v>2120</v>
      </c>
      <c r="AO692" s="1">
        <v>886160</v>
      </c>
    </row>
    <row r="693" spans="1:41" ht="15" x14ac:dyDescent="0.2">
      <c r="A693" s="28">
        <v>37145</v>
      </c>
      <c r="B693" s="4">
        <v>177</v>
      </c>
      <c r="C693" s="4">
        <v>116</v>
      </c>
      <c r="D693" s="4">
        <v>2965</v>
      </c>
      <c r="E693" s="10">
        <v>344533</v>
      </c>
      <c r="F693" s="4">
        <v>304</v>
      </c>
      <c r="G693" s="4">
        <v>141</v>
      </c>
      <c r="H693" s="4">
        <v>2853</v>
      </c>
      <c r="I693" s="4">
        <v>402469</v>
      </c>
      <c r="J693" s="4">
        <v>295</v>
      </c>
      <c r="K693" s="4">
        <v>162</v>
      </c>
      <c r="L693" s="4">
        <v>2718</v>
      </c>
      <c r="M693" s="4">
        <v>440143</v>
      </c>
      <c r="N693" s="4">
        <v>333</v>
      </c>
      <c r="O693" s="4">
        <v>194</v>
      </c>
      <c r="P693" s="4">
        <v>2559</v>
      </c>
      <c r="Q693" s="4">
        <v>495968</v>
      </c>
      <c r="R693" s="4">
        <v>151</v>
      </c>
      <c r="S693" s="4">
        <v>233</v>
      </c>
      <c r="T693" s="4">
        <v>2416</v>
      </c>
      <c r="U693" s="4">
        <v>562556</v>
      </c>
      <c r="V693" s="4">
        <v>69</v>
      </c>
      <c r="W693" s="4">
        <v>262</v>
      </c>
      <c r="X693" s="4">
        <v>2280</v>
      </c>
      <c r="Y693" s="4">
        <v>596790</v>
      </c>
      <c r="Z693" s="4">
        <v>123</v>
      </c>
      <c r="AA693" s="4">
        <v>302</v>
      </c>
      <c r="AB693" s="4">
        <v>2283</v>
      </c>
      <c r="AC693" s="4">
        <v>689886</v>
      </c>
      <c r="AD693" s="4">
        <v>19</v>
      </c>
      <c r="AE693" s="4">
        <v>337</v>
      </c>
      <c r="AF693" s="4">
        <v>2120</v>
      </c>
      <c r="AG693" s="4">
        <v>713380</v>
      </c>
      <c r="AH693" s="1">
        <v>1</v>
      </c>
      <c r="AI693" s="1">
        <v>360</v>
      </c>
      <c r="AJ693" s="1">
        <v>1980</v>
      </c>
      <c r="AK693" s="1">
        <v>712800</v>
      </c>
      <c r="AL693" s="1">
        <v>12</v>
      </c>
      <c r="AM693" s="1">
        <v>409</v>
      </c>
      <c r="AN693" s="1">
        <v>1850</v>
      </c>
      <c r="AO693" s="1">
        <v>755725</v>
      </c>
    </row>
    <row r="694" spans="1:41" ht="15" x14ac:dyDescent="0.2">
      <c r="A694" s="18">
        <v>37147</v>
      </c>
      <c r="B694" s="14"/>
      <c r="C694" s="14"/>
      <c r="D694" s="14"/>
      <c r="E694" s="21"/>
      <c r="F694" s="14">
        <v>133</v>
      </c>
      <c r="G694" s="14">
        <v>134</v>
      </c>
      <c r="H694" s="14">
        <v>2976</v>
      </c>
      <c r="I694" s="14">
        <v>399093</v>
      </c>
      <c r="J694" s="14">
        <v>377</v>
      </c>
      <c r="K694" s="14">
        <v>161</v>
      </c>
      <c r="L694" s="14">
        <v>2766</v>
      </c>
      <c r="M694" s="14">
        <v>445894</v>
      </c>
      <c r="N694" s="14">
        <v>462</v>
      </c>
      <c r="O694" s="14">
        <v>199</v>
      </c>
      <c r="P694" s="14">
        <v>2665</v>
      </c>
      <c r="Q694" s="14">
        <v>523445</v>
      </c>
      <c r="R694" s="14">
        <v>344</v>
      </c>
      <c r="S694" s="14">
        <v>237</v>
      </c>
      <c r="T694" s="14">
        <v>2474</v>
      </c>
      <c r="U694" s="14">
        <v>586491</v>
      </c>
      <c r="V694" s="14">
        <v>247</v>
      </c>
      <c r="W694" s="14">
        <v>275</v>
      </c>
      <c r="X694" s="14">
        <v>2330</v>
      </c>
      <c r="Y694" s="14">
        <v>640120</v>
      </c>
      <c r="Z694" s="14">
        <v>93</v>
      </c>
      <c r="AA694" s="14">
        <v>316</v>
      </c>
      <c r="AB694" s="14">
        <v>2025</v>
      </c>
      <c r="AC694" s="14">
        <v>639921</v>
      </c>
      <c r="AD694" s="14">
        <v>44</v>
      </c>
      <c r="AE694" s="14">
        <v>367</v>
      </c>
      <c r="AF694" s="14">
        <v>2064</v>
      </c>
      <c r="AG694" s="14">
        <v>758190</v>
      </c>
      <c r="AH694" s="14"/>
      <c r="AI694" s="14"/>
      <c r="AJ694" s="14"/>
      <c r="AK694" s="14"/>
      <c r="AL694" s="14"/>
      <c r="AM694" s="14"/>
      <c r="AN694" s="4"/>
      <c r="AO694" s="4"/>
    </row>
    <row r="695" spans="1:41" ht="14.25" customHeight="1" x14ac:dyDescent="0.2">
      <c r="A695" s="28">
        <v>37148</v>
      </c>
      <c r="B695" s="4">
        <v>61</v>
      </c>
      <c r="C695" s="4">
        <v>115</v>
      </c>
      <c r="D695" s="4">
        <v>3113</v>
      </c>
      <c r="E695" s="10">
        <v>358716</v>
      </c>
      <c r="F695" s="4">
        <v>127</v>
      </c>
      <c r="G695" s="4">
        <v>140</v>
      </c>
      <c r="H695" s="4">
        <v>2983</v>
      </c>
      <c r="I695" s="4">
        <v>417004</v>
      </c>
      <c r="J695" s="4">
        <v>182</v>
      </c>
      <c r="K695" s="4">
        <v>168</v>
      </c>
      <c r="L695" s="4">
        <v>2661</v>
      </c>
      <c r="M695" s="4">
        <v>445823</v>
      </c>
      <c r="N695" s="4">
        <v>193</v>
      </c>
      <c r="O695" s="4">
        <v>190</v>
      </c>
      <c r="P695" s="4">
        <v>2563</v>
      </c>
      <c r="Q695" s="4">
        <v>487858</v>
      </c>
      <c r="R695" s="4">
        <v>8</v>
      </c>
      <c r="S695" s="4">
        <v>229</v>
      </c>
      <c r="T695" s="4">
        <v>2380</v>
      </c>
      <c r="U695" s="4">
        <v>545020</v>
      </c>
      <c r="V695" s="4">
        <v>37</v>
      </c>
      <c r="W695" s="4">
        <v>257</v>
      </c>
      <c r="X695" s="4">
        <v>2410</v>
      </c>
      <c r="Y695" s="4">
        <v>618165</v>
      </c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1">
        <v>9</v>
      </c>
      <c r="AM695" s="1">
        <v>426</v>
      </c>
      <c r="AN695" s="1">
        <v>2020</v>
      </c>
      <c r="AO695" s="1">
        <v>860520</v>
      </c>
    </row>
    <row r="696" spans="1:41" ht="15" x14ac:dyDescent="0.2">
      <c r="A696" s="28">
        <v>37152</v>
      </c>
      <c r="B696" s="4">
        <v>23</v>
      </c>
      <c r="C696" s="4">
        <v>126</v>
      </c>
      <c r="D696" s="4">
        <v>3050</v>
      </c>
      <c r="E696" s="10">
        <v>384350</v>
      </c>
      <c r="F696" s="4">
        <v>208</v>
      </c>
      <c r="G696" s="4">
        <v>141</v>
      </c>
      <c r="H696" s="4">
        <v>2941</v>
      </c>
      <c r="I696" s="4">
        <v>413599</v>
      </c>
      <c r="J696" s="4">
        <v>187</v>
      </c>
      <c r="K696" s="4">
        <v>163</v>
      </c>
      <c r="L696" s="4">
        <v>2775</v>
      </c>
      <c r="M696" s="4">
        <v>451746</v>
      </c>
      <c r="N696" s="4">
        <v>369</v>
      </c>
      <c r="O696" s="4">
        <v>200</v>
      </c>
      <c r="P696" s="4">
        <v>2591</v>
      </c>
      <c r="Q696" s="4">
        <v>517833</v>
      </c>
      <c r="R696" s="4">
        <v>143</v>
      </c>
      <c r="S696" s="4">
        <v>2323</v>
      </c>
      <c r="T696" s="4">
        <v>2420</v>
      </c>
      <c r="U696" s="4">
        <v>561171</v>
      </c>
      <c r="V696" s="4">
        <v>159</v>
      </c>
      <c r="W696" s="4">
        <v>266</v>
      </c>
      <c r="X696" s="4">
        <v>2360</v>
      </c>
      <c r="Y696" s="4">
        <v>561171</v>
      </c>
      <c r="Z696" s="4">
        <v>159</v>
      </c>
      <c r="AA696" s="4">
        <v>266</v>
      </c>
      <c r="AB696" s="4">
        <v>2360</v>
      </c>
      <c r="AC696" s="4">
        <v>626875</v>
      </c>
      <c r="AD696" s="4">
        <v>24</v>
      </c>
      <c r="AE696" s="4">
        <v>283</v>
      </c>
      <c r="AF696" s="4">
        <v>2460</v>
      </c>
      <c r="AG696" s="4">
        <v>696180</v>
      </c>
      <c r="AH696" s="1">
        <v>77</v>
      </c>
      <c r="AI696" s="1">
        <v>339</v>
      </c>
      <c r="AJ696" s="1">
        <v>2224</v>
      </c>
      <c r="AK696" s="1">
        <v>754826</v>
      </c>
      <c r="AL696" s="1">
        <v>31</v>
      </c>
      <c r="AM696" s="1">
        <v>368</v>
      </c>
      <c r="AN696" s="1">
        <v>2150</v>
      </c>
      <c r="AO696" s="1">
        <v>790125</v>
      </c>
    </row>
    <row r="697" spans="1:41" ht="15" x14ac:dyDescent="0.2">
      <c r="A697" s="18">
        <v>37154</v>
      </c>
      <c r="B697" s="14">
        <v>16</v>
      </c>
      <c r="C697" s="14">
        <v>181</v>
      </c>
      <c r="D697" s="14">
        <v>2480</v>
      </c>
      <c r="E697" s="21">
        <v>449655</v>
      </c>
      <c r="F697" s="14">
        <v>148</v>
      </c>
      <c r="G697" s="14">
        <v>132</v>
      </c>
      <c r="H697" s="14">
        <v>3033</v>
      </c>
      <c r="I697" s="14">
        <v>399167</v>
      </c>
      <c r="J697" s="14">
        <v>313</v>
      </c>
      <c r="K697" s="14">
        <v>163</v>
      </c>
      <c r="L697" s="14">
        <v>2852</v>
      </c>
      <c r="M697" s="14">
        <v>465847</v>
      </c>
      <c r="N697" s="14">
        <v>471</v>
      </c>
      <c r="O697" s="14">
        <v>195</v>
      </c>
      <c r="P697" s="14">
        <v>2720</v>
      </c>
      <c r="Q697" s="14">
        <v>531144</v>
      </c>
      <c r="R697" s="14">
        <v>255</v>
      </c>
      <c r="S697" s="14">
        <v>234</v>
      </c>
      <c r="T697" s="14">
        <v>2498</v>
      </c>
      <c r="U697" s="14">
        <v>583845</v>
      </c>
      <c r="V697" s="14">
        <v>110</v>
      </c>
      <c r="W697" s="14">
        <v>272</v>
      </c>
      <c r="X697" s="14">
        <v>2357</v>
      </c>
      <c r="Y697" s="14">
        <v>640551</v>
      </c>
      <c r="Z697" s="14">
        <v>252</v>
      </c>
      <c r="AA697" s="14">
        <v>321</v>
      </c>
      <c r="AB697" s="14">
        <v>2362</v>
      </c>
      <c r="AC697" s="14">
        <v>758220</v>
      </c>
      <c r="AD697" s="14">
        <v>35</v>
      </c>
      <c r="AE697" s="14">
        <v>364</v>
      </c>
      <c r="AF697" s="14">
        <v>2180</v>
      </c>
      <c r="AG697" s="14">
        <v>792951</v>
      </c>
      <c r="AH697" s="14"/>
      <c r="AI697" s="14"/>
      <c r="AJ697" s="14"/>
      <c r="AK697" s="14"/>
      <c r="AL697" s="14"/>
      <c r="AM697" s="14"/>
      <c r="AN697" s="4"/>
      <c r="AO697" s="4"/>
    </row>
    <row r="698" spans="1:41" ht="15" x14ac:dyDescent="0.2">
      <c r="A698" s="28">
        <v>37155</v>
      </c>
      <c r="B698" s="4">
        <v>43</v>
      </c>
      <c r="C698" s="4">
        <v>115</v>
      </c>
      <c r="D698" s="4">
        <v>3063</v>
      </c>
      <c r="E698" s="10">
        <v>352953</v>
      </c>
      <c r="F698" s="4">
        <v>118</v>
      </c>
      <c r="G698" s="4">
        <v>142</v>
      </c>
      <c r="H698" s="4">
        <v>2813</v>
      </c>
      <c r="I698" s="4">
        <v>400078</v>
      </c>
      <c r="J698" s="4">
        <v>251</v>
      </c>
      <c r="K698" s="4">
        <v>167</v>
      </c>
      <c r="L698" s="4">
        <v>2639</v>
      </c>
      <c r="M698" s="4">
        <v>441496</v>
      </c>
      <c r="N698" s="4">
        <v>162</v>
      </c>
      <c r="O698" s="4">
        <v>191</v>
      </c>
      <c r="P698" s="4">
        <v>2561</v>
      </c>
      <c r="Q698" s="4">
        <v>489050</v>
      </c>
      <c r="R698" s="4">
        <v>29</v>
      </c>
      <c r="S698" s="4">
        <v>235</v>
      </c>
      <c r="T698" s="4">
        <v>2413</v>
      </c>
      <c r="U698" s="4">
        <v>566329</v>
      </c>
      <c r="V698" s="4">
        <v>32</v>
      </c>
      <c r="W698" s="4">
        <v>259</v>
      </c>
      <c r="X698" s="4">
        <v>2440</v>
      </c>
      <c r="Y698" s="4">
        <v>631960</v>
      </c>
      <c r="Z698" s="4">
        <v>20</v>
      </c>
      <c r="AA698" s="4">
        <v>302</v>
      </c>
      <c r="AB698" s="4">
        <v>2280</v>
      </c>
      <c r="AC698" s="4">
        <v>688560</v>
      </c>
      <c r="AD698" s="4">
        <v>1</v>
      </c>
      <c r="AE698" s="4">
        <v>334</v>
      </c>
      <c r="AF698" s="4">
        <v>2160</v>
      </c>
      <c r="AG698" s="4">
        <v>721440</v>
      </c>
      <c r="AH698" s="1">
        <v>14</v>
      </c>
      <c r="AI698" s="1">
        <v>375</v>
      </c>
      <c r="AJ698" s="1">
        <v>2240</v>
      </c>
      <c r="AK698" s="1">
        <v>840000</v>
      </c>
      <c r="AL698" s="4"/>
      <c r="AM698" s="4"/>
      <c r="AN698" s="4"/>
      <c r="AO698" s="4"/>
    </row>
    <row r="699" spans="1:41" ht="15" x14ac:dyDescent="0.2">
      <c r="A699" s="28">
        <v>37159</v>
      </c>
      <c r="B699" s="4">
        <v>66</v>
      </c>
      <c r="C699" s="4">
        <v>120</v>
      </c>
      <c r="D699" s="4">
        <v>3070</v>
      </c>
      <c r="E699" s="10">
        <v>367786</v>
      </c>
      <c r="F699" s="4">
        <v>95</v>
      </c>
      <c r="G699" s="4">
        <v>134</v>
      </c>
      <c r="H699" s="4">
        <v>3030</v>
      </c>
      <c r="I699" s="4">
        <v>406626</v>
      </c>
      <c r="J699" s="4">
        <v>303</v>
      </c>
      <c r="K699" s="4">
        <v>159</v>
      </c>
      <c r="L699" s="4">
        <v>2875</v>
      </c>
      <c r="M699" s="4">
        <v>456603</v>
      </c>
      <c r="N699" s="4">
        <v>364</v>
      </c>
      <c r="O699" s="4">
        <v>199</v>
      </c>
      <c r="P699" s="4">
        <v>2585</v>
      </c>
      <c r="Q699" s="4">
        <v>515320</v>
      </c>
      <c r="R699" s="4">
        <v>253</v>
      </c>
      <c r="S699" s="4">
        <v>235</v>
      </c>
      <c r="T699" s="4">
        <v>2410</v>
      </c>
      <c r="U699" s="4">
        <v>567383</v>
      </c>
      <c r="V699" s="4">
        <v>149</v>
      </c>
      <c r="W699" s="4">
        <v>264</v>
      </c>
      <c r="X699" s="4">
        <v>2291</v>
      </c>
      <c r="Y699" s="4">
        <v>604344</v>
      </c>
      <c r="Z699" s="4">
        <v>142</v>
      </c>
      <c r="AA699" s="4">
        <v>297</v>
      </c>
      <c r="AB699" s="4">
        <v>2267</v>
      </c>
      <c r="AC699" s="4">
        <v>674207</v>
      </c>
      <c r="AD699" s="4">
        <v>17</v>
      </c>
      <c r="AE699" s="4">
        <v>326</v>
      </c>
      <c r="AF699" s="4">
        <v>2260</v>
      </c>
      <c r="AG699" s="4">
        <v>736760</v>
      </c>
      <c r="AH699" s="1">
        <v>22</v>
      </c>
      <c r="AI699" s="1">
        <v>381</v>
      </c>
      <c r="AJ699" s="1">
        <v>2120</v>
      </c>
      <c r="AK699" s="1">
        <v>807720</v>
      </c>
      <c r="AL699" s="1">
        <v>15</v>
      </c>
      <c r="AM699" s="1">
        <v>417</v>
      </c>
      <c r="AN699" s="1">
        <v>1970</v>
      </c>
      <c r="AO699" s="1">
        <v>821490</v>
      </c>
    </row>
    <row r="700" spans="1:41" ht="15" x14ac:dyDescent="0.2">
      <c r="A700" s="18">
        <v>37161</v>
      </c>
      <c r="B700" s="14"/>
      <c r="C700" s="14"/>
      <c r="D700" s="14"/>
      <c r="E700" s="21"/>
      <c r="F700" s="25">
        <v>3</v>
      </c>
      <c r="G700" s="25">
        <v>115</v>
      </c>
      <c r="H700" s="25">
        <v>2280</v>
      </c>
      <c r="I700" s="25">
        <v>262200</v>
      </c>
      <c r="J700" s="25">
        <v>157</v>
      </c>
      <c r="K700" s="25">
        <v>131</v>
      </c>
      <c r="L700" s="25">
        <v>3084</v>
      </c>
      <c r="M700" s="25">
        <v>403330</v>
      </c>
      <c r="N700" s="25">
        <v>452</v>
      </c>
      <c r="O700" s="25">
        <v>167</v>
      </c>
      <c r="P700" s="25">
        <v>2737</v>
      </c>
      <c r="Q700" s="25">
        <v>455103</v>
      </c>
      <c r="R700" s="25">
        <v>344</v>
      </c>
      <c r="S700" s="25">
        <v>234</v>
      </c>
      <c r="T700" s="25">
        <v>2467</v>
      </c>
      <c r="U700" s="25">
        <v>576495</v>
      </c>
      <c r="V700" s="25">
        <v>243</v>
      </c>
      <c r="W700" s="25">
        <v>276</v>
      </c>
      <c r="X700" s="25">
        <v>2238</v>
      </c>
      <c r="Y700" s="25">
        <v>616991</v>
      </c>
      <c r="Z700" s="25">
        <v>62</v>
      </c>
      <c r="AA700" s="25">
        <v>316</v>
      </c>
      <c r="AB700" s="25">
        <v>2176</v>
      </c>
      <c r="AC700" s="25">
        <v>687001</v>
      </c>
      <c r="AD700" s="14"/>
      <c r="AE700" s="14"/>
      <c r="AF700" s="14"/>
      <c r="AG700" s="14"/>
      <c r="AH700" s="14"/>
      <c r="AI700" s="14"/>
      <c r="AJ700" s="14"/>
      <c r="AK700" s="14"/>
      <c r="AL700" s="14">
        <v>28</v>
      </c>
      <c r="AM700" s="14">
        <v>398</v>
      </c>
      <c r="AN700" s="14">
        <v>2080</v>
      </c>
      <c r="AO700" s="14">
        <v>826970</v>
      </c>
    </row>
    <row r="701" spans="1:41" ht="15" x14ac:dyDescent="0.2">
      <c r="A701" s="28">
        <v>37162</v>
      </c>
      <c r="B701" s="4">
        <v>71</v>
      </c>
      <c r="C701" s="4">
        <v>118</v>
      </c>
      <c r="D701" s="4">
        <v>3013</v>
      </c>
      <c r="E701" s="10">
        <v>353969</v>
      </c>
      <c r="F701" s="4">
        <v>9</v>
      </c>
      <c r="G701" s="4">
        <v>145</v>
      </c>
      <c r="H701" s="4">
        <v>2475</v>
      </c>
      <c r="I701" s="4">
        <v>358875</v>
      </c>
      <c r="J701" s="4">
        <v>375</v>
      </c>
      <c r="K701" s="4">
        <v>165</v>
      </c>
      <c r="L701" s="4">
        <v>2794</v>
      </c>
      <c r="M701" s="4">
        <v>459860</v>
      </c>
      <c r="N701" s="4">
        <v>112</v>
      </c>
      <c r="O701" s="4">
        <v>202</v>
      </c>
      <c r="P701" s="4">
        <v>2453</v>
      </c>
      <c r="Q701" s="4">
        <v>495098</v>
      </c>
      <c r="R701" s="4">
        <v>109</v>
      </c>
      <c r="S701" s="4">
        <v>235</v>
      </c>
      <c r="T701" s="4">
        <v>2396</v>
      </c>
      <c r="U701" s="4">
        <v>563539</v>
      </c>
      <c r="V701" s="4"/>
      <c r="W701" s="4"/>
      <c r="X701" s="4"/>
      <c r="Y701" s="4"/>
      <c r="Z701" s="4">
        <v>18</v>
      </c>
      <c r="AA701" s="4">
        <v>286</v>
      </c>
      <c r="AB701" s="4">
        <v>2240</v>
      </c>
      <c r="AC701" s="4">
        <v>640640</v>
      </c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</row>
    <row r="702" spans="1:41" ht="15" x14ac:dyDescent="0.2">
      <c r="A702" s="28"/>
      <c r="B702" s="4"/>
      <c r="C702" s="4"/>
      <c r="D702" s="4"/>
      <c r="E702" s="10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</row>
    <row r="703" spans="1:41" ht="15" x14ac:dyDescent="0.2">
      <c r="A703" s="28">
        <v>37166</v>
      </c>
      <c r="B703" s="4">
        <v>83</v>
      </c>
      <c r="C703" s="4">
        <v>114</v>
      </c>
      <c r="D703" s="4">
        <v>2950</v>
      </c>
      <c r="E703" s="10">
        <v>336300</v>
      </c>
      <c r="F703" s="4">
        <v>104</v>
      </c>
      <c r="G703" s="4">
        <v>143</v>
      </c>
      <c r="H703" s="4">
        <v>2867</v>
      </c>
      <c r="I703" s="4">
        <v>410411</v>
      </c>
      <c r="J703" s="4">
        <v>301</v>
      </c>
      <c r="K703" s="4">
        <v>160</v>
      </c>
      <c r="L703" s="4">
        <v>2751</v>
      </c>
      <c r="M703" s="4">
        <v>440290</v>
      </c>
      <c r="N703" s="4">
        <v>299</v>
      </c>
      <c r="O703" s="4">
        <v>199</v>
      </c>
      <c r="P703" s="4">
        <v>2558</v>
      </c>
      <c r="Q703" s="4">
        <v>509122</v>
      </c>
      <c r="R703" s="4">
        <v>83</v>
      </c>
      <c r="S703" s="4">
        <v>235</v>
      </c>
      <c r="T703" s="4">
        <v>2450</v>
      </c>
      <c r="U703" s="4">
        <v>576363</v>
      </c>
      <c r="V703" s="4">
        <v>78</v>
      </c>
      <c r="W703" s="4">
        <v>232</v>
      </c>
      <c r="X703" s="4">
        <v>2440</v>
      </c>
      <c r="Y703" s="4">
        <v>566080</v>
      </c>
      <c r="Z703" s="4">
        <v>62</v>
      </c>
      <c r="AA703" s="4">
        <v>298</v>
      </c>
      <c r="AB703" s="4">
        <v>2055</v>
      </c>
      <c r="AC703" s="4">
        <v>670863</v>
      </c>
      <c r="AD703" s="4">
        <v>30</v>
      </c>
      <c r="AE703" s="4">
        <v>315</v>
      </c>
      <c r="AF703" s="4">
        <v>2030</v>
      </c>
      <c r="AG703" s="4">
        <v>639450</v>
      </c>
      <c r="AH703" s="1">
        <v>3</v>
      </c>
      <c r="AI703" s="1">
        <v>369</v>
      </c>
      <c r="AJ703" s="1">
        <v>2320</v>
      </c>
      <c r="AK703" s="1">
        <v>856080</v>
      </c>
      <c r="AL703" s="4"/>
      <c r="AM703" s="4"/>
      <c r="AN703" s="4"/>
      <c r="AO703" s="4"/>
    </row>
    <row r="704" spans="1:41" ht="15" x14ac:dyDescent="0.2">
      <c r="A704" s="18">
        <v>37168</v>
      </c>
      <c r="B704" s="14">
        <v>13</v>
      </c>
      <c r="C704" s="14">
        <v>88</v>
      </c>
      <c r="D704" s="14">
        <v>3000</v>
      </c>
      <c r="E704" s="21">
        <v>264470</v>
      </c>
      <c r="F704" s="14">
        <v>178</v>
      </c>
      <c r="G704" s="14">
        <v>161</v>
      </c>
      <c r="H704" s="14">
        <v>2797</v>
      </c>
      <c r="I704" s="14">
        <v>442601</v>
      </c>
      <c r="J704" s="14">
        <v>331</v>
      </c>
      <c r="K704" s="14">
        <v>162</v>
      </c>
      <c r="L704" s="14">
        <v>2810</v>
      </c>
      <c r="M704" s="14">
        <v>455148</v>
      </c>
      <c r="N704" s="14">
        <v>376</v>
      </c>
      <c r="O704" s="14">
        <v>202</v>
      </c>
      <c r="P704" s="14">
        <v>2684</v>
      </c>
      <c r="Q704" s="14">
        <v>541685</v>
      </c>
      <c r="R704" s="14">
        <v>411</v>
      </c>
      <c r="S704" s="14">
        <v>235</v>
      </c>
      <c r="T704" s="14">
        <v>2364</v>
      </c>
      <c r="U704" s="14">
        <v>556082</v>
      </c>
      <c r="V704" s="14">
        <v>442</v>
      </c>
      <c r="W704" s="14">
        <v>273</v>
      </c>
      <c r="X704" s="14">
        <v>2307</v>
      </c>
      <c r="Y704" s="14">
        <v>628704</v>
      </c>
      <c r="Z704" s="14">
        <v>37</v>
      </c>
      <c r="AA704" s="14">
        <v>308</v>
      </c>
      <c r="AB704" s="14">
        <v>2188</v>
      </c>
      <c r="AC704" s="14">
        <v>674228</v>
      </c>
      <c r="AD704" s="14">
        <v>1</v>
      </c>
      <c r="AE704" s="14">
        <v>351</v>
      </c>
      <c r="AF704" s="14">
        <v>1500</v>
      </c>
      <c r="AG704" s="14">
        <v>526500</v>
      </c>
      <c r="AH704" s="23">
        <v>11</v>
      </c>
      <c r="AI704" s="23">
        <v>374</v>
      </c>
      <c r="AJ704" s="23">
        <v>1900</v>
      </c>
      <c r="AK704" s="23">
        <v>709909</v>
      </c>
      <c r="AL704" s="14">
        <v>5</v>
      </c>
      <c r="AM704" s="14">
        <v>432</v>
      </c>
      <c r="AN704" s="14">
        <v>1899</v>
      </c>
      <c r="AO704" s="14">
        <v>820576</v>
      </c>
    </row>
    <row r="705" spans="1:41" ht="15" x14ac:dyDescent="0.2">
      <c r="A705" s="28">
        <v>37169</v>
      </c>
      <c r="B705" s="4">
        <v>10</v>
      </c>
      <c r="C705" s="4">
        <v>103</v>
      </c>
      <c r="D705" s="4">
        <v>3375</v>
      </c>
      <c r="E705" s="10">
        <v>345938</v>
      </c>
      <c r="F705" s="4">
        <v>68</v>
      </c>
      <c r="G705" s="4">
        <v>139</v>
      </c>
      <c r="H705" s="4">
        <v>3080</v>
      </c>
      <c r="I705" s="4">
        <v>428120</v>
      </c>
      <c r="J705" s="4">
        <v>198</v>
      </c>
      <c r="K705" s="4">
        <v>165</v>
      </c>
      <c r="L705" s="4">
        <v>2814</v>
      </c>
      <c r="M705" s="4">
        <v>464620</v>
      </c>
      <c r="N705" s="4">
        <v>87</v>
      </c>
      <c r="O705" s="4">
        <v>193</v>
      </c>
      <c r="P705" s="4">
        <v>2560</v>
      </c>
      <c r="Q705" s="4">
        <v>493056</v>
      </c>
      <c r="R705" s="4">
        <v>99</v>
      </c>
      <c r="S705" s="4">
        <v>231</v>
      </c>
      <c r="T705" s="4">
        <v>2413</v>
      </c>
      <c r="U705" s="4">
        <v>557882</v>
      </c>
      <c r="V705" s="4">
        <v>58</v>
      </c>
      <c r="W705" s="4">
        <v>271</v>
      </c>
      <c r="X705" s="4">
        <v>2240</v>
      </c>
      <c r="Y705" s="4">
        <v>607787</v>
      </c>
      <c r="Z705" s="4">
        <v>30</v>
      </c>
      <c r="AA705" s="4">
        <v>290</v>
      </c>
      <c r="AB705" s="4">
        <v>2240</v>
      </c>
      <c r="AC705" s="4">
        <v>648480</v>
      </c>
      <c r="AD705" s="4"/>
      <c r="AE705" s="4"/>
      <c r="AF705" s="4"/>
      <c r="AG705" s="4"/>
      <c r="AH705" s="4"/>
      <c r="AI705" s="4"/>
      <c r="AJ705" s="4"/>
      <c r="AK705" s="4"/>
      <c r="AL705" s="1">
        <v>13</v>
      </c>
      <c r="AM705" s="1">
        <v>506</v>
      </c>
      <c r="AN705" s="1">
        <v>1990</v>
      </c>
      <c r="AO705" s="1">
        <v>1005945</v>
      </c>
    </row>
    <row r="706" spans="1:41" ht="15" x14ac:dyDescent="0.2">
      <c r="A706" s="28">
        <v>37173</v>
      </c>
      <c r="B706" s="4">
        <v>99</v>
      </c>
      <c r="C706" s="4">
        <v>117</v>
      </c>
      <c r="D706" s="4">
        <v>3143</v>
      </c>
      <c r="E706" s="10">
        <v>366816</v>
      </c>
      <c r="F706" s="4">
        <v>57</v>
      </c>
      <c r="G706" s="4">
        <v>140</v>
      </c>
      <c r="H706" s="4">
        <v>3050</v>
      </c>
      <c r="I706" s="4">
        <v>425475</v>
      </c>
      <c r="J706" s="4">
        <v>327</v>
      </c>
      <c r="K706" s="4">
        <v>150</v>
      </c>
      <c r="L706" s="4">
        <v>2931</v>
      </c>
      <c r="M706" s="4">
        <v>463870</v>
      </c>
      <c r="N706" s="4">
        <v>287</v>
      </c>
      <c r="O706" s="4">
        <v>201</v>
      </c>
      <c r="P706" s="4">
        <v>2599</v>
      </c>
      <c r="Q706" s="4">
        <v>523246</v>
      </c>
      <c r="R706" s="4">
        <v>139</v>
      </c>
      <c r="S706" s="4">
        <v>226</v>
      </c>
      <c r="T706" s="4">
        <v>2497</v>
      </c>
      <c r="U706" s="4">
        <v>564711</v>
      </c>
      <c r="V706" s="4">
        <v>150</v>
      </c>
      <c r="W706" s="4">
        <v>264</v>
      </c>
      <c r="X706" s="4">
        <v>2312</v>
      </c>
      <c r="Y706" s="4">
        <v>611062</v>
      </c>
      <c r="Z706" s="4">
        <v>64</v>
      </c>
      <c r="AA706" s="4">
        <v>300</v>
      </c>
      <c r="AB706" s="4">
        <v>2274</v>
      </c>
      <c r="AC706" s="4">
        <v>681961</v>
      </c>
      <c r="AD706" s="4">
        <v>18</v>
      </c>
      <c r="AE706" s="4">
        <v>325</v>
      </c>
      <c r="AF706" s="4">
        <v>2260</v>
      </c>
      <c r="AG706" s="4">
        <v>734500</v>
      </c>
      <c r="AH706" s="1">
        <v>20</v>
      </c>
      <c r="AI706" s="1">
        <v>370</v>
      </c>
      <c r="AJ706" s="1">
        <v>2225</v>
      </c>
      <c r="AK706" s="1">
        <v>823250</v>
      </c>
      <c r="AL706" s="1">
        <v>13</v>
      </c>
      <c r="AM706" s="1">
        <v>447</v>
      </c>
      <c r="AN706" s="1">
        <v>2050</v>
      </c>
      <c r="AO706" s="1">
        <v>915325</v>
      </c>
    </row>
    <row r="707" spans="1:41" ht="15" x14ac:dyDescent="0.2">
      <c r="A707" s="18">
        <v>37175</v>
      </c>
      <c r="B707" s="14">
        <v>7</v>
      </c>
      <c r="C707" s="14">
        <v>89</v>
      </c>
      <c r="D707" s="14">
        <v>3346</v>
      </c>
      <c r="E707" s="21">
        <v>296879</v>
      </c>
      <c r="F707" s="14">
        <v>100</v>
      </c>
      <c r="G707" s="14">
        <v>125</v>
      </c>
      <c r="H707" s="14">
        <v>3101</v>
      </c>
      <c r="I707" s="14">
        <v>296879</v>
      </c>
      <c r="J707" s="14">
        <v>425</v>
      </c>
      <c r="K707" s="14">
        <v>166</v>
      </c>
      <c r="L707" s="14">
        <v>2875</v>
      </c>
      <c r="M707" s="14">
        <v>478660</v>
      </c>
      <c r="N707" s="14">
        <v>542</v>
      </c>
      <c r="O707" s="14">
        <v>198</v>
      </c>
      <c r="P707" s="14">
        <v>2659</v>
      </c>
      <c r="Q707" s="14">
        <v>526016</v>
      </c>
      <c r="R707" s="14">
        <v>292</v>
      </c>
      <c r="S707" s="14">
        <v>231</v>
      </c>
      <c r="T707" s="14">
        <v>2495</v>
      </c>
      <c r="U707" s="14">
        <v>575984</v>
      </c>
      <c r="V707" s="14">
        <v>377</v>
      </c>
      <c r="W707" s="14">
        <v>271</v>
      </c>
      <c r="X707" s="14">
        <v>2320</v>
      </c>
      <c r="Y707" s="14">
        <v>627578</v>
      </c>
      <c r="Z707" s="14">
        <v>126</v>
      </c>
      <c r="AA707" s="14">
        <v>329</v>
      </c>
      <c r="AB707" s="14">
        <v>2067</v>
      </c>
      <c r="AC707" s="14">
        <v>680041</v>
      </c>
      <c r="AD707" s="14">
        <v>42</v>
      </c>
      <c r="AE707" s="14">
        <v>355</v>
      </c>
      <c r="AF707" s="14">
        <v>2036</v>
      </c>
      <c r="AG707" s="14">
        <v>723628</v>
      </c>
      <c r="AH707" s="14"/>
      <c r="AI707" s="14"/>
      <c r="AJ707" s="14"/>
      <c r="AK707" s="14"/>
      <c r="AL707" s="14">
        <v>3</v>
      </c>
      <c r="AM707" s="14">
        <v>409</v>
      </c>
      <c r="AN707" s="14">
        <v>1840</v>
      </c>
      <c r="AO707" s="14">
        <v>752560</v>
      </c>
    </row>
    <row r="708" spans="1:41" ht="15" x14ac:dyDescent="0.2">
      <c r="A708" s="28">
        <v>37176</v>
      </c>
      <c r="B708" s="4">
        <v>85</v>
      </c>
      <c r="C708" s="4">
        <v>121</v>
      </c>
      <c r="D708" s="4">
        <v>3167</v>
      </c>
      <c r="E708" s="10">
        <v>382639</v>
      </c>
      <c r="F708" s="4">
        <v>122</v>
      </c>
      <c r="G708" s="4">
        <v>141</v>
      </c>
      <c r="H708" s="4">
        <v>2919</v>
      </c>
      <c r="I708" s="4">
        <v>411179</v>
      </c>
      <c r="J708" s="4">
        <v>88</v>
      </c>
      <c r="K708" s="4">
        <v>164</v>
      </c>
      <c r="L708" s="4">
        <v>2745</v>
      </c>
      <c r="M708" s="4">
        <v>448808</v>
      </c>
      <c r="N708" s="4">
        <v>96</v>
      </c>
      <c r="O708" s="4">
        <v>191</v>
      </c>
      <c r="P708" s="4">
        <v>2633</v>
      </c>
      <c r="Q708" s="4">
        <v>502967</v>
      </c>
      <c r="R708" s="4">
        <v>27</v>
      </c>
      <c r="S708" s="4">
        <v>239</v>
      </c>
      <c r="T708" s="4">
        <v>2447</v>
      </c>
      <c r="U708" s="4">
        <v>583938</v>
      </c>
      <c r="V708" s="4">
        <v>4</v>
      </c>
      <c r="W708" s="4">
        <v>254</v>
      </c>
      <c r="X708" s="4">
        <v>2300</v>
      </c>
      <c r="Y708" s="4">
        <v>583050</v>
      </c>
      <c r="Z708" s="4">
        <v>16</v>
      </c>
      <c r="AA708" s="4">
        <v>289</v>
      </c>
      <c r="AB708" s="4">
        <v>2220</v>
      </c>
      <c r="AC708" s="4">
        <v>640840</v>
      </c>
      <c r="AD708" s="4">
        <v>20</v>
      </c>
      <c r="AE708" s="4">
        <v>341</v>
      </c>
      <c r="AF708" s="4">
        <v>2100</v>
      </c>
      <c r="AG708" s="4">
        <v>715050</v>
      </c>
      <c r="AH708" s="4"/>
      <c r="AI708" s="4"/>
      <c r="AJ708" s="4"/>
      <c r="AK708" s="4"/>
      <c r="AL708" s="4"/>
      <c r="AM708" s="4"/>
      <c r="AN708" s="4"/>
      <c r="AO708" s="4"/>
    </row>
    <row r="709" spans="1:41" ht="15" x14ac:dyDescent="0.2">
      <c r="A709" s="28">
        <v>37180</v>
      </c>
      <c r="B709" s="4">
        <v>184</v>
      </c>
      <c r="C709" s="4">
        <v>120</v>
      </c>
      <c r="D709" s="4">
        <v>3194</v>
      </c>
      <c r="E709" s="10">
        <v>382623</v>
      </c>
      <c r="F709" s="4">
        <v>149</v>
      </c>
      <c r="G709" s="4">
        <v>138</v>
      </c>
      <c r="H709" s="4">
        <v>2950</v>
      </c>
      <c r="I709" s="4">
        <v>408083</v>
      </c>
      <c r="J709" s="4">
        <v>244</v>
      </c>
      <c r="K709" s="4">
        <v>165</v>
      </c>
      <c r="L709" s="4">
        <v>2719</v>
      </c>
      <c r="M709" s="4">
        <v>447530</v>
      </c>
      <c r="N709" s="4">
        <v>289</v>
      </c>
      <c r="O709" s="4">
        <v>198</v>
      </c>
      <c r="P709" s="4">
        <v>2589</v>
      </c>
      <c r="Q709" s="4">
        <v>513058</v>
      </c>
      <c r="R709" s="4">
        <v>199</v>
      </c>
      <c r="S709" s="4">
        <v>238</v>
      </c>
      <c r="T709" s="4">
        <v>2398</v>
      </c>
      <c r="U709" s="4">
        <v>571203</v>
      </c>
      <c r="V709" s="4">
        <v>31</v>
      </c>
      <c r="W709" s="4">
        <v>266</v>
      </c>
      <c r="X709" s="4">
        <v>2260</v>
      </c>
      <c r="Y709" s="4">
        <v>600407</v>
      </c>
      <c r="Z709" s="4">
        <v>79</v>
      </c>
      <c r="AA709" s="4">
        <v>291</v>
      </c>
      <c r="AB709" s="4">
        <v>2287</v>
      </c>
      <c r="AC709" s="4">
        <v>664658</v>
      </c>
      <c r="AD709" s="4">
        <v>38</v>
      </c>
      <c r="AE709" s="4">
        <v>330</v>
      </c>
      <c r="AF709" s="4">
        <v>2233</v>
      </c>
      <c r="AG709" s="4">
        <v>737000</v>
      </c>
      <c r="AH709" s="1">
        <v>25</v>
      </c>
      <c r="AI709" s="1">
        <v>387</v>
      </c>
      <c r="AJ709" s="1">
        <v>2060</v>
      </c>
      <c r="AK709" s="1">
        <v>796109</v>
      </c>
      <c r="AL709" s="4"/>
      <c r="AM709" s="4"/>
      <c r="AN709" s="4"/>
      <c r="AO709" s="4"/>
    </row>
    <row r="710" spans="1:41" ht="15" x14ac:dyDescent="0.2">
      <c r="A710" s="18">
        <v>37182</v>
      </c>
      <c r="B710" s="14"/>
      <c r="C710" s="14"/>
      <c r="D710" s="14"/>
      <c r="E710" s="21"/>
      <c r="F710" s="14">
        <v>99</v>
      </c>
      <c r="G710" s="14">
        <v>151</v>
      </c>
      <c r="H710" s="14">
        <v>2914</v>
      </c>
      <c r="I710" s="14">
        <v>438772</v>
      </c>
      <c r="J710" s="14">
        <v>237</v>
      </c>
      <c r="K710" s="14">
        <v>167</v>
      </c>
      <c r="L710" s="14">
        <v>2820</v>
      </c>
      <c r="M710" s="14">
        <v>469620</v>
      </c>
      <c r="N710" s="14">
        <v>315</v>
      </c>
      <c r="O710" s="14">
        <v>200</v>
      </c>
      <c r="P710" s="14">
        <v>2585</v>
      </c>
      <c r="Q710" s="14">
        <v>515683</v>
      </c>
      <c r="R710" s="14">
        <v>182</v>
      </c>
      <c r="S710" s="14">
        <v>228</v>
      </c>
      <c r="T710" s="14">
        <v>2521</v>
      </c>
      <c r="U710" s="14">
        <v>573607</v>
      </c>
      <c r="V710" s="14">
        <v>106</v>
      </c>
      <c r="W710" s="14">
        <v>281</v>
      </c>
      <c r="X710" s="14">
        <v>2252</v>
      </c>
      <c r="Y710" s="14">
        <v>633165</v>
      </c>
      <c r="Z710" s="14">
        <v>122</v>
      </c>
      <c r="AA710" s="14">
        <v>318</v>
      </c>
      <c r="AB710" s="14">
        <v>2231</v>
      </c>
      <c r="AC710" s="14">
        <v>710287</v>
      </c>
      <c r="AD710" s="14">
        <v>15</v>
      </c>
      <c r="AE710" s="14">
        <v>350</v>
      </c>
      <c r="AF710" s="14">
        <v>2220</v>
      </c>
      <c r="AG710" s="14">
        <v>778036</v>
      </c>
      <c r="AH710" s="1"/>
      <c r="AI710" s="1"/>
      <c r="AJ710" s="1"/>
      <c r="AK710" s="1"/>
      <c r="AL710" s="14"/>
      <c r="AM710" s="14"/>
      <c r="AN710" s="4"/>
      <c r="AO710" s="4"/>
    </row>
    <row r="711" spans="1:41" ht="15" x14ac:dyDescent="0.2">
      <c r="A711" s="28">
        <v>37183</v>
      </c>
      <c r="B711" s="4">
        <v>109</v>
      </c>
      <c r="C711" s="4">
        <v>122</v>
      </c>
      <c r="D711" s="4">
        <v>3150</v>
      </c>
      <c r="E711" s="10">
        <v>384930</v>
      </c>
      <c r="F711" s="4">
        <v>127</v>
      </c>
      <c r="G711" s="4">
        <v>140</v>
      </c>
      <c r="H711" s="4">
        <v>3020</v>
      </c>
      <c r="I711" s="4">
        <v>422196</v>
      </c>
      <c r="J711" s="4">
        <v>121</v>
      </c>
      <c r="K711" s="4">
        <v>161</v>
      </c>
      <c r="L711" s="4">
        <v>2832</v>
      </c>
      <c r="M711" s="4">
        <v>456370</v>
      </c>
      <c r="N711" s="4">
        <v>206</v>
      </c>
      <c r="O711" s="4">
        <v>194</v>
      </c>
      <c r="P711" s="4">
        <v>2638</v>
      </c>
      <c r="Q711" s="4">
        <v>510957</v>
      </c>
      <c r="R711" s="4">
        <v>48</v>
      </c>
      <c r="S711" s="4">
        <v>228</v>
      </c>
      <c r="T711" s="4">
        <v>2490</v>
      </c>
      <c r="U711" s="4">
        <v>566475</v>
      </c>
      <c r="V711" s="4">
        <v>21</v>
      </c>
      <c r="W711" s="4">
        <v>250</v>
      </c>
      <c r="X711" s="4">
        <v>2380</v>
      </c>
      <c r="Y711" s="4">
        <v>595000</v>
      </c>
      <c r="Z711" s="4">
        <v>15</v>
      </c>
      <c r="AA711" s="4">
        <v>318</v>
      </c>
      <c r="AB711" s="4">
        <v>2200</v>
      </c>
      <c r="AC711" s="4">
        <v>699600</v>
      </c>
      <c r="AD711" s="4">
        <v>10</v>
      </c>
      <c r="AE711" s="4">
        <v>333</v>
      </c>
      <c r="AF711" s="4">
        <v>2190</v>
      </c>
      <c r="AG711" s="4">
        <v>128175</v>
      </c>
      <c r="AH711" s="1">
        <v>32</v>
      </c>
      <c r="AI711" s="1">
        <v>368</v>
      </c>
      <c r="AJ711" s="1">
        <v>2120</v>
      </c>
      <c r="AK711" s="1">
        <v>779453</v>
      </c>
      <c r="AL711" s="4"/>
      <c r="AM711" s="4"/>
      <c r="AN711" s="4"/>
      <c r="AO711" s="4"/>
    </row>
    <row r="712" spans="1:41" ht="15" x14ac:dyDescent="0.2">
      <c r="A712" s="28">
        <v>37187</v>
      </c>
      <c r="B712" s="4">
        <v>100</v>
      </c>
      <c r="C712" s="4">
        <v>113</v>
      </c>
      <c r="D712" s="4">
        <v>3100</v>
      </c>
      <c r="E712" s="10">
        <v>350743</v>
      </c>
      <c r="F712" s="4">
        <v>367</v>
      </c>
      <c r="G712" s="4">
        <v>141</v>
      </c>
      <c r="H712" s="4">
        <v>3032</v>
      </c>
      <c r="I712" s="4">
        <v>427383</v>
      </c>
      <c r="J712" s="4">
        <v>315</v>
      </c>
      <c r="K712" s="4">
        <v>163</v>
      </c>
      <c r="L712" s="4">
        <v>2845</v>
      </c>
      <c r="M712" s="4">
        <v>463410</v>
      </c>
      <c r="N712" s="4">
        <v>353</v>
      </c>
      <c r="O712" s="4">
        <v>196</v>
      </c>
      <c r="P712" s="4">
        <v>2593</v>
      </c>
      <c r="Q712" s="4">
        <v>507968</v>
      </c>
      <c r="R712" s="4">
        <v>188</v>
      </c>
      <c r="S712" s="4">
        <v>231</v>
      </c>
      <c r="T712" s="4">
        <v>2409</v>
      </c>
      <c r="U712" s="4">
        <v>555650</v>
      </c>
      <c r="V712" s="4">
        <v>54</v>
      </c>
      <c r="W712" s="4">
        <v>270</v>
      </c>
      <c r="X712" s="4">
        <v>2275</v>
      </c>
      <c r="Y712" s="4">
        <v>613681</v>
      </c>
      <c r="Z712" s="4">
        <v>37</v>
      </c>
      <c r="AA712" s="4">
        <v>287</v>
      </c>
      <c r="AB712" s="4">
        <v>2270</v>
      </c>
      <c r="AC712" s="4">
        <v>650355</v>
      </c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</row>
    <row r="713" spans="1:41" ht="15" x14ac:dyDescent="0.2">
      <c r="A713" s="18">
        <v>37189</v>
      </c>
      <c r="B713" s="14">
        <v>3</v>
      </c>
      <c r="C713" s="14">
        <v>94</v>
      </c>
      <c r="D713" s="14">
        <v>3100</v>
      </c>
      <c r="E713" s="21">
        <v>290367</v>
      </c>
      <c r="F713" s="14">
        <v>150</v>
      </c>
      <c r="G713" s="14">
        <v>133</v>
      </c>
      <c r="H713" s="14">
        <v>2892</v>
      </c>
      <c r="I713" s="14">
        <v>385681</v>
      </c>
      <c r="J713" s="14">
        <v>428</v>
      </c>
      <c r="K713" s="14">
        <v>164</v>
      </c>
      <c r="L713" s="14">
        <v>2766</v>
      </c>
      <c r="M713" s="14">
        <v>452544</v>
      </c>
      <c r="N713" s="14">
        <v>543</v>
      </c>
      <c r="O713" s="14">
        <v>203</v>
      </c>
      <c r="P713" s="14">
        <v>2589</v>
      </c>
      <c r="Q713" s="14">
        <v>526570</v>
      </c>
      <c r="R713" s="14">
        <v>263</v>
      </c>
      <c r="S713" s="14">
        <v>232</v>
      </c>
      <c r="T713" s="14">
        <v>2397</v>
      </c>
      <c r="U713" s="14">
        <v>557215</v>
      </c>
      <c r="V713" s="14">
        <v>175</v>
      </c>
      <c r="W713" s="14">
        <v>271</v>
      </c>
      <c r="X713" s="14">
        <v>2263</v>
      </c>
      <c r="Y713" s="14">
        <v>613010</v>
      </c>
      <c r="Z713" s="14">
        <v>169</v>
      </c>
      <c r="AA713" s="14">
        <v>331</v>
      </c>
      <c r="AB713" s="14">
        <v>2237</v>
      </c>
      <c r="AC713" s="14">
        <v>740540</v>
      </c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4"/>
      <c r="AO713" s="4"/>
    </row>
    <row r="714" spans="1:41" ht="15" x14ac:dyDescent="0.2">
      <c r="A714" s="28">
        <v>37190</v>
      </c>
      <c r="B714" s="4">
        <v>190</v>
      </c>
      <c r="C714" s="4">
        <v>121</v>
      </c>
      <c r="D714" s="4">
        <v>3205</v>
      </c>
      <c r="E714" s="10">
        <v>388256</v>
      </c>
      <c r="F714" s="4">
        <v>85</v>
      </c>
      <c r="G714" s="4">
        <v>139</v>
      </c>
      <c r="H714" s="4">
        <v>3100</v>
      </c>
      <c r="I714" s="4">
        <v>432140</v>
      </c>
      <c r="J714" s="4">
        <v>82</v>
      </c>
      <c r="K714" s="4">
        <v>160</v>
      </c>
      <c r="L714" s="4">
        <v>2802</v>
      </c>
      <c r="M714" s="4">
        <v>446866</v>
      </c>
      <c r="N714" s="4">
        <v>126</v>
      </c>
      <c r="O714" s="4">
        <v>191</v>
      </c>
      <c r="P714" s="4">
        <v>2670</v>
      </c>
      <c r="Q714" s="4">
        <v>509970</v>
      </c>
      <c r="R714" s="4">
        <v>41</v>
      </c>
      <c r="S714" s="4">
        <v>242</v>
      </c>
      <c r="T714" s="4">
        <v>2280</v>
      </c>
      <c r="U714" s="4">
        <v>551190</v>
      </c>
      <c r="V714" s="4">
        <v>29</v>
      </c>
      <c r="W714" s="4">
        <v>252</v>
      </c>
      <c r="X714" s="4">
        <v>2330</v>
      </c>
      <c r="Y714" s="4">
        <v>585995</v>
      </c>
      <c r="Z714" s="4"/>
      <c r="AA714" s="4"/>
      <c r="AB714" s="4"/>
      <c r="AC714" s="4"/>
      <c r="AD714" s="4"/>
      <c r="AE714" s="4"/>
      <c r="AF714" s="4"/>
      <c r="AG714" s="4"/>
      <c r="AH714" s="1">
        <v>20</v>
      </c>
      <c r="AI714" s="1">
        <v>372</v>
      </c>
      <c r="AJ714" s="1">
        <v>2100</v>
      </c>
      <c r="AK714" s="1">
        <v>781200</v>
      </c>
      <c r="AL714" s="4"/>
      <c r="AM714" s="4"/>
      <c r="AN714" s="4"/>
      <c r="AO714" s="4"/>
    </row>
    <row r="715" spans="1:41" ht="15" x14ac:dyDescent="0.2">
      <c r="A715" s="28">
        <v>37194</v>
      </c>
      <c r="B715" s="4">
        <v>161</v>
      </c>
      <c r="C715" s="4">
        <v>116</v>
      </c>
      <c r="D715" s="4">
        <v>3125</v>
      </c>
      <c r="E715" s="10">
        <v>363672</v>
      </c>
      <c r="F715" s="4">
        <v>244</v>
      </c>
      <c r="G715" s="4">
        <v>141</v>
      </c>
      <c r="H715" s="4">
        <v>3059</v>
      </c>
      <c r="I715" s="4">
        <v>431332</v>
      </c>
      <c r="J715" s="4">
        <v>210</v>
      </c>
      <c r="K715" s="4">
        <v>164</v>
      </c>
      <c r="L715" s="4">
        <v>2858</v>
      </c>
      <c r="M715" s="4">
        <v>467201</v>
      </c>
      <c r="N715" s="4">
        <v>338</v>
      </c>
      <c r="O715" s="4">
        <v>201</v>
      </c>
      <c r="P715" s="4">
        <v>2549</v>
      </c>
      <c r="Q715" s="4">
        <v>513460</v>
      </c>
      <c r="R715" s="4">
        <v>86</v>
      </c>
      <c r="S715" s="4">
        <v>234</v>
      </c>
      <c r="T715" s="4">
        <v>2390</v>
      </c>
      <c r="U715" s="4">
        <v>560450</v>
      </c>
      <c r="V715" s="4">
        <v>121</v>
      </c>
      <c r="W715" s="4">
        <v>261</v>
      </c>
      <c r="X715" s="4">
        <v>2267</v>
      </c>
      <c r="Y715" s="4">
        <v>571600</v>
      </c>
      <c r="Z715" s="4">
        <v>96</v>
      </c>
      <c r="AA715" s="4">
        <v>296</v>
      </c>
      <c r="AB715" s="4">
        <v>2212</v>
      </c>
      <c r="AC715" s="4">
        <v>655194</v>
      </c>
      <c r="AD715" s="4">
        <v>31</v>
      </c>
      <c r="AE715" s="4">
        <v>325</v>
      </c>
      <c r="AF715" s="4">
        <v>2270</v>
      </c>
      <c r="AG715" s="4">
        <v>737750</v>
      </c>
      <c r="AH715" s="1">
        <v>2</v>
      </c>
      <c r="AI715" s="1">
        <v>376</v>
      </c>
      <c r="AJ715" s="1">
        <v>2280</v>
      </c>
      <c r="AK715" s="1">
        <v>857280</v>
      </c>
      <c r="AL715" s="4"/>
      <c r="AM715" s="4"/>
      <c r="AN715" s="4"/>
      <c r="AO715" s="4"/>
    </row>
    <row r="716" spans="1:41" ht="15" x14ac:dyDescent="0.2">
      <c r="A716" s="28"/>
      <c r="B716" s="4"/>
      <c r="C716" s="4"/>
      <c r="D716" s="4"/>
      <c r="E716" s="10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1"/>
      <c r="AI716" s="1"/>
      <c r="AJ716" s="1"/>
      <c r="AK716" s="1"/>
      <c r="AL716" s="4"/>
      <c r="AM716" s="4"/>
      <c r="AN716" s="4"/>
      <c r="AO716" s="4"/>
    </row>
    <row r="717" spans="1:41" ht="15" x14ac:dyDescent="0.2">
      <c r="A717" s="18">
        <v>37196</v>
      </c>
      <c r="B717" s="14">
        <v>12</v>
      </c>
      <c r="C717" s="14">
        <v>91</v>
      </c>
      <c r="D717" s="14">
        <v>2907</v>
      </c>
      <c r="E717" s="21">
        <v>265898</v>
      </c>
      <c r="F717" s="14">
        <v>137</v>
      </c>
      <c r="G717" s="14">
        <v>127</v>
      </c>
      <c r="H717" s="14">
        <v>3066</v>
      </c>
      <c r="I717" s="14">
        <v>390544</v>
      </c>
      <c r="J717" s="14">
        <v>352</v>
      </c>
      <c r="K717" s="14">
        <v>160</v>
      </c>
      <c r="L717" s="14">
        <v>2776</v>
      </c>
      <c r="M717" s="14">
        <v>442921</v>
      </c>
      <c r="N717" s="14">
        <v>613</v>
      </c>
      <c r="O717" s="14">
        <v>198</v>
      </c>
      <c r="P717" s="14">
        <v>2558</v>
      </c>
      <c r="Q717" s="14">
        <v>505216</v>
      </c>
      <c r="R717" s="14">
        <v>172</v>
      </c>
      <c r="S717" s="14">
        <v>231</v>
      </c>
      <c r="T717" s="14">
        <v>2363</v>
      </c>
      <c r="U717" s="14">
        <v>545882</v>
      </c>
      <c r="V717" s="14">
        <v>285</v>
      </c>
      <c r="W717" s="14">
        <v>266</v>
      </c>
      <c r="X717" s="14">
        <v>2282</v>
      </c>
      <c r="Y717" s="14">
        <v>608169</v>
      </c>
      <c r="Z717" s="14">
        <v>84</v>
      </c>
      <c r="AA717" s="14">
        <v>327</v>
      </c>
      <c r="AB717" s="14">
        <v>2060</v>
      </c>
      <c r="AC717" s="14">
        <v>673672</v>
      </c>
      <c r="AD717" s="14">
        <v>16</v>
      </c>
      <c r="AE717" s="14">
        <v>343</v>
      </c>
      <c r="AF717" s="14">
        <v>2100</v>
      </c>
      <c r="AG717" s="14">
        <v>720300</v>
      </c>
      <c r="AH717" s="14"/>
      <c r="AI717" s="14"/>
      <c r="AJ717" s="14"/>
      <c r="AK717" s="14"/>
      <c r="AL717" s="14"/>
      <c r="AM717" s="14"/>
      <c r="AN717" s="4"/>
      <c r="AO717" s="4"/>
    </row>
    <row r="718" spans="1:41" ht="15" x14ac:dyDescent="0.2">
      <c r="A718" s="28">
        <v>37197</v>
      </c>
      <c r="B718" s="4">
        <v>35</v>
      </c>
      <c r="C718" s="4">
        <v>110</v>
      </c>
      <c r="D718" s="4">
        <v>3400</v>
      </c>
      <c r="E718" s="10">
        <v>374000</v>
      </c>
      <c r="F718" s="4">
        <v>214</v>
      </c>
      <c r="G718" s="4">
        <v>134</v>
      </c>
      <c r="H718" s="4">
        <v>3125</v>
      </c>
      <c r="I718" s="4">
        <v>419922</v>
      </c>
      <c r="J718" s="4">
        <v>190</v>
      </c>
      <c r="K718" s="4">
        <v>165</v>
      </c>
      <c r="L718" s="4">
        <v>2745</v>
      </c>
      <c r="M718" s="4">
        <v>453200</v>
      </c>
      <c r="N718" s="4">
        <v>71</v>
      </c>
      <c r="O718" s="4">
        <v>198</v>
      </c>
      <c r="P718" s="4">
        <v>2417</v>
      </c>
      <c r="Q718" s="4">
        <v>478903</v>
      </c>
      <c r="R718" s="4">
        <v>24</v>
      </c>
      <c r="S718" s="4">
        <v>226</v>
      </c>
      <c r="T718" s="4">
        <v>2405</v>
      </c>
      <c r="U718" s="4">
        <v>544131</v>
      </c>
      <c r="V718" s="4"/>
      <c r="W718" s="4"/>
      <c r="X718" s="4"/>
      <c r="Y718" s="4"/>
      <c r="Z718" s="4">
        <v>35</v>
      </c>
      <c r="AA718" s="4">
        <v>294</v>
      </c>
      <c r="AB718" s="4">
        <v>2180</v>
      </c>
      <c r="AC718" s="4">
        <v>641647</v>
      </c>
      <c r="AD718" s="4"/>
      <c r="AE718" s="4"/>
      <c r="AF718" s="4"/>
      <c r="AG718" s="4"/>
      <c r="AH718" s="4"/>
      <c r="AI718" s="4"/>
      <c r="AJ718" s="4"/>
      <c r="AK718" s="4"/>
      <c r="AL718" s="1">
        <v>1</v>
      </c>
      <c r="AM718" s="1">
        <v>486</v>
      </c>
      <c r="AN718" s="1">
        <v>1960</v>
      </c>
      <c r="AO718" s="1">
        <v>952560</v>
      </c>
    </row>
    <row r="719" spans="1:41" ht="15" x14ac:dyDescent="0.2">
      <c r="A719" s="28">
        <v>37201</v>
      </c>
      <c r="B719" s="4">
        <v>27</v>
      </c>
      <c r="C719" s="4">
        <v>116</v>
      </c>
      <c r="D719" s="4">
        <v>2967</v>
      </c>
      <c r="E719" s="10">
        <v>344133</v>
      </c>
      <c r="F719" s="4">
        <v>142</v>
      </c>
      <c r="G719" s="4">
        <v>139</v>
      </c>
      <c r="H719" s="4">
        <v>2954</v>
      </c>
      <c r="I719" s="4">
        <v>409833</v>
      </c>
      <c r="J719" s="4">
        <v>225</v>
      </c>
      <c r="K719" s="4">
        <v>164</v>
      </c>
      <c r="L719" s="4">
        <v>2600</v>
      </c>
      <c r="M719" s="4">
        <v>426400</v>
      </c>
      <c r="N719" s="4">
        <v>245</v>
      </c>
      <c r="O719" s="4">
        <v>195</v>
      </c>
      <c r="P719" s="4">
        <v>2595</v>
      </c>
      <c r="Q719" s="4">
        <v>505701</v>
      </c>
      <c r="R719" s="4">
        <v>29</v>
      </c>
      <c r="S719" s="4">
        <v>243</v>
      </c>
      <c r="T719" s="4">
        <v>2425</v>
      </c>
      <c r="U719" s="4">
        <v>588063</v>
      </c>
      <c r="V719" s="4">
        <v>20</v>
      </c>
      <c r="W719" s="4">
        <v>276</v>
      </c>
      <c r="X719" s="4">
        <v>2200</v>
      </c>
      <c r="Y719" s="4">
        <v>607200</v>
      </c>
      <c r="Z719" s="4">
        <v>18</v>
      </c>
      <c r="AA719" s="4">
        <v>309</v>
      </c>
      <c r="AB719" s="4">
        <v>2220</v>
      </c>
      <c r="AC719" s="4">
        <v>685980</v>
      </c>
      <c r="AD719" s="4">
        <v>21</v>
      </c>
      <c r="AE719" s="4">
        <v>283</v>
      </c>
      <c r="AF719" s="4">
        <v>2350</v>
      </c>
      <c r="AG719" s="4">
        <v>663875</v>
      </c>
      <c r="AH719" s="1">
        <v>5</v>
      </c>
      <c r="AI719" s="1">
        <v>383</v>
      </c>
      <c r="AJ719" s="1">
        <v>2100</v>
      </c>
      <c r="AK719" s="1">
        <v>804300</v>
      </c>
      <c r="AL719" s="4"/>
      <c r="AM719" s="4"/>
      <c r="AN719" s="4"/>
      <c r="AO719" s="4"/>
    </row>
    <row r="720" spans="1:41" ht="15" x14ac:dyDescent="0.2">
      <c r="A720" s="18">
        <v>37203</v>
      </c>
      <c r="B720" s="14">
        <v>4</v>
      </c>
      <c r="C720" s="14">
        <v>92</v>
      </c>
      <c r="D720" s="14">
        <v>2800</v>
      </c>
      <c r="E720" s="21">
        <v>257600</v>
      </c>
      <c r="F720" s="14">
        <v>160</v>
      </c>
      <c r="G720" s="14">
        <v>129</v>
      </c>
      <c r="H720" s="14">
        <v>3002</v>
      </c>
      <c r="I720" s="14">
        <v>386583</v>
      </c>
      <c r="J720" s="14">
        <v>538</v>
      </c>
      <c r="K720" s="14">
        <v>158</v>
      </c>
      <c r="L720" s="14">
        <v>2756</v>
      </c>
      <c r="M720" s="14">
        <v>435148</v>
      </c>
      <c r="N720" s="14">
        <v>387</v>
      </c>
      <c r="O720" s="14">
        <v>195</v>
      </c>
      <c r="P720" s="14">
        <v>2622</v>
      </c>
      <c r="Q720" s="14">
        <v>511843</v>
      </c>
      <c r="R720" s="14">
        <v>101</v>
      </c>
      <c r="S720" s="14">
        <v>231</v>
      </c>
      <c r="T720" s="14">
        <v>2371</v>
      </c>
      <c r="U720" s="14">
        <v>548552</v>
      </c>
      <c r="V720" s="14">
        <v>239</v>
      </c>
      <c r="W720" s="14">
        <v>272</v>
      </c>
      <c r="X720" s="14">
        <v>2250</v>
      </c>
      <c r="Y720" s="14">
        <v>612448</v>
      </c>
      <c r="Z720" s="14">
        <v>48</v>
      </c>
      <c r="AA720" s="14">
        <v>319</v>
      </c>
      <c r="AB720" s="14">
        <v>2111</v>
      </c>
      <c r="AC720" s="14">
        <v>673975</v>
      </c>
      <c r="AD720" s="14"/>
      <c r="AE720" s="14"/>
      <c r="AF720" s="14"/>
      <c r="AG720" s="14"/>
      <c r="AH720" s="14"/>
      <c r="AI720" s="14"/>
      <c r="AJ720" s="14"/>
      <c r="AK720" s="14"/>
      <c r="AL720" s="14">
        <v>30</v>
      </c>
      <c r="AM720" s="14">
        <v>421</v>
      </c>
      <c r="AN720" s="14">
        <v>1984</v>
      </c>
      <c r="AO720" s="14">
        <v>835326</v>
      </c>
    </row>
    <row r="721" spans="1:41" ht="15" x14ac:dyDescent="0.2">
      <c r="A721" s="28">
        <v>37204</v>
      </c>
      <c r="B721" s="4">
        <v>50</v>
      </c>
      <c r="C721" s="4">
        <v>107</v>
      </c>
      <c r="D721" s="4">
        <v>3072</v>
      </c>
      <c r="E721" s="10">
        <v>327133</v>
      </c>
      <c r="F721" s="4">
        <v>145</v>
      </c>
      <c r="G721" s="4">
        <v>138</v>
      </c>
      <c r="H721" s="4">
        <v>2869</v>
      </c>
      <c r="I721" s="4">
        <v>395170</v>
      </c>
      <c r="J721" s="4">
        <v>180</v>
      </c>
      <c r="K721" s="4">
        <v>156</v>
      </c>
      <c r="L721" s="4">
        <v>2793</v>
      </c>
      <c r="M721" s="4">
        <v>436691</v>
      </c>
      <c r="N721" s="4">
        <v>168</v>
      </c>
      <c r="O721" s="4">
        <v>200</v>
      </c>
      <c r="P721" s="4">
        <v>2514</v>
      </c>
      <c r="Q721" s="4">
        <v>502549</v>
      </c>
      <c r="R721" s="4">
        <v>35</v>
      </c>
      <c r="S721" s="4">
        <v>238</v>
      </c>
      <c r="T721" s="4">
        <v>2350</v>
      </c>
      <c r="U721" s="4">
        <v>558713</v>
      </c>
      <c r="V721" s="4">
        <v>10</v>
      </c>
      <c r="W721" s="4">
        <v>252</v>
      </c>
      <c r="X721" s="4">
        <v>2260</v>
      </c>
      <c r="Y721" s="4">
        <v>569250</v>
      </c>
      <c r="Z721" s="4">
        <v>20</v>
      </c>
      <c r="AA721" s="4">
        <v>311</v>
      </c>
      <c r="AB721" s="4">
        <v>2090</v>
      </c>
      <c r="AC721" s="4">
        <v>648945</v>
      </c>
      <c r="AD721" s="4">
        <v>2</v>
      </c>
      <c r="AE721" s="4">
        <v>339</v>
      </c>
      <c r="AF721" s="4">
        <v>2050</v>
      </c>
      <c r="AG721" s="4">
        <v>694950</v>
      </c>
      <c r="AH721" s="4"/>
      <c r="AI721" s="4"/>
      <c r="AJ721" s="4"/>
      <c r="AK721" s="4"/>
      <c r="AL721" s="1">
        <v>15</v>
      </c>
      <c r="AM721" s="1">
        <v>434</v>
      </c>
      <c r="AN721" s="1">
        <v>2080</v>
      </c>
      <c r="AO721" s="1">
        <v>902720</v>
      </c>
    </row>
    <row r="722" spans="1:41" ht="15" x14ac:dyDescent="0.2">
      <c r="A722" s="28">
        <v>37208</v>
      </c>
      <c r="B722" s="4">
        <v>70</v>
      </c>
      <c r="C722" s="4">
        <v>110</v>
      </c>
      <c r="D722" s="4">
        <v>3020</v>
      </c>
      <c r="E722" s="10">
        <v>330992</v>
      </c>
      <c r="F722" s="4">
        <v>128</v>
      </c>
      <c r="G722" s="4">
        <v>140</v>
      </c>
      <c r="H722" s="4">
        <v>2921</v>
      </c>
      <c r="I722" s="4">
        <v>408975</v>
      </c>
      <c r="J722" s="4">
        <v>279</v>
      </c>
      <c r="K722" s="4">
        <v>163</v>
      </c>
      <c r="L722" s="4">
        <v>2743</v>
      </c>
      <c r="M722" s="4">
        <v>446890</v>
      </c>
      <c r="N722" s="4">
        <v>220</v>
      </c>
      <c r="O722" s="4">
        <v>194</v>
      </c>
      <c r="P722" s="4">
        <v>2533</v>
      </c>
      <c r="Q722" s="4">
        <v>491349</v>
      </c>
      <c r="R722" s="4">
        <v>176</v>
      </c>
      <c r="S722" s="4">
        <v>230</v>
      </c>
      <c r="T722" s="4">
        <v>2400</v>
      </c>
      <c r="U722" s="4">
        <v>552873</v>
      </c>
      <c r="V722" s="4">
        <v>43</v>
      </c>
      <c r="W722" s="4">
        <v>259</v>
      </c>
      <c r="X722" s="4">
        <v>2230</v>
      </c>
      <c r="Y722" s="4">
        <v>576455</v>
      </c>
      <c r="Z722" s="4">
        <v>40</v>
      </c>
      <c r="AA722" s="4">
        <v>290</v>
      </c>
      <c r="AB722" s="4">
        <v>2190</v>
      </c>
      <c r="AC722" s="4">
        <v>634005</v>
      </c>
      <c r="AD722" s="4">
        <v>20</v>
      </c>
      <c r="AE722" s="4">
        <v>288</v>
      </c>
      <c r="AF722" s="4">
        <v>2200</v>
      </c>
      <c r="AG722" s="4">
        <v>633600</v>
      </c>
      <c r="AH722" s="1">
        <v>6</v>
      </c>
      <c r="AI722" s="1">
        <v>366</v>
      </c>
      <c r="AJ722" s="1">
        <v>2221</v>
      </c>
      <c r="AK722" s="1">
        <v>857306</v>
      </c>
      <c r="AL722" s="1">
        <v>3</v>
      </c>
      <c r="AM722" s="1">
        <v>413</v>
      </c>
      <c r="AN722" s="1">
        <v>2280</v>
      </c>
      <c r="AO722" s="1">
        <v>859040</v>
      </c>
    </row>
    <row r="723" spans="1:41" ht="15" x14ac:dyDescent="0.2">
      <c r="A723" s="18">
        <v>37210</v>
      </c>
      <c r="B723" s="14">
        <v>40</v>
      </c>
      <c r="C723" s="14">
        <v>84</v>
      </c>
      <c r="D723" s="14">
        <v>2970</v>
      </c>
      <c r="E723" s="21">
        <v>250238</v>
      </c>
      <c r="F723" s="14">
        <v>196</v>
      </c>
      <c r="G723" s="14">
        <v>157</v>
      </c>
      <c r="H723" s="14">
        <v>2832</v>
      </c>
      <c r="I723" s="14">
        <v>444142</v>
      </c>
      <c r="J723" s="14">
        <v>364</v>
      </c>
      <c r="K723" s="14">
        <v>163</v>
      </c>
      <c r="L723" s="14">
        <v>2774</v>
      </c>
      <c r="M723" s="14">
        <v>451550</v>
      </c>
      <c r="N723" s="14">
        <v>333</v>
      </c>
      <c r="O723" s="14">
        <v>203</v>
      </c>
      <c r="P723" s="14">
        <v>2513</v>
      </c>
      <c r="Q723" s="14">
        <v>509384</v>
      </c>
      <c r="R723" s="14">
        <v>219</v>
      </c>
      <c r="S723" s="14">
        <v>235</v>
      </c>
      <c r="T723" s="14">
        <v>2385</v>
      </c>
      <c r="U723" s="14">
        <v>559767</v>
      </c>
      <c r="V723" s="14">
        <v>229</v>
      </c>
      <c r="W723" s="14">
        <v>265</v>
      </c>
      <c r="X723" s="14">
        <v>2358</v>
      </c>
      <c r="Y723" s="14">
        <v>624742</v>
      </c>
      <c r="Z723" s="14">
        <v>8</v>
      </c>
      <c r="AA723" s="14">
        <v>312</v>
      </c>
      <c r="AB723" s="14">
        <v>2300</v>
      </c>
      <c r="AC723" s="14">
        <v>716450</v>
      </c>
      <c r="AD723" s="14"/>
      <c r="AE723" s="14"/>
      <c r="AF723" s="14"/>
      <c r="AG723" s="14"/>
      <c r="AH723" s="23">
        <v>15</v>
      </c>
      <c r="AI723" s="23">
        <v>375</v>
      </c>
      <c r="AJ723" s="23">
        <v>2045</v>
      </c>
      <c r="AK723" s="23">
        <v>766744</v>
      </c>
      <c r="AL723" s="14">
        <v>1</v>
      </c>
      <c r="AM723" s="14">
        <v>381</v>
      </c>
      <c r="AN723" s="14">
        <v>1880</v>
      </c>
      <c r="AO723" s="14">
        <v>716280</v>
      </c>
    </row>
    <row r="724" spans="1:41" ht="15" x14ac:dyDescent="0.2">
      <c r="A724" s="28">
        <v>37211</v>
      </c>
      <c r="B724" s="4">
        <v>25</v>
      </c>
      <c r="C724" s="4">
        <v>104</v>
      </c>
      <c r="D724" s="4">
        <v>3125</v>
      </c>
      <c r="E724" s="10">
        <v>325871</v>
      </c>
      <c r="F724" s="4">
        <v>75</v>
      </c>
      <c r="G724" s="4">
        <v>135</v>
      </c>
      <c r="H724" s="4">
        <v>3000</v>
      </c>
      <c r="I724" s="4">
        <v>405000</v>
      </c>
      <c r="J724" s="4">
        <v>124</v>
      </c>
      <c r="K724" s="4">
        <v>162</v>
      </c>
      <c r="L724" s="4">
        <v>2786</v>
      </c>
      <c r="M724" s="4">
        <v>452082</v>
      </c>
      <c r="N724" s="4">
        <v>124</v>
      </c>
      <c r="O724" s="4">
        <v>187</v>
      </c>
      <c r="P724" s="4">
        <v>2667</v>
      </c>
      <c r="Q724" s="4">
        <v>499111</v>
      </c>
      <c r="R724" s="4">
        <v>58</v>
      </c>
      <c r="S724" s="4">
        <v>230</v>
      </c>
      <c r="T724" s="4">
        <v>2348</v>
      </c>
      <c r="U724" s="4">
        <v>539925</v>
      </c>
      <c r="V724" s="4">
        <v>27</v>
      </c>
      <c r="W724" s="4">
        <v>271</v>
      </c>
      <c r="X724" s="4">
        <v>2270</v>
      </c>
      <c r="Y724" s="4">
        <v>614035</v>
      </c>
      <c r="Z724" s="4">
        <v>33</v>
      </c>
      <c r="AA724" s="4">
        <v>293</v>
      </c>
      <c r="AB724" s="4">
        <v>2240</v>
      </c>
      <c r="AC724" s="4">
        <v>657067</v>
      </c>
      <c r="AD724" s="4"/>
      <c r="AE724" s="4"/>
      <c r="AF724" s="4"/>
      <c r="AG724" s="4"/>
      <c r="AH724" s="1">
        <v>4</v>
      </c>
      <c r="AI724" s="1">
        <v>372</v>
      </c>
      <c r="AJ724" s="1">
        <v>2000</v>
      </c>
      <c r="AK724" s="1">
        <v>744000</v>
      </c>
      <c r="AL724" s="4"/>
      <c r="AM724" s="4"/>
      <c r="AN724" s="4"/>
      <c r="AO724" s="4"/>
    </row>
    <row r="725" spans="1:41" ht="15" x14ac:dyDescent="0.2">
      <c r="A725" s="28">
        <v>37215</v>
      </c>
      <c r="B725" s="4">
        <v>22</v>
      </c>
      <c r="C725" s="4">
        <v>121</v>
      </c>
      <c r="D725" s="4">
        <v>3150</v>
      </c>
      <c r="E725" s="10">
        <v>379575</v>
      </c>
      <c r="F725" s="4">
        <v>135</v>
      </c>
      <c r="G725" s="4">
        <v>139</v>
      </c>
      <c r="H725" s="4">
        <v>3017</v>
      </c>
      <c r="I725" s="4">
        <v>420322</v>
      </c>
      <c r="J725" s="4">
        <v>176</v>
      </c>
      <c r="K725" s="4">
        <v>164</v>
      </c>
      <c r="L725" s="4">
        <v>2806</v>
      </c>
      <c r="M725" s="4">
        <v>460857</v>
      </c>
      <c r="N725" s="4">
        <v>221</v>
      </c>
      <c r="O725" s="4">
        <v>202</v>
      </c>
      <c r="P725" s="4">
        <v>2522</v>
      </c>
      <c r="Q725" s="4">
        <v>508940</v>
      </c>
      <c r="R725" s="4">
        <v>136</v>
      </c>
      <c r="S725" s="4">
        <v>221</v>
      </c>
      <c r="T725" s="4">
        <v>2479</v>
      </c>
      <c r="U725" s="4">
        <v>548472</v>
      </c>
      <c r="V725" s="4">
        <v>43</v>
      </c>
      <c r="W725" s="4">
        <v>258</v>
      </c>
      <c r="X725" s="4">
        <v>2345</v>
      </c>
      <c r="Y725" s="4">
        <v>605010</v>
      </c>
      <c r="Z725" s="4">
        <v>22</v>
      </c>
      <c r="AA725" s="4">
        <v>303</v>
      </c>
      <c r="AB725" s="4">
        <v>2300</v>
      </c>
      <c r="AC725" s="4">
        <v>695750</v>
      </c>
      <c r="AD725" s="4">
        <v>66</v>
      </c>
      <c r="AE725" s="4">
        <v>339</v>
      </c>
      <c r="AF725" s="4">
        <v>2185</v>
      </c>
      <c r="AG725" s="4">
        <v>741261</v>
      </c>
      <c r="AH725" s="1">
        <v>2</v>
      </c>
      <c r="AI725" s="1">
        <v>369</v>
      </c>
      <c r="AJ725" s="1">
        <v>2080</v>
      </c>
      <c r="AK725" s="1">
        <v>767520</v>
      </c>
      <c r="AL725" s="4"/>
      <c r="AM725" s="4"/>
      <c r="AN725" s="4"/>
      <c r="AO725" s="4"/>
    </row>
    <row r="726" spans="1:41" ht="15" x14ac:dyDescent="0.2">
      <c r="A726" s="28">
        <v>37217</v>
      </c>
      <c r="B726" s="4"/>
      <c r="C726" s="4"/>
      <c r="D726" s="4"/>
      <c r="E726" s="10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14">
        <v>1</v>
      </c>
      <c r="AM726" s="14">
        <v>434</v>
      </c>
      <c r="AN726" s="14">
        <v>2080</v>
      </c>
      <c r="AO726" s="14">
        <v>902720</v>
      </c>
    </row>
    <row r="727" spans="1:41" ht="15" x14ac:dyDescent="0.2">
      <c r="A727" s="28">
        <v>37218</v>
      </c>
      <c r="B727" s="4">
        <v>68</v>
      </c>
      <c r="C727" s="4">
        <v>119</v>
      </c>
      <c r="D727" s="4">
        <v>3070</v>
      </c>
      <c r="E727" s="10">
        <v>366558</v>
      </c>
      <c r="F727" s="4">
        <v>219</v>
      </c>
      <c r="G727" s="4">
        <v>141</v>
      </c>
      <c r="H727" s="4">
        <v>2983</v>
      </c>
      <c r="I727" s="4">
        <v>419904</v>
      </c>
      <c r="J727" s="4">
        <v>189</v>
      </c>
      <c r="K727" s="4">
        <v>167</v>
      </c>
      <c r="L727" s="4">
        <v>2740</v>
      </c>
      <c r="M727" s="4">
        <v>457331</v>
      </c>
      <c r="N727" s="4">
        <v>124</v>
      </c>
      <c r="O727" s="4">
        <v>198</v>
      </c>
      <c r="P727" s="4">
        <v>2595</v>
      </c>
      <c r="Q727" s="4">
        <v>514213</v>
      </c>
      <c r="R727" s="4">
        <v>89</v>
      </c>
      <c r="S727" s="4">
        <v>235</v>
      </c>
      <c r="T727" s="4">
        <v>2460</v>
      </c>
      <c r="U727" s="4">
        <v>577608</v>
      </c>
      <c r="V727" s="4">
        <v>28</v>
      </c>
      <c r="W727" s="4">
        <v>254</v>
      </c>
      <c r="X727" s="4">
        <v>2250</v>
      </c>
      <c r="Y727" s="4">
        <v>570375</v>
      </c>
      <c r="Z727" s="4">
        <v>24</v>
      </c>
      <c r="AA727" s="4">
        <v>308</v>
      </c>
      <c r="AB727" s="4">
        <v>2127</v>
      </c>
      <c r="AC727" s="4">
        <v>655013</v>
      </c>
      <c r="AD727" s="4">
        <v>3</v>
      </c>
      <c r="AE727" s="4">
        <v>342</v>
      </c>
      <c r="AF727" s="4">
        <v>2070</v>
      </c>
      <c r="AG727" s="4">
        <v>707940</v>
      </c>
      <c r="AH727" s="4"/>
      <c r="AI727" s="4"/>
      <c r="AJ727" s="4"/>
      <c r="AK727" s="4"/>
      <c r="AL727" s="1">
        <v>17</v>
      </c>
      <c r="AM727" s="1">
        <v>464</v>
      </c>
      <c r="AN727" s="1">
        <v>1960</v>
      </c>
      <c r="AO727" s="1">
        <v>909440</v>
      </c>
    </row>
    <row r="728" spans="1:41" ht="15" x14ac:dyDescent="0.2">
      <c r="A728" s="28">
        <v>37222</v>
      </c>
      <c r="B728" s="4">
        <v>86</v>
      </c>
      <c r="C728" s="4">
        <v>119</v>
      </c>
      <c r="D728" s="4">
        <v>2956</v>
      </c>
      <c r="E728" s="10">
        <v>353025</v>
      </c>
      <c r="F728" s="4">
        <v>106</v>
      </c>
      <c r="G728" s="4">
        <v>140</v>
      </c>
      <c r="H728" s="4">
        <v>2975</v>
      </c>
      <c r="I728" s="4">
        <v>416996</v>
      </c>
      <c r="J728" s="4">
        <v>260</v>
      </c>
      <c r="K728" s="4">
        <v>166</v>
      </c>
      <c r="L728" s="4">
        <v>2789</v>
      </c>
      <c r="M728" s="4">
        <v>464145</v>
      </c>
      <c r="N728" s="4">
        <v>220</v>
      </c>
      <c r="O728" s="4">
        <v>204</v>
      </c>
      <c r="P728" s="4">
        <v>2542</v>
      </c>
      <c r="Q728" s="4">
        <v>518641</v>
      </c>
      <c r="R728" s="4">
        <v>189</v>
      </c>
      <c r="S728" s="4">
        <v>233</v>
      </c>
      <c r="T728" s="4">
        <v>2456</v>
      </c>
      <c r="U728" s="4">
        <v>571266</v>
      </c>
      <c r="V728" s="4">
        <v>16</v>
      </c>
      <c r="W728" s="4">
        <v>265</v>
      </c>
      <c r="X728" s="4">
        <v>2232</v>
      </c>
      <c r="Y728" s="4">
        <v>590587</v>
      </c>
      <c r="Z728" s="4">
        <v>75</v>
      </c>
      <c r="AA728" s="4">
        <v>292</v>
      </c>
      <c r="AB728" s="4">
        <v>2228</v>
      </c>
      <c r="AC728" s="4">
        <v>651022</v>
      </c>
      <c r="AD728" s="4"/>
      <c r="AE728" s="4"/>
      <c r="AF728" s="4"/>
      <c r="AG728" s="4"/>
      <c r="AH728" s="1">
        <v>16</v>
      </c>
      <c r="AI728" s="1">
        <v>373</v>
      </c>
      <c r="AJ728" s="1">
        <v>2160</v>
      </c>
      <c r="AK728" s="1">
        <v>805680</v>
      </c>
      <c r="AL728" s="4"/>
      <c r="AM728" s="4"/>
      <c r="AN728" s="4"/>
      <c r="AO728" s="4"/>
    </row>
    <row r="729" spans="1:41" ht="15" x14ac:dyDescent="0.2">
      <c r="A729" s="18">
        <v>37224</v>
      </c>
      <c r="B729" s="14"/>
      <c r="C729" s="14"/>
      <c r="D729" s="14"/>
      <c r="E729" s="21"/>
      <c r="F729" s="25">
        <v>130</v>
      </c>
      <c r="G729" s="25">
        <v>130</v>
      </c>
      <c r="H729" s="25">
        <v>2990</v>
      </c>
      <c r="I729" s="25">
        <v>389682</v>
      </c>
      <c r="J729" s="25">
        <v>552</v>
      </c>
      <c r="K729" s="25">
        <v>164</v>
      </c>
      <c r="L729" s="25">
        <v>2760</v>
      </c>
      <c r="M729" s="25">
        <v>453506</v>
      </c>
      <c r="N729" s="25">
        <v>377</v>
      </c>
      <c r="O729" s="25">
        <v>195</v>
      </c>
      <c r="P729" s="25">
        <v>2666</v>
      </c>
      <c r="Q729" s="25">
        <v>520858</v>
      </c>
      <c r="R729" s="25">
        <v>230</v>
      </c>
      <c r="S729" s="25">
        <v>230</v>
      </c>
      <c r="T729" s="25">
        <v>2477</v>
      </c>
      <c r="U729" s="25">
        <v>569884</v>
      </c>
      <c r="V729" s="25">
        <v>173</v>
      </c>
      <c r="W729" s="25">
        <v>270</v>
      </c>
      <c r="X729" s="25">
        <v>2316</v>
      </c>
      <c r="Y729" s="25">
        <v>624943</v>
      </c>
      <c r="Z729" s="25">
        <v>37</v>
      </c>
      <c r="AA729" s="25">
        <v>326</v>
      </c>
      <c r="AB729" s="25">
        <v>2218</v>
      </c>
      <c r="AC729" s="25">
        <v>722665</v>
      </c>
      <c r="AD729" s="25">
        <v>11</v>
      </c>
      <c r="AE729" s="25">
        <v>363</v>
      </c>
      <c r="AF729" s="25">
        <v>2200</v>
      </c>
      <c r="AG729" s="25">
        <v>799200</v>
      </c>
      <c r="AH729" s="14"/>
      <c r="AI729" s="14"/>
      <c r="AJ729" s="14"/>
      <c r="AK729" s="14"/>
      <c r="AL729" s="14">
        <v>2</v>
      </c>
      <c r="AM729" s="14">
        <v>397</v>
      </c>
      <c r="AN729" s="14">
        <v>2000</v>
      </c>
      <c r="AO729" s="14">
        <v>793000</v>
      </c>
    </row>
    <row r="730" spans="1:41" ht="15" x14ac:dyDescent="0.2">
      <c r="A730" s="28">
        <v>37225</v>
      </c>
      <c r="B730" s="4">
        <v>41</v>
      </c>
      <c r="C730" s="4">
        <v>114</v>
      </c>
      <c r="D730" s="4">
        <v>3170</v>
      </c>
      <c r="E730" s="10">
        <v>360746</v>
      </c>
      <c r="F730" s="4">
        <v>75</v>
      </c>
      <c r="G730" s="4">
        <v>143</v>
      </c>
      <c r="H730" s="4">
        <v>2990</v>
      </c>
      <c r="I730" s="4">
        <v>428766</v>
      </c>
      <c r="J730" s="4">
        <v>31</v>
      </c>
      <c r="K730" s="4">
        <v>163</v>
      </c>
      <c r="L730" s="4">
        <v>2883</v>
      </c>
      <c r="M730" s="4">
        <v>469022</v>
      </c>
      <c r="N730" s="4">
        <v>80</v>
      </c>
      <c r="O730" s="4">
        <v>196</v>
      </c>
      <c r="P730" s="4">
        <v>2595</v>
      </c>
      <c r="Q730" s="4">
        <v>508620</v>
      </c>
      <c r="R730" s="4">
        <v>28</v>
      </c>
      <c r="S730" s="4">
        <v>240</v>
      </c>
      <c r="T730" s="4">
        <v>2445</v>
      </c>
      <c r="U730" s="4">
        <v>586189</v>
      </c>
      <c r="V730" s="4">
        <v>23</v>
      </c>
      <c r="W730" s="4">
        <v>265</v>
      </c>
      <c r="X730" s="4">
        <v>2313</v>
      </c>
      <c r="Y730" s="4">
        <v>613033</v>
      </c>
      <c r="Z730" s="4">
        <v>7</v>
      </c>
      <c r="AA730" s="4">
        <v>283</v>
      </c>
      <c r="AB730" s="4">
        <v>2000</v>
      </c>
      <c r="AC730" s="4">
        <v>566000</v>
      </c>
      <c r="AD730" s="4">
        <v>15</v>
      </c>
      <c r="AE730" s="4">
        <v>357</v>
      </c>
      <c r="AF730" s="4">
        <v>2240</v>
      </c>
      <c r="AG730" s="4">
        <v>799680</v>
      </c>
      <c r="AH730" s="1">
        <v>17</v>
      </c>
      <c r="AI730" s="1">
        <v>366</v>
      </c>
      <c r="AJ730" s="1">
        <v>2140</v>
      </c>
      <c r="AK730" s="1">
        <v>782170</v>
      </c>
      <c r="AL730" s="1">
        <v>1</v>
      </c>
      <c r="AM730" s="1">
        <v>438</v>
      </c>
      <c r="AN730" s="1">
        <v>1950</v>
      </c>
      <c r="AO730" s="1">
        <v>854100</v>
      </c>
    </row>
    <row r="731" spans="1:41" ht="15" x14ac:dyDescent="0.2">
      <c r="A731" s="28"/>
      <c r="B731" s="4"/>
      <c r="C731" s="4"/>
      <c r="D731" s="4"/>
      <c r="E731" s="10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1"/>
      <c r="AI731" s="1"/>
      <c r="AJ731" s="1"/>
      <c r="AK731" s="1"/>
      <c r="AL731" s="1"/>
      <c r="AM731" s="1"/>
      <c r="AN731" s="1"/>
      <c r="AO731" s="1"/>
    </row>
    <row r="732" spans="1:41" ht="15" x14ac:dyDescent="0.2">
      <c r="A732" s="28">
        <v>37229</v>
      </c>
      <c r="B732" s="4">
        <v>58</v>
      </c>
      <c r="C732" s="4">
        <v>111</v>
      </c>
      <c r="D732" s="4">
        <v>3050</v>
      </c>
      <c r="E732" s="10">
        <v>338931</v>
      </c>
      <c r="F732" s="4">
        <v>155</v>
      </c>
      <c r="G732" s="4">
        <v>141</v>
      </c>
      <c r="H732" s="4">
        <v>2922</v>
      </c>
      <c r="I732" s="4">
        <v>411384</v>
      </c>
      <c r="J732" s="4">
        <v>193</v>
      </c>
      <c r="K732" s="4">
        <v>168</v>
      </c>
      <c r="L732" s="4">
        <v>2725</v>
      </c>
      <c r="M732" s="4">
        <v>456981</v>
      </c>
      <c r="N732" s="4">
        <v>453</v>
      </c>
      <c r="O732" s="4">
        <v>202</v>
      </c>
      <c r="P732" s="4">
        <v>2547</v>
      </c>
      <c r="Q732" s="4">
        <v>515169</v>
      </c>
      <c r="R732" s="4">
        <v>272</v>
      </c>
      <c r="S732" s="4">
        <v>233</v>
      </c>
      <c r="T732" s="4">
        <v>2459</v>
      </c>
      <c r="U732" s="4">
        <v>572672</v>
      </c>
      <c r="V732" s="4">
        <v>119</v>
      </c>
      <c r="W732" s="4">
        <v>266</v>
      </c>
      <c r="X732" s="4">
        <v>2347</v>
      </c>
      <c r="Y732" s="4">
        <v>624604</v>
      </c>
      <c r="Z732" s="4">
        <v>67</v>
      </c>
      <c r="AA732" s="4">
        <v>291</v>
      </c>
      <c r="AB732" s="4">
        <v>2222</v>
      </c>
      <c r="AC732" s="4">
        <v>646135</v>
      </c>
      <c r="AD732" s="4">
        <v>16</v>
      </c>
      <c r="AE732" s="4">
        <v>335</v>
      </c>
      <c r="AF732" s="4">
        <v>2070</v>
      </c>
      <c r="AG732" s="4">
        <v>693450</v>
      </c>
      <c r="AH732" s="1">
        <v>18</v>
      </c>
      <c r="AI732" s="1">
        <v>389</v>
      </c>
      <c r="AJ732" s="1">
        <v>2240</v>
      </c>
      <c r="AK732" s="1">
        <v>871360</v>
      </c>
      <c r="AL732" s="1">
        <v>20</v>
      </c>
      <c r="AM732" s="1">
        <v>487</v>
      </c>
      <c r="AN732" s="1">
        <v>2013</v>
      </c>
      <c r="AO732" s="1">
        <v>980493</v>
      </c>
    </row>
    <row r="733" spans="1:41" ht="15" x14ac:dyDescent="0.2">
      <c r="A733" s="18">
        <v>37231</v>
      </c>
      <c r="B733" s="25">
        <v>5</v>
      </c>
      <c r="C733" s="25">
        <v>77</v>
      </c>
      <c r="D733" s="25">
        <v>3158</v>
      </c>
      <c r="E733" s="26">
        <v>241930</v>
      </c>
      <c r="F733" s="25">
        <v>160</v>
      </c>
      <c r="G733" s="25">
        <v>128</v>
      </c>
      <c r="H733" s="25">
        <v>3011</v>
      </c>
      <c r="I733" s="25">
        <v>384733</v>
      </c>
      <c r="J733" s="25">
        <v>584</v>
      </c>
      <c r="K733" s="25">
        <v>159</v>
      </c>
      <c r="L733" s="25">
        <v>2808</v>
      </c>
      <c r="M733" s="25">
        <v>447075</v>
      </c>
      <c r="N733" s="25">
        <v>619</v>
      </c>
      <c r="O733" s="25">
        <v>201</v>
      </c>
      <c r="P733" s="25">
        <v>2646</v>
      </c>
      <c r="Q733" s="25">
        <v>531973</v>
      </c>
      <c r="R733" s="25">
        <v>294</v>
      </c>
      <c r="S733" s="25">
        <v>229</v>
      </c>
      <c r="T733" s="25">
        <v>2445</v>
      </c>
      <c r="U733" s="25">
        <v>559961</v>
      </c>
      <c r="V733" s="25">
        <v>436</v>
      </c>
      <c r="W733" s="25">
        <v>273</v>
      </c>
      <c r="X733" s="25">
        <v>2372</v>
      </c>
      <c r="Y733" s="25">
        <v>648527</v>
      </c>
      <c r="Z733" s="25">
        <v>71</v>
      </c>
      <c r="AA733" s="25">
        <v>315</v>
      </c>
      <c r="AB733" s="25">
        <v>2274</v>
      </c>
      <c r="AC733" s="25">
        <v>716773</v>
      </c>
      <c r="AD733" s="25">
        <v>6</v>
      </c>
      <c r="AE733" s="25">
        <v>364</v>
      </c>
      <c r="AF733" s="25">
        <v>2020</v>
      </c>
      <c r="AG733" s="25">
        <v>735828</v>
      </c>
      <c r="AH733" s="14"/>
      <c r="AI733" s="14"/>
      <c r="AJ733" s="14"/>
      <c r="AK733" s="14"/>
      <c r="AL733" s="1"/>
      <c r="AM733" s="1"/>
      <c r="AN733" s="1"/>
      <c r="AO733" s="1"/>
    </row>
    <row r="734" spans="1:41" ht="15" x14ac:dyDescent="0.2">
      <c r="A734" s="28">
        <v>37232</v>
      </c>
      <c r="B734" s="4">
        <v>44</v>
      </c>
      <c r="C734" s="4">
        <v>115</v>
      </c>
      <c r="D734" s="4">
        <v>3133</v>
      </c>
      <c r="E734" s="10">
        <v>361378</v>
      </c>
      <c r="F734" s="4">
        <v>132</v>
      </c>
      <c r="G734" s="4">
        <v>140</v>
      </c>
      <c r="H734" s="4">
        <v>2907</v>
      </c>
      <c r="I734" s="4">
        <v>406169</v>
      </c>
      <c r="J734" s="4">
        <v>178</v>
      </c>
      <c r="K734" s="4">
        <v>164</v>
      </c>
      <c r="L734" s="4">
        <v>2748</v>
      </c>
      <c r="M734" s="4">
        <v>451185</v>
      </c>
      <c r="N734" s="4">
        <v>209</v>
      </c>
      <c r="O734" s="4">
        <v>199</v>
      </c>
      <c r="P734" s="4">
        <v>2512</v>
      </c>
      <c r="Q734" s="4">
        <v>500893</v>
      </c>
      <c r="R734" s="4">
        <v>157</v>
      </c>
      <c r="S734" s="4">
        <v>229</v>
      </c>
      <c r="T734" s="4">
        <v>2348</v>
      </c>
      <c r="U734" s="4">
        <v>537573</v>
      </c>
      <c r="V734" s="4">
        <v>78</v>
      </c>
      <c r="W734" s="4">
        <v>261</v>
      </c>
      <c r="X734" s="4">
        <v>2360</v>
      </c>
      <c r="Y734" s="4">
        <v>615016</v>
      </c>
      <c r="Z734" s="4">
        <v>50</v>
      </c>
      <c r="AA734" s="4">
        <v>302</v>
      </c>
      <c r="AB734" s="4">
        <v>2240</v>
      </c>
      <c r="AC734" s="4">
        <v>677227</v>
      </c>
      <c r="AD734" s="4">
        <v>3</v>
      </c>
      <c r="AE734" s="4">
        <v>332</v>
      </c>
      <c r="AF734" s="4">
        <v>2110</v>
      </c>
      <c r="AG734" s="4">
        <v>700520</v>
      </c>
      <c r="AH734" s="1">
        <v>1</v>
      </c>
      <c r="AI734" s="1">
        <v>368</v>
      </c>
      <c r="AJ734" s="1">
        <v>2020</v>
      </c>
      <c r="AK734" s="1">
        <v>743360</v>
      </c>
      <c r="AL734" s="1">
        <v>2</v>
      </c>
      <c r="AM734" s="1">
        <v>422</v>
      </c>
      <c r="AN734" s="1">
        <v>2040</v>
      </c>
      <c r="AO734" s="1">
        <v>860880</v>
      </c>
    </row>
    <row r="735" spans="1:41" ht="15" x14ac:dyDescent="0.2">
      <c r="A735" s="28">
        <v>37236</v>
      </c>
      <c r="B735" s="4">
        <v>58</v>
      </c>
      <c r="C735" s="4">
        <v>107</v>
      </c>
      <c r="D735" s="4">
        <v>2960</v>
      </c>
      <c r="E735" s="10">
        <v>317143</v>
      </c>
      <c r="F735" s="4">
        <v>162</v>
      </c>
      <c r="G735" s="4">
        <v>140</v>
      </c>
      <c r="H735" s="4">
        <v>2940</v>
      </c>
      <c r="I735" s="4">
        <v>412188</v>
      </c>
      <c r="J735" s="4">
        <v>279</v>
      </c>
      <c r="K735" s="4">
        <v>168</v>
      </c>
      <c r="L735" s="4">
        <v>2698</v>
      </c>
      <c r="M735" s="4">
        <v>452662</v>
      </c>
      <c r="N735" s="4">
        <v>495</v>
      </c>
      <c r="O735" s="4">
        <v>200</v>
      </c>
      <c r="P735" s="4">
        <v>2543</v>
      </c>
      <c r="Q735" s="4">
        <v>509781</v>
      </c>
      <c r="R735" s="4">
        <v>169</v>
      </c>
      <c r="S735" s="4">
        <v>235</v>
      </c>
      <c r="T735" s="4">
        <v>2380</v>
      </c>
      <c r="U735" s="4">
        <v>559084</v>
      </c>
      <c r="V735" s="4">
        <v>110</v>
      </c>
      <c r="W735" s="4">
        <v>261</v>
      </c>
      <c r="X735" s="4">
        <v>2303</v>
      </c>
      <c r="Y735" s="4">
        <v>601240</v>
      </c>
      <c r="Z735" s="4">
        <v>49</v>
      </c>
      <c r="AA735" s="4">
        <v>289</v>
      </c>
      <c r="AB735" s="4">
        <v>2184</v>
      </c>
      <c r="AC735" s="4">
        <v>631613</v>
      </c>
      <c r="AD735" s="4"/>
      <c r="AE735" s="4"/>
      <c r="AF735" s="4"/>
      <c r="AG735" s="4"/>
      <c r="AH735" s="1">
        <v>1</v>
      </c>
      <c r="AI735" s="1">
        <v>384</v>
      </c>
      <c r="AJ735" s="1">
        <v>1960</v>
      </c>
      <c r="AK735" s="1">
        <v>752640</v>
      </c>
      <c r="AL735" s="4"/>
      <c r="AM735" s="4"/>
      <c r="AN735" s="4"/>
      <c r="AO735" s="4"/>
    </row>
    <row r="736" spans="1:41" ht="15" x14ac:dyDescent="0.2">
      <c r="A736" s="18">
        <v>37238</v>
      </c>
      <c r="B736" s="25">
        <v>3</v>
      </c>
      <c r="C736" s="25">
        <v>90</v>
      </c>
      <c r="D736" s="25">
        <v>3450</v>
      </c>
      <c r="E736" s="26">
        <v>311794</v>
      </c>
      <c r="F736" s="25">
        <v>132</v>
      </c>
      <c r="G736" s="25">
        <v>130</v>
      </c>
      <c r="H736" s="25">
        <v>2889</v>
      </c>
      <c r="I736" s="25">
        <v>374940</v>
      </c>
      <c r="J736" s="25">
        <v>296</v>
      </c>
      <c r="K736" s="25">
        <v>163</v>
      </c>
      <c r="L736" s="25">
        <v>2697</v>
      </c>
      <c r="M736" s="25">
        <v>440075</v>
      </c>
      <c r="N736" s="25">
        <v>504</v>
      </c>
      <c r="O736" s="25">
        <v>197</v>
      </c>
      <c r="P736" s="25">
        <v>2577</v>
      </c>
      <c r="Q736" s="25">
        <v>506664</v>
      </c>
      <c r="R736" s="25">
        <v>375</v>
      </c>
      <c r="S736" s="25">
        <v>232</v>
      </c>
      <c r="T736" s="25">
        <v>2408</v>
      </c>
      <c r="U736" s="25">
        <v>559105</v>
      </c>
      <c r="V736" s="25">
        <v>372</v>
      </c>
      <c r="W736" s="25">
        <v>270</v>
      </c>
      <c r="X736" s="25">
        <v>2311</v>
      </c>
      <c r="Y736" s="25">
        <v>623616</v>
      </c>
      <c r="Z736" s="25">
        <v>90</v>
      </c>
      <c r="AA736" s="25">
        <v>316</v>
      </c>
      <c r="AB736" s="25">
        <v>2197</v>
      </c>
      <c r="AC736" s="25">
        <v>694706</v>
      </c>
      <c r="AD736" s="25">
        <v>18</v>
      </c>
      <c r="AE736" s="25">
        <v>364</v>
      </c>
      <c r="AF736" s="25">
        <v>2100</v>
      </c>
      <c r="AG736" s="25">
        <v>764983</v>
      </c>
      <c r="AH736" s="14"/>
      <c r="AI736" s="14"/>
      <c r="AJ736" s="14"/>
      <c r="AK736" s="14"/>
      <c r="AL736" s="14"/>
      <c r="AM736" s="14"/>
      <c r="AN736" s="4"/>
      <c r="AO736" s="4"/>
    </row>
    <row r="737" spans="1:41" ht="15" x14ac:dyDescent="0.2">
      <c r="A737" s="28">
        <v>37239</v>
      </c>
      <c r="B737" s="4">
        <v>86</v>
      </c>
      <c r="C737" s="4">
        <v>114</v>
      </c>
      <c r="D737" s="4">
        <v>3000</v>
      </c>
      <c r="E737" s="10">
        <v>340800</v>
      </c>
      <c r="F737" s="4">
        <v>287</v>
      </c>
      <c r="G737" s="4">
        <v>142</v>
      </c>
      <c r="H737" s="4">
        <v>2808</v>
      </c>
      <c r="I737" s="4">
        <v>398190</v>
      </c>
      <c r="J737" s="4">
        <v>353</v>
      </c>
      <c r="K737" s="4">
        <v>162</v>
      </c>
      <c r="L737" s="4">
        <v>2675</v>
      </c>
      <c r="M737" s="4">
        <v>434093</v>
      </c>
      <c r="N737" s="4">
        <v>183</v>
      </c>
      <c r="O737" s="4">
        <v>196</v>
      </c>
      <c r="P737" s="4">
        <v>2569</v>
      </c>
      <c r="Q737" s="4">
        <v>504357</v>
      </c>
      <c r="R737" s="4">
        <v>125</v>
      </c>
      <c r="S737" s="4">
        <v>235</v>
      </c>
      <c r="T737" s="4">
        <v>2413</v>
      </c>
      <c r="U737" s="4">
        <v>567670</v>
      </c>
      <c r="V737" s="4">
        <v>7</v>
      </c>
      <c r="W737" s="4">
        <v>256</v>
      </c>
      <c r="X737" s="4">
        <v>2000</v>
      </c>
      <c r="Y737" s="4">
        <v>524800</v>
      </c>
      <c r="Z737" s="4">
        <v>43</v>
      </c>
      <c r="AA737" s="4">
        <v>294</v>
      </c>
      <c r="AB737" s="4">
        <v>2131</v>
      </c>
      <c r="AC737" s="4">
        <v>626944</v>
      </c>
      <c r="AD737" s="4"/>
      <c r="AE737" s="4"/>
      <c r="AF737" s="4"/>
      <c r="AG737" s="4"/>
      <c r="AH737" s="1">
        <v>1</v>
      </c>
      <c r="AI737" s="1">
        <v>384</v>
      </c>
      <c r="AJ737" s="1">
        <v>2100</v>
      </c>
      <c r="AK737" s="1">
        <v>806400</v>
      </c>
      <c r="AL737" s="4"/>
      <c r="AM737" s="4"/>
      <c r="AN737" s="4"/>
      <c r="AO737" s="4"/>
    </row>
    <row r="738" spans="1:41" ht="15" x14ac:dyDescent="0.2">
      <c r="A738" s="28">
        <v>37243</v>
      </c>
      <c r="B738" s="4">
        <v>86</v>
      </c>
      <c r="C738" s="4">
        <v>114</v>
      </c>
      <c r="D738" s="4">
        <v>3000</v>
      </c>
      <c r="E738" s="10">
        <v>340800</v>
      </c>
      <c r="F738" s="4">
        <v>287</v>
      </c>
      <c r="G738" s="4">
        <v>142</v>
      </c>
      <c r="H738" s="4">
        <v>2808</v>
      </c>
      <c r="I738" s="4">
        <v>398190</v>
      </c>
      <c r="J738" s="4">
        <v>353</v>
      </c>
      <c r="K738" s="4">
        <v>162</v>
      </c>
      <c r="L738" s="4">
        <v>2675</v>
      </c>
      <c r="M738" s="4">
        <v>434093</v>
      </c>
      <c r="N738" s="4">
        <v>183</v>
      </c>
      <c r="O738" s="4">
        <v>196</v>
      </c>
      <c r="P738" s="4">
        <v>2569</v>
      </c>
      <c r="Q738" s="4">
        <v>504357</v>
      </c>
      <c r="R738" s="4">
        <v>125</v>
      </c>
      <c r="S738" s="4">
        <v>235</v>
      </c>
      <c r="T738" s="4">
        <v>2413</v>
      </c>
      <c r="U738" s="4">
        <v>567670</v>
      </c>
      <c r="V738" s="4">
        <v>7</v>
      </c>
      <c r="W738" s="4">
        <v>256</v>
      </c>
      <c r="X738" s="4">
        <v>2000</v>
      </c>
      <c r="Y738" s="4">
        <v>524800</v>
      </c>
      <c r="Z738" s="4">
        <v>43</v>
      </c>
      <c r="AA738" s="4">
        <v>294</v>
      </c>
      <c r="AB738" s="4">
        <v>2131</v>
      </c>
      <c r="AC738" s="4">
        <v>626944</v>
      </c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</row>
    <row r="739" spans="1:41" ht="15" x14ac:dyDescent="0.2">
      <c r="A739" s="28">
        <v>37245</v>
      </c>
      <c r="B739" s="4"/>
      <c r="C739" s="4"/>
      <c r="D739" s="4"/>
      <c r="E739" s="10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</row>
    <row r="740" spans="1:41" ht="15" x14ac:dyDescent="0.2">
      <c r="A740" s="28">
        <v>37246</v>
      </c>
      <c r="B740" s="4"/>
      <c r="C740" s="4"/>
      <c r="D740" s="4"/>
      <c r="E740" s="10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</row>
    <row r="741" spans="1:41" ht="15" x14ac:dyDescent="0.2">
      <c r="A741" s="28">
        <v>37250</v>
      </c>
      <c r="B741" s="4"/>
      <c r="C741" s="4"/>
      <c r="D741" s="4"/>
      <c r="E741" s="10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</row>
    <row r="742" spans="1:41" ht="15" x14ac:dyDescent="0.2">
      <c r="A742" s="28">
        <v>37252</v>
      </c>
      <c r="B742" s="4"/>
      <c r="C742" s="4"/>
      <c r="D742" s="4"/>
      <c r="E742" s="10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</row>
    <row r="743" spans="1:41" ht="15" x14ac:dyDescent="0.2">
      <c r="A743" s="28">
        <v>37253</v>
      </c>
      <c r="B743" s="4"/>
      <c r="C743" s="4"/>
      <c r="D743" s="4"/>
      <c r="E743" s="10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</row>
    <row r="744" spans="1:41" ht="15" x14ac:dyDescent="0.2">
      <c r="A744" s="28"/>
      <c r="B744" s="4"/>
      <c r="C744" s="4"/>
      <c r="D744" s="4"/>
      <c r="E744" s="10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</row>
    <row r="745" spans="1:41" ht="15" x14ac:dyDescent="0.2">
      <c r="A745" s="28">
        <v>37257</v>
      </c>
      <c r="B745" s="4"/>
      <c r="C745" s="4"/>
      <c r="D745" s="4"/>
      <c r="E745" s="10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</row>
    <row r="746" spans="1:41" ht="15" x14ac:dyDescent="0.2">
      <c r="A746" s="28">
        <v>37259</v>
      </c>
      <c r="B746" s="4"/>
      <c r="C746" s="4"/>
      <c r="D746" s="4"/>
      <c r="E746" s="10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</row>
    <row r="747" spans="1:41" ht="15" x14ac:dyDescent="0.2">
      <c r="A747" s="28">
        <v>37260</v>
      </c>
      <c r="B747" s="4"/>
      <c r="C747" s="4"/>
      <c r="D747" s="4"/>
      <c r="E747" s="10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</row>
    <row r="748" spans="1:41" ht="15" x14ac:dyDescent="0.2">
      <c r="A748" s="28">
        <v>37264</v>
      </c>
      <c r="B748" s="4">
        <v>72</v>
      </c>
      <c r="C748" s="4">
        <v>116</v>
      </c>
      <c r="D748" s="4">
        <v>3021</v>
      </c>
      <c r="E748" s="10">
        <v>350917</v>
      </c>
      <c r="F748" s="4">
        <v>162</v>
      </c>
      <c r="G748" s="11">
        <v>137</v>
      </c>
      <c r="H748" s="4">
        <v>2911</v>
      </c>
      <c r="I748" s="11">
        <v>398814</v>
      </c>
      <c r="J748" s="4">
        <v>127</v>
      </c>
      <c r="K748" s="4">
        <v>164</v>
      </c>
      <c r="L748" s="4">
        <v>2712</v>
      </c>
      <c r="M748" s="4">
        <v>444202</v>
      </c>
      <c r="N748" s="4">
        <v>192</v>
      </c>
      <c r="O748" s="4">
        <v>201</v>
      </c>
      <c r="P748" s="4">
        <v>2620</v>
      </c>
      <c r="Q748" s="4">
        <v>525310</v>
      </c>
      <c r="R748" s="4">
        <v>73</v>
      </c>
      <c r="S748" s="4">
        <v>227</v>
      </c>
      <c r="T748" s="4">
        <v>2587</v>
      </c>
      <c r="U748" s="4">
        <v>566301</v>
      </c>
      <c r="V748" s="4">
        <v>70</v>
      </c>
      <c r="W748" s="4">
        <v>257</v>
      </c>
      <c r="X748" s="4">
        <v>2380</v>
      </c>
      <c r="Y748" s="4">
        <v>612612</v>
      </c>
      <c r="Z748" s="4">
        <v>1</v>
      </c>
      <c r="AA748" s="4">
        <v>294</v>
      </c>
      <c r="AB748" s="4">
        <v>2100</v>
      </c>
      <c r="AC748" s="4">
        <v>617400</v>
      </c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</row>
    <row r="749" spans="1:41" ht="15" x14ac:dyDescent="0.2">
      <c r="A749" s="18">
        <v>37266</v>
      </c>
      <c r="B749" s="25">
        <v>12</v>
      </c>
      <c r="C749" s="25">
        <v>117</v>
      </c>
      <c r="D749" s="25">
        <v>3213</v>
      </c>
      <c r="E749" s="26">
        <v>374896</v>
      </c>
      <c r="F749" s="25">
        <v>75</v>
      </c>
      <c r="G749" s="25">
        <v>125</v>
      </c>
      <c r="H749" s="25">
        <v>3100</v>
      </c>
      <c r="I749" s="25">
        <v>386873</v>
      </c>
      <c r="J749" s="25">
        <v>453</v>
      </c>
      <c r="K749" s="25">
        <v>166</v>
      </c>
      <c r="L749" s="25">
        <v>2794</v>
      </c>
      <c r="M749" s="25">
        <v>462853</v>
      </c>
      <c r="N749" s="25">
        <v>324</v>
      </c>
      <c r="O749" s="25">
        <v>199</v>
      </c>
      <c r="P749" s="25">
        <v>2680</v>
      </c>
      <c r="Q749" s="25">
        <v>534663</v>
      </c>
      <c r="R749" s="25">
        <v>332</v>
      </c>
      <c r="S749" s="25">
        <v>247</v>
      </c>
      <c r="T749" s="25">
        <v>2457</v>
      </c>
      <c r="U749" s="25">
        <v>606752</v>
      </c>
      <c r="V749" s="25">
        <v>51</v>
      </c>
      <c r="W749" s="25">
        <v>274</v>
      </c>
      <c r="X749" s="25">
        <v>2415</v>
      </c>
      <c r="Y749" s="25">
        <v>661653</v>
      </c>
      <c r="Z749" s="25">
        <v>96</v>
      </c>
      <c r="AA749" s="25">
        <v>293</v>
      </c>
      <c r="AB749" s="25">
        <v>2326</v>
      </c>
      <c r="AC749" s="25">
        <v>680698</v>
      </c>
      <c r="AD749" s="25">
        <v>45</v>
      </c>
      <c r="AE749" s="25">
        <v>272</v>
      </c>
      <c r="AF749" s="25">
        <v>2438</v>
      </c>
      <c r="AG749" s="25">
        <v>662522</v>
      </c>
      <c r="AH749" s="14"/>
      <c r="AI749" s="14"/>
      <c r="AJ749" s="14"/>
      <c r="AK749" s="14"/>
      <c r="AL749" s="14"/>
      <c r="AM749" s="14"/>
      <c r="AN749" s="4"/>
      <c r="AO749" s="4"/>
    </row>
    <row r="750" spans="1:41" ht="15" x14ac:dyDescent="0.2">
      <c r="A750" s="18">
        <v>37267</v>
      </c>
      <c r="B750" s="25"/>
      <c r="C750" s="25"/>
      <c r="D750" s="25"/>
      <c r="E750" s="26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14"/>
      <c r="AI750" s="14"/>
      <c r="AJ750" s="14"/>
      <c r="AK750" s="14"/>
      <c r="AL750" s="14"/>
      <c r="AM750" s="14"/>
      <c r="AN750" s="4"/>
      <c r="AO750" s="4"/>
    </row>
    <row r="751" spans="1:41" ht="15" x14ac:dyDescent="0.2">
      <c r="A751" s="28">
        <v>37271</v>
      </c>
      <c r="B751" s="4">
        <v>63</v>
      </c>
      <c r="C751" s="4">
        <v>105</v>
      </c>
      <c r="D751" s="4">
        <v>3136</v>
      </c>
      <c r="E751" s="10">
        <v>329907</v>
      </c>
      <c r="F751" s="4">
        <v>180</v>
      </c>
      <c r="G751" s="4">
        <v>141</v>
      </c>
      <c r="H751" s="4">
        <v>2980</v>
      </c>
      <c r="I751" s="4">
        <v>418988</v>
      </c>
      <c r="J751" s="4">
        <v>210</v>
      </c>
      <c r="K751" s="4">
        <v>167</v>
      </c>
      <c r="L751" s="4">
        <v>2833</v>
      </c>
      <c r="M751" s="4">
        <v>472852</v>
      </c>
      <c r="N751" s="4">
        <v>276</v>
      </c>
      <c r="O751" s="4">
        <v>195</v>
      </c>
      <c r="P751" s="4">
        <v>2653</v>
      </c>
      <c r="Q751" s="4">
        <v>517686</v>
      </c>
      <c r="R751" s="4">
        <v>215</v>
      </c>
      <c r="S751" s="4">
        <v>236</v>
      </c>
      <c r="T751" s="4">
        <v>2400</v>
      </c>
      <c r="U751" s="4">
        <v>566031</v>
      </c>
      <c r="V751" s="4">
        <v>191</v>
      </c>
      <c r="W751" s="4">
        <v>263</v>
      </c>
      <c r="X751" s="4">
        <v>2443</v>
      </c>
      <c r="Y751" s="4">
        <v>642880</v>
      </c>
      <c r="Z751" s="4">
        <v>23</v>
      </c>
      <c r="AA751" s="4">
        <v>307</v>
      </c>
      <c r="AB751" s="4">
        <v>2253</v>
      </c>
      <c r="AC751" s="4">
        <v>692524</v>
      </c>
      <c r="AD751" s="4">
        <v>57</v>
      </c>
      <c r="AE751" s="4">
        <v>323</v>
      </c>
      <c r="AF751" s="4">
        <v>2353</v>
      </c>
      <c r="AG751" s="4">
        <v>759342</v>
      </c>
      <c r="AH751" s="4"/>
      <c r="AI751" s="4"/>
      <c r="AJ751" s="4"/>
      <c r="AK751" s="4"/>
      <c r="AL751" s="4"/>
      <c r="AM751" s="4"/>
      <c r="AN751" s="4"/>
      <c r="AO751" s="4"/>
    </row>
    <row r="752" spans="1:41" ht="15" x14ac:dyDescent="0.2">
      <c r="A752" s="18">
        <v>37273</v>
      </c>
      <c r="B752" s="14"/>
      <c r="C752" s="14"/>
      <c r="D752" s="14"/>
      <c r="E752" s="21"/>
      <c r="F752" s="25">
        <v>105</v>
      </c>
      <c r="G752" s="25">
        <v>129</v>
      </c>
      <c r="H752" s="25">
        <v>3037</v>
      </c>
      <c r="I752" s="25">
        <v>391307</v>
      </c>
      <c r="J752" s="25">
        <v>416</v>
      </c>
      <c r="K752" s="25">
        <v>164</v>
      </c>
      <c r="L752" s="25">
        <v>2829</v>
      </c>
      <c r="M752" s="25">
        <v>462888</v>
      </c>
      <c r="N752" s="25">
        <v>417</v>
      </c>
      <c r="O752" s="25">
        <v>198</v>
      </c>
      <c r="P752" s="25">
        <v>2651</v>
      </c>
      <c r="Q752" s="25">
        <v>525601</v>
      </c>
      <c r="R752" s="25">
        <v>286</v>
      </c>
      <c r="S752" s="25">
        <v>234</v>
      </c>
      <c r="T752" s="25">
        <v>2436</v>
      </c>
      <c r="U752" s="25">
        <v>570593</v>
      </c>
      <c r="V752" s="25">
        <v>265</v>
      </c>
      <c r="W752" s="25">
        <v>267</v>
      </c>
      <c r="X752" s="25">
        <v>2357</v>
      </c>
      <c r="Y752" s="25">
        <v>628566</v>
      </c>
      <c r="Z752" s="25">
        <v>82</v>
      </c>
      <c r="AA752" s="25">
        <v>310</v>
      </c>
      <c r="AB752" s="25">
        <v>2203</v>
      </c>
      <c r="AC752" s="25">
        <v>684053</v>
      </c>
      <c r="AD752" s="25">
        <v>12</v>
      </c>
      <c r="AE752" s="25">
        <v>355</v>
      </c>
      <c r="AF752" s="25">
        <v>2155</v>
      </c>
      <c r="AG752" s="25">
        <v>764850</v>
      </c>
      <c r="AH752" s="14"/>
      <c r="AI752" s="14"/>
      <c r="AJ752" s="14"/>
      <c r="AK752" s="14"/>
      <c r="AL752" s="14"/>
      <c r="AM752" s="14"/>
      <c r="AN752" s="4"/>
      <c r="AO752" s="4"/>
    </row>
    <row r="753" spans="1:41" ht="15" x14ac:dyDescent="0.2">
      <c r="A753" s="28">
        <v>37274</v>
      </c>
      <c r="B753" s="4">
        <v>113</v>
      </c>
      <c r="C753" s="4">
        <v>125</v>
      </c>
      <c r="D753" s="4">
        <v>3081</v>
      </c>
      <c r="E753" s="10">
        <v>384771</v>
      </c>
      <c r="F753" s="4">
        <v>235</v>
      </c>
      <c r="G753" s="4">
        <v>140</v>
      </c>
      <c r="H753" s="4">
        <v>2835</v>
      </c>
      <c r="I753" s="4">
        <v>397500</v>
      </c>
      <c r="J753" s="4">
        <v>248</v>
      </c>
      <c r="K753" s="4">
        <v>163</v>
      </c>
      <c r="L753" s="4">
        <v>2768</v>
      </c>
      <c r="M753" s="4">
        <v>450685</v>
      </c>
      <c r="N753" s="4">
        <v>159</v>
      </c>
      <c r="O753" s="4">
        <v>196</v>
      </c>
      <c r="P753" s="4">
        <v>2595</v>
      </c>
      <c r="Q753" s="4">
        <v>509710</v>
      </c>
      <c r="R753" s="4">
        <v>28</v>
      </c>
      <c r="S753" s="4">
        <v>230</v>
      </c>
      <c r="T753" s="4">
        <v>2303</v>
      </c>
      <c r="U753" s="4">
        <v>529767</v>
      </c>
      <c r="V753" s="4">
        <v>137</v>
      </c>
      <c r="W753" s="4">
        <v>262</v>
      </c>
      <c r="X753" s="4">
        <v>2356</v>
      </c>
      <c r="Y753" s="4">
        <v>617508</v>
      </c>
      <c r="Z753" s="4">
        <v>25</v>
      </c>
      <c r="AA753" s="4">
        <v>305</v>
      </c>
      <c r="AB753" s="4">
        <v>2165</v>
      </c>
      <c r="AC753" s="4">
        <v>660325</v>
      </c>
      <c r="AD753" s="4">
        <v>2</v>
      </c>
      <c r="AE753" s="4">
        <v>351</v>
      </c>
      <c r="AF753" s="4">
        <v>2380</v>
      </c>
      <c r="AG753" s="4">
        <v>835380</v>
      </c>
      <c r="AH753" s="1">
        <v>1</v>
      </c>
      <c r="AI753" s="1">
        <v>374</v>
      </c>
      <c r="AJ753" s="1">
        <v>2040</v>
      </c>
      <c r="AK753" s="1">
        <v>762960</v>
      </c>
      <c r="AL753" s="4"/>
      <c r="AM753" s="4"/>
      <c r="AN753" s="4"/>
      <c r="AO753" s="4"/>
    </row>
    <row r="754" spans="1:41" ht="15" x14ac:dyDescent="0.2">
      <c r="A754" s="28">
        <v>37278</v>
      </c>
      <c r="B754" s="4">
        <v>105</v>
      </c>
      <c r="C754" s="4">
        <v>116</v>
      </c>
      <c r="D754" s="4">
        <v>2968</v>
      </c>
      <c r="E754" s="10">
        <v>344585</v>
      </c>
      <c r="F754" s="4">
        <v>186</v>
      </c>
      <c r="G754" s="4">
        <v>139</v>
      </c>
      <c r="H754" s="4">
        <v>2891</v>
      </c>
      <c r="I754" s="4">
        <v>400705</v>
      </c>
      <c r="J754" s="4">
        <v>276</v>
      </c>
      <c r="K754" s="4">
        <v>165</v>
      </c>
      <c r="L754" s="4">
        <v>2877</v>
      </c>
      <c r="M754" s="4">
        <v>474914</v>
      </c>
      <c r="N754" s="4">
        <v>299</v>
      </c>
      <c r="O754" s="4">
        <v>197</v>
      </c>
      <c r="P754" s="4">
        <v>2585</v>
      </c>
      <c r="Q754" s="4">
        <v>510429</v>
      </c>
      <c r="R754" s="4">
        <v>158</v>
      </c>
      <c r="S754" s="4">
        <v>234</v>
      </c>
      <c r="T754" s="4">
        <v>2481</v>
      </c>
      <c r="U754" s="4">
        <v>579546</v>
      </c>
      <c r="V754" s="4">
        <v>175</v>
      </c>
      <c r="W754" s="4">
        <v>267</v>
      </c>
      <c r="X754" s="4">
        <v>2354</v>
      </c>
      <c r="Y754" s="4">
        <v>629224</v>
      </c>
      <c r="Z754" s="4">
        <v>76</v>
      </c>
      <c r="AA754" s="4">
        <v>293</v>
      </c>
      <c r="AB754" s="4">
        <v>2325</v>
      </c>
      <c r="AC754" s="4">
        <v>681225</v>
      </c>
      <c r="AD754" s="4">
        <v>30</v>
      </c>
      <c r="AE754" s="4">
        <v>330</v>
      </c>
      <c r="AF754" s="4">
        <v>2233</v>
      </c>
      <c r="AG754" s="4">
        <v>737000</v>
      </c>
      <c r="AH754" s="1">
        <v>19</v>
      </c>
      <c r="AI754" s="1">
        <v>394</v>
      </c>
      <c r="AJ754" s="1">
        <v>2160</v>
      </c>
      <c r="AK754" s="1">
        <v>851040</v>
      </c>
      <c r="AL754" s="4"/>
      <c r="AM754" s="4"/>
      <c r="AN754" s="4"/>
      <c r="AO754" s="4"/>
    </row>
    <row r="755" spans="1:41" ht="15" x14ac:dyDescent="0.2">
      <c r="A755" s="28">
        <v>37280</v>
      </c>
      <c r="B755" s="4"/>
      <c r="C755" s="4"/>
      <c r="D755" s="4"/>
      <c r="E755" s="10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</row>
    <row r="756" spans="1:41" ht="15" x14ac:dyDescent="0.2">
      <c r="A756" s="28">
        <v>37281</v>
      </c>
      <c r="B756" s="4">
        <v>159</v>
      </c>
      <c r="C756" s="4">
        <v>116</v>
      </c>
      <c r="D756" s="4">
        <v>2964</v>
      </c>
      <c r="E756" s="10">
        <v>342704</v>
      </c>
      <c r="F756" s="4">
        <v>121</v>
      </c>
      <c r="G756" s="4">
        <v>140</v>
      </c>
      <c r="H756" s="4">
        <v>2906</v>
      </c>
      <c r="I756" s="4">
        <v>407238</v>
      </c>
      <c r="J756" s="4">
        <v>266</v>
      </c>
      <c r="K756" s="4">
        <v>163</v>
      </c>
      <c r="L756" s="4">
        <v>2812</v>
      </c>
      <c r="M756" s="4">
        <v>457364</v>
      </c>
      <c r="N756" s="4">
        <v>148</v>
      </c>
      <c r="O756" s="4">
        <v>201</v>
      </c>
      <c r="P756" s="4">
        <v>2596</v>
      </c>
      <c r="Q756" s="4">
        <v>520758</v>
      </c>
      <c r="R756" s="4">
        <v>50</v>
      </c>
      <c r="S756" s="4">
        <v>234</v>
      </c>
      <c r="T756" s="4">
        <v>2433</v>
      </c>
      <c r="U756" s="4">
        <v>569400</v>
      </c>
      <c r="V756" s="4">
        <v>42</v>
      </c>
      <c r="W756" s="4">
        <v>264</v>
      </c>
      <c r="X756" s="4">
        <v>2330</v>
      </c>
      <c r="Y756" s="4">
        <v>613955</v>
      </c>
      <c r="Z756" s="4">
        <v>67</v>
      </c>
      <c r="AA756" s="4">
        <v>290</v>
      </c>
      <c r="AB756" s="4">
        <v>2310</v>
      </c>
      <c r="AC756" s="4">
        <v>668976</v>
      </c>
      <c r="AD756" s="4">
        <v>4</v>
      </c>
      <c r="AE756" s="4">
        <v>359</v>
      </c>
      <c r="AF756" s="4">
        <v>2100</v>
      </c>
      <c r="AG756" s="4">
        <v>753900</v>
      </c>
      <c r="AH756" s="1">
        <v>1</v>
      </c>
      <c r="AI756" s="1">
        <v>382</v>
      </c>
      <c r="AJ756" s="1">
        <v>2120</v>
      </c>
      <c r="AK756" s="1">
        <v>809840</v>
      </c>
      <c r="AL756" s="4"/>
      <c r="AM756" s="4"/>
      <c r="AN756" s="4"/>
      <c r="AO756" s="4"/>
    </row>
    <row r="757" spans="1:41" ht="15" x14ac:dyDescent="0.2">
      <c r="A757" s="28">
        <v>37285</v>
      </c>
      <c r="B757" s="4">
        <v>98</v>
      </c>
      <c r="C757" s="4">
        <v>113</v>
      </c>
      <c r="D757" s="4">
        <v>2869</v>
      </c>
      <c r="E757" s="10">
        <v>324149</v>
      </c>
      <c r="F757" s="4">
        <v>148</v>
      </c>
      <c r="G757" s="4">
        <v>140</v>
      </c>
      <c r="H757" s="4">
        <v>2865</v>
      </c>
      <c r="I757" s="4">
        <v>401100</v>
      </c>
      <c r="J757" s="4">
        <v>236</v>
      </c>
      <c r="K757" s="4">
        <v>163</v>
      </c>
      <c r="L757" s="4">
        <v>2695</v>
      </c>
      <c r="M757" s="4">
        <v>439736</v>
      </c>
      <c r="N757" s="4">
        <v>247</v>
      </c>
      <c r="O757" s="4">
        <v>203</v>
      </c>
      <c r="P757" s="4">
        <v>2581</v>
      </c>
      <c r="Q757" s="4">
        <v>524991</v>
      </c>
      <c r="R757" s="4">
        <v>194</v>
      </c>
      <c r="S757" s="4">
        <v>238</v>
      </c>
      <c r="T757" s="4">
        <v>2426</v>
      </c>
      <c r="U757" s="4">
        <v>557873</v>
      </c>
      <c r="V757" s="4">
        <v>56</v>
      </c>
      <c r="W757" s="4">
        <v>272</v>
      </c>
      <c r="X757" s="4">
        <v>2312</v>
      </c>
      <c r="Y757" s="4">
        <v>629510</v>
      </c>
      <c r="Z757" s="4">
        <v>76</v>
      </c>
      <c r="AA757" s="4">
        <v>300</v>
      </c>
      <c r="AB757" s="4">
        <v>2177</v>
      </c>
      <c r="AC757" s="4">
        <v>653000</v>
      </c>
      <c r="AD757" s="4">
        <v>31</v>
      </c>
      <c r="AE757" s="4">
        <v>327</v>
      </c>
      <c r="AF757" s="4">
        <v>2743</v>
      </c>
      <c r="AG757" s="4">
        <v>896961</v>
      </c>
      <c r="AH757" s="1">
        <v>14</v>
      </c>
      <c r="AI757" s="1">
        <v>391</v>
      </c>
      <c r="AJ757" s="1">
        <v>2140</v>
      </c>
      <c r="AK757" s="1">
        <v>836740</v>
      </c>
      <c r="AL757" s="4"/>
      <c r="AM757" s="4"/>
      <c r="AN757" s="4"/>
      <c r="AO757" s="4"/>
    </row>
    <row r="758" spans="1:41" ht="15" x14ac:dyDescent="0.2">
      <c r="A758" s="18">
        <v>37287</v>
      </c>
      <c r="B758" s="14"/>
      <c r="C758" s="14"/>
      <c r="D758" s="14"/>
      <c r="E758" s="21"/>
      <c r="F758" s="25">
        <v>18</v>
      </c>
      <c r="G758" s="25">
        <v>117</v>
      </c>
      <c r="H758" s="25">
        <v>2882</v>
      </c>
      <c r="I758" s="25">
        <v>337891</v>
      </c>
      <c r="J758" s="25">
        <v>365</v>
      </c>
      <c r="K758" s="25">
        <v>163</v>
      </c>
      <c r="L758" s="25">
        <v>2803</v>
      </c>
      <c r="M758" s="25">
        <v>456913</v>
      </c>
      <c r="N758" s="25">
        <v>417</v>
      </c>
      <c r="O758" s="25">
        <v>199</v>
      </c>
      <c r="P758" s="25">
        <v>2527</v>
      </c>
      <c r="Q758" s="25">
        <v>502961</v>
      </c>
      <c r="R758" s="25">
        <v>263</v>
      </c>
      <c r="S758" s="25">
        <v>236</v>
      </c>
      <c r="T758" s="25">
        <v>2381</v>
      </c>
      <c r="U758" s="25">
        <v>562414</v>
      </c>
      <c r="V758" s="25">
        <v>137</v>
      </c>
      <c r="W758" s="25">
        <v>273</v>
      </c>
      <c r="X758" s="25">
        <v>2236</v>
      </c>
      <c r="Y758" s="25">
        <v>610504</v>
      </c>
      <c r="Z758" s="25">
        <v>31</v>
      </c>
      <c r="AA758" s="25">
        <v>326</v>
      </c>
      <c r="AB758" s="25">
        <v>2223</v>
      </c>
      <c r="AC758" s="25">
        <v>724387</v>
      </c>
      <c r="AD758" s="14"/>
      <c r="AE758" s="14"/>
      <c r="AF758" s="14"/>
      <c r="AG758" s="14"/>
      <c r="AH758" s="14"/>
      <c r="AI758" s="14"/>
      <c r="AJ758" s="14"/>
      <c r="AK758" s="14"/>
      <c r="AL758" s="14">
        <v>2</v>
      </c>
      <c r="AM758" s="14">
        <v>427</v>
      </c>
      <c r="AN758" s="14">
        <v>1960</v>
      </c>
      <c r="AO758" s="14">
        <v>836920</v>
      </c>
    </row>
    <row r="759" spans="1:41" ht="15" x14ac:dyDescent="0.2">
      <c r="A759" s="18"/>
      <c r="B759" s="14"/>
      <c r="C759" s="14"/>
      <c r="D759" s="14"/>
      <c r="E759" s="21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</row>
    <row r="760" spans="1:41" ht="15" x14ac:dyDescent="0.2">
      <c r="A760" s="28">
        <v>37288</v>
      </c>
      <c r="B760" s="4">
        <v>37</v>
      </c>
      <c r="C760" s="4">
        <v>118</v>
      </c>
      <c r="D760" s="4">
        <v>3050</v>
      </c>
      <c r="E760" s="10">
        <v>358375</v>
      </c>
      <c r="F760" s="4">
        <v>78</v>
      </c>
      <c r="G760" s="4">
        <v>141</v>
      </c>
      <c r="H760" s="4">
        <v>2992</v>
      </c>
      <c r="I760" s="4">
        <v>420399</v>
      </c>
      <c r="J760" s="4">
        <v>87</v>
      </c>
      <c r="K760" s="4">
        <v>172</v>
      </c>
      <c r="L760" s="4">
        <v>2725</v>
      </c>
      <c r="M760" s="4">
        <v>467338</v>
      </c>
      <c r="N760" s="4">
        <v>211</v>
      </c>
      <c r="O760" s="4">
        <v>196</v>
      </c>
      <c r="P760" s="4">
        <v>2629</v>
      </c>
      <c r="Q760" s="4">
        <v>512389</v>
      </c>
      <c r="R760" s="4">
        <v>61</v>
      </c>
      <c r="S760" s="4">
        <v>239</v>
      </c>
      <c r="T760" s="4">
        <v>2400</v>
      </c>
      <c r="U760" s="4">
        <v>574400</v>
      </c>
      <c r="V760" s="4">
        <v>54</v>
      </c>
      <c r="W760" s="4">
        <v>256</v>
      </c>
      <c r="X760" s="4">
        <v>2245</v>
      </c>
      <c r="Y760" s="4">
        <v>575281</v>
      </c>
      <c r="Z760" s="4">
        <v>30</v>
      </c>
      <c r="AA760" s="4">
        <v>297</v>
      </c>
      <c r="AB760" s="4">
        <v>2280</v>
      </c>
      <c r="AC760" s="4">
        <v>677920</v>
      </c>
      <c r="AD760" s="4"/>
      <c r="AE760" s="4"/>
      <c r="AF760" s="4"/>
      <c r="AG760" s="4"/>
      <c r="AH760" s="1">
        <v>7</v>
      </c>
      <c r="AI760" s="1">
        <v>377</v>
      </c>
      <c r="AJ760" s="1">
        <v>2180</v>
      </c>
      <c r="AK760" s="1">
        <v>820770</v>
      </c>
      <c r="AL760" s="1">
        <v>2</v>
      </c>
      <c r="AM760" s="1">
        <v>453</v>
      </c>
      <c r="AN760" s="1">
        <v>2280</v>
      </c>
      <c r="AO760" s="1">
        <v>933180</v>
      </c>
    </row>
    <row r="761" spans="1:41" ht="15" x14ac:dyDescent="0.2">
      <c r="A761" s="28">
        <v>37292</v>
      </c>
      <c r="B761" s="4">
        <v>4</v>
      </c>
      <c r="C761" s="4">
        <v>127</v>
      </c>
      <c r="D761" s="4">
        <v>2900</v>
      </c>
      <c r="E761" s="10">
        <v>368300</v>
      </c>
      <c r="F761" s="4">
        <v>129</v>
      </c>
      <c r="G761" s="4">
        <v>139</v>
      </c>
      <c r="H761" s="4">
        <v>2800</v>
      </c>
      <c r="I761" s="4">
        <v>388500</v>
      </c>
      <c r="J761" s="4">
        <v>198</v>
      </c>
      <c r="K761" s="4">
        <v>163</v>
      </c>
      <c r="L761" s="4">
        <v>2842</v>
      </c>
      <c r="M761" s="4">
        <v>462008</v>
      </c>
      <c r="N761" s="4">
        <v>245</v>
      </c>
      <c r="O761" s="4">
        <v>202</v>
      </c>
      <c r="P761" s="4">
        <v>2536</v>
      </c>
      <c r="Q761" s="4">
        <v>511718</v>
      </c>
      <c r="R761" s="4">
        <v>122</v>
      </c>
      <c r="S761" s="4">
        <v>233</v>
      </c>
      <c r="T761" s="4">
        <v>2380</v>
      </c>
      <c r="U761" s="4">
        <v>553648</v>
      </c>
      <c r="V761" s="4">
        <v>44</v>
      </c>
      <c r="W761" s="4">
        <v>259</v>
      </c>
      <c r="X761" s="4">
        <v>2380</v>
      </c>
      <c r="Y761" s="4">
        <v>617213</v>
      </c>
      <c r="Z761" s="4">
        <v>29</v>
      </c>
      <c r="AA761" s="4">
        <v>310</v>
      </c>
      <c r="AB761" s="4">
        <v>2240</v>
      </c>
      <c r="AC761" s="4">
        <v>694400</v>
      </c>
      <c r="AD761" s="4">
        <v>27</v>
      </c>
      <c r="AE761" s="4">
        <v>352</v>
      </c>
      <c r="AF761" s="4">
        <v>2210</v>
      </c>
      <c r="AG761" s="4">
        <v>777920</v>
      </c>
      <c r="AH761" s="4"/>
      <c r="AI761" s="4"/>
      <c r="AJ761" s="4"/>
      <c r="AK761" s="4"/>
      <c r="AL761" s="4"/>
      <c r="AM761" s="4"/>
      <c r="AN761" s="4"/>
      <c r="AO761" s="4"/>
    </row>
    <row r="762" spans="1:41" ht="15" x14ac:dyDescent="0.2">
      <c r="A762" s="28">
        <v>37294</v>
      </c>
      <c r="B762" s="4"/>
      <c r="C762" s="4"/>
      <c r="D762" s="4"/>
      <c r="E762" s="10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</row>
    <row r="763" spans="1:41" ht="15" x14ac:dyDescent="0.2">
      <c r="A763" s="28">
        <v>37295</v>
      </c>
      <c r="B763" s="4">
        <v>16</v>
      </c>
      <c r="C763" s="4">
        <v>119</v>
      </c>
      <c r="D763" s="4">
        <v>3133</v>
      </c>
      <c r="E763" s="10">
        <v>373911</v>
      </c>
      <c r="F763" s="4">
        <v>154</v>
      </c>
      <c r="G763" s="4">
        <v>140</v>
      </c>
      <c r="H763" s="4">
        <v>2950</v>
      </c>
      <c r="I763" s="4">
        <v>411771</v>
      </c>
      <c r="J763" s="4">
        <v>175</v>
      </c>
      <c r="K763" s="4">
        <v>168</v>
      </c>
      <c r="L763" s="4">
        <v>2798</v>
      </c>
      <c r="M763" s="4">
        <v>469784</v>
      </c>
      <c r="N763" s="4">
        <v>88</v>
      </c>
      <c r="O763" s="4">
        <v>199</v>
      </c>
      <c r="P763" s="4">
        <v>2637</v>
      </c>
      <c r="Q763" s="4">
        <v>524257</v>
      </c>
      <c r="R763" s="4">
        <v>10</v>
      </c>
      <c r="S763" s="4">
        <v>243</v>
      </c>
      <c r="T763" s="4">
        <v>2340</v>
      </c>
      <c r="U763" s="4">
        <v>567450</v>
      </c>
      <c r="V763" s="4">
        <v>1</v>
      </c>
      <c r="W763" s="4">
        <v>266</v>
      </c>
      <c r="X763" s="4">
        <v>2280</v>
      </c>
      <c r="Y763" s="4">
        <v>606480</v>
      </c>
      <c r="Z763" s="4">
        <v>31</v>
      </c>
      <c r="AA763" s="4">
        <v>295</v>
      </c>
      <c r="AB763" s="4">
        <v>2220</v>
      </c>
      <c r="AC763" s="4">
        <v>654900</v>
      </c>
      <c r="AD763" s="4">
        <v>6</v>
      </c>
      <c r="AE763" s="4">
        <v>344</v>
      </c>
      <c r="AF763" s="4">
        <v>2120</v>
      </c>
      <c r="AG763" s="4">
        <v>729280</v>
      </c>
      <c r="AH763" s="1">
        <v>2</v>
      </c>
      <c r="AI763" s="1">
        <v>390</v>
      </c>
      <c r="AJ763" s="1">
        <v>2000</v>
      </c>
      <c r="AK763" s="1">
        <v>780000</v>
      </c>
      <c r="AL763" s="1">
        <v>1</v>
      </c>
      <c r="AM763" s="1">
        <v>416</v>
      </c>
      <c r="AN763" s="1">
        <v>2040</v>
      </c>
      <c r="AO763" s="1">
        <v>848640</v>
      </c>
    </row>
    <row r="764" spans="1:41" ht="15" x14ac:dyDescent="0.2">
      <c r="A764" s="28">
        <v>37299</v>
      </c>
      <c r="B764" s="4">
        <v>87</v>
      </c>
      <c r="C764" s="4">
        <v>116</v>
      </c>
      <c r="D764" s="4">
        <v>2910</v>
      </c>
      <c r="E764" s="10">
        <v>338724</v>
      </c>
      <c r="F764" s="4">
        <v>166</v>
      </c>
      <c r="G764" s="4">
        <v>137</v>
      </c>
      <c r="H764" s="4">
        <v>2938</v>
      </c>
      <c r="I764" s="4">
        <v>400969</v>
      </c>
      <c r="J764" s="4">
        <v>296</v>
      </c>
      <c r="K764" s="4">
        <v>166</v>
      </c>
      <c r="L764" s="4">
        <v>2864</v>
      </c>
      <c r="M764" s="4">
        <v>474244</v>
      </c>
      <c r="N764" s="4">
        <v>166</v>
      </c>
      <c r="O764" s="4">
        <v>197</v>
      </c>
      <c r="P764" s="4">
        <v>2644</v>
      </c>
      <c r="Q764" s="4">
        <v>520868</v>
      </c>
      <c r="R764" s="4">
        <v>75</v>
      </c>
      <c r="S764" s="4">
        <v>241</v>
      </c>
      <c r="T764" s="4">
        <v>2377</v>
      </c>
      <c r="U764" s="4">
        <v>571588</v>
      </c>
      <c r="V764" s="4">
        <v>12</v>
      </c>
      <c r="W764" s="4">
        <v>265</v>
      </c>
      <c r="X764" s="4">
        <v>2260</v>
      </c>
      <c r="Y764" s="4">
        <v>598900</v>
      </c>
      <c r="Z764" s="4">
        <v>57</v>
      </c>
      <c r="AA764" s="4">
        <v>305</v>
      </c>
      <c r="AB764" s="4">
        <v>2190</v>
      </c>
      <c r="AC764" s="4">
        <v>668498</v>
      </c>
      <c r="AD764" s="4">
        <v>3</v>
      </c>
      <c r="AE764" s="4">
        <v>330</v>
      </c>
      <c r="AF764" s="4">
        <v>2045</v>
      </c>
      <c r="AG764" s="4">
        <v>674850</v>
      </c>
      <c r="AH764" s="4"/>
      <c r="AI764" s="4"/>
      <c r="AJ764" s="4"/>
      <c r="AK764" s="4"/>
      <c r="AL764" s="4"/>
      <c r="AM764" s="4"/>
      <c r="AN764" s="4"/>
      <c r="AO764" s="4"/>
    </row>
    <row r="765" spans="1:41" ht="15" x14ac:dyDescent="0.2">
      <c r="A765" s="28">
        <v>37301</v>
      </c>
      <c r="B765" s="4"/>
      <c r="C765" s="4"/>
      <c r="D765" s="4"/>
      <c r="E765" s="10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</row>
    <row r="766" spans="1:41" ht="15" x14ac:dyDescent="0.2">
      <c r="A766" s="28">
        <v>37302</v>
      </c>
      <c r="B766" s="4">
        <v>40</v>
      </c>
      <c r="C766" s="4">
        <v>117</v>
      </c>
      <c r="D766" s="4">
        <v>2863</v>
      </c>
      <c r="E766" s="10">
        <v>333481</v>
      </c>
      <c r="F766" s="4">
        <v>100</v>
      </c>
      <c r="G766" s="4">
        <v>140</v>
      </c>
      <c r="H766" s="4">
        <v>2856</v>
      </c>
      <c r="I766" s="4">
        <v>400589</v>
      </c>
      <c r="J766" s="4">
        <v>245</v>
      </c>
      <c r="K766" s="4">
        <v>165</v>
      </c>
      <c r="L766" s="4">
        <v>2712</v>
      </c>
      <c r="M766" s="4">
        <v>446570</v>
      </c>
      <c r="N766" s="4">
        <v>291</v>
      </c>
      <c r="O766" s="4">
        <v>195</v>
      </c>
      <c r="P766" s="4">
        <v>2630</v>
      </c>
      <c r="Q766" s="4">
        <v>511911</v>
      </c>
      <c r="R766" s="4">
        <v>64</v>
      </c>
      <c r="S766" s="4">
        <v>224</v>
      </c>
      <c r="T766" s="4">
        <v>2567</v>
      </c>
      <c r="U766" s="4">
        <v>574933</v>
      </c>
      <c r="V766" s="4">
        <v>83</v>
      </c>
      <c r="W766" s="4">
        <v>264</v>
      </c>
      <c r="X766" s="4">
        <v>2310</v>
      </c>
      <c r="Y766" s="4">
        <v>609263</v>
      </c>
      <c r="Z766" s="4">
        <v>29</v>
      </c>
      <c r="AA766" s="4">
        <v>304</v>
      </c>
      <c r="AB766" s="4">
        <v>2156</v>
      </c>
      <c r="AC766" s="4">
        <v>655855</v>
      </c>
      <c r="AD766" s="4"/>
      <c r="AE766" s="4"/>
      <c r="AF766" s="4"/>
      <c r="AG766" s="4"/>
      <c r="AH766" s="1">
        <v>4</v>
      </c>
      <c r="AI766" s="1">
        <v>366</v>
      </c>
      <c r="AJ766" s="1">
        <v>2100</v>
      </c>
      <c r="AK766" s="1">
        <v>768600</v>
      </c>
      <c r="AL766" s="1">
        <v>2</v>
      </c>
      <c r="AM766" s="1">
        <v>497</v>
      </c>
      <c r="AN766" s="1">
        <v>2020</v>
      </c>
      <c r="AO766" s="1">
        <v>1003940</v>
      </c>
    </row>
    <row r="767" spans="1:41" ht="15" x14ac:dyDescent="0.2">
      <c r="A767" s="28">
        <v>37306</v>
      </c>
      <c r="B767" s="4">
        <v>66</v>
      </c>
      <c r="C767" s="4">
        <v>117</v>
      </c>
      <c r="D767" s="4">
        <v>2817</v>
      </c>
      <c r="E767" s="10">
        <v>330489</v>
      </c>
      <c r="F767" s="4">
        <v>149</v>
      </c>
      <c r="G767" s="4">
        <v>142</v>
      </c>
      <c r="H767" s="4">
        <v>2781</v>
      </c>
      <c r="I767" s="4">
        <v>393895</v>
      </c>
      <c r="J767" s="4">
        <v>248</v>
      </c>
      <c r="K767" s="4">
        <v>163</v>
      </c>
      <c r="L767" s="4">
        <v>2728</v>
      </c>
      <c r="M767" s="4">
        <v>444198</v>
      </c>
      <c r="N767" s="4">
        <v>376</v>
      </c>
      <c r="O767" s="4">
        <v>198</v>
      </c>
      <c r="P767" s="4">
        <v>2612</v>
      </c>
      <c r="Q767" s="4">
        <v>516515</v>
      </c>
      <c r="R767" s="4">
        <v>55</v>
      </c>
      <c r="S767" s="4">
        <v>234</v>
      </c>
      <c r="T767" s="4">
        <v>2420</v>
      </c>
      <c r="U767" s="4">
        <v>566280</v>
      </c>
      <c r="V767" s="4">
        <v>2</v>
      </c>
      <c r="W767" s="4">
        <v>258</v>
      </c>
      <c r="X767" s="4">
        <v>2260</v>
      </c>
      <c r="Y767" s="4">
        <v>583080</v>
      </c>
      <c r="Z767" s="4">
        <v>36</v>
      </c>
      <c r="AA767" s="4">
        <v>336</v>
      </c>
      <c r="AB767" s="4">
        <v>2160</v>
      </c>
      <c r="AC767" s="4">
        <v>724680</v>
      </c>
      <c r="AD767" s="4"/>
      <c r="AE767" s="4"/>
      <c r="AF767" s="4"/>
      <c r="AG767" s="4"/>
      <c r="AH767" s="1">
        <v>10</v>
      </c>
      <c r="AI767" s="1">
        <v>363</v>
      </c>
      <c r="AJ767" s="1">
        <v>2100</v>
      </c>
      <c r="AK767" s="1">
        <v>762300</v>
      </c>
      <c r="AL767" s="4"/>
      <c r="AM767" s="4"/>
      <c r="AN767" s="4"/>
      <c r="AO767" s="4"/>
    </row>
    <row r="768" spans="1:41" ht="15" x14ac:dyDescent="0.2">
      <c r="A768" s="18">
        <v>37308</v>
      </c>
      <c r="B768" s="25">
        <v>9</v>
      </c>
      <c r="C768" s="25">
        <v>87</v>
      </c>
      <c r="D768" s="25">
        <v>3255</v>
      </c>
      <c r="E768" s="26">
        <v>282083</v>
      </c>
      <c r="F768" s="25">
        <v>86</v>
      </c>
      <c r="G768" s="25">
        <v>128</v>
      </c>
      <c r="H768" s="25">
        <v>2917</v>
      </c>
      <c r="I768" s="25">
        <v>372647</v>
      </c>
      <c r="J768" s="25">
        <v>202</v>
      </c>
      <c r="K768" s="25">
        <v>172</v>
      </c>
      <c r="L768" s="25">
        <v>2682</v>
      </c>
      <c r="M768" s="25">
        <v>462436</v>
      </c>
      <c r="N768" s="25">
        <v>193</v>
      </c>
      <c r="O768" s="25">
        <v>200</v>
      </c>
      <c r="P768" s="25">
        <v>2506</v>
      </c>
      <c r="Q768" s="25">
        <v>500286</v>
      </c>
      <c r="R768" s="25">
        <v>66</v>
      </c>
      <c r="S768" s="25">
        <v>240</v>
      </c>
      <c r="T768" s="25">
        <v>2248</v>
      </c>
      <c r="U768" s="25">
        <v>539068</v>
      </c>
      <c r="V768" s="25">
        <v>21</v>
      </c>
      <c r="W768" s="25">
        <v>294</v>
      </c>
      <c r="X768" s="25">
        <v>2239</v>
      </c>
      <c r="Y768" s="25">
        <v>658566</v>
      </c>
      <c r="Z768" s="25">
        <v>71</v>
      </c>
      <c r="AA768" s="25">
        <v>323</v>
      </c>
      <c r="AB768" s="25">
        <v>2189</v>
      </c>
      <c r="AC768" s="25">
        <v>707163</v>
      </c>
      <c r="AD768" s="25">
        <v>4</v>
      </c>
      <c r="AE768" s="25">
        <v>353</v>
      </c>
      <c r="AF768" s="25">
        <v>2020</v>
      </c>
      <c r="AG768" s="25">
        <v>713565</v>
      </c>
      <c r="AH768" s="14"/>
      <c r="AI768" s="14"/>
      <c r="AJ768" s="14"/>
      <c r="AK768" s="14"/>
      <c r="AL768" s="14"/>
      <c r="AM768" s="14"/>
      <c r="AN768" s="4"/>
      <c r="AO768" s="4"/>
    </row>
    <row r="769" spans="1:41" ht="15" x14ac:dyDescent="0.2">
      <c r="A769" s="28">
        <v>37309</v>
      </c>
      <c r="B769" s="4">
        <v>89</v>
      </c>
      <c r="C769" s="4">
        <v>119</v>
      </c>
      <c r="D769" s="4">
        <v>2850</v>
      </c>
      <c r="E769" s="10">
        <v>338743</v>
      </c>
      <c r="F769" s="4">
        <v>118</v>
      </c>
      <c r="G769" s="4">
        <v>144</v>
      </c>
      <c r="H769" s="4">
        <v>2800</v>
      </c>
      <c r="I769" s="4">
        <v>401800</v>
      </c>
      <c r="J769" s="4">
        <v>171</v>
      </c>
      <c r="K769" s="4">
        <v>161</v>
      </c>
      <c r="L769" s="4">
        <v>2708</v>
      </c>
      <c r="M769" s="4">
        <v>436554</v>
      </c>
      <c r="N769" s="4">
        <v>98</v>
      </c>
      <c r="O769" s="4">
        <v>198</v>
      </c>
      <c r="P769" s="4">
        <v>2585</v>
      </c>
      <c r="Q769" s="4">
        <v>510538</v>
      </c>
      <c r="R769" s="4"/>
      <c r="S769" s="4"/>
      <c r="T769" s="4"/>
      <c r="U769" s="4"/>
      <c r="V769" s="4">
        <v>19</v>
      </c>
      <c r="W769" s="4">
        <v>251</v>
      </c>
      <c r="X769" s="4">
        <v>2100</v>
      </c>
      <c r="Y769" s="4">
        <v>527100</v>
      </c>
      <c r="Z769" s="4">
        <v>4</v>
      </c>
      <c r="AA769" s="4">
        <v>281</v>
      </c>
      <c r="AB769" s="4">
        <v>2275</v>
      </c>
      <c r="AC769" s="4">
        <v>638138</v>
      </c>
      <c r="AD769" s="4"/>
      <c r="AE769" s="4"/>
      <c r="AF769" s="4"/>
      <c r="AG769" s="4"/>
      <c r="AH769" s="4"/>
      <c r="AI769" s="4"/>
      <c r="AJ769" s="4"/>
      <c r="AK769" s="4"/>
      <c r="AL769" s="1">
        <v>6</v>
      </c>
      <c r="AM769" s="1">
        <v>435</v>
      </c>
      <c r="AN769" s="1">
        <v>2020</v>
      </c>
      <c r="AO769" s="1">
        <v>878700</v>
      </c>
    </row>
    <row r="770" spans="1:41" ht="15" x14ac:dyDescent="0.2">
      <c r="A770" s="28">
        <v>37313</v>
      </c>
      <c r="B770" s="4"/>
      <c r="C770" s="4"/>
      <c r="D770" s="4"/>
      <c r="E770" s="10"/>
      <c r="F770" s="4">
        <v>200</v>
      </c>
      <c r="G770" s="4">
        <v>145</v>
      </c>
      <c r="H770" s="4">
        <v>2670</v>
      </c>
      <c r="I770" s="4">
        <v>387150</v>
      </c>
      <c r="J770" s="4">
        <v>156</v>
      </c>
      <c r="K770" s="4">
        <v>170</v>
      </c>
      <c r="L770" s="4">
        <v>2675</v>
      </c>
      <c r="M770" s="4">
        <v>455753</v>
      </c>
      <c r="N770" s="4">
        <v>134</v>
      </c>
      <c r="O770" s="4">
        <v>199</v>
      </c>
      <c r="P770" s="4">
        <v>2577</v>
      </c>
      <c r="Q770" s="4">
        <v>511747</v>
      </c>
      <c r="R770" s="4">
        <v>138</v>
      </c>
      <c r="S770" s="4">
        <v>232</v>
      </c>
      <c r="T770" s="4">
        <v>2402</v>
      </c>
      <c r="U770" s="4">
        <v>556248</v>
      </c>
      <c r="V770" s="4">
        <v>25</v>
      </c>
      <c r="W770" s="4">
        <v>267</v>
      </c>
      <c r="X770" s="4">
        <v>2307</v>
      </c>
      <c r="Y770" s="4">
        <v>615880</v>
      </c>
      <c r="Z770" s="4">
        <v>30</v>
      </c>
      <c r="AA770" s="4">
        <v>289</v>
      </c>
      <c r="AB770" s="4">
        <v>2210</v>
      </c>
      <c r="AC770" s="4">
        <v>639243</v>
      </c>
      <c r="AD770" s="4">
        <v>20</v>
      </c>
      <c r="AE770" s="4">
        <v>326</v>
      </c>
      <c r="AF770" s="4">
        <v>2220</v>
      </c>
      <c r="AG770" s="4">
        <v>723720</v>
      </c>
      <c r="AH770" s="4"/>
      <c r="AI770" s="4"/>
      <c r="AJ770" s="4"/>
      <c r="AK770" s="4"/>
      <c r="AL770" s="4"/>
      <c r="AM770" s="4"/>
      <c r="AN770" s="4"/>
      <c r="AO770" s="4"/>
    </row>
    <row r="771" spans="1:41" ht="15" x14ac:dyDescent="0.2">
      <c r="A771" s="18">
        <v>37315</v>
      </c>
      <c r="B771" s="25">
        <v>2</v>
      </c>
      <c r="C771" s="25">
        <v>70</v>
      </c>
      <c r="D771" s="25">
        <v>2300</v>
      </c>
      <c r="E771" s="26">
        <v>159850</v>
      </c>
      <c r="F771" s="25">
        <v>72</v>
      </c>
      <c r="G771" s="25">
        <v>125</v>
      </c>
      <c r="H771" s="25">
        <v>2865</v>
      </c>
      <c r="I771" s="25">
        <v>359142</v>
      </c>
      <c r="J771" s="25">
        <v>104</v>
      </c>
      <c r="K771" s="25">
        <v>158</v>
      </c>
      <c r="L771" s="25">
        <v>2747</v>
      </c>
      <c r="M771" s="25">
        <v>433722</v>
      </c>
      <c r="N771" s="25">
        <v>59</v>
      </c>
      <c r="O771" s="25">
        <v>207</v>
      </c>
      <c r="P771" s="25">
        <v>2513</v>
      </c>
      <c r="Q771" s="25">
        <v>521093</v>
      </c>
      <c r="R771" s="25">
        <v>140</v>
      </c>
      <c r="S771" s="25">
        <v>233</v>
      </c>
      <c r="T771" s="25">
        <v>2432</v>
      </c>
      <c r="U771" s="25">
        <v>565722</v>
      </c>
      <c r="V771" s="25">
        <v>54</v>
      </c>
      <c r="W771" s="25">
        <v>278</v>
      </c>
      <c r="X771" s="25">
        <v>2314</v>
      </c>
      <c r="Y771" s="25">
        <v>643053</v>
      </c>
      <c r="Z771" s="25">
        <v>10</v>
      </c>
      <c r="AA771" s="25">
        <v>320</v>
      </c>
      <c r="AB771" s="25">
        <v>2180</v>
      </c>
      <c r="AC771" s="25">
        <v>697816</v>
      </c>
      <c r="AD771" s="14"/>
      <c r="AE771" s="14"/>
      <c r="AF771" s="14"/>
      <c r="AG771" s="14"/>
      <c r="AH771" s="14"/>
      <c r="AI771" s="14"/>
      <c r="AJ771" s="14"/>
      <c r="AK771" s="14"/>
      <c r="AL771" s="14">
        <v>37</v>
      </c>
      <c r="AM771" s="14">
        <v>407</v>
      </c>
      <c r="AN771" s="14">
        <v>2020</v>
      </c>
      <c r="AO771" s="14">
        <v>819028</v>
      </c>
    </row>
    <row r="772" spans="1:41" ht="15" x14ac:dyDescent="0.2">
      <c r="A772" s="18"/>
      <c r="B772" s="25"/>
      <c r="C772" s="25"/>
      <c r="D772" s="25"/>
      <c r="E772" s="26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</row>
    <row r="773" spans="1:41" ht="15" x14ac:dyDescent="0.2">
      <c r="A773" s="28">
        <v>37316</v>
      </c>
      <c r="B773" s="4">
        <v>14</v>
      </c>
      <c r="C773" s="4">
        <v>117</v>
      </c>
      <c r="D773" s="4">
        <v>2950</v>
      </c>
      <c r="E773" s="10">
        <v>345150</v>
      </c>
      <c r="F773" s="4">
        <v>9</v>
      </c>
      <c r="G773" s="4">
        <v>142</v>
      </c>
      <c r="H773" s="4">
        <v>2817</v>
      </c>
      <c r="I773" s="4">
        <v>399028</v>
      </c>
      <c r="J773" s="4">
        <v>121</v>
      </c>
      <c r="K773" s="4">
        <v>159</v>
      </c>
      <c r="L773" s="4">
        <v>2733</v>
      </c>
      <c r="M773" s="4">
        <v>434904</v>
      </c>
      <c r="N773" s="4">
        <v>167</v>
      </c>
      <c r="O773" s="4">
        <v>198</v>
      </c>
      <c r="P773" s="4">
        <v>2517</v>
      </c>
      <c r="Q773" s="4">
        <v>498396</v>
      </c>
      <c r="R773" s="4">
        <v>25</v>
      </c>
      <c r="S773" s="4">
        <v>221</v>
      </c>
      <c r="T773" s="4">
        <v>2560</v>
      </c>
      <c r="U773" s="4">
        <v>565760</v>
      </c>
      <c r="V773" s="4">
        <v>24</v>
      </c>
      <c r="W773" s="4">
        <v>266</v>
      </c>
      <c r="X773" s="4">
        <v>2160</v>
      </c>
      <c r="Y773" s="4">
        <v>573840</v>
      </c>
      <c r="Z773" s="4">
        <v>65</v>
      </c>
      <c r="AA773" s="4">
        <v>300</v>
      </c>
      <c r="AB773" s="4">
        <v>2208</v>
      </c>
      <c r="AC773" s="4">
        <v>663283</v>
      </c>
      <c r="AD773" s="4">
        <v>78</v>
      </c>
      <c r="AE773" s="4">
        <v>332</v>
      </c>
      <c r="AF773" s="4">
        <v>2168</v>
      </c>
      <c r="AG773" s="4">
        <v>719776</v>
      </c>
      <c r="AH773" s="1">
        <v>16</v>
      </c>
      <c r="AI773" s="1">
        <v>360</v>
      </c>
      <c r="AJ773" s="1">
        <v>2200</v>
      </c>
      <c r="AK773" s="1">
        <v>792000</v>
      </c>
      <c r="AL773" s="4"/>
      <c r="AM773" s="4"/>
      <c r="AN773" s="4"/>
      <c r="AO773" s="4"/>
    </row>
    <row r="774" spans="1:41" ht="15" x14ac:dyDescent="0.2">
      <c r="A774" s="28">
        <v>37320</v>
      </c>
      <c r="B774" s="4">
        <v>52</v>
      </c>
      <c r="C774" s="4">
        <v>119</v>
      </c>
      <c r="D774" s="4">
        <v>2950</v>
      </c>
      <c r="E774" s="10">
        <v>351050</v>
      </c>
      <c r="F774" s="4">
        <v>31</v>
      </c>
      <c r="G774" s="4">
        <v>140</v>
      </c>
      <c r="H774" s="4">
        <v>2775</v>
      </c>
      <c r="I774" s="4">
        <v>387113</v>
      </c>
      <c r="J774" s="4">
        <v>35</v>
      </c>
      <c r="K774" s="4">
        <v>163</v>
      </c>
      <c r="L774" s="4">
        <v>2815</v>
      </c>
      <c r="M774" s="4">
        <v>458845</v>
      </c>
      <c r="N774" s="4">
        <v>226</v>
      </c>
      <c r="O774" s="4">
        <v>203</v>
      </c>
      <c r="P774" s="4">
        <v>2542</v>
      </c>
      <c r="Q774" s="4">
        <v>515527</v>
      </c>
      <c r="R774" s="4">
        <v>89</v>
      </c>
      <c r="S774" s="4">
        <v>233</v>
      </c>
      <c r="T774" s="4">
        <v>2450</v>
      </c>
      <c r="U774" s="4">
        <v>570850</v>
      </c>
      <c r="V774" s="4">
        <v>57</v>
      </c>
      <c r="W774" s="4">
        <v>263</v>
      </c>
      <c r="X774" s="4">
        <v>2267</v>
      </c>
      <c r="Y774" s="4">
        <v>595378</v>
      </c>
      <c r="Z774" s="4">
        <v>99</v>
      </c>
      <c r="AA774" s="4">
        <v>307</v>
      </c>
      <c r="AB774" s="4">
        <v>2098</v>
      </c>
      <c r="AC774" s="4">
        <v>643933</v>
      </c>
      <c r="AD774" s="4">
        <v>20</v>
      </c>
      <c r="AE774" s="4">
        <v>334</v>
      </c>
      <c r="AF774" s="4">
        <v>2080</v>
      </c>
      <c r="AG774" s="4">
        <v>694720</v>
      </c>
      <c r="AH774" s="1">
        <v>32</v>
      </c>
      <c r="AI774" s="1">
        <v>374</v>
      </c>
      <c r="AJ774" s="1">
        <v>2070</v>
      </c>
      <c r="AK774" s="1">
        <v>773145</v>
      </c>
      <c r="AL774" s="1">
        <v>16</v>
      </c>
      <c r="AM774" s="1">
        <v>412</v>
      </c>
      <c r="AN774" s="1">
        <v>2040</v>
      </c>
      <c r="AO774" s="1">
        <v>840480</v>
      </c>
    </row>
    <row r="775" spans="1:41" ht="15" x14ac:dyDescent="0.2">
      <c r="A775" s="18">
        <v>37322</v>
      </c>
      <c r="B775" s="14"/>
      <c r="C775" s="14"/>
      <c r="D775" s="14"/>
      <c r="E775" s="21"/>
      <c r="F775" s="25">
        <v>94</v>
      </c>
      <c r="G775" s="25">
        <v>130</v>
      </c>
      <c r="H775" s="25">
        <v>2886</v>
      </c>
      <c r="I775" s="25">
        <v>375129</v>
      </c>
      <c r="J775" s="25">
        <v>146</v>
      </c>
      <c r="K775" s="25">
        <v>155</v>
      </c>
      <c r="L775" s="25">
        <v>2777</v>
      </c>
      <c r="M775" s="25">
        <v>430303</v>
      </c>
      <c r="N775" s="25">
        <v>152</v>
      </c>
      <c r="O775" s="25">
        <v>199</v>
      </c>
      <c r="P775" s="25">
        <v>2592</v>
      </c>
      <c r="Q775" s="25">
        <v>516595</v>
      </c>
      <c r="R775" s="25">
        <v>51</v>
      </c>
      <c r="S775" s="25">
        <v>226</v>
      </c>
      <c r="T775" s="25">
        <v>2495</v>
      </c>
      <c r="U775" s="25">
        <v>548058</v>
      </c>
      <c r="V775" s="25">
        <v>19</v>
      </c>
      <c r="W775" s="25">
        <v>293</v>
      </c>
      <c r="X775" s="25">
        <v>2191</v>
      </c>
      <c r="Y775" s="25">
        <v>641474</v>
      </c>
      <c r="Z775" s="25">
        <v>65</v>
      </c>
      <c r="AA775" s="25">
        <v>327</v>
      </c>
      <c r="AB775" s="25">
        <v>2147</v>
      </c>
      <c r="AC775" s="25">
        <v>701657</v>
      </c>
      <c r="AD775" s="14"/>
      <c r="AE775" s="14"/>
      <c r="AF775" s="14"/>
      <c r="AG775" s="14"/>
      <c r="AH775" s="14"/>
      <c r="AI775" s="14"/>
      <c r="AJ775" s="14"/>
      <c r="AK775" s="14"/>
      <c r="AL775" s="14">
        <v>9</v>
      </c>
      <c r="AM775" s="14">
        <v>444</v>
      </c>
      <c r="AN775" s="14">
        <v>2092</v>
      </c>
      <c r="AO775" s="14">
        <v>929393</v>
      </c>
    </row>
    <row r="776" spans="1:41" ht="15" x14ac:dyDescent="0.2">
      <c r="A776" s="28">
        <v>37323</v>
      </c>
      <c r="B776" s="4">
        <v>47</v>
      </c>
      <c r="C776" s="4">
        <v>111</v>
      </c>
      <c r="D776" s="4">
        <v>2850</v>
      </c>
      <c r="E776" s="10">
        <v>316350</v>
      </c>
      <c r="F776" s="4">
        <v>69</v>
      </c>
      <c r="G776" s="4">
        <v>140</v>
      </c>
      <c r="H776" s="4">
        <v>2917</v>
      </c>
      <c r="I776" s="4">
        <v>409306</v>
      </c>
      <c r="J776" s="4">
        <v>68</v>
      </c>
      <c r="K776" s="4">
        <v>173</v>
      </c>
      <c r="L776" s="4">
        <v>2733</v>
      </c>
      <c r="M776" s="4">
        <v>471956</v>
      </c>
      <c r="N776" s="4">
        <v>101</v>
      </c>
      <c r="O776" s="4">
        <v>202</v>
      </c>
      <c r="P776" s="4">
        <v>2535</v>
      </c>
      <c r="Q776" s="4">
        <v>520471</v>
      </c>
      <c r="R776" s="4">
        <v>32</v>
      </c>
      <c r="S776" s="4">
        <v>234</v>
      </c>
      <c r="T776" s="4">
        <v>2260</v>
      </c>
      <c r="U776" s="4">
        <v>528840</v>
      </c>
      <c r="V776" s="4"/>
      <c r="W776" s="4"/>
      <c r="X776" s="4"/>
      <c r="Y776" s="4"/>
      <c r="Z776" s="4">
        <v>2</v>
      </c>
      <c r="AA776" s="4">
        <v>309</v>
      </c>
      <c r="AB776" s="4">
        <v>2060</v>
      </c>
      <c r="AC776" s="4">
        <v>636540</v>
      </c>
      <c r="AD776" s="4">
        <v>16</v>
      </c>
      <c r="AE776" s="4">
        <v>323</v>
      </c>
      <c r="AF776" s="4">
        <v>2060</v>
      </c>
      <c r="AG776" s="4">
        <v>665380</v>
      </c>
      <c r="AH776" s="4"/>
      <c r="AI776" s="4"/>
      <c r="AJ776" s="4"/>
      <c r="AK776" s="4"/>
      <c r="AL776" s="1">
        <v>9</v>
      </c>
      <c r="AM776" s="1">
        <v>474</v>
      </c>
      <c r="AN776" s="1">
        <v>2027</v>
      </c>
      <c r="AO776" s="1">
        <v>960640</v>
      </c>
    </row>
    <row r="777" spans="1:41" ht="15" x14ac:dyDescent="0.2">
      <c r="A777" s="28">
        <v>37327</v>
      </c>
      <c r="B777" s="4">
        <v>36</v>
      </c>
      <c r="C777" s="4">
        <v>118</v>
      </c>
      <c r="D777" s="4">
        <v>2913</v>
      </c>
      <c r="E777" s="10">
        <v>342219</v>
      </c>
      <c r="F777" s="4">
        <v>123</v>
      </c>
      <c r="G777" s="4">
        <v>141</v>
      </c>
      <c r="H777" s="4">
        <v>2925</v>
      </c>
      <c r="I777" s="4">
        <v>411938</v>
      </c>
      <c r="J777" s="4">
        <v>73</v>
      </c>
      <c r="K777" s="4">
        <v>159</v>
      </c>
      <c r="L777" s="4">
        <v>2800</v>
      </c>
      <c r="M777" s="4">
        <v>446133</v>
      </c>
      <c r="N777" s="4">
        <v>108</v>
      </c>
      <c r="O777" s="4">
        <v>198</v>
      </c>
      <c r="P777" s="4">
        <v>2558</v>
      </c>
      <c r="Q777" s="4">
        <v>505872</v>
      </c>
      <c r="R777" s="4">
        <v>28</v>
      </c>
      <c r="S777" s="4">
        <v>230</v>
      </c>
      <c r="T777" s="4">
        <v>2133</v>
      </c>
      <c r="U777" s="4">
        <v>490667</v>
      </c>
      <c r="V777" s="4">
        <v>41</v>
      </c>
      <c r="W777" s="4">
        <v>261</v>
      </c>
      <c r="X777" s="4">
        <v>2360</v>
      </c>
      <c r="Y777" s="4">
        <v>615173</v>
      </c>
      <c r="Z777" s="4">
        <v>24</v>
      </c>
      <c r="AA777" s="4">
        <v>289</v>
      </c>
      <c r="AB777" s="4">
        <v>2260</v>
      </c>
      <c r="AC777" s="4">
        <v>652010</v>
      </c>
      <c r="AD777" s="4">
        <v>31</v>
      </c>
      <c r="AE777" s="4">
        <v>335</v>
      </c>
      <c r="AF777" s="4">
        <v>2160</v>
      </c>
      <c r="AG777" s="4">
        <v>722520</v>
      </c>
      <c r="AH777" s="1">
        <v>6</v>
      </c>
      <c r="AI777" s="1">
        <v>366</v>
      </c>
      <c r="AJ777" s="1">
        <v>2180</v>
      </c>
      <c r="AK777" s="1">
        <v>797880</v>
      </c>
      <c r="AL777" s="4"/>
      <c r="AM777" s="4"/>
      <c r="AN777" s="4"/>
      <c r="AO777" s="4"/>
    </row>
    <row r="778" spans="1:41" ht="15" x14ac:dyDescent="0.2">
      <c r="A778" s="18">
        <v>37329</v>
      </c>
      <c r="B778" s="14"/>
      <c r="C778" s="14"/>
      <c r="D778" s="14"/>
      <c r="E778" s="21"/>
      <c r="F778" s="25">
        <v>81</v>
      </c>
      <c r="G778" s="25">
        <v>122</v>
      </c>
      <c r="H778" s="25">
        <v>2991</v>
      </c>
      <c r="I778" s="25">
        <v>364936</v>
      </c>
      <c r="J778" s="25">
        <v>216</v>
      </c>
      <c r="K778" s="25">
        <v>159</v>
      </c>
      <c r="L778" s="25">
        <v>2726</v>
      </c>
      <c r="M778" s="25">
        <v>434489</v>
      </c>
      <c r="N778" s="25">
        <v>97</v>
      </c>
      <c r="O778" s="25">
        <v>197</v>
      </c>
      <c r="P778" s="25">
        <v>2589</v>
      </c>
      <c r="Q778" s="25">
        <v>510107</v>
      </c>
      <c r="R778" s="25">
        <v>79</v>
      </c>
      <c r="S778" s="25">
        <v>237</v>
      </c>
      <c r="T778" s="25">
        <v>2420</v>
      </c>
      <c r="U778" s="25">
        <v>572831</v>
      </c>
      <c r="V778" s="25">
        <v>56</v>
      </c>
      <c r="W778" s="25">
        <v>273</v>
      </c>
      <c r="X778" s="25">
        <v>2325</v>
      </c>
      <c r="Y778" s="25">
        <v>632883</v>
      </c>
      <c r="Z778" s="25">
        <v>5</v>
      </c>
      <c r="AA778" s="25">
        <v>312</v>
      </c>
      <c r="AB778" s="25">
        <v>2000</v>
      </c>
      <c r="AC778" s="25">
        <v>623200</v>
      </c>
      <c r="AD778" s="25">
        <v>2</v>
      </c>
      <c r="AE778" s="25">
        <v>368</v>
      </c>
      <c r="AF778" s="25">
        <v>1920</v>
      </c>
      <c r="AG778" s="25">
        <v>706480</v>
      </c>
      <c r="AH778" s="14"/>
      <c r="AI778" s="14"/>
      <c r="AJ778" s="14"/>
      <c r="AK778" s="14"/>
      <c r="AL778" s="14">
        <v>21</v>
      </c>
      <c r="AM778" s="14">
        <v>405</v>
      </c>
      <c r="AN778" s="14">
        <v>2087</v>
      </c>
      <c r="AO778" s="14">
        <v>844178</v>
      </c>
    </row>
    <row r="779" spans="1:41" ht="15" x14ac:dyDescent="0.2">
      <c r="A779" s="28">
        <v>37330</v>
      </c>
      <c r="B779" s="4"/>
      <c r="C779" s="4"/>
      <c r="D779" s="4"/>
      <c r="E779" s="10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</row>
    <row r="780" spans="1:41" ht="15" x14ac:dyDescent="0.2">
      <c r="A780" s="28">
        <v>37334</v>
      </c>
      <c r="B780" s="4">
        <v>52</v>
      </c>
      <c r="C780" s="4">
        <v>121</v>
      </c>
      <c r="D780" s="4">
        <v>3113</v>
      </c>
      <c r="E780" s="10">
        <v>376613</v>
      </c>
      <c r="F780" s="4">
        <v>224</v>
      </c>
      <c r="G780" s="4">
        <v>141</v>
      </c>
      <c r="H780" s="4">
        <v>2906</v>
      </c>
      <c r="I780" s="4">
        <v>408715</v>
      </c>
      <c r="J780" s="4">
        <v>36</v>
      </c>
      <c r="K780" s="4">
        <v>171</v>
      </c>
      <c r="L780" s="4">
        <v>2667</v>
      </c>
      <c r="M780" s="4">
        <v>456889</v>
      </c>
      <c r="N780" s="4">
        <v>150</v>
      </c>
      <c r="O780" s="4">
        <v>196</v>
      </c>
      <c r="P780" s="11">
        <v>2590</v>
      </c>
      <c r="Q780" s="4">
        <v>507550</v>
      </c>
      <c r="R780" s="4">
        <v>34</v>
      </c>
      <c r="S780" s="4">
        <v>243</v>
      </c>
      <c r="T780" s="4">
        <v>2380</v>
      </c>
      <c r="U780" s="4">
        <v>578340</v>
      </c>
      <c r="V780" s="4">
        <v>51</v>
      </c>
      <c r="W780" s="4">
        <v>261</v>
      </c>
      <c r="X780" s="4">
        <v>2270</v>
      </c>
      <c r="Y780" s="4">
        <v>591335</v>
      </c>
      <c r="Z780" s="4">
        <v>37</v>
      </c>
      <c r="AA780" s="4">
        <v>303</v>
      </c>
      <c r="AB780" s="4">
        <v>2233</v>
      </c>
      <c r="AC780" s="4">
        <v>676700</v>
      </c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</row>
    <row r="781" spans="1:41" ht="15" x14ac:dyDescent="0.2">
      <c r="A781" s="28">
        <v>37336</v>
      </c>
      <c r="B781" s="4"/>
      <c r="C781" s="4"/>
      <c r="D781" s="4"/>
      <c r="E781" s="10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11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</row>
    <row r="782" spans="1:41" ht="15" x14ac:dyDescent="0.2">
      <c r="A782" s="28">
        <v>37337</v>
      </c>
      <c r="B782" s="4">
        <v>45</v>
      </c>
      <c r="C782" s="4">
        <v>107</v>
      </c>
      <c r="D782" s="4">
        <v>3293</v>
      </c>
      <c r="E782" s="10">
        <v>353747</v>
      </c>
      <c r="F782" s="4">
        <v>98</v>
      </c>
      <c r="G782" s="4">
        <v>143</v>
      </c>
      <c r="H782" s="4">
        <v>3020</v>
      </c>
      <c r="I782" s="4">
        <v>428571</v>
      </c>
      <c r="J782" s="4">
        <v>106</v>
      </c>
      <c r="K782" s="4">
        <v>166</v>
      </c>
      <c r="L782" s="4">
        <v>2875</v>
      </c>
      <c r="M782" s="4">
        <v>478328</v>
      </c>
      <c r="N782" s="4">
        <v>130</v>
      </c>
      <c r="O782" s="4">
        <v>200</v>
      </c>
      <c r="P782" s="4">
        <v>2547</v>
      </c>
      <c r="Q782" s="4">
        <v>508636</v>
      </c>
      <c r="R782" s="4">
        <v>52</v>
      </c>
      <c r="S782" s="4">
        <v>226</v>
      </c>
      <c r="T782" s="4">
        <v>2607</v>
      </c>
      <c r="U782" s="4">
        <v>589182</v>
      </c>
      <c r="V782" s="4">
        <v>13</v>
      </c>
      <c r="W782" s="4">
        <v>261</v>
      </c>
      <c r="X782" s="4">
        <v>2087</v>
      </c>
      <c r="Y782" s="4">
        <v>545316</v>
      </c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</row>
    <row r="783" spans="1:41" ht="15" x14ac:dyDescent="0.2">
      <c r="A783" s="28">
        <v>37341</v>
      </c>
      <c r="B783" s="4">
        <v>64</v>
      </c>
      <c r="C783" s="4">
        <v>116</v>
      </c>
      <c r="D783" s="4">
        <v>3120</v>
      </c>
      <c r="E783" s="10">
        <v>360672</v>
      </c>
      <c r="F783" s="4">
        <v>143</v>
      </c>
      <c r="G783" s="4">
        <v>138</v>
      </c>
      <c r="H783" s="4">
        <v>3000</v>
      </c>
      <c r="I783" s="4">
        <v>414000</v>
      </c>
      <c r="J783" s="4">
        <v>134</v>
      </c>
      <c r="K783" s="4">
        <v>162</v>
      </c>
      <c r="L783" s="4">
        <v>2914</v>
      </c>
      <c r="M783" s="4">
        <v>471698</v>
      </c>
      <c r="N783" s="4">
        <v>111</v>
      </c>
      <c r="O783" s="4">
        <v>200</v>
      </c>
      <c r="P783" s="4">
        <v>2620</v>
      </c>
      <c r="Q783" s="4">
        <v>523563</v>
      </c>
      <c r="R783" s="4">
        <v>65</v>
      </c>
      <c r="S783" s="4">
        <v>240</v>
      </c>
      <c r="T783" s="4">
        <v>2520</v>
      </c>
      <c r="U783" s="4">
        <v>605430</v>
      </c>
      <c r="V783" s="4">
        <v>67</v>
      </c>
      <c r="W783" s="4">
        <v>256</v>
      </c>
      <c r="X783" s="4">
        <v>2455</v>
      </c>
      <c r="Y783" s="4">
        <v>627866</v>
      </c>
      <c r="Z783" s="4">
        <v>18</v>
      </c>
      <c r="AA783" s="4">
        <v>282</v>
      </c>
      <c r="AB783" s="4">
        <v>2280</v>
      </c>
      <c r="AC783" s="4">
        <v>642960</v>
      </c>
      <c r="AD783" s="4"/>
      <c r="AE783" s="4"/>
      <c r="AF783" s="4"/>
      <c r="AG783" s="4"/>
      <c r="AH783" s="1">
        <v>15</v>
      </c>
      <c r="AI783" s="1">
        <v>381</v>
      </c>
      <c r="AJ783" s="1">
        <v>2120</v>
      </c>
      <c r="AK783" s="1">
        <v>807720</v>
      </c>
      <c r="AL783" s="1">
        <v>2</v>
      </c>
      <c r="AM783" s="1">
        <v>427</v>
      </c>
      <c r="AN783" s="1">
        <v>2080</v>
      </c>
      <c r="AO783" s="1">
        <v>888160</v>
      </c>
    </row>
    <row r="784" spans="1:41" ht="15" x14ac:dyDescent="0.2">
      <c r="A784" s="28">
        <v>37343</v>
      </c>
      <c r="B784" s="4"/>
      <c r="C784" s="4"/>
      <c r="D784" s="4"/>
      <c r="E784" s="10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</row>
    <row r="785" spans="1:41" ht="15" x14ac:dyDescent="0.2">
      <c r="A785" s="28">
        <v>37344</v>
      </c>
      <c r="B785" s="4"/>
      <c r="C785" s="4"/>
      <c r="D785" s="4"/>
      <c r="E785" s="10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</row>
    <row r="786" spans="1:41" ht="15" x14ac:dyDescent="0.2">
      <c r="A786" s="28"/>
      <c r="B786" s="4"/>
      <c r="C786" s="4"/>
      <c r="D786" s="4"/>
      <c r="E786" s="10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</row>
    <row r="787" spans="1:41" ht="15" x14ac:dyDescent="0.2">
      <c r="A787" s="28">
        <v>37348</v>
      </c>
      <c r="B787" s="4">
        <v>69</v>
      </c>
      <c r="C787" s="4">
        <v>110</v>
      </c>
      <c r="D787" s="4">
        <v>3057</v>
      </c>
      <c r="E787" s="10">
        <v>336722</v>
      </c>
      <c r="F787" s="4">
        <v>95</v>
      </c>
      <c r="G787" s="4">
        <v>142</v>
      </c>
      <c r="H787" s="4">
        <v>2950</v>
      </c>
      <c r="I787" s="4">
        <v>410350</v>
      </c>
      <c r="J787" s="4">
        <v>211</v>
      </c>
      <c r="K787" s="4">
        <v>162</v>
      </c>
      <c r="L787" s="4">
        <v>2921</v>
      </c>
      <c r="M787" s="4">
        <v>471715</v>
      </c>
      <c r="N787" s="4">
        <v>207</v>
      </c>
      <c r="O787" s="4">
        <v>203</v>
      </c>
      <c r="P787" s="4">
        <v>2672</v>
      </c>
      <c r="Q787" s="4">
        <v>543239</v>
      </c>
      <c r="R787" s="4">
        <v>11</v>
      </c>
      <c r="S787" s="4">
        <v>229</v>
      </c>
      <c r="T787" s="4">
        <v>2523</v>
      </c>
      <c r="U787" s="4">
        <v>578684</v>
      </c>
      <c r="V787" s="4">
        <v>40</v>
      </c>
      <c r="W787" s="4">
        <v>263</v>
      </c>
      <c r="X787" s="4">
        <v>2410</v>
      </c>
      <c r="Y787" s="4">
        <v>632625</v>
      </c>
      <c r="Z787" s="4">
        <v>1</v>
      </c>
      <c r="AA787" s="4">
        <v>302</v>
      </c>
      <c r="AB787" s="4">
        <v>2060</v>
      </c>
      <c r="AC787" s="4">
        <v>622120</v>
      </c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</row>
    <row r="788" spans="1:41" ht="15" x14ac:dyDescent="0.2">
      <c r="A788" s="18">
        <v>37350</v>
      </c>
      <c r="B788" s="14">
        <v>104</v>
      </c>
      <c r="C788" s="14">
        <v>125</v>
      </c>
      <c r="D788" s="14">
        <v>3075</v>
      </c>
      <c r="E788" s="26">
        <v>384491</v>
      </c>
      <c r="F788" s="25">
        <v>253</v>
      </c>
      <c r="G788" s="25">
        <v>139</v>
      </c>
      <c r="H788" s="25">
        <v>2968</v>
      </c>
      <c r="I788" s="25">
        <v>411074</v>
      </c>
      <c r="J788" s="25">
        <v>133</v>
      </c>
      <c r="K788" s="25">
        <v>180</v>
      </c>
      <c r="L788" s="25">
        <v>2776</v>
      </c>
      <c r="M788" s="25">
        <v>499333</v>
      </c>
      <c r="N788" s="25">
        <v>170</v>
      </c>
      <c r="O788" s="25">
        <v>202</v>
      </c>
      <c r="P788" s="25">
        <v>2706</v>
      </c>
      <c r="Q788" s="25">
        <v>547745</v>
      </c>
      <c r="R788" s="25">
        <v>137</v>
      </c>
      <c r="S788" s="25">
        <v>243</v>
      </c>
      <c r="T788" s="25">
        <v>2542</v>
      </c>
      <c r="U788" s="25">
        <v>617446</v>
      </c>
      <c r="V788" s="25">
        <v>145</v>
      </c>
      <c r="W788" s="25">
        <v>273</v>
      </c>
      <c r="X788" s="25">
        <v>2549</v>
      </c>
      <c r="Y788" s="25">
        <v>696920</v>
      </c>
      <c r="Z788" s="25">
        <v>17</v>
      </c>
      <c r="AA788" s="25">
        <v>323</v>
      </c>
      <c r="AB788" s="25">
        <v>2140</v>
      </c>
      <c r="AC788" s="25">
        <v>753167</v>
      </c>
      <c r="AD788" s="25">
        <v>29</v>
      </c>
      <c r="AE788" s="25">
        <v>306</v>
      </c>
      <c r="AF788" s="25">
        <v>2464</v>
      </c>
      <c r="AG788" s="25">
        <v>667360</v>
      </c>
      <c r="AH788" s="14"/>
      <c r="AI788" s="14"/>
      <c r="AJ788" s="14"/>
      <c r="AK788" s="14"/>
      <c r="AL788" s="14"/>
      <c r="AM788" s="14"/>
      <c r="AN788" s="4"/>
      <c r="AO788" s="4"/>
    </row>
    <row r="789" spans="1:41" ht="15" x14ac:dyDescent="0.2">
      <c r="A789" s="28">
        <v>37351</v>
      </c>
      <c r="B789" s="4">
        <v>146</v>
      </c>
      <c r="C789" s="4">
        <v>116</v>
      </c>
      <c r="D789" s="4">
        <v>3064</v>
      </c>
      <c r="E789" s="10">
        <v>355778</v>
      </c>
      <c r="F789" s="4">
        <v>110</v>
      </c>
      <c r="G789" s="4">
        <v>141</v>
      </c>
      <c r="H789" s="4">
        <v>2958</v>
      </c>
      <c r="I789" s="4">
        <v>417618</v>
      </c>
      <c r="J789" s="4">
        <v>92</v>
      </c>
      <c r="K789" s="4">
        <v>157</v>
      </c>
      <c r="L789" s="4">
        <v>2858</v>
      </c>
      <c r="M789" s="4">
        <v>448282</v>
      </c>
      <c r="N789" s="4">
        <v>266</v>
      </c>
      <c r="O789" s="4">
        <v>200</v>
      </c>
      <c r="P789" s="4">
        <v>2725</v>
      </c>
      <c r="Q789" s="4">
        <v>545195</v>
      </c>
      <c r="R789" s="4">
        <v>80</v>
      </c>
      <c r="S789" s="4">
        <v>232</v>
      </c>
      <c r="T789" s="4">
        <v>2524</v>
      </c>
      <c r="U789" s="4">
        <v>586726</v>
      </c>
      <c r="V789" s="4"/>
      <c r="W789" s="4"/>
      <c r="X789" s="4"/>
      <c r="Y789" s="4"/>
      <c r="Z789" s="4">
        <v>44</v>
      </c>
      <c r="AA789" s="4">
        <v>295</v>
      </c>
      <c r="AB789" s="4">
        <v>2373</v>
      </c>
      <c r="AC789" s="4">
        <v>699342</v>
      </c>
      <c r="AD789" s="4"/>
      <c r="AE789" s="4"/>
      <c r="AF789" s="4"/>
      <c r="AG789" s="4"/>
      <c r="AH789" s="4"/>
      <c r="AI789" s="4"/>
      <c r="AJ789" s="4"/>
      <c r="AK789" s="4"/>
      <c r="AL789" s="1">
        <v>2</v>
      </c>
      <c r="AM789" s="1">
        <v>437</v>
      </c>
      <c r="AN789" s="1">
        <v>2180</v>
      </c>
      <c r="AO789" s="1">
        <v>952660</v>
      </c>
    </row>
    <row r="790" spans="1:41" ht="15" x14ac:dyDescent="0.2">
      <c r="A790" s="28">
        <v>37355</v>
      </c>
      <c r="B790" s="4">
        <v>106</v>
      </c>
      <c r="C790" s="4">
        <v>117</v>
      </c>
      <c r="D790" s="4">
        <v>3167</v>
      </c>
      <c r="E790" s="10">
        <v>369796</v>
      </c>
      <c r="F790" s="4">
        <v>232</v>
      </c>
      <c r="G790" s="4">
        <v>138</v>
      </c>
      <c r="H790" s="4">
        <v>3029</v>
      </c>
      <c r="I790" s="4">
        <v>418277</v>
      </c>
      <c r="J790" s="4">
        <v>296</v>
      </c>
      <c r="K790" s="4">
        <v>162</v>
      </c>
      <c r="L790" s="4">
        <v>2986</v>
      </c>
      <c r="M790" s="4">
        <v>482406</v>
      </c>
      <c r="N790" s="4">
        <v>238</v>
      </c>
      <c r="O790" s="4">
        <v>195</v>
      </c>
      <c r="P790" s="4">
        <v>2819</v>
      </c>
      <c r="Q790" s="4">
        <v>550185</v>
      </c>
      <c r="R790" s="4">
        <v>27</v>
      </c>
      <c r="S790" s="4">
        <v>231</v>
      </c>
      <c r="T790" s="4">
        <v>2495</v>
      </c>
      <c r="U790" s="4">
        <v>576345</v>
      </c>
      <c r="V790" s="4">
        <v>8</v>
      </c>
      <c r="W790" s="4">
        <v>278</v>
      </c>
      <c r="X790" s="4">
        <v>2440</v>
      </c>
      <c r="Y790" s="4">
        <v>678320</v>
      </c>
      <c r="Z790" s="4">
        <v>138</v>
      </c>
      <c r="AA790" s="4">
        <v>303</v>
      </c>
      <c r="AB790" s="4">
        <v>2421</v>
      </c>
      <c r="AC790" s="4">
        <v>732428</v>
      </c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</row>
    <row r="791" spans="1:41" ht="15" x14ac:dyDescent="0.2">
      <c r="A791" s="18">
        <v>37357</v>
      </c>
      <c r="B791" s="14">
        <v>206</v>
      </c>
      <c r="C791" s="14">
        <v>123</v>
      </c>
      <c r="D791" s="14">
        <v>3019</v>
      </c>
      <c r="E791" s="26">
        <v>370485</v>
      </c>
      <c r="F791" s="25">
        <v>274</v>
      </c>
      <c r="G791" s="25">
        <v>161</v>
      </c>
      <c r="H791" s="25">
        <v>2853</v>
      </c>
      <c r="I791" s="25">
        <v>457845</v>
      </c>
      <c r="J791" s="25">
        <v>155</v>
      </c>
      <c r="K791" s="25">
        <v>179</v>
      </c>
      <c r="L791" s="25">
        <v>2859</v>
      </c>
      <c r="M791" s="25">
        <v>513309</v>
      </c>
      <c r="N791" s="25">
        <v>105</v>
      </c>
      <c r="O791" s="25">
        <v>217</v>
      </c>
      <c r="P791" s="25">
        <v>2718</v>
      </c>
      <c r="Q791" s="25">
        <v>588878</v>
      </c>
      <c r="R791" s="25">
        <v>30</v>
      </c>
      <c r="S791" s="25">
        <v>255</v>
      </c>
      <c r="T791" s="25">
        <v>2303</v>
      </c>
      <c r="U791" s="25">
        <v>589012</v>
      </c>
      <c r="V791" s="25">
        <v>103</v>
      </c>
      <c r="W791" s="25">
        <v>290</v>
      </c>
      <c r="X791" s="25">
        <v>2347</v>
      </c>
      <c r="Y791" s="25">
        <v>680688</v>
      </c>
      <c r="Z791" s="25">
        <v>25</v>
      </c>
      <c r="AA791" s="25">
        <v>287</v>
      </c>
      <c r="AB791" s="25">
        <v>2413</v>
      </c>
      <c r="AC791" s="25">
        <v>693615</v>
      </c>
      <c r="AD791" s="25">
        <v>1</v>
      </c>
      <c r="AE791" s="25">
        <v>350</v>
      </c>
      <c r="AF791" s="25">
        <v>2080</v>
      </c>
      <c r="AG791" s="25">
        <v>728000</v>
      </c>
      <c r="AH791" s="23">
        <v>15</v>
      </c>
      <c r="AI791" s="23">
        <v>416</v>
      </c>
      <c r="AJ791" s="23">
        <v>2224</v>
      </c>
      <c r="AK791" s="23">
        <v>925037</v>
      </c>
      <c r="AL791" s="14">
        <v>1</v>
      </c>
      <c r="AM791" s="14">
        <v>351</v>
      </c>
      <c r="AN791" s="14">
        <v>2200</v>
      </c>
      <c r="AO791" s="14">
        <v>772200</v>
      </c>
    </row>
    <row r="792" spans="1:41" ht="15" x14ac:dyDescent="0.2">
      <c r="A792" s="28">
        <v>37358</v>
      </c>
      <c r="B792" s="4">
        <v>135</v>
      </c>
      <c r="C792" s="4">
        <v>116</v>
      </c>
      <c r="D792" s="4">
        <v>3058</v>
      </c>
      <c r="E792" s="10">
        <v>354076</v>
      </c>
      <c r="F792" s="4">
        <v>83</v>
      </c>
      <c r="G792" s="4">
        <v>140</v>
      </c>
      <c r="H792" s="4">
        <v>2917</v>
      </c>
      <c r="I792" s="4">
        <v>408819</v>
      </c>
      <c r="J792" s="4">
        <v>247</v>
      </c>
      <c r="K792" s="4">
        <v>160</v>
      </c>
      <c r="L792" s="4">
        <v>2888</v>
      </c>
      <c r="M792" s="4">
        <v>463265</v>
      </c>
      <c r="N792" s="4">
        <v>176</v>
      </c>
      <c r="O792" s="4">
        <v>194</v>
      </c>
      <c r="P792" s="4">
        <v>2713</v>
      </c>
      <c r="Q792" s="4">
        <v>526128</v>
      </c>
      <c r="R792" s="4">
        <v>183</v>
      </c>
      <c r="S792" s="4">
        <v>226</v>
      </c>
      <c r="T792" s="4">
        <v>2616</v>
      </c>
      <c r="U792" s="4">
        <v>591478</v>
      </c>
      <c r="V792" s="4">
        <v>25</v>
      </c>
      <c r="W792" s="4">
        <v>270</v>
      </c>
      <c r="X792" s="4">
        <v>2370</v>
      </c>
      <c r="Y792" s="4">
        <v>639900</v>
      </c>
      <c r="Z792" s="4"/>
      <c r="AA792" s="4"/>
      <c r="AB792" s="4"/>
      <c r="AC792" s="4"/>
      <c r="AD792" s="4">
        <v>18</v>
      </c>
      <c r="AE792" s="4">
        <v>327</v>
      </c>
      <c r="AF792" s="4">
        <v>2320</v>
      </c>
      <c r="AG792" s="4">
        <v>758640</v>
      </c>
      <c r="AH792" s="4"/>
      <c r="AI792" s="4"/>
      <c r="AJ792" s="4"/>
      <c r="AK792" s="4"/>
      <c r="AL792" s="1">
        <v>2</v>
      </c>
      <c r="AM792" s="1">
        <v>424</v>
      </c>
      <c r="AN792" s="1">
        <v>2090</v>
      </c>
      <c r="AO792" s="1">
        <v>886160</v>
      </c>
    </row>
    <row r="793" spans="1:41" ht="15" x14ac:dyDescent="0.2">
      <c r="A793" s="28">
        <v>37362</v>
      </c>
      <c r="B793" s="4">
        <v>85</v>
      </c>
      <c r="C793" s="4">
        <v>115</v>
      </c>
      <c r="D793" s="4">
        <v>3021</v>
      </c>
      <c r="E793" s="10">
        <v>347033</v>
      </c>
      <c r="F793" s="4">
        <v>149</v>
      </c>
      <c r="G793" s="4">
        <v>139</v>
      </c>
      <c r="H793" s="4">
        <v>2861</v>
      </c>
      <c r="I793" s="4">
        <v>397377</v>
      </c>
      <c r="J793" s="4">
        <v>247</v>
      </c>
      <c r="K793" s="4">
        <v>168</v>
      </c>
      <c r="L793" s="4">
        <v>2766</v>
      </c>
      <c r="M793" s="4">
        <v>463588</v>
      </c>
      <c r="N793" s="4">
        <v>306</v>
      </c>
      <c r="O793" s="4">
        <v>191</v>
      </c>
      <c r="P793" s="4">
        <v>2795</v>
      </c>
      <c r="Q793" s="4">
        <v>534544</v>
      </c>
      <c r="R793" s="4">
        <v>53</v>
      </c>
      <c r="S793" s="4">
        <v>223</v>
      </c>
      <c r="T793" s="4">
        <v>2600</v>
      </c>
      <c r="U793" s="4">
        <v>578500</v>
      </c>
      <c r="V793" s="4">
        <v>520</v>
      </c>
      <c r="W793" s="4">
        <v>261</v>
      </c>
      <c r="X793" s="4">
        <v>2360</v>
      </c>
      <c r="Y793" s="4">
        <v>614780</v>
      </c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</row>
    <row r="794" spans="1:41" ht="15" x14ac:dyDescent="0.2">
      <c r="A794" s="18">
        <v>37364</v>
      </c>
      <c r="B794" s="25">
        <v>271</v>
      </c>
      <c r="C794" s="25">
        <v>132</v>
      </c>
      <c r="D794" s="25">
        <v>2961</v>
      </c>
      <c r="E794" s="26">
        <v>391508</v>
      </c>
      <c r="F794" s="25">
        <v>613</v>
      </c>
      <c r="G794" s="25">
        <v>158</v>
      </c>
      <c r="H794" s="25">
        <v>2851</v>
      </c>
      <c r="I794" s="25">
        <v>451800</v>
      </c>
      <c r="J794" s="25">
        <v>275</v>
      </c>
      <c r="K794" s="25">
        <v>175</v>
      </c>
      <c r="L794" s="25">
        <v>2792</v>
      </c>
      <c r="M794" s="25">
        <v>487813</v>
      </c>
      <c r="N794" s="25">
        <v>137</v>
      </c>
      <c r="O794" s="25">
        <v>213</v>
      </c>
      <c r="P794" s="25">
        <v>2544</v>
      </c>
      <c r="Q794" s="25">
        <v>541775</v>
      </c>
      <c r="R794" s="25">
        <v>125</v>
      </c>
      <c r="S794" s="25">
        <v>260</v>
      </c>
      <c r="T794" s="25">
        <v>2500</v>
      </c>
      <c r="U794" s="25">
        <v>650262</v>
      </c>
      <c r="V794" s="25">
        <v>23</v>
      </c>
      <c r="W794" s="25">
        <v>283</v>
      </c>
      <c r="X794" s="25">
        <v>2300</v>
      </c>
      <c r="Y794" s="25">
        <v>651400</v>
      </c>
      <c r="Z794" s="25">
        <v>121</v>
      </c>
      <c r="AA794" s="25">
        <v>327</v>
      </c>
      <c r="AB794" s="25">
        <v>2223</v>
      </c>
      <c r="AC794" s="25">
        <v>727118</v>
      </c>
      <c r="AD794" s="25">
        <v>1</v>
      </c>
      <c r="AE794" s="25">
        <v>353</v>
      </c>
      <c r="AF794" s="25">
        <v>2120</v>
      </c>
      <c r="AG794" s="25">
        <v>748360</v>
      </c>
      <c r="AH794" s="14"/>
      <c r="AI794" s="14"/>
      <c r="AJ794" s="14"/>
      <c r="AK794" s="14"/>
      <c r="AL794" s="14"/>
      <c r="AM794" s="14"/>
      <c r="AN794" s="4"/>
      <c r="AO794" s="4"/>
    </row>
    <row r="795" spans="1:41" ht="15" x14ac:dyDescent="0.2">
      <c r="A795" s="28">
        <v>37365</v>
      </c>
      <c r="B795" s="4">
        <v>61</v>
      </c>
      <c r="C795" s="4">
        <v>121</v>
      </c>
      <c r="D795" s="4">
        <v>3100</v>
      </c>
      <c r="E795" s="10">
        <v>374480</v>
      </c>
      <c r="F795" s="4">
        <v>90</v>
      </c>
      <c r="G795" s="4">
        <v>143</v>
      </c>
      <c r="H795" s="4">
        <v>2840</v>
      </c>
      <c r="I795" s="4">
        <v>406688</v>
      </c>
      <c r="J795" s="4">
        <v>216</v>
      </c>
      <c r="K795" s="4">
        <v>163</v>
      </c>
      <c r="L795" s="4">
        <v>2835</v>
      </c>
      <c r="M795" s="4">
        <v>461822</v>
      </c>
      <c r="N795" s="4">
        <v>104</v>
      </c>
      <c r="O795" s="4">
        <v>199</v>
      </c>
      <c r="P795" s="4">
        <v>2548</v>
      </c>
      <c r="Q795" s="4">
        <v>506033</v>
      </c>
      <c r="R795" s="4">
        <v>62</v>
      </c>
      <c r="S795" s="4">
        <v>236</v>
      </c>
      <c r="T795" s="4">
        <v>2383</v>
      </c>
      <c r="U795" s="4">
        <v>562467</v>
      </c>
      <c r="V795" s="4">
        <v>2</v>
      </c>
      <c r="W795" s="4">
        <v>269</v>
      </c>
      <c r="X795" s="4">
        <v>2440</v>
      </c>
      <c r="Y795" s="4">
        <v>656360</v>
      </c>
      <c r="Z795" s="4">
        <v>10</v>
      </c>
      <c r="AA795" s="4">
        <v>293</v>
      </c>
      <c r="AB795" s="4">
        <v>2300</v>
      </c>
      <c r="AC795" s="4">
        <v>673900</v>
      </c>
      <c r="AD795" s="4">
        <v>1</v>
      </c>
      <c r="AE795" s="4">
        <v>356</v>
      </c>
      <c r="AF795" s="4">
        <v>2080</v>
      </c>
      <c r="AG795" s="4">
        <v>740480</v>
      </c>
      <c r="AH795" s="1">
        <v>16</v>
      </c>
      <c r="AI795" s="1">
        <v>395</v>
      </c>
      <c r="AJ795" s="1">
        <v>2200</v>
      </c>
      <c r="AK795" s="1">
        <v>869000</v>
      </c>
      <c r="AL795" s="4"/>
      <c r="AM795" s="4"/>
      <c r="AN795" s="4"/>
      <c r="AO795" s="4"/>
    </row>
    <row r="796" spans="1:41" ht="15" x14ac:dyDescent="0.2">
      <c r="A796" s="28">
        <v>37369</v>
      </c>
      <c r="B796" s="4">
        <v>157</v>
      </c>
      <c r="C796" s="4">
        <v>123</v>
      </c>
      <c r="D796" s="4">
        <v>2900</v>
      </c>
      <c r="E796" s="10">
        <v>356286</v>
      </c>
      <c r="F796" s="4">
        <v>143</v>
      </c>
      <c r="G796" s="4">
        <v>143</v>
      </c>
      <c r="H796" s="4">
        <v>2900</v>
      </c>
      <c r="I796" s="4">
        <v>413975</v>
      </c>
      <c r="J796" s="4">
        <v>221</v>
      </c>
      <c r="K796" s="4">
        <v>192</v>
      </c>
      <c r="L796" s="4">
        <v>2666</v>
      </c>
      <c r="M796" s="4">
        <v>512139</v>
      </c>
      <c r="N796" s="4">
        <v>35</v>
      </c>
      <c r="O796" s="4">
        <v>233</v>
      </c>
      <c r="P796" s="4">
        <v>2400</v>
      </c>
      <c r="Q796" s="4">
        <v>560000</v>
      </c>
      <c r="R796" s="4">
        <v>22</v>
      </c>
      <c r="S796" s="4">
        <v>255</v>
      </c>
      <c r="T796" s="4">
        <v>2400</v>
      </c>
      <c r="U796" s="4">
        <v>620980</v>
      </c>
      <c r="V796" s="4"/>
      <c r="W796" s="4"/>
      <c r="X796" s="4"/>
      <c r="Y796" s="4"/>
      <c r="Z796" s="4">
        <v>18</v>
      </c>
      <c r="AA796" s="4">
        <v>339</v>
      </c>
      <c r="AB796" s="4">
        <v>2260</v>
      </c>
      <c r="AC796" s="4">
        <v>765010</v>
      </c>
      <c r="AD796" s="4">
        <v>1</v>
      </c>
      <c r="AE796" s="4">
        <v>390</v>
      </c>
      <c r="AF796" s="4">
        <v>2000</v>
      </c>
      <c r="AG796" s="4">
        <v>780000</v>
      </c>
      <c r="AH796" s="1">
        <v>11</v>
      </c>
      <c r="AI796" s="1">
        <v>439</v>
      </c>
      <c r="AJ796" s="1">
        <v>1987</v>
      </c>
      <c r="AK796" s="1">
        <v>872147</v>
      </c>
      <c r="AL796" s="4"/>
      <c r="AM796" s="4"/>
      <c r="AN796" s="4"/>
      <c r="AO796" s="4"/>
    </row>
    <row r="797" spans="1:41" ht="15" x14ac:dyDescent="0.2">
      <c r="A797" s="28">
        <v>37371</v>
      </c>
      <c r="B797" s="4"/>
      <c r="C797" s="4"/>
      <c r="D797" s="4"/>
      <c r="E797" s="10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</row>
    <row r="798" spans="1:41" ht="15" x14ac:dyDescent="0.2">
      <c r="A798" s="28">
        <v>37372</v>
      </c>
      <c r="B798" s="4"/>
      <c r="C798" s="4"/>
      <c r="D798" s="4"/>
      <c r="E798" s="10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</row>
    <row r="799" spans="1:41" ht="15" x14ac:dyDescent="0.2">
      <c r="A799" s="28">
        <v>37376</v>
      </c>
      <c r="B799" s="4"/>
      <c r="C799" s="4"/>
      <c r="D799" s="4"/>
      <c r="E799" s="10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</row>
    <row r="800" spans="1:41" ht="15" x14ac:dyDescent="0.2">
      <c r="A800" s="28"/>
      <c r="B800" s="4"/>
      <c r="C800" s="4"/>
      <c r="D800" s="4"/>
      <c r="E800" s="10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</row>
    <row r="801" spans="1:41" ht="15" x14ac:dyDescent="0.2">
      <c r="A801" s="18">
        <v>37378</v>
      </c>
      <c r="B801" s="25">
        <v>130</v>
      </c>
      <c r="C801" s="25">
        <v>117</v>
      </c>
      <c r="D801" s="25">
        <v>3000</v>
      </c>
      <c r="E801" s="26">
        <v>351783</v>
      </c>
      <c r="F801" s="25">
        <v>402</v>
      </c>
      <c r="G801" s="25">
        <v>169</v>
      </c>
      <c r="H801" s="25">
        <v>2738</v>
      </c>
      <c r="I801" s="25">
        <v>462036</v>
      </c>
      <c r="J801" s="25">
        <v>103</v>
      </c>
      <c r="K801" s="25">
        <v>189</v>
      </c>
      <c r="L801" s="25">
        <v>2651</v>
      </c>
      <c r="M801" s="25">
        <v>499686</v>
      </c>
      <c r="N801" s="25">
        <v>139</v>
      </c>
      <c r="O801" s="25">
        <v>218</v>
      </c>
      <c r="P801" s="25">
        <v>2662</v>
      </c>
      <c r="Q801" s="25">
        <v>580562</v>
      </c>
      <c r="R801" s="25">
        <v>41</v>
      </c>
      <c r="S801" s="25">
        <v>241</v>
      </c>
      <c r="T801" s="25">
        <v>2461</v>
      </c>
      <c r="U801" s="25">
        <v>593407</v>
      </c>
      <c r="V801" s="25">
        <v>62</v>
      </c>
      <c r="W801" s="25">
        <v>272</v>
      </c>
      <c r="X801" s="25">
        <v>2413</v>
      </c>
      <c r="Y801" s="25">
        <v>658153</v>
      </c>
      <c r="Z801" s="25">
        <v>21</v>
      </c>
      <c r="AA801" s="25">
        <v>322</v>
      </c>
      <c r="AB801" s="25">
        <v>2260</v>
      </c>
      <c r="AC801" s="25">
        <v>727182</v>
      </c>
      <c r="AD801" s="25">
        <v>10</v>
      </c>
      <c r="AE801" s="25">
        <v>357</v>
      </c>
      <c r="AF801" s="25">
        <v>2086</v>
      </c>
      <c r="AG801" s="25">
        <v>744290</v>
      </c>
      <c r="AH801" s="14"/>
      <c r="AI801" s="14"/>
      <c r="AJ801" s="14"/>
      <c r="AK801" s="14"/>
      <c r="AL801" s="14"/>
      <c r="AM801" s="14"/>
      <c r="AN801" s="4"/>
      <c r="AO801" s="4"/>
    </row>
    <row r="802" spans="1:41" ht="15" x14ac:dyDescent="0.2">
      <c r="A802" s="18">
        <v>37379</v>
      </c>
      <c r="B802" s="25"/>
      <c r="C802" s="25"/>
      <c r="D802" s="25"/>
      <c r="E802" s="26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14"/>
      <c r="AI802" s="14"/>
      <c r="AJ802" s="14"/>
      <c r="AK802" s="14"/>
      <c r="AL802" s="14"/>
      <c r="AM802" s="14"/>
      <c r="AN802" s="4"/>
      <c r="AO802" s="4"/>
    </row>
    <row r="803" spans="1:41" ht="15" x14ac:dyDescent="0.2">
      <c r="A803" s="28">
        <v>37383</v>
      </c>
      <c r="B803" s="4">
        <v>20</v>
      </c>
      <c r="C803" s="4">
        <v>120</v>
      </c>
      <c r="D803" s="4">
        <v>2933</v>
      </c>
      <c r="E803" s="10">
        <v>347250</v>
      </c>
      <c r="F803" s="4">
        <v>158</v>
      </c>
      <c r="G803" s="4">
        <v>137</v>
      </c>
      <c r="H803" s="4">
        <v>3006</v>
      </c>
      <c r="I803" s="4">
        <v>414305</v>
      </c>
      <c r="J803" s="4">
        <v>233</v>
      </c>
      <c r="K803" s="4">
        <v>160</v>
      </c>
      <c r="L803" s="4">
        <v>2895</v>
      </c>
      <c r="M803" s="4">
        <v>464272</v>
      </c>
      <c r="N803" s="4">
        <v>159</v>
      </c>
      <c r="O803" s="4">
        <v>202</v>
      </c>
      <c r="P803" s="4">
        <v>2686</v>
      </c>
      <c r="Q803" s="4">
        <v>543544</v>
      </c>
      <c r="R803" s="4">
        <v>111</v>
      </c>
      <c r="S803" s="4">
        <v>235</v>
      </c>
      <c r="T803" s="4">
        <v>2514</v>
      </c>
      <c r="U803" s="4">
        <v>585733</v>
      </c>
      <c r="V803" s="4">
        <v>25</v>
      </c>
      <c r="W803" s="4">
        <v>260</v>
      </c>
      <c r="X803" s="4">
        <v>2400</v>
      </c>
      <c r="Y803" s="4">
        <v>620760</v>
      </c>
      <c r="Z803" s="4">
        <v>32</v>
      </c>
      <c r="AA803" s="4">
        <v>290</v>
      </c>
      <c r="AB803" s="4">
        <v>2400</v>
      </c>
      <c r="AC803" s="4">
        <v>692550</v>
      </c>
      <c r="AD803" s="4"/>
      <c r="AE803" s="4"/>
      <c r="AF803" s="4"/>
      <c r="AG803" s="4"/>
      <c r="AH803" s="4"/>
      <c r="AI803" s="4"/>
      <c r="AJ803" s="4"/>
      <c r="AK803" s="4"/>
      <c r="AL803" s="1">
        <v>15</v>
      </c>
      <c r="AM803" s="1">
        <v>414</v>
      </c>
      <c r="AN803" s="1">
        <v>2150</v>
      </c>
      <c r="AO803" s="1">
        <v>915256</v>
      </c>
    </row>
    <row r="804" spans="1:41" ht="15" x14ac:dyDescent="0.2">
      <c r="A804" s="28">
        <v>37385</v>
      </c>
      <c r="B804" s="4"/>
      <c r="C804" s="4"/>
      <c r="D804" s="4"/>
      <c r="E804" s="10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</row>
    <row r="805" spans="1:41" ht="15" x14ac:dyDescent="0.2">
      <c r="A805" s="28">
        <v>37386</v>
      </c>
      <c r="B805" s="4"/>
      <c r="C805" s="4"/>
      <c r="D805" s="4"/>
      <c r="E805" s="10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</row>
    <row r="806" spans="1:41" ht="15" x14ac:dyDescent="0.2">
      <c r="A806" s="28">
        <v>37390</v>
      </c>
      <c r="B806" s="4">
        <v>32</v>
      </c>
      <c r="C806" s="4">
        <v>122</v>
      </c>
      <c r="D806" s="4">
        <v>2942</v>
      </c>
      <c r="E806" s="10">
        <v>359866</v>
      </c>
      <c r="F806" s="4">
        <v>105</v>
      </c>
      <c r="G806" s="4">
        <v>147</v>
      </c>
      <c r="H806" s="4">
        <v>2855</v>
      </c>
      <c r="I806" s="4">
        <v>420074</v>
      </c>
      <c r="J806" s="4">
        <v>81</v>
      </c>
      <c r="K806" s="4">
        <v>162</v>
      </c>
      <c r="L806" s="4">
        <v>2804</v>
      </c>
      <c r="M806" s="4">
        <v>455408</v>
      </c>
      <c r="N806" s="4">
        <v>137</v>
      </c>
      <c r="O806" s="4">
        <v>198</v>
      </c>
      <c r="P806" s="4">
        <v>2665</v>
      </c>
      <c r="Q806" s="4">
        <v>528003</v>
      </c>
      <c r="R806" s="4">
        <v>96</v>
      </c>
      <c r="S806" s="4">
        <v>229</v>
      </c>
      <c r="T806" s="4">
        <v>2592</v>
      </c>
      <c r="U806" s="4">
        <v>593533</v>
      </c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</row>
    <row r="807" spans="1:41" ht="15" x14ac:dyDescent="0.2">
      <c r="A807" s="18">
        <v>37392</v>
      </c>
      <c r="B807" s="25">
        <v>252</v>
      </c>
      <c r="C807" s="25">
        <v>131</v>
      </c>
      <c r="D807" s="25">
        <v>2906</v>
      </c>
      <c r="E807" s="26">
        <v>381137</v>
      </c>
      <c r="F807" s="25">
        <v>372</v>
      </c>
      <c r="G807" s="25">
        <v>144</v>
      </c>
      <c r="H807" s="25">
        <v>2688</v>
      </c>
      <c r="I807" s="25">
        <v>381137</v>
      </c>
      <c r="J807" s="25">
        <v>372</v>
      </c>
      <c r="K807" s="25">
        <v>144</v>
      </c>
      <c r="L807" s="25">
        <v>2688</v>
      </c>
      <c r="M807" s="25">
        <v>387139</v>
      </c>
      <c r="N807" s="25">
        <v>286</v>
      </c>
      <c r="O807" s="25">
        <v>223</v>
      </c>
      <c r="P807" s="25">
        <v>2361</v>
      </c>
      <c r="Q807" s="25">
        <v>527260</v>
      </c>
      <c r="R807" s="25">
        <v>127</v>
      </c>
      <c r="S807" s="25">
        <v>254</v>
      </c>
      <c r="T807" s="25">
        <v>2326</v>
      </c>
      <c r="U807" s="25">
        <v>589990</v>
      </c>
      <c r="V807" s="25">
        <v>78</v>
      </c>
      <c r="W807" s="25">
        <v>288</v>
      </c>
      <c r="X807" s="25">
        <v>2159</v>
      </c>
      <c r="Y807" s="25">
        <v>622088</v>
      </c>
      <c r="Z807" s="25">
        <v>16</v>
      </c>
      <c r="AA807" s="25">
        <v>292</v>
      </c>
      <c r="AB807" s="25">
        <v>2109</v>
      </c>
      <c r="AC807" s="25">
        <v>620165</v>
      </c>
      <c r="AD807" s="25">
        <v>21</v>
      </c>
      <c r="AE807" s="25">
        <v>317</v>
      </c>
      <c r="AF807" s="25">
        <v>2143</v>
      </c>
      <c r="AG807" s="25">
        <v>679787</v>
      </c>
      <c r="AH807" s="1"/>
      <c r="AI807" s="23">
        <v>378</v>
      </c>
      <c r="AJ807" s="23">
        <v>2220</v>
      </c>
      <c r="AK807" s="23">
        <v>338050</v>
      </c>
      <c r="AL807" s="4"/>
      <c r="AM807" s="4"/>
      <c r="AN807" s="4"/>
      <c r="AO807" s="4"/>
    </row>
    <row r="808" spans="1:41" ht="15" x14ac:dyDescent="0.2">
      <c r="A808" s="28">
        <v>37393</v>
      </c>
      <c r="B808" s="4">
        <v>99</v>
      </c>
      <c r="C808" s="4">
        <v>114</v>
      </c>
      <c r="D808" s="4">
        <v>2936</v>
      </c>
      <c r="E808" s="10">
        <v>343478</v>
      </c>
      <c r="F808" s="4">
        <v>213</v>
      </c>
      <c r="G808" s="4">
        <v>138</v>
      </c>
      <c r="H808" s="4">
        <v>2961</v>
      </c>
      <c r="I808" s="4">
        <v>410931</v>
      </c>
      <c r="J808" s="4">
        <v>115</v>
      </c>
      <c r="K808" s="4">
        <v>166</v>
      </c>
      <c r="L808" s="4">
        <v>2662</v>
      </c>
      <c r="M808" s="4">
        <v>443163</v>
      </c>
      <c r="N808" s="4">
        <v>166</v>
      </c>
      <c r="O808" s="4">
        <v>200</v>
      </c>
      <c r="P808" s="4">
        <v>2630</v>
      </c>
      <c r="Q808" s="4">
        <v>528148</v>
      </c>
      <c r="R808" s="4">
        <v>33</v>
      </c>
      <c r="S808" s="4">
        <v>228</v>
      </c>
      <c r="T808" s="4">
        <v>2590</v>
      </c>
      <c r="U808" s="4">
        <v>588463</v>
      </c>
      <c r="V808" s="4">
        <v>46</v>
      </c>
      <c r="W808" s="4">
        <v>261</v>
      </c>
      <c r="X808" s="4">
        <v>2407</v>
      </c>
      <c r="Y808" s="4">
        <v>633999</v>
      </c>
      <c r="Z808" s="4">
        <v>15</v>
      </c>
      <c r="AA808" s="4">
        <v>297</v>
      </c>
      <c r="AB808" s="4">
        <v>2240</v>
      </c>
      <c r="AC808" s="4">
        <v>665728</v>
      </c>
      <c r="AD808" s="4">
        <v>1</v>
      </c>
      <c r="AE808" s="4">
        <v>324</v>
      </c>
      <c r="AF808" s="4">
        <v>2320</v>
      </c>
      <c r="AG808" s="4">
        <v>751680</v>
      </c>
      <c r="AH808" s="4"/>
      <c r="AI808" s="4"/>
      <c r="AJ808" s="4"/>
      <c r="AK808" s="4"/>
      <c r="AL808" s="4"/>
      <c r="AM808" s="4"/>
      <c r="AN808" s="4"/>
      <c r="AO808" s="4"/>
    </row>
    <row r="809" spans="1:41" ht="15" x14ac:dyDescent="0.2">
      <c r="A809" s="28">
        <v>37397</v>
      </c>
      <c r="B809" s="4">
        <v>19</v>
      </c>
      <c r="C809" s="4">
        <v>123</v>
      </c>
      <c r="D809" s="4">
        <v>2900</v>
      </c>
      <c r="E809" s="10">
        <v>366463</v>
      </c>
      <c r="F809" s="4">
        <v>91</v>
      </c>
      <c r="G809" s="4">
        <v>137</v>
      </c>
      <c r="H809" s="4">
        <v>2875</v>
      </c>
      <c r="I809" s="4">
        <v>393734</v>
      </c>
      <c r="J809" s="4">
        <v>204</v>
      </c>
      <c r="K809" s="4">
        <v>164</v>
      </c>
      <c r="L809" s="4">
        <v>2617</v>
      </c>
      <c r="M809" s="4">
        <v>443625</v>
      </c>
      <c r="N809" s="4">
        <v>234</v>
      </c>
      <c r="O809" s="4">
        <v>194</v>
      </c>
      <c r="P809" s="4">
        <v>2646</v>
      </c>
      <c r="Q809" s="4">
        <v>513153</v>
      </c>
      <c r="R809" s="4">
        <v>279</v>
      </c>
      <c r="S809" s="4">
        <v>237</v>
      </c>
      <c r="T809" s="4">
        <v>2550</v>
      </c>
      <c r="U809" s="4">
        <v>609837</v>
      </c>
      <c r="V809" s="4">
        <v>37</v>
      </c>
      <c r="W809" s="4">
        <v>255</v>
      </c>
      <c r="X809" s="4">
        <v>2410</v>
      </c>
      <c r="Y809" s="4">
        <v>616917</v>
      </c>
      <c r="Z809" s="4">
        <v>22</v>
      </c>
      <c r="AA809" s="4">
        <v>293</v>
      </c>
      <c r="AB809" s="4">
        <v>2250</v>
      </c>
      <c r="AC809" s="4">
        <v>671209</v>
      </c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</row>
    <row r="810" spans="1:41" ht="15" x14ac:dyDescent="0.2">
      <c r="A810" s="18">
        <v>37399</v>
      </c>
      <c r="B810" s="25">
        <v>263</v>
      </c>
      <c r="C810" s="25">
        <v>130</v>
      </c>
      <c r="D810" s="25">
        <v>2922</v>
      </c>
      <c r="E810" s="26">
        <v>379798</v>
      </c>
      <c r="F810" s="25">
        <v>329</v>
      </c>
      <c r="G810" s="25">
        <v>155</v>
      </c>
      <c r="H810" s="25">
        <v>2779</v>
      </c>
      <c r="I810" s="25">
        <v>429457</v>
      </c>
      <c r="J810" s="25">
        <v>143</v>
      </c>
      <c r="K810" s="25">
        <v>184</v>
      </c>
      <c r="L810" s="25">
        <v>2685</v>
      </c>
      <c r="M810" s="25">
        <v>493397</v>
      </c>
      <c r="N810" s="25">
        <v>217</v>
      </c>
      <c r="O810" s="25">
        <v>210</v>
      </c>
      <c r="P810" s="25">
        <v>2495</v>
      </c>
      <c r="Q810" s="25">
        <v>525951</v>
      </c>
      <c r="R810" s="25">
        <v>135</v>
      </c>
      <c r="S810" s="25">
        <v>259</v>
      </c>
      <c r="T810" s="25">
        <v>2318</v>
      </c>
      <c r="U810" s="25">
        <v>600000</v>
      </c>
      <c r="V810" s="25">
        <v>83</v>
      </c>
      <c r="W810" s="25">
        <v>257</v>
      </c>
      <c r="X810" s="25">
        <v>2363</v>
      </c>
      <c r="Y810" s="25">
        <v>606620</v>
      </c>
      <c r="Z810" s="14"/>
      <c r="AA810" s="14"/>
      <c r="AB810" s="14"/>
      <c r="AC810" s="14"/>
      <c r="AD810" s="14"/>
      <c r="AE810" s="14"/>
      <c r="AF810" s="14"/>
      <c r="AG810" s="14"/>
      <c r="AH810" s="23">
        <v>2</v>
      </c>
      <c r="AI810" s="23">
        <v>379</v>
      </c>
      <c r="AJ810" s="23">
        <v>2005</v>
      </c>
      <c r="AK810" s="23">
        <v>759698</v>
      </c>
      <c r="AL810" s="14">
        <v>3</v>
      </c>
      <c r="AM810" s="14">
        <v>474</v>
      </c>
      <c r="AN810" s="14">
        <v>2120</v>
      </c>
      <c r="AO810" s="14">
        <v>1004880</v>
      </c>
    </row>
    <row r="811" spans="1:41" ht="15" x14ac:dyDescent="0.2">
      <c r="A811" s="28">
        <v>37400</v>
      </c>
      <c r="B811" s="4">
        <v>36</v>
      </c>
      <c r="C811" s="4">
        <v>120</v>
      </c>
      <c r="D811" s="4">
        <v>2975</v>
      </c>
      <c r="E811" s="10">
        <v>353989</v>
      </c>
      <c r="F811" s="4">
        <v>110</v>
      </c>
      <c r="G811" s="4">
        <v>167</v>
      </c>
      <c r="H811" s="4">
        <v>2800</v>
      </c>
      <c r="I811" s="4">
        <v>471934</v>
      </c>
      <c r="J811" s="4">
        <v>113</v>
      </c>
      <c r="K811" s="4">
        <v>196</v>
      </c>
      <c r="L811" s="4">
        <v>2700</v>
      </c>
      <c r="M811" s="4">
        <v>534863</v>
      </c>
      <c r="N811" s="4">
        <v>34</v>
      </c>
      <c r="O811" s="4">
        <v>225</v>
      </c>
      <c r="P811" s="4">
        <v>2340</v>
      </c>
      <c r="Q811" s="4">
        <v>573069</v>
      </c>
      <c r="R811" s="4"/>
      <c r="S811" s="4"/>
      <c r="T811" s="4"/>
      <c r="U811" s="4"/>
      <c r="V811" s="4">
        <v>2</v>
      </c>
      <c r="W811" s="4">
        <v>301</v>
      </c>
      <c r="X811" s="4">
        <v>2080</v>
      </c>
      <c r="Y811" s="4">
        <v>626080</v>
      </c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</row>
    <row r="812" spans="1:41" ht="15" x14ac:dyDescent="0.2">
      <c r="A812" s="28">
        <v>37404</v>
      </c>
      <c r="B812" s="4">
        <v>30</v>
      </c>
      <c r="C812" s="4">
        <v>123</v>
      </c>
      <c r="D812" s="4">
        <v>3200</v>
      </c>
      <c r="E812" s="10">
        <v>393267</v>
      </c>
      <c r="F812" s="4">
        <v>223</v>
      </c>
      <c r="G812" s="4">
        <v>137</v>
      </c>
      <c r="H812" s="4">
        <v>3061</v>
      </c>
      <c r="I812" s="4">
        <v>425125</v>
      </c>
      <c r="J812" s="4">
        <v>135</v>
      </c>
      <c r="K812" s="4">
        <v>169</v>
      </c>
      <c r="L812" s="4">
        <v>2700</v>
      </c>
      <c r="M812" s="4">
        <v>461479</v>
      </c>
      <c r="N812" s="4">
        <v>159</v>
      </c>
      <c r="O812" s="4">
        <v>201</v>
      </c>
      <c r="P812" s="4">
        <v>2677</v>
      </c>
      <c r="Q812" s="4">
        <v>545024</v>
      </c>
      <c r="R812" s="4">
        <v>22</v>
      </c>
      <c r="S812" s="4">
        <v>227</v>
      </c>
      <c r="T812" s="4">
        <v>2700</v>
      </c>
      <c r="U812" s="4">
        <v>614127</v>
      </c>
      <c r="V812" s="4">
        <v>45</v>
      </c>
      <c r="W812" s="4">
        <v>256</v>
      </c>
      <c r="X812" s="4">
        <v>2460</v>
      </c>
      <c r="Y812" s="4">
        <v>630402</v>
      </c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</row>
    <row r="813" spans="1:41" ht="15" x14ac:dyDescent="0.2">
      <c r="A813" s="18">
        <v>37406</v>
      </c>
      <c r="B813" s="25">
        <v>223</v>
      </c>
      <c r="C813" s="25">
        <v>132</v>
      </c>
      <c r="D813" s="25">
        <v>3026</v>
      </c>
      <c r="E813" s="26">
        <v>400733</v>
      </c>
      <c r="F813" s="25">
        <v>464</v>
      </c>
      <c r="G813" s="25">
        <v>164</v>
      </c>
      <c r="H813" s="25">
        <v>2761</v>
      </c>
      <c r="I813" s="25">
        <v>452621</v>
      </c>
      <c r="J813" s="25">
        <v>381</v>
      </c>
      <c r="K813" s="25">
        <v>187</v>
      </c>
      <c r="L813" s="25">
        <v>2526</v>
      </c>
      <c r="M813" s="25">
        <v>471641</v>
      </c>
      <c r="N813" s="25">
        <v>450</v>
      </c>
      <c r="O813" s="25">
        <v>222</v>
      </c>
      <c r="P813" s="25">
        <v>2400</v>
      </c>
      <c r="Q813" s="25">
        <v>533436</v>
      </c>
      <c r="R813" s="25">
        <v>197</v>
      </c>
      <c r="S813" s="25">
        <v>249</v>
      </c>
      <c r="T813" s="25">
        <v>2393</v>
      </c>
      <c r="U813" s="25">
        <v>595861</v>
      </c>
      <c r="V813" s="25">
        <v>146</v>
      </c>
      <c r="W813" s="25">
        <v>298</v>
      </c>
      <c r="X813" s="25">
        <v>2332</v>
      </c>
      <c r="Y813" s="25">
        <v>695732</v>
      </c>
      <c r="Z813" s="25">
        <v>14</v>
      </c>
      <c r="AA813" s="25">
        <v>316</v>
      </c>
      <c r="AB813" s="25">
        <v>2220</v>
      </c>
      <c r="AC813" s="25">
        <v>701996</v>
      </c>
      <c r="AD813" s="25">
        <v>67</v>
      </c>
      <c r="AE813" s="25">
        <v>347</v>
      </c>
      <c r="AF813" s="25">
        <v>2248</v>
      </c>
      <c r="AG813" s="25">
        <v>779864</v>
      </c>
      <c r="AH813" s="23">
        <v>1</v>
      </c>
      <c r="AI813" s="23">
        <v>391</v>
      </c>
      <c r="AJ813" s="23">
        <v>2100</v>
      </c>
      <c r="AK813" s="23">
        <v>821100</v>
      </c>
      <c r="AL813" s="4"/>
      <c r="AM813" s="4"/>
      <c r="AN813" s="4"/>
      <c r="AO813" s="4"/>
    </row>
    <row r="814" spans="1:41" ht="15" x14ac:dyDescent="0.2">
      <c r="A814" s="28">
        <v>37407</v>
      </c>
      <c r="B814" s="4">
        <v>41</v>
      </c>
      <c r="C814" s="4">
        <v>119</v>
      </c>
      <c r="D814" s="4">
        <v>3175</v>
      </c>
      <c r="E814" s="10">
        <v>395583</v>
      </c>
      <c r="F814" s="4">
        <v>86</v>
      </c>
      <c r="G814" s="4">
        <v>139</v>
      </c>
      <c r="H814" s="4">
        <v>2970</v>
      </c>
      <c r="I814" s="4">
        <v>417951</v>
      </c>
      <c r="J814" s="4">
        <v>136</v>
      </c>
      <c r="K814" s="4">
        <v>160</v>
      </c>
      <c r="L814" s="4">
        <v>2879</v>
      </c>
      <c r="M814" s="4">
        <v>478340</v>
      </c>
      <c r="N814" s="4">
        <v>64</v>
      </c>
      <c r="O814" s="4">
        <v>197</v>
      </c>
      <c r="P814" s="4">
        <v>2640</v>
      </c>
      <c r="Q814" s="4">
        <v>516639</v>
      </c>
      <c r="R814" s="4">
        <v>117</v>
      </c>
      <c r="S814" s="4">
        <v>230</v>
      </c>
      <c r="T814" s="4">
        <v>2520</v>
      </c>
      <c r="U814" s="4">
        <v>581600</v>
      </c>
      <c r="V814" s="4">
        <v>2</v>
      </c>
      <c r="W814" s="4">
        <v>265</v>
      </c>
      <c r="X814" s="4">
        <v>2300</v>
      </c>
      <c r="Y814" s="4">
        <v>609500</v>
      </c>
      <c r="Z814" s="4">
        <v>12</v>
      </c>
      <c r="AA814" s="4">
        <v>284</v>
      </c>
      <c r="AB814" s="4">
        <v>2270</v>
      </c>
      <c r="AC814" s="4">
        <v>654267</v>
      </c>
      <c r="AD814" s="4">
        <v>18</v>
      </c>
      <c r="AE814" s="4">
        <v>344</v>
      </c>
      <c r="AF814" s="4">
        <v>2280</v>
      </c>
      <c r="AG814" s="4">
        <v>783560</v>
      </c>
      <c r="AH814" s="4"/>
      <c r="AI814" s="4"/>
      <c r="AJ814" s="4"/>
      <c r="AK814" s="4"/>
      <c r="AL814" s="4"/>
      <c r="AM814" s="4"/>
      <c r="AN814" s="4"/>
      <c r="AO814" s="4"/>
    </row>
    <row r="815" spans="1:41" ht="15" x14ac:dyDescent="0.2">
      <c r="A815" s="28"/>
      <c r="B815" s="4"/>
      <c r="C815" s="4"/>
      <c r="D815" s="4"/>
      <c r="E815" s="10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</row>
    <row r="816" spans="1:41" ht="15" x14ac:dyDescent="0.2">
      <c r="A816" s="28">
        <v>37411</v>
      </c>
      <c r="B816" s="4">
        <v>103</v>
      </c>
      <c r="C816" s="4">
        <v>118</v>
      </c>
      <c r="D816" s="4">
        <v>3138</v>
      </c>
      <c r="E816" s="10">
        <v>385707</v>
      </c>
      <c r="F816" s="4">
        <v>54</v>
      </c>
      <c r="G816" s="4">
        <v>141</v>
      </c>
      <c r="H816" s="4">
        <v>3100</v>
      </c>
      <c r="I816" s="4">
        <v>444989</v>
      </c>
      <c r="J816" s="4">
        <v>148</v>
      </c>
      <c r="K816" s="4">
        <v>163</v>
      </c>
      <c r="L816" s="4">
        <v>2871</v>
      </c>
      <c r="M816" s="4">
        <v>469911</v>
      </c>
      <c r="N816" s="4">
        <v>65</v>
      </c>
      <c r="O816" s="4">
        <v>187</v>
      </c>
      <c r="P816" s="4">
        <v>2840</v>
      </c>
      <c r="Q816" s="4">
        <v>544027</v>
      </c>
      <c r="R816" s="4">
        <v>186</v>
      </c>
      <c r="S816" s="4">
        <v>233</v>
      </c>
      <c r="T816" s="4">
        <v>2548</v>
      </c>
      <c r="U816" s="4">
        <v>594447</v>
      </c>
      <c r="V816" s="4">
        <v>148</v>
      </c>
      <c r="W816" s="4">
        <v>265</v>
      </c>
      <c r="X816" s="4">
        <v>2473</v>
      </c>
      <c r="Y816" s="4">
        <v>654992</v>
      </c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</row>
    <row r="817" spans="1:41" ht="15" x14ac:dyDescent="0.2">
      <c r="A817" s="28">
        <v>37413</v>
      </c>
      <c r="B817" s="4"/>
      <c r="C817" s="4"/>
      <c r="D817" s="4"/>
      <c r="E817" s="10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</row>
    <row r="818" spans="1:41" ht="15" x14ac:dyDescent="0.2">
      <c r="A818" s="28">
        <v>37414</v>
      </c>
      <c r="B818" s="4">
        <v>21</v>
      </c>
      <c r="C818" s="4">
        <v>113</v>
      </c>
      <c r="D818" s="4">
        <v>3217</v>
      </c>
      <c r="E818" s="10">
        <v>362648</v>
      </c>
      <c r="F818" s="4">
        <v>56</v>
      </c>
      <c r="G818" s="4">
        <v>140</v>
      </c>
      <c r="H818" s="4">
        <v>2770</v>
      </c>
      <c r="I818" s="4">
        <v>419761</v>
      </c>
      <c r="J818" s="4">
        <v>122</v>
      </c>
      <c r="K818" s="4">
        <v>158</v>
      </c>
      <c r="L818" s="4">
        <v>2772</v>
      </c>
      <c r="M818" s="4">
        <v>450261</v>
      </c>
      <c r="N818" s="4">
        <v>111</v>
      </c>
      <c r="O818" s="4">
        <v>201</v>
      </c>
      <c r="P818" s="4">
        <v>2666</v>
      </c>
      <c r="Q818" s="4">
        <v>540535</v>
      </c>
      <c r="R818" s="4">
        <v>22</v>
      </c>
      <c r="S818" s="4">
        <v>238</v>
      </c>
      <c r="T818" s="4">
        <v>2540</v>
      </c>
      <c r="U818" s="4">
        <v>604302</v>
      </c>
      <c r="V818" s="4">
        <v>10</v>
      </c>
      <c r="W818" s="4">
        <v>261</v>
      </c>
      <c r="X818" s="4">
        <v>2320</v>
      </c>
      <c r="Y818" s="4">
        <v>604592</v>
      </c>
      <c r="Z818" s="4">
        <v>117</v>
      </c>
      <c r="AA818" s="4">
        <v>296</v>
      </c>
      <c r="AB818" s="4">
        <v>2400</v>
      </c>
      <c r="AC818" s="4">
        <v>709846</v>
      </c>
      <c r="AD818" s="4">
        <v>8</v>
      </c>
      <c r="AE818" s="4">
        <v>329</v>
      </c>
      <c r="AF818" s="4">
        <v>2120</v>
      </c>
      <c r="AG818" s="4">
        <v>697480</v>
      </c>
      <c r="AH818" s="4"/>
      <c r="AI818" s="4"/>
      <c r="AJ818" s="4"/>
      <c r="AK818" s="4"/>
      <c r="AL818" s="4"/>
      <c r="AM818" s="4"/>
      <c r="AN818" s="4"/>
      <c r="AO818" s="4"/>
    </row>
    <row r="819" spans="1:41" ht="15" x14ac:dyDescent="0.2">
      <c r="A819" s="28">
        <v>37418</v>
      </c>
      <c r="B819" s="4">
        <v>49</v>
      </c>
      <c r="C819" s="4">
        <v>118</v>
      </c>
      <c r="D819" s="4">
        <v>3200</v>
      </c>
      <c r="E819" s="10">
        <v>392196</v>
      </c>
      <c r="F819" s="4">
        <v>150</v>
      </c>
      <c r="G819" s="4">
        <v>142</v>
      </c>
      <c r="H819" s="4">
        <v>3139</v>
      </c>
      <c r="I819" s="4">
        <v>451513</v>
      </c>
      <c r="J819" s="4">
        <v>152</v>
      </c>
      <c r="K819" s="4">
        <v>168</v>
      </c>
      <c r="L819" s="4">
        <v>2888</v>
      </c>
      <c r="M819" s="4">
        <v>486127</v>
      </c>
      <c r="N819" s="4">
        <v>213</v>
      </c>
      <c r="O819" s="4">
        <v>190</v>
      </c>
      <c r="P819" s="4">
        <v>2731</v>
      </c>
      <c r="Q819" s="4">
        <v>525246</v>
      </c>
      <c r="R819" s="4">
        <v>97</v>
      </c>
      <c r="S819" s="4">
        <v>242</v>
      </c>
      <c r="T819" s="4">
        <v>2520</v>
      </c>
      <c r="U819" s="4">
        <v>591456</v>
      </c>
      <c r="V819" s="4">
        <v>21</v>
      </c>
      <c r="W819" s="4">
        <v>260</v>
      </c>
      <c r="X819" s="4">
        <v>2300</v>
      </c>
      <c r="Y819" s="4">
        <v>621410</v>
      </c>
      <c r="Z819" s="4">
        <v>95</v>
      </c>
      <c r="AA819" s="4">
        <v>298</v>
      </c>
      <c r="AB819" s="4">
        <v>2375</v>
      </c>
      <c r="AC819" s="4">
        <v>717964</v>
      </c>
      <c r="AD819" s="4">
        <v>24</v>
      </c>
      <c r="AE819" s="4">
        <v>349</v>
      </c>
      <c r="AF819" s="4">
        <v>2310</v>
      </c>
      <c r="AG819" s="4">
        <v>805750</v>
      </c>
      <c r="AH819" s="1">
        <v>16</v>
      </c>
      <c r="AI819" s="1">
        <v>384</v>
      </c>
      <c r="AJ819" s="1">
        <v>2200</v>
      </c>
      <c r="AK819" s="1">
        <v>844525</v>
      </c>
      <c r="AL819" s="4"/>
      <c r="AM819" s="4"/>
      <c r="AN819" s="4"/>
      <c r="AO819" s="4"/>
    </row>
    <row r="820" spans="1:41" ht="15" x14ac:dyDescent="0.2">
      <c r="A820" s="28">
        <v>37420</v>
      </c>
      <c r="B820" s="14">
        <v>3</v>
      </c>
      <c r="C820" s="14">
        <v>218</v>
      </c>
      <c r="D820" s="14">
        <v>3140</v>
      </c>
      <c r="E820" s="14">
        <v>374707</v>
      </c>
      <c r="F820" s="14">
        <v>20</v>
      </c>
      <c r="G820" s="14">
        <v>127</v>
      </c>
      <c r="H820" s="14">
        <v>3194</v>
      </c>
      <c r="I820" s="14">
        <v>378315</v>
      </c>
      <c r="J820" s="14">
        <v>25</v>
      </c>
      <c r="K820" s="14">
        <v>150</v>
      </c>
      <c r="L820" s="14">
        <v>2926</v>
      </c>
      <c r="M820" s="14">
        <v>451677</v>
      </c>
      <c r="N820" s="14">
        <v>22</v>
      </c>
      <c r="O820" s="14">
        <v>201</v>
      </c>
      <c r="P820" s="14">
        <v>2759</v>
      </c>
      <c r="Q820" s="14">
        <v>508934</v>
      </c>
      <c r="R820" s="14">
        <v>149</v>
      </c>
      <c r="S820" s="14">
        <v>243</v>
      </c>
      <c r="T820" s="14">
        <v>2027</v>
      </c>
      <c r="U820" s="14">
        <v>565560</v>
      </c>
      <c r="V820" s="14">
        <v>58</v>
      </c>
      <c r="W820" s="14">
        <v>281</v>
      </c>
      <c r="X820" s="14">
        <v>2382</v>
      </c>
      <c r="Y820" s="14">
        <v>639049</v>
      </c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</row>
    <row r="821" spans="1:41" ht="15" x14ac:dyDescent="0.2">
      <c r="A821" s="28">
        <v>37421</v>
      </c>
      <c r="B821" s="4"/>
      <c r="C821" s="4"/>
      <c r="D821" s="4"/>
      <c r="E821" s="10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</row>
    <row r="822" spans="1:41" ht="15" x14ac:dyDescent="0.2">
      <c r="A822" s="28">
        <v>37425</v>
      </c>
      <c r="B822" s="4">
        <v>65</v>
      </c>
      <c r="C822" s="4">
        <v>117</v>
      </c>
      <c r="D822" s="4">
        <v>3280</v>
      </c>
      <c r="E822" s="10">
        <v>404775</v>
      </c>
      <c r="F822" s="4">
        <v>67</v>
      </c>
      <c r="G822" s="4">
        <v>139</v>
      </c>
      <c r="H822" s="4">
        <v>3140</v>
      </c>
      <c r="I822" s="4">
        <v>451357</v>
      </c>
      <c r="J822" s="4">
        <v>299</v>
      </c>
      <c r="K822" s="4">
        <v>164</v>
      </c>
      <c r="L822" s="4">
        <v>3027</v>
      </c>
      <c r="M822" s="4">
        <v>500467</v>
      </c>
      <c r="N822" s="4">
        <v>166</v>
      </c>
      <c r="O822" s="4">
        <v>205</v>
      </c>
      <c r="P822" s="4">
        <v>2771</v>
      </c>
      <c r="Q822" s="4">
        <v>580099</v>
      </c>
      <c r="R822" s="4">
        <v>112</v>
      </c>
      <c r="S822" s="4">
        <v>248</v>
      </c>
      <c r="T822" s="4">
        <v>2370</v>
      </c>
      <c r="U822" s="4">
        <v>582932</v>
      </c>
      <c r="V822" s="4">
        <v>128</v>
      </c>
      <c r="W822" s="4">
        <v>275</v>
      </c>
      <c r="X822" s="4">
        <v>2447</v>
      </c>
      <c r="Y822" s="4">
        <v>652742</v>
      </c>
      <c r="Z822" s="4">
        <v>113</v>
      </c>
      <c r="AA822" s="4">
        <v>304</v>
      </c>
      <c r="AB822" s="4">
        <v>2360</v>
      </c>
      <c r="AC822" s="4">
        <v>724414</v>
      </c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</row>
    <row r="823" spans="1:41" ht="15" x14ac:dyDescent="0.2">
      <c r="A823" s="18">
        <v>37427</v>
      </c>
      <c r="B823" s="25">
        <v>153</v>
      </c>
      <c r="C823" s="25">
        <v>132</v>
      </c>
      <c r="D823" s="25">
        <v>3147</v>
      </c>
      <c r="E823" s="26">
        <v>414928</v>
      </c>
      <c r="F823" s="25">
        <v>306</v>
      </c>
      <c r="G823" s="25">
        <v>159</v>
      </c>
      <c r="H823" s="25">
        <v>2900</v>
      </c>
      <c r="I823" s="25">
        <v>460895</v>
      </c>
      <c r="J823" s="25">
        <v>274</v>
      </c>
      <c r="K823" s="25">
        <v>189</v>
      </c>
      <c r="L823" s="25">
        <v>2750</v>
      </c>
      <c r="M823" s="25">
        <v>520068</v>
      </c>
      <c r="N823" s="25">
        <v>628</v>
      </c>
      <c r="O823" s="25">
        <v>209</v>
      </c>
      <c r="P823" s="25">
        <v>2673</v>
      </c>
      <c r="Q823" s="25">
        <v>559912</v>
      </c>
      <c r="R823" s="25">
        <v>432</v>
      </c>
      <c r="S823" s="25">
        <v>263</v>
      </c>
      <c r="T823" s="25">
        <v>2307</v>
      </c>
      <c r="U823" s="25">
        <v>605810</v>
      </c>
      <c r="V823" s="25">
        <v>168</v>
      </c>
      <c r="W823" s="25">
        <v>287</v>
      </c>
      <c r="X823" s="25">
        <v>2328</v>
      </c>
      <c r="Y823" s="25">
        <v>667076</v>
      </c>
      <c r="Z823" s="25">
        <v>10</v>
      </c>
      <c r="AA823" s="25">
        <v>321</v>
      </c>
      <c r="AB823" s="25">
        <v>2250</v>
      </c>
      <c r="AC823" s="25">
        <v>723556</v>
      </c>
      <c r="AD823" s="25">
        <v>1</v>
      </c>
      <c r="AE823" s="25">
        <v>355</v>
      </c>
      <c r="AF823" s="25">
        <v>2180</v>
      </c>
      <c r="AG823" s="25">
        <v>773900</v>
      </c>
      <c r="AH823" s="23">
        <v>3</v>
      </c>
      <c r="AI823" s="23">
        <v>394</v>
      </c>
      <c r="AJ823" s="23">
        <v>2110</v>
      </c>
      <c r="AK823" s="23">
        <v>830760</v>
      </c>
      <c r="AL823" s="25"/>
      <c r="AM823" s="4"/>
      <c r="AN823" s="29"/>
      <c r="AO823" s="4"/>
    </row>
    <row r="824" spans="1:41" ht="15" x14ac:dyDescent="0.2">
      <c r="A824" s="28">
        <v>37428</v>
      </c>
      <c r="B824" s="4">
        <v>110</v>
      </c>
      <c r="C824" s="4">
        <v>126</v>
      </c>
      <c r="D824" s="4">
        <v>3310</v>
      </c>
      <c r="E824" s="10">
        <v>419719</v>
      </c>
      <c r="F824" s="4">
        <v>68</v>
      </c>
      <c r="G824" s="4">
        <v>135</v>
      </c>
      <c r="H824" s="4">
        <v>3167</v>
      </c>
      <c r="I824" s="4">
        <v>428553</v>
      </c>
      <c r="J824" s="4">
        <v>241</v>
      </c>
      <c r="K824" s="4">
        <v>168</v>
      </c>
      <c r="L824" s="4">
        <v>2892</v>
      </c>
      <c r="M824" s="4">
        <v>489971</v>
      </c>
      <c r="N824" s="4">
        <v>345</v>
      </c>
      <c r="O824" s="4">
        <v>198</v>
      </c>
      <c r="P824" s="4">
        <v>2773</v>
      </c>
      <c r="Q824" s="4">
        <v>553832</v>
      </c>
      <c r="R824" s="4">
        <v>28</v>
      </c>
      <c r="S824" s="4">
        <v>246</v>
      </c>
      <c r="T824" s="4">
        <v>2500</v>
      </c>
      <c r="U824" s="4">
        <v>614444</v>
      </c>
      <c r="V824" s="4">
        <v>50</v>
      </c>
      <c r="W824" s="4">
        <v>263</v>
      </c>
      <c r="X824" s="4">
        <v>2473</v>
      </c>
      <c r="Y824" s="4">
        <v>651164</v>
      </c>
      <c r="Z824" s="4"/>
      <c r="AA824" s="4"/>
      <c r="AB824" s="4"/>
      <c r="AC824" s="4"/>
      <c r="AD824" s="4">
        <v>4</v>
      </c>
      <c r="AE824" s="4">
        <v>332</v>
      </c>
      <c r="AF824" s="4">
        <v>2160</v>
      </c>
      <c r="AG824" s="4">
        <v>716960</v>
      </c>
      <c r="AH824" s="4"/>
      <c r="AI824" s="4"/>
      <c r="AJ824" s="4"/>
      <c r="AK824" s="4"/>
      <c r="AL824" s="4"/>
      <c r="AM824" s="4"/>
      <c r="AN824" s="4"/>
      <c r="AO824" s="4"/>
    </row>
    <row r="825" spans="1:41" ht="15" x14ac:dyDescent="0.2">
      <c r="A825" s="28">
        <v>37432</v>
      </c>
      <c r="B825" s="4">
        <v>37</v>
      </c>
      <c r="C825" s="4">
        <v>118</v>
      </c>
      <c r="D825" s="4">
        <v>3310</v>
      </c>
      <c r="E825" s="10">
        <v>394046</v>
      </c>
      <c r="F825" s="4">
        <v>69</v>
      </c>
      <c r="G825" s="4">
        <v>142</v>
      </c>
      <c r="H825" s="4">
        <v>3150</v>
      </c>
      <c r="I825" s="4">
        <v>449542</v>
      </c>
      <c r="J825" s="4">
        <v>300</v>
      </c>
      <c r="K825" s="4">
        <v>165</v>
      </c>
      <c r="L825" s="4">
        <v>3050</v>
      </c>
      <c r="M825" s="4">
        <v>505417</v>
      </c>
      <c r="N825" s="4">
        <v>339</v>
      </c>
      <c r="O825" s="4">
        <v>201</v>
      </c>
      <c r="P825" s="4">
        <v>2691</v>
      </c>
      <c r="Q825" s="4">
        <v>553597</v>
      </c>
      <c r="R825" s="4">
        <v>140</v>
      </c>
      <c r="S825" s="4">
        <v>247</v>
      </c>
      <c r="T825" s="4">
        <v>2580</v>
      </c>
      <c r="U825" s="4">
        <v>638421</v>
      </c>
      <c r="V825" s="4">
        <v>25</v>
      </c>
      <c r="W825" s="4">
        <v>255</v>
      </c>
      <c r="X825" s="4">
        <v>2400</v>
      </c>
      <c r="Y825" s="4">
        <v>616139</v>
      </c>
      <c r="Z825" s="4">
        <v>61</v>
      </c>
      <c r="AA825" s="4">
        <v>309</v>
      </c>
      <c r="AB825" s="4">
        <v>2367</v>
      </c>
      <c r="AC825" s="4">
        <v>729812</v>
      </c>
      <c r="AD825" s="4">
        <v>37</v>
      </c>
      <c r="AE825" s="4">
        <v>325</v>
      </c>
      <c r="AF825" s="4">
        <v>2400</v>
      </c>
      <c r="AG825" s="4">
        <v>779859</v>
      </c>
      <c r="AH825" s="1">
        <v>1</v>
      </c>
      <c r="AI825" s="1">
        <v>386</v>
      </c>
      <c r="AJ825" s="1">
        <v>2000</v>
      </c>
      <c r="AK825" s="1">
        <v>772000</v>
      </c>
      <c r="AL825" s="4"/>
      <c r="AM825" s="4"/>
      <c r="AN825" s="4"/>
      <c r="AO825" s="4"/>
    </row>
    <row r="826" spans="1:41" ht="15" x14ac:dyDescent="0.2">
      <c r="A826" s="18">
        <v>37434</v>
      </c>
      <c r="B826" s="25">
        <v>97</v>
      </c>
      <c r="C826" s="25">
        <v>126</v>
      </c>
      <c r="D826" s="25">
        <v>3277</v>
      </c>
      <c r="E826" s="26">
        <v>414294</v>
      </c>
      <c r="F826" s="25">
        <v>207</v>
      </c>
      <c r="G826" s="25">
        <v>160</v>
      </c>
      <c r="H826" s="25">
        <v>2961</v>
      </c>
      <c r="I826" s="25">
        <v>473423</v>
      </c>
      <c r="J826" s="25">
        <v>147</v>
      </c>
      <c r="K826" s="25">
        <v>182</v>
      </c>
      <c r="L826" s="25">
        <v>2759</v>
      </c>
      <c r="M826" s="25">
        <v>501155</v>
      </c>
      <c r="N826" s="25">
        <v>367</v>
      </c>
      <c r="O826" s="25">
        <v>217</v>
      </c>
      <c r="P826" s="25">
        <v>2437</v>
      </c>
      <c r="Q826" s="25">
        <v>528659</v>
      </c>
      <c r="R826" s="25">
        <v>181</v>
      </c>
      <c r="S826" s="25">
        <v>245</v>
      </c>
      <c r="T826" s="25">
        <v>2610</v>
      </c>
      <c r="U826" s="25">
        <v>639145</v>
      </c>
      <c r="V826" s="25">
        <v>43</v>
      </c>
      <c r="W826" s="25">
        <v>298</v>
      </c>
      <c r="X826" s="25">
        <v>2201</v>
      </c>
      <c r="Y826" s="25">
        <v>654939</v>
      </c>
      <c r="Z826" s="25">
        <v>18</v>
      </c>
      <c r="AA826" s="25">
        <v>277</v>
      </c>
      <c r="AB826" s="25">
        <v>2430</v>
      </c>
      <c r="AC826" s="25">
        <v>673458</v>
      </c>
      <c r="AD826" s="25">
        <v>4</v>
      </c>
      <c r="AE826" s="25">
        <v>359</v>
      </c>
      <c r="AF826" s="25">
        <v>2113</v>
      </c>
      <c r="AG826" s="25">
        <v>757973</v>
      </c>
      <c r="AH826" s="4"/>
      <c r="AI826" s="4"/>
      <c r="AJ826" s="4"/>
      <c r="AK826" s="4"/>
      <c r="AL826" s="25"/>
      <c r="AM826" s="4"/>
      <c r="AN826" s="29"/>
      <c r="AO826" s="4"/>
    </row>
    <row r="827" spans="1:41" ht="15" x14ac:dyDescent="0.2">
      <c r="A827" s="28">
        <v>37435</v>
      </c>
      <c r="B827" s="4">
        <v>71</v>
      </c>
      <c r="C827" s="4">
        <v>120</v>
      </c>
      <c r="D827" s="4">
        <v>3350</v>
      </c>
      <c r="E827" s="10">
        <v>410340</v>
      </c>
      <c r="F827" s="4">
        <v>46</v>
      </c>
      <c r="G827" s="4">
        <v>134</v>
      </c>
      <c r="H827" s="4">
        <v>2950</v>
      </c>
      <c r="I827" s="4">
        <v>409937</v>
      </c>
      <c r="J827" s="4">
        <v>184</v>
      </c>
      <c r="K827" s="4">
        <v>167</v>
      </c>
      <c r="L827" s="4">
        <v>2877</v>
      </c>
      <c r="M827" s="4">
        <v>492750</v>
      </c>
      <c r="N827" s="4">
        <v>294</v>
      </c>
      <c r="O827" s="4">
        <v>198</v>
      </c>
      <c r="P827" s="4">
        <v>2632</v>
      </c>
      <c r="Q827" s="4">
        <v>543938</v>
      </c>
      <c r="R827" s="4">
        <v>162</v>
      </c>
      <c r="S827" s="4">
        <v>242</v>
      </c>
      <c r="T827" s="4">
        <v>2530</v>
      </c>
      <c r="U827" s="4">
        <v>607961</v>
      </c>
      <c r="V827" s="4"/>
      <c r="W827" s="4"/>
      <c r="X827" s="4"/>
      <c r="Y827" s="4"/>
      <c r="Z827" s="4">
        <v>39</v>
      </c>
      <c r="AA827" s="4">
        <v>320</v>
      </c>
      <c r="AB827" s="4">
        <v>2135</v>
      </c>
      <c r="AC827" s="4">
        <v>701277</v>
      </c>
      <c r="AD827" s="4">
        <v>21</v>
      </c>
      <c r="AE827" s="4">
        <v>337</v>
      </c>
      <c r="AF827" s="4">
        <v>1890</v>
      </c>
      <c r="AG827" s="4">
        <v>673531</v>
      </c>
      <c r="AH827" s="1">
        <v>2</v>
      </c>
      <c r="AI827" s="1">
        <v>386</v>
      </c>
      <c r="AJ827" s="1">
        <v>1740</v>
      </c>
      <c r="AK827" s="1">
        <v>671640</v>
      </c>
      <c r="AL827" s="1">
        <v>2</v>
      </c>
      <c r="AM827" s="1">
        <v>409</v>
      </c>
      <c r="AN827" s="1">
        <v>2020</v>
      </c>
      <c r="AO827" s="1">
        <v>826180</v>
      </c>
    </row>
    <row r="828" spans="1:41" ht="15" x14ac:dyDescent="0.2">
      <c r="A828" s="28"/>
      <c r="B828" s="4"/>
      <c r="C828" s="4"/>
      <c r="D828" s="4"/>
      <c r="E828" s="10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1"/>
      <c r="AI828" s="1"/>
      <c r="AJ828" s="1"/>
      <c r="AK828" s="1"/>
      <c r="AL828" s="1"/>
      <c r="AM828" s="1"/>
      <c r="AN828" s="1"/>
      <c r="AO828" s="1"/>
    </row>
    <row r="829" spans="1:41" ht="15" x14ac:dyDescent="0.2">
      <c r="A829" s="28">
        <v>37439</v>
      </c>
      <c r="B829" s="4">
        <v>121</v>
      </c>
      <c r="C829" s="4">
        <v>119</v>
      </c>
      <c r="D829" s="4">
        <v>3458</v>
      </c>
      <c r="E829" s="10">
        <v>420059</v>
      </c>
      <c r="F829" s="4">
        <v>358</v>
      </c>
      <c r="G829" s="4">
        <v>141</v>
      </c>
      <c r="H829" s="4">
        <v>3189</v>
      </c>
      <c r="I829" s="4">
        <v>462408</v>
      </c>
      <c r="J829" s="4">
        <v>199</v>
      </c>
      <c r="K829" s="4">
        <v>165</v>
      </c>
      <c r="L829" s="4">
        <v>2986</v>
      </c>
      <c r="M829" s="4">
        <v>504495</v>
      </c>
      <c r="N829" s="4">
        <v>457</v>
      </c>
      <c r="O829" s="4">
        <v>201</v>
      </c>
      <c r="P829" s="4">
        <v>2713</v>
      </c>
      <c r="Q829" s="4">
        <v>547775</v>
      </c>
      <c r="R829" s="4">
        <v>268</v>
      </c>
      <c r="S829" s="4">
        <v>235</v>
      </c>
      <c r="T829" s="4">
        <v>2471</v>
      </c>
      <c r="U829" s="4">
        <v>596468</v>
      </c>
      <c r="V829" s="4">
        <v>208</v>
      </c>
      <c r="W829" s="4">
        <v>261</v>
      </c>
      <c r="X829" s="4">
        <v>2472</v>
      </c>
      <c r="Y829" s="4">
        <v>644677</v>
      </c>
      <c r="Z829" s="4"/>
      <c r="AA829" s="4"/>
      <c r="AB829" s="4"/>
      <c r="AC829" s="4"/>
      <c r="AD829" s="4">
        <v>16</v>
      </c>
      <c r="AE829" s="4">
        <v>342</v>
      </c>
      <c r="AF829" s="4">
        <v>2100</v>
      </c>
      <c r="AG829" s="4">
        <v>718200</v>
      </c>
      <c r="AH829" s="1">
        <v>9</v>
      </c>
      <c r="AI829" s="1">
        <v>366</v>
      </c>
      <c r="AJ829" s="1">
        <v>2000</v>
      </c>
      <c r="AK829" s="1">
        <v>732000</v>
      </c>
      <c r="AL829" s="4"/>
      <c r="AM829" s="4"/>
      <c r="AN829" s="4"/>
      <c r="AO829" s="4"/>
    </row>
    <row r="830" spans="1:41" ht="15" x14ac:dyDescent="0.2">
      <c r="A830" s="28">
        <v>37441</v>
      </c>
      <c r="B830" s="4"/>
      <c r="C830" s="4"/>
      <c r="D830" s="4"/>
      <c r="E830" s="10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</row>
    <row r="831" spans="1:41" ht="15" x14ac:dyDescent="0.2">
      <c r="A831" s="28">
        <v>37442</v>
      </c>
      <c r="B831" s="4">
        <v>58</v>
      </c>
      <c r="C831" s="4">
        <v>123</v>
      </c>
      <c r="D831" s="4">
        <v>3450</v>
      </c>
      <c r="E831" s="10">
        <v>429603</v>
      </c>
      <c r="F831" s="4">
        <v>79</v>
      </c>
      <c r="G831" s="4">
        <v>144</v>
      </c>
      <c r="H831" s="4">
        <v>3150</v>
      </c>
      <c r="I831" s="4">
        <v>459528</v>
      </c>
      <c r="J831" s="4">
        <v>276</v>
      </c>
      <c r="K831" s="4">
        <v>166</v>
      </c>
      <c r="L831" s="4">
        <v>3086</v>
      </c>
      <c r="M831" s="4">
        <v>507032</v>
      </c>
      <c r="N831" s="4">
        <v>404</v>
      </c>
      <c r="O831" s="4">
        <v>199</v>
      </c>
      <c r="P831" s="4">
        <v>2762</v>
      </c>
      <c r="Q831" s="4">
        <v>550011</v>
      </c>
      <c r="R831" s="4">
        <v>169</v>
      </c>
      <c r="S831" s="4">
        <v>230</v>
      </c>
      <c r="T831" s="4">
        <v>2567</v>
      </c>
      <c r="U831" s="4">
        <v>595648</v>
      </c>
      <c r="V831" s="4">
        <v>99</v>
      </c>
      <c r="W831" s="4">
        <v>259</v>
      </c>
      <c r="X831" s="4">
        <v>2429</v>
      </c>
      <c r="Y831" s="4">
        <v>642360</v>
      </c>
      <c r="Z831" s="4">
        <v>16</v>
      </c>
      <c r="AA831" s="4">
        <v>290</v>
      </c>
      <c r="AB831" s="4">
        <v>2320</v>
      </c>
      <c r="AC831" s="4">
        <v>673960</v>
      </c>
      <c r="AD831" s="4"/>
      <c r="AE831" s="4"/>
      <c r="AF831" s="4"/>
      <c r="AG831" s="4"/>
      <c r="AH831" s="4"/>
      <c r="AI831" s="4"/>
      <c r="AJ831" s="4"/>
      <c r="AK831" s="4"/>
      <c r="AL831" s="1">
        <v>14</v>
      </c>
      <c r="AM831" s="1">
        <v>417</v>
      </c>
      <c r="AN831" s="1">
        <v>2150</v>
      </c>
      <c r="AO831" s="1">
        <v>903277</v>
      </c>
    </row>
    <row r="832" spans="1:41" ht="15" x14ac:dyDescent="0.2">
      <c r="A832" s="28">
        <v>37446</v>
      </c>
      <c r="B832" s="4">
        <v>125</v>
      </c>
      <c r="C832" s="4">
        <v>123</v>
      </c>
      <c r="D832" s="4">
        <v>3450</v>
      </c>
      <c r="E832" s="10">
        <v>423401</v>
      </c>
      <c r="F832" s="4">
        <v>203</v>
      </c>
      <c r="G832" s="4">
        <v>137</v>
      </c>
      <c r="H832" s="4">
        <v>3255</v>
      </c>
      <c r="I832" s="4">
        <v>449269</v>
      </c>
      <c r="J832" s="4">
        <v>408</v>
      </c>
      <c r="K832" s="4">
        <v>164</v>
      </c>
      <c r="L832" s="4">
        <v>2983</v>
      </c>
      <c r="M832" s="4">
        <v>488016</v>
      </c>
      <c r="N832" s="4">
        <v>397</v>
      </c>
      <c r="O832" s="4">
        <v>194</v>
      </c>
      <c r="P832" s="4">
        <v>2769</v>
      </c>
      <c r="Q832" s="4">
        <v>540516</v>
      </c>
      <c r="R832" s="4">
        <v>135</v>
      </c>
      <c r="S832" s="4">
        <v>237</v>
      </c>
      <c r="T832" s="4">
        <v>2560</v>
      </c>
      <c r="U832" s="4">
        <v>605538</v>
      </c>
      <c r="V832" s="4">
        <v>88</v>
      </c>
      <c r="W832" s="4">
        <v>264</v>
      </c>
      <c r="X832" s="4">
        <v>2480</v>
      </c>
      <c r="Y832" s="4">
        <v>674230</v>
      </c>
      <c r="Z832" s="4">
        <v>123</v>
      </c>
      <c r="AA832" s="4">
        <v>310</v>
      </c>
      <c r="AB832" s="4">
        <v>2337</v>
      </c>
      <c r="AC832" s="4">
        <v>725477</v>
      </c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</row>
    <row r="833" spans="1:41" ht="15" x14ac:dyDescent="0.2">
      <c r="A833" s="18">
        <v>37448</v>
      </c>
      <c r="B833" s="25">
        <v>4</v>
      </c>
      <c r="C833" s="25">
        <v>85</v>
      </c>
      <c r="D833" s="25">
        <v>2540</v>
      </c>
      <c r="E833" s="26">
        <v>216240</v>
      </c>
      <c r="F833" s="25">
        <v>81</v>
      </c>
      <c r="G833" s="25">
        <v>125</v>
      </c>
      <c r="H833" s="25">
        <v>2953</v>
      </c>
      <c r="I833" s="25">
        <v>370058</v>
      </c>
      <c r="J833" s="25">
        <v>166</v>
      </c>
      <c r="K833" s="25">
        <v>159</v>
      </c>
      <c r="L833" s="25">
        <v>2857</v>
      </c>
      <c r="M833" s="25">
        <v>455690</v>
      </c>
      <c r="N833" s="25">
        <v>164</v>
      </c>
      <c r="O833" s="25">
        <v>203</v>
      </c>
      <c r="P833" s="25">
        <v>2784</v>
      </c>
      <c r="Q833" s="25">
        <v>565263</v>
      </c>
      <c r="R833" s="25">
        <v>105</v>
      </c>
      <c r="S833" s="25">
        <v>240</v>
      </c>
      <c r="T833" s="25">
        <v>2520</v>
      </c>
      <c r="U833" s="25">
        <v>604225</v>
      </c>
      <c r="V833" s="25">
        <v>141</v>
      </c>
      <c r="W833" s="25">
        <v>275</v>
      </c>
      <c r="X833" s="25">
        <v>2290</v>
      </c>
      <c r="Y833" s="25">
        <v>629715</v>
      </c>
      <c r="Z833" s="25">
        <v>143</v>
      </c>
      <c r="AA833" s="25">
        <v>323</v>
      </c>
      <c r="AB833" s="25">
        <v>2232</v>
      </c>
      <c r="AC833" s="25">
        <v>721160</v>
      </c>
      <c r="AD833" s="25">
        <v>11</v>
      </c>
      <c r="AE833" s="25">
        <v>353</v>
      </c>
      <c r="AF833" s="25">
        <v>2122</v>
      </c>
      <c r="AG833" s="25">
        <v>748352</v>
      </c>
      <c r="AH833" s="4"/>
      <c r="AI833" s="4"/>
      <c r="AJ833" s="4"/>
      <c r="AK833" s="4"/>
      <c r="AL833" s="14"/>
      <c r="AM833" s="4"/>
      <c r="AN833" s="29"/>
      <c r="AO833" s="4"/>
    </row>
    <row r="834" spans="1:41" ht="15" x14ac:dyDescent="0.2">
      <c r="A834" s="28">
        <v>37449</v>
      </c>
      <c r="B834" s="4">
        <v>6</v>
      </c>
      <c r="C834" s="4">
        <v>100</v>
      </c>
      <c r="D834" s="4">
        <v>3350</v>
      </c>
      <c r="E834" s="10">
        <v>333883</v>
      </c>
      <c r="F834" s="4">
        <v>182</v>
      </c>
      <c r="G834" s="4">
        <v>138</v>
      </c>
      <c r="H834" s="4">
        <v>3217</v>
      </c>
      <c r="I834" s="4">
        <v>448383</v>
      </c>
      <c r="J834" s="4">
        <v>312</v>
      </c>
      <c r="K834" s="4">
        <v>168</v>
      </c>
      <c r="L834" s="4">
        <v>2959</v>
      </c>
      <c r="M834" s="4">
        <v>491667</v>
      </c>
      <c r="N834" s="4">
        <v>262</v>
      </c>
      <c r="O834" s="4">
        <v>197</v>
      </c>
      <c r="P834" s="4">
        <v>2783</v>
      </c>
      <c r="Q834" s="4">
        <v>549673</v>
      </c>
      <c r="R834" s="4">
        <v>74</v>
      </c>
      <c r="S834" s="4">
        <v>233</v>
      </c>
      <c r="T834" s="4">
        <v>2538</v>
      </c>
      <c r="U834" s="4">
        <v>590918</v>
      </c>
      <c r="V834" s="4">
        <v>105</v>
      </c>
      <c r="W834" s="4">
        <v>263</v>
      </c>
      <c r="X834" s="4">
        <v>2500</v>
      </c>
      <c r="Y834" s="4">
        <v>673130</v>
      </c>
      <c r="Z834" s="4">
        <v>16</v>
      </c>
      <c r="AA834" s="4">
        <v>286</v>
      </c>
      <c r="AB834" s="4">
        <v>2300</v>
      </c>
      <c r="AC834" s="4">
        <v>658950</v>
      </c>
      <c r="AD834" s="4">
        <v>1</v>
      </c>
      <c r="AE834" s="4">
        <v>332</v>
      </c>
      <c r="AF834" s="4">
        <v>2200</v>
      </c>
      <c r="AG834" s="4">
        <v>730400</v>
      </c>
      <c r="AH834" s="4"/>
      <c r="AI834" s="4"/>
      <c r="AJ834" s="4"/>
      <c r="AK834" s="4"/>
      <c r="AL834" s="4"/>
      <c r="AM834" s="4"/>
      <c r="AN834" s="4"/>
      <c r="AO834" s="4"/>
    </row>
    <row r="835" spans="1:41" ht="15" x14ac:dyDescent="0.2">
      <c r="A835" s="28">
        <v>37453</v>
      </c>
      <c r="B835" s="4">
        <v>119</v>
      </c>
      <c r="C835" s="4">
        <v>122</v>
      </c>
      <c r="D835" s="4">
        <v>3558</v>
      </c>
      <c r="E835" s="10">
        <v>434097</v>
      </c>
      <c r="F835" s="4">
        <v>229</v>
      </c>
      <c r="G835" s="4">
        <v>140</v>
      </c>
      <c r="H835" s="4">
        <v>3218</v>
      </c>
      <c r="I835" s="4">
        <v>451961</v>
      </c>
      <c r="J835" s="4">
        <v>339</v>
      </c>
      <c r="K835" s="4">
        <v>164</v>
      </c>
      <c r="L835" s="4">
        <v>2989</v>
      </c>
      <c r="M835" s="4">
        <v>490868</v>
      </c>
      <c r="N835" s="4">
        <v>271</v>
      </c>
      <c r="O835" s="4">
        <v>199</v>
      </c>
      <c r="P835" s="4">
        <v>2757</v>
      </c>
      <c r="Q835" s="4">
        <v>546511</v>
      </c>
      <c r="R835" s="4">
        <v>178</v>
      </c>
      <c r="S835" s="4">
        <v>248</v>
      </c>
      <c r="T835" s="4">
        <v>2473</v>
      </c>
      <c r="U835" s="4">
        <v>613740</v>
      </c>
      <c r="V835" s="4">
        <v>96</v>
      </c>
      <c r="W835" s="4">
        <v>261</v>
      </c>
      <c r="X835" s="4">
        <v>2394</v>
      </c>
      <c r="Y835" s="4">
        <v>631337</v>
      </c>
      <c r="Z835" s="4">
        <v>109</v>
      </c>
      <c r="AA835" s="4">
        <v>292</v>
      </c>
      <c r="AB835" s="4">
        <v>2420</v>
      </c>
      <c r="AC835" s="4">
        <v>719859</v>
      </c>
      <c r="AD835" s="4"/>
      <c r="AE835" s="4"/>
      <c r="AF835" s="4"/>
      <c r="AG835" s="4"/>
      <c r="AH835" s="1">
        <v>12</v>
      </c>
      <c r="AI835" s="1">
        <v>364</v>
      </c>
      <c r="AJ835" s="1">
        <v>2180</v>
      </c>
      <c r="AK835" s="1">
        <v>792430</v>
      </c>
      <c r="AL835" s="1">
        <v>15</v>
      </c>
      <c r="AM835" s="1">
        <v>401</v>
      </c>
      <c r="AN835" s="1">
        <v>2180</v>
      </c>
      <c r="AO835" s="1">
        <v>874907</v>
      </c>
    </row>
    <row r="836" spans="1:41" ht="15" x14ac:dyDescent="0.2">
      <c r="A836" s="28">
        <v>37455</v>
      </c>
      <c r="B836" s="4"/>
      <c r="C836" s="4"/>
      <c r="D836" s="4"/>
      <c r="E836" s="10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</row>
    <row r="837" spans="1:41" ht="15" x14ac:dyDescent="0.2">
      <c r="A837" s="28">
        <v>37456</v>
      </c>
      <c r="B837" s="4">
        <v>115</v>
      </c>
      <c r="C837" s="4">
        <v>120</v>
      </c>
      <c r="D837" s="4">
        <v>3444</v>
      </c>
      <c r="E837" s="10">
        <v>414146</v>
      </c>
      <c r="F837" s="4">
        <v>162</v>
      </c>
      <c r="G837" s="4">
        <v>143</v>
      </c>
      <c r="H837" s="4">
        <v>3257</v>
      </c>
      <c r="I837" s="4">
        <v>465323</v>
      </c>
      <c r="J837" s="4">
        <v>286</v>
      </c>
      <c r="K837" s="4">
        <v>169</v>
      </c>
      <c r="L837" s="4">
        <v>2929</v>
      </c>
      <c r="M837" s="4">
        <v>499840</v>
      </c>
      <c r="N837" s="4">
        <v>237</v>
      </c>
      <c r="O837" s="4">
        <v>199</v>
      </c>
      <c r="P837" s="4">
        <v>2704</v>
      </c>
      <c r="Q837" s="4">
        <v>541700</v>
      </c>
      <c r="R837" s="4">
        <v>198</v>
      </c>
      <c r="S837" s="4">
        <v>232</v>
      </c>
      <c r="T837" s="4">
        <v>2592</v>
      </c>
      <c r="U837" s="4">
        <v>603159</v>
      </c>
      <c r="V837" s="4">
        <v>49</v>
      </c>
      <c r="W837" s="4">
        <v>257</v>
      </c>
      <c r="X837" s="4">
        <v>2480</v>
      </c>
      <c r="Y837" s="4">
        <v>646136</v>
      </c>
      <c r="Z837" s="4">
        <v>106</v>
      </c>
      <c r="AA837" s="4">
        <v>286</v>
      </c>
      <c r="AB837" s="4">
        <v>2500</v>
      </c>
      <c r="AC837" s="4">
        <v>739009</v>
      </c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</row>
    <row r="838" spans="1:41" ht="15" x14ac:dyDescent="0.2">
      <c r="A838" s="28">
        <v>37460</v>
      </c>
      <c r="B838" s="4">
        <v>35</v>
      </c>
      <c r="C838" s="4">
        <v>122</v>
      </c>
      <c r="D838" s="4">
        <v>3450</v>
      </c>
      <c r="E838" s="10">
        <v>420151</v>
      </c>
      <c r="F838" s="4">
        <v>226</v>
      </c>
      <c r="G838" s="4">
        <v>140</v>
      </c>
      <c r="H838" s="4">
        <v>3246</v>
      </c>
      <c r="I838" s="4">
        <v>453021</v>
      </c>
      <c r="J838" s="4">
        <v>324</v>
      </c>
      <c r="K838" s="4">
        <v>169</v>
      </c>
      <c r="L838" s="4">
        <v>2962</v>
      </c>
      <c r="M838" s="4">
        <v>493694</v>
      </c>
      <c r="N838" s="4">
        <v>260</v>
      </c>
      <c r="O838" s="4">
        <v>199</v>
      </c>
      <c r="P838" s="4">
        <v>2756</v>
      </c>
      <c r="Q838" s="4">
        <v>551244</v>
      </c>
      <c r="R838" s="4">
        <v>138</v>
      </c>
      <c r="S838" s="4">
        <v>248</v>
      </c>
      <c r="T838" s="4">
        <v>2520</v>
      </c>
      <c r="U838" s="4">
        <v>608850</v>
      </c>
      <c r="V838" s="4">
        <v>172</v>
      </c>
      <c r="W838" s="4">
        <v>278</v>
      </c>
      <c r="X838" s="4">
        <v>2420</v>
      </c>
      <c r="Y838" s="4">
        <v>673015</v>
      </c>
      <c r="Z838" s="4">
        <v>80</v>
      </c>
      <c r="AA838" s="4">
        <v>304</v>
      </c>
      <c r="AB838" s="4">
        <v>2320</v>
      </c>
      <c r="AC838" s="4">
        <v>705799</v>
      </c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</row>
    <row r="839" spans="1:41" ht="15" x14ac:dyDescent="0.2">
      <c r="A839" s="18">
        <v>37462</v>
      </c>
      <c r="B839" s="25">
        <v>57</v>
      </c>
      <c r="C839" s="25">
        <v>121</v>
      </c>
      <c r="D839" s="25">
        <v>3426</v>
      </c>
      <c r="E839" s="26">
        <v>413127</v>
      </c>
      <c r="F839" s="25">
        <v>98</v>
      </c>
      <c r="G839" s="25">
        <v>146</v>
      </c>
      <c r="H839" s="25">
        <v>3214</v>
      </c>
      <c r="I839" s="25">
        <v>469529</v>
      </c>
      <c r="J839" s="25">
        <v>200</v>
      </c>
      <c r="K839" s="25">
        <v>184</v>
      </c>
      <c r="L839" s="25">
        <v>2934</v>
      </c>
      <c r="M839" s="25">
        <v>538901</v>
      </c>
      <c r="N839" s="25">
        <v>214</v>
      </c>
      <c r="O839" s="25">
        <v>206</v>
      </c>
      <c r="P839" s="25">
        <v>2771</v>
      </c>
      <c r="Q839" s="25">
        <v>571520</v>
      </c>
      <c r="R839" s="25">
        <v>189</v>
      </c>
      <c r="S839" s="25">
        <v>250</v>
      </c>
      <c r="T839" s="25">
        <v>2572</v>
      </c>
      <c r="U839" s="25">
        <v>644213</v>
      </c>
      <c r="V839" s="25">
        <v>123</v>
      </c>
      <c r="W839" s="25">
        <v>284</v>
      </c>
      <c r="X839" s="25">
        <v>2484</v>
      </c>
      <c r="Y839" s="25">
        <v>704508</v>
      </c>
      <c r="Z839" s="25">
        <v>13</v>
      </c>
      <c r="AA839" s="25">
        <v>326</v>
      </c>
      <c r="AB839" s="25">
        <v>2309</v>
      </c>
      <c r="AC839" s="25">
        <v>751692</v>
      </c>
      <c r="AD839" s="25">
        <v>1</v>
      </c>
      <c r="AE839" s="25">
        <v>358</v>
      </c>
      <c r="AF839" s="25">
        <v>2160</v>
      </c>
      <c r="AG839" s="25">
        <v>773280</v>
      </c>
      <c r="AH839" s="23">
        <v>1</v>
      </c>
      <c r="AI839" s="23">
        <v>360</v>
      </c>
      <c r="AJ839" s="23">
        <v>2140</v>
      </c>
      <c r="AK839" s="23">
        <v>770400</v>
      </c>
      <c r="AL839" s="14">
        <v>2</v>
      </c>
      <c r="AM839" s="14">
        <v>457</v>
      </c>
      <c r="AN839" s="14">
        <v>2000</v>
      </c>
      <c r="AO839" s="14">
        <v>914000</v>
      </c>
    </row>
    <row r="840" spans="1:41" ht="15" x14ac:dyDescent="0.2">
      <c r="A840" s="28">
        <v>37463</v>
      </c>
      <c r="B840" s="4">
        <v>132</v>
      </c>
      <c r="C840" s="4">
        <v>123</v>
      </c>
      <c r="D840" s="4">
        <v>3421</v>
      </c>
      <c r="E840" s="10">
        <v>414197</v>
      </c>
      <c r="F840" s="4">
        <v>97</v>
      </c>
      <c r="G840" s="4">
        <v>139</v>
      </c>
      <c r="H840" s="4">
        <v>3267</v>
      </c>
      <c r="I840" s="4">
        <v>463914</v>
      </c>
      <c r="J840" s="4">
        <v>308</v>
      </c>
      <c r="K840" s="4">
        <v>166</v>
      </c>
      <c r="L840" s="4">
        <v>3117</v>
      </c>
      <c r="M840" s="4">
        <v>517807</v>
      </c>
      <c r="N840" s="4">
        <v>127</v>
      </c>
      <c r="O840" s="4">
        <v>197</v>
      </c>
      <c r="P840" s="4">
        <v>2619</v>
      </c>
      <c r="Q840" s="4">
        <v>553237</v>
      </c>
      <c r="R840" s="4">
        <v>25</v>
      </c>
      <c r="S840" s="4">
        <v>226</v>
      </c>
      <c r="T840" s="4">
        <v>2650</v>
      </c>
      <c r="U840" s="4">
        <v>605774</v>
      </c>
      <c r="V840" s="4"/>
      <c r="W840" s="4"/>
      <c r="X840" s="4"/>
      <c r="Y840" s="4"/>
      <c r="Z840" s="4">
        <v>80</v>
      </c>
      <c r="AA840" s="4">
        <v>290</v>
      </c>
      <c r="AB840" s="4">
        <v>2850</v>
      </c>
      <c r="AC840" s="4">
        <v>826500</v>
      </c>
      <c r="AD840" s="4"/>
      <c r="AE840" s="4"/>
      <c r="AF840" s="4"/>
      <c r="AG840" s="4"/>
      <c r="AH840" s="4"/>
      <c r="AI840" s="4"/>
      <c r="AJ840" s="4"/>
      <c r="AK840" s="4"/>
      <c r="AL840" s="1">
        <v>1</v>
      </c>
      <c r="AM840" s="1">
        <v>698</v>
      </c>
      <c r="AN840" s="1">
        <v>1940</v>
      </c>
      <c r="AO840" s="1">
        <v>1354120</v>
      </c>
    </row>
    <row r="841" spans="1:41" ht="15" x14ac:dyDescent="0.2">
      <c r="A841" s="28">
        <v>37467</v>
      </c>
      <c r="B841" s="4">
        <v>100</v>
      </c>
      <c r="C841" s="4">
        <v>117</v>
      </c>
      <c r="D841" s="4">
        <v>3475</v>
      </c>
      <c r="E841" s="10">
        <v>410162</v>
      </c>
      <c r="F841" s="4">
        <v>194</v>
      </c>
      <c r="G841" s="4">
        <v>142</v>
      </c>
      <c r="H841" s="4">
        <v>3300</v>
      </c>
      <c r="I841" s="4">
        <v>470507</v>
      </c>
      <c r="J841" s="4">
        <v>331</v>
      </c>
      <c r="K841" s="4">
        <v>161</v>
      </c>
      <c r="L841" s="4">
        <v>3118</v>
      </c>
      <c r="M841" s="4">
        <v>499179</v>
      </c>
      <c r="N841" s="4">
        <v>446</v>
      </c>
      <c r="O841" s="4">
        <v>200</v>
      </c>
      <c r="P841" s="4">
        <v>2772</v>
      </c>
      <c r="Q841" s="4">
        <v>556320</v>
      </c>
      <c r="R841" s="4">
        <v>70</v>
      </c>
      <c r="S841" s="4">
        <v>231</v>
      </c>
      <c r="T841" s="4">
        <v>2455</v>
      </c>
      <c r="U841" s="4">
        <v>581876</v>
      </c>
      <c r="V841" s="4">
        <v>151</v>
      </c>
      <c r="W841" s="4">
        <v>265</v>
      </c>
      <c r="X841" s="4">
        <v>2480</v>
      </c>
      <c r="Y841" s="4">
        <v>668015</v>
      </c>
      <c r="Z841" s="4">
        <v>94</v>
      </c>
      <c r="AA841" s="4">
        <v>298</v>
      </c>
      <c r="AB841" s="4">
        <v>2285</v>
      </c>
      <c r="AC841" s="4">
        <v>680880</v>
      </c>
      <c r="AD841" s="4">
        <v>4</v>
      </c>
      <c r="AE841" s="4">
        <v>321</v>
      </c>
      <c r="AF841" s="4">
        <v>1940</v>
      </c>
      <c r="AG841" s="4">
        <v>622740</v>
      </c>
      <c r="AH841" s="4"/>
      <c r="AI841" s="4"/>
      <c r="AJ841" s="4"/>
      <c r="AK841" s="4"/>
      <c r="AL841" s="1">
        <v>9</v>
      </c>
      <c r="AM841" s="1">
        <v>454</v>
      </c>
      <c r="AN841" s="1">
        <v>1980</v>
      </c>
      <c r="AO841" s="1">
        <v>921649</v>
      </c>
    </row>
    <row r="842" spans="1:41" ht="15" x14ac:dyDescent="0.2">
      <c r="A842" s="28"/>
      <c r="B842" s="4"/>
      <c r="C842" s="4"/>
      <c r="D842" s="4"/>
      <c r="E842" s="10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1"/>
      <c r="AM842" s="1"/>
      <c r="AN842" s="1"/>
      <c r="AO842" s="1"/>
    </row>
    <row r="843" spans="1:41" ht="15" x14ac:dyDescent="0.2">
      <c r="A843" s="28">
        <v>37469</v>
      </c>
      <c r="B843" s="4"/>
      <c r="C843" s="4"/>
      <c r="D843" s="4"/>
      <c r="E843" s="10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</row>
    <row r="844" spans="1:41" ht="15" x14ac:dyDescent="0.2">
      <c r="A844" s="28">
        <v>37470</v>
      </c>
      <c r="B844" s="4">
        <v>6</v>
      </c>
      <c r="C844" s="4">
        <v>109</v>
      </c>
      <c r="D844" s="4">
        <v>3475</v>
      </c>
      <c r="E844" s="10">
        <v>380633</v>
      </c>
      <c r="F844" s="4">
        <v>40</v>
      </c>
      <c r="G844" s="4">
        <v>145</v>
      </c>
      <c r="H844" s="4">
        <v>3367</v>
      </c>
      <c r="I844" s="4">
        <v>474685</v>
      </c>
      <c r="J844" s="4">
        <v>163</v>
      </c>
      <c r="K844" s="4">
        <v>163</v>
      </c>
      <c r="L844" s="4">
        <v>3150</v>
      </c>
      <c r="M844" s="4">
        <v>503820</v>
      </c>
      <c r="N844" s="4">
        <v>161</v>
      </c>
      <c r="O844" s="4">
        <v>199</v>
      </c>
      <c r="P844" s="4">
        <v>2817</v>
      </c>
      <c r="Q844" s="4">
        <v>562629</v>
      </c>
      <c r="R844" s="4">
        <v>54</v>
      </c>
      <c r="S844" s="4">
        <v>229</v>
      </c>
      <c r="T844" s="4">
        <v>2530</v>
      </c>
      <c r="U844" s="4">
        <v>592776</v>
      </c>
      <c r="V844" s="4">
        <v>60</v>
      </c>
      <c r="W844" s="4">
        <v>265</v>
      </c>
      <c r="X844" s="4">
        <v>2460</v>
      </c>
      <c r="Y844" s="4">
        <v>678629</v>
      </c>
      <c r="Z844" s="4">
        <v>8</v>
      </c>
      <c r="AA844" s="4">
        <v>284</v>
      </c>
      <c r="AB844" s="4">
        <v>2260</v>
      </c>
      <c r="AC844" s="4">
        <v>650210</v>
      </c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</row>
    <row r="845" spans="1:41" ht="15" x14ac:dyDescent="0.2">
      <c r="A845" s="28">
        <v>37474</v>
      </c>
      <c r="B845" s="4">
        <v>16</v>
      </c>
      <c r="C845" s="4">
        <v>126</v>
      </c>
      <c r="D845" s="4">
        <v>2883</v>
      </c>
      <c r="E845" s="10">
        <v>417150</v>
      </c>
      <c r="F845" s="4">
        <v>153</v>
      </c>
      <c r="G845" s="4">
        <v>140</v>
      </c>
      <c r="H845" s="4">
        <v>3328</v>
      </c>
      <c r="I845" s="4">
        <v>466497</v>
      </c>
      <c r="J845" s="4">
        <v>335</v>
      </c>
      <c r="K845" s="4">
        <v>164</v>
      </c>
      <c r="L845" s="4">
        <v>3061</v>
      </c>
      <c r="M845" s="4">
        <v>504157</v>
      </c>
      <c r="N845" s="4">
        <v>148</v>
      </c>
      <c r="O845" s="4">
        <v>201</v>
      </c>
      <c r="P845" s="4">
        <v>2735</v>
      </c>
      <c r="Q845" s="4">
        <v>550230</v>
      </c>
      <c r="R845" s="4">
        <v>83</v>
      </c>
      <c r="S845" s="4">
        <v>249</v>
      </c>
      <c r="T845" s="4">
        <v>2420</v>
      </c>
      <c r="U845" s="4">
        <v>602580</v>
      </c>
      <c r="V845" s="4">
        <v>104</v>
      </c>
      <c r="W845" s="4">
        <v>261</v>
      </c>
      <c r="X845" s="4">
        <v>2372</v>
      </c>
      <c r="Y845" s="4">
        <v>633336</v>
      </c>
      <c r="Z845" s="4">
        <v>76</v>
      </c>
      <c r="AA845" s="4">
        <v>315</v>
      </c>
      <c r="AB845" s="4">
        <v>2300</v>
      </c>
      <c r="AC845" s="4">
        <v>724500</v>
      </c>
      <c r="AD845" s="4">
        <v>35</v>
      </c>
      <c r="AE845" s="4">
        <v>340</v>
      </c>
      <c r="AF845" s="4">
        <v>2300</v>
      </c>
      <c r="AG845" s="4">
        <v>724500</v>
      </c>
      <c r="AH845" s="1">
        <v>35</v>
      </c>
      <c r="AI845" s="1">
        <v>340</v>
      </c>
      <c r="AJ845" s="1">
        <v>2290</v>
      </c>
      <c r="AK845" s="1">
        <v>779065</v>
      </c>
      <c r="AL845" s="1">
        <v>12</v>
      </c>
      <c r="AM845" s="1">
        <v>372</v>
      </c>
      <c r="AN845" s="1">
        <v>2070</v>
      </c>
      <c r="AO845" s="1">
        <v>768550</v>
      </c>
    </row>
    <row r="846" spans="1:41" ht="15" x14ac:dyDescent="0.2">
      <c r="A846" s="28">
        <v>37476</v>
      </c>
      <c r="B846" s="4"/>
      <c r="C846" s="4"/>
      <c r="D846" s="4"/>
      <c r="E846" s="10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</row>
    <row r="847" spans="1:41" ht="15" x14ac:dyDescent="0.2">
      <c r="A847" s="28">
        <v>37477</v>
      </c>
      <c r="B847" s="4">
        <v>24</v>
      </c>
      <c r="C847" s="4">
        <v>102</v>
      </c>
      <c r="D847" s="4">
        <v>3275</v>
      </c>
      <c r="E847" s="10">
        <v>327754</v>
      </c>
      <c r="F847" s="4">
        <v>62</v>
      </c>
      <c r="G847" s="4">
        <v>140</v>
      </c>
      <c r="H847" s="4">
        <v>3250</v>
      </c>
      <c r="I847" s="4">
        <v>457171</v>
      </c>
      <c r="J847" s="4">
        <v>194</v>
      </c>
      <c r="K847" s="4">
        <v>162</v>
      </c>
      <c r="L847" s="4">
        <v>3000</v>
      </c>
      <c r="M847" s="4">
        <v>502468</v>
      </c>
      <c r="N847" s="4">
        <v>216</v>
      </c>
      <c r="O847" s="4">
        <v>192</v>
      </c>
      <c r="P847" s="4">
        <v>2854</v>
      </c>
      <c r="Q847" s="4">
        <v>551795</v>
      </c>
      <c r="R847" s="4">
        <v>68</v>
      </c>
      <c r="S847" s="4">
        <v>249</v>
      </c>
      <c r="T847" s="4">
        <v>2400</v>
      </c>
      <c r="U847" s="4">
        <v>596509</v>
      </c>
      <c r="V847" s="4">
        <v>61</v>
      </c>
      <c r="W847" s="4">
        <v>270</v>
      </c>
      <c r="X847" s="4">
        <v>2600</v>
      </c>
      <c r="Y847" s="4">
        <v>702000</v>
      </c>
      <c r="Z847" s="4">
        <v>2</v>
      </c>
      <c r="AA847" s="4">
        <v>302</v>
      </c>
      <c r="AB847" s="4">
        <v>2200</v>
      </c>
      <c r="AC847" s="4">
        <v>664400</v>
      </c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</row>
    <row r="848" spans="1:41" ht="15" x14ac:dyDescent="0.2">
      <c r="A848" s="28">
        <v>37481</v>
      </c>
      <c r="B848" s="4">
        <v>143</v>
      </c>
      <c r="C848" s="4">
        <v>124</v>
      </c>
      <c r="D848" s="4">
        <v>3314</v>
      </c>
      <c r="E848" s="10">
        <v>413548</v>
      </c>
      <c r="F848" s="4">
        <v>180</v>
      </c>
      <c r="G848" s="4">
        <v>141</v>
      </c>
      <c r="H848" s="4">
        <v>3265</v>
      </c>
      <c r="I848" s="4">
        <v>458571</v>
      </c>
      <c r="J848" s="4">
        <v>425</v>
      </c>
      <c r="K848" s="4">
        <v>167</v>
      </c>
      <c r="L848" s="4">
        <v>2988</v>
      </c>
      <c r="M848" s="4">
        <v>499328</v>
      </c>
      <c r="N848" s="4">
        <v>347</v>
      </c>
      <c r="O848" s="4">
        <v>196</v>
      </c>
      <c r="P848" s="4">
        <v>2774</v>
      </c>
      <c r="Q848" s="4">
        <v>549233</v>
      </c>
      <c r="R848" s="4">
        <v>185</v>
      </c>
      <c r="S848" s="4">
        <v>246</v>
      </c>
      <c r="T848" s="4">
        <v>2440</v>
      </c>
      <c r="U848" s="4">
        <v>601216</v>
      </c>
      <c r="V848" s="4">
        <v>95</v>
      </c>
      <c r="W848" s="4">
        <v>264</v>
      </c>
      <c r="X848" s="4">
        <v>2440</v>
      </c>
      <c r="Y848" s="4">
        <v>643771</v>
      </c>
      <c r="Z848" s="4">
        <v>85</v>
      </c>
      <c r="AA848" s="4">
        <v>299</v>
      </c>
      <c r="AB848" s="4">
        <v>2327</v>
      </c>
      <c r="AC848" s="4">
        <v>684289</v>
      </c>
      <c r="AD848" s="4">
        <v>3</v>
      </c>
      <c r="AE848" s="4">
        <v>338</v>
      </c>
      <c r="AF848" s="4">
        <v>2180</v>
      </c>
      <c r="AG848" s="4">
        <v>725040</v>
      </c>
      <c r="AH848" s="1">
        <v>16</v>
      </c>
      <c r="AI848" s="1">
        <v>368</v>
      </c>
      <c r="AJ848" s="1">
        <v>2060</v>
      </c>
      <c r="AK848" s="1">
        <v>800488</v>
      </c>
      <c r="AL848" s="4"/>
      <c r="AM848" s="4"/>
      <c r="AN848" s="4"/>
      <c r="AO848" s="4"/>
    </row>
    <row r="849" spans="1:41" ht="15" x14ac:dyDescent="0.2">
      <c r="A849" s="28">
        <v>37483</v>
      </c>
      <c r="B849" s="4"/>
      <c r="C849" s="4"/>
      <c r="D849" s="4"/>
      <c r="E849" s="10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</row>
    <row r="850" spans="1:41" ht="15" x14ac:dyDescent="0.2">
      <c r="A850" s="28">
        <v>37484</v>
      </c>
      <c r="B850" s="4">
        <v>64</v>
      </c>
      <c r="C850" s="4">
        <v>144</v>
      </c>
      <c r="D850" s="4">
        <v>3170</v>
      </c>
      <c r="E850" s="10">
        <v>460545</v>
      </c>
      <c r="F850" s="4">
        <v>216</v>
      </c>
      <c r="G850" s="4">
        <v>161</v>
      </c>
      <c r="H850" s="4">
        <v>3020</v>
      </c>
      <c r="I850" s="4">
        <v>490546</v>
      </c>
      <c r="J850" s="4">
        <v>253</v>
      </c>
      <c r="K850" s="4">
        <v>198</v>
      </c>
      <c r="L850" s="4">
        <v>2777</v>
      </c>
      <c r="M850" s="4">
        <v>554930</v>
      </c>
      <c r="N850" s="4">
        <v>22</v>
      </c>
      <c r="O850" s="4">
        <v>236</v>
      </c>
      <c r="P850" s="4">
        <v>2450</v>
      </c>
      <c r="Q850" s="4">
        <v>577977</v>
      </c>
      <c r="R850" s="4">
        <v>82</v>
      </c>
      <c r="S850" s="4">
        <v>273</v>
      </c>
      <c r="T850" s="4">
        <v>2443</v>
      </c>
      <c r="U850" s="4">
        <v>678597</v>
      </c>
      <c r="V850" s="4">
        <v>20</v>
      </c>
      <c r="W850" s="4">
        <v>288</v>
      </c>
      <c r="X850" s="4">
        <v>2300</v>
      </c>
      <c r="Y850" s="4">
        <v>663300</v>
      </c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</row>
    <row r="851" spans="1:41" ht="15" x14ac:dyDescent="0.2">
      <c r="A851" s="28">
        <v>37488</v>
      </c>
      <c r="B851" s="4">
        <v>29</v>
      </c>
      <c r="C851" s="4">
        <v>115</v>
      </c>
      <c r="D851" s="4">
        <v>3333</v>
      </c>
      <c r="E851" s="10">
        <v>384441</v>
      </c>
      <c r="F851" s="4">
        <v>76</v>
      </c>
      <c r="G851" s="4">
        <v>142</v>
      </c>
      <c r="H851" s="4">
        <v>3200</v>
      </c>
      <c r="I851" s="4">
        <v>457363</v>
      </c>
      <c r="J851" s="4">
        <v>297</v>
      </c>
      <c r="K851" s="4">
        <v>163</v>
      </c>
      <c r="L851" s="4">
        <v>2977</v>
      </c>
      <c r="M851" s="4">
        <v>489535</v>
      </c>
      <c r="N851" s="4">
        <v>278</v>
      </c>
      <c r="O851" s="4">
        <v>193</v>
      </c>
      <c r="P851" s="4">
        <v>2781</v>
      </c>
      <c r="Q851" s="4">
        <v>532260</v>
      </c>
      <c r="R851" s="4">
        <v>92</v>
      </c>
      <c r="S851" s="4">
        <v>246</v>
      </c>
      <c r="T851" s="4">
        <v>2500</v>
      </c>
      <c r="U851" s="4">
        <v>614500</v>
      </c>
      <c r="V851" s="4">
        <v>85</v>
      </c>
      <c r="W851" s="4">
        <v>267</v>
      </c>
      <c r="X851" s="4">
        <v>2413</v>
      </c>
      <c r="Y851" s="4">
        <v>647606</v>
      </c>
      <c r="Z851" s="4">
        <v>23</v>
      </c>
      <c r="AA851" s="4">
        <v>302</v>
      </c>
      <c r="AB851" s="4">
        <v>2380</v>
      </c>
      <c r="AC851" s="4">
        <v>718544</v>
      </c>
      <c r="AD851" s="4">
        <v>1</v>
      </c>
      <c r="AE851" s="4">
        <v>324</v>
      </c>
      <c r="AF851" s="4">
        <v>2020</v>
      </c>
      <c r="AG851" s="4">
        <v>654480</v>
      </c>
      <c r="AH851" s="4"/>
      <c r="AI851" s="4"/>
      <c r="AJ851" s="4"/>
      <c r="AK851" s="4"/>
      <c r="AL851" s="4"/>
      <c r="AM851" s="4"/>
      <c r="AN851" s="4"/>
      <c r="AO851" s="4"/>
    </row>
    <row r="852" spans="1:41" ht="15" x14ac:dyDescent="0.2">
      <c r="A852" s="28">
        <v>37490</v>
      </c>
      <c r="B852" s="4"/>
      <c r="C852" s="4"/>
      <c r="D852" s="4"/>
      <c r="E852" s="10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</row>
    <row r="853" spans="1:41" ht="15" x14ac:dyDescent="0.2">
      <c r="A853" s="28">
        <v>37491</v>
      </c>
      <c r="B853" s="4">
        <v>37</v>
      </c>
      <c r="C853" s="4">
        <v>124</v>
      </c>
      <c r="D853" s="4">
        <v>3400</v>
      </c>
      <c r="E853" s="10">
        <v>420865</v>
      </c>
      <c r="F853" s="4">
        <v>138</v>
      </c>
      <c r="G853" s="4">
        <v>142</v>
      </c>
      <c r="H853" s="4">
        <v>3065</v>
      </c>
      <c r="I853" s="4">
        <v>450843</v>
      </c>
      <c r="J853" s="4">
        <v>292</v>
      </c>
      <c r="K853" s="4">
        <v>166</v>
      </c>
      <c r="L853" s="4">
        <v>2817</v>
      </c>
      <c r="M853" s="4">
        <v>488530</v>
      </c>
      <c r="N853" s="4">
        <v>279</v>
      </c>
      <c r="O853" s="4">
        <v>199</v>
      </c>
      <c r="P853" s="4">
        <v>2671</v>
      </c>
      <c r="Q853" s="4">
        <v>543956</v>
      </c>
      <c r="R853" s="4">
        <v>184</v>
      </c>
      <c r="S853" s="4">
        <v>475</v>
      </c>
      <c r="T853" s="4">
        <v>2498</v>
      </c>
      <c r="U853" s="4">
        <v>570528</v>
      </c>
      <c r="V853" s="4">
        <v>59</v>
      </c>
      <c r="W853" s="4">
        <v>252</v>
      </c>
      <c r="X853" s="4">
        <v>2140</v>
      </c>
      <c r="Y853" s="4">
        <v>551889</v>
      </c>
      <c r="Z853" s="4">
        <v>26</v>
      </c>
      <c r="AA853" s="4">
        <v>301</v>
      </c>
      <c r="AB853" s="4">
        <v>2260</v>
      </c>
      <c r="AC853" s="4">
        <v>679582</v>
      </c>
      <c r="AD853" s="4"/>
      <c r="AE853" s="4"/>
      <c r="AF853" s="4"/>
      <c r="AG853" s="4"/>
      <c r="AH853" s="1">
        <v>2</v>
      </c>
      <c r="AI853" s="1">
        <v>384</v>
      </c>
      <c r="AJ853" s="1">
        <v>2060</v>
      </c>
      <c r="AK853" s="1">
        <v>791040</v>
      </c>
      <c r="AL853" s="4"/>
      <c r="AM853" s="4"/>
      <c r="AN853" s="4"/>
      <c r="AO853" s="4"/>
    </row>
    <row r="854" spans="1:41" ht="15" x14ac:dyDescent="0.2">
      <c r="A854" s="28">
        <v>37495</v>
      </c>
      <c r="B854" s="4">
        <v>11</v>
      </c>
      <c r="C854" s="4">
        <v>110</v>
      </c>
      <c r="D854" s="4">
        <v>3300</v>
      </c>
      <c r="E854" s="10">
        <v>388473</v>
      </c>
      <c r="F854" s="4">
        <v>172</v>
      </c>
      <c r="G854" s="4">
        <v>140</v>
      </c>
      <c r="H854" s="4">
        <v>3092</v>
      </c>
      <c r="I854" s="4">
        <v>438406</v>
      </c>
      <c r="J854" s="4">
        <v>261</v>
      </c>
      <c r="K854" s="4">
        <v>166</v>
      </c>
      <c r="L854" s="4">
        <v>2927</v>
      </c>
      <c r="M854" s="4">
        <v>498654</v>
      </c>
      <c r="N854" s="4">
        <v>429</v>
      </c>
      <c r="O854" s="4">
        <v>202</v>
      </c>
      <c r="P854" s="4">
        <v>2779</v>
      </c>
      <c r="Q854" s="4">
        <v>562939</v>
      </c>
      <c r="R854" s="4">
        <v>127</v>
      </c>
      <c r="S854" s="4">
        <v>231</v>
      </c>
      <c r="T854" s="4">
        <v>2564</v>
      </c>
      <c r="U854" s="4">
        <v>593064</v>
      </c>
      <c r="V854" s="4">
        <v>58</v>
      </c>
      <c r="W854" s="4">
        <v>259</v>
      </c>
      <c r="X854" s="4">
        <v>2430</v>
      </c>
      <c r="Y854" s="4">
        <v>624593</v>
      </c>
      <c r="Z854" s="4">
        <v>23</v>
      </c>
      <c r="AA854" s="4">
        <v>281</v>
      </c>
      <c r="AB854" s="4">
        <v>2420</v>
      </c>
      <c r="AC854" s="4">
        <v>680336</v>
      </c>
      <c r="AD854" s="4">
        <v>60</v>
      </c>
      <c r="AE854" s="4">
        <v>331</v>
      </c>
      <c r="AF854" s="4">
        <v>2280</v>
      </c>
      <c r="AG854" s="4">
        <v>754860</v>
      </c>
      <c r="AH854" s="4"/>
      <c r="AI854" s="4"/>
      <c r="AJ854" s="4"/>
      <c r="AK854" s="4"/>
      <c r="AL854" s="1">
        <v>3</v>
      </c>
      <c r="AM854" s="1">
        <v>483</v>
      </c>
      <c r="AN854" s="1">
        <v>2020</v>
      </c>
      <c r="AO854" s="1">
        <v>976333</v>
      </c>
    </row>
    <row r="855" spans="1:41" ht="15" x14ac:dyDescent="0.2">
      <c r="A855" s="28">
        <v>37497</v>
      </c>
      <c r="B855" s="4"/>
      <c r="C855" s="4"/>
      <c r="D855" s="4"/>
      <c r="E855" s="10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</row>
    <row r="856" spans="1:41" ht="15" x14ac:dyDescent="0.2">
      <c r="A856" s="28">
        <v>37498</v>
      </c>
      <c r="B856" s="4">
        <v>121</v>
      </c>
      <c r="C856" s="4">
        <v>121</v>
      </c>
      <c r="D856" s="4">
        <v>3580</v>
      </c>
      <c r="E856" s="10">
        <v>431517</v>
      </c>
      <c r="F856" s="4">
        <v>116</v>
      </c>
      <c r="G856" s="4">
        <v>144</v>
      </c>
      <c r="H856" s="4">
        <v>3162</v>
      </c>
      <c r="I856" s="4">
        <v>447262</v>
      </c>
      <c r="J856" s="4">
        <v>194</v>
      </c>
      <c r="K856" s="4">
        <v>159</v>
      </c>
      <c r="L856" s="4">
        <v>3027</v>
      </c>
      <c r="M856" s="4">
        <v>482340</v>
      </c>
      <c r="N856" s="4">
        <v>174</v>
      </c>
      <c r="O856" s="4">
        <v>194</v>
      </c>
      <c r="P856" s="4">
        <v>2783</v>
      </c>
      <c r="Q856" s="4">
        <v>539583</v>
      </c>
      <c r="R856" s="4">
        <v>78</v>
      </c>
      <c r="S856" s="4">
        <v>248</v>
      </c>
      <c r="T856" s="4">
        <v>2380</v>
      </c>
      <c r="U856" s="4">
        <v>590240</v>
      </c>
      <c r="V856" s="4">
        <v>42</v>
      </c>
      <c r="W856" s="4">
        <v>261</v>
      </c>
      <c r="X856" s="4">
        <v>2373</v>
      </c>
      <c r="Y856" s="4">
        <v>622731</v>
      </c>
      <c r="Z856" s="4">
        <v>77</v>
      </c>
      <c r="AA856" s="4">
        <v>299</v>
      </c>
      <c r="AB856" s="4">
        <v>2295</v>
      </c>
      <c r="AC856" s="4">
        <v>685369</v>
      </c>
      <c r="AD856" s="4">
        <v>27</v>
      </c>
      <c r="AE856" s="4">
        <v>347</v>
      </c>
      <c r="AF856" s="4">
        <v>2073</v>
      </c>
      <c r="AG856" s="4">
        <v>734627</v>
      </c>
      <c r="AH856" s="4"/>
      <c r="AI856" s="4"/>
      <c r="AJ856" s="4"/>
      <c r="AK856" s="4"/>
      <c r="AL856" s="4"/>
      <c r="AM856" s="4"/>
      <c r="AN856" s="4"/>
      <c r="AO856" s="4"/>
    </row>
    <row r="857" spans="1:41" ht="15" x14ac:dyDescent="0.2">
      <c r="A857" s="28"/>
      <c r="B857" s="4"/>
      <c r="C857" s="4"/>
      <c r="D857" s="4"/>
      <c r="E857" s="10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</row>
    <row r="858" spans="1:41" ht="15" x14ac:dyDescent="0.2">
      <c r="A858" s="28">
        <v>37502</v>
      </c>
      <c r="B858" s="4">
        <v>15</v>
      </c>
      <c r="C858" s="4">
        <v>116</v>
      </c>
      <c r="D858" s="4">
        <v>3350</v>
      </c>
      <c r="E858" s="10">
        <v>388653</v>
      </c>
      <c r="F858" s="4">
        <v>107</v>
      </c>
      <c r="G858" s="4">
        <v>140</v>
      </c>
      <c r="H858" s="4">
        <v>3317</v>
      </c>
      <c r="I858" s="4">
        <v>494105</v>
      </c>
      <c r="J858" s="4">
        <v>266</v>
      </c>
      <c r="K858" s="4">
        <v>160</v>
      </c>
      <c r="L858" s="4">
        <v>3030</v>
      </c>
      <c r="M858" s="4">
        <v>558180</v>
      </c>
      <c r="N858" s="4">
        <v>278</v>
      </c>
      <c r="O858" s="4">
        <v>198</v>
      </c>
      <c r="P858" s="4">
        <v>2803</v>
      </c>
      <c r="Q858" s="4">
        <v>597533</v>
      </c>
      <c r="R858" s="4">
        <v>132</v>
      </c>
      <c r="S858" s="4">
        <v>233</v>
      </c>
      <c r="T858" s="4">
        <v>2560</v>
      </c>
      <c r="U858" s="4">
        <v>644647</v>
      </c>
      <c r="V858" s="4">
        <v>140</v>
      </c>
      <c r="W858" s="4">
        <v>266</v>
      </c>
      <c r="X858" s="4">
        <v>2420</v>
      </c>
      <c r="Y858" s="4"/>
      <c r="Z858" s="4">
        <v>7</v>
      </c>
      <c r="AA858" s="4">
        <v>347</v>
      </c>
      <c r="AB858" s="4">
        <v>2143</v>
      </c>
      <c r="AC858" s="4">
        <v>743111</v>
      </c>
      <c r="AD858" s="4">
        <v>17</v>
      </c>
      <c r="AE858" s="4">
        <v>370</v>
      </c>
      <c r="AF858" s="4">
        <v>2040</v>
      </c>
      <c r="AG858" s="4">
        <v>754080</v>
      </c>
      <c r="AH858" s="4"/>
      <c r="AI858" s="4"/>
      <c r="AJ858" s="4"/>
      <c r="AK858" s="4"/>
      <c r="AL858" s="4"/>
      <c r="AM858" s="4"/>
      <c r="AN858" s="4"/>
      <c r="AO858" s="4"/>
    </row>
    <row r="859" spans="1:41" ht="15" x14ac:dyDescent="0.2">
      <c r="A859" s="28">
        <v>37504</v>
      </c>
      <c r="B859" s="4"/>
      <c r="C859" s="4"/>
      <c r="D859" s="4"/>
      <c r="E859" s="10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</row>
    <row r="860" spans="1:41" ht="15" x14ac:dyDescent="0.2">
      <c r="A860" s="28">
        <v>37505</v>
      </c>
      <c r="B860" s="4">
        <v>25</v>
      </c>
      <c r="C860" s="4">
        <v>110</v>
      </c>
      <c r="D860" s="4">
        <v>3750</v>
      </c>
      <c r="E860" s="10">
        <v>411764</v>
      </c>
      <c r="F860" s="4">
        <v>81</v>
      </c>
      <c r="G860" s="4">
        <v>140</v>
      </c>
      <c r="H860" s="4">
        <v>3210</v>
      </c>
      <c r="I860" s="4">
        <v>452548</v>
      </c>
      <c r="J860" s="4">
        <v>316</v>
      </c>
      <c r="K860" s="4">
        <v>159</v>
      </c>
      <c r="L860" s="4">
        <v>3068</v>
      </c>
      <c r="M860" s="4">
        <v>494266</v>
      </c>
      <c r="N860" s="4">
        <v>256</v>
      </c>
      <c r="O860" s="4">
        <v>198</v>
      </c>
      <c r="P860" s="4">
        <v>2660</v>
      </c>
      <c r="Q860" s="4">
        <v>550007</v>
      </c>
      <c r="R860" s="4">
        <v>83</v>
      </c>
      <c r="S860" s="4">
        <v>236</v>
      </c>
      <c r="T860" s="4">
        <v>2486</v>
      </c>
      <c r="U860" s="4">
        <v>585079</v>
      </c>
      <c r="V860" s="4">
        <v>30</v>
      </c>
      <c r="W860" s="4">
        <v>262</v>
      </c>
      <c r="X860" s="4">
        <v>2287</v>
      </c>
      <c r="Y860" s="4">
        <v>616903</v>
      </c>
      <c r="Z860" s="4">
        <v>23</v>
      </c>
      <c r="AA860" s="4">
        <v>284</v>
      </c>
      <c r="AB860" s="4">
        <v>2260</v>
      </c>
      <c r="AC860" s="4">
        <v>641840</v>
      </c>
      <c r="AD860" s="4"/>
      <c r="AE860" s="4"/>
      <c r="AF860" s="4"/>
      <c r="AG860" s="4"/>
      <c r="AH860" s="4"/>
      <c r="AI860" s="4"/>
      <c r="AJ860" s="4"/>
      <c r="AK860" s="4"/>
      <c r="AL860" s="1">
        <v>3</v>
      </c>
      <c r="AM860" s="1">
        <v>474</v>
      </c>
      <c r="AN860" s="1">
        <v>2700</v>
      </c>
      <c r="AO860" s="1">
        <v>1279800</v>
      </c>
    </row>
    <row r="861" spans="1:41" ht="15" x14ac:dyDescent="0.2">
      <c r="A861" s="28">
        <v>37509</v>
      </c>
      <c r="B861" s="4">
        <v>137</v>
      </c>
      <c r="C861" s="4">
        <v>124</v>
      </c>
      <c r="D861" s="4">
        <v>3571</v>
      </c>
      <c r="E861" s="10">
        <v>440815</v>
      </c>
      <c r="F861" s="4">
        <v>159</v>
      </c>
      <c r="G861" s="4">
        <v>139</v>
      </c>
      <c r="H861" s="4">
        <v>3350</v>
      </c>
      <c r="I861" s="4">
        <v>466208</v>
      </c>
      <c r="J861" s="4">
        <v>159</v>
      </c>
      <c r="K861" s="4">
        <v>162</v>
      </c>
      <c r="L861" s="4">
        <v>3088</v>
      </c>
      <c r="M861" s="4">
        <v>502650</v>
      </c>
      <c r="N861" s="4">
        <v>424</v>
      </c>
      <c r="O861" s="4">
        <v>193</v>
      </c>
      <c r="P861" s="4">
        <v>2807</v>
      </c>
      <c r="Q861" s="4">
        <v>547113</v>
      </c>
      <c r="R861" s="4">
        <v>241</v>
      </c>
      <c r="S861" s="4">
        <v>232</v>
      </c>
      <c r="T861" s="4">
        <v>2533</v>
      </c>
      <c r="U861" s="4">
        <v>590289</v>
      </c>
      <c r="V861" s="4">
        <v>36</v>
      </c>
      <c r="W861" s="4">
        <v>254</v>
      </c>
      <c r="X861" s="4">
        <v>2420</v>
      </c>
      <c r="Y861" s="4">
        <v>622287</v>
      </c>
      <c r="Z861" s="4">
        <v>120</v>
      </c>
      <c r="AA861" s="4">
        <v>303</v>
      </c>
      <c r="AB861" s="4">
        <v>2280</v>
      </c>
      <c r="AC861" s="4">
        <v>691185</v>
      </c>
      <c r="AD861" s="4">
        <v>20</v>
      </c>
      <c r="AE861" s="4">
        <v>327</v>
      </c>
      <c r="AF861" s="4">
        <v>2160</v>
      </c>
      <c r="AG861" s="4">
        <v>700272</v>
      </c>
      <c r="AH861" s="1">
        <v>29</v>
      </c>
      <c r="AI861" s="1">
        <v>373</v>
      </c>
      <c r="AJ861" s="1">
        <v>2110</v>
      </c>
      <c r="AK861" s="1">
        <v>786295</v>
      </c>
      <c r="AL861" s="4"/>
      <c r="AM861" s="4"/>
      <c r="AN861" s="4"/>
      <c r="AO861" s="4"/>
    </row>
    <row r="862" spans="1:41" ht="15" x14ac:dyDescent="0.2">
      <c r="A862" s="18">
        <v>37511</v>
      </c>
      <c r="B862" s="25">
        <v>55</v>
      </c>
      <c r="C862" s="25">
        <v>130</v>
      </c>
      <c r="D862" s="25">
        <v>3417</v>
      </c>
      <c r="E862" s="26">
        <v>444848</v>
      </c>
      <c r="F862" s="25">
        <v>249</v>
      </c>
      <c r="G862" s="25">
        <v>165</v>
      </c>
      <c r="H862" s="25">
        <v>2893</v>
      </c>
      <c r="I862" s="25">
        <v>478197</v>
      </c>
      <c r="J862" s="25">
        <v>594</v>
      </c>
      <c r="K862" s="25">
        <v>210</v>
      </c>
      <c r="L862" s="25">
        <v>2834</v>
      </c>
      <c r="M862" s="25">
        <v>558817</v>
      </c>
      <c r="N862" s="14"/>
      <c r="O862" s="14"/>
      <c r="P862" s="14"/>
      <c r="Q862" s="14"/>
      <c r="R862" s="25">
        <v>217</v>
      </c>
      <c r="S862" s="25">
        <v>251</v>
      </c>
      <c r="T862" s="25">
        <v>2410</v>
      </c>
      <c r="U862" s="25">
        <v>604330</v>
      </c>
      <c r="V862" s="25">
        <v>131</v>
      </c>
      <c r="W862" s="25">
        <v>295</v>
      </c>
      <c r="X862" s="25">
        <v>2266</v>
      </c>
      <c r="Y862" s="25">
        <v>667490</v>
      </c>
      <c r="Z862" s="25">
        <v>61</v>
      </c>
      <c r="AA862" s="25">
        <v>328</v>
      </c>
      <c r="AB862" s="25">
        <v>2191</v>
      </c>
      <c r="AC862" s="25">
        <v>717839</v>
      </c>
      <c r="AD862" s="25">
        <v>6</v>
      </c>
      <c r="AE862" s="25">
        <v>360</v>
      </c>
      <c r="AF862" s="25">
        <v>1994</v>
      </c>
      <c r="AG862" s="25">
        <v>718347</v>
      </c>
      <c r="AH862" s="4"/>
      <c r="AI862" s="4"/>
      <c r="AJ862" s="4"/>
      <c r="AK862" s="4"/>
      <c r="AL862" s="14"/>
      <c r="AM862" s="4"/>
      <c r="AN862" s="29"/>
      <c r="AO862" s="4"/>
    </row>
    <row r="863" spans="1:41" ht="15" x14ac:dyDescent="0.2">
      <c r="A863" s="28">
        <v>37512</v>
      </c>
      <c r="B863" s="4">
        <v>52</v>
      </c>
      <c r="C863" s="4">
        <v>126</v>
      </c>
      <c r="D863" s="4">
        <v>3700</v>
      </c>
      <c r="E863" s="10">
        <v>447712</v>
      </c>
      <c r="F863" s="4">
        <v>81</v>
      </c>
      <c r="G863" s="4">
        <v>143</v>
      </c>
      <c r="H863" s="4">
        <v>3321</v>
      </c>
      <c r="I863" s="4">
        <v>474977</v>
      </c>
      <c r="J863" s="4">
        <v>366</v>
      </c>
      <c r="K863" s="4">
        <v>160</v>
      </c>
      <c r="L863" s="4">
        <v>2829</v>
      </c>
      <c r="M863" s="4">
        <v>312192</v>
      </c>
      <c r="N863" s="4">
        <v>88</v>
      </c>
      <c r="O863" s="4">
        <v>209</v>
      </c>
      <c r="P863" s="4">
        <v>2725</v>
      </c>
      <c r="Q863" s="4">
        <v>566356</v>
      </c>
      <c r="R863" s="4">
        <v>92</v>
      </c>
      <c r="S863" s="4">
        <v>227</v>
      </c>
      <c r="T863" s="4">
        <v>2610</v>
      </c>
      <c r="U863" s="4">
        <v>590493</v>
      </c>
      <c r="V863" s="4">
        <v>44</v>
      </c>
      <c r="W863" s="4">
        <v>278</v>
      </c>
      <c r="X863" s="4">
        <v>2340</v>
      </c>
      <c r="Y863" s="4">
        <v>649503</v>
      </c>
      <c r="Z863" s="4">
        <v>20</v>
      </c>
      <c r="AA863" s="4">
        <v>289</v>
      </c>
      <c r="AB863" s="4">
        <v>2260</v>
      </c>
      <c r="AC863" s="4">
        <v>652914</v>
      </c>
      <c r="AD863" s="4">
        <v>17</v>
      </c>
      <c r="AE863" s="4">
        <v>336</v>
      </c>
      <c r="AF863" s="4">
        <v>2210</v>
      </c>
      <c r="AG863" s="4">
        <v>727424</v>
      </c>
      <c r="AH863" s="4"/>
      <c r="AI863" s="4"/>
      <c r="AJ863" s="4"/>
      <c r="AK863" s="4"/>
      <c r="AL863" s="4"/>
      <c r="AM863" s="4"/>
      <c r="AN863" s="4"/>
      <c r="AO863" s="4"/>
    </row>
    <row r="864" spans="1:41" ht="15" x14ac:dyDescent="0.2">
      <c r="A864" s="28">
        <v>37516</v>
      </c>
      <c r="B864" s="4">
        <v>50</v>
      </c>
      <c r="C864" s="4">
        <v>121</v>
      </c>
      <c r="D864" s="4">
        <v>3540</v>
      </c>
      <c r="E864" s="10">
        <v>422198</v>
      </c>
      <c r="F864" s="4">
        <v>98</v>
      </c>
      <c r="G864" s="4">
        <v>138</v>
      </c>
      <c r="H864" s="4">
        <v>3125</v>
      </c>
      <c r="I864" s="4">
        <v>431796</v>
      </c>
      <c r="J864" s="4">
        <v>448</v>
      </c>
      <c r="K864" s="4">
        <v>167</v>
      </c>
      <c r="L864" s="4">
        <v>2962</v>
      </c>
      <c r="M864" s="4">
        <v>495642</v>
      </c>
      <c r="N864" s="4">
        <v>197</v>
      </c>
      <c r="O864" s="4">
        <v>200</v>
      </c>
      <c r="P864" s="4">
        <v>2756</v>
      </c>
      <c r="Q864" s="4">
        <v>553784</v>
      </c>
      <c r="R864" s="4">
        <v>112</v>
      </c>
      <c r="S864" s="4">
        <v>244</v>
      </c>
      <c r="T864" s="4">
        <v>2480</v>
      </c>
      <c r="U864" s="4">
        <v>605356</v>
      </c>
      <c r="V864" s="4">
        <v>43</v>
      </c>
      <c r="W864" s="4">
        <v>273</v>
      </c>
      <c r="X864" s="4">
        <v>2300</v>
      </c>
      <c r="Y864" s="4">
        <v>627133</v>
      </c>
      <c r="Z864" s="4">
        <v>21</v>
      </c>
      <c r="AA864" s="4">
        <v>307</v>
      </c>
      <c r="AB864" s="4">
        <v>2240</v>
      </c>
      <c r="AC864" s="4">
        <v>688213</v>
      </c>
      <c r="AD864" s="4">
        <v>56</v>
      </c>
      <c r="AE864" s="4">
        <v>331</v>
      </c>
      <c r="AF864" s="4">
        <v>2170</v>
      </c>
      <c r="AG864" s="4">
        <v>739501</v>
      </c>
      <c r="AH864" s="1">
        <v>9</v>
      </c>
      <c r="AI864" s="1">
        <v>381</v>
      </c>
      <c r="AJ864" s="1">
        <v>2070</v>
      </c>
      <c r="AK864" s="1">
        <v>790613</v>
      </c>
      <c r="AL864" s="4"/>
      <c r="AM864" s="4"/>
      <c r="AN864" s="4"/>
      <c r="AO864" s="4"/>
    </row>
    <row r="865" spans="1:41" ht="15" x14ac:dyDescent="0.2">
      <c r="A865" s="28">
        <v>37518</v>
      </c>
      <c r="B865" s="4"/>
      <c r="C865" s="4"/>
      <c r="D865" s="4"/>
      <c r="E865" s="10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</row>
    <row r="866" spans="1:41" ht="15" x14ac:dyDescent="0.2">
      <c r="A866" s="28">
        <v>37519</v>
      </c>
      <c r="B866" s="4">
        <v>50</v>
      </c>
      <c r="C866" s="4">
        <v>120</v>
      </c>
      <c r="D866" s="4">
        <v>3388</v>
      </c>
      <c r="E866" s="10">
        <v>411030</v>
      </c>
      <c r="F866" s="4">
        <v>107</v>
      </c>
      <c r="G866" s="4">
        <v>141</v>
      </c>
      <c r="H866" s="4">
        <v>3300</v>
      </c>
      <c r="I866" s="4">
        <v>464968</v>
      </c>
      <c r="J866" s="4">
        <v>98</v>
      </c>
      <c r="K866" s="4">
        <v>164</v>
      </c>
      <c r="L866" s="4">
        <v>2817</v>
      </c>
      <c r="M866" s="4">
        <v>493999</v>
      </c>
      <c r="N866" s="4">
        <v>409</v>
      </c>
      <c r="O866" s="4">
        <v>193</v>
      </c>
      <c r="P866" s="4">
        <v>2779</v>
      </c>
      <c r="Q866" s="4">
        <v>540455</v>
      </c>
      <c r="R866" s="4">
        <v>78</v>
      </c>
      <c r="S866" s="4">
        <v>231</v>
      </c>
      <c r="T866" s="4">
        <v>2474</v>
      </c>
      <c r="U866" s="4">
        <v>586215</v>
      </c>
      <c r="V866" s="4">
        <v>28</v>
      </c>
      <c r="W866" s="4">
        <v>250</v>
      </c>
      <c r="X866" s="4">
        <v>2500</v>
      </c>
      <c r="Y866" s="4">
        <v>626250</v>
      </c>
      <c r="Z866" s="4">
        <v>44</v>
      </c>
      <c r="AA866" s="4">
        <v>298</v>
      </c>
      <c r="AB866" s="4">
        <v>2240</v>
      </c>
      <c r="AC866" s="4">
        <v>675636</v>
      </c>
      <c r="AD866" s="4">
        <v>12</v>
      </c>
      <c r="AE866" s="4">
        <v>324</v>
      </c>
      <c r="AF866" s="4">
        <v>2210</v>
      </c>
      <c r="AG866" s="4">
        <v>718003</v>
      </c>
      <c r="AH866" s="4"/>
      <c r="AI866" s="4"/>
      <c r="AJ866" s="4"/>
      <c r="AK866" s="4"/>
      <c r="AL866" s="1">
        <v>4</v>
      </c>
      <c r="AM866" s="1">
        <v>428</v>
      </c>
      <c r="AN866" s="1">
        <v>1980</v>
      </c>
      <c r="AO866" s="1">
        <v>848430</v>
      </c>
    </row>
    <row r="867" spans="1:41" ht="15" x14ac:dyDescent="0.2">
      <c r="A867" s="28">
        <v>37523</v>
      </c>
      <c r="B867" s="4">
        <v>75</v>
      </c>
      <c r="C867" s="4">
        <v>120</v>
      </c>
      <c r="D867" s="4">
        <v>3175</v>
      </c>
      <c r="E867" s="10">
        <v>414324</v>
      </c>
      <c r="F867" s="4">
        <v>126</v>
      </c>
      <c r="G867" s="4">
        <v>142</v>
      </c>
      <c r="H867" s="4">
        <v>3015</v>
      </c>
      <c r="I867" s="4">
        <v>442623</v>
      </c>
      <c r="J867" s="4">
        <v>234</v>
      </c>
      <c r="K867" s="4">
        <v>167</v>
      </c>
      <c r="L867" s="4">
        <v>2769</v>
      </c>
      <c r="M867" s="4">
        <v>468541</v>
      </c>
      <c r="N867" s="4">
        <v>282</v>
      </c>
      <c r="O867" s="4">
        <v>202</v>
      </c>
      <c r="P867" s="4">
        <v>2615</v>
      </c>
      <c r="Q867" s="4">
        <v>543299</v>
      </c>
      <c r="R867" s="4">
        <v>114</v>
      </c>
      <c r="S867" s="4">
        <v>230</v>
      </c>
      <c r="T867" s="4">
        <v>2481</v>
      </c>
      <c r="U867" s="4">
        <v>592817</v>
      </c>
      <c r="V867" s="4">
        <v>82</v>
      </c>
      <c r="W867" s="4">
        <v>258</v>
      </c>
      <c r="X867" s="4">
        <v>2373</v>
      </c>
      <c r="Y867" s="4">
        <v>619140</v>
      </c>
      <c r="Z867" s="4">
        <v>27</v>
      </c>
      <c r="AA867" s="4">
        <v>309</v>
      </c>
      <c r="AB867" s="4">
        <v>2275</v>
      </c>
      <c r="AC867" s="4">
        <v>705941</v>
      </c>
      <c r="AD867" s="4">
        <v>18</v>
      </c>
      <c r="AE867" s="4">
        <v>331</v>
      </c>
      <c r="AF867" s="4">
        <v>2195</v>
      </c>
      <c r="AG867" s="4">
        <v>709351</v>
      </c>
      <c r="AH867" s="1">
        <v>49</v>
      </c>
      <c r="AI867" s="1">
        <v>375</v>
      </c>
      <c r="AJ867" s="1">
        <v>2113</v>
      </c>
      <c r="AK867" s="1">
        <v>791823</v>
      </c>
      <c r="AL867" s="1">
        <v>16</v>
      </c>
      <c r="AM867" s="1">
        <v>471</v>
      </c>
      <c r="AN867" s="1">
        <v>2150</v>
      </c>
      <c r="AO867" s="1">
        <v>1015411</v>
      </c>
    </row>
    <row r="868" spans="1:41" ht="15" x14ac:dyDescent="0.2">
      <c r="A868" s="28">
        <v>37525</v>
      </c>
      <c r="B868" s="4"/>
      <c r="C868" s="4"/>
      <c r="D868" s="4"/>
      <c r="E868" s="10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</row>
    <row r="869" spans="1:41" ht="15" x14ac:dyDescent="0.2">
      <c r="A869" s="28">
        <v>37526</v>
      </c>
      <c r="B869" s="4">
        <v>20</v>
      </c>
      <c r="C869" s="4">
        <v>110</v>
      </c>
      <c r="D869" s="4">
        <v>3483</v>
      </c>
      <c r="E869" s="10">
        <v>392300</v>
      </c>
      <c r="F869" s="4">
        <v>65</v>
      </c>
      <c r="G869" s="4">
        <v>140</v>
      </c>
      <c r="H869" s="4">
        <v>3120</v>
      </c>
      <c r="I869" s="4">
        <v>453515</v>
      </c>
      <c r="J869" s="4">
        <v>340</v>
      </c>
      <c r="K869" s="4">
        <v>165</v>
      </c>
      <c r="L869" s="4">
        <v>2990</v>
      </c>
      <c r="M869" s="4">
        <v>487029</v>
      </c>
      <c r="N869" s="4">
        <v>198</v>
      </c>
      <c r="O869" s="4">
        <v>195</v>
      </c>
      <c r="P869" s="4">
        <v>2729</v>
      </c>
      <c r="Q869" s="4">
        <v>536408</v>
      </c>
      <c r="R869" s="4">
        <v>76</v>
      </c>
      <c r="S869" s="4">
        <v>237</v>
      </c>
      <c r="T869" s="4">
        <v>2416</v>
      </c>
      <c r="U869" s="4">
        <v>568083</v>
      </c>
      <c r="V869" s="4">
        <v>64</v>
      </c>
      <c r="W869" s="4">
        <v>260</v>
      </c>
      <c r="X869" s="4">
        <v>2360</v>
      </c>
      <c r="Y869" s="4">
        <v>613778</v>
      </c>
      <c r="Z869" s="4">
        <v>6</v>
      </c>
      <c r="AA869" s="4">
        <v>295</v>
      </c>
      <c r="AB869" s="4">
        <v>2050</v>
      </c>
      <c r="AC869" s="4">
        <v>604750</v>
      </c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</row>
    <row r="870" spans="1:41" ht="15" x14ac:dyDescent="0.2">
      <c r="A870" s="28"/>
      <c r="B870" s="4"/>
      <c r="C870" s="4"/>
      <c r="D870" s="4"/>
      <c r="E870" s="10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</row>
    <row r="871" spans="1:41" ht="15" x14ac:dyDescent="0.2">
      <c r="A871" s="28">
        <v>37530</v>
      </c>
      <c r="B871" s="4">
        <v>22</v>
      </c>
      <c r="C871" s="4">
        <v>119</v>
      </c>
      <c r="D871" s="4">
        <v>3238</v>
      </c>
      <c r="E871" s="10">
        <v>380200</v>
      </c>
      <c r="F871" s="4">
        <v>30</v>
      </c>
      <c r="G871" s="4">
        <v>149</v>
      </c>
      <c r="H871" s="4">
        <v>3300</v>
      </c>
      <c r="I871" s="4">
        <v>490380</v>
      </c>
      <c r="J871" s="4">
        <v>213</v>
      </c>
      <c r="K871" s="4">
        <v>164</v>
      </c>
      <c r="L871" s="4">
        <v>2995</v>
      </c>
      <c r="M871" s="4">
        <v>492287</v>
      </c>
      <c r="N871" s="4">
        <v>440</v>
      </c>
      <c r="O871" s="4">
        <v>190</v>
      </c>
      <c r="P871" s="4">
        <v>2750</v>
      </c>
      <c r="Q871" s="4">
        <v>530796</v>
      </c>
      <c r="R871" s="4">
        <v>163</v>
      </c>
      <c r="S871" s="4">
        <v>231</v>
      </c>
      <c r="T871" s="4">
        <v>2438</v>
      </c>
      <c r="U871" s="4">
        <v>570958</v>
      </c>
      <c r="V871" s="4">
        <v>61</v>
      </c>
      <c r="W871" s="4">
        <v>257</v>
      </c>
      <c r="X871" s="4">
        <v>2235</v>
      </c>
      <c r="Y871" s="4">
        <v>564827</v>
      </c>
      <c r="Z871" s="4">
        <v>74</v>
      </c>
      <c r="AA871" s="4">
        <v>305</v>
      </c>
      <c r="AB871" s="4">
        <v>2264</v>
      </c>
      <c r="AC871" s="4">
        <v>691796</v>
      </c>
      <c r="AD871" s="4">
        <v>1</v>
      </c>
      <c r="AE871" s="4">
        <v>322</v>
      </c>
      <c r="AF871" s="4">
        <v>2380</v>
      </c>
      <c r="AG871" s="4">
        <v>766360</v>
      </c>
      <c r="AH871" s="4"/>
      <c r="AI871" s="4"/>
      <c r="AJ871" s="4"/>
      <c r="AK871" s="4"/>
      <c r="AL871" s="1">
        <v>1</v>
      </c>
      <c r="AM871" s="1">
        <v>426</v>
      </c>
      <c r="AN871" s="1">
        <v>1920</v>
      </c>
      <c r="AO871" s="1">
        <v>817920</v>
      </c>
    </row>
    <row r="872" spans="1:41" ht="15" x14ac:dyDescent="0.2">
      <c r="A872" s="28">
        <v>37532</v>
      </c>
      <c r="B872" s="4"/>
      <c r="C872" s="4"/>
      <c r="D872" s="4"/>
      <c r="E872" s="10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</row>
    <row r="873" spans="1:41" ht="15" x14ac:dyDescent="0.2">
      <c r="A873" s="28">
        <v>37533</v>
      </c>
      <c r="B873" s="4">
        <v>68</v>
      </c>
      <c r="C873" s="4">
        <v>125</v>
      </c>
      <c r="D873" s="4">
        <v>3410</v>
      </c>
      <c r="E873" s="10">
        <v>442729</v>
      </c>
      <c r="F873" s="4">
        <v>69</v>
      </c>
      <c r="G873" s="4">
        <v>144</v>
      </c>
      <c r="H873" s="4">
        <v>3180</v>
      </c>
      <c r="I873" s="4">
        <v>456612</v>
      </c>
      <c r="J873" s="4">
        <v>312</v>
      </c>
      <c r="K873" s="4">
        <v>165</v>
      </c>
      <c r="L873" s="4">
        <v>2995</v>
      </c>
      <c r="M873" s="4">
        <v>494662</v>
      </c>
      <c r="N873" s="4">
        <v>197</v>
      </c>
      <c r="O873" s="4">
        <v>200</v>
      </c>
      <c r="P873" s="4">
        <v>2677</v>
      </c>
      <c r="Q873" s="4">
        <v>539863</v>
      </c>
      <c r="R873" s="4">
        <v>145</v>
      </c>
      <c r="S873" s="4">
        <v>240</v>
      </c>
      <c r="T873" s="4">
        <v>2520</v>
      </c>
      <c r="U873" s="4">
        <v>605430</v>
      </c>
      <c r="V873" s="4">
        <v>67</v>
      </c>
      <c r="W873" s="4">
        <v>255</v>
      </c>
      <c r="X873" s="4">
        <v>2250</v>
      </c>
      <c r="Y873" s="4">
        <v>630311</v>
      </c>
      <c r="Z873" s="4">
        <v>24</v>
      </c>
      <c r="AA873" s="4">
        <v>293</v>
      </c>
      <c r="AB873" s="4">
        <v>2300</v>
      </c>
      <c r="AC873" s="4">
        <v>672607</v>
      </c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</row>
    <row r="874" spans="1:41" ht="15" x14ac:dyDescent="0.2">
      <c r="A874" s="28">
        <v>37537</v>
      </c>
      <c r="B874" s="4"/>
      <c r="C874" s="4"/>
      <c r="D874" s="4"/>
      <c r="E874" s="10"/>
      <c r="F874" s="4">
        <v>97</v>
      </c>
      <c r="G874" s="4">
        <v>136</v>
      </c>
      <c r="H874" s="4">
        <v>3200</v>
      </c>
      <c r="I874" s="4">
        <v>433461</v>
      </c>
      <c r="J874" s="4">
        <v>283</v>
      </c>
      <c r="K874" s="4">
        <v>168</v>
      </c>
      <c r="L874" s="4">
        <v>2891</v>
      </c>
      <c r="M874" s="4">
        <v>450157</v>
      </c>
      <c r="N874" s="4">
        <v>439</v>
      </c>
      <c r="O874" s="4">
        <v>202</v>
      </c>
      <c r="P874" s="4">
        <v>2745</v>
      </c>
      <c r="Q874" s="4">
        <v>552296</v>
      </c>
      <c r="R874" s="4">
        <v>74</v>
      </c>
      <c r="S874" s="4">
        <v>246</v>
      </c>
      <c r="T874" s="4">
        <v>2500</v>
      </c>
      <c r="U874" s="4">
        <v>616200</v>
      </c>
      <c r="V874" s="4">
        <v>160</v>
      </c>
      <c r="W874" s="4">
        <v>259</v>
      </c>
      <c r="X874" s="4">
        <v>2438</v>
      </c>
      <c r="Y874" s="4">
        <v>631968</v>
      </c>
      <c r="Z874" s="4">
        <v>91</v>
      </c>
      <c r="AA874" s="4">
        <v>291</v>
      </c>
      <c r="AB874" s="4">
        <v>2348</v>
      </c>
      <c r="AC874" s="4">
        <v>683549</v>
      </c>
      <c r="AD874" s="4"/>
      <c r="AE874" s="4"/>
      <c r="AF874" s="4"/>
      <c r="AG874" s="4"/>
      <c r="AH874" s="1">
        <v>13</v>
      </c>
      <c r="AI874" s="1">
        <v>383</v>
      </c>
      <c r="AJ874" s="1">
        <v>2060</v>
      </c>
      <c r="AK874" s="1">
        <v>790818</v>
      </c>
      <c r="AL874" s="4"/>
      <c r="AM874" s="4"/>
      <c r="AN874" s="4"/>
      <c r="AO874" s="4"/>
    </row>
    <row r="875" spans="1:41" ht="15" x14ac:dyDescent="0.2">
      <c r="A875" s="18">
        <v>37539</v>
      </c>
      <c r="B875" s="25">
        <v>86</v>
      </c>
      <c r="C875" s="25">
        <v>120</v>
      </c>
      <c r="D875" s="25">
        <v>3291</v>
      </c>
      <c r="E875" s="26">
        <v>394608</v>
      </c>
      <c r="F875" s="25">
        <v>204</v>
      </c>
      <c r="G875" s="25">
        <v>156</v>
      </c>
      <c r="H875" s="25">
        <v>3020</v>
      </c>
      <c r="I875" s="25">
        <v>470697</v>
      </c>
      <c r="J875" s="25">
        <v>393</v>
      </c>
      <c r="K875" s="25">
        <v>190</v>
      </c>
      <c r="L875" s="25">
        <v>2703</v>
      </c>
      <c r="M875" s="25">
        <v>514623</v>
      </c>
      <c r="N875" s="25">
        <v>396</v>
      </c>
      <c r="O875" s="25">
        <v>218</v>
      </c>
      <c r="P875" s="25">
        <v>2511</v>
      </c>
      <c r="Q875" s="25">
        <v>547675</v>
      </c>
      <c r="R875" s="25">
        <v>355</v>
      </c>
      <c r="S875" s="25">
        <v>258</v>
      </c>
      <c r="T875" s="25">
        <v>2398</v>
      </c>
      <c r="U875" s="25">
        <v>617593</v>
      </c>
      <c r="V875" s="25">
        <v>318</v>
      </c>
      <c r="W875" s="25">
        <v>286</v>
      </c>
      <c r="X875" s="25">
        <v>2296</v>
      </c>
      <c r="Y875" s="25">
        <v>655912</v>
      </c>
      <c r="Z875" s="25">
        <v>58</v>
      </c>
      <c r="AA875" s="25">
        <v>321</v>
      </c>
      <c r="AB875" s="25">
        <v>2217</v>
      </c>
      <c r="AC875" s="25">
        <v>711548</v>
      </c>
      <c r="AD875" s="25">
        <v>23</v>
      </c>
      <c r="AE875" s="25">
        <v>353</v>
      </c>
      <c r="AF875" s="25">
        <v>2263</v>
      </c>
      <c r="AG875" s="25">
        <v>799431</v>
      </c>
      <c r="AH875" s="23">
        <v>160</v>
      </c>
      <c r="AI875" s="23">
        <v>381</v>
      </c>
      <c r="AJ875" s="23">
        <v>2050</v>
      </c>
      <c r="AK875" s="23">
        <v>780817</v>
      </c>
      <c r="AL875" s="14">
        <v>13</v>
      </c>
      <c r="AM875" s="14">
        <v>424</v>
      </c>
      <c r="AN875" s="14">
        <v>1908</v>
      </c>
      <c r="AO875" s="14">
        <v>809310</v>
      </c>
    </row>
    <row r="876" spans="1:41" ht="15" x14ac:dyDescent="0.2">
      <c r="A876" s="18">
        <v>37540</v>
      </c>
      <c r="B876" s="25"/>
      <c r="C876" s="25"/>
      <c r="D876" s="25"/>
      <c r="E876" s="26"/>
      <c r="F876" s="1">
        <v>97</v>
      </c>
      <c r="G876" s="1">
        <v>136</v>
      </c>
      <c r="H876" s="5">
        <v>3200</v>
      </c>
      <c r="I876" s="1">
        <v>433461</v>
      </c>
      <c r="J876" s="1">
        <v>283</v>
      </c>
      <c r="K876" s="1">
        <v>168</v>
      </c>
      <c r="L876" s="5">
        <v>2891</v>
      </c>
      <c r="M876" s="1">
        <v>450157</v>
      </c>
      <c r="N876" s="1">
        <v>439</v>
      </c>
      <c r="O876" s="1">
        <v>202</v>
      </c>
      <c r="P876" s="5">
        <v>2745</v>
      </c>
      <c r="Q876" s="1">
        <v>552296</v>
      </c>
      <c r="R876" s="1">
        <v>74</v>
      </c>
      <c r="S876" s="1">
        <v>246</v>
      </c>
      <c r="T876" s="5">
        <v>2500</v>
      </c>
      <c r="U876" s="1">
        <v>616200</v>
      </c>
      <c r="V876" s="1">
        <v>160</v>
      </c>
      <c r="W876" s="1">
        <v>259</v>
      </c>
      <c r="X876" s="5">
        <v>2438</v>
      </c>
      <c r="Y876" s="1">
        <v>631968</v>
      </c>
      <c r="Z876" s="1">
        <v>91</v>
      </c>
      <c r="AA876" s="1">
        <v>291</v>
      </c>
      <c r="AB876" s="5">
        <v>2348</v>
      </c>
      <c r="AC876" s="1">
        <v>683549</v>
      </c>
      <c r="AD876" s="1"/>
      <c r="AE876" s="1"/>
      <c r="AF876" s="5"/>
      <c r="AG876" s="1"/>
      <c r="AH876" s="1"/>
      <c r="AI876" s="1"/>
      <c r="AJ876" s="1"/>
      <c r="AK876" s="1"/>
      <c r="AL876" s="14"/>
      <c r="AM876" s="4"/>
      <c r="AN876" s="29"/>
      <c r="AO876" s="4"/>
    </row>
    <row r="877" spans="1:41" ht="15" x14ac:dyDescent="0.2">
      <c r="A877" s="28">
        <v>37544</v>
      </c>
      <c r="B877" s="4">
        <v>1</v>
      </c>
      <c r="C877" s="4">
        <v>98</v>
      </c>
      <c r="D877" s="4">
        <v>3300</v>
      </c>
      <c r="E877" s="10">
        <v>323400</v>
      </c>
      <c r="F877" s="4">
        <v>36</v>
      </c>
      <c r="G877" s="4">
        <v>139</v>
      </c>
      <c r="H877" s="4">
        <v>3100</v>
      </c>
      <c r="I877" s="4">
        <v>441164</v>
      </c>
      <c r="J877" s="4">
        <v>267</v>
      </c>
      <c r="K877" s="4">
        <v>158</v>
      </c>
      <c r="L877" s="4">
        <v>3000</v>
      </c>
      <c r="M877" s="4">
        <v>487007</v>
      </c>
      <c r="N877" s="4">
        <v>304</v>
      </c>
      <c r="O877" s="4">
        <v>199</v>
      </c>
      <c r="P877" s="4">
        <v>2766</v>
      </c>
      <c r="Q877" s="4">
        <v>548729</v>
      </c>
      <c r="R877" s="4">
        <v>140</v>
      </c>
      <c r="S877" s="4">
        <v>248</v>
      </c>
      <c r="T877" s="4">
        <v>2400</v>
      </c>
      <c r="U877" s="4">
        <v>595453</v>
      </c>
      <c r="V877" s="4">
        <v>170</v>
      </c>
      <c r="W877" s="4">
        <v>262</v>
      </c>
      <c r="X877" s="4">
        <v>2394</v>
      </c>
      <c r="Y877" s="4">
        <v>625751</v>
      </c>
      <c r="Z877" s="4">
        <v>55</v>
      </c>
      <c r="AA877" s="4">
        <v>304</v>
      </c>
      <c r="AB877" s="4">
        <v>2240</v>
      </c>
      <c r="AC877" s="4">
        <v>685917</v>
      </c>
      <c r="AD877" s="4"/>
      <c r="AE877" s="4"/>
      <c r="AF877" s="4"/>
      <c r="AG877" s="4"/>
      <c r="AH877" s="4"/>
      <c r="AI877" s="4"/>
      <c r="AJ877" s="4"/>
      <c r="AK877" s="4"/>
      <c r="AL877" s="1">
        <v>14</v>
      </c>
      <c r="AM877" s="1">
        <v>406</v>
      </c>
      <c r="AN877" s="1">
        <v>1960</v>
      </c>
      <c r="AO877" s="1">
        <v>795480</v>
      </c>
    </row>
    <row r="878" spans="1:41" ht="15" x14ac:dyDescent="0.2">
      <c r="A878" s="28">
        <v>37546</v>
      </c>
      <c r="B878" s="4"/>
      <c r="C878" s="4"/>
      <c r="D878" s="4"/>
      <c r="E878" s="10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</row>
    <row r="879" spans="1:41" ht="15" x14ac:dyDescent="0.2">
      <c r="A879" s="28">
        <v>37547</v>
      </c>
      <c r="B879" s="4">
        <v>22</v>
      </c>
      <c r="C879" s="4">
        <v>109</v>
      </c>
      <c r="D879" s="4">
        <v>3325</v>
      </c>
      <c r="E879" s="10">
        <v>405845</v>
      </c>
      <c r="F879" s="4">
        <v>62</v>
      </c>
      <c r="G879" s="4">
        <v>140</v>
      </c>
      <c r="H879" s="4">
        <v>3262</v>
      </c>
      <c r="I879" s="4">
        <v>466076</v>
      </c>
      <c r="J879" s="4">
        <v>163</v>
      </c>
      <c r="K879" s="4">
        <v>167</v>
      </c>
      <c r="L879" s="4">
        <v>2921</v>
      </c>
      <c r="M879" s="4">
        <v>492917</v>
      </c>
      <c r="N879" s="4">
        <v>431</v>
      </c>
      <c r="O879" s="4">
        <v>194</v>
      </c>
      <c r="P879" s="4">
        <v>2740</v>
      </c>
      <c r="Q879" s="4">
        <v>539102</v>
      </c>
      <c r="R879" s="4">
        <v>120</v>
      </c>
      <c r="S879" s="4">
        <v>244</v>
      </c>
      <c r="T879" s="4">
        <v>2480</v>
      </c>
      <c r="U879" s="4">
        <v>594628</v>
      </c>
      <c r="V879" s="4">
        <v>80</v>
      </c>
      <c r="W879" s="4">
        <v>274</v>
      </c>
      <c r="X879" s="4">
        <v>2280</v>
      </c>
      <c r="Y879" s="4">
        <v>623808</v>
      </c>
      <c r="Z879" s="4">
        <v>60</v>
      </c>
      <c r="AA879" s="4">
        <v>291</v>
      </c>
      <c r="AB879" s="4">
        <v>2300</v>
      </c>
      <c r="AC879" s="4">
        <v>670133</v>
      </c>
      <c r="AD879" s="4">
        <v>8</v>
      </c>
      <c r="AE879" s="4">
        <v>338</v>
      </c>
      <c r="AF879" s="4">
        <v>2120</v>
      </c>
      <c r="AG879" s="4">
        <v>710000</v>
      </c>
      <c r="AH879" s="4"/>
      <c r="AI879" s="4"/>
      <c r="AJ879" s="4"/>
      <c r="AK879" s="4"/>
      <c r="AL879" s="4"/>
      <c r="AM879" s="4"/>
      <c r="AN879" s="4"/>
      <c r="AO879" s="4"/>
    </row>
    <row r="880" spans="1:41" ht="15" x14ac:dyDescent="0.2">
      <c r="A880" s="28">
        <v>37551</v>
      </c>
      <c r="B880" s="4"/>
      <c r="C880" s="4"/>
      <c r="D880" s="4"/>
      <c r="E880" s="10"/>
      <c r="F880" s="4">
        <v>77</v>
      </c>
      <c r="G880" s="4">
        <v>142</v>
      </c>
      <c r="H880" s="4">
        <v>3160</v>
      </c>
      <c r="I880" s="4">
        <v>446543</v>
      </c>
      <c r="J880" s="4">
        <v>380</v>
      </c>
      <c r="K880" s="4">
        <v>167</v>
      </c>
      <c r="L880" s="4">
        <v>2050</v>
      </c>
      <c r="M880" s="4">
        <v>496612</v>
      </c>
      <c r="N880" s="4">
        <v>413</v>
      </c>
      <c r="O880" s="4">
        <v>199</v>
      </c>
      <c r="P880" s="4">
        <v>2688</v>
      </c>
      <c r="Q880" s="4">
        <v>536653</v>
      </c>
      <c r="R880" s="4">
        <v>158</v>
      </c>
      <c r="S880" s="4">
        <v>249</v>
      </c>
      <c r="T880" s="4">
        <v>2450</v>
      </c>
      <c r="U880" s="4">
        <v>609438</v>
      </c>
      <c r="V880" s="4">
        <v>66</v>
      </c>
      <c r="W880" s="4">
        <v>252</v>
      </c>
      <c r="X880" s="4">
        <v>2400</v>
      </c>
      <c r="Y880" s="4">
        <v>603789</v>
      </c>
      <c r="Z880" s="4">
        <v>15</v>
      </c>
      <c r="AA880" s="4">
        <v>281</v>
      </c>
      <c r="AB880" s="4">
        <v>2350</v>
      </c>
      <c r="AC880" s="4">
        <v>659567</v>
      </c>
      <c r="AD880" s="4">
        <v>2</v>
      </c>
      <c r="AE880" s="4">
        <v>347</v>
      </c>
      <c r="AF880" s="4">
        <v>2100</v>
      </c>
      <c r="AG880" s="4">
        <v>728700</v>
      </c>
      <c r="AH880" s="4"/>
      <c r="AI880" s="4"/>
      <c r="AJ880" s="4"/>
      <c r="AK880" s="4"/>
      <c r="AL880" s="1">
        <v>1</v>
      </c>
      <c r="AM880" s="1">
        <v>400</v>
      </c>
      <c r="AN880" s="1">
        <v>1850</v>
      </c>
      <c r="AO880" s="1">
        <v>740000</v>
      </c>
    </row>
    <row r="881" spans="1:41" ht="15" x14ac:dyDescent="0.2">
      <c r="A881" s="28">
        <v>37553</v>
      </c>
      <c r="B881" s="4"/>
      <c r="C881" s="4"/>
      <c r="D881" s="4"/>
      <c r="E881" s="10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</row>
    <row r="882" spans="1:41" ht="15" x14ac:dyDescent="0.2">
      <c r="A882" s="28">
        <v>37554</v>
      </c>
      <c r="B882" s="4">
        <v>27</v>
      </c>
      <c r="C882" s="4">
        <v>127</v>
      </c>
      <c r="D882" s="4">
        <v>3350</v>
      </c>
      <c r="E882" s="10">
        <v>459478</v>
      </c>
      <c r="F882" s="4">
        <v>95</v>
      </c>
      <c r="G882" s="4">
        <v>143</v>
      </c>
      <c r="H882" s="4">
        <v>3172</v>
      </c>
      <c r="I882" s="4">
        <v>482531</v>
      </c>
      <c r="J882" s="4">
        <v>397</v>
      </c>
      <c r="K882" s="4">
        <v>169</v>
      </c>
      <c r="L882" s="4">
        <v>2925</v>
      </c>
      <c r="M882" s="4">
        <v>502581</v>
      </c>
      <c r="N882" s="4">
        <v>187</v>
      </c>
      <c r="O882" s="4">
        <v>196</v>
      </c>
      <c r="P882" s="4">
        <v>2691</v>
      </c>
      <c r="Q882" s="4">
        <v>533587</v>
      </c>
      <c r="R882" s="4">
        <v>71</v>
      </c>
      <c r="S882" s="4">
        <v>242</v>
      </c>
      <c r="T882" s="4">
        <v>2410</v>
      </c>
      <c r="U882" s="4">
        <v>586671</v>
      </c>
      <c r="V882" s="4">
        <v>46</v>
      </c>
      <c r="W882" s="4">
        <v>275</v>
      </c>
      <c r="X882" s="4">
        <v>2315</v>
      </c>
      <c r="Y882" s="4">
        <v>654002</v>
      </c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1">
        <v>3</v>
      </c>
      <c r="AM882" s="1">
        <v>420</v>
      </c>
      <c r="AN882" s="1">
        <v>2050</v>
      </c>
      <c r="AO882" s="1">
        <v>861000</v>
      </c>
    </row>
    <row r="883" spans="1:41" ht="15" x14ac:dyDescent="0.2">
      <c r="A883" s="28">
        <v>37558</v>
      </c>
      <c r="B883" s="4">
        <v>27</v>
      </c>
      <c r="C883" s="4">
        <v>125</v>
      </c>
      <c r="D883" s="4">
        <v>3117</v>
      </c>
      <c r="E883" s="10">
        <v>423596</v>
      </c>
      <c r="F883" s="4">
        <v>77</v>
      </c>
      <c r="G883" s="4">
        <v>140</v>
      </c>
      <c r="H883" s="4">
        <v>3275</v>
      </c>
      <c r="I883" s="4">
        <v>462231</v>
      </c>
      <c r="J883" s="4">
        <v>260</v>
      </c>
      <c r="K883" s="4">
        <v>170</v>
      </c>
      <c r="L883" s="4">
        <v>2950</v>
      </c>
      <c r="M883" s="4">
        <v>508623</v>
      </c>
      <c r="N883" s="4">
        <v>434</v>
      </c>
      <c r="O883" s="4">
        <v>201</v>
      </c>
      <c r="P883" s="4">
        <v>2704</v>
      </c>
      <c r="Q883" s="4">
        <v>553511</v>
      </c>
      <c r="R883" s="4">
        <v>155</v>
      </c>
      <c r="S883" s="4">
        <v>234</v>
      </c>
      <c r="T883" s="4">
        <v>2494</v>
      </c>
      <c r="U883" s="4">
        <v>594186</v>
      </c>
      <c r="V883" s="4">
        <v>57</v>
      </c>
      <c r="W883" s="4">
        <v>253</v>
      </c>
      <c r="X883" s="4">
        <v>2550</v>
      </c>
      <c r="Y883" s="4">
        <v>646070</v>
      </c>
      <c r="Z883" s="4">
        <v>13</v>
      </c>
      <c r="AA883" s="4">
        <v>288</v>
      </c>
      <c r="AB883" s="4">
        <v>2273</v>
      </c>
      <c r="AC883" s="4">
        <v>653354</v>
      </c>
      <c r="AD883" s="4">
        <v>46</v>
      </c>
      <c r="AE883" s="4">
        <v>338</v>
      </c>
      <c r="AF883" s="4">
        <v>2280</v>
      </c>
      <c r="AG883" s="4">
        <v>770045</v>
      </c>
      <c r="AH883" s="4"/>
      <c r="AI883" s="4"/>
      <c r="AJ883" s="4"/>
      <c r="AK883" s="4"/>
      <c r="AL883" s="4"/>
      <c r="AM883" s="4"/>
      <c r="AN883" s="4"/>
      <c r="AO883" s="4"/>
    </row>
    <row r="884" spans="1:41" ht="15" x14ac:dyDescent="0.2">
      <c r="A884" s="28">
        <v>37560</v>
      </c>
      <c r="B884" s="4"/>
      <c r="C884" s="4"/>
      <c r="D884" s="4"/>
      <c r="E884" s="10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</row>
    <row r="885" spans="1:41" ht="15" x14ac:dyDescent="0.2">
      <c r="A885" s="28"/>
      <c r="B885" s="4"/>
      <c r="C885" s="4"/>
      <c r="D885" s="4"/>
      <c r="E885" s="10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</row>
    <row r="886" spans="1:41" ht="15" x14ac:dyDescent="0.2">
      <c r="A886" s="28">
        <v>37561</v>
      </c>
      <c r="B886" s="4">
        <v>28</v>
      </c>
      <c r="C886" s="4">
        <v>123</v>
      </c>
      <c r="D886" s="4">
        <v>3138</v>
      </c>
      <c r="E886" s="10">
        <v>412943</v>
      </c>
      <c r="F886" s="4">
        <v>84</v>
      </c>
      <c r="G886" s="4">
        <v>145</v>
      </c>
      <c r="H886" s="4">
        <v>3170</v>
      </c>
      <c r="I886" s="4">
        <v>468694</v>
      </c>
      <c r="J886" s="4">
        <v>380</v>
      </c>
      <c r="K886" s="4">
        <v>173</v>
      </c>
      <c r="L886" s="4">
        <v>2921</v>
      </c>
      <c r="M886" s="4">
        <v>505782</v>
      </c>
      <c r="N886" s="4">
        <v>318</v>
      </c>
      <c r="O886" s="4">
        <v>196</v>
      </c>
      <c r="P886" s="4">
        <v>2783</v>
      </c>
      <c r="Q886" s="4">
        <v>547750</v>
      </c>
      <c r="R886" s="4">
        <v>127</v>
      </c>
      <c r="S886" s="4">
        <v>233</v>
      </c>
      <c r="T886" s="4">
        <v>2478</v>
      </c>
      <c r="U886" s="4">
        <v>584876</v>
      </c>
      <c r="V886" s="4">
        <v>2</v>
      </c>
      <c r="W886" s="4">
        <v>263</v>
      </c>
      <c r="X886" s="4">
        <v>2200</v>
      </c>
      <c r="Y886" s="4">
        <v>578600</v>
      </c>
      <c r="Z886" s="4">
        <v>3</v>
      </c>
      <c r="AA886" s="4">
        <v>284</v>
      </c>
      <c r="AB886" s="4">
        <v>2260</v>
      </c>
      <c r="AC886" s="4">
        <v>641840</v>
      </c>
      <c r="AD886" s="4">
        <v>33</v>
      </c>
      <c r="AE886" s="4">
        <v>352</v>
      </c>
      <c r="AF886" s="4">
        <v>2210</v>
      </c>
      <c r="AG886" s="4">
        <v>780521</v>
      </c>
      <c r="AH886" s="1">
        <v>60</v>
      </c>
      <c r="AI886" s="1">
        <v>366</v>
      </c>
      <c r="AJ886" s="1">
        <v>2320</v>
      </c>
      <c r="AK886" s="1">
        <v>850048</v>
      </c>
      <c r="AL886" s="4"/>
      <c r="AM886" s="4"/>
      <c r="AN886" s="4"/>
      <c r="AO886" s="4"/>
    </row>
    <row r="887" spans="1:41" ht="15" x14ac:dyDescent="0.2">
      <c r="A887" s="28">
        <v>37565</v>
      </c>
      <c r="B887" s="4">
        <v>37</v>
      </c>
      <c r="C887" s="4">
        <v>119</v>
      </c>
      <c r="D887" s="4">
        <v>3442</v>
      </c>
      <c r="E887" s="10">
        <v>410814</v>
      </c>
      <c r="F887" s="4">
        <v>55</v>
      </c>
      <c r="G887" s="4">
        <v>143</v>
      </c>
      <c r="H887" s="4">
        <v>3250</v>
      </c>
      <c r="I887" s="4">
        <v>473302</v>
      </c>
      <c r="J887" s="4">
        <v>259</v>
      </c>
      <c r="K887" s="4">
        <v>167</v>
      </c>
      <c r="L887" s="4">
        <v>3150</v>
      </c>
      <c r="M887" s="4">
        <v>537976</v>
      </c>
      <c r="N887" s="4">
        <v>356</v>
      </c>
      <c r="O887" s="4">
        <v>202</v>
      </c>
      <c r="P887" s="4">
        <v>2742</v>
      </c>
      <c r="Q887" s="4">
        <v>552633</v>
      </c>
      <c r="R887" s="4">
        <v>332</v>
      </c>
      <c r="S887" s="4">
        <v>237</v>
      </c>
      <c r="T887" s="4">
        <v>2553</v>
      </c>
      <c r="U887" s="4">
        <v>606085</v>
      </c>
      <c r="V887" s="4">
        <v>153</v>
      </c>
      <c r="W887" s="4">
        <v>263</v>
      </c>
      <c r="X887" s="4">
        <v>2414</v>
      </c>
      <c r="Y887" s="4">
        <v>636322</v>
      </c>
      <c r="Z887" s="4">
        <v>35</v>
      </c>
      <c r="AA887" s="4">
        <v>298</v>
      </c>
      <c r="AB887" s="4">
        <v>2273</v>
      </c>
      <c r="AC887" s="4">
        <v>678942</v>
      </c>
      <c r="AD887" s="4">
        <v>31</v>
      </c>
      <c r="AE887" s="4">
        <v>327</v>
      </c>
      <c r="AF887" s="4">
        <v>2220</v>
      </c>
      <c r="AG887" s="4">
        <v>726343</v>
      </c>
      <c r="AH887" s="1">
        <v>38</v>
      </c>
      <c r="AI887" s="1">
        <v>383</v>
      </c>
      <c r="AJ887" s="1">
        <v>2167</v>
      </c>
      <c r="AK887" s="1">
        <v>835459</v>
      </c>
      <c r="AL887" s="1">
        <v>2</v>
      </c>
      <c r="AM887" s="1">
        <v>572</v>
      </c>
      <c r="AN887" s="1">
        <v>2000</v>
      </c>
      <c r="AO887" s="1">
        <v>1144000</v>
      </c>
    </row>
    <row r="888" spans="1:41" ht="15" x14ac:dyDescent="0.2">
      <c r="A888" s="28">
        <v>37567</v>
      </c>
      <c r="B888" s="4"/>
      <c r="C888" s="4"/>
      <c r="D888" s="4"/>
      <c r="E888" s="10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</row>
    <row r="889" spans="1:41" ht="15" x14ac:dyDescent="0.2">
      <c r="A889" s="28">
        <v>37568</v>
      </c>
      <c r="B889" s="4">
        <v>47</v>
      </c>
      <c r="C889" s="4">
        <v>120</v>
      </c>
      <c r="D889" s="4">
        <v>3288</v>
      </c>
      <c r="E889" s="10">
        <v>410864</v>
      </c>
      <c r="F889" s="4">
        <v>159</v>
      </c>
      <c r="G889" s="4">
        <v>141</v>
      </c>
      <c r="H889" s="4">
        <v>3212</v>
      </c>
      <c r="I889" s="4">
        <v>469475</v>
      </c>
      <c r="J889" s="4">
        <v>375</v>
      </c>
      <c r="K889" s="4">
        <v>163</v>
      </c>
      <c r="L889" s="4">
        <v>3008</v>
      </c>
      <c r="M889" s="4">
        <v>496752</v>
      </c>
      <c r="N889" s="4">
        <v>300</v>
      </c>
      <c r="O889" s="4">
        <v>195</v>
      </c>
      <c r="P889" s="4">
        <v>2726</v>
      </c>
      <c r="Q889" s="4">
        <v>547676</v>
      </c>
      <c r="R889" s="4">
        <v>150</v>
      </c>
      <c r="S889" s="4">
        <v>234</v>
      </c>
      <c r="T889" s="4">
        <v>2475</v>
      </c>
      <c r="U889" s="4">
        <v>591041</v>
      </c>
      <c r="V889" s="4">
        <v>99</v>
      </c>
      <c r="W889" s="4">
        <v>264</v>
      </c>
      <c r="X889" s="4">
        <v>2346</v>
      </c>
      <c r="Y889" s="4">
        <v>620949</v>
      </c>
      <c r="Z889" s="4">
        <v>19</v>
      </c>
      <c r="AA889" s="4">
        <v>307</v>
      </c>
      <c r="AB889" s="4">
        <v>2060</v>
      </c>
      <c r="AC889" s="4">
        <v>633179</v>
      </c>
      <c r="AD889" s="4">
        <v>19</v>
      </c>
      <c r="AE889" s="4">
        <v>326</v>
      </c>
      <c r="AF889" s="4">
        <v>2100</v>
      </c>
      <c r="AG889" s="4">
        <v>689811</v>
      </c>
      <c r="AH889" s="4"/>
      <c r="AI889" s="4"/>
      <c r="AJ889" s="4"/>
      <c r="AK889" s="4"/>
      <c r="AL889" s="4"/>
      <c r="AM889" s="4"/>
      <c r="AN889" s="4"/>
      <c r="AO889" s="4"/>
    </row>
    <row r="890" spans="1:41" ht="15" x14ac:dyDescent="0.2">
      <c r="A890" s="28">
        <v>37572</v>
      </c>
      <c r="B890" s="4">
        <v>35</v>
      </c>
      <c r="C890" s="4">
        <v>126</v>
      </c>
      <c r="D890" s="4">
        <v>3067</v>
      </c>
      <c r="E890" s="10">
        <v>399223</v>
      </c>
      <c r="F890" s="4">
        <v>143</v>
      </c>
      <c r="G890" s="4">
        <v>140</v>
      </c>
      <c r="H890" s="4">
        <v>3169</v>
      </c>
      <c r="I890" s="4">
        <v>442882</v>
      </c>
      <c r="J890" s="4">
        <v>452</v>
      </c>
      <c r="K890" s="4">
        <v>167</v>
      </c>
      <c r="L890" s="4">
        <v>2950</v>
      </c>
      <c r="M890" s="4">
        <v>490565</v>
      </c>
      <c r="N890" s="4">
        <v>247</v>
      </c>
      <c r="O890" s="4">
        <v>197</v>
      </c>
      <c r="P890" s="4">
        <v>2710</v>
      </c>
      <c r="Q890" s="4">
        <v>538403</v>
      </c>
      <c r="R890" s="4">
        <v>187</v>
      </c>
      <c r="S890" s="4">
        <v>237</v>
      </c>
      <c r="T890" s="4">
        <v>2483</v>
      </c>
      <c r="U890" s="4">
        <v>583930</v>
      </c>
      <c r="V890" s="4">
        <v>88</v>
      </c>
      <c r="W890" s="4">
        <v>268</v>
      </c>
      <c r="X890" s="4">
        <v>2380</v>
      </c>
      <c r="Y890" s="4">
        <v>637624</v>
      </c>
      <c r="Z890" s="4">
        <v>101</v>
      </c>
      <c r="AA890" s="4">
        <v>307</v>
      </c>
      <c r="AB890" s="4">
        <v>2200</v>
      </c>
      <c r="AC890" s="4">
        <v>680975</v>
      </c>
      <c r="AD890" s="4">
        <v>22</v>
      </c>
      <c r="AE890" s="4">
        <v>321</v>
      </c>
      <c r="AF890" s="4">
        <v>2180</v>
      </c>
      <c r="AG890" s="4">
        <v>700573</v>
      </c>
      <c r="AH890" s="4"/>
      <c r="AI890" s="4"/>
      <c r="AJ890" s="4"/>
      <c r="AK890" s="4"/>
      <c r="AL890" s="4"/>
      <c r="AM890" s="4"/>
      <c r="AN890" s="4"/>
      <c r="AO890" s="4"/>
    </row>
    <row r="891" spans="1:41" ht="15" x14ac:dyDescent="0.2">
      <c r="A891" s="28">
        <v>37574</v>
      </c>
      <c r="B891" s="4"/>
      <c r="C891" s="4"/>
      <c r="D891" s="4"/>
      <c r="E891" s="10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</row>
    <row r="892" spans="1:41" ht="15" x14ac:dyDescent="0.2">
      <c r="A892" s="28">
        <v>37575</v>
      </c>
      <c r="B892" s="4">
        <v>33</v>
      </c>
      <c r="C892" s="4">
        <v>120</v>
      </c>
      <c r="D892" s="4">
        <v>3462</v>
      </c>
      <c r="E892" s="10">
        <v>409770</v>
      </c>
      <c r="F892" s="4">
        <v>30</v>
      </c>
      <c r="G892" s="4">
        <v>143</v>
      </c>
      <c r="H892" s="4">
        <v>3175</v>
      </c>
      <c r="I892" s="4">
        <v>452080</v>
      </c>
      <c r="J892" s="4">
        <v>299</v>
      </c>
      <c r="K892" s="4">
        <v>168</v>
      </c>
      <c r="L892" s="4">
        <v>2935</v>
      </c>
      <c r="M892" s="4">
        <v>493332</v>
      </c>
      <c r="N892" s="4">
        <v>345</v>
      </c>
      <c r="O892" s="4">
        <v>196</v>
      </c>
      <c r="P892" s="4">
        <v>2709</v>
      </c>
      <c r="Q892" s="4">
        <v>544385</v>
      </c>
      <c r="R892" s="4">
        <v>143</v>
      </c>
      <c r="S892" s="4">
        <v>231</v>
      </c>
      <c r="T892" s="4">
        <v>2465</v>
      </c>
      <c r="U892" s="4">
        <v>583025</v>
      </c>
      <c r="V892" s="4">
        <v>42</v>
      </c>
      <c r="W892" s="4">
        <v>263</v>
      </c>
      <c r="X892" s="4">
        <v>2363</v>
      </c>
      <c r="Y892" s="4">
        <v>624078</v>
      </c>
      <c r="Z892" s="4">
        <v>75</v>
      </c>
      <c r="AA892" s="4">
        <v>302</v>
      </c>
      <c r="AB892" s="4">
        <v>2300</v>
      </c>
      <c r="AC892" s="4">
        <v>695175</v>
      </c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</row>
    <row r="893" spans="1:41" ht="15" x14ac:dyDescent="0.2">
      <c r="A893" s="28">
        <v>37579</v>
      </c>
      <c r="B893" s="4">
        <v>20</v>
      </c>
      <c r="C893" s="4">
        <v>130</v>
      </c>
      <c r="D893" s="4">
        <v>3200</v>
      </c>
      <c r="E893" s="10">
        <v>426270</v>
      </c>
      <c r="F893" s="4">
        <v>80</v>
      </c>
      <c r="G893" s="4">
        <v>138</v>
      </c>
      <c r="H893" s="4">
        <v>3070</v>
      </c>
      <c r="I893" s="4">
        <v>447514</v>
      </c>
      <c r="J893" s="4">
        <v>195</v>
      </c>
      <c r="K893" s="4">
        <v>166</v>
      </c>
      <c r="L893" s="4">
        <v>2990</v>
      </c>
      <c r="M893" s="4">
        <v>492990</v>
      </c>
      <c r="N893" s="4">
        <v>437</v>
      </c>
      <c r="O893" s="4">
        <v>195</v>
      </c>
      <c r="P893" s="4">
        <v>2688</v>
      </c>
      <c r="Q893" s="4">
        <v>535481</v>
      </c>
      <c r="R893" s="4">
        <v>223</v>
      </c>
      <c r="S893" s="4">
        <v>235</v>
      </c>
      <c r="T893" s="4">
        <v>2495</v>
      </c>
      <c r="U893" s="4">
        <v>585673</v>
      </c>
      <c r="V893" s="4">
        <v>76</v>
      </c>
      <c r="W893" s="4">
        <v>258</v>
      </c>
      <c r="X893" s="4">
        <v>2353</v>
      </c>
      <c r="Y893" s="4">
        <v>608163</v>
      </c>
      <c r="Z893" s="4">
        <v>117</v>
      </c>
      <c r="AA893" s="4">
        <v>294</v>
      </c>
      <c r="AB893" s="4">
        <v>2269</v>
      </c>
      <c r="AC893" s="4">
        <v>669362</v>
      </c>
      <c r="AD893" s="4">
        <v>18</v>
      </c>
      <c r="AE893" s="4">
        <v>328</v>
      </c>
      <c r="AF893" s="4">
        <v>2120</v>
      </c>
      <c r="AG893" s="4">
        <v>696067</v>
      </c>
      <c r="AH893" s="4"/>
      <c r="AI893" s="4"/>
      <c r="AJ893" s="4"/>
      <c r="AK893" s="4"/>
      <c r="AL893" s="4"/>
      <c r="AM893" s="4"/>
      <c r="AN893" s="4"/>
      <c r="AO893" s="4"/>
    </row>
    <row r="894" spans="1:41" ht="15" x14ac:dyDescent="0.2">
      <c r="A894" s="18">
        <v>37581</v>
      </c>
      <c r="B894" s="25">
        <v>137</v>
      </c>
      <c r="C894" s="25">
        <v>130</v>
      </c>
      <c r="D894" s="25">
        <v>3259</v>
      </c>
      <c r="E894" s="26">
        <v>424460</v>
      </c>
      <c r="F894" s="25">
        <v>282</v>
      </c>
      <c r="G894" s="25">
        <v>166</v>
      </c>
      <c r="H894" s="25">
        <v>2857</v>
      </c>
      <c r="I894" s="25">
        <v>473506</v>
      </c>
      <c r="J894" s="25">
        <v>420</v>
      </c>
      <c r="K894" s="25">
        <v>189</v>
      </c>
      <c r="L894" s="25">
        <v>2768</v>
      </c>
      <c r="M894" s="25">
        <v>523609</v>
      </c>
      <c r="N894" s="25">
        <v>398</v>
      </c>
      <c r="O894" s="25">
        <v>220</v>
      </c>
      <c r="P894" s="25">
        <v>2631</v>
      </c>
      <c r="Q894" s="25">
        <v>578659</v>
      </c>
      <c r="R894" s="25">
        <v>459</v>
      </c>
      <c r="S894" s="25">
        <v>233</v>
      </c>
      <c r="T894" s="25">
        <v>2503</v>
      </c>
      <c r="U894" s="25">
        <v>580366</v>
      </c>
      <c r="V894" s="25">
        <v>205</v>
      </c>
      <c r="W894" s="25">
        <v>286</v>
      </c>
      <c r="X894" s="25">
        <v>2290</v>
      </c>
      <c r="Y894" s="25">
        <v>657452</v>
      </c>
      <c r="Z894" s="25">
        <v>75</v>
      </c>
      <c r="AA894" s="25">
        <v>316</v>
      </c>
      <c r="AB894" s="25">
        <v>2197</v>
      </c>
      <c r="AC894" s="25">
        <v>695272</v>
      </c>
      <c r="AD894" s="25">
        <v>5</v>
      </c>
      <c r="AE894" s="25">
        <v>356</v>
      </c>
      <c r="AF894" s="25">
        <v>2125</v>
      </c>
      <c r="AG894" s="25">
        <v>756.68499999999995</v>
      </c>
      <c r="AH894" s="4"/>
      <c r="AI894" s="4"/>
      <c r="AJ894" s="4"/>
      <c r="AK894" s="4"/>
      <c r="AL894" s="14">
        <v>1</v>
      </c>
      <c r="AM894" s="14">
        <v>500</v>
      </c>
      <c r="AN894" s="14">
        <v>1900</v>
      </c>
      <c r="AO894" s="14">
        <v>950000</v>
      </c>
    </row>
    <row r="895" spans="1:41" ht="15" x14ac:dyDescent="0.2">
      <c r="A895" s="28">
        <v>37582</v>
      </c>
      <c r="B895" s="4">
        <v>13</v>
      </c>
      <c r="C895" s="4">
        <v>129</v>
      </c>
      <c r="D895" s="4">
        <v>3000</v>
      </c>
      <c r="E895" s="10">
        <v>387692</v>
      </c>
      <c r="F895" s="4">
        <v>131</v>
      </c>
      <c r="G895" s="4">
        <v>144</v>
      </c>
      <c r="H895" s="4">
        <v>2944</v>
      </c>
      <c r="I895" s="4">
        <v>439024</v>
      </c>
      <c r="J895" s="4">
        <v>386</v>
      </c>
      <c r="K895" s="4">
        <v>170</v>
      </c>
      <c r="L895" s="4">
        <v>2950</v>
      </c>
      <c r="M895" s="4">
        <v>500976</v>
      </c>
      <c r="N895" s="4">
        <v>207</v>
      </c>
      <c r="O895" s="4">
        <v>193</v>
      </c>
      <c r="P895" s="4">
        <v>2680</v>
      </c>
      <c r="Q895" s="4">
        <v>532403</v>
      </c>
      <c r="R895" s="4">
        <v>97</v>
      </c>
      <c r="S895" s="4">
        <v>232</v>
      </c>
      <c r="T895" s="4">
        <v>2500</v>
      </c>
      <c r="U895" s="4">
        <v>581759</v>
      </c>
      <c r="V895" s="4">
        <v>73</v>
      </c>
      <c r="W895" s="4">
        <v>263</v>
      </c>
      <c r="X895" s="4">
        <v>2264</v>
      </c>
      <c r="Y895" s="4">
        <v>594721</v>
      </c>
      <c r="Z895" s="4">
        <v>80</v>
      </c>
      <c r="AA895" s="4">
        <v>306</v>
      </c>
      <c r="AB895" s="4">
        <v>2270</v>
      </c>
      <c r="AC895" s="4">
        <v>693767</v>
      </c>
      <c r="AD895" s="4">
        <v>18</v>
      </c>
      <c r="AE895" s="4">
        <v>357</v>
      </c>
      <c r="AF895" s="4">
        <v>2260</v>
      </c>
      <c r="AG895" s="4">
        <v>807573</v>
      </c>
      <c r="AH895" s="1">
        <v>18</v>
      </c>
      <c r="AI895" s="1">
        <v>361</v>
      </c>
      <c r="AJ895" s="1">
        <v>2240</v>
      </c>
      <c r="AK895" s="1">
        <v>808267</v>
      </c>
      <c r="AL895" s="4"/>
      <c r="AM895" s="4"/>
      <c r="AN895" s="4"/>
      <c r="AO895" s="4"/>
    </row>
    <row r="896" spans="1:41" ht="15" x14ac:dyDescent="0.2">
      <c r="A896" s="28">
        <v>37586</v>
      </c>
      <c r="B896" s="4">
        <v>39</v>
      </c>
      <c r="C896" s="4">
        <v>114</v>
      </c>
      <c r="D896" s="4">
        <v>3288</v>
      </c>
      <c r="E896" s="10">
        <v>383497</v>
      </c>
      <c r="F896" s="4">
        <v>35</v>
      </c>
      <c r="G896" s="4">
        <v>148</v>
      </c>
      <c r="H896" s="4">
        <v>3067</v>
      </c>
      <c r="I896" s="4">
        <v>456217</v>
      </c>
      <c r="J896" s="4">
        <v>145</v>
      </c>
      <c r="K896" s="4">
        <v>166</v>
      </c>
      <c r="L896" s="4">
        <v>2936</v>
      </c>
      <c r="M896" s="4">
        <v>499197</v>
      </c>
      <c r="N896" s="4">
        <v>550</v>
      </c>
      <c r="O896" s="4">
        <v>197</v>
      </c>
      <c r="P896" s="4">
        <v>2723</v>
      </c>
      <c r="Q896" s="4">
        <v>541196</v>
      </c>
      <c r="R896" s="4">
        <v>151</v>
      </c>
      <c r="S896" s="4">
        <v>234</v>
      </c>
      <c r="T896" s="4">
        <v>2556</v>
      </c>
      <c r="U896" s="4">
        <v>596517</v>
      </c>
      <c r="V896" s="4">
        <v>41</v>
      </c>
      <c r="W896" s="4">
        <v>265</v>
      </c>
      <c r="X896" s="4">
        <v>2375</v>
      </c>
      <c r="Y896" s="4">
        <v>630294</v>
      </c>
      <c r="Z896" s="4">
        <v>80</v>
      </c>
      <c r="AA896" s="4">
        <v>308</v>
      </c>
      <c r="AB896" s="4">
        <v>2300</v>
      </c>
      <c r="AC896" s="4">
        <v>708190</v>
      </c>
      <c r="AD896" s="4">
        <v>50</v>
      </c>
      <c r="AE896" s="4">
        <v>335</v>
      </c>
      <c r="AF896" s="4">
        <v>2293</v>
      </c>
      <c r="AG896" s="4">
        <v>767114</v>
      </c>
      <c r="AH896" s="4"/>
      <c r="AI896" s="4"/>
      <c r="AJ896" s="4"/>
      <c r="AK896" s="4"/>
      <c r="AL896" s="1">
        <v>1</v>
      </c>
      <c r="AM896" s="1">
        <v>400</v>
      </c>
      <c r="AN896" s="1">
        <v>2080</v>
      </c>
      <c r="AO896" s="1">
        <v>832000</v>
      </c>
    </row>
    <row r="897" spans="1:41" ht="15" x14ac:dyDescent="0.2">
      <c r="A897" s="18">
        <v>37588</v>
      </c>
      <c r="B897" s="25">
        <v>123</v>
      </c>
      <c r="C897" s="25">
        <v>127</v>
      </c>
      <c r="D897" s="25">
        <v>3178</v>
      </c>
      <c r="E897" s="26">
        <v>402379</v>
      </c>
      <c r="F897" s="25">
        <v>118</v>
      </c>
      <c r="G897" s="25">
        <v>168</v>
      </c>
      <c r="H897" s="25">
        <v>2882</v>
      </c>
      <c r="I897" s="25">
        <v>483645</v>
      </c>
      <c r="J897" s="25">
        <v>181</v>
      </c>
      <c r="K897" s="25">
        <v>184</v>
      </c>
      <c r="L897" s="25">
        <v>2771</v>
      </c>
      <c r="M897" s="25">
        <v>510517</v>
      </c>
      <c r="N897" s="25">
        <v>391</v>
      </c>
      <c r="O897" s="25">
        <v>215</v>
      </c>
      <c r="P897" s="25">
        <v>2628</v>
      </c>
      <c r="Q897" s="25">
        <v>565196</v>
      </c>
      <c r="R897" s="25">
        <v>173</v>
      </c>
      <c r="S897" s="25">
        <v>251</v>
      </c>
      <c r="T897" s="25">
        <v>2387</v>
      </c>
      <c r="U897" s="25">
        <v>599350</v>
      </c>
      <c r="V897" s="25">
        <v>140</v>
      </c>
      <c r="W897" s="25">
        <v>287</v>
      </c>
      <c r="X897" s="25">
        <v>2353</v>
      </c>
      <c r="Y897" s="25">
        <v>676323</v>
      </c>
      <c r="Z897" s="25">
        <v>102</v>
      </c>
      <c r="AA897" s="25">
        <v>326</v>
      </c>
      <c r="AB897" s="25">
        <v>2212</v>
      </c>
      <c r="AC897" s="25">
        <v>720132</v>
      </c>
      <c r="AD897" s="25">
        <v>1</v>
      </c>
      <c r="AE897" s="25">
        <v>350</v>
      </c>
      <c r="AF897" s="25">
        <v>2080</v>
      </c>
      <c r="AG897" s="25">
        <v>756000</v>
      </c>
      <c r="AH897" s="23">
        <v>2</v>
      </c>
      <c r="AI897" s="23">
        <v>387</v>
      </c>
      <c r="AJ897" s="23">
        <v>2080</v>
      </c>
      <c r="AK897" s="23">
        <v>804860</v>
      </c>
      <c r="AL897" s="14">
        <v>14</v>
      </c>
      <c r="AM897" s="14">
        <v>484</v>
      </c>
      <c r="AN897" s="14">
        <v>2120</v>
      </c>
      <c r="AO897" s="14">
        <v>1025777</v>
      </c>
    </row>
    <row r="898" spans="1:41" ht="15" x14ac:dyDescent="0.2">
      <c r="A898" s="28">
        <v>37589</v>
      </c>
      <c r="B898" s="4">
        <v>37</v>
      </c>
      <c r="C898" s="4">
        <v>127</v>
      </c>
      <c r="D898" s="4">
        <v>3200</v>
      </c>
      <c r="E898" s="10">
        <v>404930</v>
      </c>
      <c r="F898" s="4">
        <v>67</v>
      </c>
      <c r="G898" s="4">
        <v>139</v>
      </c>
      <c r="H898" s="4">
        <v>3033</v>
      </c>
      <c r="I898" s="4">
        <v>423155</v>
      </c>
      <c r="J898" s="4">
        <v>242</v>
      </c>
      <c r="K898" s="4">
        <v>162</v>
      </c>
      <c r="L898" s="4">
        <v>2938</v>
      </c>
      <c r="M898" s="4">
        <v>473895</v>
      </c>
      <c r="N898" s="4">
        <v>454</v>
      </c>
      <c r="O898" s="4">
        <v>194</v>
      </c>
      <c r="P898" s="4">
        <v>2621</v>
      </c>
      <c r="Q898" s="4">
        <v>521185</v>
      </c>
      <c r="R898" s="4">
        <v>125</v>
      </c>
      <c r="S898" s="4">
        <v>238</v>
      </c>
      <c r="T898" s="4">
        <v>2917</v>
      </c>
      <c r="U898" s="4">
        <v>576815</v>
      </c>
      <c r="V898" s="4">
        <v>18</v>
      </c>
      <c r="W898" s="4">
        <v>267</v>
      </c>
      <c r="X898" s="4">
        <v>2220</v>
      </c>
      <c r="Y898" s="4">
        <v>591302</v>
      </c>
      <c r="Z898" s="4">
        <v>21</v>
      </c>
      <c r="AA898" s="4">
        <v>290</v>
      </c>
      <c r="AB898" s="4">
        <v>2240</v>
      </c>
      <c r="AC898" s="4">
        <v>649600</v>
      </c>
      <c r="AD898" s="4">
        <v>1</v>
      </c>
      <c r="AE898" s="4">
        <v>340</v>
      </c>
      <c r="AF898" s="4">
        <v>2100</v>
      </c>
      <c r="AG898" s="4">
        <v>714000</v>
      </c>
      <c r="AH898" s="4"/>
      <c r="AI898" s="4"/>
      <c r="AJ898" s="4"/>
      <c r="AK898" s="4"/>
      <c r="AL898" s="1">
        <v>2</v>
      </c>
      <c r="AM898" s="1">
        <v>414</v>
      </c>
      <c r="AN898" s="1">
        <v>1780</v>
      </c>
      <c r="AO898" s="1">
        <v>736920</v>
      </c>
    </row>
    <row r="899" spans="1:41" ht="15" x14ac:dyDescent="0.2">
      <c r="A899" s="28"/>
      <c r="B899" s="4"/>
      <c r="C899" s="4"/>
      <c r="D899" s="4"/>
      <c r="E899" s="10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1"/>
      <c r="AM899" s="1"/>
      <c r="AN899" s="1"/>
      <c r="AO899" s="1"/>
    </row>
    <row r="900" spans="1:41" ht="15" x14ac:dyDescent="0.2">
      <c r="A900" s="28">
        <v>37593</v>
      </c>
      <c r="B900" s="4">
        <v>73</v>
      </c>
      <c r="C900" s="4">
        <v>121</v>
      </c>
      <c r="D900" s="4">
        <v>2910</v>
      </c>
      <c r="E900" s="10">
        <v>353682</v>
      </c>
      <c r="F900" s="4">
        <v>32</v>
      </c>
      <c r="G900" s="4">
        <v>141</v>
      </c>
      <c r="H900" s="4">
        <v>2717</v>
      </c>
      <c r="I900" s="4">
        <v>388816</v>
      </c>
      <c r="J900" s="4">
        <v>397</v>
      </c>
      <c r="K900" s="4">
        <v>168</v>
      </c>
      <c r="L900" s="4">
        <v>2794</v>
      </c>
      <c r="M900" s="4">
        <v>476057</v>
      </c>
      <c r="N900" s="4">
        <v>553</v>
      </c>
      <c r="O900" s="4">
        <v>198</v>
      </c>
      <c r="P900" s="4">
        <v>2368</v>
      </c>
      <c r="Q900" s="4">
        <v>522704</v>
      </c>
      <c r="R900" s="4">
        <v>114</v>
      </c>
      <c r="S900" s="4">
        <v>231</v>
      </c>
      <c r="T900" s="4">
        <v>2450</v>
      </c>
      <c r="U900" s="4">
        <v>587374</v>
      </c>
      <c r="V900" s="4">
        <v>68</v>
      </c>
      <c r="W900" s="4">
        <v>259</v>
      </c>
      <c r="X900" s="4">
        <v>2400</v>
      </c>
      <c r="Y900" s="4">
        <v>621696</v>
      </c>
      <c r="Z900" s="4">
        <v>65</v>
      </c>
      <c r="AA900" s="4">
        <v>315</v>
      </c>
      <c r="AB900" s="4">
        <v>2260</v>
      </c>
      <c r="AC900" s="4">
        <v>712938</v>
      </c>
      <c r="AD900" s="4">
        <v>2</v>
      </c>
      <c r="AE900" s="4">
        <v>354</v>
      </c>
      <c r="AF900" s="4">
        <v>2000</v>
      </c>
      <c r="AG900" s="4">
        <v>708000</v>
      </c>
      <c r="AH900" s="4"/>
      <c r="AI900" s="4"/>
      <c r="AJ900" s="4"/>
      <c r="AK900" s="4"/>
      <c r="AL900" s="4"/>
      <c r="AM900" s="4"/>
      <c r="AN900" s="4"/>
      <c r="AO900" s="4"/>
    </row>
    <row r="901" spans="1:41" ht="15" x14ac:dyDescent="0.2">
      <c r="A901" s="18">
        <v>37595</v>
      </c>
      <c r="B901" s="25">
        <v>71</v>
      </c>
      <c r="C901" s="25">
        <v>134</v>
      </c>
      <c r="D901" s="25">
        <v>3250</v>
      </c>
      <c r="E901" s="26">
        <v>436091</v>
      </c>
      <c r="F901" s="25">
        <v>388</v>
      </c>
      <c r="G901" s="25">
        <v>162</v>
      </c>
      <c r="H901" s="25">
        <v>2845</v>
      </c>
      <c r="I901" s="25">
        <v>459585</v>
      </c>
      <c r="J901" s="25">
        <v>332</v>
      </c>
      <c r="K901" s="25">
        <v>186</v>
      </c>
      <c r="L901" s="25">
        <v>2745</v>
      </c>
      <c r="M901" s="25">
        <v>506970</v>
      </c>
      <c r="N901" s="25">
        <v>359</v>
      </c>
      <c r="O901" s="25">
        <v>215</v>
      </c>
      <c r="P901" s="25">
        <v>2609</v>
      </c>
      <c r="Q901" s="25">
        <v>559976</v>
      </c>
      <c r="R901" s="25">
        <v>332</v>
      </c>
      <c r="S901" s="25">
        <v>249</v>
      </c>
      <c r="T901" s="25">
        <v>2397</v>
      </c>
      <c r="U901" s="25">
        <v>597541</v>
      </c>
      <c r="V901" s="25">
        <v>224</v>
      </c>
      <c r="W901" s="25">
        <v>287</v>
      </c>
      <c r="X901" s="25">
        <v>2205</v>
      </c>
      <c r="Y901" s="25">
        <v>631370</v>
      </c>
      <c r="Z901" s="25">
        <v>38</v>
      </c>
      <c r="AA901" s="25">
        <v>315</v>
      </c>
      <c r="AB901" s="25">
        <v>2122</v>
      </c>
      <c r="AC901" s="25">
        <v>668132</v>
      </c>
      <c r="AD901" s="14"/>
      <c r="AE901" s="14"/>
      <c r="AF901" s="14"/>
      <c r="AG901" s="14"/>
      <c r="AL901" s="14">
        <v>12</v>
      </c>
      <c r="AM901" s="14">
        <v>455</v>
      </c>
      <c r="AN901" s="14">
        <v>1960</v>
      </c>
      <c r="AO901" s="4"/>
    </row>
    <row r="902" spans="1:41" ht="15" x14ac:dyDescent="0.2">
      <c r="A902" s="18">
        <v>37596</v>
      </c>
      <c r="B902" s="25"/>
      <c r="C902" s="25"/>
      <c r="D902" s="25"/>
      <c r="E902" s="26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14"/>
      <c r="AE902" s="14"/>
      <c r="AF902" s="14"/>
      <c r="AG902" s="14"/>
      <c r="AH902" s="4"/>
      <c r="AI902" s="4"/>
      <c r="AJ902" s="4"/>
      <c r="AK902" s="4"/>
      <c r="AL902" s="25"/>
      <c r="AM902" s="4"/>
      <c r="AN902" s="29"/>
      <c r="AO902" s="4"/>
    </row>
    <row r="903" spans="1:41" ht="15" x14ac:dyDescent="0.2">
      <c r="A903" s="28">
        <v>37600</v>
      </c>
      <c r="B903" s="4">
        <v>6</v>
      </c>
      <c r="C903" s="4">
        <v>100</v>
      </c>
      <c r="D903" s="4">
        <v>3075</v>
      </c>
      <c r="E903" s="10">
        <v>309367</v>
      </c>
      <c r="F903" s="4">
        <v>49</v>
      </c>
      <c r="G903" s="4">
        <v>133</v>
      </c>
      <c r="H903" s="4">
        <v>3000</v>
      </c>
      <c r="I903" s="4">
        <v>406857</v>
      </c>
      <c r="J903" s="4">
        <v>343</v>
      </c>
      <c r="K903" s="4">
        <v>165</v>
      </c>
      <c r="L903" s="4">
        <v>2904</v>
      </c>
      <c r="M903" s="4">
        <v>470913</v>
      </c>
      <c r="N903" s="4">
        <v>209</v>
      </c>
      <c r="O903" s="4">
        <v>204</v>
      </c>
      <c r="P903" s="4">
        <v>2671</v>
      </c>
      <c r="Q903" s="4">
        <v>538583</v>
      </c>
      <c r="R903" s="4">
        <v>129</v>
      </c>
      <c r="S903" s="4">
        <v>232</v>
      </c>
      <c r="T903" s="4">
        <v>2508</v>
      </c>
      <c r="U903" s="4">
        <v>583220</v>
      </c>
      <c r="V903" s="4">
        <v>25</v>
      </c>
      <c r="W903" s="4">
        <v>252</v>
      </c>
      <c r="X903" s="4">
        <v>2450</v>
      </c>
      <c r="Y903" s="4">
        <v>628072</v>
      </c>
      <c r="Z903" s="4">
        <v>22</v>
      </c>
      <c r="AA903" s="4">
        <v>303</v>
      </c>
      <c r="AB903" s="4">
        <v>2287</v>
      </c>
      <c r="AC903" s="4">
        <v>706511</v>
      </c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</row>
    <row r="904" spans="1:41" ht="15" x14ac:dyDescent="0.2">
      <c r="A904" s="28">
        <v>37602</v>
      </c>
      <c r="B904" s="4"/>
      <c r="C904" s="4"/>
      <c r="D904" s="4"/>
      <c r="E904" s="10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</row>
    <row r="905" spans="1:41" ht="15" x14ac:dyDescent="0.2">
      <c r="A905" s="28">
        <v>37603</v>
      </c>
      <c r="B905" s="4"/>
      <c r="C905" s="4"/>
      <c r="D905" s="4"/>
      <c r="E905" s="10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</row>
    <row r="906" spans="1:41" ht="15" x14ac:dyDescent="0.2">
      <c r="A906" s="28">
        <v>37607</v>
      </c>
      <c r="B906" s="4">
        <v>24</v>
      </c>
      <c r="C906" s="4">
        <v>123</v>
      </c>
      <c r="D906" s="4">
        <v>3233</v>
      </c>
      <c r="E906" s="10">
        <v>387196</v>
      </c>
      <c r="F906" s="4">
        <v>42</v>
      </c>
      <c r="G906" s="4">
        <v>143</v>
      </c>
      <c r="H906" s="4">
        <v>3070</v>
      </c>
      <c r="I906" s="4">
        <v>430224</v>
      </c>
      <c r="J906" s="4">
        <v>155</v>
      </c>
      <c r="K906" s="4">
        <v>169</v>
      </c>
      <c r="L906" s="4">
        <v>2781</v>
      </c>
      <c r="M906" s="4">
        <v>481517</v>
      </c>
      <c r="N906" s="4">
        <v>309</v>
      </c>
      <c r="O906" s="4">
        <v>203</v>
      </c>
      <c r="P906" s="4">
        <v>2705</v>
      </c>
      <c r="Q906" s="4">
        <v>550312</v>
      </c>
      <c r="R906" s="4">
        <v>77</v>
      </c>
      <c r="S906" s="4">
        <v>232</v>
      </c>
      <c r="T906" s="4">
        <v>2520</v>
      </c>
      <c r="U906" s="4">
        <v>586735</v>
      </c>
      <c r="V906" s="4">
        <v>70</v>
      </c>
      <c r="W906" s="4">
        <v>255</v>
      </c>
      <c r="X906" s="4">
        <v>2350</v>
      </c>
      <c r="Y906" s="4">
        <v>624746</v>
      </c>
      <c r="Z906" s="4">
        <v>43</v>
      </c>
      <c r="AA906" s="4">
        <v>303</v>
      </c>
      <c r="AB906" s="4">
        <v>2380</v>
      </c>
      <c r="AC906" s="4">
        <v>720753</v>
      </c>
      <c r="AD906" s="4"/>
      <c r="AE906" s="4"/>
      <c r="AF906" s="4"/>
      <c r="AG906" s="4"/>
      <c r="AH906" s="1">
        <v>1</v>
      </c>
      <c r="AI906" s="1">
        <v>394</v>
      </c>
      <c r="AJ906" s="1">
        <v>2080</v>
      </c>
      <c r="AK906" s="1">
        <v>819520</v>
      </c>
      <c r="AL906" s="4"/>
      <c r="AM906" s="4"/>
      <c r="AN906" s="4"/>
      <c r="AO906" s="4"/>
    </row>
    <row r="907" spans="1:41" ht="15" x14ac:dyDescent="0.2">
      <c r="A907" s="28">
        <v>37609</v>
      </c>
      <c r="B907" s="4"/>
      <c r="C907" s="4"/>
      <c r="D907" s="4"/>
      <c r="E907" s="10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</row>
    <row r="908" spans="1:41" ht="15" x14ac:dyDescent="0.2">
      <c r="A908" s="28">
        <v>37610</v>
      </c>
      <c r="B908" s="4"/>
      <c r="C908" s="4"/>
      <c r="D908" s="4"/>
      <c r="E908" s="10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</row>
    <row r="909" spans="1:41" ht="15" x14ac:dyDescent="0.2">
      <c r="A909" s="28">
        <v>37614</v>
      </c>
      <c r="B909" s="4"/>
      <c r="C909" s="4"/>
      <c r="D909" s="4"/>
      <c r="E909" s="10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</row>
    <row r="910" spans="1:41" ht="15" x14ac:dyDescent="0.2">
      <c r="A910" s="28">
        <v>37616</v>
      </c>
      <c r="B910" s="4"/>
      <c r="C910" s="4"/>
      <c r="D910" s="4"/>
      <c r="E910" s="10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</row>
    <row r="911" spans="1:41" ht="15" x14ac:dyDescent="0.2">
      <c r="A911" s="28">
        <v>37617</v>
      </c>
      <c r="B911" s="4"/>
      <c r="C911" s="4"/>
      <c r="D911" s="4"/>
      <c r="E911" s="10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</row>
    <row r="912" spans="1:41" ht="15" x14ac:dyDescent="0.2">
      <c r="A912" s="28">
        <v>37621</v>
      </c>
      <c r="B912" s="4"/>
      <c r="C912" s="4"/>
      <c r="D912" s="4"/>
      <c r="E912" s="10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</row>
    <row r="913" spans="1:41" ht="15" x14ac:dyDescent="0.2">
      <c r="A913" s="28"/>
      <c r="B913" s="4"/>
      <c r="C913" s="4"/>
      <c r="D913" s="4"/>
      <c r="E913" s="10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</row>
    <row r="914" spans="1:41" ht="15" x14ac:dyDescent="0.2">
      <c r="A914" s="28">
        <v>37623</v>
      </c>
      <c r="B914" s="4"/>
      <c r="C914" s="4"/>
      <c r="D914" s="4"/>
      <c r="E914" s="10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</row>
    <row r="915" spans="1:41" ht="15" x14ac:dyDescent="0.2">
      <c r="A915" s="28">
        <v>37624</v>
      </c>
      <c r="B915" s="4"/>
      <c r="C915" s="4"/>
      <c r="D915" s="4"/>
      <c r="E915" s="10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</row>
    <row r="916" spans="1:41" ht="15" x14ac:dyDescent="0.2">
      <c r="A916" s="28">
        <v>37628</v>
      </c>
      <c r="B916" s="4"/>
      <c r="C916" s="4"/>
      <c r="D916" s="4"/>
      <c r="E916" s="10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</row>
    <row r="917" spans="1:41" ht="15" x14ac:dyDescent="0.2">
      <c r="A917" s="28">
        <v>37630</v>
      </c>
      <c r="B917" s="4"/>
      <c r="C917" s="4"/>
      <c r="D917" s="4"/>
      <c r="E917" s="10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</row>
    <row r="918" spans="1:41" ht="15" x14ac:dyDescent="0.2">
      <c r="A918" s="8">
        <v>37631</v>
      </c>
      <c r="B918" s="4">
        <v>43</v>
      </c>
      <c r="C918" s="4">
        <v>117</v>
      </c>
      <c r="D918" s="4">
        <v>3025</v>
      </c>
      <c r="E918" s="10">
        <v>373128</v>
      </c>
      <c r="F918" s="4"/>
      <c r="G918" s="4"/>
      <c r="H918" s="4"/>
      <c r="I918" s="4"/>
      <c r="J918" s="4">
        <v>87</v>
      </c>
      <c r="K918" s="4">
        <v>165</v>
      </c>
      <c r="L918" s="9">
        <v>2792</v>
      </c>
      <c r="M918" s="4">
        <v>469099</v>
      </c>
      <c r="N918" s="4">
        <v>83</v>
      </c>
      <c r="O918" s="4">
        <v>193</v>
      </c>
      <c r="P918" s="9">
        <v>2575</v>
      </c>
      <c r="Q918" s="4">
        <v>508113</v>
      </c>
      <c r="R918" s="4">
        <v>74</v>
      </c>
      <c r="S918" s="4">
        <v>231</v>
      </c>
      <c r="T918" s="9">
        <v>2538</v>
      </c>
      <c r="U918" s="4">
        <v>592147</v>
      </c>
      <c r="V918" s="4">
        <v>3</v>
      </c>
      <c r="W918" s="4">
        <v>258</v>
      </c>
      <c r="X918" s="4">
        <v>1975</v>
      </c>
      <c r="Y918" s="4">
        <v>546767</v>
      </c>
      <c r="Z918" s="4">
        <v>3</v>
      </c>
      <c r="AA918" s="4">
        <v>296</v>
      </c>
      <c r="AB918" s="4">
        <v>2180</v>
      </c>
      <c r="AC918" s="4">
        <v>645280</v>
      </c>
      <c r="AD918" s="4">
        <v>4</v>
      </c>
      <c r="AE918" s="4">
        <v>356</v>
      </c>
      <c r="AF918" s="4">
        <v>2100</v>
      </c>
      <c r="AG918" s="4">
        <v>746550</v>
      </c>
      <c r="AH918" s="4"/>
      <c r="AI918" s="4"/>
      <c r="AJ918" s="4"/>
      <c r="AK918" s="4"/>
      <c r="AL918" s="4"/>
      <c r="AM918" s="4"/>
      <c r="AN918" s="4"/>
      <c r="AO918" s="4"/>
    </row>
    <row r="919" spans="1:41" ht="15.75" x14ac:dyDescent="0.25">
      <c r="A919" s="8">
        <v>37635</v>
      </c>
      <c r="B919" s="4">
        <v>49</v>
      </c>
      <c r="C919" s="4">
        <v>120</v>
      </c>
      <c r="D919" s="4">
        <v>2888</v>
      </c>
      <c r="E919" s="10">
        <v>353145</v>
      </c>
      <c r="F919" s="4">
        <v>163</v>
      </c>
      <c r="G919" s="4">
        <v>145</v>
      </c>
      <c r="H919" s="4">
        <v>3100</v>
      </c>
      <c r="I919" s="4">
        <v>456672</v>
      </c>
      <c r="J919" s="4">
        <v>168</v>
      </c>
      <c r="K919" s="4">
        <v>160</v>
      </c>
      <c r="L919" s="9">
        <v>2814</v>
      </c>
      <c r="M919" s="4">
        <v>457762</v>
      </c>
      <c r="N919" s="4">
        <v>326</v>
      </c>
      <c r="O919" s="4">
        <v>198</v>
      </c>
      <c r="P919" s="9">
        <v>2634</v>
      </c>
      <c r="Q919" s="4">
        <v>541230</v>
      </c>
      <c r="R919" s="4">
        <v>118</v>
      </c>
      <c r="S919" s="4">
        <v>229</v>
      </c>
      <c r="T919" s="9">
        <v>2507</v>
      </c>
      <c r="U919" s="4">
        <v>582107</v>
      </c>
      <c r="V919" s="4">
        <v>66</v>
      </c>
      <c r="W919" s="4">
        <v>258</v>
      </c>
      <c r="X919" s="4">
        <v>2310</v>
      </c>
      <c r="Y919" s="4">
        <v>603694</v>
      </c>
      <c r="Z919" s="4">
        <v>123</v>
      </c>
      <c r="AA919" s="4">
        <v>292</v>
      </c>
      <c r="AB919" s="4">
        <v>2350</v>
      </c>
      <c r="AC919" s="4">
        <v>684876</v>
      </c>
      <c r="AD919" s="4">
        <v>16</v>
      </c>
      <c r="AE919" s="4">
        <v>335</v>
      </c>
      <c r="AF919" s="4">
        <v>2260</v>
      </c>
      <c r="AG919" s="4">
        <v>756258</v>
      </c>
      <c r="AH919" s="6">
        <v>2</v>
      </c>
      <c r="AI919" s="6">
        <v>276</v>
      </c>
      <c r="AJ919" s="6">
        <v>2000</v>
      </c>
      <c r="AK919" s="6">
        <v>752000</v>
      </c>
      <c r="AL919" s="4"/>
      <c r="AM919" s="4"/>
      <c r="AN919" s="4"/>
      <c r="AO919" s="4"/>
    </row>
    <row r="920" spans="1:41" ht="15" x14ac:dyDescent="0.2">
      <c r="A920" s="18">
        <v>37637</v>
      </c>
      <c r="B920" s="25">
        <v>25</v>
      </c>
      <c r="C920" s="25">
        <v>120</v>
      </c>
      <c r="D920" s="25">
        <v>2856</v>
      </c>
      <c r="E920" s="26">
        <v>341528</v>
      </c>
      <c r="F920" s="25">
        <v>204</v>
      </c>
      <c r="G920" s="25">
        <v>157</v>
      </c>
      <c r="H920" s="25">
        <v>2665</v>
      </c>
      <c r="I920" s="25">
        <v>417448</v>
      </c>
      <c r="J920" s="25">
        <v>369</v>
      </c>
      <c r="K920" s="25">
        <v>173</v>
      </c>
      <c r="L920" s="25">
        <v>2562</v>
      </c>
      <c r="M920" s="25">
        <v>443021</v>
      </c>
      <c r="N920" s="25">
        <v>319</v>
      </c>
      <c r="O920" s="25">
        <v>212</v>
      </c>
      <c r="P920" s="25">
        <v>2520</v>
      </c>
      <c r="Q920" s="25">
        <v>534529</v>
      </c>
      <c r="R920" s="25">
        <v>164</v>
      </c>
      <c r="S920" s="25">
        <v>243</v>
      </c>
      <c r="T920" s="25">
        <v>2314</v>
      </c>
      <c r="U920" s="25">
        <v>561373</v>
      </c>
      <c r="V920" s="25">
        <v>173</v>
      </c>
      <c r="W920" s="25">
        <v>281</v>
      </c>
      <c r="X920" s="25">
        <v>2239</v>
      </c>
      <c r="Y920" s="25">
        <v>629363</v>
      </c>
      <c r="Z920" s="25">
        <v>593</v>
      </c>
      <c r="AA920" s="25">
        <v>310</v>
      </c>
      <c r="AB920" s="25">
        <v>3211</v>
      </c>
      <c r="AC920" s="25">
        <v>685538</v>
      </c>
      <c r="AD920" s="25">
        <v>2</v>
      </c>
      <c r="AE920" s="25">
        <v>351</v>
      </c>
      <c r="AF920" s="25">
        <v>1934</v>
      </c>
      <c r="AG920" s="25">
        <v>678800</v>
      </c>
      <c r="AH920" s="4"/>
      <c r="AI920" s="4"/>
      <c r="AJ920" s="4"/>
      <c r="AK920" s="4"/>
      <c r="AL920" s="25"/>
      <c r="AM920" s="4"/>
      <c r="AN920" s="29"/>
      <c r="AO920" s="4"/>
    </row>
    <row r="921" spans="1:41" ht="15" x14ac:dyDescent="0.2">
      <c r="A921" s="8">
        <v>37638</v>
      </c>
      <c r="B921" s="4">
        <v>68</v>
      </c>
      <c r="C921" s="4">
        <v>126</v>
      </c>
      <c r="D921" s="4">
        <v>3038</v>
      </c>
      <c r="E921" s="10">
        <v>389485</v>
      </c>
      <c r="F921" s="4"/>
      <c r="G921" s="4"/>
      <c r="H921" s="4"/>
      <c r="I921" s="4"/>
      <c r="J921" s="4">
        <v>175</v>
      </c>
      <c r="K921" s="4">
        <v>164</v>
      </c>
      <c r="L921" s="9">
        <v>2889</v>
      </c>
      <c r="M921" s="4">
        <v>484736</v>
      </c>
      <c r="N921" s="4">
        <v>118</v>
      </c>
      <c r="O921" s="4">
        <v>200</v>
      </c>
      <c r="P921" s="9">
        <v>2617</v>
      </c>
      <c r="Q921" s="4">
        <v>520387</v>
      </c>
      <c r="R921" s="4">
        <v>134</v>
      </c>
      <c r="S921" s="4">
        <v>228</v>
      </c>
      <c r="T921" s="9">
        <v>2486</v>
      </c>
      <c r="U921" s="4">
        <v>566833</v>
      </c>
      <c r="V921" s="4"/>
      <c r="W921" s="4"/>
      <c r="X921" s="4"/>
      <c r="Y921" s="4"/>
      <c r="Z921" s="4"/>
      <c r="AA921" s="4"/>
      <c r="AB921" s="4"/>
      <c r="AC921" s="4"/>
      <c r="AD921" s="4">
        <v>7</v>
      </c>
      <c r="AE921" s="4">
        <v>353</v>
      </c>
      <c r="AF921" s="4">
        <v>2080</v>
      </c>
      <c r="AG921" s="4">
        <v>735131</v>
      </c>
      <c r="AH921" s="4"/>
      <c r="AI921" s="4"/>
      <c r="AJ921" s="4"/>
      <c r="AK921" s="4"/>
      <c r="AL921" s="4"/>
      <c r="AM921" s="4"/>
      <c r="AN921" s="4"/>
      <c r="AO921" s="4"/>
    </row>
    <row r="922" spans="1:41" ht="15" x14ac:dyDescent="0.2">
      <c r="A922" s="8">
        <v>37642</v>
      </c>
      <c r="B922" s="4">
        <v>25</v>
      </c>
      <c r="C922" s="4">
        <v>119</v>
      </c>
      <c r="D922" s="4">
        <v>3012</v>
      </c>
      <c r="E922" s="10">
        <v>359164</v>
      </c>
      <c r="F922" s="4">
        <v>189</v>
      </c>
      <c r="G922" s="4">
        <v>139</v>
      </c>
      <c r="H922" s="4">
        <v>2927</v>
      </c>
      <c r="I922" s="4">
        <v>402824</v>
      </c>
      <c r="J922" s="4">
        <v>218</v>
      </c>
      <c r="K922" s="4">
        <v>164</v>
      </c>
      <c r="L922" s="9">
        <v>2827</v>
      </c>
      <c r="M922" s="4">
        <v>457078</v>
      </c>
      <c r="N922" s="4">
        <v>375</v>
      </c>
      <c r="O922" s="4">
        <v>200</v>
      </c>
      <c r="P922" s="9">
        <v>2626</v>
      </c>
      <c r="Q922" s="4">
        <v>529306</v>
      </c>
      <c r="R922" s="4">
        <v>292</v>
      </c>
      <c r="S922" s="4">
        <v>231</v>
      </c>
      <c r="T922" s="9">
        <v>2489</v>
      </c>
      <c r="U922" s="4">
        <v>576442</v>
      </c>
      <c r="V922" s="4">
        <v>96</v>
      </c>
      <c r="W922" s="4">
        <v>258</v>
      </c>
      <c r="X922" s="4">
        <v>2512</v>
      </c>
      <c r="Y922" s="4">
        <v>647185</v>
      </c>
      <c r="Z922" s="4">
        <v>88</v>
      </c>
      <c r="AA922" s="4">
        <v>305</v>
      </c>
      <c r="AB922" s="4">
        <v>2304</v>
      </c>
      <c r="AC922" s="4">
        <v>703301</v>
      </c>
      <c r="AD922" s="4"/>
      <c r="AE922" s="4"/>
      <c r="AF922" s="4"/>
      <c r="AG922" s="4"/>
      <c r="AH922" s="1">
        <v>16</v>
      </c>
      <c r="AI922" s="1">
        <v>372</v>
      </c>
      <c r="AJ922" s="1">
        <v>2120</v>
      </c>
      <c r="AK922" s="1">
        <v>789170</v>
      </c>
      <c r="AL922" s="1">
        <v>17</v>
      </c>
      <c r="AM922" s="1">
        <v>464</v>
      </c>
      <c r="AN922" s="1">
        <v>2090</v>
      </c>
      <c r="AO922" s="1">
        <v>979678</v>
      </c>
    </row>
    <row r="923" spans="1:41" ht="15" x14ac:dyDescent="0.2">
      <c r="A923" s="18">
        <v>37644</v>
      </c>
      <c r="B923" s="25">
        <v>7</v>
      </c>
      <c r="C923" s="25">
        <v>85</v>
      </c>
      <c r="D923" s="25">
        <v>3050</v>
      </c>
      <c r="E923" s="26">
        <v>258933</v>
      </c>
      <c r="F923" s="25">
        <v>237</v>
      </c>
      <c r="G923" s="25">
        <v>125</v>
      </c>
      <c r="H923" s="25">
        <v>2092</v>
      </c>
      <c r="I923" s="25">
        <v>363408</v>
      </c>
      <c r="J923" s="25">
        <v>848</v>
      </c>
      <c r="K923" s="25">
        <v>161</v>
      </c>
      <c r="L923" s="25">
        <v>2745</v>
      </c>
      <c r="M923" s="25">
        <v>441858</v>
      </c>
      <c r="N923" s="25">
        <v>490</v>
      </c>
      <c r="O923" s="25">
        <v>201</v>
      </c>
      <c r="P923" s="25">
        <v>2569</v>
      </c>
      <c r="Q923" s="25">
        <v>515428</v>
      </c>
      <c r="R923" s="25">
        <v>313</v>
      </c>
      <c r="S923" s="25">
        <v>240</v>
      </c>
      <c r="T923" s="25">
        <v>2416</v>
      </c>
      <c r="U923" s="25">
        <v>582699</v>
      </c>
      <c r="V923" s="25">
        <v>263</v>
      </c>
      <c r="W923" s="25">
        <v>284</v>
      </c>
      <c r="X923" s="25">
        <v>2285</v>
      </c>
      <c r="Y923" s="25">
        <v>649119</v>
      </c>
      <c r="Z923" s="25">
        <v>140</v>
      </c>
      <c r="AA923" s="25">
        <v>321</v>
      </c>
      <c r="AB923" s="25">
        <v>2182</v>
      </c>
      <c r="AC923" s="25">
        <v>399760</v>
      </c>
      <c r="AD923" s="25">
        <v>22</v>
      </c>
      <c r="AE923" s="25">
        <v>351</v>
      </c>
      <c r="AF923" s="25">
        <v>2045</v>
      </c>
      <c r="AG923" s="25">
        <v>718775</v>
      </c>
      <c r="AH923" s="23">
        <v>58</v>
      </c>
      <c r="AI923" s="23">
        <v>361</v>
      </c>
      <c r="AJ923" s="23">
        <v>2131</v>
      </c>
      <c r="AK923" s="23">
        <v>769061</v>
      </c>
      <c r="AL923" s="25"/>
      <c r="AM923" s="4"/>
      <c r="AN923" s="29"/>
      <c r="AO923" s="4"/>
    </row>
    <row r="924" spans="1:41" ht="15" x14ac:dyDescent="0.2">
      <c r="A924" s="8">
        <v>37645</v>
      </c>
      <c r="B924" s="4">
        <v>87</v>
      </c>
      <c r="C924" s="4">
        <v>122</v>
      </c>
      <c r="D924" s="4">
        <v>2927</v>
      </c>
      <c r="E924" s="10">
        <v>345197</v>
      </c>
      <c r="F924" s="4">
        <v>188</v>
      </c>
      <c r="G924" s="4">
        <v>140</v>
      </c>
      <c r="H924" s="4">
        <v>2821</v>
      </c>
      <c r="I924" s="4">
        <v>396837</v>
      </c>
      <c r="J924" s="4">
        <v>126</v>
      </c>
      <c r="K924" s="4">
        <v>163</v>
      </c>
      <c r="L924" s="9">
        <v>2788</v>
      </c>
      <c r="M924" s="4">
        <v>458694</v>
      </c>
      <c r="N924" s="4">
        <v>265</v>
      </c>
      <c r="O924" s="4">
        <v>201</v>
      </c>
      <c r="P924" s="9">
        <v>2630</v>
      </c>
      <c r="Q924" s="4">
        <v>528272</v>
      </c>
      <c r="R924" s="4">
        <v>69</v>
      </c>
      <c r="S924" s="4">
        <v>232</v>
      </c>
      <c r="T924" s="9">
        <v>2496</v>
      </c>
      <c r="U924" s="4">
        <v>578258</v>
      </c>
      <c r="V924" s="4">
        <v>59</v>
      </c>
      <c r="W924" s="4">
        <v>256</v>
      </c>
      <c r="X924" s="4">
        <v>2364</v>
      </c>
      <c r="Y924" s="4">
        <v>612750</v>
      </c>
      <c r="Z924" s="4">
        <v>46</v>
      </c>
      <c r="AA924" s="4">
        <v>300</v>
      </c>
      <c r="AB924" s="4">
        <v>2253</v>
      </c>
      <c r="AC924" s="4">
        <v>674104</v>
      </c>
      <c r="AD924" s="4">
        <v>48</v>
      </c>
      <c r="AE924" s="4">
        <v>340</v>
      </c>
      <c r="AF924" s="4">
        <v>2200</v>
      </c>
      <c r="AG924" s="4">
        <v>747005</v>
      </c>
      <c r="AH924" s="4"/>
      <c r="AI924" s="4"/>
      <c r="AJ924" s="4"/>
      <c r="AK924" s="4"/>
      <c r="AL924" s="1">
        <v>4</v>
      </c>
      <c r="AM924" s="1">
        <v>415</v>
      </c>
      <c r="AN924" s="1">
        <v>2060</v>
      </c>
      <c r="AO924" s="1">
        <v>854900</v>
      </c>
    </row>
    <row r="925" spans="1:41" ht="15" x14ac:dyDescent="0.2">
      <c r="A925" s="8">
        <v>37649</v>
      </c>
      <c r="B925" s="4">
        <v>23</v>
      </c>
      <c r="C925" s="4">
        <v>104</v>
      </c>
      <c r="D925" s="4">
        <v>3200</v>
      </c>
      <c r="E925" s="10">
        <v>373913</v>
      </c>
      <c r="F925" s="4">
        <v>107</v>
      </c>
      <c r="G925" s="4">
        <v>140</v>
      </c>
      <c r="H925" s="4">
        <v>3021</v>
      </c>
      <c r="I925" s="4">
        <v>419781</v>
      </c>
      <c r="J925" s="4">
        <v>118</v>
      </c>
      <c r="K925" s="4">
        <v>167</v>
      </c>
      <c r="L925" s="9">
        <v>2900</v>
      </c>
      <c r="M925" s="4">
        <v>484278</v>
      </c>
      <c r="N925" s="4">
        <v>158</v>
      </c>
      <c r="O925" s="4">
        <v>203</v>
      </c>
      <c r="P925" s="9">
        <v>2623</v>
      </c>
      <c r="Q925" s="4">
        <v>531407</v>
      </c>
      <c r="R925" s="4">
        <v>231</v>
      </c>
      <c r="S925" s="4">
        <v>231</v>
      </c>
      <c r="T925" s="9">
        <v>2488</v>
      </c>
      <c r="U925" s="4">
        <v>576664</v>
      </c>
      <c r="V925" s="4">
        <v>20</v>
      </c>
      <c r="W925" s="4">
        <v>276</v>
      </c>
      <c r="X925" s="4">
        <v>2220</v>
      </c>
      <c r="Y925" s="4">
        <v>612276</v>
      </c>
      <c r="Z925" s="4">
        <v>20</v>
      </c>
      <c r="AA925" s="4">
        <v>319</v>
      </c>
      <c r="AB925" s="4">
        <v>2220</v>
      </c>
      <c r="AC925" s="4">
        <v>707958</v>
      </c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</row>
    <row r="926" spans="1:41" ht="15" x14ac:dyDescent="0.2">
      <c r="A926" s="30">
        <v>37651</v>
      </c>
      <c r="B926" s="25">
        <v>35</v>
      </c>
      <c r="C926" s="25">
        <v>131</v>
      </c>
      <c r="D926" s="25">
        <v>2866</v>
      </c>
      <c r="E926" s="26">
        <v>375745</v>
      </c>
      <c r="F926" s="25">
        <v>195</v>
      </c>
      <c r="G926" s="25">
        <v>160</v>
      </c>
      <c r="H926" s="25">
        <v>2839</v>
      </c>
      <c r="I926" s="25">
        <v>455331</v>
      </c>
      <c r="J926" s="25">
        <v>206</v>
      </c>
      <c r="K926" s="25">
        <v>184</v>
      </c>
      <c r="L926" s="25">
        <v>2694</v>
      </c>
      <c r="M926" s="25">
        <v>494936</v>
      </c>
      <c r="N926" s="25">
        <v>459</v>
      </c>
      <c r="O926" s="25">
        <v>219</v>
      </c>
      <c r="P926" s="25">
        <v>2541</v>
      </c>
      <c r="Q926" s="25">
        <v>557381</v>
      </c>
      <c r="R926" s="25">
        <v>398</v>
      </c>
      <c r="S926" s="25">
        <v>248</v>
      </c>
      <c r="T926" s="25">
        <v>2425</v>
      </c>
      <c r="U926" s="25">
        <v>601890</v>
      </c>
      <c r="V926" s="25">
        <v>94</v>
      </c>
      <c r="W926" s="25">
        <v>289</v>
      </c>
      <c r="X926" s="25">
        <v>2237</v>
      </c>
      <c r="Y926" s="25">
        <v>647289</v>
      </c>
      <c r="Z926" s="25">
        <v>92</v>
      </c>
      <c r="AA926" s="25">
        <v>331</v>
      </c>
      <c r="AB926" s="25">
        <v>2256</v>
      </c>
      <c r="AC926" s="25">
        <v>748040</v>
      </c>
      <c r="AD926" s="25">
        <v>70</v>
      </c>
      <c r="AE926" s="25">
        <v>357</v>
      </c>
      <c r="AF926" s="25">
        <v>2260</v>
      </c>
      <c r="AG926" s="25">
        <v>790300</v>
      </c>
      <c r="AH926" s="4"/>
      <c r="AI926" s="4"/>
      <c r="AJ926" s="4"/>
      <c r="AK926" s="4"/>
      <c r="AL926" s="25"/>
      <c r="AM926" s="4"/>
      <c r="AN926" s="29"/>
      <c r="AO926" s="4"/>
    </row>
    <row r="927" spans="1:41" ht="15" x14ac:dyDescent="0.2">
      <c r="A927" s="8">
        <v>37652</v>
      </c>
      <c r="B927" s="4">
        <v>55</v>
      </c>
      <c r="C927" s="4">
        <v>122</v>
      </c>
      <c r="D927" s="4">
        <v>3050</v>
      </c>
      <c r="E927" s="10">
        <v>365885</v>
      </c>
      <c r="F927" s="4">
        <v>30</v>
      </c>
      <c r="G927" s="4">
        <v>139</v>
      </c>
      <c r="H927" s="4">
        <v>2950</v>
      </c>
      <c r="I927" s="4">
        <v>408870</v>
      </c>
      <c r="J927" s="4">
        <v>167</v>
      </c>
      <c r="K927" s="4">
        <v>164</v>
      </c>
      <c r="L927" s="9">
        <v>2900</v>
      </c>
      <c r="M927" s="4">
        <v>472181</v>
      </c>
      <c r="N927" s="4">
        <v>204</v>
      </c>
      <c r="O927" s="4">
        <v>203</v>
      </c>
      <c r="P927" s="9">
        <v>2587</v>
      </c>
      <c r="Q927" s="4">
        <v>517516</v>
      </c>
      <c r="R927" s="4">
        <v>24</v>
      </c>
      <c r="S927" s="4">
        <v>225</v>
      </c>
      <c r="T927" s="9">
        <v>2520</v>
      </c>
      <c r="U927" s="4">
        <v>567420</v>
      </c>
      <c r="V927" s="4">
        <v>23</v>
      </c>
      <c r="W927" s="4">
        <v>251</v>
      </c>
      <c r="X927" s="4">
        <v>2380</v>
      </c>
      <c r="Y927" s="4">
        <v>597897</v>
      </c>
      <c r="Z927" s="4">
        <v>27</v>
      </c>
      <c r="AA927" s="4">
        <v>303</v>
      </c>
      <c r="AB927" s="4">
        <v>2200</v>
      </c>
      <c r="AC927" s="4">
        <v>672468</v>
      </c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</row>
    <row r="928" spans="1:41" ht="15" x14ac:dyDescent="0.2">
      <c r="A928" s="8"/>
      <c r="B928" s="4"/>
      <c r="C928" s="4"/>
      <c r="D928" s="4"/>
      <c r="E928" s="10"/>
      <c r="F928" s="4"/>
      <c r="G928" s="4"/>
      <c r="H928" s="4"/>
      <c r="I928" s="4"/>
      <c r="J928" s="4"/>
      <c r="K928" s="4"/>
      <c r="L928" s="9"/>
      <c r="M928" s="4"/>
      <c r="N928" s="4"/>
      <c r="O928" s="4"/>
      <c r="P928" s="9"/>
      <c r="Q928" s="4"/>
      <c r="R928" s="4"/>
      <c r="S928" s="4"/>
      <c r="T928" s="9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</row>
    <row r="929" spans="1:41" ht="15" x14ac:dyDescent="0.2">
      <c r="A929" s="8">
        <v>37656</v>
      </c>
      <c r="B929" s="4">
        <v>29</v>
      </c>
      <c r="C929" s="4">
        <v>115</v>
      </c>
      <c r="D929" s="4">
        <v>3050</v>
      </c>
      <c r="E929" s="10">
        <v>332513</v>
      </c>
      <c r="F929" s="4">
        <v>18</v>
      </c>
      <c r="G929" s="4">
        <v>133</v>
      </c>
      <c r="H929" s="4">
        <v>2850</v>
      </c>
      <c r="I929" s="4">
        <v>388800</v>
      </c>
      <c r="J929" s="4">
        <v>129</v>
      </c>
      <c r="K929" s="4">
        <v>167</v>
      </c>
      <c r="L929" s="9">
        <v>2720</v>
      </c>
      <c r="M929" s="4">
        <v>459831</v>
      </c>
      <c r="N929" s="4">
        <v>222</v>
      </c>
      <c r="O929" s="4">
        <v>200</v>
      </c>
      <c r="P929" s="9">
        <v>2600</v>
      </c>
      <c r="Q929" s="4">
        <v>519400</v>
      </c>
      <c r="R929" s="4">
        <v>129</v>
      </c>
      <c r="S929" s="4">
        <v>233</v>
      </c>
      <c r="T929" s="9">
        <v>2344</v>
      </c>
      <c r="U929" s="4">
        <v>557442</v>
      </c>
      <c r="V929" s="4">
        <v>106</v>
      </c>
      <c r="W929" s="4">
        <v>268</v>
      </c>
      <c r="X929" s="4">
        <v>2318</v>
      </c>
      <c r="Y929" s="4">
        <v>619715</v>
      </c>
      <c r="Z929" s="4">
        <v>42</v>
      </c>
      <c r="AA929" s="4">
        <v>290</v>
      </c>
      <c r="AB929" s="4">
        <v>2247</v>
      </c>
      <c r="AC929" s="4">
        <v>662441</v>
      </c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</row>
    <row r="930" spans="1:41" ht="15" x14ac:dyDescent="0.2">
      <c r="A930" s="18">
        <v>37658</v>
      </c>
      <c r="B930" s="25">
        <v>38</v>
      </c>
      <c r="C930" s="25">
        <v>118</v>
      </c>
      <c r="D930" s="25">
        <v>2921</v>
      </c>
      <c r="E930" s="26">
        <v>343933</v>
      </c>
      <c r="F930" s="25">
        <v>131</v>
      </c>
      <c r="G930" s="25">
        <v>163</v>
      </c>
      <c r="H930" s="25">
        <v>2665</v>
      </c>
      <c r="I930" s="25">
        <v>432841</v>
      </c>
      <c r="J930" s="25">
        <v>253</v>
      </c>
      <c r="K930" s="25">
        <v>174</v>
      </c>
      <c r="L930" s="25">
        <v>2638</v>
      </c>
      <c r="M930" s="25">
        <v>459598</v>
      </c>
      <c r="N930" s="25">
        <v>262</v>
      </c>
      <c r="O930" s="25">
        <v>218</v>
      </c>
      <c r="P930" s="25">
        <v>2473</v>
      </c>
      <c r="Q930" s="25">
        <v>539675</v>
      </c>
      <c r="R930" s="25">
        <v>146</v>
      </c>
      <c r="S930" s="25">
        <v>261</v>
      </c>
      <c r="T930" s="25">
        <v>2293</v>
      </c>
      <c r="U930" s="25">
        <v>598650</v>
      </c>
      <c r="V930" s="25">
        <v>161</v>
      </c>
      <c r="W930" s="25">
        <v>291</v>
      </c>
      <c r="X930" s="25">
        <v>2233</v>
      </c>
      <c r="Y930" s="25">
        <v>649130</v>
      </c>
      <c r="Z930" s="25">
        <v>118</v>
      </c>
      <c r="AA930" s="25">
        <v>321</v>
      </c>
      <c r="AB930" s="25">
        <v>2200</v>
      </c>
      <c r="AC930" s="25">
        <v>706800</v>
      </c>
      <c r="AD930" s="25">
        <v>18</v>
      </c>
      <c r="AE930" s="25">
        <v>346</v>
      </c>
      <c r="AF930" s="25">
        <v>2160</v>
      </c>
      <c r="AG930" s="25">
        <v>747120</v>
      </c>
      <c r="AH930" s="4"/>
      <c r="AI930" s="4"/>
      <c r="AJ930" s="4"/>
      <c r="AK930" s="4"/>
      <c r="AL930" s="25"/>
      <c r="AM930" s="4"/>
      <c r="AN930" s="29"/>
      <c r="AO930" s="4"/>
    </row>
    <row r="931" spans="1:41" ht="15" x14ac:dyDescent="0.2">
      <c r="A931" s="8">
        <v>37659</v>
      </c>
      <c r="B931" s="4">
        <v>19</v>
      </c>
      <c r="C931" s="4">
        <v>119</v>
      </c>
      <c r="D931" s="4">
        <v>2767</v>
      </c>
      <c r="E931" s="10">
        <v>346779</v>
      </c>
      <c r="F931" s="4">
        <v>36</v>
      </c>
      <c r="G931" s="4">
        <v>139</v>
      </c>
      <c r="H931" s="4">
        <v>2750</v>
      </c>
      <c r="I931" s="4">
        <v>388094</v>
      </c>
      <c r="J931" s="4">
        <v>166</v>
      </c>
      <c r="K931" s="4">
        <v>162</v>
      </c>
      <c r="L931" s="9">
        <v>2700</v>
      </c>
      <c r="M931" s="4">
        <v>436517</v>
      </c>
      <c r="N931" s="4">
        <v>210</v>
      </c>
      <c r="O931" s="4">
        <v>203</v>
      </c>
      <c r="P931" s="9">
        <v>2504</v>
      </c>
      <c r="Q931" s="4">
        <v>516892</v>
      </c>
      <c r="R931" s="4">
        <v>26</v>
      </c>
      <c r="S931" s="4">
        <v>238</v>
      </c>
      <c r="T931" s="9">
        <v>1960</v>
      </c>
      <c r="U931" s="4">
        <v>465151</v>
      </c>
      <c r="V931" s="4">
        <v>23</v>
      </c>
      <c r="W931" s="4">
        <v>260</v>
      </c>
      <c r="X931" s="4">
        <v>2200</v>
      </c>
      <c r="Y931" s="4">
        <v>572383</v>
      </c>
      <c r="Z931" s="4">
        <v>6</v>
      </c>
      <c r="AA931" s="4">
        <v>305</v>
      </c>
      <c r="AB931" s="4">
        <v>1940</v>
      </c>
      <c r="AC931" s="4">
        <v>591700</v>
      </c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</row>
    <row r="932" spans="1:41" ht="15" x14ac:dyDescent="0.2">
      <c r="A932" s="8">
        <v>37663</v>
      </c>
      <c r="B932" s="4">
        <v>28</v>
      </c>
      <c r="C932" s="4">
        <v>124</v>
      </c>
      <c r="D932" s="4">
        <v>2833</v>
      </c>
      <c r="E932" s="10">
        <v>352113</v>
      </c>
      <c r="F932" s="4">
        <v>38</v>
      </c>
      <c r="G932" s="4">
        <v>143</v>
      </c>
      <c r="H932" s="4">
        <v>2775</v>
      </c>
      <c r="I932" s="4">
        <v>402924</v>
      </c>
      <c r="J932" s="4">
        <v>123</v>
      </c>
      <c r="K932" s="4">
        <v>160</v>
      </c>
      <c r="L932" s="9">
        <v>2669</v>
      </c>
      <c r="M932" s="4">
        <v>433503</v>
      </c>
      <c r="N932" s="4">
        <v>203</v>
      </c>
      <c r="O932" s="4">
        <v>191</v>
      </c>
      <c r="P932" s="9">
        <v>2600</v>
      </c>
      <c r="Q932" s="4">
        <v>501975</v>
      </c>
      <c r="R932" s="4">
        <v>68</v>
      </c>
      <c r="S932" s="4">
        <v>241</v>
      </c>
      <c r="T932" s="9">
        <v>2430</v>
      </c>
      <c r="U932" s="4">
        <v>580760</v>
      </c>
      <c r="V932" s="4">
        <v>40</v>
      </c>
      <c r="W932" s="4">
        <v>271</v>
      </c>
      <c r="X932" s="4">
        <v>2390</v>
      </c>
      <c r="Y932" s="4">
        <v>647313</v>
      </c>
      <c r="Z932" s="4"/>
      <c r="AA932" s="4"/>
      <c r="AB932" s="4"/>
      <c r="AC932" s="4"/>
      <c r="AD932" s="4">
        <v>9</v>
      </c>
      <c r="AE932" s="4">
        <v>331</v>
      </c>
      <c r="AF932" s="4">
        <v>2060</v>
      </c>
      <c r="AG932" s="4">
        <v>666809</v>
      </c>
      <c r="AH932" s="4"/>
      <c r="AI932" s="4"/>
      <c r="AJ932" s="4"/>
      <c r="AK932" s="4"/>
      <c r="AL932" s="4"/>
      <c r="AM932" s="4"/>
      <c r="AN932" s="4"/>
      <c r="AO932" s="4"/>
    </row>
    <row r="933" spans="1:41" ht="15" x14ac:dyDescent="0.2">
      <c r="A933" s="8">
        <v>37665</v>
      </c>
      <c r="B933" s="14">
        <v>7</v>
      </c>
      <c r="C933" s="14">
        <v>85</v>
      </c>
      <c r="D933" s="14">
        <v>2856</v>
      </c>
      <c r="E933" s="14">
        <v>341528</v>
      </c>
      <c r="F933" s="14">
        <v>237</v>
      </c>
      <c r="G933" s="14">
        <v>125</v>
      </c>
      <c r="H933" s="14">
        <v>2665</v>
      </c>
      <c r="I933" s="14">
        <v>417448</v>
      </c>
      <c r="J933" s="14">
        <v>348</v>
      </c>
      <c r="K933" s="14">
        <v>161</v>
      </c>
      <c r="L933" s="14">
        <v>2562</v>
      </c>
      <c r="M933" s="14">
        <v>443021</v>
      </c>
      <c r="N933" s="14">
        <v>490</v>
      </c>
      <c r="O933" s="14">
        <v>201</v>
      </c>
      <c r="P933" s="14">
        <v>2520</v>
      </c>
      <c r="Q933" s="14">
        <v>534529</v>
      </c>
      <c r="R933" s="14">
        <v>313</v>
      </c>
      <c r="S933" s="14">
        <v>240</v>
      </c>
      <c r="T933" s="14">
        <v>2314</v>
      </c>
      <c r="U933" s="14">
        <v>561737</v>
      </c>
      <c r="V933" s="14">
        <v>263</v>
      </c>
      <c r="W933" s="14">
        <v>284</v>
      </c>
      <c r="X933" s="14">
        <v>2239</v>
      </c>
      <c r="Y933" s="14">
        <v>629663</v>
      </c>
      <c r="Z933" s="14">
        <v>140</v>
      </c>
      <c r="AA933" s="14">
        <v>321</v>
      </c>
      <c r="AB933" s="14">
        <v>3211</v>
      </c>
      <c r="AC933" s="14">
        <v>685538</v>
      </c>
      <c r="AD933" s="14">
        <v>22</v>
      </c>
      <c r="AE933" s="14">
        <v>351</v>
      </c>
      <c r="AF933" s="14">
        <v>1934</v>
      </c>
      <c r="AG933" s="14">
        <v>678930</v>
      </c>
      <c r="AH933" s="23">
        <v>12</v>
      </c>
      <c r="AI933" s="23">
        <v>371</v>
      </c>
      <c r="AJ933" s="23">
        <v>1900</v>
      </c>
      <c r="AK933" s="23">
        <v>687800</v>
      </c>
      <c r="AL933" s="14">
        <v>38</v>
      </c>
      <c r="AM933" s="14">
        <v>445</v>
      </c>
      <c r="AN933" s="14">
        <v>1960</v>
      </c>
      <c r="AO933" s="14">
        <v>802293</v>
      </c>
    </row>
    <row r="934" spans="1:41" ht="15" x14ac:dyDescent="0.2">
      <c r="A934" s="8">
        <v>37666</v>
      </c>
      <c r="B934" s="4">
        <v>32</v>
      </c>
      <c r="C934" s="4">
        <v>119</v>
      </c>
      <c r="D934" s="4">
        <v>3000</v>
      </c>
      <c r="E934" s="10">
        <v>363125</v>
      </c>
      <c r="F934" s="4">
        <v>18</v>
      </c>
      <c r="G934" s="4">
        <v>141</v>
      </c>
      <c r="H934" s="4">
        <v>2900</v>
      </c>
      <c r="I934" s="4">
        <v>408900</v>
      </c>
      <c r="J934" s="4">
        <v>121</v>
      </c>
      <c r="K934" s="4">
        <v>164</v>
      </c>
      <c r="L934" s="9">
        <v>2870</v>
      </c>
      <c r="M934" s="4">
        <v>479281</v>
      </c>
      <c r="N934" s="4">
        <v>103</v>
      </c>
      <c r="O934" s="4">
        <v>204</v>
      </c>
      <c r="P934" s="9">
        <v>2550</v>
      </c>
      <c r="Q934" s="4">
        <v>511755</v>
      </c>
      <c r="R934" s="4">
        <v>41</v>
      </c>
      <c r="S934" s="4">
        <v>235</v>
      </c>
      <c r="T934" s="9">
        <v>2345</v>
      </c>
      <c r="U934" s="4">
        <v>567628</v>
      </c>
      <c r="V934" s="4">
        <v>45</v>
      </c>
      <c r="W934" s="4">
        <v>253</v>
      </c>
      <c r="X934" s="4">
        <v>2347</v>
      </c>
      <c r="Y934" s="4">
        <v>596263</v>
      </c>
      <c r="Z934" s="4">
        <v>41</v>
      </c>
      <c r="AA934" s="4">
        <v>299</v>
      </c>
      <c r="AB934" s="4">
        <v>2187</v>
      </c>
      <c r="AC934" s="4">
        <v>647657</v>
      </c>
      <c r="AD934" s="4">
        <v>10</v>
      </c>
      <c r="AE934" s="4">
        <v>331</v>
      </c>
      <c r="AF934" s="4">
        <v>1880</v>
      </c>
      <c r="AG934" s="4">
        <v>609452</v>
      </c>
      <c r="AH934" s="4"/>
      <c r="AI934" s="4"/>
      <c r="AJ934" s="4"/>
      <c r="AK934" s="4"/>
      <c r="AL934" s="4"/>
      <c r="AM934" s="4"/>
      <c r="AN934" s="4"/>
      <c r="AO934" s="4"/>
    </row>
    <row r="935" spans="1:41" ht="15" x14ac:dyDescent="0.2">
      <c r="A935" s="8">
        <v>37670</v>
      </c>
      <c r="B935" s="4">
        <v>5</v>
      </c>
      <c r="C935" s="4">
        <v>129</v>
      </c>
      <c r="D935" s="4">
        <v>2950</v>
      </c>
      <c r="E935" s="10">
        <v>381140</v>
      </c>
      <c r="F935" s="4">
        <v>95</v>
      </c>
      <c r="G935" s="4">
        <v>141</v>
      </c>
      <c r="H935" s="4">
        <v>2875</v>
      </c>
      <c r="I935" s="4">
        <v>408724</v>
      </c>
      <c r="J935" s="4">
        <v>171</v>
      </c>
      <c r="K935" s="4">
        <v>163</v>
      </c>
      <c r="L935" s="9">
        <v>2755</v>
      </c>
      <c r="M935" s="4">
        <v>475294</v>
      </c>
      <c r="N935" s="4">
        <v>96</v>
      </c>
      <c r="O935" s="4">
        <v>202</v>
      </c>
      <c r="P935" s="9">
        <v>2692</v>
      </c>
      <c r="Q935" s="4">
        <v>546744</v>
      </c>
      <c r="R935" s="4">
        <v>30</v>
      </c>
      <c r="S935" s="4">
        <v>225</v>
      </c>
      <c r="T935" s="9">
        <v>2295</v>
      </c>
      <c r="U935" s="4">
        <v>538727</v>
      </c>
      <c r="V935" s="4">
        <v>1</v>
      </c>
      <c r="W935" s="4">
        <v>278</v>
      </c>
      <c r="X935" s="4">
        <v>2280</v>
      </c>
      <c r="Y935" s="4">
        <v>633840</v>
      </c>
      <c r="Z935" s="4">
        <v>1</v>
      </c>
      <c r="AA935" s="4">
        <v>304</v>
      </c>
      <c r="AB935" s="4">
        <v>2180</v>
      </c>
      <c r="AC935" s="4">
        <v>652720</v>
      </c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</row>
    <row r="936" spans="1:41" ht="15" x14ac:dyDescent="0.2">
      <c r="A936" s="18">
        <v>37672</v>
      </c>
      <c r="B936" s="25">
        <v>177</v>
      </c>
      <c r="C936" s="25">
        <v>129</v>
      </c>
      <c r="D936" s="25">
        <v>2721</v>
      </c>
      <c r="E936" s="26">
        <v>351957</v>
      </c>
      <c r="F936" s="25">
        <v>232</v>
      </c>
      <c r="G936" s="25">
        <v>160</v>
      </c>
      <c r="H936" s="25">
        <v>2616</v>
      </c>
      <c r="I936" s="25">
        <v>418337</v>
      </c>
      <c r="J936" s="25">
        <v>203</v>
      </c>
      <c r="K936" s="25">
        <v>177</v>
      </c>
      <c r="L936" s="25">
        <v>2646</v>
      </c>
      <c r="M936" s="25">
        <v>465333</v>
      </c>
      <c r="N936" s="25">
        <v>324</v>
      </c>
      <c r="O936" s="25">
        <v>214</v>
      </c>
      <c r="P936" s="25">
        <v>2564</v>
      </c>
      <c r="Q936" s="25">
        <v>549852</v>
      </c>
      <c r="R936" s="25">
        <v>280</v>
      </c>
      <c r="S936" s="25">
        <v>249</v>
      </c>
      <c r="T936" s="25">
        <v>2271</v>
      </c>
      <c r="U936" s="25">
        <v>565354</v>
      </c>
      <c r="V936" s="25">
        <v>19</v>
      </c>
      <c r="W936" s="25">
        <v>286</v>
      </c>
      <c r="X936" s="25">
        <v>1958</v>
      </c>
      <c r="Y936" s="25">
        <v>560310</v>
      </c>
      <c r="Z936" s="25">
        <v>4</v>
      </c>
      <c r="AA936" s="25">
        <v>326</v>
      </c>
      <c r="AB936" s="25">
        <v>2104</v>
      </c>
      <c r="AC936" s="25">
        <v>686020</v>
      </c>
      <c r="AD936" s="25">
        <v>16</v>
      </c>
      <c r="AE936" s="25">
        <v>354</v>
      </c>
      <c r="AF936" s="25">
        <v>2140</v>
      </c>
      <c r="AG936" s="25">
        <v>756490</v>
      </c>
      <c r="AH936" s="23">
        <v>9</v>
      </c>
      <c r="AI936" s="23">
        <v>365</v>
      </c>
      <c r="AJ936" s="23">
        <v>2175</v>
      </c>
      <c r="AK936" s="23">
        <v>794219</v>
      </c>
      <c r="AL936" s="14">
        <v>11</v>
      </c>
      <c r="AM936" s="14">
        <v>438</v>
      </c>
      <c r="AN936" s="14">
        <v>2093</v>
      </c>
      <c r="AO936" s="14">
        <v>881890</v>
      </c>
    </row>
    <row r="937" spans="1:41" ht="15" x14ac:dyDescent="0.2">
      <c r="A937" s="8">
        <v>37673</v>
      </c>
      <c r="B937" s="4">
        <v>35</v>
      </c>
      <c r="C937" s="4">
        <v>127</v>
      </c>
      <c r="D937" s="4">
        <v>3200</v>
      </c>
      <c r="E937" s="10">
        <v>406857</v>
      </c>
      <c r="F937" s="4">
        <v>48</v>
      </c>
      <c r="G937" s="4">
        <v>139</v>
      </c>
      <c r="H937" s="4">
        <v>3017</v>
      </c>
      <c r="I937" s="4">
        <v>421652</v>
      </c>
      <c r="J937" s="4">
        <v>141</v>
      </c>
      <c r="K937" s="4">
        <v>163</v>
      </c>
      <c r="L937" s="9">
        <v>2814</v>
      </c>
      <c r="M937" s="4">
        <v>462666</v>
      </c>
      <c r="N937" s="4">
        <v>36</v>
      </c>
      <c r="O937" s="4">
        <v>188</v>
      </c>
      <c r="P937" s="9">
        <v>2650</v>
      </c>
      <c r="Q937" s="4">
        <v>515142</v>
      </c>
      <c r="R937" s="4">
        <v>67</v>
      </c>
      <c r="S937" s="4">
        <v>233</v>
      </c>
      <c r="T937" s="9">
        <v>2363</v>
      </c>
      <c r="U937" s="4">
        <v>553044</v>
      </c>
      <c r="V937" s="4">
        <v>1</v>
      </c>
      <c r="W937" s="4">
        <v>276</v>
      </c>
      <c r="X937" s="4">
        <v>1920</v>
      </c>
      <c r="Y937" s="4">
        <v>529920</v>
      </c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</row>
    <row r="938" spans="1:41" ht="15" x14ac:dyDescent="0.2">
      <c r="A938" s="8">
        <v>37677</v>
      </c>
      <c r="B938" s="4">
        <v>22</v>
      </c>
      <c r="C938" s="4">
        <v>117</v>
      </c>
      <c r="D938" s="4">
        <v>2750</v>
      </c>
      <c r="E938" s="10">
        <v>322355</v>
      </c>
      <c r="F938" s="4">
        <v>71</v>
      </c>
      <c r="G938" s="4">
        <v>145</v>
      </c>
      <c r="H938" s="4">
        <v>2800</v>
      </c>
      <c r="I938" s="4">
        <v>402145</v>
      </c>
      <c r="J938" s="4">
        <v>90</v>
      </c>
      <c r="K938" s="4">
        <v>170</v>
      </c>
      <c r="L938" s="9">
        <v>2792</v>
      </c>
      <c r="M938" s="4">
        <v>475793</v>
      </c>
      <c r="N938" s="4">
        <v>75</v>
      </c>
      <c r="O938" s="4">
        <v>188</v>
      </c>
      <c r="P938" s="9">
        <v>2717</v>
      </c>
      <c r="Q938" s="4">
        <v>510192</v>
      </c>
      <c r="R938" s="4">
        <v>138</v>
      </c>
      <c r="S938" s="4">
        <v>230</v>
      </c>
      <c r="T938" s="9">
        <v>2525</v>
      </c>
      <c r="U938" s="4">
        <v>579044</v>
      </c>
      <c r="V938" s="4">
        <v>85</v>
      </c>
      <c r="W938" s="4">
        <v>267</v>
      </c>
      <c r="X938" s="4">
        <v>2328</v>
      </c>
      <c r="Y938" s="4">
        <v>627434</v>
      </c>
      <c r="Z938" s="4">
        <v>10</v>
      </c>
      <c r="AA938" s="4">
        <v>293</v>
      </c>
      <c r="AB938" s="4">
        <v>2000</v>
      </c>
      <c r="AC938" s="4">
        <v>585600</v>
      </c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</row>
    <row r="939" spans="1:41" ht="15" x14ac:dyDescent="0.2">
      <c r="A939" s="18">
        <v>37679</v>
      </c>
      <c r="B939" s="25">
        <v>133</v>
      </c>
      <c r="C939" s="25">
        <v>130</v>
      </c>
      <c r="D939" s="25">
        <v>2813</v>
      </c>
      <c r="E939" s="26">
        <v>365698</v>
      </c>
      <c r="F939" s="25">
        <v>206</v>
      </c>
      <c r="G939" s="25">
        <v>148</v>
      </c>
      <c r="H939" s="25">
        <v>2769</v>
      </c>
      <c r="I939" s="25">
        <v>408942</v>
      </c>
      <c r="J939" s="25">
        <v>437</v>
      </c>
      <c r="K939" s="25">
        <v>172</v>
      </c>
      <c r="L939" s="25">
        <v>2627</v>
      </c>
      <c r="M939" s="25">
        <v>434169</v>
      </c>
      <c r="N939" s="25">
        <v>182</v>
      </c>
      <c r="O939" s="25">
        <v>203</v>
      </c>
      <c r="P939" s="25">
        <v>2564</v>
      </c>
      <c r="Q939" s="25">
        <v>520472</v>
      </c>
      <c r="R939" s="25">
        <v>255</v>
      </c>
      <c r="S939" s="25">
        <v>235</v>
      </c>
      <c r="T939" s="25">
        <v>2399</v>
      </c>
      <c r="U939" s="25">
        <v>563802</v>
      </c>
      <c r="V939" s="25">
        <v>65</v>
      </c>
      <c r="W939" s="25">
        <v>289</v>
      </c>
      <c r="X939" s="25">
        <v>1874</v>
      </c>
      <c r="Y939" s="25">
        <v>546745</v>
      </c>
      <c r="Z939" s="25">
        <v>35</v>
      </c>
      <c r="AA939" s="25">
        <v>313</v>
      </c>
      <c r="AB939" s="25">
        <v>2100</v>
      </c>
      <c r="AC939" s="25">
        <v>657.66800000000001</v>
      </c>
      <c r="AD939" s="25">
        <v>8</v>
      </c>
      <c r="AE939" s="25">
        <v>349</v>
      </c>
      <c r="AF939" s="25">
        <v>1980</v>
      </c>
      <c r="AG939" s="25">
        <v>691515</v>
      </c>
      <c r="AH939" s="23">
        <v>16</v>
      </c>
      <c r="AI939" s="23">
        <v>380</v>
      </c>
      <c r="AJ939" s="23">
        <v>2090</v>
      </c>
      <c r="AK939" s="23">
        <v>793760</v>
      </c>
      <c r="AL939" s="14">
        <v>14</v>
      </c>
      <c r="AM939" s="14">
        <v>388</v>
      </c>
      <c r="AN939" s="14">
        <v>2020</v>
      </c>
      <c r="AO939" s="14">
        <v>782894</v>
      </c>
    </row>
    <row r="940" spans="1:41" ht="15" x14ac:dyDescent="0.2">
      <c r="A940" s="8">
        <v>37680</v>
      </c>
      <c r="B940" s="4">
        <v>2</v>
      </c>
      <c r="C940" s="4">
        <v>126</v>
      </c>
      <c r="D940" s="4">
        <v>3050</v>
      </c>
      <c r="E940" s="10">
        <v>384300</v>
      </c>
      <c r="F940" s="4">
        <v>129</v>
      </c>
      <c r="G940" s="4">
        <v>141</v>
      </c>
      <c r="H940" s="4">
        <v>2936</v>
      </c>
      <c r="I940" s="4">
        <v>418340</v>
      </c>
      <c r="J940" s="4">
        <v>99</v>
      </c>
      <c r="K940" s="4">
        <v>164</v>
      </c>
      <c r="L940" s="9">
        <v>2800</v>
      </c>
      <c r="M940" s="4">
        <v>470457</v>
      </c>
      <c r="N940" s="4">
        <v>87</v>
      </c>
      <c r="O940" s="4">
        <v>201</v>
      </c>
      <c r="P940" s="9">
        <v>2459</v>
      </c>
      <c r="Q940" s="4">
        <v>522923</v>
      </c>
      <c r="R940" s="4">
        <v>32</v>
      </c>
      <c r="S940" s="4">
        <v>239</v>
      </c>
      <c r="T940" s="9">
        <v>2400</v>
      </c>
      <c r="U940" s="4">
        <v>567106</v>
      </c>
      <c r="V940" s="4">
        <v>16</v>
      </c>
      <c r="W940" s="4">
        <v>261</v>
      </c>
      <c r="X940" s="4">
        <v>2260</v>
      </c>
      <c r="Y940" s="4">
        <v>590708</v>
      </c>
      <c r="Z940" s="4">
        <v>8</v>
      </c>
      <c r="AA940" s="4">
        <v>293</v>
      </c>
      <c r="AB940" s="4">
        <v>2120</v>
      </c>
      <c r="AC940" s="4">
        <v>616185</v>
      </c>
      <c r="AD940" s="4">
        <v>2</v>
      </c>
      <c r="AE940" s="4">
        <v>343</v>
      </c>
      <c r="AF940" s="4">
        <v>2030</v>
      </c>
      <c r="AG940" s="4">
        <v>696080</v>
      </c>
      <c r="AH940" s="4"/>
      <c r="AI940" s="4"/>
      <c r="AJ940" s="4"/>
      <c r="AK940" s="4"/>
      <c r="AL940" s="4"/>
      <c r="AM940" s="4"/>
      <c r="AN940" s="4"/>
      <c r="AO940" s="4"/>
    </row>
    <row r="941" spans="1:41" ht="15" x14ac:dyDescent="0.2">
      <c r="A941" s="8"/>
      <c r="B941" s="4"/>
      <c r="C941" s="4"/>
      <c r="D941" s="4"/>
      <c r="E941" s="10"/>
      <c r="F941" s="4"/>
      <c r="G941" s="4"/>
      <c r="H941" s="4"/>
      <c r="I941" s="4"/>
      <c r="J941" s="4"/>
      <c r="K941" s="4"/>
      <c r="L941" s="9"/>
      <c r="M941" s="4"/>
      <c r="N941" s="4"/>
      <c r="O941" s="4"/>
      <c r="P941" s="9"/>
      <c r="Q941" s="4"/>
      <c r="R941" s="4"/>
      <c r="S941" s="4"/>
      <c r="T941" s="9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</row>
    <row r="942" spans="1:41" ht="15" x14ac:dyDescent="0.2">
      <c r="A942" s="8">
        <v>37684</v>
      </c>
      <c r="B942" s="4">
        <v>12</v>
      </c>
      <c r="C942" s="4">
        <v>123</v>
      </c>
      <c r="D942" s="4">
        <v>3200</v>
      </c>
      <c r="E942" s="10">
        <v>394133</v>
      </c>
      <c r="F942" s="4">
        <v>31</v>
      </c>
      <c r="G942" s="4">
        <v>137</v>
      </c>
      <c r="H942" s="4">
        <v>2825</v>
      </c>
      <c r="I942" s="4">
        <v>372581</v>
      </c>
      <c r="J942" s="4">
        <v>41</v>
      </c>
      <c r="K942" s="4">
        <v>161</v>
      </c>
      <c r="L942" s="9">
        <v>2820</v>
      </c>
      <c r="M942" s="4">
        <v>466727</v>
      </c>
      <c r="N942" s="4">
        <v>178</v>
      </c>
      <c r="O942" s="4">
        <v>196</v>
      </c>
      <c r="P942" s="9">
        <v>2675</v>
      </c>
      <c r="Q942" s="4">
        <v>529283</v>
      </c>
      <c r="R942" s="4">
        <v>135</v>
      </c>
      <c r="S942" s="4">
        <v>242</v>
      </c>
      <c r="T942" s="9">
        <v>2426</v>
      </c>
      <c r="U942" s="4">
        <v>587128</v>
      </c>
      <c r="V942" s="4">
        <v>33</v>
      </c>
      <c r="W942" s="4">
        <v>262</v>
      </c>
      <c r="X942" s="4">
        <v>2263</v>
      </c>
      <c r="Y942" s="4">
        <v>607679</v>
      </c>
      <c r="Z942" s="4">
        <v>2</v>
      </c>
      <c r="AA942" s="4">
        <v>311</v>
      </c>
      <c r="AB942" s="4">
        <v>2220</v>
      </c>
      <c r="AC942" s="4">
        <v>690420</v>
      </c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</row>
    <row r="943" spans="1:41" ht="15" x14ac:dyDescent="0.2">
      <c r="A943" s="18">
        <v>37686</v>
      </c>
      <c r="B943" s="14"/>
      <c r="C943" s="14"/>
      <c r="D943" s="14"/>
      <c r="E943" s="21"/>
      <c r="F943" s="25">
        <v>7</v>
      </c>
      <c r="G943" s="25">
        <v>146</v>
      </c>
      <c r="H943" s="25">
        <v>2400</v>
      </c>
      <c r="I943" s="25">
        <v>350400</v>
      </c>
      <c r="J943" s="25">
        <v>77</v>
      </c>
      <c r="K943" s="25">
        <v>172</v>
      </c>
      <c r="L943" s="25">
        <v>2761</v>
      </c>
      <c r="M943" s="25">
        <v>475458</v>
      </c>
      <c r="N943" s="25">
        <v>45</v>
      </c>
      <c r="O943" s="25">
        <v>218</v>
      </c>
      <c r="P943" s="25">
        <v>2507</v>
      </c>
      <c r="Q943" s="25">
        <v>546470</v>
      </c>
      <c r="R943" s="25">
        <v>117</v>
      </c>
      <c r="S943" s="25">
        <v>247</v>
      </c>
      <c r="T943" s="25">
        <v>2540</v>
      </c>
      <c r="U943" s="25">
        <v>590335</v>
      </c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4"/>
      <c r="AI943" s="4"/>
      <c r="AJ943" s="4"/>
      <c r="AK943" s="4"/>
      <c r="AL943" s="14">
        <v>6</v>
      </c>
      <c r="AM943" s="14">
        <v>393</v>
      </c>
      <c r="AN943" s="14">
        <v>2088</v>
      </c>
      <c r="AO943" s="14">
        <v>820460</v>
      </c>
    </row>
    <row r="944" spans="1:41" ht="15" x14ac:dyDescent="0.2">
      <c r="A944" s="8">
        <v>37687</v>
      </c>
      <c r="B944" s="4">
        <v>26</v>
      </c>
      <c r="C944" s="4">
        <v>122</v>
      </c>
      <c r="D944" s="4">
        <v>2850</v>
      </c>
      <c r="E944" s="10">
        <v>357919</v>
      </c>
      <c r="F944" s="4">
        <v>107</v>
      </c>
      <c r="G944" s="4">
        <v>143</v>
      </c>
      <c r="H944" s="4">
        <v>2940</v>
      </c>
      <c r="I944" s="4">
        <v>417620</v>
      </c>
      <c r="J944" s="4">
        <v>31</v>
      </c>
      <c r="K944" s="4">
        <v>169</v>
      </c>
      <c r="L944" s="9">
        <v>2825</v>
      </c>
      <c r="M944" s="4">
        <v>481029</v>
      </c>
      <c r="N944" s="4">
        <v>207</v>
      </c>
      <c r="O944" s="4">
        <v>193</v>
      </c>
      <c r="P944" s="9">
        <v>2695</v>
      </c>
      <c r="Q944" s="4">
        <v>523730</v>
      </c>
      <c r="R944" s="4">
        <v>88</v>
      </c>
      <c r="S944" s="4">
        <v>228</v>
      </c>
      <c r="T944" s="9">
        <v>2410</v>
      </c>
      <c r="U944" s="4">
        <v>554654</v>
      </c>
      <c r="V944" s="4">
        <v>13</v>
      </c>
      <c r="W944" s="4">
        <v>267</v>
      </c>
      <c r="X944" s="4">
        <v>2360</v>
      </c>
      <c r="Y944" s="4">
        <v>629212</v>
      </c>
      <c r="Z944" s="4">
        <v>3</v>
      </c>
      <c r="AA944" s="4">
        <v>311</v>
      </c>
      <c r="AB944" s="4">
        <v>2080</v>
      </c>
      <c r="AC944" s="4">
        <v>647573</v>
      </c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</row>
    <row r="945" spans="1:41" ht="15" x14ac:dyDescent="0.2">
      <c r="A945" s="8">
        <v>37691</v>
      </c>
      <c r="B945" s="4">
        <v>23</v>
      </c>
      <c r="C945" s="4">
        <v>124</v>
      </c>
      <c r="D945" s="4">
        <v>2933</v>
      </c>
      <c r="E945" s="10">
        <v>364568</v>
      </c>
      <c r="F945" s="4">
        <v>63</v>
      </c>
      <c r="G945" s="4">
        <v>138</v>
      </c>
      <c r="H945" s="4">
        <v>2938</v>
      </c>
      <c r="I945" s="4">
        <v>408454</v>
      </c>
      <c r="J945" s="4">
        <v>112</v>
      </c>
      <c r="K945" s="4">
        <v>164</v>
      </c>
      <c r="L945" s="9">
        <v>2870</v>
      </c>
      <c r="M945" s="4">
        <v>467870</v>
      </c>
      <c r="N945" s="4">
        <v>158</v>
      </c>
      <c r="O945" s="4">
        <v>199</v>
      </c>
      <c r="P945" s="9">
        <v>2556</v>
      </c>
      <c r="Q945" s="4">
        <v>533948</v>
      </c>
      <c r="R945" s="4">
        <v>55</v>
      </c>
      <c r="S945" s="4">
        <v>237</v>
      </c>
      <c r="T945" s="9">
        <v>2385</v>
      </c>
      <c r="U945" s="4">
        <v>563417</v>
      </c>
      <c r="V945" s="4"/>
      <c r="W945" s="4"/>
      <c r="X945" s="4"/>
      <c r="Y945" s="4"/>
      <c r="Z945" s="4"/>
      <c r="AA945" s="4"/>
      <c r="AB945" s="4"/>
      <c r="AC945" s="4"/>
      <c r="AD945" s="4">
        <v>32</v>
      </c>
      <c r="AE945" s="4">
        <v>330</v>
      </c>
      <c r="AF945" s="4">
        <v>2170</v>
      </c>
      <c r="AG945" s="4">
        <v>715571</v>
      </c>
      <c r="AH945" s="4"/>
      <c r="AI945" s="4"/>
      <c r="AJ945" s="4"/>
      <c r="AK945" s="4"/>
      <c r="AL945" s="4"/>
      <c r="AM945" s="4"/>
      <c r="AN945" s="4"/>
      <c r="AO945" s="4"/>
    </row>
    <row r="946" spans="1:41" ht="15" x14ac:dyDescent="0.2">
      <c r="A946" s="18">
        <v>37693</v>
      </c>
      <c r="B946" s="25">
        <v>72</v>
      </c>
      <c r="C946" s="25">
        <v>122</v>
      </c>
      <c r="D946" s="25">
        <v>2744</v>
      </c>
      <c r="E946" s="26">
        <v>341168</v>
      </c>
      <c r="F946" s="25">
        <v>103</v>
      </c>
      <c r="G946" s="25">
        <v>140</v>
      </c>
      <c r="H946" s="25">
        <v>2777</v>
      </c>
      <c r="I946" s="25">
        <v>398696</v>
      </c>
      <c r="J946" s="25">
        <v>219</v>
      </c>
      <c r="K946" s="25">
        <v>174</v>
      </c>
      <c r="L946" s="25">
        <v>2523</v>
      </c>
      <c r="M946" s="25">
        <v>430243</v>
      </c>
      <c r="N946" s="25">
        <v>348</v>
      </c>
      <c r="O946" s="25">
        <v>195</v>
      </c>
      <c r="P946" s="25">
        <v>2625</v>
      </c>
      <c r="Q946" s="25">
        <v>526099</v>
      </c>
      <c r="R946" s="25">
        <v>188</v>
      </c>
      <c r="S946" s="25">
        <v>234</v>
      </c>
      <c r="T946" s="25">
        <v>2277</v>
      </c>
      <c r="U946" s="25">
        <v>546217</v>
      </c>
      <c r="V946" s="25">
        <v>122</v>
      </c>
      <c r="W946" s="25">
        <v>268</v>
      </c>
      <c r="X946" s="25">
        <v>2020</v>
      </c>
      <c r="Y946" s="25">
        <v>621160</v>
      </c>
      <c r="Z946" s="25">
        <v>162</v>
      </c>
      <c r="AA946" s="25">
        <v>301</v>
      </c>
      <c r="AB946" s="25">
        <v>2215</v>
      </c>
      <c r="AC946" s="25">
        <v>663384</v>
      </c>
      <c r="AD946" s="25">
        <v>58</v>
      </c>
      <c r="AE946" s="25">
        <v>330</v>
      </c>
      <c r="AF946" s="25">
        <v>2213</v>
      </c>
      <c r="AG946" s="25">
        <v>729265</v>
      </c>
      <c r="AH946" s="23">
        <v>2</v>
      </c>
      <c r="AI946" s="23">
        <v>369</v>
      </c>
      <c r="AJ946" s="23">
        <v>2040</v>
      </c>
      <c r="AK946" s="23">
        <v>753160</v>
      </c>
      <c r="AL946" s="25"/>
      <c r="AM946" s="4"/>
      <c r="AN946" s="29"/>
      <c r="AO946" s="4"/>
    </row>
    <row r="947" spans="1:41" ht="15.75" x14ac:dyDescent="0.25">
      <c r="A947" s="8">
        <v>37694</v>
      </c>
      <c r="B947" s="4">
        <v>101</v>
      </c>
      <c r="C947" s="4">
        <v>125</v>
      </c>
      <c r="D947" s="4">
        <v>2850</v>
      </c>
      <c r="E947" s="10">
        <v>356913</v>
      </c>
      <c r="F947" s="4">
        <v>133</v>
      </c>
      <c r="G947" s="4">
        <v>137</v>
      </c>
      <c r="H947" s="4">
        <v>2831</v>
      </c>
      <c r="I947" s="4">
        <v>382906</v>
      </c>
      <c r="J947" s="4">
        <v>69</v>
      </c>
      <c r="K947" s="4">
        <v>203</v>
      </c>
      <c r="L947" s="9">
        <v>2610</v>
      </c>
      <c r="M947" s="4">
        <v>528759</v>
      </c>
      <c r="N947" s="4">
        <v>96</v>
      </c>
      <c r="O947" s="4">
        <v>170</v>
      </c>
      <c r="P947" s="9">
        <v>2770</v>
      </c>
      <c r="Q947" s="4">
        <v>468949</v>
      </c>
      <c r="R947" s="4">
        <v>53</v>
      </c>
      <c r="S947" s="4">
        <v>256</v>
      </c>
      <c r="T947" s="9">
        <v>2350</v>
      </c>
      <c r="U947" s="4">
        <v>517298</v>
      </c>
      <c r="V947" s="4">
        <v>1</v>
      </c>
      <c r="W947" s="4">
        <v>255</v>
      </c>
      <c r="X947" s="4">
        <v>2300</v>
      </c>
      <c r="Y947" s="4">
        <v>586500</v>
      </c>
      <c r="Z947" s="4">
        <v>27</v>
      </c>
      <c r="AA947" s="4">
        <v>298</v>
      </c>
      <c r="AB947" s="4">
        <v>2107</v>
      </c>
      <c r="AC947" s="4">
        <v>645502</v>
      </c>
      <c r="AD947" s="4">
        <v>5</v>
      </c>
      <c r="AE947" s="4">
        <v>333</v>
      </c>
      <c r="AF947" s="4">
        <v>1840</v>
      </c>
      <c r="AG947" s="4">
        <v>613088</v>
      </c>
      <c r="AH947" s="6">
        <v>5</v>
      </c>
      <c r="AI947" s="6">
        <v>372</v>
      </c>
      <c r="AJ947" s="6">
        <v>1890</v>
      </c>
      <c r="AK947" s="6">
        <v>704528</v>
      </c>
      <c r="AL947" s="4"/>
      <c r="AM947" s="4"/>
      <c r="AN947" s="4"/>
      <c r="AO947" s="4"/>
    </row>
    <row r="948" spans="1:41" ht="15" x14ac:dyDescent="0.2">
      <c r="A948" s="8">
        <v>37698</v>
      </c>
      <c r="B948" s="4">
        <v>93</v>
      </c>
      <c r="C948" s="4">
        <v>124</v>
      </c>
      <c r="D948" s="4">
        <v>3112</v>
      </c>
      <c r="E948" s="10">
        <v>329286</v>
      </c>
      <c r="F948" s="4">
        <v>74</v>
      </c>
      <c r="G948" s="4">
        <v>146</v>
      </c>
      <c r="H948" s="4">
        <v>2870</v>
      </c>
      <c r="I948" s="4">
        <v>424165</v>
      </c>
      <c r="J948" s="4">
        <v>46</v>
      </c>
      <c r="K948" s="4">
        <v>167</v>
      </c>
      <c r="L948" s="9">
        <v>2900</v>
      </c>
      <c r="M948" s="4">
        <v>482465</v>
      </c>
      <c r="N948" s="4">
        <v>104</v>
      </c>
      <c r="O948" s="4">
        <v>186</v>
      </c>
      <c r="P948" s="9">
        <v>2533</v>
      </c>
      <c r="Q948" s="4">
        <v>512838</v>
      </c>
      <c r="R948" s="4">
        <v>44</v>
      </c>
      <c r="S948" s="4">
        <v>231</v>
      </c>
      <c r="T948" s="9">
        <v>2525</v>
      </c>
      <c r="U948" s="4">
        <v>583530</v>
      </c>
      <c r="V948" s="4">
        <v>44</v>
      </c>
      <c r="W948" s="4">
        <v>264</v>
      </c>
      <c r="X948" s="4">
        <v>2445</v>
      </c>
      <c r="Y948" s="4">
        <v>645841</v>
      </c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</row>
    <row r="949" spans="1:41" ht="15" x14ac:dyDescent="0.2">
      <c r="A949" s="18">
        <v>37700</v>
      </c>
      <c r="B949" s="25">
        <v>108</v>
      </c>
      <c r="C949" s="25">
        <v>119</v>
      </c>
      <c r="D949" s="25">
        <v>2600</v>
      </c>
      <c r="E949" s="26">
        <v>344119</v>
      </c>
      <c r="F949" s="25">
        <v>213</v>
      </c>
      <c r="G949" s="25">
        <v>139</v>
      </c>
      <c r="H949" s="25">
        <v>2350</v>
      </c>
      <c r="I949" s="25">
        <v>387356</v>
      </c>
      <c r="J949" s="25">
        <v>349</v>
      </c>
      <c r="K949" s="25">
        <v>165</v>
      </c>
      <c r="L949" s="25">
        <v>2380</v>
      </c>
      <c r="M949" s="25">
        <v>461861</v>
      </c>
      <c r="N949" s="25">
        <v>364</v>
      </c>
      <c r="O949" s="25">
        <v>198</v>
      </c>
      <c r="P949" s="25">
        <v>2040</v>
      </c>
      <c r="Q949" s="25">
        <v>616224</v>
      </c>
      <c r="R949" s="25">
        <v>110</v>
      </c>
      <c r="S949" s="25">
        <v>236</v>
      </c>
      <c r="T949" s="25">
        <v>2000</v>
      </c>
      <c r="U949" s="25">
        <v>582879</v>
      </c>
      <c r="V949" s="25">
        <v>162</v>
      </c>
      <c r="W949" s="25">
        <v>255</v>
      </c>
      <c r="X949" s="25">
        <v>2540</v>
      </c>
      <c r="Y949" s="25">
        <v>647192</v>
      </c>
      <c r="Z949" s="25">
        <v>80</v>
      </c>
      <c r="AA949" s="25">
        <v>293</v>
      </c>
      <c r="AB949" s="25">
        <v>2080</v>
      </c>
      <c r="AC949" s="25">
        <v>666268</v>
      </c>
      <c r="AD949" s="25">
        <v>191</v>
      </c>
      <c r="AE949" s="25">
        <v>332</v>
      </c>
      <c r="AF949" s="25">
        <v>2000</v>
      </c>
      <c r="AG949" s="25">
        <v>743077</v>
      </c>
      <c r="AH949" s="23">
        <v>15</v>
      </c>
      <c r="AI949" s="23">
        <v>394</v>
      </c>
      <c r="AJ949" s="23">
        <v>2060</v>
      </c>
      <c r="AK949" s="23">
        <v>826133</v>
      </c>
      <c r="AL949" s="14">
        <v>1</v>
      </c>
      <c r="AM949" s="14">
        <v>458</v>
      </c>
      <c r="AN949" s="14">
        <v>2000</v>
      </c>
      <c r="AO949" s="14">
        <v>916000</v>
      </c>
    </row>
    <row r="950" spans="1:41" ht="15" x14ac:dyDescent="0.2">
      <c r="A950" s="8">
        <v>37701</v>
      </c>
      <c r="B950" s="4">
        <v>88</v>
      </c>
      <c r="C950" s="4">
        <v>124</v>
      </c>
      <c r="D950" s="4">
        <v>3150</v>
      </c>
      <c r="E950" s="10">
        <v>384774</v>
      </c>
      <c r="F950" s="4">
        <v>170</v>
      </c>
      <c r="G950" s="4">
        <v>138</v>
      </c>
      <c r="H950" s="4">
        <v>3106</v>
      </c>
      <c r="I950" s="4">
        <v>431683</v>
      </c>
      <c r="J950" s="4">
        <v>123</v>
      </c>
      <c r="K950" s="4">
        <v>174</v>
      </c>
      <c r="L950" s="9">
        <v>2708</v>
      </c>
      <c r="M950" s="4">
        <v>480816</v>
      </c>
      <c r="N950" s="4">
        <v>41</v>
      </c>
      <c r="O950" s="4">
        <v>209</v>
      </c>
      <c r="P950" s="9">
        <v>2650</v>
      </c>
      <c r="Q950" s="4">
        <v>555207</v>
      </c>
      <c r="R950" s="4">
        <v>49</v>
      </c>
      <c r="S950" s="4">
        <v>234</v>
      </c>
      <c r="T950" s="9">
        <v>2550</v>
      </c>
      <c r="U950" s="4">
        <v>597853</v>
      </c>
      <c r="V950" s="4">
        <v>11</v>
      </c>
      <c r="W950" s="4">
        <v>253</v>
      </c>
      <c r="X950" s="4">
        <v>2343</v>
      </c>
      <c r="Y950" s="4">
        <v>595800</v>
      </c>
      <c r="Z950" s="4">
        <v>1</v>
      </c>
      <c r="AA950" s="4">
        <v>316</v>
      </c>
      <c r="AB950" s="4">
        <v>1980</v>
      </c>
      <c r="AC950" s="4">
        <v>625680</v>
      </c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</row>
    <row r="951" spans="1:41" ht="15" x14ac:dyDescent="0.2">
      <c r="A951" s="8">
        <v>37705</v>
      </c>
      <c r="B951" s="4">
        <v>157</v>
      </c>
      <c r="C951" s="4">
        <v>123</v>
      </c>
      <c r="D951" s="4">
        <v>3036</v>
      </c>
      <c r="E951" s="10">
        <v>379311</v>
      </c>
      <c r="F951" s="4">
        <v>135</v>
      </c>
      <c r="G951" s="4">
        <v>142</v>
      </c>
      <c r="H951" s="4">
        <v>3060</v>
      </c>
      <c r="I951" s="4">
        <v>434246</v>
      </c>
      <c r="J951" s="4">
        <v>136</v>
      </c>
      <c r="K951" s="4">
        <v>165</v>
      </c>
      <c r="L951" s="9">
        <v>2761</v>
      </c>
      <c r="M951" s="4">
        <v>468096</v>
      </c>
      <c r="N951" s="4">
        <v>123</v>
      </c>
      <c r="O951" s="4">
        <v>197</v>
      </c>
      <c r="P951" s="9">
        <v>2661</v>
      </c>
      <c r="Q951" s="4">
        <v>534656</v>
      </c>
      <c r="R951" s="4">
        <v>17</v>
      </c>
      <c r="S951" s="4">
        <v>232</v>
      </c>
      <c r="T951" s="9">
        <v>2525</v>
      </c>
      <c r="U951" s="4">
        <v>588629</v>
      </c>
      <c r="V951" s="4">
        <v>49</v>
      </c>
      <c r="W951" s="4">
        <v>263</v>
      </c>
      <c r="X951" s="4">
        <v>2340</v>
      </c>
      <c r="Y951" s="4">
        <v>650050</v>
      </c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</row>
    <row r="952" spans="1:41" ht="15" x14ac:dyDescent="0.2">
      <c r="A952" s="8">
        <v>37707</v>
      </c>
      <c r="B952" s="4"/>
      <c r="C952" s="4"/>
      <c r="D952" s="4"/>
      <c r="E952" s="10"/>
      <c r="F952" s="4"/>
      <c r="G952" s="4"/>
      <c r="H952" s="4"/>
      <c r="I952" s="4"/>
      <c r="J952" s="4"/>
      <c r="K952" s="4"/>
      <c r="L952" s="9"/>
      <c r="M952" s="4"/>
      <c r="N952" s="4"/>
      <c r="O952" s="4"/>
      <c r="P952" s="9"/>
      <c r="Q952" s="4"/>
      <c r="R952" s="4"/>
      <c r="S952" s="4"/>
      <c r="T952" s="9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</row>
    <row r="953" spans="1:41" ht="15" x14ac:dyDescent="0.2">
      <c r="A953" s="8">
        <v>37708</v>
      </c>
      <c r="B953" s="4">
        <v>53</v>
      </c>
      <c r="C953" s="4">
        <v>120</v>
      </c>
      <c r="D953" s="4">
        <v>3238</v>
      </c>
      <c r="E953" s="10">
        <v>380155</v>
      </c>
      <c r="F953" s="4">
        <v>125</v>
      </c>
      <c r="G953" s="4">
        <v>144</v>
      </c>
      <c r="H953" s="4">
        <v>3075</v>
      </c>
      <c r="I953" s="4">
        <v>442257</v>
      </c>
      <c r="J953" s="4">
        <v>115</v>
      </c>
      <c r="K953" s="4">
        <v>167</v>
      </c>
      <c r="L953" s="9">
        <v>2872</v>
      </c>
      <c r="M953" s="4">
        <v>479565</v>
      </c>
      <c r="N953" s="4">
        <v>116</v>
      </c>
      <c r="O953" s="4">
        <v>204</v>
      </c>
      <c r="P953" s="9">
        <v>2769</v>
      </c>
      <c r="Q953" s="4">
        <v>565216</v>
      </c>
      <c r="R953" s="4">
        <v>2</v>
      </c>
      <c r="S953" s="4">
        <v>228</v>
      </c>
      <c r="T953" s="9">
        <v>2650</v>
      </c>
      <c r="U953" s="4">
        <v>604200</v>
      </c>
      <c r="V953" s="4">
        <v>8</v>
      </c>
      <c r="W953" s="4">
        <v>262</v>
      </c>
      <c r="X953" s="4">
        <v>2520</v>
      </c>
      <c r="Y953" s="4">
        <v>658980</v>
      </c>
      <c r="Z953" s="4">
        <v>2</v>
      </c>
      <c r="AA953" s="4">
        <v>318</v>
      </c>
      <c r="AB953" s="4">
        <v>2220</v>
      </c>
      <c r="AC953" s="4">
        <v>705960</v>
      </c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</row>
    <row r="954" spans="1:41" ht="15" x14ac:dyDescent="0.2">
      <c r="A954" s="8"/>
      <c r="B954" s="4"/>
      <c r="C954" s="4"/>
      <c r="D954" s="4"/>
      <c r="E954" s="10"/>
      <c r="F954" s="4"/>
      <c r="G954" s="4"/>
      <c r="H954" s="4"/>
      <c r="I954" s="4"/>
      <c r="J954" s="4"/>
      <c r="K954" s="4"/>
      <c r="L954" s="9"/>
      <c r="M954" s="4"/>
      <c r="N954" s="4"/>
      <c r="O954" s="4"/>
      <c r="P954" s="9"/>
      <c r="Q954" s="4"/>
      <c r="R954" s="4"/>
      <c r="S954" s="4"/>
      <c r="T954" s="9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</row>
    <row r="955" spans="1:41" ht="15" x14ac:dyDescent="0.2">
      <c r="A955" s="8">
        <v>37712</v>
      </c>
      <c r="B955" s="4">
        <v>25</v>
      </c>
      <c r="C955" s="4">
        <v>114</v>
      </c>
      <c r="D955" s="4">
        <v>2083</v>
      </c>
      <c r="E955" s="10">
        <v>351040</v>
      </c>
      <c r="F955" s="4">
        <v>90</v>
      </c>
      <c r="G955" s="4">
        <v>145</v>
      </c>
      <c r="H955" s="4">
        <v>3050</v>
      </c>
      <c r="I955" s="4">
        <v>449647</v>
      </c>
      <c r="J955" s="4">
        <v>171</v>
      </c>
      <c r="K955" s="4">
        <v>166</v>
      </c>
      <c r="L955" s="9">
        <v>2940</v>
      </c>
      <c r="M955" s="4">
        <v>488889</v>
      </c>
      <c r="N955" s="4">
        <v>118</v>
      </c>
      <c r="O955" s="4">
        <v>192</v>
      </c>
      <c r="P955" s="9">
        <v>2733</v>
      </c>
      <c r="Q955" s="4">
        <v>541881</v>
      </c>
      <c r="R955" s="4">
        <v>24</v>
      </c>
      <c r="S955" s="4">
        <v>225</v>
      </c>
      <c r="T955" s="9">
        <v>2650</v>
      </c>
      <c r="U955" s="4">
        <v>595808</v>
      </c>
      <c r="V955" s="4">
        <v>24</v>
      </c>
      <c r="W955" s="4">
        <v>252</v>
      </c>
      <c r="X955" s="4">
        <v>2650</v>
      </c>
      <c r="Y955" s="4">
        <v>595808</v>
      </c>
      <c r="Z955" s="4">
        <v>18</v>
      </c>
      <c r="AA955" s="4">
        <v>259</v>
      </c>
      <c r="AB955" s="4">
        <v>2200</v>
      </c>
      <c r="AC955" s="4">
        <v>790289</v>
      </c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</row>
    <row r="956" spans="1:41" ht="15" x14ac:dyDescent="0.2">
      <c r="A956" s="8">
        <v>37714</v>
      </c>
      <c r="B956" s="4"/>
      <c r="C956" s="4"/>
      <c r="D956" s="4"/>
      <c r="E956" s="10"/>
      <c r="F956" s="4"/>
      <c r="G956" s="4"/>
      <c r="H956" s="4"/>
      <c r="I956" s="4"/>
      <c r="J956" s="4"/>
      <c r="K956" s="4"/>
      <c r="L956" s="9"/>
      <c r="M956" s="4"/>
      <c r="N956" s="4"/>
      <c r="O956" s="4"/>
      <c r="P956" s="9"/>
      <c r="Q956" s="4"/>
      <c r="R956" s="4"/>
      <c r="S956" s="4"/>
      <c r="T956" s="9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</row>
    <row r="957" spans="1:41" ht="15" x14ac:dyDescent="0.2">
      <c r="A957" s="8">
        <v>37715</v>
      </c>
      <c r="B957" s="4">
        <v>67</v>
      </c>
      <c r="C957" s="4">
        <v>113</v>
      </c>
      <c r="D957" s="4">
        <v>3138</v>
      </c>
      <c r="E957" s="10">
        <v>355821</v>
      </c>
      <c r="F957" s="4">
        <v>53</v>
      </c>
      <c r="G957" s="4">
        <v>139</v>
      </c>
      <c r="H957" s="4">
        <v>2925</v>
      </c>
      <c r="I957" s="4">
        <v>406471</v>
      </c>
      <c r="J957" s="4">
        <v>158</v>
      </c>
      <c r="K957" s="4">
        <v>168</v>
      </c>
      <c r="L957" s="9">
        <v>2964</v>
      </c>
      <c r="M957" s="4">
        <v>496408</v>
      </c>
      <c r="N957" s="4">
        <v>99</v>
      </c>
      <c r="O957" s="4">
        <v>201</v>
      </c>
      <c r="P957" s="9">
        <v>2742</v>
      </c>
      <c r="Q957" s="4">
        <v>546788</v>
      </c>
      <c r="R957" s="4"/>
      <c r="S957" s="4"/>
      <c r="T957" s="9"/>
      <c r="U957" s="4"/>
      <c r="V957" s="4"/>
      <c r="W957" s="4"/>
      <c r="X957" s="4"/>
      <c r="Y957" s="4"/>
      <c r="Z957" s="4">
        <v>3</v>
      </c>
      <c r="AA957" s="4">
        <v>303</v>
      </c>
      <c r="AB957" s="4">
        <v>2320</v>
      </c>
      <c r="AC957" s="4">
        <v>703733</v>
      </c>
      <c r="AD957" s="4">
        <v>10</v>
      </c>
      <c r="AE957" s="4">
        <v>325</v>
      </c>
      <c r="AF957" s="4">
        <v>2300</v>
      </c>
      <c r="AG957" s="4">
        <v>746580</v>
      </c>
      <c r="AH957" s="4"/>
      <c r="AI957" s="4"/>
      <c r="AJ957" s="4"/>
      <c r="AK957" s="4"/>
      <c r="AL957" s="4"/>
      <c r="AM957" s="4"/>
      <c r="AN957" s="4"/>
      <c r="AO957" s="4"/>
    </row>
    <row r="958" spans="1:41" ht="15" x14ac:dyDescent="0.2">
      <c r="A958" s="8">
        <v>37719</v>
      </c>
      <c r="B958" s="4">
        <v>56</v>
      </c>
      <c r="C958" s="4">
        <v>126</v>
      </c>
      <c r="D958" s="4">
        <v>3060</v>
      </c>
      <c r="E958" s="10">
        <v>404598</v>
      </c>
      <c r="F958" s="4">
        <v>299</v>
      </c>
      <c r="G958" s="4">
        <v>136</v>
      </c>
      <c r="H958" s="4">
        <v>2966</v>
      </c>
      <c r="I958" s="4">
        <v>405794</v>
      </c>
      <c r="J958" s="4">
        <v>258</v>
      </c>
      <c r="K958" s="4">
        <v>167</v>
      </c>
      <c r="L958" s="9">
        <v>2881</v>
      </c>
      <c r="M958" s="4">
        <v>485999</v>
      </c>
      <c r="N958" s="4">
        <v>146</v>
      </c>
      <c r="O958" s="4">
        <v>195</v>
      </c>
      <c r="P958" s="9">
        <v>2767</v>
      </c>
      <c r="Q958" s="4">
        <v>542385</v>
      </c>
      <c r="R958" s="4">
        <v>30</v>
      </c>
      <c r="S958" s="4">
        <v>241</v>
      </c>
      <c r="T958" s="9">
        <v>2315</v>
      </c>
      <c r="U958" s="4">
        <v>583753</v>
      </c>
      <c r="V958" s="4">
        <v>8</v>
      </c>
      <c r="W958" s="4">
        <v>254</v>
      </c>
      <c r="X958" s="4">
        <v>2520</v>
      </c>
      <c r="Y958" s="4">
        <v>640710</v>
      </c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</row>
    <row r="959" spans="1:41" ht="15" x14ac:dyDescent="0.2">
      <c r="A959" s="18">
        <v>37721</v>
      </c>
      <c r="B959" s="25">
        <v>143</v>
      </c>
      <c r="C959" s="25">
        <v>114</v>
      </c>
      <c r="D959" s="25">
        <v>2889</v>
      </c>
      <c r="E959" s="26">
        <v>348889</v>
      </c>
      <c r="F959" s="25">
        <v>499</v>
      </c>
      <c r="G959" s="25">
        <v>138</v>
      </c>
      <c r="H959" s="25">
        <v>2945</v>
      </c>
      <c r="I959" s="25">
        <v>412358</v>
      </c>
      <c r="J959" s="25">
        <v>499</v>
      </c>
      <c r="K959" s="25">
        <v>138</v>
      </c>
      <c r="L959" s="25">
        <v>2945</v>
      </c>
      <c r="M959" s="25">
        <v>412358</v>
      </c>
      <c r="N959" s="25">
        <v>143</v>
      </c>
      <c r="O959" s="25">
        <v>195</v>
      </c>
      <c r="P959" s="25">
        <v>2665</v>
      </c>
      <c r="Q959" s="25">
        <v>527994</v>
      </c>
      <c r="R959" s="25">
        <v>113</v>
      </c>
      <c r="S959" s="25">
        <v>232</v>
      </c>
      <c r="T959" s="25">
        <v>2558</v>
      </c>
      <c r="U959" s="25">
        <v>620199</v>
      </c>
      <c r="V959" s="25">
        <v>23</v>
      </c>
      <c r="W959" s="25">
        <v>267</v>
      </c>
      <c r="X959" s="25">
        <v>2410</v>
      </c>
      <c r="Y959" s="25">
        <v>654488</v>
      </c>
      <c r="Z959" s="25">
        <v>20</v>
      </c>
      <c r="AA959" s="25">
        <v>302</v>
      </c>
      <c r="AB959" s="25">
        <v>2310</v>
      </c>
      <c r="AC959" s="25">
        <v>701508</v>
      </c>
      <c r="AD959" s="25">
        <v>1</v>
      </c>
      <c r="AE959" s="25">
        <v>344</v>
      </c>
      <c r="AF959" s="25">
        <v>2390</v>
      </c>
      <c r="AG959" s="25">
        <v>822160</v>
      </c>
      <c r="AH959" s="4"/>
      <c r="AI959" s="4"/>
      <c r="AJ959" s="4"/>
      <c r="AK959" s="4"/>
      <c r="AL959" s="4"/>
      <c r="AM959" s="4"/>
      <c r="AN959" s="29"/>
      <c r="AO959" s="4"/>
    </row>
    <row r="960" spans="1:41" ht="15" x14ac:dyDescent="0.2">
      <c r="A960" s="8">
        <v>37722</v>
      </c>
      <c r="B960" s="4">
        <v>106</v>
      </c>
      <c r="C960" s="4">
        <v>118</v>
      </c>
      <c r="D960" s="4">
        <v>3000</v>
      </c>
      <c r="E960" s="10">
        <v>354275</v>
      </c>
      <c r="F960" s="4">
        <v>52</v>
      </c>
      <c r="G960" s="4">
        <v>143</v>
      </c>
      <c r="H960" s="4">
        <v>2867</v>
      </c>
      <c r="I960" s="4">
        <v>429185</v>
      </c>
      <c r="J960" s="4">
        <v>66</v>
      </c>
      <c r="K960" s="4">
        <v>157</v>
      </c>
      <c r="L960" s="9">
        <v>2742</v>
      </c>
      <c r="M960" s="4">
        <v>456932</v>
      </c>
      <c r="N960" s="4">
        <v>37</v>
      </c>
      <c r="O960" s="4">
        <v>187</v>
      </c>
      <c r="P960" s="9">
        <v>2700</v>
      </c>
      <c r="Q960" s="4">
        <v>510562</v>
      </c>
      <c r="R960" s="4"/>
      <c r="S960" s="4"/>
      <c r="T960" s="9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</row>
    <row r="961" spans="1:41" ht="15" x14ac:dyDescent="0.2">
      <c r="A961" s="8">
        <v>37726</v>
      </c>
      <c r="B961" s="4">
        <v>166</v>
      </c>
      <c r="C961" s="4">
        <v>123</v>
      </c>
      <c r="D961" s="4">
        <v>3085</v>
      </c>
      <c r="E961" s="10">
        <v>384153</v>
      </c>
      <c r="F961" s="4">
        <v>155</v>
      </c>
      <c r="G961" s="4">
        <v>144</v>
      </c>
      <c r="H961" s="4">
        <v>2979</v>
      </c>
      <c r="I961" s="4">
        <v>436764</v>
      </c>
      <c r="J961" s="4">
        <v>217</v>
      </c>
      <c r="K961" s="4">
        <v>161</v>
      </c>
      <c r="L961" s="9">
        <v>2858</v>
      </c>
      <c r="M961" s="4">
        <v>478147</v>
      </c>
      <c r="N961" s="4">
        <v>161</v>
      </c>
      <c r="O961" s="4">
        <v>184</v>
      </c>
      <c r="P961" s="9">
        <v>2781</v>
      </c>
      <c r="Q961" s="4">
        <v>534264</v>
      </c>
      <c r="R961" s="4">
        <v>76</v>
      </c>
      <c r="S961" s="4">
        <v>238</v>
      </c>
      <c r="T961" s="9">
        <f>2640</f>
        <v>2640</v>
      </c>
      <c r="U961" s="4">
        <v>625121</v>
      </c>
      <c r="V961" s="4">
        <v>10</v>
      </c>
      <c r="W961" s="4">
        <v>252</v>
      </c>
      <c r="X961" s="4">
        <v>2650</v>
      </c>
      <c r="Y961" s="4">
        <v>666740</v>
      </c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1">
        <v>5</v>
      </c>
      <c r="AM961" s="1">
        <v>440</v>
      </c>
      <c r="AN961" s="1">
        <v>2200</v>
      </c>
      <c r="AO961" s="1">
        <v>967120</v>
      </c>
    </row>
    <row r="962" spans="1:41" ht="15" x14ac:dyDescent="0.2">
      <c r="A962" s="18">
        <v>37728</v>
      </c>
      <c r="B962" s="25">
        <v>173</v>
      </c>
      <c r="C962" s="25">
        <v>132</v>
      </c>
      <c r="D962" s="25">
        <v>3091</v>
      </c>
      <c r="E962" s="26">
        <v>388788</v>
      </c>
      <c r="F962" s="25">
        <v>114</v>
      </c>
      <c r="G962" s="25">
        <v>145</v>
      </c>
      <c r="H962" s="25">
        <v>2978</v>
      </c>
      <c r="I962" s="25">
        <v>436423</v>
      </c>
      <c r="J962" s="25">
        <v>121</v>
      </c>
      <c r="K962" s="25">
        <v>134</v>
      </c>
      <c r="L962" s="25">
        <v>2800</v>
      </c>
      <c r="M962" s="25">
        <v>462623</v>
      </c>
      <c r="N962" s="25">
        <v>224</v>
      </c>
      <c r="O962" s="25">
        <v>199</v>
      </c>
      <c r="P962" s="25">
        <v>2766</v>
      </c>
      <c r="Q962" s="25">
        <v>577534</v>
      </c>
      <c r="R962" s="25">
        <v>31</v>
      </c>
      <c r="S962" s="25">
        <v>227</v>
      </c>
      <c r="T962" s="25">
        <v>2555</v>
      </c>
      <c r="U962" s="25">
        <v>576987</v>
      </c>
      <c r="V962" s="25">
        <v>22</v>
      </c>
      <c r="W962" s="25">
        <v>268</v>
      </c>
      <c r="X962" s="25">
        <v>2370</v>
      </c>
      <c r="Y962" s="25">
        <v>665632</v>
      </c>
      <c r="Z962" s="25">
        <v>32</v>
      </c>
      <c r="AA962" s="25">
        <v>301</v>
      </c>
      <c r="AB962" s="25">
        <v>2460</v>
      </c>
      <c r="AC962" s="25">
        <v>733492</v>
      </c>
      <c r="AD962" s="25">
        <v>10</v>
      </c>
      <c r="AE962" s="25">
        <v>324</v>
      </c>
      <c r="AF962" s="25">
        <v>2298</v>
      </c>
      <c r="AG962" s="25">
        <v>764748</v>
      </c>
      <c r="AH962" s="4"/>
      <c r="AI962" s="4"/>
      <c r="AJ962" s="4"/>
      <c r="AK962" s="4"/>
      <c r="AL962" s="4"/>
      <c r="AM962" s="4"/>
      <c r="AN962" s="4"/>
      <c r="AO962" s="4"/>
    </row>
    <row r="963" spans="1:41" ht="15" x14ac:dyDescent="0.2">
      <c r="A963" s="8">
        <v>37729</v>
      </c>
      <c r="B963" s="4"/>
      <c r="C963" s="4"/>
      <c r="D963" s="4"/>
      <c r="E963" s="10"/>
      <c r="F963" s="4"/>
      <c r="G963" s="4"/>
      <c r="H963" s="4"/>
      <c r="I963" s="4"/>
      <c r="J963" s="4"/>
      <c r="K963" s="4"/>
      <c r="L963" s="9"/>
      <c r="M963" s="4"/>
      <c r="N963" s="4"/>
      <c r="O963" s="4"/>
      <c r="P963" s="9"/>
      <c r="Q963" s="4"/>
      <c r="R963" s="4"/>
      <c r="S963" s="4"/>
      <c r="T963" s="9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</row>
    <row r="964" spans="1:41" ht="15" x14ac:dyDescent="0.2">
      <c r="A964" s="8">
        <v>37733</v>
      </c>
      <c r="B964" s="4">
        <v>165</v>
      </c>
      <c r="C964" s="4">
        <v>115</v>
      </c>
      <c r="D964" s="4">
        <v>3193</v>
      </c>
      <c r="E964" s="10">
        <v>361173</v>
      </c>
      <c r="F964" s="4">
        <v>41</v>
      </c>
      <c r="G964" s="4">
        <v>133</v>
      </c>
      <c r="H964" s="4">
        <v>3050</v>
      </c>
      <c r="I964" s="4">
        <v>416690</v>
      </c>
      <c r="J964" s="4">
        <v>22</v>
      </c>
      <c r="K964" s="4">
        <v>163</v>
      </c>
      <c r="L964" s="9">
        <v>2417</v>
      </c>
      <c r="M964" s="4">
        <v>472708</v>
      </c>
      <c r="N964" s="4">
        <v>30</v>
      </c>
      <c r="O964" s="4">
        <v>187</v>
      </c>
      <c r="P964" s="9">
        <v>2433</v>
      </c>
      <c r="Q964" s="4">
        <v>523586</v>
      </c>
      <c r="R964" s="4">
        <v>8</v>
      </c>
      <c r="S964" s="4">
        <v>234</v>
      </c>
      <c r="T964" s="9">
        <v>2350</v>
      </c>
      <c r="U964" s="4">
        <v>523586</v>
      </c>
      <c r="V964" s="4">
        <v>45</v>
      </c>
      <c r="W964" s="4">
        <v>261</v>
      </c>
      <c r="X964" s="4">
        <v>2425</v>
      </c>
      <c r="Y964" s="4">
        <v>673729</v>
      </c>
      <c r="Z964" s="4">
        <v>21</v>
      </c>
      <c r="AA964" s="4">
        <v>289</v>
      </c>
      <c r="AB964" s="4">
        <v>2370</v>
      </c>
      <c r="AC964" s="4">
        <v>682322</v>
      </c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</row>
    <row r="965" spans="1:41" ht="15" x14ac:dyDescent="0.2">
      <c r="A965" s="18">
        <v>37735</v>
      </c>
      <c r="B965" s="25">
        <v>92</v>
      </c>
      <c r="C965" s="25">
        <v>113</v>
      </c>
      <c r="D965" s="25">
        <v>2867</v>
      </c>
      <c r="E965" s="26">
        <v>333512</v>
      </c>
      <c r="F965" s="25">
        <v>402</v>
      </c>
      <c r="G965" s="25">
        <v>139</v>
      </c>
      <c r="H965" s="25">
        <v>2816</v>
      </c>
      <c r="I965" s="25">
        <v>399919</v>
      </c>
      <c r="J965" s="25">
        <v>367</v>
      </c>
      <c r="K965" s="25">
        <v>165</v>
      </c>
      <c r="L965" s="25">
        <v>2785</v>
      </c>
      <c r="M965" s="25">
        <v>462639</v>
      </c>
      <c r="N965" s="25">
        <v>116</v>
      </c>
      <c r="O965" s="25">
        <v>193</v>
      </c>
      <c r="P965" s="25">
        <v>2500</v>
      </c>
      <c r="Q965" s="25">
        <v>499614</v>
      </c>
      <c r="R965" s="25">
        <v>124</v>
      </c>
      <c r="S965" s="25">
        <v>234</v>
      </c>
      <c r="T965" s="25">
        <v>2403</v>
      </c>
      <c r="U965" s="25">
        <v>559396</v>
      </c>
      <c r="V965" s="25">
        <v>23</v>
      </c>
      <c r="W965" s="25">
        <v>252</v>
      </c>
      <c r="X965" s="25">
        <v>2367</v>
      </c>
      <c r="Y965" s="25">
        <v>625252</v>
      </c>
      <c r="Z965" s="25">
        <v>131</v>
      </c>
      <c r="AA965" s="25">
        <v>296</v>
      </c>
      <c r="AB965" s="25">
        <v>2418</v>
      </c>
      <c r="AC965" s="25">
        <v>738336</v>
      </c>
      <c r="AD965" s="25">
        <v>39</v>
      </c>
      <c r="AE965" s="25">
        <v>329</v>
      </c>
      <c r="AF965" s="25">
        <v>2350</v>
      </c>
      <c r="AG965" s="25">
        <v>772910</v>
      </c>
      <c r="AH965" s="23">
        <v>20</v>
      </c>
      <c r="AI965" s="23">
        <v>367</v>
      </c>
      <c r="AJ965" s="23">
        <v>2420</v>
      </c>
      <c r="AK965" s="23">
        <v>88382</v>
      </c>
      <c r="AL965" s="4"/>
      <c r="AM965" s="4"/>
      <c r="AN965" s="4"/>
      <c r="AO965" s="4"/>
    </row>
    <row r="966" spans="1:41" ht="15" x14ac:dyDescent="0.2">
      <c r="A966" s="8">
        <v>37736</v>
      </c>
      <c r="B966" s="4">
        <v>12</v>
      </c>
      <c r="C966" s="4">
        <v>115</v>
      </c>
      <c r="D966" s="4">
        <v>2517</v>
      </c>
      <c r="E966" s="10">
        <v>328075</v>
      </c>
      <c r="F966" s="4">
        <v>70</v>
      </c>
      <c r="G966" s="4">
        <v>146</v>
      </c>
      <c r="H966" s="4">
        <v>2938</v>
      </c>
      <c r="I966" s="4">
        <v>433209</v>
      </c>
      <c r="J966" s="4">
        <v>118</v>
      </c>
      <c r="K966" s="4">
        <v>167</v>
      </c>
      <c r="L966" s="9">
        <v>2880</v>
      </c>
      <c r="M966" s="4">
        <v>480683</v>
      </c>
      <c r="N966" s="4">
        <v>56</v>
      </c>
      <c r="O966" s="4">
        <v>205</v>
      </c>
      <c r="P966" s="9">
        <v>2800</v>
      </c>
      <c r="Q966" s="4">
        <v>572611</v>
      </c>
      <c r="R966" s="4">
        <v>5</v>
      </c>
      <c r="S966" s="4">
        <v>234</v>
      </c>
      <c r="T966" s="9">
        <v>2700</v>
      </c>
      <c r="U966" s="4">
        <v>632880</v>
      </c>
      <c r="V966" s="4">
        <v>52</v>
      </c>
      <c r="W966" s="4">
        <v>258</v>
      </c>
      <c r="X966" s="4">
        <v>2617</v>
      </c>
      <c r="Y966" s="4">
        <v>671767</v>
      </c>
      <c r="Z966" s="4">
        <v>1</v>
      </c>
      <c r="AA966" s="4">
        <v>296</v>
      </c>
      <c r="AB966" s="4">
        <v>2400</v>
      </c>
      <c r="AC966" s="4">
        <v>710400</v>
      </c>
      <c r="AD966" s="4">
        <v>5</v>
      </c>
      <c r="AE966" s="4">
        <v>327</v>
      </c>
      <c r="AF966" s="4">
        <v>2360</v>
      </c>
      <c r="AG966" s="4">
        <v>772192</v>
      </c>
      <c r="AH966" s="4"/>
      <c r="AI966" s="4"/>
      <c r="AJ966" s="4"/>
      <c r="AK966" s="4"/>
      <c r="AL966" s="4"/>
      <c r="AM966" s="4"/>
      <c r="AN966" s="4"/>
      <c r="AO966" s="4"/>
    </row>
    <row r="967" spans="1:41" ht="15" x14ac:dyDescent="0.2">
      <c r="A967" s="8">
        <v>37740</v>
      </c>
      <c r="B967" s="4">
        <v>91</v>
      </c>
      <c r="C967" s="4">
        <v>119</v>
      </c>
      <c r="D967" s="4">
        <v>2868</v>
      </c>
      <c r="E967" s="10">
        <v>358297</v>
      </c>
      <c r="F967" s="4">
        <v>82</v>
      </c>
      <c r="G967" s="4">
        <v>138</v>
      </c>
      <c r="H967" s="4">
        <v>3080</v>
      </c>
      <c r="I967" s="4">
        <v>428983</v>
      </c>
      <c r="J967" s="4">
        <v>190</v>
      </c>
      <c r="K967" s="4">
        <v>164</v>
      </c>
      <c r="L967" s="9">
        <v>2772</v>
      </c>
      <c r="M967" s="4">
        <v>469915</v>
      </c>
      <c r="N967" s="4">
        <v>289</v>
      </c>
      <c r="O967" s="4">
        <v>194</v>
      </c>
      <c r="P967" s="9">
        <v>2722</v>
      </c>
      <c r="Q967" s="4">
        <v>539858</v>
      </c>
      <c r="R967" s="4">
        <v>116</v>
      </c>
      <c r="S967" s="4">
        <v>236</v>
      </c>
      <c r="T967" s="9">
        <v>2683</v>
      </c>
      <c r="U967" s="4">
        <v>636716</v>
      </c>
      <c r="V967" s="4">
        <v>74</v>
      </c>
      <c r="W967" s="4">
        <v>259</v>
      </c>
      <c r="X967" s="4">
        <v>2450</v>
      </c>
      <c r="Y967" s="4">
        <v>647220</v>
      </c>
      <c r="Z967" s="4">
        <v>24</v>
      </c>
      <c r="AA967" s="4">
        <v>287</v>
      </c>
      <c r="AB967" s="4">
        <v>2500</v>
      </c>
      <c r="AC967" s="4">
        <v>766333</v>
      </c>
      <c r="AD967" s="4">
        <v>1</v>
      </c>
      <c r="AE967" s="4">
        <v>344</v>
      </c>
      <c r="AF967" s="4">
        <v>2050</v>
      </c>
      <c r="AG967" s="4">
        <v>705200</v>
      </c>
      <c r="AH967" s="4"/>
      <c r="AI967" s="4"/>
      <c r="AJ967" s="4"/>
      <c r="AK967" s="4"/>
      <c r="AL967" s="4"/>
      <c r="AM967" s="4"/>
      <c r="AN967" s="4"/>
      <c r="AO967" s="4"/>
    </row>
    <row r="968" spans="1:41" ht="15" x14ac:dyDescent="0.2">
      <c r="A968" s="8"/>
      <c r="B968" s="4"/>
      <c r="C968" s="4"/>
      <c r="D968" s="4"/>
      <c r="E968" s="10"/>
      <c r="F968" s="4"/>
      <c r="G968" s="4"/>
      <c r="H968" s="4"/>
      <c r="I968" s="4"/>
      <c r="J968" s="4"/>
      <c r="K968" s="4"/>
      <c r="L968" s="9"/>
      <c r="M968" s="4"/>
      <c r="N968" s="4"/>
      <c r="O968" s="4"/>
      <c r="P968" s="9"/>
      <c r="Q968" s="4"/>
      <c r="R968" s="4"/>
      <c r="S968" s="4"/>
      <c r="T968" s="9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</row>
    <row r="969" spans="1:41" ht="15" x14ac:dyDescent="0.2">
      <c r="A969" s="18">
        <v>37742</v>
      </c>
      <c r="B969" s="25">
        <v>85</v>
      </c>
      <c r="C969" s="25">
        <v>116</v>
      </c>
      <c r="D969" s="25">
        <v>3000</v>
      </c>
      <c r="E969" s="26">
        <v>367688</v>
      </c>
      <c r="F969" s="25">
        <v>137</v>
      </c>
      <c r="G969" s="25">
        <v>141</v>
      </c>
      <c r="H969" s="25">
        <v>2938</v>
      </c>
      <c r="I969" s="25">
        <v>421142</v>
      </c>
      <c r="J969" s="25">
        <v>184</v>
      </c>
      <c r="K969" s="25">
        <v>162</v>
      </c>
      <c r="L969" s="25">
        <v>2667</v>
      </c>
      <c r="M969" s="25">
        <v>458294</v>
      </c>
      <c r="N969" s="25">
        <v>241</v>
      </c>
      <c r="O969" s="25">
        <v>197</v>
      </c>
      <c r="P969" s="25">
        <v>2639</v>
      </c>
      <c r="Q969" s="25">
        <v>541222</v>
      </c>
      <c r="R969" s="25">
        <v>61</v>
      </c>
      <c r="S969" s="25">
        <v>229</v>
      </c>
      <c r="T969" s="25">
        <v>2424</v>
      </c>
      <c r="U969" s="25">
        <v>576552</v>
      </c>
      <c r="V969" s="25">
        <v>244</v>
      </c>
      <c r="W969" s="25">
        <v>269</v>
      </c>
      <c r="X969" s="25">
        <v>2443</v>
      </c>
      <c r="Y969" s="25">
        <v>656225</v>
      </c>
      <c r="Z969" s="25">
        <v>78</v>
      </c>
      <c r="AA969" s="25">
        <v>298</v>
      </c>
      <c r="AB969" s="25">
        <v>2323</v>
      </c>
      <c r="AC969" s="25">
        <v>698211</v>
      </c>
      <c r="AD969" s="25">
        <v>2</v>
      </c>
      <c r="AE969" s="25">
        <v>333</v>
      </c>
      <c r="AF969" s="25">
        <v>2080</v>
      </c>
      <c r="AG969" s="25">
        <v>695160</v>
      </c>
      <c r="AH969" s="23">
        <v>1</v>
      </c>
      <c r="AI969" s="23">
        <v>368</v>
      </c>
      <c r="AJ969" s="23">
        <v>2020</v>
      </c>
      <c r="AK969" s="23">
        <v>743380</v>
      </c>
      <c r="AL969" s="4"/>
      <c r="AM969" s="4"/>
      <c r="AN969" s="4"/>
      <c r="AO969" s="4"/>
    </row>
    <row r="970" spans="1:41" ht="15" x14ac:dyDescent="0.2">
      <c r="A970" s="8">
        <v>37743</v>
      </c>
      <c r="B970" s="4">
        <v>9</v>
      </c>
      <c r="C970" s="4">
        <v>103</v>
      </c>
      <c r="D970" s="4">
        <v>3025</v>
      </c>
      <c r="E970" s="10">
        <v>309772</v>
      </c>
      <c r="F970" s="4">
        <v>39</v>
      </c>
      <c r="G970" s="4">
        <v>145</v>
      </c>
      <c r="H970" s="4">
        <v>3033</v>
      </c>
      <c r="I970" s="4">
        <v>443113</v>
      </c>
      <c r="J970" s="4">
        <v>66</v>
      </c>
      <c r="K970" s="4">
        <v>155</v>
      </c>
      <c r="L970" s="9">
        <v>3050</v>
      </c>
      <c r="M970" s="4">
        <v>477542</v>
      </c>
      <c r="N970" s="4">
        <v>63</v>
      </c>
      <c r="O970" s="4">
        <v>193</v>
      </c>
      <c r="P970" s="9">
        <v>2762</v>
      </c>
      <c r="Q970" s="4">
        <v>547175</v>
      </c>
      <c r="R970" s="4">
        <v>36</v>
      </c>
      <c r="S970" s="4">
        <v>230</v>
      </c>
      <c r="T970" s="9">
        <v>2533</v>
      </c>
      <c r="U970" s="4">
        <v>548278</v>
      </c>
      <c r="V970" s="4">
        <v>13</v>
      </c>
      <c r="W970" s="4">
        <v>276</v>
      </c>
      <c r="X970" s="4">
        <v>2550</v>
      </c>
      <c r="Y970" s="4">
        <v>702623</v>
      </c>
      <c r="Z970" s="4">
        <v>126</v>
      </c>
      <c r="AA970" s="4">
        <v>299</v>
      </c>
      <c r="AB970" s="4">
        <v>2423</v>
      </c>
      <c r="AC970" s="4">
        <v>724454</v>
      </c>
      <c r="AD970" s="4">
        <v>4</v>
      </c>
      <c r="AE970" s="4">
        <v>335</v>
      </c>
      <c r="AF970" s="4">
        <v>2440</v>
      </c>
      <c r="AG970" s="4">
        <v>817400</v>
      </c>
      <c r="AH970" s="4"/>
      <c r="AI970" s="4"/>
      <c r="AJ970" s="4"/>
      <c r="AK970" s="4"/>
      <c r="AL970" s="4"/>
      <c r="AM970" s="4"/>
      <c r="AN970" s="4"/>
      <c r="AO970" s="4"/>
    </row>
    <row r="971" spans="1:41" ht="15" x14ac:dyDescent="0.2">
      <c r="A971" s="8">
        <v>37747</v>
      </c>
      <c r="B971" s="4">
        <v>53</v>
      </c>
      <c r="C971" s="4">
        <v>116</v>
      </c>
      <c r="D971" s="4">
        <v>3114</v>
      </c>
      <c r="E971" s="10">
        <v>354685</v>
      </c>
      <c r="F971" s="4">
        <v>104</v>
      </c>
      <c r="G971" s="4">
        <v>137</v>
      </c>
      <c r="H971" s="4">
        <v>3033</v>
      </c>
      <c r="I971" s="4">
        <v>421693</v>
      </c>
      <c r="J971" s="4">
        <v>254</v>
      </c>
      <c r="K971" s="4">
        <v>158</v>
      </c>
      <c r="L971" s="9">
        <v>2883</v>
      </c>
      <c r="M971" s="4">
        <v>469365</v>
      </c>
      <c r="N971" s="4">
        <v>148</v>
      </c>
      <c r="O971" s="4">
        <v>199</v>
      </c>
      <c r="P971" s="9">
        <v>2688</v>
      </c>
      <c r="Q971" s="4">
        <v>554183</v>
      </c>
      <c r="R971" s="4">
        <v>27</v>
      </c>
      <c r="S971" s="4">
        <v>230</v>
      </c>
      <c r="T971" s="9">
        <v>2475</v>
      </c>
      <c r="U971" s="4">
        <v>573956</v>
      </c>
      <c r="V971" s="4">
        <v>25</v>
      </c>
      <c r="W971" s="4">
        <v>258</v>
      </c>
      <c r="X971" s="4">
        <v>2625</v>
      </c>
      <c r="Y971" s="4">
        <v>697260</v>
      </c>
      <c r="Z971" s="4">
        <v>41</v>
      </c>
      <c r="AA971" s="4">
        <v>286</v>
      </c>
      <c r="AB971" s="4">
        <v>2400</v>
      </c>
      <c r="AC971" s="4">
        <v>700202</v>
      </c>
      <c r="AD971" s="4">
        <v>34</v>
      </c>
      <c r="AE971" s="4">
        <v>322</v>
      </c>
      <c r="AF971" s="4">
        <v>2400</v>
      </c>
      <c r="AG971" s="4">
        <v>773224</v>
      </c>
      <c r="AH971" s="4"/>
      <c r="AI971" s="4"/>
      <c r="AJ971" s="4"/>
      <c r="AK971" s="4"/>
      <c r="AL971" s="4"/>
      <c r="AM971" s="4"/>
      <c r="AN971" s="4"/>
      <c r="AO971" s="4"/>
    </row>
    <row r="972" spans="1:41" ht="15" x14ac:dyDescent="0.2">
      <c r="A972" s="18">
        <v>37749</v>
      </c>
      <c r="B972" s="25">
        <v>142</v>
      </c>
      <c r="C972" s="25">
        <v>112</v>
      </c>
      <c r="D972" s="25">
        <v>2843</v>
      </c>
      <c r="E972" s="26">
        <v>322496</v>
      </c>
      <c r="F972" s="25">
        <v>334</v>
      </c>
      <c r="G972" s="25">
        <v>138</v>
      </c>
      <c r="H972" s="25">
        <v>3003</v>
      </c>
      <c r="I972" s="25">
        <v>424690</v>
      </c>
      <c r="J972" s="25">
        <v>443</v>
      </c>
      <c r="K972" s="25">
        <v>164</v>
      </c>
      <c r="L972" s="25">
        <v>2830</v>
      </c>
      <c r="M972" s="25">
        <v>476035</v>
      </c>
      <c r="N972" s="25">
        <v>519</v>
      </c>
      <c r="O972" s="25">
        <v>197</v>
      </c>
      <c r="P972" s="25">
        <v>2639</v>
      </c>
      <c r="Q972" s="25">
        <v>529599</v>
      </c>
      <c r="R972" s="25">
        <v>240</v>
      </c>
      <c r="S972" s="25">
        <v>231</v>
      </c>
      <c r="T972" s="25">
        <v>2509</v>
      </c>
      <c r="U972" s="25">
        <v>591170</v>
      </c>
      <c r="V972" s="25">
        <v>201</v>
      </c>
      <c r="W972" s="25">
        <v>273</v>
      </c>
      <c r="X972" s="25">
        <v>2435</v>
      </c>
      <c r="Y972" s="25">
        <v>645962</v>
      </c>
      <c r="Z972" s="25">
        <v>214</v>
      </c>
      <c r="AA972" s="25">
        <v>318</v>
      </c>
      <c r="AB972" s="25">
        <v>2380</v>
      </c>
      <c r="AC972" s="25">
        <v>756840</v>
      </c>
      <c r="AD972" s="25">
        <v>23</v>
      </c>
      <c r="AE972" s="25">
        <v>322</v>
      </c>
      <c r="AF972" s="25">
        <v>2340</v>
      </c>
      <c r="AG972" s="25">
        <v>766466</v>
      </c>
      <c r="AH972" s="4"/>
      <c r="AI972" s="4"/>
      <c r="AJ972" s="4"/>
      <c r="AK972" s="4"/>
      <c r="AL972" s="4"/>
      <c r="AM972" s="4"/>
      <c r="AN972" s="4"/>
      <c r="AO972" s="4"/>
    </row>
    <row r="973" spans="1:41" ht="15" x14ac:dyDescent="0.2">
      <c r="A973" s="8">
        <v>37750</v>
      </c>
      <c r="B973" s="4"/>
      <c r="C973" s="4"/>
      <c r="D973" s="4"/>
      <c r="E973" s="10"/>
      <c r="F973" s="4"/>
      <c r="G973" s="4"/>
      <c r="H973" s="4"/>
      <c r="I973" s="4"/>
      <c r="J973" s="4"/>
      <c r="K973" s="4"/>
      <c r="L973" s="9"/>
      <c r="M973" s="4"/>
      <c r="N973" s="4"/>
      <c r="O973" s="4"/>
      <c r="P973" s="9"/>
      <c r="Q973" s="4"/>
      <c r="R973" s="4"/>
      <c r="S973" s="4"/>
      <c r="T973" s="9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</row>
    <row r="974" spans="1:41" ht="15.75" x14ac:dyDescent="0.25">
      <c r="A974" s="8">
        <v>37754</v>
      </c>
      <c r="B974" s="4">
        <v>84</v>
      </c>
      <c r="C974" s="4">
        <v>116</v>
      </c>
      <c r="D974" s="4">
        <v>3133</v>
      </c>
      <c r="E974" s="10">
        <v>361054</v>
      </c>
      <c r="F974" s="4">
        <v>79</v>
      </c>
      <c r="G974" s="4">
        <v>135</v>
      </c>
      <c r="H974" s="4">
        <v>2942</v>
      </c>
      <c r="I974" s="4">
        <v>417677</v>
      </c>
      <c r="J974" s="4">
        <v>234</v>
      </c>
      <c r="K974" s="4">
        <v>162</v>
      </c>
      <c r="L974" s="9">
        <v>2743</v>
      </c>
      <c r="M974" s="4">
        <v>465427</v>
      </c>
      <c r="N974" s="4">
        <v>203</v>
      </c>
      <c r="O974" s="4">
        <v>191</v>
      </c>
      <c r="P974" s="9">
        <v>2710</v>
      </c>
      <c r="Q974" s="4">
        <v>529663</v>
      </c>
      <c r="R974" s="4">
        <v>192</v>
      </c>
      <c r="S974" s="4">
        <v>232</v>
      </c>
      <c r="T974" s="9">
        <v>2528</v>
      </c>
      <c r="U974" s="4">
        <v>590899</v>
      </c>
      <c r="V974" s="4">
        <v>49</v>
      </c>
      <c r="W974" s="4">
        <v>260</v>
      </c>
      <c r="X974" s="4">
        <v>2380</v>
      </c>
      <c r="Y974" s="4">
        <v>634006</v>
      </c>
      <c r="Z974" s="4">
        <v>136</v>
      </c>
      <c r="AA974" s="4">
        <v>295</v>
      </c>
      <c r="AB974" s="4">
        <v>2371</v>
      </c>
      <c r="AC974" s="4">
        <v>699747</v>
      </c>
      <c r="AD974" s="4">
        <v>1</v>
      </c>
      <c r="AE974" s="4">
        <v>338</v>
      </c>
      <c r="AF974" s="4">
        <v>2320</v>
      </c>
      <c r="AG974" s="4">
        <v>784160</v>
      </c>
      <c r="AH974" s="6">
        <v>1</v>
      </c>
      <c r="AI974" s="6">
        <v>378</v>
      </c>
      <c r="AJ974" s="6">
        <v>2100</v>
      </c>
      <c r="AK974" s="6">
        <v>793800</v>
      </c>
      <c r="AL974" s="4"/>
      <c r="AM974" s="4"/>
      <c r="AN974" s="4"/>
      <c r="AO974" s="4"/>
    </row>
    <row r="975" spans="1:41" ht="15" x14ac:dyDescent="0.2">
      <c r="A975" s="18">
        <v>37756</v>
      </c>
      <c r="B975" s="25">
        <v>95</v>
      </c>
      <c r="C975" s="25">
        <v>114</v>
      </c>
      <c r="D975" s="25">
        <v>2959</v>
      </c>
      <c r="E975" s="26">
        <v>356849</v>
      </c>
      <c r="F975" s="25">
        <v>254</v>
      </c>
      <c r="G975" s="25">
        <v>143</v>
      </c>
      <c r="H975" s="25">
        <v>2862</v>
      </c>
      <c r="I975" s="25">
        <v>428504</v>
      </c>
      <c r="J975" s="25">
        <v>291</v>
      </c>
      <c r="K975" s="25">
        <v>163</v>
      </c>
      <c r="L975" s="25">
        <v>2693</v>
      </c>
      <c r="M975" s="25">
        <v>464165</v>
      </c>
      <c r="N975" s="25">
        <v>439</v>
      </c>
      <c r="O975" s="25">
        <v>199</v>
      </c>
      <c r="P975" s="25">
        <v>2567</v>
      </c>
      <c r="Q975" s="25">
        <v>520371</v>
      </c>
      <c r="R975" s="25">
        <v>275</v>
      </c>
      <c r="S975" s="25">
        <v>236</v>
      </c>
      <c r="T975" s="25">
        <v>2345</v>
      </c>
      <c r="U975" s="25">
        <v>577711</v>
      </c>
      <c r="V975" s="25">
        <v>148</v>
      </c>
      <c r="W975" s="25">
        <v>267</v>
      </c>
      <c r="X975" s="25">
        <v>2580</v>
      </c>
      <c r="Y975" s="25">
        <v>648031</v>
      </c>
      <c r="Z975" s="25">
        <v>213</v>
      </c>
      <c r="AA975" s="25">
        <v>298</v>
      </c>
      <c r="AB975" s="25">
        <v>2317</v>
      </c>
      <c r="AC975" s="25">
        <v>693949</v>
      </c>
      <c r="AD975" s="25">
        <v>69</v>
      </c>
      <c r="AE975" s="25">
        <v>336</v>
      </c>
      <c r="AF975" s="25">
        <v>2218</v>
      </c>
      <c r="AG975" s="25">
        <v>760449</v>
      </c>
      <c r="AH975" s="23">
        <v>14</v>
      </c>
      <c r="AI975" s="23">
        <v>364</v>
      </c>
      <c r="AJ975" s="23">
        <v>2240</v>
      </c>
      <c r="AK975" s="23">
        <v>814400</v>
      </c>
      <c r="AL975" s="14">
        <v>1</v>
      </c>
      <c r="AM975" s="14">
        <v>460</v>
      </c>
      <c r="AN975" s="14">
        <v>2000</v>
      </c>
      <c r="AO975" s="14">
        <v>920000</v>
      </c>
    </row>
    <row r="976" spans="1:41" ht="15" x14ac:dyDescent="0.2">
      <c r="A976" s="8">
        <v>37757</v>
      </c>
      <c r="B976" s="4">
        <v>15</v>
      </c>
      <c r="C976" s="4">
        <v>109</v>
      </c>
      <c r="D976" s="4">
        <v>2933</v>
      </c>
      <c r="E976" s="10">
        <v>335027</v>
      </c>
      <c r="F976" s="4">
        <v>14</v>
      </c>
      <c r="G976" s="4">
        <v>149</v>
      </c>
      <c r="H976" s="4">
        <v>2750</v>
      </c>
      <c r="I976" s="4">
        <v>408964</v>
      </c>
      <c r="J976" s="4">
        <v>117</v>
      </c>
      <c r="K976" s="4">
        <v>160</v>
      </c>
      <c r="L976" s="9">
        <v>2725</v>
      </c>
      <c r="M976" s="4">
        <v>463015</v>
      </c>
      <c r="N976" s="4">
        <v>46</v>
      </c>
      <c r="O976" s="4">
        <v>196</v>
      </c>
      <c r="P976" s="9">
        <v>2588</v>
      </c>
      <c r="Q976" s="4">
        <v>525154</v>
      </c>
      <c r="R976" s="4">
        <v>3</v>
      </c>
      <c r="S976" s="4">
        <v>231</v>
      </c>
      <c r="T976" s="9">
        <v>2450</v>
      </c>
      <c r="U976" s="4">
        <v>565133</v>
      </c>
      <c r="V976" s="4"/>
      <c r="W976" s="4"/>
      <c r="X976" s="4"/>
      <c r="Y976" s="4"/>
      <c r="Z976" s="4">
        <v>9</v>
      </c>
      <c r="AA976" s="4">
        <v>306</v>
      </c>
      <c r="AB976" s="4">
        <v>2087</v>
      </c>
      <c r="AC976" s="4">
        <v>640222</v>
      </c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</row>
    <row r="977" spans="1:41" ht="15" x14ac:dyDescent="0.2">
      <c r="A977" s="8">
        <v>37761</v>
      </c>
      <c r="B977" s="4">
        <v>90</v>
      </c>
      <c r="C977" s="4">
        <v>121</v>
      </c>
      <c r="D977" s="4">
        <v>3086</v>
      </c>
      <c r="E977" s="10">
        <v>386527</v>
      </c>
      <c r="F977" s="4">
        <v>168</v>
      </c>
      <c r="G977" s="4">
        <v>141</v>
      </c>
      <c r="H977" s="4">
        <v>3014</v>
      </c>
      <c r="I977" s="4">
        <v>427368</v>
      </c>
      <c r="J977" s="4">
        <v>447</v>
      </c>
      <c r="K977" s="4">
        <v>165</v>
      </c>
      <c r="L977" s="9">
        <v>2808</v>
      </c>
      <c r="M977" s="4">
        <v>480730</v>
      </c>
      <c r="N977" s="4">
        <v>164</v>
      </c>
      <c r="O977" s="4">
        <v>198</v>
      </c>
      <c r="P977" s="9">
        <v>2620</v>
      </c>
      <c r="Q977" s="4">
        <v>528263</v>
      </c>
      <c r="R977" s="4">
        <v>199</v>
      </c>
      <c r="S977" s="4">
        <v>233</v>
      </c>
      <c r="T977" s="9">
        <v>2461</v>
      </c>
      <c r="U977" s="4">
        <v>568850</v>
      </c>
      <c r="V977" s="4">
        <v>17</v>
      </c>
      <c r="W977" s="4">
        <v>272</v>
      </c>
      <c r="X977" s="4">
        <v>2180</v>
      </c>
      <c r="Y977" s="4">
        <v>600654</v>
      </c>
      <c r="Z977" s="4">
        <v>21</v>
      </c>
      <c r="AA977" s="4">
        <v>297</v>
      </c>
      <c r="AB977" s="4">
        <v>2580</v>
      </c>
      <c r="AC977" s="4">
        <v>767366</v>
      </c>
      <c r="AD977" s="4">
        <v>9</v>
      </c>
      <c r="AE977" s="4">
        <v>352</v>
      </c>
      <c r="AF977" s="4">
        <v>1920</v>
      </c>
      <c r="AG977" s="4">
        <v>675413</v>
      </c>
      <c r="AH977" s="4"/>
      <c r="AI977" s="4"/>
      <c r="AJ977" s="4"/>
      <c r="AK977" s="4"/>
      <c r="AL977" s="4"/>
      <c r="AM977" s="4"/>
      <c r="AN977" s="4"/>
      <c r="AO977" s="4"/>
    </row>
    <row r="978" spans="1:41" ht="15" x14ac:dyDescent="0.2">
      <c r="A978" s="18">
        <v>37763</v>
      </c>
      <c r="B978" s="25">
        <v>78</v>
      </c>
      <c r="C978" s="25">
        <v>120</v>
      </c>
      <c r="D978" s="25">
        <v>2711</v>
      </c>
      <c r="E978" s="26">
        <v>342932</v>
      </c>
      <c r="F978" s="25">
        <v>167</v>
      </c>
      <c r="G978" s="25">
        <v>141</v>
      </c>
      <c r="H978" s="25">
        <v>2630</v>
      </c>
      <c r="I978" s="25">
        <v>396887</v>
      </c>
      <c r="J978" s="25">
        <v>374</v>
      </c>
      <c r="K978" s="25">
        <v>163</v>
      </c>
      <c r="L978" s="25">
        <v>2712</v>
      </c>
      <c r="M978" s="25">
        <v>457916</v>
      </c>
      <c r="N978" s="25">
        <v>322</v>
      </c>
      <c r="O978" s="25">
        <v>194</v>
      </c>
      <c r="P978" s="25">
        <v>2568</v>
      </c>
      <c r="Q978" s="25">
        <v>523275</v>
      </c>
      <c r="R978" s="25">
        <v>253</v>
      </c>
      <c r="S978" s="25">
        <v>246</v>
      </c>
      <c r="T978" s="25">
        <v>2700</v>
      </c>
      <c r="U978" s="25">
        <v>664740</v>
      </c>
      <c r="V978" s="25">
        <v>155</v>
      </c>
      <c r="W978" s="25">
        <v>265</v>
      </c>
      <c r="X978" s="25">
        <v>2348</v>
      </c>
      <c r="Y978" s="25">
        <v>630986</v>
      </c>
      <c r="Z978" s="25">
        <v>155</v>
      </c>
      <c r="AA978" s="25">
        <v>298</v>
      </c>
      <c r="AB978" s="25">
        <v>2260</v>
      </c>
      <c r="AC978" s="25">
        <v>679870</v>
      </c>
      <c r="AD978" s="25">
        <v>32</v>
      </c>
      <c r="AE978" s="25">
        <v>351</v>
      </c>
      <c r="AF978" s="25">
        <v>2350</v>
      </c>
      <c r="AG978" s="25">
        <v>825510</v>
      </c>
      <c r="AH978" s="23">
        <v>1</v>
      </c>
      <c r="AI978" s="23">
        <v>398</v>
      </c>
      <c r="AJ978" s="23">
        <v>2300</v>
      </c>
      <c r="AK978" s="23">
        <v>915400</v>
      </c>
      <c r="AL978" s="14">
        <v>4</v>
      </c>
      <c r="AM978" s="14">
        <v>593</v>
      </c>
      <c r="AN978" s="14">
        <v>2250</v>
      </c>
      <c r="AO978" s="14">
        <v>1334250</v>
      </c>
    </row>
    <row r="979" spans="1:41" ht="15" x14ac:dyDescent="0.2">
      <c r="A979" s="8">
        <v>37764</v>
      </c>
      <c r="B979" s="4">
        <v>11</v>
      </c>
      <c r="C979" s="4">
        <v>97</v>
      </c>
      <c r="D979" s="4">
        <v>2783</v>
      </c>
      <c r="E979" s="10">
        <v>274300</v>
      </c>
      <c r="F979" s="4">
        <v>52</v>
      </c>
      <c r="G979" s="4">
        <v>144</v>
      </c>
      <c r="H979" s="4">
        <v>2840</v>
      </c>
      <c r="I979" s="4">
        <v>423577</v>
      </c>
      <c r="J979" s="4">
        <v>163</v>
      </c>
      <c r="K979" s="4">
        <v>171</v>
      </c>
      <c r="L979" s="9">
        <v>2794</v>
      </c>
      <c r="M979" s="4">
        <v>486301</v>
      </c>
      <c r="N979" s="4">
        <v>234</v>
      </c>
      <c r="O979" s="4">
        <v>200</v>
      </c>
      <c r="P979" s="9">
        <v>2653</v>
      </c>
      <c r="Q979" s="4">
        <v>547675</v>
      </c>
      <c r="R979" s="4">
        <v>1</v>
      </c>
      <c r="S979" s="4">
        <v>248</v>
      </c>
      <c r="T979" s="9">
        <v>2300</v>
      </c>
      <c r="U979" s="4">
        <v>570400</v>
      </c>
      <c r="V979" s="4">
        <v>64</v>
      </c>
      <c r="W979" s="4">
        <v>274</v>
      </c>
      <c r="X979" s="4">
        <v>2350</v>
      </c>
      <c r="Y979" s="4">
        <v>646951</v>
      </c>
      <c r="Z979" s="4">
        <v>19</v>
      </c>
      <c r="AA979" s="4">
        <v>293</v>
      </c>
      <c r="AB979" s="4">
        <v>2415</v>
      </c>
      <c r="AC979" s="4">
        <v>708194</v>
      </c>
      <c r="AD979" s="4">
        <v>12</v>
      </c>
      <c r="AE979" s="4">
        <v>321</v>
      </c>
      <c r="AF979" s="4">
        <v>2240</v>
      </c>
      <c r="AG979" s="4">
        <v>719040</v>
      </c>
      <c r="AH979" s="4"/>
      <c r="AI979" s="4"/>
      <c r="AJ979" s="4"/>
      <c r="AK979" s="4"/>
      <c r="AL979" s="4"/>
      <c r="AM979" s="4"/>
      <c r="AN979" s="4"/>
      <c r="AO979" s="4"/>
    </row>
    <row r="980" spans="1:41" ht="15" x14ac:dyDescent="0.2">
      <c r="A980" s="8">
        <v>37768</v>
      </c>
      <c r="B980" s="4">
        <v>64</v>
      </c>
      <c r="C980" s="4">
        <v>114</v>
      </c>
      <c r="D980" s="4">
        <v>3067</v>
      </c>
      <c r="E980" s="10">
        <v>361894</v>
      </c>
      <c r="F980" s="4">
        <v>120</v>
      </c>
      <c r="G980" s="4">
        <v>139</v>
      </c>
      <c r="H980" s="4">
        <v>3000</v>
      </c>
      <c r="I980" s="4">
        <v>432329</v>
      </c>
      <c r="J980" s="4">
        <v>91</v>
      </c>
      <c r="K980" s="4">
        <v>164</v>
      </c>
      <c r="L980" s="9">
        <v>2733</v>
      </c>
      <c r="M980" s="4">
        <v>451214</v>
      </c>
      <c r="N980" s="4">
        <v>148</v>
      </c>
      <c r="O980" s="4">
        <v>208</v>
      </c>
      <c r="P980" s="9">
        <v>2485</v>
      </c>
      <c r="Q980" s="4">
        <v>558188</v>
      </c>
      <c r="R980" s="4">
        <v>46</v>
      </c>
      <c r="S980" s="4">
        <v>228</v>
      </c>
      <c r="T980" s="9">
        <v>2250</v>
      </c>
      <c r="U980" s="4">
        <v>568046</v>
      </c>
      <c r="V980" s="4">
        <v>19</v>
      </c>
      <c r="W980" s="4">
        <v>259</v>
      </c>
      <c r="X980" s="4">
        <v>2400</v>
      </c>
      <c r="Y980" s="4">
        <v>619337</v>
      </c>
      <c r="Z980" s="4">
        <v>60</v>
      </c>
      <c r="AA980" s="4">
        <v>285</v>
      </c>
      <c r="AB980" s="4">
        <v>2370</v>
      </c>
      <c r="AC980" s="4">
        <v>674402</v>
      </c>
      <c r="AD980" s="4">
        <v>5</v>
      </c>
      <c r="AE980" s="4">
        <v>332</v>
      </c>
      <c r="AF980" s="4">
        <v>2500</v>
      </c>
      <c r="AG980" s="4">
        <v>829000</v>
      </c>
      <c r="AH980" s="4"/>
      <c r="AI980" s="4"/>
      <c r="AJ980" s="4"/>
      <c r="AK980" s="4"/>
      <c r="AL980" s="4"/>
      <c r="AM980" s="4"/>
      <c r="AN980" s="4"/>
      <c r="AO980" s="4"/>
    </row>
    <row r="981" spans="1:41" ht="15" x14ac:dyDescent="0.2">
      <c r="A981" s="18">
        <v>37770</v>
      </c>
      <c r="B981" s="25">
        <v>98</v>
      </c>
      <c r="C981" s="25">
        <v>120</v>
      </c>
      <c r="D981" s="25">
        <v>2788</v>
      </c>
      <c r="E981" s="26">
        <v>362860</v>
      </c>
      <c r="F981" s="25">
        <v>153</v>
      </c>
      <c r="G981" s="25">
        <v>143</v>
      </c>
      <c r="H981" s="25">
        <v>2792</v>
      </c>
      <c r="I981" s="25">
        <v>414127</v>
      </c>
      <c r="J981" s="25">
        <v>188</v>
      </c>
      <c r="K981" s="25">
        <v>161</v>
      </c>
      <c r="L981" s="25">
        <v>2857</v>
      </c>
      <c r="M981" s="25">
        <v>473128</v>
      </c>
      <c r="N981" s="25">
        <v>252</v>
      </c>
      <c r="O981" s="25">
        <v>197</v>
      </c>
      <c r="P981" s="25">
        <v>2594</v>
      </c>
      <c r="Q981" s="25">
        <v>524849</v>
      </c>
      <c r="R981" s="25">
        <v>206</v>
      </c>
      <c r="S981" s="25">
        <v>235</v>
      </c>
      <c r="T981" s="25">
        <v>2504</v>
      </c>
      <c r="U981" s="25">
        <v>599832</v>
      </c>
      <c r="V981" s="25">
        <v>173</v>
      </c>
      <c r="W981" s="25">
        <v>262</v>
      </c>
      <c r="X981" s="25">
        <v>2362</v>
      </c>
      <c r="Y981" s="25">
        <v>632184</v>
      </c>
      <c r="Z981" s="25">
        <v>361</v>
      </c>
      <c r="AA981" s="25">
        <v>296</v>
      </c>
      <c r="AB981" s="25">
        <v>2363</v>
      </c>
      <c r="AC981" s="25">
        <v>700783</v>
      </c>
      <c r="AD981" s="25">
        <v>76</v>
      </c>
      <c r="AE981" s="25">
        <v>335</v>
      </c>
      <c r="AF981" s="25">
        <v>2193</v>
      </c>
      <c r="AG981" s="25">
        <v>745885</v>
      </c>
      <c r="AH981" s="23">
        <v>12</v>
      </c>
      <c r="AI981" s="23">
        <v>374</v>
      </c>
      <c r="AJ981" s="23">
        <v>2160</v>
      </c>
      <c r="AK981" s="23">
        <v>807120</v>
      </c>
      <c r="AL981" s="14">
        <v>21</v>
      </c>
      <c r="AM981" s="14">
        <v>461</v>
      </c>
      <c r="AN981" s="14">
        <v>2300</v>
      </c>
      <c r="AO981" s="14">
        <v>1058081</v>
      </c>
    </row>
    <row r="982" spans="1:41" ht="15" x14ac:dyDescent="0.2">
      <c r="A982" s="8">
        <v>37771</v>
      </c>
      <c r="B982" s="4">
        <v>24</v>
      </c>
      <c r="C982" s="4">
        <v>112</v>
      </c>
      <c r="D982" s="4">
        <v>3200</v>
      </c>
      <c r="E982" s="10">
        <v>357138</v>
      </c>
      <c r="F982" s="4">
        <v>115</v>
      </c>
      <c r="G982" s="4">
        <v>139</v>
      </c>
      <c r="H982" s="4">
        <v>3133</v>
      </c>
      <c r="I982" s="4">
        <v>434719</v>
      </c>
      <c r="J982" s="4">
        <v>111</v>
      </c>
      <c r="K982" s="4">
        <v>162</v>
      </c>
      <c r="L982" s="9">
        <v>2841</v>
      </c>
      <c r="M982" s="4">
        <v>461680</v>
      </c>
      <c r="N982" s="4">
        <v>304</v>
      </c>
      <c r="O982" s="4">
        <v>191</v>
      </c>
      <c r="P982" s="9">
        <v>2688</v>
      </c>
      <c r="Q982" s="4">
        <v>523633</v>
      </c>
      <c r="R982" s="4">
        <v>52</v>
      </c>
      <c r="S982" s="4">
        <v>225</v>
      </c>
      <c r="T982" s="9">
        <v>2525</v>
      </c>
      <c r="U982" s="4">
        <v>529937</v>
      </c>
      <c r="V982" s="4"/>
      <c r="W982" s="4"/>
      <c r="X982" s="4"/>
      <c r="Y982" s="4"/>
      <c r="Z982" s="4">
        <v>17</v>
      </c>
      <c r="AA982" s="4">
        <v>287</v>
      </c>
      <c r="AB982" s="4">
        <v>2220</v>
      </c>
      <c r="AC982" s="4">
        <v>654696</v>
      </c>
      <c r="AD982" s="4">
        <v>3</v>
      </c>
      <c r="AE982" s="4">
        <v>333</v>
      </c>
      <c r="AF982" s="4">
        <v>2135</v>
      </c>
      <c r="AG982" s="4">
        <v>711933</v>
      </c>
      <c r="AH982" s="4"/>
      <c r="AI982" s="4"/>
      <c r="AJ982" s="4"/>
      <c r="AK982" s="4"/>
      <c r="AL982" s="4"/>
      <c r="AM982" s="4"/>
      <c r="AN982" s="4"/>
      <c r="AO982" s="4"/>
    </row>
    <row r="983" spans="1:41" ht="15" x14ac:dyDescent="0.2">
      <c r="A983" s="8"/>
      <c r="B983" s="4"/>
      <c r="C983" s="4"/>
      <c r="D983" s="4"/>
      <c r="E983" s="10"/>
      <c r="F983" s="4"/>
      <c r="G983" s="4"/>
      <c r="H983" s="4"/>
      <c r="I983" s="4"/>
      <c r="J983" s="4"/>
      <c r="K983" s="4"/>
      <c r="L983" s="9"/>
      <c r="M983" s="4"/>
      <c r="N983" s="4"/>
      <c r="O983" s="4"/>
      <c r="P983" s="9"/>
      <c r="Q983" s="4"/>
      <c r="R983" s="4"/>
      <c r="S983" s="4"/>
      <c r="T983" s="9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</row>
    <row r="984" spans="1:41" ht="15" x14ac:dyDescent="0.2">
      <c r="A984" s="8">
        <v>37775</v>
      </c>
      <c r="B984" s="4">
        <v>20</v>
      </c>
      <c r="C984" s="4">
        <v>127</v>
      </c>
      <c r="D984" s="4">
        <v>3150</v>
      </c>
      <c r="E984" s="10">
        <v>399150</v>
      </c>
      <c r="F984" s="4">
        <v>120</v>
      </c>
      <c r="G984" s="4">
        <v>137</v>
      </c>
      <c r="H984" s="4">
        <v>3233</v>
      </c>
      <c r="I984" s="4">
        <v>446932</v>
      </c>
      <c r="J984" s="4">
        <v>171</v>
      </c>
      <c r="K984" s="4">
        <v>158</v>
      </c>
      <c r="L984" s="9">
        <v>3100</v>
      </c>
      <c r="M984" s="4">
        <v>506471</v>
      </c>
      <c r="N984" s="4">
        <v>168</v>
      </c>
      <c r="O984" s="4">
        <v>193</v>
      </c>
      <c r="P984" s="9">
        <v>2856</v>
      </c>
      <c r="Q984" s="4">
        <v>561324</v>
      </c>
      <c r="R984" s="4">
        <v>102</v>
      </c>
      <c r="S984" s="4">
        <v>226</v>
      </c>
      <c r="T984" s="9">
        <v>2500</v>
      </c>
      <c r="U984" s="4">
        <v>581287</v>
      </c>
      <c r="V984" s="4">
        <v>89</v>
      </c>
      <c r="W984" s="4">
        <v>265</v>
      </c>
      <c r="X984" s="4">
        <v>2485</v>
      </c>
      <c r="Y984" s="4">
        <v>660305</v>
      </c>
      <c r="Z984" s="4">
        <v>73</v>
      </c>
      <c r="AA984" s="4">
        <v>306</v>
      </c>
      <c r="AB984" s="4">
        <v>2390</v>
      </c>
      <c r="AC984" s="4">
        <v>735387</v>
      </c>
      <c r="AD984" s="4">
        <v>23</v>
      </c>
      <c r="AE984" s="4">
        <v>327</v>
      </c>
      <c r="AF984" s="4">
        <v>2330</v>
      </c>
      <c r="AG984" s="4">
        <v>795198</v>
      </c>
      <c r="AH984" s="4"/>
      <c r="AI984" s="4"/>
      <c r="AJ984" s="4"/>
      <c r="AK984" s="4"/>
      <c r="AL984" s="1">
        <v>5</v>
      </c>
      <c r="AM984" s="1">
        <v>401</v>
      </c>
      <c r="AN984" s="1">
        <v>1950</v>
      </c>
      <c r="AO984" s="1">
        <v>781560</v>
      </c>
    </row>
    <row r="985" spans="1:41" ht="15" x14ac:dyDescent="0.2">
      <c r="A985" s="18">
        <v>37777</v>
      </c>
      <c r="B985" s="25">
        <v>60</v>
      </c>
      <c r="C985" s="25">
        <v>121</v>
      </c>
      <c r="D985" s="25">
        <v>3033</v>
      </c>
      <c r="E985" s="26">
        <v>377805</v>
      </c>
      <c r="F985" s="25">
        <v>132</v>
      </c>
      <c r="G985" s="25">
        <v>142</v>
      </c>
      <c r="H985" s="25">
        <v>2942</v>
      </c>
      <c r="I985" s="25">
        <v>427963</v>
      </c>
      <c r="J985" s="25">
        <v>175</v>
      </c>
      <c r="K985" s="25">
        <v>170</v>
      </c>
      <c r="L985" s="25">
        <v>2664</v>
      </c>
      <c r="M985" s="25">
        <v>488570</v>
      </c>
      <c r="N985" s="25">
        <v>154</v>
      </c>
      <c r="O985" s="25">
        <v>200</v>
      </c>
      <c r="P985" s="25">
        <v>2599</v>
      </c>
      <c r="Q985" s="25">
        <v>517166</v>
      </c>
      <c r="R985" s="25">
        <v>210</v>
      </c>
      <c r="S985" s="25">
        <v>237</v>
      </c>
      <c r="T985" s="25">
        <v>2495</v>
      </c>
      <c r="U985" s="25">
        <v>596606</v>
      </c>
      <c r="V985" s="25">
        <v>148</v>
      </c>
      <c r="W985" s="25">
        <v>262</v>
      </c>
      <c r="X985" s="25">
        <v>2460</v>
      </c>
      <c r="Y985" s="25">
        <v>615000</v>
      </c>
      <c r="Z985" s="25">
        <v>178</v>
      </c>
      <c r="AA985" s="25">
        <v>298</v>
      </c>
      <c r="AB985" s="25">
        <v>2363</v>
      </c>
      <c r="AC985" s="25">
        <v>719501</v>
      </c>
      <c r="AD985" s="25">
        <v>69</v>
      </c>
      <c r="AE985" s="25">
        <v>333</v>
      </c>
      <c r="AF985" s="25">
        <v>2365</v>
      </c>
      <c r="AG985" s="25">
        <v>789418</v>
      </c>
      <c r="AH985" s="4"/>
      <c r="AI985" s="4"/>
      <c r="AJ985" s="4"/>
      <c r="AK985" s="4"/>
      <c r="AL985" s="4"/>
      <c r="AM985" s="4"/>
      <c r="AN985" s="4"/>
      <c r="AO985" s="4"/>
    </row>
    <row r="986" spans="1:41" ht="15" x14ac:dyDescent="0.2">
      <c r="A986" s="8">
        <v>37778</v>
      </c>
      <c r="B986" s="4">
        <v>85</v>
      </c>
      <c r="C986" s="4">
        <v>119</v>
      </c>
      <c r="D986" s="4">
        <v>3243</v>
      </c>
      <c r="E986" s="10">
        <v>308178</v>
      </c>
      <c r="F986" s="4">
        <v>18</v>
      </c>
      <c r="G986" s="4">
        <v>142</v>
      </c>
      <c r="H986" s="4">
        <v>2950</v>
      </c>
      <c r="I986" s="4">
        <v>408294</v>
      </c>
      <c r="J986" s="4">
        <v>159</v>
      </c>
      <c r="K986" s="4">
        <v>170</v>
      </c>
      <c r="L986" s="9">
        <v>2935</v>
      </c>
      <c r="M986" s="4">
        <v>507818</v>
      </c>
      <c r="N986" s="4">
        <v>243</v>
      </c>
      <c r="O986" s="4">
        <v>193</v>
      </c>
      <c r="P986" s="9">
        <v>2795</v>
      </c>
      <c r="Q986" s="4">
        <v>547646</v>
      </c>
      <c r="R986" s="4">
        <v>15</v>
      </c>
      <c r="S986" s="4">
        <v>239</v>
      </c>
      <c r="T986" s="9">
        <v>2150</v>
      </c>
      <c r="U986" s="4">
        <v>575533</v>
      </c>
      <c r="V986" s="4">
        <v>84</v>
      </c>
      <c r="W986" s="4">
        <v>257</v>
      </c>
      <c r="X986" s="4">
        <v>2438</v>
      </c>
      <c r="Y986" s="4">
        <v>635495</v>
      </c>
      <c r="Z986" s="4"/>
      <c r="AA986" s="4"/>
      <c r="AB986" s="4"/>
      <c r="AC986" s="4"/>
      <c r="AD986" s="4">
        <v>2</v>
      </c>
      <c r="AE986" s="4">
        <v>335</v>
      </c>
      <c r="AF986" s="4">
        <v>1950</v>
      </c>
      <c r="AG986" s="4">
        <v>655500</v>
      </c>
      <c r="AH986" s="4"/>
      <c r="AI986" s="4"/>
      <c r="AJ986" s="4"/>
      <c r="AK986" s="4"/>
      <c r="AL986" s="14">
        <v>16</v>
      </c>
      <c r="AM986" s="14">
        <v>445</v>
      </c>
      <c r="AN986" s="14">
        <v>2265</v>
      </c>
      <c r="AO986" s="14">
        <v>1013179</v>
      </c>
    </row>
    <row r="987" spans="1:41" ht="15" x14ac:dyDescent="0.2">
      <c r="A987" s="8">
        <v>37782</v>
      </c>
      <c r="B987" s="4">
        <v>67</v>
      </c>
      <c r="C987" s="4">
        <v>117</v>
      </c>
      <c r="D987" s="4">
        <v>3022</v>
      </c>
      <c r="E987" s="10">
        <v>366252</v>
      </c>
      <c r="F987" s="4">
        <v>222</v>
      </c>
      <c r="G987" s="4">
        <v>137</v>
      </c>
      <c r="H987" s="4">
        <v>3050</v>
      </c>
      <c r="I987" s="4">
        <v>424911</v>
      </c>
      <c r="J987" s="4">
        <v>459</v>
      </c>
      <c r="K987" s="4">
        <v>166</v>
      </c>
      <c r="L987" s="9">
        <v>2995</v>
      </c>
      <c r="M987" s="4">
        <v>500668</v>
      </c>
      <c r="N987" s="4">
        <v>459</v>
      </c>
      <c r="O987" s="4">
        <v>196</v>
      </c>
      <c r="P987" s="9">
        <v>2777</v>
      </c>
      <c r="Q987" s="4">
        <v>551425</v>
      </c>
      <c r="R987" s="4">
        <v>127</v>
      </c>
      <c r="S987" s="4">
        <v>229</v>
      </c>
      <c r="T987" s="9">
        <v>2473</v>
      </c>
      <c r="U987" s="4">
        <v>585613</v>
      </c>
      <c r="V987" s="4">
        <v>43</v>
      </c>
      <c r="W987" s="4">
        <v>259</v>
      </c>
      <c r="X987" s="4">
        <v>2415</v>
      </c>
      <c r="Y987" s="4">
        <v>624755</v>
      </c>
      <c r="Z987" s="4">
        <v>121</v>
      </c>
      <c r="AA987" s="4">
        <v>297</v>
      </c>
      <c r="AB987" s="4">
        <v>2399</v>
      </c>
      <c r="AC987" s="4">
        <v>720058</v>
      </c>
      <c r="AD987" s="4">
        <v>16</v>
      </c>
      <c r="AE987" s="4">
        <v>326</v>
      </c>
      <c r="AF987" s="4">
        <v>2180</v>
      </c>
      <c r="AG987" s="4">
        <v>780482</v>
      </c>
      <c r="AH987" s="4"/>
      <c r="AI987" s="4"/>
      <c r="AJ987" s="4"/>
      <c r="AK987" s="4"/>
      <c r="AL987" s="4"/>
      <c r="AM987" s="4"/>
      <c r="AN987" s="4"/>
      <c r="AO987" s="4"/>
    </row>
    <row r="988" spans="1:41" ht="15" x14ac:dyDescent="0.2">
      <c r="A988" s="18">
        <v>37784</v>
      </c>
      <c r="B988" s="25">
        <v>101</v>
      </c>
      <c r="C988" s="25">
        <v>119</v>
      </c>
      <c r="D988" s="25">
        <v>3011</v>
      </c>
      <c r="E988" s="26">
        <v>362273</v>
      </c>
      <c r="F988" s="25">
        <v>124</v>
      </c>
      <c r="G988" s="25">
        <v>143</v>
      </c>
      <c r="H988" s="25">
        <v>2965</v>
      </c>
      <c r="I988" s="25">
        <v>430381</v>
      </c>
      <c r="J988" s="25">
        <v>335</v>
      </c>
      <c r="K988" s="25">
        <v>335</v>
      </c>
      <c r="L988" s="25">
        <v>2842</v>
      </c>
      <c r="M988" s="25">
        <v>483651</v>
      </c>
      <c r="N988" s="25">
        <v>458</v>
      </c>
      <c r="O988" s="25">
        <v>200</v>
      </c>
      <c r="P988" s="25">
        <v>2702</v>
      </c>
      <c r="Q988" s="25">
        <v>550658</v>
      </c>
      <c r="R988" s="25">
        <v>596</v>
      </c>
      <c r="S988" s="25">
        <v>233</v>
      </c>
      <c r="T988" s="25">
        <v>2479</v>
      </c>
      <c r="U988" s="25">
        <v>585918</v>
      </c>
      <c r="V988" s="25">
        <v>291</v>
      </c>
      <c r="W988" s="25">
        <v>259</v>
      </c>
      <c r="X988" s="25">
        <v>2453</v>
      </c>
      <c r="Y988" s="25">
        <v>642581</v>
      </c>
      <c r="Z988" s="25">
        <v>85</v>
      </c>
      <c r="AA988" s="25">
        <v>294</v>
      </c>
      <c r="AB988" s="25">
        <v>2244</v>
      </c>
      <c r="AC988" s="25">
        <v>688773</v>
      </c>
      <c r="AD988" s="25">
        <v>23</v>
      </c>
      <c r="AE988" s="25">
        <v>347</v>
      </c>
      <c r="AF988" s="25">
        <v>2143</v>
      </c>
      <c r="AG988" s="25">
        <v>752700</v>
      </c>
      <c r="AH988" s="23">
        <v>11</v>
      </c>
      <c r="AI988" s="23">
        <v>372</v>
      </c>
      <c r="AJ988" s="23">
        <v>2180</v>
      </c>
      <c r="AK988" s="23">
        <v>839611</v>
      </c>
      <c r="AL988" s="14">
        <v>1</v>
      </c>
      <c r="AM988" s="14">
        <v>407</v>
      </c>
      <c r="AN988" s="14">
        <v>2150</v>
      </c>
      <c r="AO988" s="14">
        <v>907300</v>
      </c>
    </row>
    <row r="989" spans="1:41" ht="15" x14ac:dyDescent="0.2">
      <c r="A989" s="8">
        <v>37785</v>
      </c>
      <c r="B989" s="4">
        <v>90</v>
      </c>
      <c r="C989" s="4">
        <v>116</v>
      </c>
      <c r="D989" s="4">
        <v>3081</v>
      </c>
      <c r="E989" s="10">
        <v>347920</v>
      </c>
      <c r="F989" s="4">
        <v>170</v>
      </c>
      <c r="G989" s="4">
        <v>138</v>
      </c>
      <c r="H989" s="4">
        <v>3025</v>
      </c>
      <c r="I989" s="4">
        <v>421251</v>
      </c>
      <c r="J989" s="4">
        <v>399</v>
      </c>
      <c r="K989" s="4">
        <v>191</v>
      </c>
      <c r="L989" s="9">
        <v>2990</v>
      </c>
      <c r="M989" s="4">
        <v>471317</v>
      </c>
      <c r="N989" s="4">
        <v>229</v>
      </c>
      <c r="O989" s="4">
        <v>196</v>
      </c>
      <c r="P989" s="9">
        <v>2808</v>
      </c>
      <c r="Q989" s="4">
        <v>553261</v>
      </c>
      <c r="R989" s="4">
        <v>129</v>
      </c>
      <c r="S989" s="4">
        <v>238</v>
      </c>
      <c r="T989" s="9">
        <v>2475</v>
      </c>
      <c r="U989" s="4">
        <v>590214</v>
      </c>
      <c r="V989" s="4">
        <v>88</v>
      </c>
      <c r="W989" s="4">
        <v>261</v>
      </c>
      <c r="X989" s="4">
        <v>2300</v>
      </c>
      <c r="Y989" s="4">
        <v>629332</v>
      </c>
      <c r="Z989" s="4"/>
      <c r="AA989" s="4"/>
      <c r="AB989" s="4"/>
      <c r="AC989" s="4"/>
      <c r="AD989" s="4">
        <v>1</v>
      </c>
      <c r="AE989" s="4">
        <v>336</v>
      </c>
      <c r="AF989" s="4">
        <v>2200</v>
      </c>
      <c r="AG989" s="4">
        <v>739200</v>
      </c>
      <c r="AH989" s="4"/>
      <c r="AI989" s="4"/>
      <c r="AJ989" s="4"/>
      <c r="AK989" s="4"/>
      <c r="AL989" s="4"/>
      <c r="AM989" s="4"/>
      <c r="AN989" s="4"/>
      <c r="AO989" s="4"/>
    </row>
    <row r="990" spans="1:41" ht="15" x14ac:dyDescent="0.2">
      <c r="A990" s="8">
        <v>37789</v>
      </c>
      <c r="B990" s="4">
        <v>63</v>
      </c>
      <c r="C990" s="4">
        <v>115</v>
      </c>
      <c r="D990" s="4">
        <v>3143</v>
      </c>
      <c r="E990" s="10">
        <v>367468</v>
      </c>
      <c r="F990" s="4">
        <v>179</v>
      </c>
      <c r="G990" s="4">
        <v>142</v>
      </c>
      <c r="H990" s="4">
        <v>3005</v>
      </c>
      <c r="I990" s="4">
        <v>439971</v>
      </c>
      <c r="J990" s="4">
        <v>438</v>
      </c>
      <c r="K990" s="4">
        <v>162</v>
      </c>
      <c r="L990" s="9">
        <v>2943</v>
      </c>
      <c r="M990" s="4">
        <v>479951</v>
      </c>
      <c r="N990" s="4">
        <v>311</v>
      </c>
      <c r="O990" s="4">
        <v>199</v>
      </c>
      <c r="P990" s="9">
        <v>2747</v>
      </c>
      <c r="Q990" s="4">
        <v>551732</v>
      </c>
      <c r="R990" s="4">
        <v>74</v>
      </c>
      <c r="S990" s="4">
        <v>231</v>
      </c>
      <c r="T990" s="9">
        <v>2542</v>
      </c>
      <c r="U990" s="4">
        <v>588553</v>
      </c>
      <c r="V990" s="4">
        <v>106</v>
      </c>
      <c r="W990" s="4">
        <v>258</v>
      </c>
      <c r="X990" s="4">
        <v>2423</v>
      </c>
      <c r="Y990" s="4">
        <v>628793</v>
      </c>
      <c r="Z990" s="4">
        <v>120</v>
      </c>
      <c r="AA990" s="4">
        <v>296</v>
      </c>
      <c r="AB990" s="4">
        <v>2427</v>
      </c>
      <c r="AC990" s="4">
        <v>718327</v>
      </c>
      <c r="AD990" s="4">
        <v>21</v>
      </c>
      <c r="AE990" s="4">
        <v>339</v>
      </c>
      <c r="AF990" s="4">
        <v>2200</v>
      </c>
      <c r="AG990" s="4">
        <v>766956</v>
      </c>
      <c r="AH990" s="4"/>
      <c r="AI990" s="4"/>
      <c r="AJ990" s="4"/>
      <c r="AK990" s="4"/>
      <c r="AL990" s="4"/>
      <c r="AM990" s="4"/>
      <c r="AN990" s="4"/>
      <c r="AO990" s="4"/>
    </row>
    <row r="991" spans="1:41" ht="15" x14ac:dyDescent="0.2">
      <c r="A991" s="18">
        <v>37791</v>
      </c>
      <c r="B991" s="25">
        <v>54</v>
      </c>
      <c r="C991" s="25">
        <v>116</v>
      </c>
      <c r="D991" s="25">
        <v>2780</v>
      </c>
      <c r="E991" s="26">
        <v>313219</v>
      </c>
      <c r="F991" s="25">
        <v>164</v>
      </c>
      <c r="G991" s="25">
        <v>141</v>
      </c>
      <c r="H991" s="25">
        <v>2817</v>
      </c>
      <c r="I991" s="25">
        <v>414251</v>
      </c>
      <c r="J991" s="25">
        <v>656</v>
      </c>
      <c r="K991" s="25">
        <v>163</v>
      </c>
      <c r="L991" s="25">
        <v>2776</v>
      </c>
      <c r="M991" s="25">
        <v>467282</v>
      </c>
      <c r="N991" s="25">
        <v>823</v>
      </c>
      <c r="O991" s="25">
        <v>197</v>
      </c>
      <c r="P991" s="25">
        <v>2652</v>
      </c>
      <c r="Q991" s="25">
        <v>526752</v>
      </c>
      <c r="R991" s="25">
        <v>617</v>
      </c>
      <c r="S991" s="25">
        <v>246</v>
      </c>
      <c r="T991" s="25">
        <v>2475</v>
      </c>
      <c r="U991" s="25">
        <v>602587</v>
      </c>
      <c r="V991" s="25">
        <v>335</v>
      </c>
      <c r="W991" s="25">
        <v>264</v>
      </c>
      <c r="X991" s="25">
        <v>2336</v>
      </c>
      <c r="Y991" s="25">
        <v>629823</v>
      </c>
      <c r="Z991" s="25">
        <v>182</v>
      </c>
      <c r="AA991" s="25">
        <v>307</v>
      </c>
      <c r="AB991" s="25">
        <v>2460</v>
      </c>
      <c r="AC991" s="25">
        <v>754573</v>
      </c>
      <c r="AD991" s="25">
        <v>2</v>
      </c>
      <c r="AE991" s="25">
        <v>321</v>
      </c>
      <c r="AF991" s="25">
        <v>1950</v>
      </c>
      <c r="AG991" s="25">
        <v>625950</v>
      </c>
      <c r="AH991" s="23">
        <v>4</v>
      </c>
      <c r="AI991" s="23">
        <v>376</v>
      </c>
      <c r="AJ991" s="23">
        <v>2200</v>
      </c>
      <c r="AK991" s="23">
        <v>826100</v>
      </c>
      <c r="AL991" s="14">
        <v>7</v>
      </c>
      <c r="AM991" s="14">
        <v>439</v>
      </c>
      <c r="AN991" s="14">
        <v>2220</v>
      </c>
      <c r="AO991" s="14">
        <v>975531</v>
      </c>
    </row>
    <row r="992" spans="1:41" ht="15" x14ac:dyDescent="0.2">
      <c r="A992" s="8">
        <v>37792</v>
      </c>
      <c r="B992" s="4">
        <v>166</v>
      </c>
      <c r="C992" s="4">
        <v>119</v>
      </c>
      <c r="D992" s="4">
        <v>2835</v>
      </c>
      <c r="E992" s="10">
        <v>352021</v>
      </c>
      <c r="F992" s="4">
        <v>102</v>
      </c>
      <c r="G992" s="4">
        <v>138</v>
      </c>
      <c r="H992" s="4">
        <v>2900</v>
      </c>
      <c r="I992" s="4">
        <v>409154</v>
      </c>
      <c r="J992" s="4">
        <v>255</v>
      </c>
      <c r="K992" s="4">
        <v>162</v>
      </c>
      <c r="L992" s="9">
        <v>2775</v>
      </c>
      <c r="M992" s="4">
        <v>461553</v>
      </c>
      <c r="N992" s="4">
        <v>195</v>
      </c>
      <c r="O992" s="4">
        <v>198</v>
      </c>
      <c r="P992" s="9">
        <v>2559</v>
      </c>
      <c r="Q992" s="4">
        <v>528854</v>
      </c>
      <c r="R992" s="4">
        <v>248</v>
      </c>
      <c r="S992" s="4">
        <v>231</v>
      </c>
      <c r="T992" s="9">
        <v>2453</v>
      </c>
      <c r="U992" s="4">
        <v>573844</v>
      </c>
      <c r="V992" s="4">
        <v>57</v>
      </c>
      <c r="W992" s="4">
        <v>260</v>
      </c>
      <c r="X992" s="4">
        <v>2229</v>
      </c>
      <c r="Y992" s="4">
        <v>607291</v>
      </c>
      <c r="Z992" s="4">
        <v>75</v>
      </c>
      <c r="AA992" s="4">
        <v>300</v>
      </c>
      <c r="AB992" s="4">
        <v>2261</v>
      </c>
      <c r="AC992" s="4">
        <v>693233</v>
      </c>
      <c r="AD992" s="4"/>
      <c r="AE992" s="4"/>
      <c r="AF992" s="4"/>
      <c r="AG992" s="4"/>
      <c r="AH992" s="1">
        <v>1</v>
      </c>
      <c r="AI992" s="1">
        <v>376</v>
      </c>
      <c r="AJ992" s="1">
        <v>1850</v>
      </c>
      <c r="AK992" s="1">
        <v>695600</v>
      </c>
      <c r="AL992" s="4"/>
      <c r="AM992" s="4"/>
      <c r="AN992" s="4"/>
      <c r="AO992" s="4"/>
    </row>
    <row r="993" spans="1:41" ht="15.75" x14ac:dyDescent="0.25">
      <c r="A993" s="8">
        <v>37796</v>
      </c>
      <c r="B993" s="4">
        <v>52</v>
      </c>
      <c r="C993" s="4">
        <v>125</v>
      </c>
      <c r="D993" s="4">
        <v>2938</v>
      </c>
      <c r="E993" s="10">
        <v>384885</v>
      </c>
      <c r="F993" s="4">
        <v>54</v>
      </c>
      <c r="G993" s="4">
        <v>142</v>
      </c>
      <c r="H993" s="4">
        <v>2942</v>
      </c>
      <c r="I993" s="4">
        <v>431174</v>
      </c>
      <c r="J993" s="4">
        <v>271</v>
      </c>
      <c r="K993" s="4">
        <v>164</v>
      </c>
      <c r="L993" s="9">
        <v>2793</v>
      </c>
      <c r="M993" s="4">
        <v>467526</v>
      </c>
      <c r="N993" s="4">
        <v>224</v>
      </c>
      <c r="O993" s="4">
        <v>198</v>
      </c>
      <c r="P993" s="9">
        <v>2608</v>
      </c>
      <c r="Q993" s="4">
        <v>539766</v>
      </c>
      <c r="R993" s="4">
        <v>154</v>
      </c>
      <c r="S993" s="4">
        <v>231</v>
      </c>
      <c r="T993" s="9">
        <v>2459</v>
      </c>
      <c r="U993" s="4">
        <v>573938</v>
      </c>
      <c r="V993" s="4">
        <v>4</v>
      </c>
      <c r="W993" s="4">
        <v>264</v>
      </c>
      <c r="X993" s="4">
        <v>2183</v>
      </c>
      <c r="Y993" s="4">
        <v>582275</v>
      </c>
      <c r="Z993" s="4">
        <v>61</v>
      </c>
      <c r="AA993" s="4">
        <v>290</v>
      </c>
      <c r="AB993" s="4">
        <v>2334</v>
      </c>
      <c r="AC993" s="4">
        <v>684549</v>
      </c>
      <c r="AD993" s="4">
        <v>7</v>
      </c>
      <c r="AE993" s="4">
        <v>328</v>
      </c>
      <c r="AF993" s="4">
        <v>2040</v>
      </c>
      <c r="AG993" s="4">
        <v>669120</v>
      </c>
      <c r="AH993" s="6">
        <v>2</v>
      </c>
      <c r="AI993" s="6">
        <v>371</v>
      </c>
      <c r="AJ993" s="6">
        <v>2220</v>
      </c>
      <c r="AK993" s="6">
        <v>749420</v>
      </c>
      <c r="AL993" s="6">
        <v>10</v>
      </c>
      <c r="AM993" s="6">
        <v>421</v>
      </c>
      <c r="AN993" s="6">
        <v>2180</v>
      </c>
      <c r="AO993" s="6">
        <v>918655</v>
      </c>
    </row>
    <row r="994" spans="1:41" ht="15" x14ac:dyDescent="0.2">
      <c r="A994" s="18">
        <v>37798</v>
      </c>
      <c r="B994" s="25">
        <v>34</v>
      </c>
      <c r="C994" s="25">
        <v>121</v>
      </c>
      <c r="D994" s="25">
        <v>2771</v>
      </c>
      <c r="E994" s="26">
        <v>342332</v>
      </c>
      <c r="F994" s="25">
        <v>82</v>
      </c>
      <c r="G994" s="25">
        <v>141</v>
      </c>
      <c r="H994" s="25">
        <v>2786</v>
      </c>
      <c r="I994" s="25">
        <v>406656</v>
      </c>
      <c r="J994" s="25">
        <v>306</v>
      </c>
      <c r="K994" s="25">
        <v>168</v>
      </c>
      <c r="L994" s="25">
        <v>2654</v>
      </c>
      <c r="M994" s="25">
        <v>447813</v>
      </c>
      <c r="N994" s="25">
        <v>300</v>
      </c>
      <c r="O994" s="25">
        <v>200</v>
      </c>
      <c r="P994" s="25">
        <v>2600</v>
      </c>
      <c r="Q994" s="25">
        <v>522182</v>
      </c>
      <c r="R994" s="25">
        <v>241</v>
      </c>
      <c r="S994" s="25">
        <v>236</v>
      </c>
      <c r="T994" s="25">
        <v>2364</v>
      </c>
      <c r="U994" s="25">
        <v>570179</v>
      </c>
      <c r="V994" s="25">
        <v>57</v>
      </c>
      <c r="W994" s="25">
        <v>255</v>
      </c>
      <c r="X994" s="25">
        <v>2342</v>
      </c>
      <c r="Y994" s="25">
        <v>602167</v>
      </c>
      <c r="Z994" s="25">
        <v>143</v>
      </c>
      <c r="AA994" s="25">
        <v>292</v>
      </c>
      <c r="AB994" s="25">
        <v>2252</v>
      </c>
      <c r="AC994" s="25">
        <v>674202</v>
      </c>
      <c r="AD994" s="14"/>
      <c r="AE994" s="14"/>
      <c r="AF994" s="14"/>
      <c r="AG994" s="14"/>
      <c r="AH994" s="23">
        <v>5</v>
      </c>
      <c r="AI994" s="23">
        <v>381</v>
      </c>
      <c r="AJ994" s="23">
        <v>2220</v>
      </c>
      <c r="AK994" s="23">
        <v>876264</v>
      </c>
      <c r="AL994" s="4"/>
      <c r="AM994" s="4"/>
      <c r="AN994" s="4"/>
      <c r="AO994" s="4"/>
    </row>
    <row r="995" spans="1:41" ht="15" x14ac:dyDescent="0.2">
      <c r="A995" s="8">
        <v>37799</v>
      </c>
      <c r="B995" s="4">
        <v>45</v>
      </c>
      <c r="C995" s="4">
        <v>125</v>
      </c>
      <c r="D995" s="4">
        <v>3250</v>
      </c>
      <c r="E995" s="10">
        <v>404213</v>
      </c>
      <c r="F995" s="4">
        <v>103</v>
      </c>
      <c r="G995" s="4">
        <v>146</v>
      </c>
      <c r="H995" s="4">
        <v>2842</v>
      </c>
      <c r="I995" s="4">
        <v>413598</v>
      </c>
      <c r="J995" s="4">
        <v>177</v>
      </c>
      <c r="K995" s="4">
        <v>160</v>
      </c>
      <c r="L995" s="9">
        <v>2827</v>
      </c>
      <c r="M995" s="4">
        <v>460744</v>
      </c>
      <c r="N995" s="4">
        <v>351</v>
      </c>
      <c r="O995" s="4">
        <v>197</v>
      </c>
      <c r="P995" s="9">
        <v>2613</v>
      </c>
      <c r="Q995" s="4">
        <v>517414</v>
      </c>
      <c r="R995" s="4">
        <v>10</v>
      </c>
      <c r="S995" s="4">
        <v>223</v>
      </c>
      <c r="T995" s="9">
        <v>2400</v>
      </c>
      <c r="U995" s="4">
        <v>552380</v>
      </c>
      <c r="V995" s="4">
        <v>83</v>
      </c>
      <c r="W995" s="4">
        <v>263</v>
      </c>
      <c r="X995" s="4">
        <v>2260</v>
      </c>
      <c r="Y995" s="4">
        <v>599248</v>
      </c>
      <c r="Z995" s="4">
        <v>8</v>
      </c>
      <c r="AA995" s="4">
        <v>284</v>
      </c>
      <c r="AB995" s="4">
        <v>2083</v>
      </c>
      <c r="AC995" s="4">
        <v>586415</v>
      </c>
      <c r="AD995" s="4">
        <v>3</v>
      </c>
      <c r="AE995" s="4">
        <v>337</v>
      </c>
      <c r="AF995" s="4">
        <v>2120</v>
      </c>
      <c r="AG995" s="4">
        <v>715280</v>
      </c>
      <c r="AH995" s="4"/>
      <c r="AI995" s="4"/>
      <c r="AJ995" s="4"/>
      <c r="AK995" s="4"/>
      <c r="AL995" s="4"/>
      <c r="AM995" s="4"/>
      <c r="AN995" s="4"/>
      <c r="AO995" s="4"/>
    </row>
    <row r="996" spans="1:41" ht="15" x14ac:dyDescent="0.2">
      <c r="A996" s="8"/>
      <c r="B996" s="4"/>
      <c r="C996" s="4"/>
      <c r="D996" s="4"/>
      <c r="E996" s="10"/>
      <c r="F996" s="4"/>
      <c r="G996" s="4"/>
      <c r="H996" s="4"/>
      <c r="I996" s="4"/>
      <c r="J996" s="4"/>
      <c r="K996" s="4"/>
      <c r="L996" s="9"/>
      <c r="M996" s="4"/>
      <c r="N996" s="4"/>
      <c r="O996" s="4"/>
      <c r="P996" s="9"/>
      <c r="Q996" s="4"/>
      <c r="R996" s="4"/>
      <c r="S996" s="4"/>
      <c r="T996" s="9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</row>
    <row r="997" spans="1:41" ht="15" x14ac:dyDescent="0.2">
      <c r="A997" s="8">
        <v>37803</v>
      </c>
      <c r="B997" s="4">
        <v>56</v>
      </c>
      <c r="C997" s="4">
        <v>106</v>
      </c>
      <c r="D997" s="4">
        <v>2962</v>
      </c>
      <c r="E997" s="10">
        <v>333400</v>
      </c>
      <c r="F997" s="4">
        <v>163</v>
      </c>
      <c r="G997" s="4">
        <v>142</v>
      </c>
      <c r="H997" s="4">
        <v>2830</v>
      </c>
      <c r="I997" s="4">
        <v>413909</v>
      </c>
      <c r="J997" s="4">
        <v>326</v>
      </c>
      <c r="K997" s="4">
        <v>164</v>
      </c>
      <c r="L997" s="9">
        <v>2693</v>
      </c>
      <c r="M997" s="4">
        <v>445664</v>
      </c>
      <c r="N997" s="4">
        <v>320</v>
      </c>
      <c r="O997" s="4">
        <v>198</v>
      </c>
      <c r="P997" s="9">
        <v>2601</v>
      </c>
      <c r="Q997" s="4">
        <v>521761</v>
      </c>
      <c r="R997" s="4">
        <v>128</v>
      </c>
      <c r="S997" s="4">
        <v>235</v>
      </c>
      <c r="T997" s="9">
        <v>2471</v>
      </c>
      <c r="U997" s="4">
        <v>576466</v>
      </c>
      <c r="V997" s="4">
        <v>109</v>
      </c>
      <c r="W997" s="4">
        <v>261</v>
      </c>
      <c r="X997" s="4">
        <v>2360</v>
      </c>
      <c r="Y997" s="4">
        <v>624966</v>
      </c>
      <c r="Z997" s="4">
        <v>64</v>
      </c>
      <c r="AA997" s="4">
        <v>302</v>
      </c>
      <c r="AB997" s="4">
        <v>2270</v>
      </c>
      <c r="AC997" s="4">
        <v>695931</v>
      </c>
      <c r="AD997" s="4">
        <v>1</v>
      </c>
      <c r="AE997" s="4">
        <v>336</v>
      </c>
      <c r="AF997" s="4">
        <v>2140</v>
      </c>
      <c r="AG997" s="4">
        <v>719040</v>
      </c>
      <c r="AH997" s="4"/>
      <c r="AI997" s="4"/>
      <c r="AJ997" s="4"/>
      <c r="AK997" s="4"/>
      <c r="AL997" s="14">
        <v>12</v>
      </c>
      <c r="AM997" s="14">
        <v>426</v>
      </c>
      <c r="AN997" s="14">
        <v>2200</v>
      </c>
      <c r="AO997" s="14">
        <v>936833</v>
      </c>
    </row>
    <row r="998" spans="1:41" ht="15" x14ac:dyDescent="0.2">
      <c r="A998" s="18">
        <v>37805</v>
      </c>
      <c r="B998" s="25">
        <v>60</v>
      </c>
      <c r="C998" s="25">
        <v>127</v>
      </c>
      <c r="D998" s="25">
        <v>2967</v>
      </c>
      <c r="E998" s="26">
        <v>383072</v>
      </c>
      <c r="F998" s="25">
        <v>208</v>
      </c>
      <c r="G998" s="25">
        <v>141</v>
      </c>
      <c r="H998" s="25">
        <v>2668</v>
      </c>
      <c r="I998" s="25">
        <v>379556</v>
      </c>
      <c r="J998" s="25">
        <v>354</v>
      </c>
      <c r="K998" s="25">
        <v>167</v>
      </c>
      <c r="L998" s="25">
        <v>2683</v>
      </c>
      <c r="M998" s="25">
        <v>458604</v>
      </c>
      <c r="N998" s="25">
        <v>617</v>
      </c>
      <c r="O998" s="25">
        <v>198</v>
      </c>
      <c r="P998" s="25">
        <v>2528</v>
      </c>
      <c r="Q998" s="25">
        <v>514735</v>
      </c>
      <c r="R998" s="25">
        <v>237</v>
      </c>
      <c r="S998" s="25">
        <v>233</v>
      </c>
      <c r="T998" s="25">
        <v>2317</v>
      </c>
      <c r="U998" s="25">
        <v>545022</v>
      </c>
      <c r="V998" s="25">
        <v>80</v>
      </c>
      <c r="W998" s="25">
        <v>265</v>
      </c>
      <c r="X998" s="25">
        <v>2228</v>
      </c>
      <c r="Y998" s="25">
        <v>605815</v>
      </c>
      <c r="Z998" s="25">
        <v>35</v>
      </c>
      <c r="AA998" s="25">
        <v>297</v>
      </c>
      <c r="AB998" s="25">
        <v>2180</v>
      </c>
      <c r="AC998" s="25">
        <v>676846</v>
      </c>
      <c r="AD998" s="25">
        <v>21</v>
      </c>
      <c r="AE998" s="25">
        <v>337</v>
      </c>
      <c r="AF998" s="25">
        <v>2140</v>
      </c>
      <c r="AG998" s="25">
        <v>703600</v>
      </c>
      <c r="AH998" s="4"/>
      <c r="AI998" s="4"/>
      <c r="AJ998" s="4"/>
      <c r="AK998" s="4"/>
      <c r="AL998" s="4"/>
      <c r="AM998" s="4"/>
      <c r="AN998" s="4"/>
      <c r="AO998" s="4"/>
    </row>
    <row r="999" spans="1:41" ht="15" x14ac:dyDescent="0.2">
      <c r="A999" s="8">
        <v>37806</v>
      </c>
      <c r="B999" s="4">
        <v>109</v>
      </c>
      <c r="C999" s="4">
        <v>124</v>
      </c>
      <c r="D999" s="4">
        <v>2979</v>
      </c>
      <c r="E999" s="10">
        <v>308958</v>
      </c>
      <c r="F999" s="4">
        <v>132</v>
      </c>
      <c r="G999" s="4">
        <v>142</v>
      </c>
      <c r="H999" s="4">
        <v>2806</v>
      </c>
      <c r="I999" s="4">
        <v>423623</v>
      </c>
      <c r="J999" s="4">
        <v>191</v>
      </c>
      <c r="K999" s="4">
        <v>164</v>
      </c>
      <c r="L999" s="9">
        <v>2775</v>
      </c>
      <c r="M999" s="4">
        <v>464504</v>
      </c>
      <c r="N999" s="4">
        <v>206</v>
      </c>
      <c r="O999" s="4">
        <v>199</v>
      </c>
      <c r="P999" s="9">
        <v>2574</v>
      </c>
      <c r="Q999" s="4">
        <v>526296</v>
      </c>
      <c r="R999" s="4">
        <v>3</v>
      </c>
      <c r="S999" s="4">
        <v>249</v>
      </c>
      <c r="T999" s="9">
        <v>2100</v>
      </c>
      <c r="U999" s="4">
        <v>523600</v>
      </c>
      <c r="V999" s="4">
        <v>24</v>
      </c>
      <c r="W999" s="4">
        <v>269</v>
      </c>
      <c r="X999" s="4">
        <v>2158</v>
      </c>
      <c r="Y999" s="4">
        <v>525172</v>
      </c>
      <c r="Z999" s="4">
        <v>11</v>
      </c>
      <c r="AA999" s="4">
        <v>284</v>
      </c>
      <c r="AB999" s="4">
        <v>2130</v>
      </c>
      <c r="AC999" s="4">
        <v>605727</v>
      </c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</row>
    <row r="1000" spans="1:41" ht="15" x14ac:dyDescent="0.2">
      <c r="A1000" s="8">
        <v>37810</v>
      </c>
      <c r="B1000" s="4">
        <v>51</v>
      </c>
      <c r="C1000" s="4">
        <v>125</v>
      </c>
      <c r="D1000" s="4">
        <v>2100</v>
      </c>
      <c r="E1000" s="10">
        <v>387384</v>
      </c>
      <c r="F1000" s="4">
        <v>106</v>
      </c>
      <c r="G1000" s="4">
        <v>142</v>
      </c>
      <c r="H1000" s="4">
        <v>2942</v>
      </c>
      <c r="I1000" s="4">
        <v>428416</v>
      </c>
      <c r="J1000" s="4">
        <v>243</v>
      </c>
      <c r="K1000" s="4">
        <v>165</v>
      </c>
      <c r="L1000" s="9">
        <v>2821</v>
      </c>
      <c r="M1000" s="4">
        <v>474950</v>
      </c>
      <c r="N1000" s="4">
        <v>253</v>
      </c>
      <c r="O1000" s="4">
        <v>198</v>
      </c>
      <c r="P1000" s="9">
        <v>2577</v>
      </c>
      <c r="Q1000" s="4">
        <v>532215</v>
      </c>
      <c r="R1000" s="4">
        <v>179</v>
      </c>
      <c r="S1000" s="4">
        <v>233</v>
      </c>
      <c r="T1000" s="9">
        <v>2535</v>
      </c>
      <c r="U1000" s="4">
        <v>591537</v>
      </c>
      <c r="V1000" s="4">
        <v>106</v>
      </c>
      <c r="W1000" s="4">
        <v>266</v>
      </c>
      <c r="X1000" s="4">
        <v>2351</v>
      </c>
      <c r="Y1000" s="4">
        <v>634534</v>
      </c>
      <c r="Z1000" s="4">
        <v>139</v>
      </c>
      <c r="AA1000" s="4">
        <v>289</v>
      </c>
      <c r="AB1000" s="4">
        <v>2298</v>
      </c>
      <c r="AC1000" s="4">
        <v>681096</v>
      </c>
      <c r="AD1000" s="4">
        <v>28</v>
      </c>
      <c r="AE1000" s="4">
        <v>347</v>
      </c>
      <c r="AF1000" s="4">
        <v>2240</v>
      </c>
      <c r="AG1000" s="4">
        <v>775769</v>
      </c>
      <c r="AH1000" s="4"/>
      <c r="AI1000" s="4"/>
      <c r="AJ1000" s="4"/>
      <c r="AK1000" s="4"/>
      <c r="AL1000" s="4"/>
      <c r="AM1000" s="4"/>
      <c r="AN1000" s="4"/>
      <c r="AO1000" s="4"/>
    </row>
    <row r="1001" spans="1:41" ht="15" x14ac:dyDescent="0.2">
      <c r="A1001" s="18">
        <v>37812</v>
      </c>
      <c r="B1001" s="25">
        <v>42</v>
      </c>
      <c r="C1001" s="25">
        <v>114</v>
      </c>
      <c r="D1001" s="25">
        <v>2582</v>
      </c>
      <c r="E1001" s="26">
        <v>293169</v>
      </c>
      <c r="F1001" s="25">
        <v>156</v>
      </c>
      <c r="G1001" s="25">
        <v>142</v>
      </c>
      <c r="H1001" s="25">
        <v>2604</v>
      </c>
      <c r="I1001" s="25">
        <v>378706</v>
      </c>
      <c r="J1001" s="25">
        <v>182</v>
      </c>
      <c r="K1001" s="25">
        <v>165</v>
      </c>
      <c r="L1001" s="25">
        <v>2567</v>
      </c>
      <c r="M1001" s="25">
        <v>435527</v>
      </c>
      <c r="N1001" s="25">
        <v>403</v>
      </c>
      <c r="O1001" s="25">
        <v>198</v>
      </c>
      <c r="P1001" s="25">
        <v>2408</v>
      </c>
      <c r="Q1001" s="25">
        <v>498198</v>
      </c>
      <c r="R1001" s="25">
        <v>171</v>
      </c>
      <c r="S1001" s="25">
        <v>234</v>
      </c>
      <c r="T1001" s="25">
        <v>2379</v>
      </c>
      <c r="U1001" s="25">
        <v>566040</v>
      </c>
      <c r="V1001" s="25">
        <v>102</v>
      </c>
      <c r="W1001" s="25">
        <v>261</v>
      </c>
      <c r="X1001" s="25">
        <v>2157</v>
      </c>
      <c r="Y1001" s="25">
        <v>569344</v>
      </c>
      <c r="Z1001" s="25">
        <v>20</v>
      </c>
      <c r="AA1001" s="25">
        <v>294</v>
      </c>
      <c r="AB1001" s="25">
        <v>2190</v>
      </c>
      <c r="AC1001" s="25">
        <v>641090</v>
      </c>
      <c r="AD1001" s="25">
        <v>8</v>
      </c>
      <c r="AE1001" s="25">
        <v>352</v>
      </c>
      <c r="AF1001" s="25">
        <v>2000</v>
      </c>
      <c r="AG1001" s="25">
        <v>703000</v>
      </c>
      <c r="AH1001" s="4"/>
      <c r="AI1001" s="4"/>
      <c r="AJ1001" s="4"/>
      <c r="AK1001" s="4"/>
      <c r="AL1001" s="14">
        <v>8</v>
      </c>
      <c r="AM1001" s="14">
        <v>460</v>
      </c>
      <c r="AN1001" s="14">
        <v>1943</v>
      </c>
      <c r="AO1001" s="14">
        <v>895865</v>
      </c>
    </row>
    <row r="1002" spans="1:41" ht="15" x14ac:dyDescent="0.2">
      <c r="A1002" s="8">
        <v>37813</v>
      </c>
      <c r="B1002" s="4">
        <v>39</v>
      </c>
      <c r="C1002" s="4">
        <v>114</v>
      </c>
      <c r="D1002" s="4">
        <v>2900</v>
      </c>
      <c r="E1002" s="10">
        <v>353436</v>
      </c>
      <c r="F1002" s="4">
        <v>88</v>
      </c>
      <c r="G1002" s="4">
        <v>140</v>
      </c>
      <c r="H1002" s="4">
        <v>2917</v>
      </c>
      <c r="I1002" s="4">
        <v>409147</v>
      </c>
      <c r="J1002" s="4">
        <v>141</v>
      </c>
      <c r="K1002" s="4">
        <v>165</v>
      </c>
      <c r="L1002" s="9">
        <v>2850</v>
      </c>
      <c r="M1002" s="4">
        <v>472216</v>
      </c>
      <c r="N1002" s="4">
        <v>60</v>
      </c>
      <c r="O1002" s="4">
        <v>197</v>
      </c>
      <c r="P1002" s="9">
        <v>2670</v>
      </c>
      <c r="Q1002" s="4">
        <v>534160</v>
      </c>
      <c r="R1002" s="4">
        <v>75</v>
      </c>
      <c r="S1002" s="4">
        <v>228</v>
      </c>
      <c r="T1002" s="9">
        <v>2443</v>
      </c>
      <c r="U1002" s="4">
        <v>580487</v>
      </c>
      <c r="V1002" s="4">
        <v>33</v>
      </c>
      <c r="W1002" s="4">
        <v>254</v>
      </c>
      <c r="X1002" s="4">
        <v>2370</v>
      </c>
      <c r="Y1002" s="4">
        <v>604164</v>
      </c>
      <c r="Z1002" s="4">
        <v>16</v>
      </c>
      <c r="AA1002" s="4">
        <v>299</v>
      </c>
      <c r="AB1002" s="4">
        <v>2300</v>
      </c>
      <c r="AC1002" s="4">
        <v>686838</v>
      </c>
      <c r="AD1002" s="4">
        <v>17</v>
      </c>
      <c r="AE1002" s="4">
        <v>344</v>
      </c>
      <c r="AF1002" s="4">
        <v>2280</v>
      </c>
      <c r="AG1002" s="4">
        <v>783515</v>
      </c>
      <c r="AH1002" s="4"/>
      <c r="AI1002" s="4"/>
      <c r="AJ1002" s="4"/>
      <c r="AK1002" s="4"/>
      <c r="AL1002" s="4"/>
      <c r="AM1002" s="4"/>
      <c r="AN1002" s="4"/>
      <c r="AO1002" s="4"/>
    </row>
    <row r="1003" spans="1:41" ht="15" x14ac:dyDescent="0.2">
      <c r="A1003" s="8">
        <v>37817</v>
      </c>
      <c r="B1003" s="4">
        <v>1</v>
      </c>
      <c r="C1003" s="4">
        <v>90</v>
      </c>
      <c r="D1003" s="4">
        <v>2800</v>
      </c>
      <c r="E1003" s="10">
        <v>252000</v>
      </c>
      <c r="F1003" s="4">
        <v>111</v>
      </c>
      <c r="G1003" s="4">
        <v>138</v>
      </c>
      <c r="H1003" s="4">
        <v>2950</v>
      </c>
      <c r="I1003" s="4">
        <v>406432</v>
      </c>
      <c r="J1003" s="4">
        <v>166</v>
      </c>
      <c r="K1003" s="4">
        <v>169</v>
      </c>
      <c r="L1003" s="9">
        <v>2756</v>
      </c>
      <c r="M1003" s="4">
        <v>471970</v>
      </c>
      <c r="N1003" s="4">
        <v>241</v>
      </c>
      <c r="O1003" s="4">
        <v>199</v>
      </c>
      <c r="P1003" s="9">
        <v>2646</v>
      </c>
      <c r="Q1003" s="4">
        <v>528362</v>
      </c>
      <c r="R1003" s="4">
        <v>403</v>
      </c>
      <c r="S1003" s="4">
        <v>236</v>
      </c>
      <c r="T1003" s="9">
        <v>2437</v>
      </c>
      <c r="U1003" s="4">
        <v>573301</v>
      </c>
      <c r="V1003" s="4">
        <v>85</v>
      </c>
      <c r="W1003" s="4">
        <v>260</v>
      </c>
      <c r="X1003" s="4">
        <v>2354</v>
      </c>
      <c r="Y1003" s="4">
        <v>613869</v>
      </c>
      <c r="Z1003" s="4">
        <v>38</v>
      </c>
      <c r="AA1003" s="4">
        <v>306</v>
      </c>
      <c r="AB1003" s="4">
        <v>2310</v>
      </c>
      <c r="AC1003" s="4">
        <v>707675</v>
      </c>
      <c r="AD1003" s="4">
        <v>15</v>
      </c>
      <c r="AE1003" s="4">
        <v>320</v>
      </c>
      <c r="AF1003" s="4">
        <v>2280</v>
      </c>
      <c r="AG1003" s="4">
        <v>729296</v>
      </c>
      <c r="AH1003" s="4"/>
      <c r="AI1003" s="4"/>
      <c r="AJ1003" s="4"/>
      <c r="AK1003" s="4"/>
      <c r="AL1003" s="4"/>
      <c r="AM1003" s="4"/>
      <c r="AN1003" s="4"/>
      <c r="AO1003" s="4"/>
    </row>
    <row r="1004" spans="1:41" ht="15" x14ac:dyDescent="0.2">
      <c r="A1004" s="18">
        <v>37819</v>
      </c>
      <c r="B1004" s="25">
        <v>65</v>
      </c>
      <c r="C1004" s="25">
        <v>112</v>
      </c>
      <c r="D1004" s="25">
        <v>2595</v>
      </c>
      <c r="E1004" s="26">
        <v>300069</v>
      </c>
      <c r="F1004" s="25">
        <v>138</v>
      </c>
      <c r="G1004" s="25">
        <v>142</v>
      </c>
      <c r="H1004" s="25">
        <v>2650</v>
      </c>
      <c r="I1004" s="25">
        <v>403943</v>
      </c>
      <c r="J1004" s="25">
        <v>363</v>
      </c>
      <c r="K1004" s="25">
        <v>163</v>
      </c>
      <c r="L1004" s="25">
        <v>2669</v>
      </c>
      <c r="M1004" s="25">
        <v>456315</v>
      </c>
      <c r="N1004" s="25">
        <v>731</v>
      </c>
      <c r="O1004" s="25">
        <v>197</v>
      </c>
      <c r="P1004" s="25">
        <v>2607</v>
      </c>
      <c r="Q1004" s="25">
        <v>525207</v>
      </c>
      <c r="R1004" s="25">
        <v>294</v>
      </c>
      <c r="S1004" s="25">
        <v>233</v>
      </c>
      <c r="T1004" s="25">
        <v>2352</v>
      </c>
      <c r="U1004" s="25">
        <v>549256</v>
      </c>
      <c r="V1004" s="25">
        <v>188</v>
      </c>
      <c r="W1004" s="25">
        <v>264</v>
      </c>
      <c r="X1004" s="25">
        <v>2239</v>
      </c>
      <c r="Y1004" s="25">
        <v>608821</v>
      </c>
      <c r="Z1004" s="25">
        <v>209</v>
      </c>
      <c r="AA1004" s="25">
        <v>296</v>
      </c>
      <c r="AB1004" s="25">
        <v>2300</v>
      </c>
      <c r="AC1004" s="25">
        <v>681676</v>
      </c>
      <c r="AD1004" s="25">
        <v>14</v>
      </c>
      <c r="AE1004" s="25">
        <v>346</v>
      </c>
      <c r="AF1004" s="25">
        <v>2100</v>
      </c>
      <c r="AG1004" s="25">
        <v>727200</v>
      </c>
      <c r="AH1004" s="23">
        <v>12</v>
      </c>
      <c r="AI1004" s="23">
        <v>376</v>
      </c>
      <c r="AJ1004" s="23">
        <v>1978</v>
      </c>
      <c r="AK1004" s="23">
        <v>767285</v>
      </c>
      <c r="AL1004" s="14">
        <v>63</v>
      </c>
      <c r="AM1004" s="14">
        <v>409</v>
      </c>
      <c r="AN1004" s="14">
        <v>2202</v>
      </c>
      <c r="AO1004" s="14">
        <v>900415</v>
      </c>
    </row>
    <row r="1005" spans="1:41" ht="15.75" x14ac:dyDescent="0.25">
      <c r="A1005" s="8">
        <v>37820</v>
      </c>
      <c r="B1005" s="4">
        <v>22</v>
      </c>
      <c r="C1005" s="4">
        <v>132</v>
      </c>
      <c r="D1005" s="4">
        <v>3150</v>
      </c>
      <c r="E1005" s="10">
        <v>393112</v>
      </c>
      <c r="F1005" s="4">
        <v>60</v>
      </c>
      <c r="G1005" s="4">
        <v>142</v>
      </c>
      <c r="H1005" s="4">
        <v>2930</v>
      </c>
      <c r="I1005" s="4">
        <v>414837</v>
      </c>
      <c r="J1005" s="4">
        <v>182</v>
      </c>
      <c r="K1005" s="4">
        <v>164</v>
      </c>
      <c r="L1005" s="9">
        <v>2883</v>
      </c>
      <c r="M1005" s="4">
        <v>472330</v>
      </c>
      <c r="N1005" s="4">
        <v>114</v>
      </c>
      <c r="O1005" s="4">
        <v>203</v>
      </c>
      <c r="P1005" s="9">
        <v>2594</v>
      </c>
      <c r="Q1005" s="4">
        <v>527778</v>
      </c>
      <c r="R1005" s="4">
        <v>33</v>
      </c>
      <c r="S1005" s="4">
        <v>243</v>
      </c>
      <c r="T1005" s="9">
        <v>2383</v>
      </c>
      <c r="U1005" s="4">
        <v>576661</v>
      </c>
      <c r="V1005" s="4">
        <v>8</v>
      </c>
      <c r="W1005" s="4">
        <v>270</v>
      </c>
      <c r="X1005" s="4">
        <v>2250</v>
      </c>
      <c r="Y1005" s="4">
        <v>608062</v>
      </c>
      <c r="Z1005" s="4">
        <v>53</v>
      </c>
      <c r="AA1005" s="4">
        <v>309</v>
      </c>
      <c r="AB1005" s="4">
        <v>2267</v>
      </c>
      <c r="AC1005" s="4">
        <v>701140</v>
      </c>
      <c r="AD1005" s="4">
        <v>16</v>
      </c>
      <c r="AE1005" s="4">
        <v>324</v>
      </c>
      <c r="AF1005" s="4">
        <v>2240</v>
      </c>
      <c r="AG1005" s="4">
        <v>725480</v>
      </c>
      <c r="AH1005" s="6">
        <v>4</v>
      </c>
      <c r="AI1005" s="6">
        <v>366</v>
      </c>
      <c r="AJ1005" s="6">
        <v>1980</v>
      </c>
      <c r="AK1005" s="6">
        <v>723690</v>
      </c>
      <c r="AL1005" s="4"/>
      <c r="AM1005" s="4"/>
      <c r="AN1005" s="4"/>
      <c r="AO1005" s="4"/>
    </row>
    <row r="1006" spans="1:41" ht="15" x14ac:dyDescent="0.2">
      <c r="A1006" s="8">
        <v>37824</v>
      </c>
      <c r="B1006" s="4">
        <v>12</v>
      </c>
      <c r="C1006" s="4">
        <v>129</v>
      </c>
      <c r="D1006" s="4">
        <v>2550</v>
      </c>
      <c r="E1006" s="10">
        <v>303158</v>
      </c>
      <c r="F1006" s="4">
        <v>93</v>
      </c>
      <c r="G1006" s="4">
        <v>137</v>
      </c>
      <c r="H1006" s="4">
        <v>3075</v>
      </c>
      <c r="I1006" s="4">
        <v>426183</v>
      </c>
      <c r="J1006" s="4">
        <v>166</v>
      </c>
      <c r="K1006" s="4">
        <v>161</v>
      </c>
      <c r="L1006" s="9">
        <v>2860</v>
      </c>
      <c r="M1006" s="4">
        <v>474420</v>
      </c>
      <c r="N1006" s="4">
        <v>336</v>
      </c>
      <c r="O1006" s="4">
        <v>201</v>
      </c>
      <c r="P1006" s="9">
        <v>2587</v>
      </c>
      <c r="Q1006" s="4">
        <v>530671</v>
      </c>
      <c r="R1006" s="4">
        <v>145</v>
      </c>
      <c r="S1006" s="4">
        <v>233</v>
      </c>
      <c r="T1006" s="9">
        <v>2456</v>
      </c>
      <c r="U1006" s="4">
        <v>574599</v>
      </c>
      <c r="V1006" s="4">
        <v>101</v>
      </c>
      <c r="W1006" s="4">
        <v>261</v>
      </c>
      <c r="X1006" s="4">
        <v>2233</v>
      </c>
      <c r="Y1006" s="4">
        <v>616548</v>
      </c>
      <c r="Z1006" s="4">
        <v>69</v>
      </c>
      <c r="AA1006" s="4">
        <v>289</v>
      </c>
      <c r="AB1006" s="4">
        <v>2320</v>
      </c>
      <c r="AC1006" s="4">
        <v>678352</v>
      </c>
      <c r="AD1006" s="4">
        <v>2</v>
      </c>
      <c r="AE1006" s="4">
        <v>324</v>
      </c>
      <c r="AF1006" s="4">
        <v>1900</v>
      </c>
      <c r="AG1006" s="4">
        <v>615600</v>
      </c>
      <c r="AH1006" s="4"/>
      <c r="AI1006" s="4"/>
      <c r="AJ1006" s="4"/>
      <c r="AK1006" s="4"/>
      <c r="AL1006" s="4"/>
      <c r="AM1006" s="4"/>
      <c r="AN1006" s="4"/>
      <c r="AO1006" s="4"/>
    </row>
    <row r="1007" spans="1:41" ht="15" x14ac:dyDescent="0.2">
      <c r="A1007" s="18">
        <v>37826</v>
      </c>
      <c r="B1007" s="25">
        <v>83</v>
      </c>
      <c r="C1007" s="25">
        <v>120</v>
      </c>
      <c r="D1007" s="25">
        <v>2840</v>
      </c>
      <c r="E1007" s="26">
        <v>345433</v>
      </c>
      <c r="F1007" s="25">
        <v>120</v>
      </c>
      <c r="G1007" s="25">
        <v>142</v>
      </c>
      <c r="H1007" s="25">
        <v>2792</v>
      </c>
      <c r="I1007" s="25">
        <v>400358</v>
      </c>
      <c r="J1007" s="25">
        <v>169</v>
      </c>
      <c r="K1007" s="25">
        <v>169</v>
      </c>
      <c r="L1007" s="25">
        <v>2792</v>
      </c>
      <c r="M1007" s="25">
        <v>400358</v>
      </c>
      <c r="N1007" s="25">
        <v>514</v>
      </c>
      <c r="O1007" s="25">
        <v>201</v>
      </c>
      <c r="P1007" s="25">
        <v>2459</v>
      </c>
      <c r="Q1007" s="25">
        <v>507967</v>
      </c>
      <c r="R1007" s="25">
        <v>143</v>
      </c>
      <c r="S1007" s="25">
        <v>235</v>
      </c>
      <c r="T1007" s="25">
        <v>2321</v>
      </c>
      <c r="U1007" s="25">
        <v>536443</v>
      </c>
      <c r="V1007" s="25">
        <v>225</v>
      </c>
      <c r="W1007" s="25">
        <v>267</v>
      </c>
      <c r="X1007" s="25">
        <v>2315</v>
      </c>
      <c r="Y1007" s="25">
        <v>629280</v>
      </c>
      <c r="Z1007" s="25">
        <v>17</v>
      </c>
      <c r="AA1007" s="25">
        <v>301</v>
      </c>
      <c r="AB1007" s="25">
        <v>2110</v>
      </c>
      <c r="AC1007" s="25">
        <v>654958</v>
      </c>
      <c r="AD1007" s="25">
        <v>29</v>
      </c>
      <c r="AE1007" s="25">
        <v>338</v>
      </c>
      <c r="AF1007" s="25">
        <v>2148</v>
      </c>
      <c r="AG1007" s="25">
        <v>756080</v>
      </c>
      <c r="AH1007" s="4"/>
      <c r="AI1007" s="4"/>
      <c r="AJ1007" s="4"/>
      <c r="AK1007" s="4"/>
      <c r="AL1007" s="4"/>
      <c r="AM1007" s="4"/>
      <c r="AN1007" s="4"/>
      <c r="AO1007" s="4"/>
    </row>
    <row r="1008" spans="1:41" ht="15" x14ac:dyDescent="0.2">
      <c r="A1008" s="8">
        <v>37827</v>
      </c>
      <c r="B1008" s="4">
        <v>9</v>
      </c>
      <c r="C1008" s="4">
        <v>124</v>
      </c>
      <c r="D1008" s="4">
        <v>3150</v>
      </c>
      <c r="E1008" s="10">
        <v>389900</v>
      </c>
      <c r="F1008" s="4">
        <v>33</v>
      </c>
      <c r="G1008" s="4">
        <v>133</v>
      </c>
      <c r="H1008" s="4">
        <v>3125</v>
      </c>
      <c r="I1008" s="4">
        <v>414725</v>
      </c>
      <c r="J1008" s="4">
        <v>159</v>
      </c>
      <c r="K1008" s="4">
        <v>166</v>
      </c>
      <c r="L1008" s="9">
        <v>2967</v>
      </c>
      <c r="M1008" s="4">
        <v>492212</v>
      </c>
      <c r="N1008" s="4">
        <v>293</v>
      </c>
      <c r="O1008" s="4">
        <v>796</v>
      </c>
      <c r="P1008" s="9">
        <v>2747</v>
      </c>
      <c r="Q1008" s="4">
        <v>543316</v>
      </c>
      <c r="R1008" s="4">
        <v>76</v>
      </c>
      <c r="S1008" s="4">
        <v>231</v>
      </c>
      <c r="T1008" s="9">
        <v>2430</v>
      </c>
      <c r="U1008" s="4">
        <v>750753</v>
      </c>
      <c r="V1008" s="4">
        <v>64</v>
      </c>
      <c r="W1008" s="4">
        <v>263</v>
      </c>
      <c r="X1008" s="4">
        <v>2360</v>
      </c>
      <c r="Y1008" s="4">
        <v>618731</v>
      </c>
      <c r="Z1008" s="4">
        <v>5</v>
      </c>
      <c r="AA1008" s="4">
        <v>293</v>
      </c>
      <c r="AB1008" s="4">
        <v>2320</v>
      </c>
      <c r="AC1008" s="4">
        <v>679293</v>
      </c>
      <c r="AD1008" s="4"/>
      <c r="AE1008" s="4"/>
      <c r="AF1008" s="4"/>
      <c r="AG1008" s="4"/>
      <c r="AH1008" s="4"/>
      <c r="AI1008" s="4"/>
      <c r="AJ1008" s="4"/>
      <c r="AK1008" s="4"/>
      <c r="AL1008" s="1">
        <v>14</v>
      </c>
      <c r="AM1008" s="1">
        <v>415</v>
      </c>
      <c r="AN1008" s="1">
        <v>2080</v>
      </c>
      <c r="AO1008" s="1">
        <v>862606</v>
      </c>
    </row>
    <row r="1009" spans="1:41" ht="15" x14ac:dyDescent="0.2">
      <c r="A1009" s="8">
        <v>37831</v>
      </c>
      <c r="B1009" s="4">
        <v>7</v>
      </c>
      <c r="C1009" s="4">
        <v>108</v>
      </c>
      <c r="D1009" s="4">
        <v>3250</v>
      </c>
      <c r="E1009" s="10">
        <v>384429</v>
      </c>
      <c r="F1009" s="4">
        <v>97</v>
      </c>
      <c r="G1009" s="4">
        <v>137</v>
      </c>
      <c r="H1009" s="4">
        <v>3108</v>
      </c>
      <c r="I1009" s="4">
        <v>436871</v>
      </c>
      <c r="J1009" s="4">
        <v>333</v>
      </c>
      <c r="K1009" s="4">
        <v>165</v>
      </c>
      <c r="L1009" s="9">
        <v>2925</v>
      </c>
      <c r="M1009" s="4">
        <v>484517</v>
      </c>
      <c r="N1009" s="4">
        <v>337</v>
      </c>
      <c r="O1009" s="4">
        <v>204</v>
      </c>
      <c r="P1009" s="9">
        <v>2597</v>
      </c>
      <c r="Q1009" s="4">
        <v>536385</v>
      </c>
      <c r="R1009" s="4">
        <v>133</v>
      </c>
      <c r="S1009" s="4">
        <v>234</v>
      </c>
      <c r="T1009" s="9">
        <v>2428</v>
      </c>
      <c r="U1009" s="4">
        <v>569337</v>
      </c>
      <c r="V1009" s="4">
        <v>202</v>
      </c>
      <c r="W1009" s="4">
        <v>265</v>
      </c>
      <c r="X1009" s="4">
        <v>2355</v>
      </c>
      <c r="Y1009" s="4">
        <v>622536</v>
      </c>
      <c r="Z1009" s="4">
        <v>159</v>
      </c>
      <c r="AA1009" s="4">
        <v>198</v>
      </c>
      <c r="AB1009" s="4">
        <v>2282</v>
      </c>
      <c r="AC1009" s="4">
        <v>683001</v>
      </c>
      <c r="AD1009" s="4"/>
      <c r="AE1009" s="4"/>
      <c r="AF1009" s="4"/>
      <c r="AG1009" s="4"/>
      <c r="AH1009" s="1">
        <v>18</v>
      </c>
      <c r="AI1009" s="1">
        <v>384</v>
      </c>
      <c r="AJ1009" s="1">
        <v>2160</v>
      </c>
      <c r="AK1009" s="1">
        <v>829440</v>
      </c>
      <c r="AL1009" s="4"/>
      <c r="AM1009" s="4"/>
      <c r="AN1009" s="4"/>
      <c r="AO1009" s="4"/>
    </row>
    <row r="1010" spans="1:41" ht="15" x14ac:dyDescent="0.2">
      <c r="A1010" s="18">
        <v>37833</v>
      </c>
      <c r="B1010" s="25">
        <v>82</v>
      </c>
      <c r="C1010" s="25">
        <v>118</v>
      </c>
      <c r="D1010" s="25">
        <v>2547</v>
      </c>
      <c r="E1010" s="26">
        <v>309300</v>
      </c>
      <c r="F1010" s="25">
        <v>95</v>
      </c>
      <c r="G1010" s="25">
        <v>141</v>
      </c>
      <c r="H1010" s="25">
        <v>2658</v>
      </c>
      <c r="I1010" s="25">
        <v>386410</v>
      </c>
      <c r="J1010" s="25">
        <v>366</v>
      </c>
      <c r="K1010" s="25">
        <v>165</v>
      </c>
      <c r="L1010" s="25">
        <v>2663</v>
      </c>
      <c r="M1010" s="25">
        <v>386410</v>
      </c>
      <c r="N1010" s="25">
        <v>439</v>
      </c>
      <c r="O1010" s="25">
        <v>197</v>
      </c>
      <c r="P1010" s="25">
        <v>2477</v>
      </c>
      <c r="Q1010" s="25">
        <v>498603</v>
      </c>
      <c r="R1010" s="25">
        <v>42</v>
      </c>
      <c r="S1010" s="25">
        <v>230</v>
      </c>
      <c r="T1010" s="25">
        <v>2318</v>
      </c>
      <c r="U1010" s="25">
        <v>551847</v>
      </c>
      <c r="V1010" s="25">
        <v>148</v>
      </c>
      <c r="W1010" s="25">
        <v>262</v>
      </c>
      <c r="X1010" s="25">
        <v>2294</v>
      </c>
      <c r="Y1010" s="25">
        <v>692846</v>
      </c>
      <c r="Z1010" s="25">
        <v>251</v>
      </c>
      <c r="AA1010" s="25">
        <v>299</v>
      </c>
      <c r="AB1010" s="25">
        <v>2289</v>
      </c>
      <c r="AC1010" s="25">
        <v>692846</v>
      </c>
      <c r="AD1010" s="25">
        <v>8</v>
      </c>
      <c r="AE1010" s="25">
        <v>335</v>
      </c>
      <c r="AF1010" s="25">
        <v>2160</v>
      </c>
      <c r="AG1010" s="25">
        <v>725210</v>
      </c>
      <c r="AH1010" s="23">
        <v>47</v>
      </c>
      <c r="AI1010" s="23">
        <v>373</v>
      </c>
      <c r="AJ1010" s="23">
        <v>2180</v>
      </c>
      <c r="AK1010" s="23">
        <v>813012</v>
      </c>
      <c r="AL1010" s="4"/>
      <c r="AM1010" s="4"/>
      <c r="AN1010" s="4"/>
      <c r="AO1010" s="4"/>
    </row>
    <row r="1011" spans="1:41" ht="15" x14ac:dyDescent="0.2">
      <c r="A1011" s="18"/>
      <c r="B1011" s="25"/>
      <c r="C1011" s="25"/>
      <c r="D1011" s="25"/>
      <c r="E1011" s="26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3"/>
      <c r="AI1011" s="23"/>
      <c r="AJ1011" s="23"/>
      <c r="AK1011" s="23"/>
      <c r="AL1011" s="4"/>
      <c r="AM1011" s="4"/>
      <c r="AN1011" s="4"/>
      <c r="AO1011" s="4"/>
    </row>
    <row r="1012" spans="1:41" ht="15" x14ac:dyDescent="0.2">
      <c r="A1012" s="8">
        <v>37834</v>
      </c>
      <c r="B1012" s="4">
        <v>45</v>
      </c>
      <c r="C1012" s="4">
        <v>122</v>
      </c>
      <c r="D1012" s="4">
        <v>3050</v>
      </c>
      <c r="E1012" s="10">
        <v>371551</v>
      </c>
      <c r="F1012" s="4">
        <v>51</v>
      </c>
      <c r="G1012" s="4">
        <v>138</v>
      </c>
      <c r="H1012" s="4">
        <v>3025</v>
      </c>
      <c r="I1012" s="4">
        <v>415625</v>
      </c>
      <c r="J1012" s="4">
        <v>170</v>
      </c>
      <c r="K1012" s="4">
        <v>162</v>
      </c>
      <c r="L1012" s="9">
        <v>2755</v>
      </c>
      <c r="M1012" s="4">
        <v>452843</v>
      </c>
      <c r="N1012" s="4">
        <v>138</v>
      </c>
      <c r="O1012" s="4">
        <v>194</v>
      </c>
      <c r="P1012" s="9">
        <v>2612</v>
      </c>
      <c r="Q1012" s="4">
        <v>517849</v>
      </c>
      <c r="R1012" s="4">
        <v>114</v>
      </c>
      <c r="S1012" s="4">
        <v>128</v>
      </c>
      <c r="T1012" s="9">
        <v>2457</v>
      </c>
      <c r="U1012" s="4">
        <v>560443</v>
      </c>
      <c r="V1012" s="4">
        <v>23</v>
      </c>
      <c r="W1012" s="4">
        <v>256</v>
      </c>
      <c r="X1012" s="4">
        <v>2255</v>
      </c>
      <c r="Y1012" s="4">
        <v>633865</v>
      </c>
      <c r="Z1012" s="4">
        <v>22</v>
      </c>
      <c r="AA1012" s="4">
        <v>294</v>
      </c>
      <c r="AB1012" s="4">
        <v>2120</v>
      </c>
      <c r="AC1012" s="4">
        <v>622521</v>
      </c>
      <c r="AD1012" s="4"/>
      <c r="AE1012" s="4"/>
      <c r="AF1012" s="4"/>
      <c r="AG1012" s="4"/>
      <c r="AH1012" s="4"/>
      <c r="AI1012" s="4"/>
      <c r="AJ1012" s="4"/>
      <c r="AK1012" s="4"/>
      <c r="AL1012" s="1">
        <v>3</v>
      </c>
      <c r="AM1012" s="1">
        <v>409</v>
      </c>
      <c r="AN1012" s="1">
        <v>2020</v>
      </c>
      <c r="AO1012" s="1">
        <v>826853</v>
      </c>
    </row>
    <row r="1013" spans="1:41" ht="15.75" x14ac:dyDescent="0.25">
      <c r="A1013" s="8">
        <v>37838</v>
      </c>
      <c r="B1013" s="4">
        <v>89</v>
      </c>
      <c r="C1013" s="4">
        <v>117</v>
      </c>
      <c r="D1013" s="4">
        <v>3043</v>
      </c>
      <c r="E1013" s="10">
        <v>354804</v>
      </c>
      <c r="F1013" s="4">
        <v>63</v>
      </c>
      <c r="G1013" s="4">
        <v>142</v>
      </c>
      <c r="H1013" s="4">
        <v>2800</v>
      </c>
      <c r="I1013" s="4">
        <v>397405</v>
      </c>
      <c r="J1013" s="4">
        <v>373</v>
      </c>
      <c r="K1013" s="4">
        <v>166</v>
      </c>
      <c r="L1013" s="9">
        <v>2771</v>
      </c>
      <c r="M1013" s="4">
        <v>463312</v>
      </c>
      <c r="N1013" s="4">
        <v>383</v>
      </c>
      <c r="O1013" s="4">
        <v>200</v>
      </c>
      <c r="P1013" s="9">
        <v>2553</v>
      </c>
      <c r="Q1013" s="4">
        <v>508554</v>
      </c>
      <c r="R1013" s="4">
        <v>178</v>
      </c>
      <c r="S1013" s="4">
        <v>237</v>
      </c>
      <c r="T1013" s="9">
        <v>2417</v>
      </c>
      <c r="U1013" s="4">
        <v>576317</v>
      </c>
      <c r="V1013" s="4">
        <v>86</v>
      </c>
      <c r="W1013" s="4">
        <v>261</v>
      </c>
      <c r="X1013" s="4">
        <v>2328</v>
      </c>
      <c r="Y1013" s="4">
        <v>620101</v>
      </c>
      <c r="Z1013" s="4">
        <v>86</v>
      </c>
      <c r="AA1013" s="4">
        <v>244</v>
      </c>
      <c r="AB1013" s="4">
        <v>2256</v>
      </c>
      <c r="AC1013" s="4">
        <v>663814</v>
      </c>
      <c r="AD1013" s="4">
        <v>38</v>
      </c>
      <c r="AE1013" s="4">
        <v>322</v>
      </c>
      <c r="AF1013" s="4">
        <v>2230</v>
      </c>
      <c r="AG1013" s="4">
        <v>718444</v>
      </c>
      <c r="AH1013" s="6">
        <v>18</v>
      </c>
      <c r="AI1013" s="6">
        <v>390</v>
      </c>
      <c r="AJ1013" s="6">
        <v>2220</v>
      </c>
      <c r="AK1013" s="6">
        <v>864813</v>
      </c>
      <c r="AL1013" s="6">
        <v>5</v>
      </c>
      <c r="AM1013" s="6">
        <v>412</v>
      </c>
      <c r="AN1013" s="6">
        <v>1980</v>
      </c>
      <c r="AO1013" s="6">
        <v>815760</v>
      </c>
    </row>
    <row r="1014" spans="1:41" ht="15" x14ac:dyDescent="0.2">
      <c r="A1014" s="18">
        <v>37840</v>
      </c>
      <c r="B1014" s="25">
        <v>23</v>
      </c>
      <c r="C1014" s="25">
        <v>125</v>
      </c>
      <c r="D1014" s="25">
        <v>2950</v>
      </c>
      <c r="E1014" s="26">
        <v>391100</v>
      </c>
      <c r="F1014" s="25">
        <v>6</v>
      </c>
      <c r="G1014" s="25">
        <v>142</v>
      </c>
      <c r="H1014" s="25">
        <v>2900</v>
      </c>
      <c r="I1014" s="25">
        <v>411800</v>
      </c>
      <c r="J1014" s="25">
        <v>120</v>
      </c>
      <c r="K1014" s="25">
        <v>164</v>
      </c>
      <c r="L1014" s="25">
        <v>2665</v>
      </c>
      <c r="M1014" s="25">
        <v>447953</v>
      </c>
      <c r="N1014" s="25">
        <v>359</v>
      </c>
      <c r="O1014" s="25">
        <v>204</v>
      </c>
      <c r="P1014" s="25">
        <v>2487</v>
      </c>
      <c r="Q1014" s="25">
        <v>514575</v>
      </c>
      <c r="R1014" s="25">
        <v>265</v>
      </c>
      <c r="S1014" s="25">
        <v>232</v>
      </c>
      <c r="T1014" s="25">
        <v>2440</v>
      </c>
      <c r="U1014" s="25">
        <v>569845</v>
      </c>
      <c r="V1014" s="25">
        <v>135</v>
      </c>
      <c r="W1014" s="25">
        <v>264</v>
      </c>
      <c r="X1014" s="25">
        <v>2272</v>
      </c>
      <c r="Y1014" s="25">
        <v>627205</v>
      </c>
      <c r="Z1014" s="25">
        <v>157</v>
      </c>
      <c r="AA1014" s="25">
        <v>293</v>
      </c>
      <c r="AB1014" s="25">
        <v>2202</v>
      </c>
      <c r="AC1014" s="25">
        <v>666920</v>
      </c>
      <c r="AD1014" s="25">
        <v>34</v>
      </c>
      <c r="AE1014" s="25">
        <v>350</v>
      </c>
      <c r="AF1014" s="25">
        <v>2213</v>
      </c>
      <c r="AG1014" s="25">
        <v>729601</v>
      </c>
      <c r="AH1014" s="23">
        <v>8</v>
      </c>
      <c r="AI1014" s="23">
        <v>382</v>
      </c>
      <c r="AJ1014" s="23">
        <v>1915</v>
      </c>
      <c r="AK1014" s="23">
        <v>748045</v>
      </c>
      <c r="AL1014" s="4"/>
      <c r="AM1014" s="4"/>
      <c r="AN1014" s="4"/>
      <c r="AO1014" s="4"/>
    </row>
    <row r="1015" spans="1:41" ht="15" x14ac:dyDescent="0.2">
      <c r="A1015" s="8">
        <v>37841</v>
      </c>
      <c r="B1015" s="4">
        <v>14</v>
      </c>
      <c r="C1015" s="4">
        <v>117</v>
      </c>
      <c r="D1015" s="4">
        <v>2517</v>
      </c>
      <c r="E1015" s="10">
        <v>278716</v>
      </c>
      <c r="F1015" s="4">
        <v>57</v>
      </c>
      <c r="G1015" s="4">
        <v>147</v>
      </c>
      <c r="H1015" s="4">
        <v>2683</v>
      </c>
      <c r="I1015" s="4">
        <v>414018</v>
      </c>
      <c r="J1015" s="4">
        <v>249</v>
      </c>
      <c r="K1015" s="4">
        <v>161</v>
      </c>
      <c r="L1015" s="9">
        <v>2769</v>
      </c>
      <c r="M1015" s="4">
        <v>454956</v>
      </c>
      <c r="N1015" s="4">
        <v>201</v>
      </c>
      <c r="O1015" s="4">
        <v>212</v>
      </c>
      <c r="P1015" s="9">
        <v>2625</v>
      </c>
      <c r="Q1015" s="4">
        <v>557382</v>
      </c>
      <c r="R1015" s="4">
        <v>128</v>
      </c>
      <c r="S1015" s="4">
        <v>227</v>
      </c>
      <c r="T1015" s="9">
        <v>2433</v>
      </c>
      <c r="U1015" s="4">
        <v>557063</v>
      </c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</row>
    <row r="1016" spans="1:41" ht="15" x14ac:dyDescent="0.2">
      <c r="A1016" s="8">
        <v>37845</v>
      </c>
      <c r="B1016" s="4">
        <v>41</v>
      </c>
      <c r="C1016" s="4">
        <v>119</v>
      </c>
      <c r="D1016" s="4">
        <v>2838</v>
      </c>
      <c r="E1016" s="10">
        <v>337293</v>
      </c>
      <c r="F1016" s="4">
        <v>191</v>
      </c>
      <c r="G1016" s="4">
        <v>138</v>
      </c>
      <c r="H1016" s="4">
        <v>2877</v>
      </c>
      <c r="I1016" s="4">
        <v>403752</v>
      </c>
      <c r="J1016" s="4">
        <v>335</v>
      </c>
      <c r="K1016" s="4">
        <v>162</v>
      </c>
      <c r="L1016" s="9">
        <v>2794</v>
      </c>
      <c r="M1016" s="4">
        <v>455976</v>
      </c>
      <c r="N1016" s="4">
        <v>240</v>
      </c>
      <c r="O1016" s="4">
        <v>201</v>
      </c>
      <c r="P1016" s="9">
        <v>2600</v>
      </c>
      <c r="Q1016" s="4">
        <v>525672</v>
      </c>
      <c r="R1016" s="4">
        <v>195</v>
      </c>
      <c r="S1016" s="4">
        <v>234</v>
      </c>
      <c r="T1016" s="9">
        <v>2377</v>
      </c>
      <c r="U1016" s="4">
        <v>566572</v>
      </c>
      <c r="V1016" s="4">
        <v>68</v>
      </c>
      <c r="W1016" s="4">
        <v>259</v>
      </c>
      <c r="X1016" s="4">
        <v>2322</v>
      </c>
      <c r="Y1016" s="4">
        <v>604718</v>
      </c>
      <c r="Z1016" s="4">
        <v>44</v>
      </c>
      <c r="AA1016" s="4">
        <v>299</v>
      </c>
      <c r="AB1016" s="4">
        <v>2330</v>
      </c>
      <c r="AC1016" s="4">
        <v>696755</v>
      </c>
      <c r="AD1016" s="4">
        <v>19</v>
      </c>
      <c r="AE1016" s="4">
        <v>346</v>
      </c>
      <c r="AF1016" s="4">
        <v>2140</v>
      </c>
      <c r="AG1016" s="4">
        <v>740440</v>
      </c>
      <c r="AH1016" s="4"/>
      <c r="AI1016" s="4"/>
      <c r="AJ1016" s="4"/>
      <c r="AK1016" s="4"/>
      <c r="AL1016" s="4"/>
      <c r="AM1016" s="4"/>
      <c r="AN1016" s="4"/>
      <c r="AO1016" s="4"/>
    </row>
    <row r="1017" spans="1:41" ht="15" x14ac:dyDescent="0.2">
      <c r="A1017" s="18">
        <v>37847</v>
      </c>
      <c r="B1017" s="25">
        <v>65</v>
      </c>
      <c r="C1017" s="25">
        <v>112</v>
      </c>
      <c r="D1017" s="25">
        <v>2426</v>
      </c>
      <c r="E1017" s="26">
        <v>279678</v>
      </c>
      <c r="F1017" s="25">
        <v>78</v>
      </c>
      <c r="G1017" s="25">
        <v>141</v>
      </c>
      <c r="H1017" s="25">
        <v>2662</v>
      </c>
      <c r="I1017" s="25">
        <v>402063</v>
      </c>
      <c r="J1017" s="25">
        <v>363</v>
      </c>
      <c r="K1017" s="25">
        <v>164</v>
      </c>
      <c r="L1017" s="25">
        <v>2570</v>
      </c>
      <c r="M1017" s="25">
        <v>443494</v>
      </c>
      <c r="N1017" s="25">
        <v>653</v>
      </c>
      <c r="O1017" s="25">
        <v>205</v>
      </c>
      <c r="P1017" s="25">
        <v>2504</v>
      </c>
      <c r="Q1017" s="25">
        <v>524489</v>
      </c>
      <c r="R1017" s="25">
        <v>368</v>
      </c>
      <c r="S1017" s="25">
        <v>233</v>
      </c>
      <c r="T1017" s="25">
        <v>2388</v>
      </c>
      <c r="U1017" s="25">
        <v>570043</v>
      </c>
      <c r="V1017" s="25">
        <v>296</v>
      </c>
      <c r="W1017" s="25">
        <v>264</v>
      </c>
      <c r="X1017" s="25">
        <v>2276</v>
      </c>
      <c r="Y1017" s="25">
        <v>619493</v>
      </c>
      <c r="Z1017" s="25">
        <v>136</v>
      </c>
      <c r="AA1017" s="25">
        <v>295</v>
      </c>
      <c r="AB1017" s="25">
        <v>2205</v>
      </c>
      <c r="AC1017" s="25">
        <v>677288</v>
      </c>
      <c r="AD1017" s="25">
        <v>34</v>
      </c>
      <c r="AE1017" s="25">
        <v>335</v>
      </c>
      <c r="AF1017" s="25">
        <v>2124</v>
      </c>
      <c r="AG1017" s="25">
        <v>740469</v>
      </c>
      <c r="AH1017" s="4"/>
      <c r="AI1017" s="4"/>
      <c r="AJ1017" s="4"/>
      <c r="AK1017" s="4"/>
      <c r="AL1017" s="4"/>
      <c r="AM1017" s="4"/>
      <c r="AN1017" s="4"/>
      <c r="AO1017" s="4"/>
    </row>
    <row r="1018" spans="1:41" ht="15" x14ac:dyDescent="0.2">
      <c r="A1018" s="8">
        <v>37848</v>
      </c>
      <c r="B1018" s="4">
        <v>72</v>
      </c>
      <c r="C1018" s="4">
        <v>122</v>
      </c>
      <c r="D1018" s="4">
        <v>3093</v>
      </c>
      <c r="E1018" s="10">
        <v>379442</v>
      </c>
      <c r="F1018" s="4">
        <v>88</v>
      </c>
      <c r="G1018" s="4">
        <v>142</v>
      </c>
      <c r="H1018" s="4">
        <v>2879</v>
      </c>
      <c r="I1018" s="4">
        <v>414653</v>
      </c>
      <c r="J1018" s="4">
        <v>153</v>
      </c>
      <c r="K1018" s="4">
        <v>162</v>
      </c>
      <c r="L1018" s="9">
        <v>2859</v>
      </c>
      <c r="M1018" s="4">
        <v>461592</v>
      </c>
      <c r="N1018" s="4">
        <v>192</v>
      </c>
      <c r="O1018" s="4">
        <v>196</v>
      </c>
      <c r="P1018" s="9">
        <v>2581</v>
      </c>
      <c r="Q1018" s="4">
        <v>517466</v>
      </c>
      <c r="R1018" s="4">
        <v>91</v>
      </c>
      <c r="S1018" s="4">
        <v>203</v>
      </c>
      <c r="T1018" s="9">
        <v>2471</v>
      </c>
      <c r="U1018" s="4">
        <v>576721</v>
      </c>
      <c r="V1018" s="4">
        <v>3</v>
      </c>
      <c r="W1018" s="4">
        <v>625</v>
      </c>
      <c r="X1018" s="4">
        <v>2250</v>
      </c>
      <c r="Y1018" s="4">
        <v>597000</v>
      </c>
      <c r="Z1018" s="4">
        <v>1</v>
      </c>
      <c r="AA1018" s="4">
        <v>316</v>
      </c>
      <c r="AB1018" s="4">
        <v>2200</v>
      </c>
      <c r="AC1018" s="4">
        <v>695200</v>
      </c>
      <c r="AD1018" s="4">
        <v>16</v>
      </c>
      <c r="AE1018" s="4">
        <v>439</v>
      </c>
      <c r="AF1018" s="4">
        <v>1870</v>
      </c>
      <c r="AG1018" s="4">
        <v>816822</v>
      </c>
      <c r="AH1018" s="4"/>
      <c r="AI1018" s="4"/>
      <c r="AJ1018" s="4"/>
      <c r="AK1018" s="4"/>
      <c r="AL1018" s="4"/>
      <c r="AM1018" s="4"/>
      <c r="AN1018" s="4"/>
      <c r="AO1018" s="4"/>
    </row>
    <row r="1019" spans="1:41" ht="15" x14ac:dyDescent="0.2">
      <c r="A1019" s="8">
        <v>37852</v>
      </c>
      <c r="B1019" s="4">
        <v>119</v>
      </c>
      <c r="C1019" s="4">
        <v>119</v>
      </c>
      <c r="D1019" s="4">
        <v>2858</v>
      </c>
      <c r="E1019" s="10">
        <v>339272</v>
      </c>
      <c r="F1019" s="4">
        <v>84</v>
      </c>
      <c r="G1019" s="4">
        <v>140</v>
      </c>
      <c r="H1019" s="4">
        <v>2875</v>
      </c>
      <c r="I1019" s="4">
        <v>405599</v>
      </c>
      <c r="J1019" s="4">
        <v>265</v>
      </c>
      <c r="K1019" s="4">
        <v>164</v>
      </c>
      <c r="L1019" s="9">
        <v>2762</v>
      </c>
      <c r="M1019" s="4">
        <v>457859</v>
      </c>
      <c r="N1019" s="4">
        <v>264</v>
      </c>
      <c r="O1019" s="4">
        <v>198</v>
      </c>
      <c r="P1019" s="9">
        <v>2564</v>
      </c>
      <c r="Q1019" s="4">
        <v>509260</v>
      </c>
      <c r="R1019" s="4">
        <v>212</v>
      </c>
      <c r="S1019" s="4">
        <v>236</v>
      </c>
      <c r="T1019" s="9">
        <v>2396</v>
      </c>
      <c r="U1019" s="4">
        <v>574494</v>
      </c>
      <c r="V1019" s="4">
        <v>109</v>
      </c>
      <c r="W1019" s="4">
        <v>260</v>
      </c>
      <c r="X1019" s="4">
        <v>2417</v>
      </c>
      <c r="Y1019" s="4">
        <v>627759</v>
      </c>
      <c r="Z1019" s="4"/>
      <c r="AA1019" s="4"/>
      <c r="AB1019" s="4"/>
      <c r="AC1019" s="4"/>
      <c r="AD1019" s="4"/>
      <c r="AE1019" s="4"/>
      <c r="AF1019" s="4"/>
      <c r="AG1019" s="4"/>
      <c r="AH1019" s="1"/>
      <c r="AI1019" s="1"/>
      <c r="AJ1019" s="1"/>
      <c r="AK1019" s="1"/>
      <c r="AL1019" s="4"/>
      <c r="AM1019" s="4"/>
      <c r="AN1019" s="4"/>
      <c r="AO1019" s="4"/>
    </row>
    <row r="1020" spans="1:41" ht="15" x14ac:dyDescent="0.2">
      <c r="A1020" s="18">
        <v>37854</v>
      </c>
      <c r="B1020" s="25">
        <v>7</v>
      </c>
      <c r="C1020" s="25">
        <v>112</v>
      </c>
      <c r="D1020" s="25">
        <v>2450</v>
      </c>
      <c r="E1020" s="26">
        <v>300743</v>
      </c>
      <c r="F1020" s="25">
        <v>102</v>
      </c>
      <c r="G1020" s="25">
        <v>138</v>
      </c>
      <c r="H1020" s="25">
        <v>2703</v>
      </c>
      <c r="I1020" s="25">
        <v>393044</v>
      </c>
      <c r="J1020" s="25">
        <v>218</v>
      </c>
      <c r="K1020" s="25">
        <v>170</v>
      </c>
      <c r="L1020" s="25">
        <v>2588</v>
      </c>
      <c r="M1020" s="25">
        <v>450913</v>
      </c>
      <c r="N1020" s="25">
        <v>570</v>
      </c>
      <c r="O1020" s="25">
        <v>200</v>
      </c>
      <c r="P1020" s="25">
        <v>2406</v>
      </c>
      <c r="Q1020" s="25">
        <v>494870</v>
      </c>
      <c r="R1020" s="25">
        <v>374</v>
      </c>
      <c r="S1020" s="25">
        <v>232</v>
      </c>
      <c r="T1020" s="25">
        <v>2323</v>
      </c>
      <c r="U1020" s="25">
        <v>546316</v>
      </c>
      <c r="V1020" s="25">
        <v>221</v>
      </c>
      <c r="W1020" s="25">
        <v>260</v>
      </c>
      <c r="X1020" s="25">
        <v>2242</v>
      </c>
      <c r="Y1020" s="25">
        <v>589689</v>
      </c>
      <c r="Z1020" s="25">
        <v>146</v>
      </c>
      <c r="AA1020" s="25">
        <v>292</v>
      </c>
      <c r="AB1020" s="25">
        <v>2224</v>
      </c>
      <c r="AC1020" s="25">
        <v>666099</v>
      </c>
      <c r="AD1020" s="25">
        <v>38</v>
      </c>
      <c r="AE1020" s="25">
        <v>324</v>
      </c>
      <c r="AF1020" s="25">
        <v>2270</v>
      </c>
      <c r="AG1020" s="25">
        <v>734668</v>
      </c>
      <c r="AH1020" s="23">
        <v>7</v>
      </c>
      <c r="AI1020" s="23">
        <v>386</v>
      </c>
      <c r="AJ1020" s="23">
        <v>2200</v>
      </c>
      <c r="AK1020" s="23">
        <v>860933</v>
      </c>
      <c r="AL1020" s="14">
        <v>16</v>
      </c>
      <c r="AM1020" s="14">
        <v>429</v>
      </c>
      <c r="AN1020" s="14">
        <v>2020</v>
      </c>
      <c r="AO1020" s="14">
        <v>856655</v>
      </c>
    </row>
    <row r="1021" spans="1:41" ht="15.75" x14ac:dyDescent="0.25">
      <c r="A1021" s="8">
        <v>37855</v>
      </c>
      <c r="B1021" s="4">
        <v>48</v>
      </c>
      <c r="C1021" s="4">
        <v>120</v>
      </c>
      <c r="D1021" s="4">
        <v>2860</v>
      </c>
      <c r="E1021" s="10">
        <v>342342</v>
      </c>
      <c r="F1021" s="4">
        <v>82</v>
      </c>
      <c r="G1021" s="4">
        <v>142</v>
      </c>
      <c r="H1021" s="4">
        <v>2844</v>
      </c>
      <c r="I1021" s="4">
        <v>403974</v>
      </c>
      <c r="J1021" s="4">
        <v>246</v>
      </c>
      <c r="K1021" s="4">
        <v>166</v>
      </c>
      <c r="L1021" s="9">
        <v>2664</v>
      </c>
      <c r="M1021" s="4">
        <v>451642</v>
      </c>
      <c r="N1021" s="4">
        <v>367</v>
      </c>
      <c r="O1021" s="4">
        <v>197</v>
      </c>
      <c r="P1021" s="9">
        <v>2478</v>
      </c>
      <c r="Q1021" s="4">
        <v>493930</v>
      </c>
      <c r="R1021" s="4">
        <v>87</v>
      </c>
      <c r="S1021" s="4">
        <v>230</v>
      </c>
      <c r="T1021" s="9">
        <v>2408</v>
      </c>
      <c r="U1021" s="4">
        <v>559606</v>
      </c>
      <c r="V1021" s="4">
        <v>22</v>
      </c>
      <c r="W1021" s="4">
        <v>270</v>
      </c>
      <c r="X1021" s="4">
        <v>2325</v>
      </c>
      <c r="Y1021" s="4">
        <v>626936</v>
      </c>
      <c r="Z1021" s="4">
        <v>3</v>
      </c>
      <c r="AA1021" s="4">
        <v>299</v>
      </c>
      <c r="AB1021" s="4">
        <v>1975</v>
      </c>
      <c r="AC1021" s="4">
        <v>579600</v>
      </c>
      <c r="AD1021" s="4">
        <v>20</v>
      </c>
      <c r="AE1021" s="4">
        <v>332</v>
      </c>
      <c r="AF1021" s="4">
        <v>2220</v>
      </c>
      <c r="AG1021" s="4">
        <v>738150</v>
      </c>
      <c r="AH1021" s="6">
        <v>13</v>
      </c>
      <c r="AI1021" s="6">
        <v>366</v>
      </c>
      <c r="AJ1021" s="6">
        <v>2040</v>
      </c>
      <c r="AK1021" s="6">
        <v>747582</v>
      </c>
      <c r="AL1021" s="4"/>
      <c r="AM1021" s="4"/>
      <c r="AN1021" s="4"/>
      <c r="AO1021" s="4"/>
    </row>
    <row r="1022" spans="1:41" ht="15" x14ac:dyDescent="0.2">
      <c r="A1022" s="8">
        <v>37859</v>
      </c>
      <c r="B1022" s="4">
        <v>58</v>
      </c>
      <c r="C1022" s="4">
        <v>119</v>
      </c>
      <c r="D1022" s="4">
        <v>2933</v>
      </c>
      <c r="E1022" s="10">
        <v>343683</v>
      </c>
      <c r="F1022" s="4">
        <v>166</v>
      </c>
      <c r="G1022" s="4">
        <v>143</v>
      </c>
      <c r="H1022" s="4">
        <v>2681</v>
      </c>
      <c r="I1022" s="4">
        <v>400788</v>
      </c>
      <c r="J1022" s="4">
        <v>230</v>
      </c>
      <c r="K1022" s="4">
        <v>163</v>
      </c>
      <c r="L1022" s="9">
        <v>2759</v>
      </c>
      <c r="M1022" s="4">
        <v>452086</v>
      </c>
      <c r="N1022" s="4">
        <v>541</v>
      </c>
      <c r="O1022" s="4">
        <v>196</v>
      </c>
      <c r="P1022" s="9">
        <v>2498</v>
      </c>
      <c r="Q1022" s="4">
        <v>496067</v>
      </c>
      <c r="R1022" s="4">
        <v>287</v>
      </c>
      <c r="S1022" s="4">
        <v>238</v>
      </c>
      <c r="T1022" s="9">
        <v>2353</v>
      </c>
      <c r="U1022" s="4">
        <v>567272</v>
      </c>
      <c r="V1022" s="4">
        <v>226</v>
      </c>
      <c r="W1022" s="4">
        <v>263</v>
      </c>
      <c r="X1022" s="4">
        <v>2339</v>
      </c>
      <c r="Y1022" s="4">
        <v>615634</v>
      </c>
      <c r="Z1022" s="4">
        <v>97</v>
      </c>
      <c r="AA1022" s="4">
        <v>291</v>
      </c>
      <c r="AB1022" s="4">
        <v>2300</v>
      </c>
      <c r="AC1022" s="4">
        <v>667998</v>
      </c>
      <c r="AD1022" s="4">
        <v>2</v>
      </c>
      <c r="AE1022" s="4">
        <v>320</v>
      </c>
      <c r="AF1022" s="4">
        <v>2040</v>
      </c>
      <c r="AG1022" s="4">
        <v>652800</v>
      </c>
      <c r="AH1022" s="4"/>
      <c r="AI1022" s="4"/>
      <c r="AJ1022" s="4"/>
      <c r="AK1022" s="4"/>
      <c r="AL1022" s="4"/>
      <c r="AM1022" s="4"/>
      <c r="AN1022" s="4"/>
      <c r="AO1022" s="4"/>
    </row>
    <row r="1023" spans="1:41" ht="15" x14ac:dyDescent="0.2">
      <c r="A1023" s="8">
        <v>37861</v>
      </c>
      <c r="B1023" s="4"/>
      <c r="C1023" s="4"/>
      <c r="D1023" s="4"/>
      <c r="E1023" s="10"/>
      <c r="F1023" s="4"/>
      <c r="G1023" s="4"/>
      <c r="H1023" s="4"/>
      <c r="I1023" s="4"/>
      <c r="J1023" s="4"/>
      <c r="K1023" s="4"/>
      <c r="L1023" s="9"/>
      <c r="M1023" s="4"/>
      <c r="N1023" s="4"/>
      <c r="O1023" s="4"/>
      <c r="P1023" s="9"/>
      <c r="Q1023" s="4"/>
      <c r="R1023" s="4"/>
      <c r="S1023" s="4"/>
      <c r="T1023" s="9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</row>
    <row r="1024" spans="1:41" ht="15" x14ac:dyDescent="0.2">
      <c r="A1024" s="8">
        <v>37862</v>
      </c>
      <c r="B1024" s="4">
        <v>57</v>
      </c>
      <c r="C1024" s="4">
        <v>119</v>
      </c>
      <c r="D1024" s="4">
        <v>2488</v>
      </c>
      <c r="E1024" s="10">
        <v>335672</v>
      </c>
      <c r="F1024" s="4">
        <v>131</v>
      </c>
      <c r="G1024" s="4">
        <v>142</v>
      </c>
      <c r="H1024" s="4">
        <v>2817</v>
      </c>
      <c r="I1024" s="4">
        <v>398858</v>
      </c>
      <c r="J1024" s="4">
        <v>133</v>
      </c>
      <c r="K1024" s="4">
        <v>168</v>
      </c>
      <c r="L1024" s="9">
        <v>2612</v>
      </c>
      <c r="M1024" s="4">
        <v>444087</v>
      </c>
      <c r="N1024" s="4">
        <v>185</v>
      </c>
      <c r="O1024" s="4">
        <v>197</v>
      </c>
      <c r="P1024" s="9">
        <v>2538</v>
      </c>
      <c r="Q1024" s="4">
        <v>506703</v>
      </c>
      <c r="R1024" s="4">
        <v>17</v>
      </c>
      <c r="S1024" s="4">
        <v>233</v>
      </c>
      <c r="T1024" s="9">
        <v>2325</v>
      </c>
      <c r="U1024" s="4">
        <v>549812</v>
      </c>
      <c r="V1024" s="4">
        <v>63</v>
      </c>
      <c r="W1024" s="4">
        <v>257</v>
      </c>
      <c r="X1024" s="4">
        <v>2412</v>
      </c>
      <c r="Y1024" s="4">
        <v>618193</v>
      </c>
      <c r="Z1024" s="4">
        <v>9</v>
      </c>
      <c r="AA1024" s="4">
        <v>295</v>
      </c>
      <c r="AB1024" s="4">
        <v>2240</v>
      </c>
      <c r="AC1024" s="4">
        <v>661094</v>
      </c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</row>
    <row r="1025" spans="1:41" ht="15" x14ac:dyDescent="0.2">
      <c r="A1025" s="8"/>
      <c r="B1025" s="4"/>
      <c r="C1025" s="4"/>
      <c r="D1025" s="4"/>
      <c r="E1025" s="10"/>
      <c r="F1025" s="4"/>
      <c r="G1025" s="4"/>
      <c r="H1025" s="4"/>
      <c r="I1025" s="4"/>
      <c r="J1025" s="4"/>
      <c r="K1025" s="4"/>
      <c r="L1025" s="9"/>
      <c r="M1025" s="4"/>
      <c r="N1025" s="4"/>
      <c r="O1025" s="4"/>
      <c r="P1025" s="9"/>
      <c r="Q1025" s="4"/>
      <c r="R1025" s="4"/>
      <c r="S1025" s="4"/>
      <c r="T1025" s="9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</row>
    <row r="1026" spans="1:41" ht="15" x14ac:dyDescent="0.2">
      <c r="A1026" s="8">
        <v>37866</v>
      </c>
      <c r="B1026" s="4">
        <v>31</v>
      </c>
      <c r="C1026" s="4">
        <v>122</v>
      </c>
      <c r="D1026" s="4">
        <v>2725</v>
      </c>
      <c r="E1026" s="10">
        <v>339145</v>
      </c>
      <c r="F1026" s="4">
        <v>176</v>
      </c>
      <c r="G1026" s="4">
        <v>137</v>
      </c>
      <c r="H1026" s="4">
        <v>2739</v>
      </c>
      <c r="I1026" s="4">
        <v>379141</v>
      </c>
      <c r="J1026" s="4">
        <v>510</v>
      </c>
      <c r="K1026" s="4">
        <v>166</v>
      </c>
      <c r="L1026" s="9">
        <v>2619</v>
      </c>
      <c r="M1026" s="4">
        <v>443474</v>
      </c>
      <c r="N1026" s="4">
        <v>318</v>
      </c>
      <c r="O1026" s="4">
        <v>198</v>
      </c>
      <c r="P1026" s="9">
        <v>2526</v>
      </c>
      <c r="Q1026" s="4">
        <v>501230</v>
      </c>
      <c r="R1026" s="4">
        <v>200</v>
      </c>
      <c r="S1026" s="4">
        <v>228</v>
      </c>
      <c r="T1026" s="9">
        <v>2397</v>
      </c>
      <c r="U1026" s="4">
        <v>553313</v>
      </c>
      <c r="V1026" s="4">
        <v>88</v>
      </c>
      <c r="W1026" s="4">
        <v>261</v>
      </c>
      <c r="X1026" s="4">
        <v>2273</v>
      </c>
      <c r="Y1026" s="4">
        <v>611476</v>
      </c>
      <c r="Z1026" s="4">
        <v>40</v>
      </c>
      <c r="AA1026" s="4">
        <v>293</v>
      </c>
      <c r="AB1026" s="4">
        <v>2397</v>
      </c>
      <c r="AC1026" s="4">
        <v>693724</v>
      </c>
      <c r="AD1026" s="4">
        <v>1</v>
      </c>
      <c r="AE1026" s="4">
        <v>352</v>
      </c>
      <c r="AF1026" s="4">
        <v>1880</v>
      </c>
      <c r="AG1026" s="4">
        <v>661760</v>
      </c>
      <c r="AH1026" s="4"/>
      <c r="AI1026" s="4"/>
      <c r="AJ1026" s="4"/>
      <c r="AK1026" s="4"/>
      <c r="AL1026" s="1">
        <v>10</v>
      </c>
      <c r="AM1026" s="1">
        <v>403</v>
      </c>
      <c r="AN1026" s="1">
        <v>2040</v>
      </c>
      <c r="AO1026" s="1">
        <v>821304</v>
      </c>
    </row>
    <row r="1027" spans="1:41" ht="15" x14ac:dyDescent="0.2">
      <c r="A1027" s="18">
        <v>37868</v>
      </c>
      <c r="B1027" s="25">
        <v>18</v>
      </c>
      <c r="C1027" s="25">
        <v>113</v>
      </c>
      <c r="D1027" s="25">
        <v>2080</v>
      </c>
      <c r="E1027" s="26">
        <v>233900</v>
      </c>
      <c r="F1027" s="25">
        <v>103</v>
      </c>
      <c r="G1027" s="25">
        <v>138</v>
      </c>
      <c r="H1027" s="25">
        <v>2416</v>
      </c>
      <c r="I1027" s="25">
        <v>345021</v>
      </c>
      <c r="J1027" s="25">
        <v>168</v>
      </c>
      <c r="K1027" s="25">
        <v>168</v>
      </c>
      <c r="L1027" s="25">
        <v>2347</v>
      </c>
      <c r="M1027" s="25">
        <v>404229</v>
      </c>
      <c r="N1027" s="25">
        <v>343</v>
      </c>
      <c r="O1027" s="25">
        <v>199</v>
      </c>
      <c r="P1027" s="25">
        <v>2367</v>
      </c>
      <c r="Q1027" s="25">
        <v>488186</v>
      </c>
      <c r="R1027" s="25">
        <v>253</v>
      </c>
      <c r="S1027" s="25">
        <v>235</v>
      </c>
      <c r="T1027" s="25">
        <v>2309</v>
      </c>
      <c r="U1027" s="25">
        <v>549476</v>
      </c>
      <c r="V1027" s="25">
        <v>173</v>
      </c>
      <c r="W1027" s="25">
        <v>267</v>
      </c>
      <c r="X1027" s="25">
        <v>2333</v>
      </c>
      <c r="Y1027" s="25">
        <v>630539</v>
      </c>
      <c r="Z1027" s="25">
        <v>136</v>
      </c>
      <c r="AA1027" s="25">
        <v>293</v>
      </c>
      <c r="AB1027" s="25">
        <v>2285</v>
      </c>
      <c r="AC1027" s="25">
        <v>671121</v>
      </c>
      <c r="AD1027" s="25">
        <v>48</v>
      </c>
      <c r="AE1027" s="25">
        <v>347</v>
      </c>
      <c r="AF1027" s="25">
        <v>2105</v>
      </c>
      <c r="AG1027" s="25">
        <v>745802</v>
      </c>
      <c r="AH1027" s="23">
        <v>29</v>
      </c>
      <c r="AI1027" s="23">
        <v>385</v>
      </c>
      <c r="AJ1027" s="23">
        <v>2130</v>
      </c>
      <c r="AK1027" s="23">
        <v>820756</v>
      </c>
      <c r="AL1027" s="4"/>
      <c r="AM1027" s="4"/>
      <c r="AN1027" s="4"/>
      <c r="AO1027" s="4"/>
    </row>
    <row r="1028" spans="1:41" ht="15" x14ac:dyDescent="0.2">
      <c r="A1028" s="8">
        <v>37869</v>
      </c>
      <c r="B1028" s="4"/>
      <c r="C1028" s="4"/>
      <c r="D1028" s="4"/>
      <c r="E1028" s="10"/>
      <c r="F1028" s="4">
        <v>162</v>
      </c>
      <c r="G1028" s="4">
        <v>143</v>
      </c>
      <c r="H1028" s="4">
        <v>2594</v>
      </c>
      <c r="I1028" s="4">
        <v>378352</v>
      </c>
      <c r="J1028" s="4">
        <v>124</v>
      </c>
      <c r="K1028" s="4">
        <v>160</v>
      </c>
      <c r="L1028" s="9">
        <v>2669</v>
      </c>
      <c r="M1028" s="4">
        <v>435887</v>
      </c>
      <c r="N1028" s="4">
        <v>209</v>
      </c>
      <c r="O1028" s="4">
        <v>196</v>
      </c>
      <c r="P1028" s="9">
        <v>2450</v>
      </c>
      <c r="Q1028" s="4">
        <v>482820</v>
      </c>
      <c r="R1028" s="4">
        <v>40</v>
      </c>
      <c r="S1028" s="4">
        <v>234</v>
      </c>
      <c r="T1028" s="9">
        <v>2215</v>
      </c>
      <c r="U1028" s="4">
        <v>518958</v>
      </c>
      <c r="V1028" s="4">
        <v>2</v>
      </c>
      <c r="W1028" s="4">
        <v>259</v>
      </c>
      <c r="X1028" s="4">
        <v>1900</v>
      </c>
      <c r="Y1028" s="4">
        <v>492100</v>
      </c>
      <c r="Z1028" s="4"/>
      <c r="AA1028" s="4"/>
      <c r="AB1028" s="4"/>
      <c r="AC1028" s="4"/>
      <c r="AD1028" s="4">
        <v>7</v>
      </c>
      <c r="AE1028" s="4">
        <v>335</v>
      </c>
      <c r="AF1028" s="4">
        <v>1600</v>
      </c>
      <c r="AG1028" s="4">
        <v>535314</v>
      </c>
      <c r="AH1028" s="4"/>
      <c r="AI1028" s="4"/>
      <c r="AJ1028" s="4"/>
      <c r="AK1028" s="4"/>
      <c r="AL1028" s="4"/>
      <c r="AM1028" s="4"/>
      <c r="AN1028" s="4"/>
      <c r="AO1028" s="4"/>
    </row>
    <row r="1029" spans="1:41" ht="15.75" x14ac:dyDescent="0.25">
      <c r="A1029" s="8">
        <v>37873</v>
      </c>
      <c r="B1029" s="4">
        <v>24</v>
      </c>
      <c r="C1029" s="4">
        <v>120</v>
      </c>
      <c r="D1029" s="4">
        <v>2675</v>
      </c>
      <c r="E1029" s="10">
        <v>319054</v>
      </c>
      <c r="F1029" s="4">
        <v>70</v>
      </c>
      <c r="G1029" s="4">
        <v>140</v>
      </c>
      <c r="H1029" s="4">
        <v>2570</v>
      </c>
      <c r="I1029" s="4">
        <v>361913</v>
      </c>
      <c r="J1029" s="4">
        <v>354</v>
      </c>
      <c r="K1029" s="4">
        <v>165</v>
      </c>
      <c r="L1029" s="9">
        <v>2643</v>
      </c>
      <c r="M1029" s="4">
        <v>434858</v>
      </c>
      <c r="N1029" s="4">
        <v>527</v>
      </c>
      <c r="O1029" s="4">
        <v>200</v>
      </c>
      <c r="P1029" s="9">
        <v>2464</v>
      </c>
      <c r="Q1029" s="4">
        <v>490647</v>
      </c>
      <c r="R1029" s="4">
        <v>119</v>
      </c>
      <c r="S1029" s="4">
        <v>229</v>
      </c>
      <c r="T1029" s="9">
        <v>2293</v>
      </c>
      <c r="U1029" s="4">
        <v>530449</v>
      </c>
      <c r="V1029" s="4">
        <v>252</v>
      </c>
      <c r="W1029" s="4">
        <v>264</v>
      </c>
      <c r="X1029" s="4">
        <v>2279</v>
      </c>
      <c r="Y1029" s="4">
        <v>614077</v>
      </c>
      <c r="Z1029" s="4">
        <v>115</v>
      </c>
      <c r="AA1029" s="4">
        <v>304</v>
      </c>
      <c r="AB1029" s="4">
        <v>2367</v>
      </c>
      <c r="AC1029" s="4">
        <v>719127</v>
      </c>
      <c r="AD1029" s="4">
        <v>2</v>
      </c>
      <c r="AE1029" s="4">
        <v>330</v>
      </c>
      <c r="AF1029" s="4">
        <v>2000</v>
      </c>
      <c r="AG1029" s="4">
        <v>678000</v>
      </c>
      <c r="AH1029" s="6">
        <v>1</v>
      </c>
      <c r="AI1029" s="6">
        <v>380</v>
      </c>
      <c r="AJ1029" s="6">
        <v>2000</v>
      </c>
      <c r="AK1029" s="6">
        <v>760000</v>
      </c>
      <c r="AL1029" s="4"/>
      <c r="AM1029" s="4"/>
      <c r="AN1029" s="4"/>
      <c r="AO1029" s="4"/>
    </row>
    <row r="1030" spans="1:41" ht="15" x14ac:dyDescent="0.2">
      <c r="A1030" s="18">
        <v>37875</v>
      </c>
      <c r="B1030" s="25">
        <v>21</v>
      </c>
      <c r="C1030" s="25">
        <v>124</v>
      </c>
      <c r="D1030" s="25">
        <v>2750</v>
      </c>
      <c r="E1030" s="26">
        <v>342976</v>
      </c>
      <c r="F1030" s="25">
        <v>59</v>
      </c>
      <c r="G1030" s="25">
        <v>141</v>
      </c>
      <c r="H1030" s="25">
        <v>2380</v>
      </c>
      <c r="I1030" s="25">
        <v>342328</v>
      </c>
      <c r="J1030" s="25">
        <v>132</v>
      </c>
      <c r="K1030" s="25">
        <v>163</v>
      </c>
      <c r="L1030" s="25">
        <v>2261</v>
      </c>
      <c r="M1030" s="25">
        <v>390051</v>
      </c>
      <c r="N1030" s="25">
        <v>664</v>
      </c>
      <c r="O1030" s="25">
        <v>199</v>
      </c>
      <c r="P1030" s="25">
        <v>2298</v>
      </c>
      <c r="Q1030" s="25">
        <v>465202</v>
      </c>
      <c r="R1030" s="25">
        <v>258</v>
      </c>
      <c r="S1030" s="25">
        <v>232</v>
      </c>
      <c r="T1030" s="25">
        <v>2191</v>
      </c>
      <c r="U1030" s="25">
        <v>533249</v>
      </c>
      <c r="V1030" s="25">
        <v>235</v>
      </c>
      <c r="W1030" s="25">
        <v>264</v>
      </c>
      <c r="X1030" s="25">
        <v>2185</v>
      </c>
      <c r="Y1030" s="25">
        <v>595290</v>
      </c>
      <c r="Z1030" s="25">
        <v>118</v>
      </c>
      <c r="AA1030" s="25">
        <v>290</v>
      </c>
      <c r="AB1030" s="25">
        <v>2137</v>
      </c>
      <c r="AC1030" s="25">
        <v>639014</v>
      </c>
      <c r="AD1030" s="25">
        <v>62</v>
      </c>
      <c r="AE1030" s="25">
        <v>333</v>
      </c>
      <c r="AF1030" s="25">
        <v>2064</v>
      </c>
      <c r="AG1030" s="25">
        <v>683857</v>
      </c>
      <c r="AH1030" s="23">
        <v>9</v>
      </c>
      <c r="AI1030" s="23">
        <v>362</v>
      </c>
      <c r="AJ1030" s="23">
        <v>2000</v>
      </c>
      <c r="AK1030" s="23">
        <v>723111</v>
      </c>
      <c r="AL1030" s="4"/>
      <c r="AM1030" s="4"/>
      <c r="AN1030" s="4"/>
      <c r="AO1030" s="4"/>
    </row>
    <row r="1031" spans="1:41" ht="15" x14ac:dyDescent="0.2">
      <c r="A1031" s="8">
        <v>37876</v>
      </c>
      <c r="B1031" s="4">
        <v>80</v>
      </c>
      <c r="C1031" s="4">
        <v>122</v>
      </c>
      <c r="D1031" s="4">
        <v>2570</v>
      </c>
      <c r="E1031" s="10">
        <v>315330</v>
      </c>
      <c r="F1031" s="4">
        <v>99</v>
      </c>
      <c r="G1031" s="4">
        <v>142</v>
      </c>
      <c r="H1031" s="4">
        <v>2621</v>
      </c>
      <c r="I1031" s="4">
        <v>368484</v>
      </c>
      <c r="J1031" s="4">
        <v>219</v>
      </c>
      <c r="K1031" s="4">
        <v>163</v>
      </c>
      <c r="L1031" s="9">
        <v>2539</v>
      </c>
      <c r="M1031" s="4">
        <v>421072</v>
      </c>
      <c r="N1031" s="4">
        <v>204</v>
      </c>
      <c r="O1031" s="4">
        <v>195</v>
      </c>
      <c r="P1031" s="9">
        <v>2518</v>
      </c>
      <c r="Q1031" s="4">
        <v>498145</v>
      </c>
      <c r="R1031" s="4">
        <v>118</v>
      </c>
      <c r="S1031" s="4">
        <v>236</v>
      </c>
      <c r="T1031" s="9">
        <v>2366</v>
      </c>
      <c r="U1031" s="4">
        <v>572983</v>
      </c>
      <c r="V1031" s="4">
        <v>21</v>
      </c>
      <c r="W1031" s="4">
        <v>258</v>
      </c>
      <c r="X1031" s="4">
        <v>2200</v>
      </c>
      <c r="Y1031" s="4">
        <v>567524</v>
      </c>
      <c r="Z1031" s="4">
        <v>9</v>
      </c>
      <c r="AA1031" s="4">
        <v>292</v>
      </c>
      <c r="AB1031" s="4">
        <v>2080</v>
      </c>
      <c r="AC1031" s="4">
        <v>616853</v>
      </c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</row>
    <row r="1032" spans="1:41" ht="15" x14ac:dyDescent="0.2">
      <c r="A1032" s="8">
        <v>37880</v>
      </c>
      <c r="B1032" s="4">
        <v>45</v>
      </c>
      <c r="C1032" s="4">
        <v>124</v>
      </c>
      <c r="D1032" s="4">
        <v>2650</v>
      </c>
      <c r="E1032" s="10">
        <v>325678</v>
      </c>
      <c r="F1032" s="4">
        <v>74</v>
      </c>
      <c r="G1032" s="4">
        <v>141</v>
      </c>
      <c r="H1032" s="4">
        <v>2692</v>
      </c>
      <c r="I1032" s="4">
        <v>376423</v>
      </c>
      <c r="J1032" s="4">
        <v>199</v>
      </c>
      <c r="K1032" s="4">
        <v>163</v>
      </c>
      <c r="L1032" s="9">
        <v>2525</v>
      </c>
      <c r="M1032" s="4">
        <v>424158</v>
      </c>
      <c r="N1032" s="4">
        <v>286</v>
      </c>
      <c r="O1032" s="4">
        <v>199</v>
      </c>
      <c r="P1032" s="9">
        <v>2475</v>
      </c>
      <c r="Q1032" s="4">
        <v>493765</v>
      </c>
      <c r="R1032" s="4">
        <v>107</v>
      </c>
      <c r="S1032" s="4">
        <v>236</v>
      </c>
      <c r="T1032" s="9">
        <v>2380</v>
      </c>
      <c r="U1032" s="4">
        <v>562334</v>
      </c>
      <c r="V1032" s="4">
        <v>114</v>
      </c>
      <c r="W1032" s="4">
        <v>264</v>
      </c>
      <c r="X1032" s="4">
        <v>2274</v>
      </c>
      <c r="Y1032" s="4">
        <v>608665</v>
      </c>
      <c r="Z1032" s="4">
        <v>175</v>
      </c>
      <c r="AA1032" s="4">
        <v>289</v>
      </c>
      <c r="AB1032" s="4">
        <v>2236</v>
      </c>
      <c r="AC1032" s="4">
        <v>650480</v>
      </c>
      <c r="AD1032" s="4"/>
      <c r="AE1032" s="4"/>
      <c r="AF1032" s="4"/>
      <c r="AG1032" s="4"/>
      <c r="AH1032" s="4"/>
      <c r="AI1032" s="4"/>
      <c r="AJ1032" s="4"/>
      <c r="AK1032" s="4"/>
      <c r="AL1032" s="1">
        <v>1</v>
      </c>
      <c r="AM1032" s="1">
        <v>714</v>
      </c>
      <c r="AN1032" s="1">
        <v>1870</v>
      </c>
      <c r="AO1032" s="1">
        <v>1335180</v>
      </c>
    </row>
    <row r="1033" spans="1:41" ht="15" x14ac:dyDescent="0.2">
      <c r="A1033" s="18">
        <v>37882</v>
      </c>
      <c r="B1033" s="25">
        <v>8</v>
      </c>
      <c r="C1033" s="25">
        <v>122</v>
      </c>
      <c r="D1033" s="25">
        <v>2250</v>
      </c>
      <c r="E1033" s="26">
        <v>309943</v>
      </c>
      <c r="F1033" s="25">
        <v>99</v>
      </c>
      <c r="G1033" s="25">
        <v>139</v>
      </c>
      <c r="H1033" s="25">
        <v>2431</v>
      </c>
      <c r="I1033" s="25">
        <v>364655</v>
      </c>
      <c r="J1033" s="25">
        <v>220</v>
      </c>
      <c r="K1033" s="25">
        <v>167</v>
      </c>
      <c r="L1033" s="25">
        <v>2635</v>
      </c>
      <c r="M1033" s="25">
        <v>453451</v>
      </c>
      <c r="N1033" s="25">
        <v>410</v>
      </c>
      <c r="O1033" s="25">
        <v>200</v>
      </c>
      <c r="P1033" s="25">
        <v>2518</v>
      </c>
      <c r="Q1033" s="25">
        <v>511816</v>
      </c>
      <c r="R1033" s="25">
        <v>182</v>
      </c>
      <c r="S1033" s="25">
        <v>236</v>
      </c>
      <c r="T1033" s="25">
        <v>2414</v>
      </c>
      <c r="U1033" s="25">
        <v>574659</v>
      </c>
      <c r="V1033" s="25">
        <v>216</v>
      </c>
      <c r="W1033" s="25">
        <v>266</v>
      </c>
      <c r="X1033" s="25">
        <v>2305</v>
      </c>
      <c r="Y1033" s="25">
        <v>614011</v>
      </c>
      <c r="Z1033" s="25">
        <v>180</v>
      </c>
      <c r="AA1033" s="25">
        <v>306</v>
      </c>
      <c r="AB1033" s="25">
        <v>2231</v>
      </c>
      <c r="AC1033" s="25">
        <v>689923</v>
      </c>
      <c r="AD1033" s="25">
        <v>173</v>
      </c>
      <c r="AE1033" s="25">
        <v>331</v>
      </c>
      <c r="AF1033" s="25">
        <v>2132</v>
      </c>
      <c r="AG1033" s="25">
        <v>726799</v>
      </c>
      <c r="AH1033" s="23">
        <v>19</v>
      </c>
      <c r="AI1033" s="23">
        <v>388</v>
      </c>
      <c r="AJ1033" s="23">
        <v>2015</v>
      </c>
      <c r="AK1033" s="23">
        <v>802771</v>
      </c>
      <c r="AL1033" s="4"/>
      <c r="AM1033" s="4"/>
      <c r="AN1033" s="4"/>
      <c r="AO1033" s="4"/>
    </row>
    <row r="1034" spans="1:41" ht="15.75" x14ac:dyDescent="0.25">
      <c r="A1034" s="8">
        <v>37883</v>
      </c>
      <c r="B1034" s="4">
        <v>10</v>
      </c>
      <c r="C1034" s="4">
        <v>119</v>
      </c>
      <c r="D1034" s="4">
        <v>2700</v>
      </c>
      <c r="E1034" s="10">
        <v>322380</v>
      </c>
      <c r="F1034" s="4">
        <v>19</v>
      </c>
      <c r="G1034" s="4">
        <v>133</v>
      </c>
      <c r="H1034" s="4">
        <v>2600</v>
      </c>
      <c r="I1034" s="4">
        <v>345663</v>
      </c>
      <c r="J1034" s="4">
        <v>114</v>
      </c>
      <c r="K1034" s="4">
        <v>167</v>
      </c>
      <c r="L1034" s="9">
        <v>2607</v>
      </c>
      <c r="M1034" s="4">
        <v>442067</v>
      </c>
      <c r="N1034" s="4">
        <v>181</v>
      </c>
      <c r="O1034" s="4">
        <v>190</v>
      </c>
      <c r="P1034" s="9">
        <v>2550</v>
      </c>
      <c r="Q1034" s="4">
        <v>494001</v>
      </c>
      <c r="R1034" s="4">
        <v>54</v>
      </c>
      <c r="S1034" s="4">
        <v>230</v>
      </c>
      <c r="T1034" s="9">
        <v>2300</v>
      </c>
      <c r="U1034" s="4">
        <v>544659</v>
      </c>
      <c r="V1034" s="4">
        <v>112</v>
      </c>
      <c r="W1034" s="4">
        <v>263</v>
      </c>
      <c r="X1034" s="4">
        <v>2259</v>
      </c>
      <c r="Y1034" s="4">
        <v>597614</v>
      </c>
      <c r="Z1034" s="4">
        <v>38</v>
      </c>
      <c r="AA1034" s="4">
        <v>316</v>
      </c>
      <c r="AB1034" s="4">
        <v>2193</v>
      </c>
      <c r="AC1034" s="4">
        <v>723292</v>
      </c>
      <c r="AD1034" s="4">
        <v>18</v>
      </c>
      <c r="AE1034" s="4">
        <v>322</v>
      </c>
      <c r="AF1034" s="4">
        <v>2260</v>
      </c>
      <c r="AG1034" s="4">
        <v>727218</v>
      </c>
      <c r="AH1034" s="6">
        <v>4</v>
      </c>
      <c r="AI1034" s="6">
        <v>374</v>
      </c>
      <c r="AJ1034" s="6">
        <v>2100</v>
      </c>
      <c r="AK1034" s="6">
        <v>786450</v>
      </c>
      <c r="AL1034" s="4"/>
      <c r="AM1034" s="4"/>
      <c r="AN1034" s="4"/>
      <c r="AO1034" s="4"/>
    </row>
    <row r="1035" spans="1:41" ht="15.75" x14ac:dyDescent="0.25">
      <c r="A1035" s="8">
        <v>37887</v>
      </c>
      <c r="B1035" s="4">
        <v>33</v>
      </c>
      <c r="C1035" s="4">
        <v>119</v>
      </c>
      <c r="D1035" s="4">
        <v>2725</v>
      </c>
      <c r="E1035" s="10">
        <v>334082</v>
      </c>
      <c r="F1035" s="4">
        <v>6</v>
      </c>
      <c r="G1035" s="4">
        <v>147</v>
      </c>
      <c r="H1035" s="9">
        <v>2700</v>
      </c>
      <c r="I1035" s="4">
        <v>396900</v>
      </c>
      <c r="J1035" s="4">
        <v>85</v>
      </c>
      <c r="K1035" s="4">
        <v>172</v>
      </c>
      <c r="L1035" s="9">
        <v>2612</v>
      </c>
      <c r="M1035" s="4">
        <v>448151</v>
      </c>
      <c r="N1035" s="4">
        <v>334</v>
      </c>
      <c r="O1035" s="4">
        <v>202</v>
      </c>
      <c r="P1035" s="9">
        <v>2536</v>
      </c>
      <c r="Q1035" s="4">
        <v>509924</v>
      </c>
      <c r="R1035" s="4">
        <v>214</v>
      </c>
      <c r="S1035" s="4">
        <v>234</v>
      </c>
      <c r="T1035" s="9">
        <v>2350</v>
      </c>
      <c r="U1035" s="4">
        <v>542407</v>
      </c>
      <c r="V1035" s="4">
        <v>130</v>
      </c>
      <c r="W1035" s="4">
        <v>263</v>
      </c>
      <c r="X1035" s="4">
        <v>2314</v>
      </c>
      <c r="Y1035" s="4">
        <v>608534</v>
      </c>
      <c r="Z1035" s="4">
        <v>102</v>
      </c>
      <c r="AA1035" s="4">
        <v>306</v>
      </c>
      <c r="AB1035" s="4">
        <v>2267</v>
      </c>
      <c r="AC1035" s="4">
        <v>691893</v>
      </c>
      <c r="AD1035" s="4">
        <v>34</v>
      </c>
      <c r="AE1035" s="4">
        <v>332</v>
      </c>
      <c r="AF1035" s="4">
        <v>2240</v>
      </c>
      <c r="AG1035" s="4">
        <v>743047</v>
      </c>
      <c r="AH1035" s="6">
        <v>16</v>
      </c>
      <c r="AI1035" s="6">
        <v>361</v>
      </c>
      <c r="AJ1035" s="6">
        <v>2100</v>
      </c>
      <c r="AK1035" s="6">
        <v>758362</v>
      </c>
      <c r="AL1035" s="4"/>
      <c r="AM1035" s="4"/>
      <c r="AN1035" s="4"/>
      <c r="AO1035" s="4"/>
    </row>
    <row r="1036" spans="1:41" ht="15" x14ac:dyDescent="0.2">
      <c r="A1036" s="18">
        <v>37889</v>
      </c>
      <c r="B1036" s="25">
        <v>36</v>
      </c>
      <c r="C1036" s="25">
        <v>119</v>
      </c>
      <c r="D1036" s="25">
        <v>2380</v>
      </c>
      <c r="E1036" s="26">
        <v>276681</v>
      </c>
      <c r="F1036" s="25">
        <v>127</v>
      </c>
      <c r="G1036" s="25">
        <v>142</v>
      </c>
      <c r="H1036" s="25">
        <v>2427</v>
      </c>
      <c r="I1036" s="25">
        <v>348340</v>
      </c>
      <c r="J1036" s="25">
        <v>118</v>
      </c>
      <c r="K1036" s="25">
        <v>166</v>
      </c>
      <c r="L1036" s="25">
        <v>2427</v>
      </c>
      <c r="M1036" s="25">
        <v>348340</v>
      </c>
      <c r="N1036" s="25">
        <v>277</v>
      </c>
      <c r="O1036" s="25">
        <v>198</v>
      </c>
      <c r="P1036" s="25">
        <v>2331</v>
      </c>
      <c r="Q1036" s="25">
        <v>469845</v>
      </c>
      <c r="R1036" s="25">
        <v>344</v>
      </c>
      <c r="S1036" s="25">
        <v>235</v>
      </c>
      <c r="T1036" s="25">
        <v>2216</v>
      </c>
      <c r="U1036" s="25">
        <v>531050</v>
      </c>
      <c r="V1036" s="25">
        <v>246</v>
      </c>
      <c r="W1036" s="25">
        <v>263</v>
      </c>
      <c r="X1036" s="25">
        <v>2214</v>
      </c>
      <c r="Y1036" s="25">
        <v>585102</v>
      </c>
      <c r="Z1036" s="25">
        <v>87</v>
      </c>
      <c r="AA1036" s="25">
        <v>286</v>
      </c>
      <c r="AB1036" s="25">
        <v>2073</v>
      </c>
      <c r="AC1036" s="25">
        <v>601948</v>
      </c>
      <c r="AD1036" s="25">
        <v>82</v>
      </c>
      <c r="AE1036" s="25">
        <v>329</v>
      </c>
      <c r="AF1036" s="25">
        <v>2060</v>
      </c>
      <c r="AG1036" s="25">
        <v>688608</v>
      </c>
      <c r="AH1036" s="4"/>
      <c r="AI1036" s="4"/>
      <c r="AJ1036" s="4"/>
      <c r="AK1036" s="4"/>
      <c r="AL1036" s="4"/>
      <c r="AM1036" s="4"/>
      <c r="AN1036" s="4"/>
      <c r="AO1036" s="4"/>
    </row>
    <row r="1037" spans="1:41" ht="15" x14ac:dyDescent="0.2">
      <c r="A1037" s="8">
        <v>37890</v>
      </c>
      <c r="B1037" s="4">
        <v>37</v>
      </c>
      <c r="C1037" s="4">
        <v>127</v>
      </c>
      <c r="D1037" s="4">
        <v>2600</v>
      </c>
      <c r="E1037" s="10">
        <v>329989</v>
      </c>
      <c r="F1037" s="4">
        <v>17</v>
      </c>
      <c r="G1037" s="4">
        <v>145</v>
      </c>
      <c r="H1037" s="9">
        <v>2525</v>
      </c>
      <c r="I1037" s="4">
        <v>368353</v>
      </c>
      <c r="J1037" s="4">
        <v>213</v>
      </c>
      <c r="K1037" s="4">
        <v>162</v>
      </c>
      <c r="L1037" s="9">
        <v>2585</v>
      </c>
      <c r="M1037" s="4">
        <v>418603</v>
      </c>
      <c r="N1037" s="4">
        <v>110</v>
      </c>
      <c r="O1037" s="4">
        <v>200</v>
      </c>
      <c r="P1037" s="9">
        <v>2540</v>
      </c>
      <c r="Q1037" s="4">
        <v>508110</v>
      </c>
      <c r="R1037" s="4">
        <v>141</v>
      </c>
      <c r="S1037" s="4">
        <v>232</v>
      </c>
      <c r="T1037" s="9">
        <v>2332</v>
      </c>
      <c r="U1037" s="4">
        <v>539738</v>
      </c>
      <c r="V1037" s="4">
        <v>20</v>
      </c>
      <c r="W1037" s="4">
        <v>304</v>
      </c>
      <c r="X1037" s="4">
        <v>2200</v>
      </c>
      <c r="Y1037" s="4">
        <v>668800</v>
      </c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</row>
    <row r="1038" spans="1:41" ht="15" x14ac:dyDescent="0.2">
      <c r="A1038" s="8" t="s">
        <v>3</v>
      </c>
      <c r="B1038" s="4"/>
      <c r="C1038" s="4"/>
      <c r="D1038" s="4"/>
      <c r="E1038" s="10"/>
      <c r="F1038" s="4">
        <v>80</v>
      </c>
      <c r="G1038" s="4">
        <v>141</v>
      </c>
      <c r="H1038" s="9">
        <v>2430</v>
      </c>
      <c r="I1038" s="4">
        <v>329541</v>
      </c>
      <c r="J1038" s="4">
        <v>187</v>
      </c>
      <c r="K1038" s="4">
        <v>165</v>
      </c>
      <c r="L1038" s="9">
        <v>2473</v>
      </c>
      <c r="M1038" s="4">
        <v>408035</v>
      </c>
      <c r="N1038" s="4">
        <v>120</v>
      </c>
      <c r="O1038" s="4">
        <v>196</v>
      </c>
      <c r="P1038" s="9">
        <v>2350</v>
      </c>
      <c r="Q1038" s="4">
        <v>476806</v>
      </c>
      <c r="R1038" s="4">
        <v>184</v>
      </c>
      <c r="S1038" s="4">
        <v>234</v>
      </c>
      <c r="T1038" s="9">
        <v>2308</v>
      </c>
      <c r="U1038" s="4">
        <v>554364</v>
      </c>
      <c r="V1038" s="4">
        <v>76</v>
      </c>
      <c r="W1038" s="4">
        <v>270</v>
      </c>
      <c r="X1038" s="4">
        <v>2320</v>
      </c>
      <c r="Y1038" s="4">
        <v>621626</v>
      </c>
      <c r="Z1038" s="4">
        <v>79</v>
      </c>
      <c r="AA1038" s="4">
        <v>295</v>
      </c>
      <c r="AB1038" s="4">
        <v>2125</v>
      </c>
      <c r="AC1038" s="4">
        <v>641642</v>
      </c>
      <c r="AD1038" s="4">
        <v>66</v>
      </c>
      <c r="AE1038" s="4">
        <v>334</v>
      </c>
      <c r="AF1038" s="4">
        <v>2148</v>
      </c>
      <c r="AG1038" s="4">
        <v>730432</v>
      </c>
      <c r="AH1038" s="4"/>
      <c r="AI1038" s="4"/>
      <c r="AJ1038" s="4"/>
      <c r="AK1038" s="4"/>
      <c r="AL1038" s="4"/>
      <c r="AM1038" s="4"/>
      <c r="AN1038" s="4"/>
      <c r="AO1038" s="4"/>
    </row>
    <row r="1039" spans="1:41" ht="15" x14ac:dyDescent="0.2">
      <c r="A1039" s="8"/>
      <c r="B1039" s="4"/>
      <c r="C1039" s="4"/>
      <c r="D1039" s="4"/>
      <c r="E1039" s="10"/>
      <c r="F1039" s="4"/>
      <c r="G1039" s="4"/>
      <c r="H1039" s="9"/>
      <c r="I1039" s="4"/>
      <c r="J1039" s="4"/>
      <c r="K1039" s="4"/>
      <c r="L1039" s="9"/>
      <c r="M1039" s="4"/>
      <c r="N1039" s="4"/>
      <c r="O1039" s="4"/>
      <c r="P1039" s="9"/>
      <c r="Q1039" s="4"/>
      <c r="R1039" s="4"/>
      <c r="S1039" s="4"/>
      <c r="T1039" s="9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</row>
    <row r="1040" spans="1:41" ht="15" x14ac:dyDescent="0.2">
      <c r="A1040" s="18">
        <v>37896</v>
      </c>
      <c r="B1040" s="25">
        <v>14</v>
      </c>
      <c r="C1040" s="25">
        <v>108</v>
      </c>
      <c r="D1040" s="25">
        <v>2225</v>
      </c>
      <c r="E1040" s="26">
        <v>235679</v>
      </c>
      <c r="F1040" s="25">
        <v>98</v>
      </c>
      <c r="G1040" s="25">
        <v>137</v>
      </c>
      <c r="H1040" s="25">
        <v>2333</v>
      </c>
      <c r="I1040" s="25">
        <v>330744</v>
      </c>
      <c r="J1040" s="25">
        <v>294</v>
      </c>
      <c r="K1040" s="25">
        <v>165</v>
      </c>
      <c r="L1040" s="25">
        <v>2398</v>
      </c>
      <c r="M1040" s="25">
        <v>411866</v>
      </c>
      <c r="N1040" s="25">
        <v>429</v>
      </c>
      <c r="O1040" s="25">
        <v>198</v>
      </c>
      <c r="P1040" s="25">
        <v>2351</v>
      </c>
      <c r="Q1040" s="25">
        <v>484115</v>
      </c>
      <c r="R1040" s="25">
        <v>121</v>
      </c>
      <c r="S1040" s="25">
        <v>232</v>
      </c>
      <c r="T1040" s="25">
        <v>2208</v>
      </c>
      <c r="U1040" s="25">
        <v>561964</v>
      </c>
      <c r="V1040" s="25">
        <v>240</v>
      </c>
      <c r="W1040" s="25">
        <v>268</v>
      </c>
      <c r="X1040" s="25">
        <v>2373</v>
      </c>
      <c r="Y1040" s="25">
        <v>635746</v>
      </c>
      <c r="Z1040" s="25">
        <v>108</v>
      </c>
      <c r="AA1040" s="25">
        <v>314</v>
      </c>
      <c r="AB1040" s="25">
        <v>2060</v>
      </c>
      <c r="AC1040" s="25">
        <v>646840</v>
      </c>
      <c r="AD1040" s="25">
        <v>58</v>
      </c>
      <c r="AE1040" s="25">
        <v>344</v>
      </c>
      <c r="AF1040" s="25">
        <v>2069</v>
      </c>
      <c r="AG1040" s="25">
        <v>717259</v>
      </c>
      <c r="AH1040" s="4"/>
      <c r="AI1040" s="4"/>
      <c r="AJ1040" s="4"/>
      <c r="AK1040" s="4"/>
      <c r="AL1040" s="14">
        <v>12</v>
      </c>
      <c r="AM1040" s="14">
        <v>417</v>
      </c>
      <c r="AN1040" s="14">
        <v>2050</v>
      </c>
      <c r="AO1040" s="14">
        <v>854483</v>
      </c>
    </row>
    <row r="1041" spans="1:41" ht="15" x14ac:dyDescent="0.2">
      <c r="A1041" s="8">
        <v>37897</v>
      </c>
      <c r="B1041" s="4"/>
      <c r="C1041" s="4"/>
      <c r="D1041" s="4"/>
      <c r="E1041" s="10"/>
      <c r="F1041" s="4">
        <v>135</v>
      </c>
      <c r="G1041" s="4">
        <v>145</v>
      </c>
      <c r="H1041" s="9">
        <v>2617</v>
      </c>
      <c r="I1041" s="4">
        <v>378096</v>
      </c>
      <c r="J1041" s="4">
        <v>106</v>
      </c>
      <c r="K1041" s="4">
        <v>166</v>
      </c>
      <c r="L1041" s="9">
        <v>2592</v>
      </c>
      <c r="M1041" s="4">
        <v>432892</v>
      </c>
      <c r="N1041" s="4">
        <v>145</v>
      </c>
      <c r="O1041" s="4">
        <v>192</v>
      </c>
      <c r="P1041" s="9">
        <v>2443</v>
      </c>
      <c r="Q1041" s="4">
        <v>469481</v>
      </c>
      <c r="R1041" s="4">
        <v>32</v>
      </c>
      <c r="S1041" s="4">
        <v>243</v>
      </c>
      <c r="T1041" s="9">
        <v>2300</v>
      </c>
      <c r="U1041" s="4">
        <v>539465</v>
      </c>
      <c r="V1041" s="4">
        <v>30</v>
      </c>
      <c r="W1041" s="4">
        <v>256</v>
      </c>
      <c r="X1041" s="4">
        <v>2190</v>
      </c>
      <c r="Y1041" s="4">
        <v>552436</v>
      </c>
      <c r="Z1041" s="4">
        <v>32</v>
      </c>
      <c r="AA1041" s="4">
        <v>291</v>
      </c>
      <c r="AB1041" s="4">
        <v>2240</v>
      </c>
      <c r="AC1041" s="4">
        <v>653070</v>
      </c>
      <c r="AD1041" s="4">
        <v>37</v>
      </c>
      <c r="AE1041" s="4">
        <v>350</v>
      </c>
      <c r="AF1041" s="4">
        <v>2195</v>
      </c>
      <c r="AG1041" s="4">
        <v>766055</v>
      </c>
      <c r="AH1041" s="4"/>
      <c r="AI1041" s="4"/>
      <c r="AJ1041" s="4"/>
      <c r="AK1041" s="4"/>
      <c r="AL1041" s="1">
        <v>14</v>
      </c>
      <c r="AM1041" s="1">
        <v>403</v>
      </c>
      <c r="AN1041" s="1">
        <v>1740</v>
      </c>
      <c r="AO1041" s="1">
        <v>701469</v>
      </c>
    </row>
    <row r="1042" spans="1:41" ht="15" x14ac:dyDescent="0.2">
      <c r="A1042" s="8">
        <v>37901</v>
      </c>
      <c r="B1042" s="4">
        <v>31</v>
      </c>
      <c r="C1042" s="4">
        <v>121</v>
      </c>
      <c r="D1042" s="4">
        <v>2500</v>
      </c>
      <c r="E1042" s="10">
        <v>327674</v>
      </c>
      <c r="F1042" s="4">
        <v>88</v>
      </c>
      <c r="G1042" s="4">
        <v>129</v>
      </c>
      <c r="H1042" s="9">
        <v>2557</v>
      </c>
      <c r="I1042" s="4">
        <v>364625</v>
      </c>
      <c r="J1042" s="4">
        <v>83</v>
      </c>
      <c r="K1042" s="4">
        <v>164</v>
      </c>
      <c r="L1042" s="9">
        <v>2486</v>
      </c>
      <c r="M1042" s="4">
        <v>413910</v>
      </c>
      <c r="N1042" s="4">
        <v>262</v>
      </c>
      <c r="O1042" s="4">
        <v>195</v>
      </c>
      <c r="P1042" s="9">
        <v>2361</v>
      </c>
      <c r="Q1042" s="4">
        <v>478291</v>
      </c>
      <c r="R1042" s="4">
        <v>86</v>
      </c>
      <c r="S1042" s="4">
        <v>236</v>
      </c>
      <c r="T1042" s="9">
        <v>2275</v>
      </c>
      <c r="U1042" s="4">
        <v>549520</v>
      </c>
      <c r="V1042" s="4">
        <v>120</v>
      </c>
      <c r="W1042" s="4">
        <v>267</v>
      </c>
      <c r="X1042" s="4">
        <v>2192</v>
      </c>
      <c r="Y1042" s="4">
        <v>584336</v>
      </c>
      <c r="Z1042" s="4">
        <v>212</v>
      </c>
      <c r="AA1042" s="4">
        <v>294</v>
      </c>
      <c r="AB1042" s="4">
        <v>2199</v>
      </c>
      <c r="AC1042" s="4">
        <v>654128</v>
      </c>
      <c r="AD1042" s="4">
        <v>43</v>
      </c>
      <c r="AE1042" s="4">
        <v>342</v>
      </c>
      <c r="AF1042" s="4">
        <v>2120</v>
      </c>
      <c r="AG1042" s="4">
        <v>732179</v>
      </c>
      <c r="AH1042" s="4"/>
      <c r="AI1042" s="4"/>
      <c r="AJ1042" s="4"/>
      <c r="AK1042" s="4"/>
      <c r="AL1042" s="4"/>
      <c r="AM1042" s="4"/>
      <c r="AN1042" s="4"/>
      <c r="AO1042" s="4"/>
    </row>
    <row r="1043" spans="1:41" ht="15" x14ac:dyDescent="0.2">
      <c r="A1043" s="18">
        <v>37903</v>
      </c>
      <c r="B1043" s="25">
        <v>37</v>
      </c>
      <c r="C1043" s="25">
        <v>118</v>
      </c>
      <c r="D1043" s="25">
        <v>2486</v>
      </c>
      <c r="E1043" s="26">
        <v>294800</v>
      </c>
      <c r="F1043" s="25">
        <v>80</v>
      </c>
      <c r="G1043" s="25">
        <v>142</v>
      </c>
      <c r="H1043" s="25">
        <v>2414</v>
      </c>
      <c r="I1043" s="25">
        <v>341139</v>
      </c>
      <c r="J1043" s="25">
        <v>244</v>
      </c>
      <c r="K1043" s="25">
        <v>163</v>
      </c>
      <c r="L1043" s="25">
        <v>2363</v>
      </c>
      <c r="M1043" s="25">
        <v>397101</v>
      </c>
      <c r="N1043" s="25">
        <v>386</v>
      </c>
      <c r="O1043" s="25">
        <v>200</v>
      </c>
      <c r="P1043" s="25">
        <v>2434</v>
      </c>
      <c r="Q1043" s="25">
        <v>506374</v>
      </c>
      <c r="R1043" s="25">
        <v>200</v>
      </c>
      <c r="S1043" s="25">
        <v>248</v>
      </c>
      <c r="T1043" s="25">
        <v>2400</v>
      </c>
      <c r="U1043" s="25">
        <v>596267</v>
      </c>
      <c r="V1043" s="25">
        <v>180</v>
      </c>
      <c r="W1043" s="25">
        <v>269</v>
      </c>
      <c r="X1043" s="25">
        <v>2234</v>
      </c>
      <c r="Y1043" s="25">
        <v>603804</v>
      </c>
      <c r="Z1043" s="25">
        <v>188</v>
      </c>
      <c r="AA1043" s="25">
        <v>302</v>
      </c>
      <c r="AB1043" s="25">
        <v>2192</v>
      </c>
      <c r="AC1043" s="25">
        <v>679274</v>
      </c>
      <c r="AD1043" s="25">
        <v>27</v>
      </c>
      <c r="AE1043" s="25">
        <v>347</v>
      </c>
      <c r="AF1043" s="25">
        <v>2112</v>
      </c>
      <c r="AG1043" s="25">
        <v>729558</v>
      </c>
      <c r="AH1043" s="4"/>
      <c r="AI1043" s="4"/>
      <c r="AJ1043" s="4"/>
      <c r="AK1043" s="4"/>
      <c r="AL1043" s="14">
        <v>12</v>
      </c>
      <c r="AM1043" s="14">
        <v>453</v>
      </c>
      <c r="AN1043" s="14">
        <v>2030</v>
      </c>
      <c r="AO1043" s="14">
        <v>921183</v>
      </c>
    </row>
    <row r="1044" spans="1:41" ht="15" x14ac:dyDescent="0.2">
      <c r="A1044" s="8">
        <v>37904</v>
      </c>
      <c r="B1044" s="4">
        <v>1</v>
      </c>
      <c r="C1044" s="4">
        <v>90</v>
      </c>
      <c r="D1044" s="4">
        <v>2000</v>
      </c>
      <c r="E1044" s="10">
        <v>180000</v>
      </c>
      <c r="F1044" s="4">
        <v>73</v>
      </c>
      <c r="G1044" s="4">
        <v>141</v>
      </c>
      <c r="H1044" s="9">
        <v>2588</v>
      </c>
      <c r="I1044" s="4">
        <v>367858</v>
      </c>
      <c r="J1044" s="4">
        <v>56</v>
      </c>
      <c r="K1044" s="4">
        <v>154</v>
      </c>
      <c r="L1044" s="9">
        <v>2538</v>
      </c>
      <c r="M1044" s="4">
        <v>394765</v>
      </c>
      <c r="N1044" s="4">
        <v>283</v>
      </c>
      <c r="O1044" s="4">
        <v>205</v>
      </c>
      <c r="P1044" s="9">
        <v>2531</v>
      </c>
      <c r="Q1044" s="4">
        <v>506463</v>
      </c>
      <c r="R1044" s="4">
        <v>38</v>
      </c>
      <c r="S1044" s="4">
        <v>229</v>
      </c>
      <c r="T1044" s="9">
        <v>2133</v>
      </c>
      <c r="U1044" s="4">
        <v>539411</v>
      </c>
      <c r="V1044" s="4">
        <v>19</v>
      </c>
      <c r="W1044" s="4">
        <v>262</v>
      </c>
      <c r="X1044" s="4">
        <v>2130</v>
      </c>
      <c r="Y1044" s="4">
        <v>572811</v>
      </c>
      <c r="Z1044" s="4">
        <v>19</v>
      </c>
      <c r="AA1044" s="4">
        <v>302</v>
      </c>
      <c r="AB1044" s="4">
        <v>2135</v>
      </c>
      <c r="AC1044" s="4">
        <v>639324</v>
      </c>
      <c r="AD1044" s="4"/>
      <c r="AE1044" s="4"/>
      <c r="AF1044" s="4"/>
      <c r="AG1044" s="4"/>
      <c r="AH1044" s="1">
        <v>2</v>
      </c>
      <c r="AI1044" s="1">
        <v>372</v>
      </c>
      <c r="AJ1044" s="1">
        <v>1910</v>
      </c>
      <c r="AK1044" s="1">
        <v>710740</v>
      </c>
      <c r="AL1044" s="1">
        <v>4</v>
      </c>
      <c r="AM1044" s="1">
        <v>410</v>
      </c>
      <c r="AN1044" s="1">
        <v>2000</v>
      </c>
      <c r="AO1044" s="1">
        <v>821000</v>
      </c>
    </row>
    <row r="1045" spans="1:41" ht="15" x14ac:dyDescent="0.2">
      <c r="A1045" s="8">
        <v>37908</v>
      </c>
      <c r="B1045" s="4">
        <v>32</v>
      </c>
      <c r="C1045" s="4">
        <v>124</v>
      </c>
      <c r="D1045" s="4">
        <v>2240</v>
      </c>
      <c r="E1045" s="10">
        <v>309697</v>
      </c>
      <c r="F1045" s="4">
        <v>145</v>
      </c>
      <c r="G1045" s="4">
        <v>141</v>
      </c>
      <c r="H1045" s="9">
        <v>2593</v>
      </c>
      <c r="I1045" s="4">
        <v>368852</v>
      </c>
      <c r="J1045" s="4">
        <v>99</v>
      </c>
      <c r="K1045" s="4">
        <v>173</v>
      </c>
      <c r="L1045" s="9">
        <v>2633</v>
      </c>
      <c r="M1045" s="4">
        <v>460235</v>
      </c>
      <c r="N1045" s="4">
        <v>354</v>
      </c>
      <c r="O1045" s="4">
        <v>194</v>
      </c>
      <c r="P1045" s="9">
        <v>2525</v>
      </c>
      <c r="Q1045" s="4">
        <v>493391</v>
      </c>
      <c r="R1045" s="4">
        <v>120</v>
      </c>
      <c r="S1045" s="4">
        <v>229</v>
      </c>
      <c r="T1045" s="9">
        <v>2335</v>
      </c>
      <c r="U1045" s="4">
        <v>537966</v>
      </c>
      <c r="V1045" s="4">
        <v>82</v>
      </c>
      <c r="W1045" s="4">
        <v>262</v>
      </c>
      <c r="X1045" s="4">
        <v>2280</v>
      </c>
      <c r="Y1045" s="4">
        <v>598299</v>
      </c>
      <c r="Z1045" s="4">
        <v>18</v>
      </c>
      <c r="AA1045" s="4">
        <v>289</v>
      </c>
      <c r="AB1045" s="4">
        <v>2260</v>
      </c>
      <c r="AC1045" s="4">
        <v>653643</v>
      </c>
      <c r="AD1045" s="4">
        <v>44</v>
      </c>
      <c r="AE1045" s="4">
        <v>322</v>
      </c>
      <c r="AF1045" s="4">
        <v>2130</v>
      </c>
      <c r="AG1045" s="4">
        <v>684019</v>
      </c>
      <c r="AH1045" s="4"/>
      <c r="AI1045" s="4"/>
      <c r="AJ1045" s="4"/>
      <c r="AK1045" s="4"/>
      <c r="AL1045" s="4"/>
      <c r="AM1045" s="4"/>
      <c r="AN1045" s="4"/>
      <c r="AO1045" s="4"/>
    </row>
    <row r="1046" spans="1:41" ht="15" x14ac:dyDescent="0.2">
      <c r="A1046" s="18">
        <v>37910</v>
      </c>
      <c r="B1046" s="25">
        <v>4</v>
      </c>
      <c r="C1046" s="25">
        <v>98</v>
      </c>
      <c r="D1046" s="25">
        <v>2050</v>
      </c>
      <c r="E1046" s="26">
        <v>200500</v>
      </c>
      <c r="F1046" s="25">
        <v>38</v>
      </c>
      <c r="G1046" s="25">
        <v>139</v>
      </c>
      <c r="H1046" s="25">
        <v>2550</v>
      </c>
      <c r="I1046" s="25">
        <v>349358</v>
      </c>
      <c r="J1046" s="25">
        <v>351</v>
      </c>
      <c r="K1046" s="25">
        <v>165</v>
      </c>
      <c r="L1046" s="25">
        <v>2388</v>
      </c>
      <c r="M1046" s="25">
        <v>401078</v>
      </c>
      <c r="N1046" s="25">
        <v>257</v>
      </c>
      <c r="O1046" s="25">
        <v>200</v>
      </c>
      <c r="P1046" s="25">
        <v>2332</v>
      </c>
      <c r="Q1046" s="25">
        <v>481724</v>
      </c>
      <c r="R1046" s="25">
        <v>141</v>
      </c>
      <c r="S1046" s="25">
        <v>228</v>
      </c>
      <c r="T1046" s="25">
        <v>2304</v>
      </c>
      <c r="U1046" s="25">
        <v>525067</v>
      </c>
      <c r="V1046" s="25">
        <v>74</v>
      </c>
      <c r="W1046" s="25">
        <v>264</v>
      </c>
      <c r="X1046" s="25">
        <v>2227</v>
      </c>
      <c r="Y1046" s="25">
        <v>600583</v>
      </c>
      <c r="Z1046" s="25">
        <v>132</v>
      </c>
      <c r="AA1046" s="25">
        <v>290</v>
      </c>
      <c r="AB1046" s="25">
        <v>2065</v>
      </c>
      <c r="AC1046" s="25">
        <v>631704</v>
      </c>
      <c r="AD1046" s="25">
        <v>33</v>
      </c>
      <c r="AE1046" s="25">
        <v>3301</v>
      </c>
      <c r="AF1046" s="25">
        <v>1975</v>
      </c>
      <c r="AG1046" s="25">
        <v>669682</v>
      </c>
      <c r="AH1046" s="4"/>
      <c r="AI1046" s="4"/>
      <c r="AJ1046" s="4"/>
      <c r="AK1046" s="4"/>
      <c r="AL1046" s="4"/>
      <c r="AM1046" s="4"/>
      <c r="AN1046" s="4"/>
      <c r="AO1046" s="4"/>
    </row>
    <row r="1047" spans="1:41" ht="15" x14ac:dyDescent="0.2">
      <c r="A1047" s="8">
        <v>37911</v>
      </c>
      <c r="B1047" s="4">
        <v>1</v>
      </c>
      <c r="C1047" s="4">
        <v>120</v>
      </c>
      <c r="D1047" s="4">
        <v>2500</v>
      </c>
      <c r="E1047" s="10">
        <v>300000</v>
      </c>
      <c r="F1047" s="4">
        <v>60</v>
      </c>
      <c r="G1047" s="4">
        <v>142</v>
      </c>
      <c r="H1047" s="9">
        <v>2575</v>
      </c>
      <c r="I1047" s="4">
        <v>377217</v>
      </c>
      <c r="J1047" s="4">
        <v>255</v>
      </c>
      <c r="K1047" s="4">
        <v>169</v>
      </c>
      <c r="L1047" s="9">
        <v>2608</v>
      </c>
      <c r="M1047" s="4">
        <v>446505</v>
      </c>
      <c r="N1047" s="4">
        <v>207</v>
      </c>
      <c r="O1047" s="4">
        <v>197</v>
      </c>
      <c r="P1047" s="9">
        <v>2555</v>
      </c>
      <c r="Q1047" s="4">
        <v>505536</v>
      </c>
      <c r="R1047" s="4">
        <v>52</v>
      </c>
      <c r="S1047" s="4">
        <v>225</v>
      </c>
      <c r="T1047" s="9">
        <v>2500</v>
      </c>
      <c r="U1047" s="4">
        <v>563654</v>
      </c>
      <c r="V1047" s="4">
        <v>51</v>
      </c>
      <c r="W1047" s="4">
        <v>263</v>
      </c>
      <c r="X1047" s="4">
        <v>2200</v>
      </c>
      <c r="Y1047" s="4">
        <v>581993</v>
      </c>
      <c r="Z1047" s="4">
        <v>19</v>
      </c>
      <c r="AA1047" s="4">
        <v>295</v>
      </c>
      <c r="AB1047" s="4">
        <v>2180</v>
      </c>
      <c r="AC1047" s="4">
        <v>641507</v>
      </c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</row>
    <row r="1048" spans="1:41" ht="15" x14ac:dyDescent="0.2">
      <c r="A1048" s="8">
        <v>37915</v>
      </c>
      <c r="B1048" s="4">
        <v>36</v>
      </c>
      <c r="C1048" s="4">
        <v>118</v>
      </c>
      <c r="D1048" s="4">
        <v>2588</v>
      </c>
      <c r="E1048" s="10">
        <v>312717</v>
      </c>
      <c r="F1048" s="4">
        <v>7</v>
      </c>
      <c r="G1048" s="4">
        <v>149</v>
      </c>
      <c r="H1048" s="9">
        <v>2500</v>
      </c>
      <c r="I1048" s="4">
        <v>371429</v>
      </c>
      <c r="J1048" s="4">
        <v>255</v>
      </c>
      <c r="K1048" s="4">
        <v>167</v>
      </c>
      <c r="L1048" s="9">
        <v>2568</v>
      </c>
      <c r="M1048" s="4">
        <v>436838</v>
      </c>
      <c r="N1048" s="4">
        <v>275</v>
      </c>
      <c r="O1048" s="4">
        <v>201</v>
      </c>
      <c r="P1048" s="9">
        <v>2487</v>
      </c>
      <c r="Q1048" s="4">
        <v>500456</v>
      </c>
      <c r="R1048" s="4">
        <v>175</v>
      </c>
      <c r="S1048" s="4">
        <v>236</v>
      </c>
      <c r="T1048" s="9">
        <v>2242</v>
      </c>
      <c r="U1048" s="4">
        <v>538253</v>
      </c>
      <c r="V1048" s="4">
        <v>62</v>
      </c>
      <c r="W1048" s="4">
        <v>269</v>
      </c>
      <c r="X1048" s="4">
        <v>2220</v>
      </c>
      <c r="Y1048" s="4">
        <v>600137</v>
      </c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</row>
    <row r="1049" spans="1:41" ht="15" x14ac:dyDescent="0.2">
      <c r="A1049" s="18">
        <v>37917</v>
      </c>
      <c r="B1049" s="25">
        <v>18</v>
      </c>
      <c r="C1049" s="25">
        <v>217</v>
      </c>
      <c r="D1049" s="25">
        <v>2075</v>
      </c>
      <c r="E1049" s="26">
        <v>245133</v>
      </c>
      <c r="F1049" s="25">
        <v>13</v>
      </c>
      <c r="G1049" s="25">
        <v>140</v>
      </c>
      <c r="H1049" s="25">
        <v>2533</v>
      </c>
      <c r="I1049" s="25">
        <v>366769</v>
      </c>
      <c r="J1049" s="25">
        <v>124</v>
      </c>
      <c r="K1049" s="25">
        <v>170</v>
      </c>
      <c r="L1049" s="25">
        <v>2211</v>
      </c>
      <c r="M1049" s="25">
        <v>393056</v>
      </c>
      <c r="N1049" s="25">
        <v>347</v>
      </c>
      <c r="O1049" s="25">
        <v>198</v>
      </c>
      <c r="P1049" s="25">
        <v>2193</v>
      </c>
      <c r="Q1049" s="25">
        <v>447080</v>
      </c>
      <c r="R1049" s="25">
        <v>137</v>
      </c>
      <c r="S1049" s="25">
        <v>231</v>
      </c>
      <c r="T1049" s="25">
        <v>2220</v>
      </c>
      <c r="U1049" s="25">
        <v>529282</v>
      </c>
      <c r="V1049" s="25">
        <v>114</v>
      </c>
      <c r="W1049" s="25">
        <v>264</v>
      </c>
      <c r="X1049" s="25">
        <v>2126</v>
      </c>
      <c r="Y1049" s="25">
        <v>572284</v>
      </c>
      <c r="Z1049" s="25">
        <v>128</v>
      </c>
      <c r="AA1049" s="25">
        <v>298</v>
      </c>
      <c r="AB1049" s="25">
        <v>2007</v>
      </c>
      <c r="AC1049" s="25">
        <v>622780</v>
      </c>
      <c r="AD1049" s="25">
        <v>31</v>
      </c>
      <c r="AE1049" s="25">
        <v>334</v>
      </c>
      <c r="AF1049" s="25">
        <v>2003</v>
      </c>
      <c r="AG1049" s="25">
        <v>662.69600000000003</v>
      </c>
      <c r="AH1049" s="23">
        <v>13</v>
      </c>
      <c r="AI1049" s="23">
        <v>391</v>
      </c>
      <c r="AJ1049" s="23">
        <v>2040</v>
      </c>
      <c r="AK1049" s="23">
        <v>791582</v>
      </c>
      <c r="AL1049" s="4"/>
      <c r="AM1049" s="4"/>
      <c r="AN1049" s="4"/>
      <c r="AO1049" s="4"/>
    </row>
    <row r="1050" spans="1:41" ht="15.75" x14ac:dyDescent="0.25">
      <c r="A1050" s="8">
        <v>37918</v>
      </c>
      <c r="B1050" s="4">
        <v>29</v>
      </c>
      <c r="C1050" s="4">
        <v>125</v>
      </c>
      <c r="D1050" s="4">
        <v>2550</v>
      </c>
      <c r="E1050" s="10">
        <v>318838</v>
      </c>
      <c r="F1050" s="4">
        <v>21</v>
      </c>
      <c r="G1050" s="4">
        <v>124</v>
      </c>
      <c r="H1050" s="9">
        <v>2600</v>
      </c>
      <c r="I1050" s="4">
        <v>348648</v>
      </c>
      <c r="J1050" s="4">
        <v>142</v>
      </c>
      <c r="K1050" s="4">
        <v>166</v>
      </c>
      <c r="L1050" s="9">
        <v>2565</v>
      </c>
      <c r="M1050" s="4">
        <v>424725</v>
      </c>
      <c r="N1050" s="4">
        <v>142</v>
      </c>
      <c r="O1050" s="4">
        <v>197</v>
      </c>
      <c r="P1050" s="9">
        <v>2438</v>
      </c>
      <c r="Q1050" s="4">
        <v>408526</v>
      </c>
      <c r="R1050" s="4">
        <v>42</v>
      </c>
      <c r="S1050" s="4">
        <v>229</v>
      </c>
      <c r="T1050" s="9">
        <v>2340</v>
      </c>
      <c r="U1050" s="4">
        <v>536977</v>
      </c>
      <c r="V1050" s="4">
        <v>2</v>
      </c>
      <c r="W1050" s="4">
        <v>269</v>
      </c>
      <c r="X1050" s="4">
        <v>1900</v>
      </c>
      <c r="Y1050" s="4">
        <v>511100</v>
      </c>
      <c r="Z1050" s="4">
        <v>4</v>
      </c>
      <c r="AA1050" s="4">
        <v>296</v>
      </c>
      <c r="AB1050" s="4">
        <v>1900</v>
      </c>
      <c r="AC1050" s="4">
        <v>561450</v>
      </c>
      <c r="AD1050" s="4">
        <v>54</v>
      </c>
      <c r="AE1050" s="4">
        <v>325</v>
      </c>
      <c r="AF1050" s="4">
        <v>2200</v>
      </c>
      <c r="AG1050" s="4">
        <v>714181</v>
      </c>
      <c r="AH1050" s="6">
        <v>69</v>
      </c>
      <c r="AI1050" s="6">
        <v>367</v>
      </c>
      <c r="AJ1050" s="6">
        <v>2200</v>
      </c>
      <c r="AK1050" s="6">
        <v>808133</v>
      </c>
      <c r="AL1050" s="4"/>
      <c r="AM1050" s="4"/>
      <c r="AN1050" s="4"/>
      <c r="AO1050" s="4"/>
    </row>
    <row r="1051" spans="1:41" ht="15" x14ac:dyDescent="0.2">
      <c r="A1051" s="8">
        <v>37922</v>
      </c>
      <c r="B1051" s="4">
        <v>1</v>
      </c>
      <c r="C1051" s="4">
        <v>102</v>
      </c>
      <c r="D1051" s="4">
        <v>1800</v>
      </c>
      <c r="E1051" s="10">
        <v>183800</v>
      </c>
      <c r="F1051" s="4">
        <v>76</v>
      </c>
      <c r="G1051" s="4">
        <v>140</v>
      </c>
      <c r="H1051" s="9">
        <v>2630</v>
      </c>
      <c r="I1051" s="4">
        <v>373850</v>
      </c>
      <c r="J1051" s="4">
        <v>232</v>
      </c>
      <c r="K1051" s="4">
        <v>165</v>
      </c>
      <c r="L1051" s="9">
        <v>2500</v>
      </c>
      <c r="M1051" s="4">
        <v>419900</v>
      </c>
      <c r="N1051" s="4">
        <v>293</v>
      </c>
      <c r="O1051" s="4">
        <v>195</v>
      </c>
      <c r="P1051" s="9">
        <v>2430</v>
      </c>
      <c r="Q1051" s="4">
        <v>479542</v>
      </c>
      <c r="R1051" s="4">
        <v>194</v>
      </c>
      <c r="S1051" s="4">
        <v>238</v>
      </c>
      <c r="T1051" s="9">
        <v>2340</v>
      </c>
      <c r="U1051" s="4">
        <v>558861</v>
      </c>
      <c r="V1051" s="4">
        <v>83</v>
      </c>
      <c r="W1051" s="4">
        <v>261</v>
      </c>
      <c r="X1051" s="4">
        <v>2210</v>
      </c>
      <c r="Y1051" s="4">
        <v>577094</v>
      </c>
      <c r="Z1051" s="4">
        <v>21</v>
      </c>
      <c r="AA1051" s="4">
        <v>291</v>
      </c>
      <c r="AB1051" s="4">
        <v>2113</v>
      </c>
      <c r="AC1051" s="4">
        <v>636606</v>
      </c>
      <c r="AD1051" s="4"/>
      <c r="AE1051" s="4"/>
      <c r="AF1051" s="4"/>
      <c r="AG1051" s="4"/>
      <c r="AH1051" s="1">
        <v>1</v>
      </c>
      <c r="AI1051" s="1">
        <v>368</v>
      </c>
      <c r="AJ1051" s="1">
        <v>1950</v>
      </c>
      <c r="AK1051" s="1">
        <v>717600</v>
      </c>
      <c r="AL1051" s="4"/>
      <c r="AM1051" s="4"/>
      <c r="AN1051" s="4"/>
      <c r="AO1051" s="4"/>
    </row>
    <row r="1052" spans="1:41" ht="15" x14ac:dyDescent="0.2">
      <c r="A1052" s="18">
        <v>37924</v>
      </c>
      <c r="B1052" s="25">
        <v>35</v>
      </c>
      <c r="C1052" s="25">
        <v>122</v>
      </c>
      <c r="D1052" s="25">
        <v>2362</v>
      </c>
      <c r="E1052" s="26">
        <v>319106</v>
      </c>
      <c r="F1052" s="25">
        <v>61</v>
      </c>
      <c r="G1052" s="25">
        <v>142</v>
      </c>
      <c r="H1052" s="25">
        <v>2270</v>
      </c>
      <c r="I1052" s="25">
        <v>342585</v>
      </c>
      <c r="J1052" s="25">
        <v>201</v>
      </c>
      <c r="K1052" s="25">
        <v>163</v>
      </c>
      <c r="L1052" s="25">
        <v>2361</v>
      </c>
      <c r="M1052" s="25">
        <v>395678</v>
      </c>
      <c r="N1052" s="25">
        <v>353</v>
      </c>
      <c r="O1052" s="25">
        <v>202</v>
      </c>
      <c r="P1052" s="25">
        <v>2345</v>
      </c>
      <c r="Q1052" s="25">
        <v>477856</v>
      </c>
      <c r="R1052" s="25">
        <v>199</v>
      </c>
      <c r="S1052" s="25">
        <v>236</v>
      </c>
      <c r="T1052" s="25">
        <v>2251</v>
      </c>
      <c r="U1052" s="25">
        <v>530498</v>
      </c>
      <c r="V1052" s="25">
        <v>87</v>
      </c>
      <c r="W1052" s="25">
        <v>265</v>
      </c>
      <c r="X1052" s="25">
        <v>2112</v>
      </c>
      <c r="Y1052" s="25">
        <v>560833</v>
      </c>
      <c r="Z1052" s="25">
        <v>89</v>
      </c>
      <c r="AA1052" s="25">
        <v>304</v>
      </c>
      <c r="AB1052" s="25">
        <v>2107</v>
      </c>
      <c r="AC1052" s="25">
        <v>644499</v>
      </c>
      <c r="AD1052" s="25">
        <v>42</v>
      </c>
      <c r="AE1052" s="25">
        <v>335</v>
      </c>
      <c r="AF1052" s="25">
        <v>2034</v>
      </c>
      <c r="AG1052" s="25">
        <v>691820</v>
      </c>
      <c r="AH1052" s="23">
        <v>1</v>
      </c>
      <c r="AI1052" s="23">
        <v>396</v>
      </c>
      <c r="AJ1052" s="23">
        <v>1750</v>
      </c>
      <c r="AK1052" s="23">
        <v>693333</v>
      </c>
      <c r="AL1052" s="4"/>
      <c r="AM1052" s="4"/>
      <c r="AN1052" s="4"/>
      <c r="AO1052" s="4"/>
    </row>
    <row r="1053" spans="1:41" ht="15" x14ac:dyDescent="0.2">
      <c r="A1053" s="8">
        <v>37925</v>
      </c>
      <c r="B1053" s="4"/>
      <c r="C1053" s="4"/>
      <c r="D1053" s="4"/>
      <c r="E1053" s="10"/>
      <c r="F1053" s="4">
        <v>113</v>
      </c>
      <c r="G1053" s="4">
        <v>137</v>
      </c>
      <c r="H1053" s="9">
        <v>2508</v>
      </c>
      <c r="I1053" s="4">
        <v>348980</v>
      </c>
      <c r="J1053" s="4">
        <v>61</v>
      </c>
      <c r="K1053" s="4">
        <v>162</v>
      </c>
      <c r="L1053" s="9">
        <v>2540</v>
      </c>
      <c r="M1053" s="4">
        <v>415921</v>
      </c>
      <c r="N1053" s="4">
        <v>146</v>
      </c>
      <c r="O1053" s="4">
        <v>203</v>
      </c>
      <c r="P1053" s="9">
        <v>2410</v>
      </c>
      <c r="Q1053" s="4">
        <v>490782</v>
      </c>
      <c r="R1053" s="4">
        <v>48</v>
      </c>
      <c r="S1053" s="4">
        <v>248</v>
      </c>
      <c r="T1053" s="9">
        <v>2350</v>
      </c>
      <c r="U1053" s="4">
        <v>568925</v>
      </c>
      <c r="V1053" s="4">
        <v>102</v>
      </c>
      <c r="W1053" s="4">
        <v>296</v>
      </c>
      <c r="X1053" s="4">
        <v>2820</v>
      </c>
      <c r="Y1053" s="4">
        <v>583608</v>
      </c>
      <c r="Z1053" s="4">
        <v>34</v>
      </c>
      <c r="AA1053" s="4">
        <v>302</v>
      </c>
      <c r="AB1053" s="4">
        <v>2225</v>
      </c>
      <c r="AC1053" s="4">
        <v>670522</v>
      </c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</row>
    <row r="1054" spans="1:41" ht="15" x14ac:dyDescent="0.2">
      <c r="A1054" s="8"/>
      <c r="B1054" s="4"/>
      <c r="C1054" s="4"/>
      <c r="D1054" s="4"/>
      <c r="E1054" s="10"/>
      <c r="F1054" s="4"/>
      <c r="G1054" s="4"/>
      <c r="H1054" s="9"/>
      <c r="I1054" s="4"/>
      <c r="J1054" s="4"/>
      <c r="K1054" s="4"/>
      <c r="L1054" s="9"/>
      <c r="M1054" s="4"/>
      <c r="N1054" s="4"/>
      <c r="O1054" s="4"/>
      <c r="P1054" s="9"/>
      <c r="Q1054" s="4"/>
      <c r="R1054" s="4"/>
      <c r="S1054" s="4"/>
      <c r="T1054" s="9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</row>
    <row r="1055" spans="1:41" ht="15.75" x14ac:dyDescent="0.25">
      <c r="A1055" s="8">
        <v>37929</v>
      </c>
      <c r="B1055" s="4">
        <v>34</v>
      </c>
      <c r="C1055" s="4">
        <v>112</v>
      </c>
      <c r="D1055" s="4">
        <v>2292</v>
      </c>
      <c r="E1055" s="10">
        <v>278294</v>
      </c>
      <c r="F1055" s="4">
        <v>128</v>
      </c>
      <c r="G1055" s="4">
        <v>139</v>
      </c>
      <c r="H1055" s="9">
        <v>2519</v>
      </c>
      <c r="I1055" s="4">
        <v>350341</v>
      </c>
      <c r="J1055" s="4">
        <v>264</v>
      </c>
      <c r="K1055" s="4">
        <v>166</v>
      </c>
      <c r="L1055" s="9">
        <v>2559</v>
      </c>
      <c r="M1055" s="4">
        <v>424987</v>
      </c>
      <c r="N1055" s="4">
        <v>411</v>
      </c>
      <c r="O1055" s="4">
        <v>196</v>
      </c>
      <c r="P1055" s="9">
        <v>2408</v>
      </c>
      <c r="Q1055" s="4">
        <v>473963</v>
      </c>
      <c r="R1055" s="4">
        <v>150</v>
      </c>
      <c r="S1055" s="4">
        <v>229</v>
      </c>
      <c r="T1055" s="9">
        <v>2364</v>
      </c>
      <c r="U1055" s="4">
        <v>544285</v>
      </c>
      <c r="V1055" s="4">
        <v>150</v>
      </c>
      <c r="W1055" s="4">
        <v>266</v>
      </c>
      <c r="X1055" s="4">
        <v>2225</v>
      </c>
      <c r="Y1055" s="4">
        <v>599041</v>
      </c>
      <c r="Z1055" s="4">
        <v>36</v>
      </c>
      <c r="AA1055" s="4">
        <v>317</v>
      </c>
      <c r="AB1055" s="4">
        <v>2250</v>
      </c>
      <c r="AC1055" s="4">
        <v>713750</v>
      </c>
      <c r="AD1055" s="4">
        <v>72</v>
      </c>
      <c r="AE1055" s="4">
        <v>334</v>
      </c>
      <c r="AF1055" s="4">
        <v>2176</v>
      </c>
      <c r="AG1055" s="4">
        <v>729940</v>
      </c>
      <c r="AH1055" s="6">
        <v>3</v>
      </c>
      <c r="AI1055" s="6">
        <v>398</v>
      </c>
      <c r="AJ1055" s="6">
        <v>2000</v>
      </c>
      <c r="AK1055" s="6">
        <v>796000</v>
      </c>
      <c r="AL1055" s="4"/>
      <c r="AM1055" s="4"/>
      <c r="AN1055" s="4"/>
      <c r="AO1055" s="4"/>
    </row>
    <row r="1056" spans="1:41" ht="15" x14ac:dyDescent="0.2">
      <c r="A1056" s="18">
        <v>37931</v>
      </c>
      <c r="B1056" s="25">
        <v>34</v>
      </c>
      <c r="C1056" s="25">
        <v>118</v>
      </c>
      <c r="D1056" s="25">
        <v>2690</v>
      </c>
      <c r="E1056" s="26">
        <v>318250</v>
      </c>
      <c r="F1056" s="25">
        <v>74</v>
      </c>
      <c r="G1056" s="25">
        <v>141</v>
      </c>
      <c r="H1056" s="25">
        <v>2269</v>
      </c>
      <c r="I1056" s="25">
        <v>337261</v>
      </c>
      <c r="J1056" s="25">
        <v>288</v>
      </c>
      <c r="K1056" s="25">
        <v>170</v>
      </c>
      <c r="L1056" s="25">
        <v>2405</v>
      </c>
      <c r="M1056" s="25">
        <v>411007</v>
      </c>
      <c r="N1056" s="25">
        <v>388</v>
      </c>
      <c r="O1056" s="25">
        <v>196</v>
      </c>
      <c r="P1056" s="25">
        <v>2260</v>
      </c>
      <c r="Q1056" s="25">
        <v>460774</v>
      </c>
      <c r="R1056" s="25">
        <v>289</v>
      </c>
      <c r="S1056" s="25">
        <v>233</v>
      </c>
      <c r="T1056" s="25">
        <v>2146</v>
      </c>
      <c r="U1056" s="25">
        <v>526162</v>
      </c>
      <c r="V1056" s="25">
        <v>121</v>
      </c>
      <c r="W1056" s="25">
        <v>278</v>
      </c>
      <c r="X1056" s="25">
        <v>2080</v>
      </c>
      <c r="Y1056" s="25">
        <v>580448</v>
      </c>
      <c r="Z1056" s="25">
        <v>108</v>
      </c>
      <c r="AA1056" s="25">
        <v>297</v>
      </c>
      <c r="AB1056" s="25">
        <v>2060</v>
      </c>
      <c r="AC1056" s="25">
        <v>624095</v>
      </c>
      <c r="AD1056" s="25">
        <v>115</v>
      </c>
      <c r="AE1056" s="25">
        <v>342</v>
      </c>
      <c r="AF1056" s="25">
        <v>2115</v>
      </c>
      <c r="AG1056" s="25">
        <v>727149</v>
      </c>
      <c r="AH1056" s="23">
        <v>11</v>
      </c>
      <c r="AI1056" s="23">
        <v>362</v>
      </c>
      <c r="AJ1056" s="23">
        <v>2030</v>
      </c>
      <c r="AK1056" s="23">
        <v>714713</v>
      </c>
      <c r="AL1056" s="4"/>
      <c r="AM1056" s="4"/>
      <c r="AN1056" s="4"/>
      <c r="AO1056" s="4"/>
    </row>
    <row r="1057" spans="1:41" ht="15" x14ac:dyDescent="0.2">
      <c r="A1057" s="8">
        <v>37932</v>
      </c>
      <c r="B1057" s="4"/>
      <c r="C1057" s="4"/>
      <c r="D1057" s="4"/>
      <c r="E1057" s="10"/>
      <c r="F1057" s="4">
        <v>63</v>
      </c>
      <c r="G1057" s="4">
        <v>138</v>
      </c>
      <c r="H1057" s="9">
        <v>2469</v>
      </c>
      <c r="I1057" s="4">
        <v>343117</v>
      </c>
      <c r="J1057" s="4">
        <v>143</v>
      </c>
      <c r="K1057" s="4">
        <v>164</v>
      </c>
      <c r="L1057" s="9">
        <v>2455</v>
      </c>
      <c r="M1057" s="4">
        <v>412323</v>
      </c>
      <c r="N1057" s="4">
        <v>41</v>
      </c>
      <c r="O1057" s="4">
        <v>196</v>
      </c>
      <c r="P1057" s="9">
        <v>2400</v>
      </c>
      <c r="Q1057" s="4">
        <v>467259</v>
      </c>
      <c r="R1057" s="4">
        <v>112</v>
      </c>
      <c r="S1057" s="4">
        <v>235</v>
      </c>
      <c r="T1057" s="9">
        <v>2286</v>
      </c>
      <c r="U1057" s="4">
        <v>539954</v>
      </c>
      <c r="V1057" s="4">
        <v>23</v>
      </c>
      <c r="W1057" s="4">
        <v>265</v>
      </c>
      <c r="X1057" s="4">
        <v>2095</v>
      </c>
      <c r="Y1057" s="4">
        <v>590928</v>
      </c>
      <c r="Z1057" s="4">
        <v>3</v>
      </c>
      <c r="AA1057" s="4">
        <v>302</v>
      </c>
      <c r="AB1057" s="4">
        <v>2080</v>
      </c>
      <c r="AC1057" s="4">
        <v>628516</v>
      </c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</row>
    <row r="1058" spans="1:41" ht="15" x14ac:dyDescent="0.2">
      <c r="A1058" s="8">
        <v>37936</v>
      </c>
      <c r="B1058" s="4">
        <v>8</v>
      </c>
      <c r="C1058" s="4">
        <v>116</v>
      </c>
      <c r="D1058" s="4">
        <v>2400</v>
      </c>
      <c r="E1058" s="10">
        <v>277200</v>
      </c>
      <c r="F1058" s="4">
        <v>92</v>
      </c>
      <c r="G1058" s="4">
        <v>143</v>
      </c>
      <c r="H1058" s="9">
        <v>2393</v>
      </c>
      <c r="I1058" s="4">
        <v>354792</v>
      </c>
      <c r="J1058" s="4">
        <v>173</v>
      </c>
      <c r="K1058" s="4">
        <v>165</v>
      </c>
      <c r="L1058" s="9">
        <v>2375</v>
      </c>
      <c r="M1058" s="4">
        <v>407787</v>
      </c>
      <c r="N1058" s="4">
        <v>495</v>
      </c>
      <c r="O1058" s="4">
        <v>195</v>
      </c>
      <c r="P1058" s="9">
        <v>2314</v>
      </c>
      <c r="Q1058" s="4">
        <v>453672</v>
      </c>
      <c r="R1058" s="4">
        <v>157</v>
      </c>
      <c r="S1058" s="4">
        <v>235</v>
      </c>
      <c r="T1058" s="9">
        <v>2258</v>
      </c>
      <c r="U1058" s="4">
        <v>532101</v>
      </c>
      <c r="V1058" s="4">
        <v>97</v>
      </c>
      <c r="W1058" s="4">
        <v>267</v>
      </c>
      <c r="X1058" s="4">
        <v>2263</v>
      </c>
      <c r="Y1058" s="4">
        <v>608245</v>
      </c>
      <c r="Z1058" s="4">
        <v>97</v>
      </c>
      <c r="AA1058" s="4">
        <v>300</v>
      </c>
      <c r="AB1058" s="4">
        <v>2184</v>
      </c>
      <c r="AC1058" s="4">
        <v>655878</v>
      </c>
      <c r="AD1058" s="4">
        <v>18</v>
      </c>
      <c r="AE1058" s="4">
        <v>355</v>
      </c>
      <c r="AF1058" s="4">
        <v>2120</v>
      </c>
      <c r="AG1058" s="4">
        <v>753542</v>
      </c>
      <c r="AH1058" s="4"/>
      <c r="AI1058" s="4"/>
      <c r="AJ1058" s="4"/>
      <c r="AK1058" s="4"/>
      <c r="AL1058" s="4"/>
      <c r="AM1058" s="4"/>
      <c r="AN1058" s="4"/>
      <c r="AO1058" s="4"/>
    </row>
    <row r="1059" spans="1:41" ht="15" x14ac:dyDescent="0.2">
      <c r="A1059" s="18">
        <v>37938</v>
      </c>
      <c r="B1059" s="25">
        <v>40</v>
      </c>
      <c r="C1059" s="25">
        <v>117</v>
      </c>
      <c r="D1059" s="25">
        <v>2243</v>
      </c>
      <c r="E1059" s="26">
        <v>258770</v>
      </c>
      <c r="F1059" s="25">
        <v>151</v>
      </c>
      <c r="G1059" s="25">
        <v>138</v>
      </c>
      <c r="H1059" s="25">
        <v>2221</v>
      </c>
      <c r="I1059" s="25">
        <v>313446</v>
      </c>
      <c r="J1059" s="25">
        <v>335</v>
      </c>
      <c r="K1059" s="25">
        <v>165</v>
      </c>
      <c r="L1059" s="25">
        <v>2272</v>
      </c>
      <c r="M1059" s="25">
        <v>392444</v>
      </c>
      <c r="N1059" s="25">
        <v>422</v>
      </c>
      <c r="O1059" s="25">
        <v>196</v>
      </c>
      <c r="P1059" s="25">
        <v>2302</v>
      </c>
      <c r="Q1059" s="25">
        <v>465105</v>
      </c>
      <c r="R1059" s="25">
        <v>173</v>
      </c>
      <c r="S1059" s="25">
        <v>235</v>
      </c>
      <c r="T1059" s="25">
        <v>2197</v>
      </c>
      <c r="U1059" s="25">
        <v>523621</v>
      </c>
      <c r="V1059" s="25">
        <v>195</v>
      </c>
      <c r="W1059" s="25">
        <v>262</v>
      </c>
      <c r="X1059" s="25">
        <v>2265</v>
      </c>
      <c r="Y1059" s="25">
        <v>596915</v>
      </c>
      <c r="Z1059" s="25">
        <v>21</v>
      </c>
      <c r="AA1059" s="25">
        <v>296</v>
      </c>
      <c r="AB1059" s="25">
        <v>2120</v>
      </c>
      <c r="AC1059" s="25">
        <v>626510</v>
      </c>
      <c r="AD1059" s="25">
        <v>40</v>
      </c>
      <c r="AE1059" s="25">
        <v>352</v>
      </c>
      <c r="AF1059" s="25">
        <v>2034</v>
      </c>
      <c r="AG1059" s="25">
        <v>737429</v>
      </c>
      <c r="AH1059" s="4"/>
      <c r="AI1059" s="4"/>
      <c r="AJ1059" s="4"/>
      <c r="AK1059" s="4"/>
      <c r="AL1059" s="4"/>
      <c r="AM1059" s="4"/>
      <c r="AN1059" s="4"/>
      <c r="AO1059" s="4"/>
    </row>
    <row r="1060" spans="1:41" ht="15" x14ac:dyDescent="0.2">
      <c r="A1060" s="8">
        <v>37939</v>
      </c>
      <c r="B1060" s="4">
        <v>67</v>
      </c>
      <c r="C1060" s="4">
        <v>113</v>
      </c>
      <c r="D1060" s="4">
        <v>2388</v>
      </c>
      <c r="E1060" s="10">
        <v>270161</v>
      </c>
      <c r="F1060" s="4">
        <v>139</v>
      </c>
      <c r="G1060" s="4">
        <v>144</v>
      </c>
      <c r="H1060" s="9">
        <v>2300</v>
      </c>
      <c r="I1060" s="4">
        <v>331808</v>
      </c>
      <c r="J1060" s="4">
        <v>201</v>
      </c>
      <c r="K1060" s="4">
        <v>159</v>
      </c>
      <c r="L1060" s="9">
        <v>2273</v>
      </c>
      <c r="M1060" s="4">
        <v>368967</v>
      </c>
      <c r="N1060" s="4">
        <v>150</v>
      </c>
      <c r="O1060" s="4">
        <v>190</v>
      </c>
      <c r="P1060" s="9">
        <v>2308</v>
      </c>
      <c r="Q1060" s="4">
        <v>440713</v>
      </c>
      <c r="R1060" s="4">
        <v>285</v>
      </c>
      <c r="S1060" s="4">
        <v>226</v>
      </c>
      <c r="T1060" s="9">
        <v>2314</v>
      </c>
      <c r="U1060" s="4">
        <v>527394</v>
      </c>
      <c r="V1060" s="4">
        <v>28</v>
      </c>
      <c r="W1060" s="4">
        <v>261</v>
      </c>
      <c r="X1060" s="4">
        <v>2037</v>
      </c>
      <c r="Y1060" s="4">
        <v>579394</v>
      </c>
      <c r="Z1060" s="4">
        <v>31</v>
      </c>
      <c r="AA1060" s="4">
        <v>300</v>
      </c>
      <c r="AB1060" s="4">
        <v>2190</v>
      </c>
      <c r="AC1060" s="4">
        <v>657772</v>
      </c>
      <c r="AD1060" s="4">
        <v>1</v>
      </c>
      <c r="AE1060" s="4">
        <v>354</v>
      </c>
      <c r="AF1060" s="4">
        <v>1880</v>
      </c>
      <c r="AG1060" s="4">
        <v>665520</v>
      </c>
      <c r="AH1060" s="4"/>
      <c r="AI1060" s="4"/>
      <c r="AJ1060" s="4"/>
      <c r="AK1060" s="4"/>
      <c r="AL1060" s="4"/>
      <c r="AM1060" s="4"/>
      <c r="AN1060" s="4"/>
      <c r="AO1060" s="4"/>
    </row>
    <row r="1061" spans="1:41" ht="15" x14ac:dyDescent="0.2">
      <c r="A1061" s="8">
        <v>37943</v>
      </c>
      <c r="B1061" s="4">
        <v>42</v>
      </c>
      <c r="C1061" s="4">
        <v>116</v>
      </c>
      <c r="D1061" s="4">
        <v>2239</v>
      </c>
      <c r="E1061" s="10">
        <v>266207</v>
      </c>
      <c r="F1061" s="4">
        <v>95</v>
      </c>
      <c r="G1061" s="4">
        <v>141</v>
      </c>
      <c r="H1061" s="9">
        <v>2325</v>
      </c>
      <c r="I1061" s="4">
        <v>338572</v>
      </c>
      <c r="J1061" s="4">
        <v>236</v>
      </c>
      <c r="K1061" s="4">
        <v>163</v>
      </c>
      <c r="L1061" s="9">
        <v>2377</v>
      </c>
      <c r="M1061" s="4">
        <v>395966</v>
      </c>
      <c r="N1061" s="4">
        <v>214</v>
      </c>
      <c r="O1061" s="4">
        <v>195</v>
      </c>
      <c r="P1061" s="9">
        <v>2279</v>
      </c>
      <c r="Q1061" s="4">
        <v>456757</v>
      </c>
      <c r="R1061" s="4">
        <v>152</v>
      </c>
      <c r="S1061" s="4">
        <v>227</v>
      </c>
      <c r="T1061" s="9">
        <v>2239</v>
      </c>
      <c r="U1061" s="4">
        <v>518613</v>
      </c>
      <c r="V1061" s="4">
        <v>111</v>
      </c>
      <c r="W1061" s="4">
        <v>265</v>
      </c>
      <c r="X1061" s="4">
        <v>2264</v>
      </c>
      <c r="Y1061" s="4">
        <v>608121</v>
      </c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</row>
    <row r="1062" spans="1:41" ht="15" x14ac:dyDescent="0.2">
      <c r="A1062" s="18">
        <v>37945</v>
      </c>
      <c r="B1062" s="25">
        <v>25</v>
      </c>
      <c r="C1062" s="25">
        <v>120</v>
      </c>
      <c r="D1062" s="25">
        <v>2108</v>
      </c>
      <c r="E1062" s="26">
        <v>229648</v>
      </c>
      <c r="F1062" s="25">
        <v>17</v>
      </c>
      <c r="G1062" s="25">
        <v>131</v>
      </c>
      <c r="H1062" s="25">
        <v>2017</v>
      </c>
      <c r="I1062" s="25">
        <v>282935</v>
      </c>
      <c r="J1062" s="25">
        <v>104</v>
      </c>
      <c r="K1062" s="25">
        <v>165</v>
      </c>
      <c r="L1062" s="25">
        <v>2215</v>
      </c>
      <c r="M1062" s="25">
        <v>384816</v>
      </c>
      <c r="N1062" s="25">
        <v>273</v>
      </c>
      <c r="O1062" s="25">
        <v>202</v>
      </c>
      <c r="P1062" s="25">
        <v>2103</v>
      </c>
      <c r="Q1062" s="25">
        <v>447079</v>
      </c>
      <c r="R1062" s="25">
        <v>84</v>
      </c>
      <c r="S1062" s="25">
        <v>239</v>
      </c>
      <c r="T1062" s="25">
        <v>2068</v>
      </c>
      <c r="U1062" s="25">
        <v>501313</v>
      </c>
      <c r="V1062" s="25">
        <v>185</v>
      </c>
      <c r="W1062" s="25">
        <v>269</v>
      </c>
      <c r="X1062" s="25">
        <v>2091</v>
      </c>
      <c r="Y1062" s="25">
        <v>571414</v>
      </c>
      <c r="Z1062" s="25">
        <v>65</v>
      </c>
      <c r="AA1062" s="25">
        <v>284</v>
      </c>
      <c r="AB1062" s="25">
        <v>1967</v>
      </c>
      <c r="AC1062" s="25">
        <v>582528</v>
      </c>
      <c r="AD1062" s="25">
        <v>66</v>
      </c>
      <c r="AE1062" s="25">
        <v>328</v>
      </c>
      <c r="AF1062" s="25">
        <v>2026</v>
      </c>
      <c r="AG1062" s="25">
        <v>677.61099999999999</v>
      </c>
      <c r="AH1062" s="23">
        <v>1</v>
      </c>
      <c r="AI1062" s="23">
        <v>404</v>
      </c>
      <c r="AJ1062" s="23">
        <v>1950</v>
      </c>
      <c r="AK1062" s="23">
        <v>781950</v>
      </c>
      <c r="AL1062" s="4"/>
      <c r="AM1062" s="4"/>
      <c r="AN1062" s="4"/>
      <c r="AO1062" s="4"/>
    </row>
    <row r="1063" spans="1:41" ht="15" x14ac:dyDescent="0.2">
      <c r="A1063" s="8">
        <v>37946</v>
      </c>
      <c r="B1063" s="4">
        <v>117</v>
      </c>
      <c r="C1063" s="4">
        <v>123</v>
      </c>
      <c r="D1063" s="4">
        <v>2550</v>
      </c>
      <c r="E1063" s="10">
        <v>313288</v>
      </c>
      <c r="F1063" s="4">
        <v>61</v>
      </c>
      <c r="G1063" s="4">
        <v>145</v>
      </c>
      <c r="H1063" s="9">
        <v>2480</v>
      </c>
      <c r="I1063" s="4">
        <v>364542</v>
      </c>
      <c r="J1063" s="4">
        <v>145</v>
      </c>
      <c r="K1063" s="4">
        <v>167</v>
      </c>
      <c r="L1063" s="9">
        <v>2430</v>
      </c>
      <c r="M1063" s="4">
        <v>407963</v>
      </c>
      <c r="N1063" s="4">
        <v>150</v>
      </c>
      <c r="O1063" s="4">
        <v>156</v>
      </c>
      <c r="P1063" s="9">
        <v>2257</v>
      </c>
      <c r="Q1063" s="4">
        <v>446507</v>
      </c>
      <c r="R1063" s="4">
        <v>111</v>
      </c>
      <c r="S1063" s="4">
        <v>236</v>
      </c>
      <c r="T1063" s="9">
        <v>2142</v>
      </c>
      <c r="U1063" s="4">
        <v>525503</v>
      </c>
      <c r="V1063" s="4">
        <v>33</v>
      </c>
      <c r="W1063" s="4">
        <v>268</v>
      </c>
      <c r="X1063" s="4">
        <v>1965</v>
      </c>
      <c r="Y1063" s="4">
        <v>583439</v>
      </c>
      <c r="Z1063" s="4">
        <v>27</v>
      </c>
      <c r="AA1063" s="4">
        <v>299</v>
      </c>
      <c r="AB1063" s="4">
        <v>1925</v>
      </c>
      <c r="AC1063" s="4">
        <v>550304</v>
      </c>
      <c r="AD1063" s="4">
        <v>18</v>
      </c>
      <c r="AE1063" s="4">
        <v>333</v>
      </c>
      <c r="AF1063" s="4">
        <v>2000</v>
      </c>
      <c r="AG1063" s="4">
        <v>636911</v>
      </c>
      <c r="AH1063" s="4"/>
      <c r="AI1063" s="4"/>
      <c r="AJ1063" s="4"/>
      <c r="AK1063" s="4"/>
      <c r="AL1063" s="4"/>
      <c r="AM1063" s="4"/>
      <c r="AN1063" s="4"/>
      <c r="AO1063" s="4"/>
    </row>
    <row r="1064" spans="1:41" ht="15.75" x14ac:dyDescent="0.25">
      <c r="A1064" s="8">
        <v>37950</v>
      </c>
      <c r="B1064" s="4">
        <v>2</v>
      </c>
      <c r="C1064" s="4">
        <v>103</v>
      </c>
      <c r="D1064" s="4">
        <v>2250</v>
      </c>
      <c r="E1064" s="10">
        <v>231750</v>
      </c>
      <c r="F1064" s="4">
        <v>44</v>
      </c>
      <c r="G1064" s="4">
        <v>145</v>
      </c>
      <c r="H1064" s="9">
        <v>2375</v>
      </c>
      <c r="I1064" s="4">
        <v>347591</v>
      </c>
      <c r="J1064" s="4">
        <v>116</v>
      </c>
      <c r="K1064" s="4">
        <v>165</v>
      </c>
      <c r="L1064" s="9">
        <v>2394</v>
      </c>
      <c r="M1064" s="4">
        <v>401791</v>
      </c>
      <c r="N1064" s="4">
        <v>248</v>
      </c>
      <c r="O1064" s="4">
        <v>197</v>
      </c>
      <c r="P1064" s="9">
        <v>2237</v>
      </c>
      <c r="Q1064" s="4">
        <v>453037</v>
      </c>
      <c r="R1064" s="4">
        <v>108</v>
      </c>
      <c r="S1064" s="4">
        <v>239</v>
      </c>
      <c r="T1064" s="9">
        <v>2234</v>
      </c>
      <c r="U1064" s="4">
        <v>538785</v>
      </c>
      <c r="V1064" s="4">
        <v>145</v>
      </c>
      <c r="W1064" s="4">
        <v>265</v>
      </c>
      <c r="X1064" s="4">
        <v>2121</v>
      </c>
      <c r="Y1064" s="4">
        <v>581737</v>
      </c>
      <c r="Z1064" s="4">
        <v>77</v>
      </c>
      <c r="AA1064" s="4">
        <v>295</v>
      </c>
      <c r="AB1064" s="4">
        <v>2098</v>
      </c>
      <c r="AC1064" s="4">
        <v>649024</v>
      </c>
      <c r="AD1064" s="4">
        <v>124</v>
      </c>
      <c r="AE1064" s="4">
        <v>131</v>
      </c>
      <c r="AF1064" s="4">
        <v>2208</v>
      </c>
      <c r="AG1064" s="4">
        <v>723619</v>
      </c>
      <c r="AH1064" s="6">
        <v>3</v>
      </c>
      <c r="AI1064" s="6">
        <v>399</v>
      </c>
      <c r="AJ1064" s="6">
        <v>1980</v>
      </c>
      <c r="AK1064" s="6">
        <v>790680</v>
      </c>
      <c r="AL1064" s="4"/>
      <c r="AM1064" s="4"/>
      <c r="AN1064" s="4"/>
      <c r="AO1064" s="4"/>
    </row>
    <row r="1065" spans="1:41" ht="15" x14ac:dyDescent="0.2">
      <c r="A1065" s="18">
        <v>37952</v>
      </c>
      <c r="B1065" s="25">
        <v>32</v>
      </c>
      <c r="C1065" s="25">
        <v>112</v>
      </c>
      <c r="D1065" s="25">
        <v>2081</v>
      </c>
      <c r="E1065" s="26">
        <v>235698</v>
      </c>
      <c r="F1065" s="25">
        <v>75</v>
      </c>
      <c r="G1065" s="25">
        <v>141</v>
      </c>
      <c r="H1065" s="25">
        <v>2191</v>
      </c>
      <c r="I1065" s="25">
        <v>330376</v>
      </c>
      <c r="J1065" s="25">
        <v>96</v>
      </c>
      <c r="K1065" s="25">
        <v>165</v>
      </c>
      <c r="L1065" s="25">
        <v>2211</v>
      </c>
      <c r="M1065" s="25">
        <v>361599</v>
      </c>
      <c r="N1065" s="25">
        <v>12</v>
      </c>
      <c r="O1065" s="25">
        <v>203</v>
      </c>
      <c r="P1065" s="25">
        <v>2247</v>
      </c>
      <c r="Q1065" s="25">
        <v>476849</v>
      </c>
      <c r="R1065" s="25">
        <v>50</v>
      </c>
      <c r="S1065" s="25">
        <v>236</v>
      </c>
      <c r="T1065" s="25">
        <v>2178</v>
      </c>
      <c r="U1065" s="25">
        <v>529822</v>
      </c>
      <c r="V1065" s="25">
        <v>43</v>
      </c>
      <c r="W1065" s="25">
        <v>266</v>
      </c>
      <c r="X1065" s="25">
        <v>2126</v>
      </c>
      <c r="Y1065" s="25">
        <v>592368</v>
      </c>
      <c r="Z1065" s="25">
        <v>151</v>
      </c>
      <c r="AA1065" s="25">
        <v>293</v>
      </c>
      <c r="AB1065" s="25">
        <v>2112</v>
      </c>
      <c r="AC1065" s="25">
        <v>625990</v>
      </c>
      <c r="AD1065" s="25">
        <v>104</v>
      </c>
      <c r="AE1065" s="25">
        <v>336</v>
      </c>
      <c r="AF1065" s="25">
        <v>2071</v>
      </c>
      <c r="AG1065" s="25">
        <v>707053</v>
      </c>
      <c r="AH1065" s="4"/>
      <c r="AI1065" s="4"/>
      <c r="AJ1065" s="4"/>
      <c r="AK1065" s="4"/>
      <c r="AL1065" s="4"/>
      <c r="AM1065" s="4"/>
      <c r="AN1065" s="4"/>
      <c r="AO1065" s="4"/>
    </row>
    <row r="1066" spans="1:41" ht="15" x14ac:dyDescent="0.2">
      <c r="A1066" s="8">
        <v>37953</v>
      </c>
      <c r="B1066" s="4">
        <v>95</v>
      </c>
      <c r="C1066" s="4">
        <v>111</v>
      </c>
      <c r="D1066" s="4">
        <v>2306</v>
      </c>
      <c r="E1066" s="10">
        <v>258915</v>
      </c>
      <c r="F1066" s="4">
        <v>145</v>
      </c>
      <c r="G1066" s="4">
        <v>138</v>
      </c>
      <c r="H1066" s="9">
        <v>2318</v>
      </c>
      <c r="I1066" s="4">
        <v>323248</v>
      </c>
      <c r="J1066" s="4">
        <v>117</v>
      </c>
      <c r="K1066" s="4">
        <v>166</v>
      </c>
      <c r="L1066" s="9">
        <v>2241</v>
      </c>
      <c r="M1066" s="4">
        <v>375385</v>
      </c>
      <c r="N1066" s="4">
        <v>241</v>
      </c>
      <c r="O1066" s="4">
        <v>198</v>
      </c>
      <c r="P1066" s="9">
        <v>2269</v>
      </c>
      <c r="Q1066" s="4">
        <v>459520</v>
      </c>
      <c r="R1066" s="4">
        <v>178</v>
      </c>
      <c r="S1066" s="4">
        <v>228</v>
      </c>
      <c r="T1066" s="9">
        <v>2163</v>
      </c>
      <c r="U1066" s="4">
        <v>505916</v>
      </c>
      <c r="V1066" s="4">
        <v>63</v>
      </c>
      <c r="W1066" s="4">
        <v>258</v>
      </c>
      <c r="X1066" s="4">
        <v>2100</v>
      </c>
      <c r="Y1066" s="4">
        <v>559615</v>
      </c>
      <c r="Z1066" s="4">
        <v>2</v>
      </c>
      <c r="AA1066" s="4">
        <v>310</v>
      </c>
      <c r="AB1066" s="4">
        <v>1750</v>
      </c>
      <c r="AC1066" s="4">
        <v>542500</v>
      </c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</row>
    <row r="1067" spans="1:41" ht="15" x14ac:dyDescent="0.2">
      <c r="A1067" s="8"/>
      <c r="B1067" s="4"/>
      <c r="C1067" s="4"/>
      <c r="D1067" s="4"/>
      <c r="E1067" s="10"/>
      <c r="F1067" s="4"/>
      <c r="G1067" s="4"/>
      <c r="H1067" s="9"/>
      <c r="I1067" s="4"/>
      <c r="J1067" s="4"/>
      <c r="K1067" s="4"/>
      <c r="L1067" s="9"/>
      <c r="M1067" s="4"/>
      <c r="N1067" s="4"/>
      <c r="O1067" s="4"/>
      <c r="P1067" s="9"/>
      <c r="Q1067" s="4"/>
      <c r="R1067" s="4"/>
      <c r="S1067" s="4"/>
      <c r="T1067" s="9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</row>
    <row r="1068" spans="1:41" ht="15" x14ac:dyDescent="0.2">
      <c r="A1068" s="8">
        <v>37957</v>
      </c>
      <c r="B1068" s="4">
        <v>21</v>
      </c>
      <c r="C1068" s="4">
        <v>127</v>
      </c>
      <c r="D1068" s="4">
        <v>2325</v>
      </c>
      <c r="E1068" s="10">
        <v>296671</v>
      </c>
      <c r="F1068" s="4">
        <v>83</v>
      </c>
      <c r="G1068" s="4">
        <v>146</v>
      </c>
      <c r="H1068" s="9">
        <v>2325</v>
      </c>
      <c r="I1068" s="4">
        <v>346528</v>
      </c>
      <c r="J1068" s="4">
        <v>235</v>
      </c>
      <c r="K1068" s="4">
        <v>162</v>
      </c>
      <c r="L1068" s="9">
        <v>2323</v>
      </c>
      <c r="M1068" s="4">
        <v>396514</v>
      </c>
      <c r="N1068" s="4">
        <v>205</v>
      </c>
      <c r="O1068" s="4">
        <v>189</v>
      </c>
      <c r="P1068" s="9">
        <v>2290</v>
      </c>
      <c r="Q1068" s="4">
        <v>450274</v>
      </c>
      <c r="R1068" s="4">
        <v>99</v>
      </c>
      <c r="S1068" s="4">
        <v>231</v>
      </c>
      <c r="T1068" s="9">
        <v>2171</v>
      </c>
      <c r="U1068" s="4">
        <v>524514</v>
      </c>
      <c r="V1068" s="4">
        <v>95</v>
      </c>
      <c r="W1068" s="4">
        <v>263</v>
      </c>
      <c r="X1068" s="4">
        <v>2049</v>
      </c>
      <c r="Y1068" s="4">
        <v>572406</v>
      </c>
      <c r="Z1068" s="4">
        <v>136</v>
      </c>
      <c r="AA1068" s="4">
        <v>292</v>
      </c>
      <c r="AB1068" s="4">
        <v>2171</v>
      </c>
      <c r="AC1068" s="4">
        <v>634561</v>
      </c>
      <c r="AD1068" s="4">
        <v>20</v>
      </c>
      <c r="AE1068" s="4">
        <v>326</v>
      </c>
      <c r="AF1068" s="4">
        <v>1920</v>
      </c>
      <c r="AG1068" s="4">
        <v>625920</v>
      </c>
      <c r="AH1068" s="4"/>
      <c r="AI1068" s="4"/>
      <c r="AJ1068" s="4"/>
      <c r="AK1068" s="4"/>
      <c r="AL1068" s="4"/>
      <c r="AM1068" s="4"/>
      <c r="AN1068" s="4"/>
      <c r="AO1068" s="4"/>
    </row>
    <row r="1069" spans="1:41" ht="15" x14ac:dyDescent="0.2">
      <c r="A1069" s="18">
        <v>37959</v>
      </c>
      <c r="B1069" s="25">
        <v>67</v>
      </c>
      <c r="C1069" s="25">
        <v>115</v>
      </c>
      <c r="D1069" s="25">
        <v>2140</v>
      </c>
      <c r="E1069" s="26">
        <v>227232</v>
      </c>
      <c r="F1069" s="25">
        <v>164</v>
      </c>
      <c r="G1069" s="25">
        <v>140</v>
      </c>
      <c r="H1069" s="25">
        <v>2072</v>
      </c>
      <c r="I1069" s="25">
        <v>288052</v>
      </c>
      <c r="J1069" s="25">
        <v>233</v>
      </c>
      <c r="K1069" s="25">
        <v>167</v>
      </c>
      <c r="L1069" s="25">
        <v>2150</v>
      </c>
      <c r="M1069" s="25">
        <v>361613</v>
      </c>
      <c r="N1069" s="25">
        <v>484</v>
      </c>
      <c r="O1069" s="25">
        <v>200</v>
      </c>
      <c r="P1069" s="25">
        <v>2194</v>
      </c>
      <c r="Q1069" s="25">
        <v>448123</v>
      </c>
      <c r="R1069" s="25">
        <v>460</v>
      </c>
      <c r="S1069" s="25">
        <v>231</v>
      </c>
      <c r="T1069" s="25">
        <v>2130</v>
      </c>
      <c r="U1069" s="25">
        <v>487345</v>
      </c>
      <c r="V1069" s="25">
        <v>262</v>
      </c>
      <c r="W1069" s="25">
        <v>267</v>
      </c>
      <c r="X1069" s="25">
        <v>2119</v>
      </c>
      <c r="Y1069" s="25">
        <v>571527</v>
      </c>
      <c r="Z1069" s="25">
        <v>325</v>
      </c>
      <c r="AA1069" s="25">
        <v>296</v>
      </c>
      <c r="AB1069" s="25">
        <v>2074</v>
      </c>
      <c r="AC1069" s="25">
        <v>623924</v>
      </c>
      <c r="AD1069" s="25">
        <v>110</v>
      </c>
      <c r="AE1069" s="25">
        <v>332</v>
      </c>
      <c r="AF1069" s="25">
        <v>2065</v>
      </c>
      <c r="AG1069" s="25">
        <v>681568</v>
      </c>
      <c r="AH1069" s="4"/>
      <c r="AI1069" s="4"/>
      <c r="AJ1069" s="4"/>
      <c r="AK1069" s="4"/>
      <c r="AL1069" s="4"/>
      <c r="AM1069" s="4"/>
      <c r="AN1069" s="4"/>
      <c r="AO1069" s="4"/>
    </row>
    <row r="1070" spans="1:41" ht="15.75" x14ac:dyDescent="0.25">
      <c r="A1070" s="8">
        <v>37960</v>
      </c>
      <c r="B1070" s="4">
        <v>45</v>
      </c>
      <c r="C1070" s="4">
        <v>119</v>
      </c>
      <c r="D1070" s="4">
        <v>2275</v>
      </c>
      <c r="E1070" s="10">
        <v>259007</v>
      </c>
      <c r="F1070" s="4">
        <v>60</v>
      </c>
      <c r="G1070" s="4">
        <v>137</v>
      </c>
      <c r="H1070" s="9">
        <v>2220</v>
      </c>
      <c r="I1070" s="4">
        <v>308855</v>
      </c>
      <c r="J1070" s="4">
        <v>203</v>
      </c>
      <c r="K1070" s="4">
        <v>166</v>
      </c>
      <c r="L1070" s="9">
        <v>2361</v>
      </c>
      <c r="M1070" s="4">
        <v>396192</v>
      </c>
      <c r="N1070" s="4">
        <v>165</v>
      </c>
      <c r="O1070" s="4">
        <v>200</v>
      </c>
      <c r="P1070" s="9">
        <v>2279</v>
      </c>
      <c r="Q1070" s="4">
        <v>460002</v>
      </c>
      <c r="R1070" s="4">
        <v>88</v>
      </c>
      <c r="S1070" s="4">
        <v>234</v>
      </c>
      <c r="T1070" s="9">
        <v>2113</v>
      </c>
      <c r="U1070" s="4">
        <v>524700</v>
      </c>
      <c r="V1070" s="4">
        <v>45</v>
      </c>
      <c r="W1070" s="4">
        <v>260</v>
      </c>
      <c r="X1070" s="4">
        <v>2045</v>
      </c>
      <c r="Y1070" s="4">
        <v>563581</v>
      </c>
      <c r="Z1070" s="4">
        <v>56</v>
      </c>
      <c r="AA1070" s="4">
        <v>287</v>
      </c>
      <c r="AB1070" s="4">
        <v>2012</v>
      </c>
      <c r="AC1070" s="4">
        <v>590185</v>
      </c>
      <c r="AD1070" s="4">
        <v>67</v>
      </c>
      <c r="AE1070" s="4">
        <v>343</v>
      </c>
      <c r="AF1070" s="4">
        <v>1937</v>
      </c>
      <c r="AG1070" s="4">
        <v>683949</v>
      </c>
      <c r="AH1070" s="6">
        <v>1</v>
      </c>
      <c r="AI1070" s="6">
        <v>364</v>
      </c>
      <c r="AJ1070" s="6">
        <v>1960</v>
      </c>
      <c r="AK1070" s="6">
        <v>703440</v>
      </c>
      <c r="AL1070" s="4"/>
      <c r="AM1070" s="4"/>
      <c r="AN1070" s="4"/>
      <c r="AO1070" s="4"/>
    </row>
    <row r="1071" spans="1:41" ht="15" x14ac:dyDescent="0.2">
      <c r="A1071" s="8">
        <v>37964</v>
      </c>
      <c r="B1071" s="4">
        <v>30</v>
      </c>
      <c r="C1071" s="4">
        <v>120</v>
      </c>
      <c r="D1071" s="4">
        <v>2040</v>
      </c>
      <c r="E1071" s="10">
        <v>261233</v>
      </c>
      <c r="F1071" s="4">
        <v>108</v>
      </c>
      <c r="G1071" s="4">
        <v>140</v>
      </c>
      <c r="H1071" s="9">
        <v>2270</v>
      </c>
      <c r="I1071" s="4">
        <v>316696</v>
      </c>
      <c r="J1071" s="4">
        <v>312</v>
      </c>
      <c r="K1071" s="4">
        <v>165</v>
      </c>
      <c r="L1071" s="9">
        <v>2309</v>
      </c>
      <c r="M1071" s="4">
        <v>386704</v>
      </c>
      <c r="N1071" s="4">
        <v>224</v>
      </c>
      <c r="O1071" s="4">
        <v>198</v>
      </c>
      <c r="P1071" s="9">
        <v>2264</v>
      </c>
      <c r="Q1071" s="4">
        <v>465646</v>
      </c>
      <c r="R1071" s="4">
        <v>29</v>
      </c>
      <c r="S1071" s="4">
        <v>235</v>
      </c>
      <c r="T1071" s="9">
        <v>2063</v>
      </c>
      <c r="U1071" s="4">
        <v>522828</v>
      </c>
      <c r="V1071" s="4">
        <v>107</v>
      </c>
      <c r="W1071" s="4">
        <v>267</v>
      </c>
      <c r="X1071" s="4">
        <v>2020</v>
      </c>
      <c r="Y1071" s="4">
        <v>592846</v>
      </c>
      <c r="Z1071" s="4"/>
      <c r="AA1071" s="4"/>
      <c r="AB1071" s="4"/>
      <c r="AC1071" s="4"/>
      <c r="AD1071" s="4">
        <v>39</v>
      </c>
      <c r="AE1071" s="4">
        <v>334</v>
      </c>
      <c r="AF1071" s="4">
        <v>1925</v>
      </c>
      <c r="AG1071" s="4">
        <v>734314</v>
      </c>
      <c r="AH1071" s="4"/>
      <c r="AI1071" s="4"/>
      <c r="AJ1071" s="4"/>
      <c r="AK1071" s="4"/>
      <c r="AL1071" s="4"/>
      <c r="AM1071" s="4"/>
      <c r="AN1071" s="4"/>
      <c r="AO1071" s="4"/>
    </row>
    <row r="1072" spans="1:41" ht="15" x14ac:dyDescent="0.2">
      <c r="A1072" s="18">
        <v>37966</v>
      </c>
      <c r="B1072" s="25">
        <v>5</v>
      </c>
      <c r="C1072" s="25">
        <v>109</v>
      </c>
      <c r="D1072" s="25">
        <v>1825</v>
      </c>
      <c r="E1072" s="26">
        <v>204888</v>
      </c>
      <c r="F1072" s="25">
        <v>43</v>
      </c>
      <c r="G1072" s="25">
        <v>143</v>
      </c>
      <c r="H1072" s="25">
        <v>2238</v>
      </c>
      <c r="I1072" s="25">
        <v>299084</v>
      </c>
      <c r="J1072" s="25">
        <v>208</v>
      </c>
      <c r="K1072" s="25">
        <v>167</v>
      </c>
      <c r="L1072" s="25">
        <v>2311</v>
      </c>
      <c r="M1072" s="25">
        <v>388622</v>
      </c>
      <c r="N1072" s="25">
        <v>335</v>
      </c>
      <c r="O1072" s="25">
        <v>199</v>
      </c>
      <c r="P1072" s="25">
        <v>2367</v>
      </c>
      <c r="Q1072" s="25">
        <v>478976</v>
      </c>
      <c r="R1072" s="25">
        <v>172</v>
      </c>
      <c r="S1072" s="25">
        <v>244</v>
      </c>
      <c r="T1072" s="25">
        <v>2150</v>
      </c>
      <c r="U1072" s="25">
        <v>524600</v>
      </c>
      <c r="V1072" s="25">
        <v>140</v>
      </c>
      <c r="W1072" s="25">
        <v>262</v>
      </c>
      <c r="X1072" s="25">
        <v>2205</v>
      </c>
      <c r="Y1072" s="25">
        <v>588480</v>
      </c>
      <c r="Z1072" s="25">
        <v>170</v>
      </c>
      <c r="AA1072" s="25">
        <v>296</v>
      </c>
      <c r="AB1072" s="25">
        <v>2131</v>
      </c>
      <c r="AC1072" s="25">
        <v>644401</v>
      </c>
      <c r="AD1072" s="25">
        <v>109</v>
      </c>
      <c r="AE1072" s="25">
        <v>332</v>
      </c>
      <c r="AF1072" s="25">
        <v>2035</v>
      </c>
      <c r="AG1072" s="25">
        <v>683465</v>
      </c>
      <c r="AH1072" s="4"/>
      <c r="AI1072" s="4"/>
      <c r="AJ1072" s="4"/>
      <c r="AK1072" s="4"/>
      <c r="AL1072" s="4"/>
      <c r="AM1072" s="4"/>
      <c r="AN1072" s="4"/>
      <c r="AO1072" s="4"/>
    </row>
    <row r="1073" spans="1:45" ht="15" x14ac:dyDescent="0.2">
      <c r="A1073" s="8">
        <v>37967</v>
      </c>
      <c r="B1073" s="4">
        <v>19</v>
      </c>
      <c r="C1073" s="4">
        <v>120</v>
      </c>
      <c r="D1073" s="4">
        <v>2125</v>
      </c>
      <c r="E1073" s="10">
        <v>273563</v>
      </c>
      <c r="F1073" s="4">
        <v>116</v>
      </c>
      <c r="G1073" s="4">
        <v>139</v>
      </c>
      <c r="H1073" s="9">
        <v>2356</v>
      </c>
      <c r="I1073" s="4">
        <v>327589</v>
      </c>
      <c r="J1073" s="4">
        <v>37</v>
      </c>
      <c r="K1073" s="4">
        <v>166</v>
      </c>
      <c r="L1073" s="9">
        <v>2425</v>
      </c>
      <c r="M1073" s="4">
        <v>406724</v>
      </c>
      <c r="N1073" s="4">
        <v>160</v>
      </c>
      <c r="O1073" s="4">
        <v>201</v>
      </c>
      <c r="P1073" s="9">
        <v>2210</v>
      </c>
      <c r="Q1073" s="4">
        <v>464313</v>
      </c>
      <c r="R1073" s="4">
        <v>44</v>
      </c>
      <c r="S1073" s="4">
        <v>240</v>
      </c>
      <c r="T1073" s="9">
        <v>2120</v>
      </c>
      <c r="U1073" s="4">
        <v>543175</v>
      </c>
      <c r="V1073" s="4">
        <v>72</v>
      </c>
      <c r="W1073" s="4">
        <v>274</v>
      </c>
      <c r="X1073" s="4">
        <v>2157</v>
      </c>
      <c r="Y1073" s="4">
        <v>590857</v>
      </c>
      <c r="Z1073" s="4">
        <v>18</v>
      </c>
      <c r="AA1073" s="4">
        <v>288</v>
      </c>
      <c r="AB1073" s="4">
        <v>1660</v>
      </c>
      <c r="AC1073" s="4">
        <v>603124</v>
      </c>
      <c r="AD1073" s="4">
        <v>2</v>
      </c>
      <c r="AE1073" s="4">
        <v>370</v>
      </c>
      <c r="AF1073" s="4">
        <v>1940</v>
      </c>
      <c r="AG1073" s="4">
        <v>717800</v>
      </c>
      <c r="AH1073" s="4"/>
      <c r="AI1073" s="4"/>
      <c r="AJ1073" s="4"/>
      <c r="AK1073" s="4"/>
      <c r="AL1073" s="4"/>
      <c r="AM1073" s="4"/>
      <c r="AN1073" s="4"/>
      <c r="AO1073" s="4"/>
    </row>
    <row r="1074" spans="1:45" ht="15" x14ac:dyDescent="0.2">
      <c r="A1074" s="8">
        <v>37971</v>
      </c>
      <c r="B1074" s="4">
        <v>57</v>
      </c>
      <c r="C1074" s="4">
        <v>120</v>
      </c>
      <c r="D1074" s="4">
        <v>2429</v>
      </c>
      <c r="E1074" s="10">
        <v>306518</v>
      </c>
      <c r="F1074" s="4">
        <v>93</v>
      </c>
      <c r="G1074" s="4">
        <v>136</v>
      </c>
      <c r="H1074" s="9">
        <v>2583</v>
      </c>
      <c r="I1074" s="4">
        <v>357047</v>
      </c>
      <c r="J1074" s="4">
        <v>118</v>
      </c>
      <c r="K1074" s="4">
        <v>170</v>
      </c>
      <c r="L1074" s="9">
        <v>2462</v>
      </c>
      <c r="M1074" s="4">
        <v>424364</v>
      </c>
      <c r="N1074" s="4">
        <v>238</v>
      </c>
      <c r="O1074" s="4">
        <v>196</v>
      </c>
      <c r="P1074" s="9">
        <v>2385</v>
      </c>
      <c r="Q1074" s="4">
        <v>470374</v>
      </c>
      <c r="R1074" s="4">
        <v>98</v>
      </c>
      <c r="S1074" s="4">
        <v>235</v>
      </c>
      <c r="T1074" s="9">
        <v>2264</v>
      </c>
      <c r="U1074" s="4">
        <v>541892</v>
      </c>
      <c r="V1074" s="4">
        <v>69</v>
      </c>
      <c r="W1074" s="4">
        <v>259</v>
      </c>
      <c r="X1074" s="4">
        <v>2306</v>
      </c>
      <c r="Y1074" s="4">
        <v>600910</v>
      </c>
      <c r="Z1074" s="4">
        <v>12</v>
      </c>
      <c r="AA1074" s="4">
        <v>305</v>
      </c>
      <c r="AB1074" s="4">
        <v>2160</v>
      </c>
      <c r="AC1074" s="4">
        <v>659660</v>
      </c>
      <c r="AD1074" s="4">
        <v>1</v>
      </c>
      <c r="AE1074" s="4">
        <v>354</v>
      </c>
      <c r="AF1074" s="4">
        <v>2020</v>
      </c>
      <c r="AG1074" s="4">
        <v>715080</v>
      </c>
      <c r="AH1074" s="4"/>
      <c r="AI1074" s="4"/>
      <c r="AJ1074" s="4"/>
      <c r="AK1074" s="4"/>
      <c r="AL1074" s="4"/>
      <c r="AM1074" s="4"/>
      <c r="AN1074" s="4"/>
      <c r="AO1074" s="4"/>
    </row>
    <row r="1075" spans="1:45" ht="15" x14ac:dyDescent="0.2">
      <c r="A1075" s="18">
        <v>37973</v>
      </c>
      <c r="B1075" s="25">
        <v>71</v>
      </c>
      <c r="C1075" s="25">
        <v>113</v>
      </c>
      <c r="D1075" s="25">
        <v>2038</v>
      </c>
      <c r="E1075" s="26">
        <v>244299</v>
      </c>
      <c r="F1075" s="25">
        <v>110</v>
      </c>
      <c r="G1075" s="25">
        <v>139</v>
      </c>
      <c r="H1075" s="25">
        <v>2300</v>
      </c>
      <c r="I1075" s="25">
        <v>320257</v>
      </c>
      <c r="J1075" s="25">
        <v>192</v>
      </c>
      <c r="K1075" s="25">
        <v>167</v>
      </c>
      <c r="L1075" s="25">
        <v>2403</v>
      </c>
      <c r="M1075" s="25">
        <v>406088</v>
      </c>
      <c r="N1075" s="25">
        <v>278</v>
      </c>
      <c r="O1075" s="25">
        <v>199</v>
      </c>
      <c r="P1075" s="25">
        <v>2374</v>
      </c>
      <c r="Q1075" s="25">
        <v>483969</v>
      </c>
      <c r="R1075" s="25">
        <v>135</v>
      </c>
      <c r="S1075" s="25">
        <v>234</v>
      </c>
      <c r="T1075" s="25">
        <v>2155</v>
      </c>
      <c r="U1075" s="25">
        <v>537343</v>
      </c>
      <c r="V1075" s="25">
        <v>126</v>
      </c>
      <c r="W1075" s="25">
        <v>261</v>
      </c>
      <c r="X1075" s="25">
        <v>2221</v>
      </c>
      <c r="Y1075" s="25">
        <v>619524</v>
      </c>
      <c r="Z1075" s="25">
        <v>69</v>
      </c>
      <c r="AA1075" s="25">
        <v>291</v>
      </c>
      <c r="AB1075" s="25">
        <v>2074</v>
      </c>
      <c r="AC1075" s="25">
        <v>605557</v>
      </c>
      <c r="AD1075" s="25">
        <v>21</v>
      </c>
      <c r="AE1075" s="25">
        <v>356</v>
      </c>
      <c r="AF1075" s="25">
        <v>1937</v>
      </c>
      <c r="AG1075" s="25">
        <v>696072</v>
      </c>
      <c r="AH1075" s="23">
        <v>12</v>
      </c>
      <c r="AI1075" s="23">
        <v>392</v>
      </c>
      <c r="AJ1075" s="23">
        <v>1980</v>
      </c>
      <c r="AK1075" s="23">
        <v>776160</v>
      </c>
      <c r="AL1075" s="14">
        <v>17</v>
      </c>
      <c r="AM1075" s="14">
        <v>415</v>
      </c>
      <c r="AN1075" s="14">
        <v>1935</v>
      </c>
      <c r="AO1075" s="14">
        <v>831861</v>
      </c>
    </row>
    <row r="1076" spans="1:45" ht="15" x14ac:dyDescent="0.2">
      <c r="A1076" s="18">
        <v>37974</v>
      </c>
      <c r="B1076" s="25"/>
      <c r="C1076" s="25"/>
      <c r="D1076" s="25"/>
      <c r="E1076" s="26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4"/>
      <c r="AI1076" s="4"/>
      <c r="AJ1076" s="4"/>
      <c r="AK1076" s="4"/>
      <c r="AL1076" s="4"/>
      <c r="AM1076" s="4"/>
      <c r="AN1076" s="4"/>
      <c r="AO1076" s="4"/>
    </row>
    <row r="1077" spans="1:45" ht="15" x14ac:dyDescent="0.2">
      <c r="A1077" s="18">
        <v>37978</v>
      </c>
      <c r="B1077" s="25"/>
      <c r="C1077" s="25"/>
      <c r="D1077" s="25"/>
      <c r="E1077" s="26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4"/>
      <c r="AI1077" s="4"/>
      <c r="AJ1077" s="4"/>
      <c r="AK1077" s="4"/>
      <c r="AL1077" s="4"/>
      <c r="AM1077" s="4"/>
      <c r="AN1077" s="4"/>
      <c r="AO1077" s="4"/>
    </row>
    <row r="1078" spans="1:45" ht="15" x14ac:dyDescent="0.2">
      <c r="A1078" s="18">
        <v>37980</v>
      </c>
      <c r="B1078" s="25"/>
      <c r="C1078" s="25"/>
      <c r="D1078" s="25"/>
      <c r="E1078" s="26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4"/>
      <c r="AI1078" s="4"/>
      <c r="AJ1078" s="4"/>
      <c r="AK1078" s="4"/>
      <c r="AL1078" s="4"/>
      <c r="AM1078" s="4"/>
      <c r="AN1078" s="4"/>
      <c r="AO1078" s="4"/>
    </row>
    <row r="1079" spans="1:45" ht="15" x14ac:dyDescent="0.2">
      <c r="A1079" s="18">
        <v>37981</v>
      </c>
      <c r="B1079" s="25"/>
      <c r="C1079" s="25"/>
      <c r="D1079" s="25"/>
      <c r="E1079" s="26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4"/>
      <c r="AI1079" s="4"/>
      <c r="AJ1079" s="4"/>
      <c r="AK1079" s="4"/>
      <c r="AL1079" s="4"/>
      <c r="AM1079" s="4"/>
      <c r="AN1079" s="4"/>
      <c r="AO1079" s="4"/>
    </row>
    <row r="1080" spans="1:45" ht="15" x14ac:dyDescent="0.2">
      <c r="A1080" s="18">
        <v>37985</v>
      </c>
      <c r="B1080" s="25"/>
      <c r="C1080" s="25"/>
      <c r="D1080" s="25"/>
      <c r="E1080" s="26"/>
      <c r="F1080" s="25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4"/>
      <c r="AI1080" s="4"/>
      <c r="AJ1080" s="4"/>
      <c r="AK1080" s="4"/>
      <c r="AL1080" s="4"/>
      <c r="AM1080" s="4"/>
      <c r="AN1080" s="4"/>
      <c r="AO1080" s="4"/>
    </row>
    <row r="1081" spans="1:45" ht="15" x14ac:dyDescent="0.2">
      <c r="A1081" s="18"/>
      <c r="B1081" s="25"/>
      <c r="C1081" s="25"/>
      <c r="D1081" s="25"/>
      <c r="E1081" s="26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4"/>
      <c r="AI1081" s="4"/>
      <c r="AJ1081" s="4"/>
      <c r="AK1081" s="4"/>
      <c r="AL1081" s="4"/>
      <c r="AM1081" s="4"/>
      <c r="AN1081" s="4"/>
      <c r="AO1081" s="4"/>
    </row>
    <row r="1082" spans="1:45" ht="15" x14ac:dyDescent="0.2">
      <c r="A1082" s="18">
        <v>37987</v>
      </c>
      <c r="B1082" s="25"/>
      <c r="C1082" s="25"/>
      <c r="D1082" s="25"/>
      <c r="E1082" s="26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4"/>
      <c r="AI1082" s="4"/>
      <c r="AJ1082" s="4"/>
      <c r="AK1082" s="4"/>
      <c r="AL1082" s="4"/>
      <c r="AM1082" s="4"/>
      <c r="AN1082" s="4"/>
      <c r="AO1082" s="4"/>
    </row>
    <row r="1083" spans="1:45" ht="15" x14ac:dyDescent="0.2">
      <c r="A1083" s="18">
        <v>37988</v>
      </c>
      <c r="B1083" s="25"/>
      <c r="C1083" s="25"/>
      <c r="D1083" s="25"/>
      <c r="E1083" s="26"/>
      <c r="F1083" s="25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4"/>
      <c r="AI1083" s="4"/>
      <c r="AJ1083" s="4"/>
      <c r="AK1083" s="4"/>
      <c r="AL1083" s="4"/>
      <c r="AM1083" s="4"/>
      <c r="AN1083" s="4"/>
      <c r="AO1083" s="4"/>
    </row>
    <row r="1084" spans="1:45" ht="15" x14ac:dyDescent="0.2">
      <c r="A1084" s="18">
        <v>37992</v>
      </c>
      <c r="B1084" s="25"/>
      <c r="C1084" s="25"/>
      <c r="D1084" s="25"/>
      <c r="E1084" s="26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4"/>
      <c r="AI1084" s="4"/>
      <c r="AJ1084" s="4"/>
      <c r="AK1084" s="4"/>
      <c r="AL1084" s="4"/>
      <c r="AM1084" s="4"/>
      <c r="AN1084" s="4"/>
      <c r="AO1084" s="4"/>
    </row>
    <row r="1085" spans="1:45" ht="15" x14ac:dyDescent="0.2">
      <c r="A1085" s="18">
        <v>37994</v>
      </c>
      <c r="B1085" s="25">
        <v>30</v>
      </c>
      <c r="C1085" s="25">
        <v>116</v>
      </c>
      <c r="D1085" s="25">
        <v>2525</v>
      </c>
      <c r="E1085" s="26">
        <v>292947</v>
      </c>
      <c r="F1085" s="25">
        <v>96</v>
      </c>
      <c r="G1085" s="25">
        <v>142</v>
      </c>
      <c r="H1085" s="25">
        <v>2486</v>
      </c>
      <c r="I1085" s="25">
        <v>356165</v>
      </c>
      <c r="J1085" s="25">
        <v>172</v>
      </c>
      <c r="K1085" s="25">
        <v>164</v>
      </c>
      <c r="L1085" s="25">
        <v>2491</v>
      </c>
      <c r="M1085" s="25">
        <v>408120</v>
      </c>
      <c r="N1085" s="25">
        <v>316</v>
      </c>
      <c r="O1085" s="25">
        <v>195</v>
      </c>
      <c r="P1085" s="25">
        <v>2390</v>
      </c>
      <c r="Q1085" s="25">
        <v>475561</v>
      </c>
      <c r="R1085" s="25">
        <v>45</v>
      </c>
      <c r="S1085" s="25">
        <v>243</v>
      </c>
      <c r="T1085" s="25">
        <v>2287</v>
      </c>
      <c r="U1085" s="25">
        <v>556062</v>
      </c>
      <c r="V1085" s="25">
        <v>24</v>
      </c>
      <c r="W1085" s="25">
        <v>270</v>
      </c>
      <c r="X1085" s="25">
        <v>2160</v>
      </c>
      <c r="Y1085" s="25">
        <v>587120</v>
      </c>
      <c r="Z1085" s="25">
        <v>22</v>
      </c>
      <c r="AA1085" s="25">
        <v>292</v>
      </c>
      <c r="AB1085" s="25">
        <v>2180</v>
      </c>
      <c r="AC1085" s="25">
        <v>668702</v>
      </c>
      <c r="AD1085" s="25">
        <v>1</v>
      </c>
      <c r="AE1085" s="25">
        <v>348</v>
      </c>
      <c r="AF1085" s="25">
        <v>2060</v>
      </c>
      <c r="AG1085" s="25">
        <v>716880</v>
      </c>
      <c r="AH1085" s="4"/>
      <c r="AI1085" s="4"/>
      <c r="AJ1085" s="4"/>
      <c r="AK1085" s="4"/>
      <c r="AL1085" s="4"/>
      <c r="AM1085" s="4"/>
      <c r="AN1085" s="4"/>
      <c r="AO1085" s="4"/>
    </row>
    <row r="1086" spans="1:45" ht="15.75" x14ac:dyDescent="0.25">
      <c r="A1086" s="8">
        <v>37995</v>
      </c>
      <c r="B1086" s="4">
        <v>30</v>
      </c>
      <c r="C1086" s="4">
        <v>116</v>
      </c>
      <c r="D1086" s="4">
        <v>2525</v>
      </c>
      <c r="E1086" s="10">
        <v>292947</v>
      </c>
      <c r="F1086" s="4">
        <v>96</v>
      </c>
      <c r="G1086" s="4">
        <v>142</v>
      </c>
      <c r="H1086" s="9">
        <v>2486</v>
      </c>
      <c r="I1086" s="4">
        <v>356165</v>
      </c>
      <c r="J1086" s="4">
        <v>197</v>
      </c>
      <c r="K1086" s="4">
        <v>163</v>
      </c>
      <c r="L1086" s="9">
        <v>2496</v>
      </c>
      <c r="M1086" s="4">
        <v>407303</v>
      </c>
      <c r="N1086" s="4">
        <v>66</v>
      </c>
      <c r="O1086" s="4">
        <v>197</v>
      </c>
      <c r="P1086" s="9">
        <v>2375</v>
      </c>
      <c r="Q1086" s="4">
        <v>476548</v>
      </c>
      <c r="R1086" s="4">
        <v>144</v>
      </c>
      <c r="S1086" s="4">
        <v>233</v>
      </c>
      <c r="T1086" s="9">
        <v>2352</v>
      </c>
      <c r="U1086" s="4">
        <v>558642</v>
      </c>
      <c r="V1086" s="4">
        <v>24</v>
      </c>
      <c r="W1086" s="4">
        <v>270</v>
      </c>
      <c r="X1086" s="4">
        <v>2160</v>
      </c>
      <c r="Y1086" s="4">
        <v>587120</v>
      </c>
      <c r="Z1086" s="4">
        <v>62</v>
      </c>
      <c r="AA1086" s="4">
        <v>296</v>
      </c>
      <c r="AB1086" s="4">
        <v>2203</v>
      </c>
      <c r="AC1086" s="4">
        <v>670406</v>
      </c>
      <c r="AD1086" s="4">
        <v>1</v>
      </c>
      <c r="AE1086" s="4">
        <v>348</v>
      </c>
      <c r="AF1086" s="4">
        <v>2060</v>
      </c>
      <c r="AG1086" s="4">
        <v>716880</v>
      </c>
      <c r="AH1086" s="4"/>
      <c r="AI1086" s="4"/>
      <c r="AJ1086" s="4"/>
      <c r="AK1086" s="4"/>
      <c r="AL1086" s="4"/>
      <c r="AM1086" s="4"/>
      <c r="AN1086" s="4"/>
      <c r="AO1086" s="4"/>
      <c r="AP1086" s="6"/>
    </row>
    <row r="1087" spans="1:45" ht="15.75" x14ac:dyDescent="0.25">
      <c r="A1087" s="8">
        <v>37999</v>
      </c>
      <c r="B1087" s="4">
        <v>3</v>
      </c>
      <c r="C1087" s="4">
        <v>111</v>
      </c>
      <c r="D1087" s="4">
        <v>2100</v>
      </c>
      <c r="E1087" s="10">
        <v>232400</v>
      </c>
      <c r="F1087" s="4">
        <v>53</v>
      </c>
      <c r="G1087" s="4">
        <v>136</v>
      </c>
      <c r="H1087" s="9">
        <v>2425</v>
      </c>
      <c r="I1087" s="4">
        <v>332879</v>
      </c>
      <c r="J1087" s="4">
        <v>372</v>
      </c>
      <c r="K1087" s="4">
        <v>167</v>
      </c>
      <c r="L1087" s="9">
        <v>2442</v>
      </c>
      <c r="M1087" s="4">
        <v>408725</v>
      </c>
      <c r="N1087" s="4">
        <v>235</v>
      </c>
      <c r="O1087" s="4">
        <v>201</v>
      </c>
      <c r="P1087" s="9">
        <v>2389</v>
      </c>
      <c r="Q1087" s="4">
        <v>479023</v>
      </c>
      <c r="R1087" s="4">
        <v>154</v>
      </c>
      <c r="S1087" s="4">
        <v>233</v>
      </c>
      <c r="T1087" s="9">
        <v>2306</v>
      </c>
      <c r="U1087" s="4">
        <v>538257</v>
      </c>
      <c r="V1087" s="4">
        <v>22</v>
      </c>
      <c r="W1087" s="4">
        <v>271</v>
      </c>
      <c r="X1087" s="4">
        <v>2340</v>
      </c>
      <c r="Y1087" s="4">
        <v>634353</v>
      </c>
      <c r="Z1087" s="4">
        <v>23</v>
      </c>
      <c r="AA1087" s="4">
        <v>286</v>
      </c>
      <c r="AB1087" s="4">
        <v>2240</v>
      </c>
      <c r="AC1087" s="4">
        <v>641030</v>
      </c>
      <c r="AD1087" s="4">
        <v>26</v>
      </c>
      <c r="AE1087" s="4">
        <v>341</v>
      </c>
      <c r="AF1087" s="4">
        <v>2173</v>
      </c>
      <c r="AG1087" s="4">
        <v>754272</v>
      </c>
      <c r="AH1087" s="6">
        <v>18</v>
      </c>
      <c r="AI1087" s="6">
        <v>371</v>
      </c>
      <c r="AJ1087" s="6">
        <v>2200</v>
      </c>
      <c r="AK1087" s="6">
        <v>816200</v>
      </c>
      <c r="AL1087" s="6">
        <v>1</v>
      </c>
      <c r="AM1087" s="6">
        <v>552</v>
      </c>
      <c r="AN1087" s="6">
        <v>2020</v>
      </c>
      <c r="AO1087" s="6">
        <v>1015040</v>
      </c>
      <c r="AP1087" s="71">
        <v>2</v>
      </c>
      <c r="AQ1087" s="71">
        <v>530</v>
      </c>
      <c r="AR1087" s="71">
        <v>2070</v>
      </c>
      <c r="AS1087" s="71">
        <v>1094400</v>
      </c>
    </row>
    <row r="1088" spans="1:45" ht="15" x14ac:dyDescent="0.2">
      <c r="A1088" s="18">
        <v>38001</v>
      </c>
      <c r="B1088" s="25">
        <v>64</v>
      </c>
      <c r="C1088" s="25">
        <v>114</v>
      </c>
      <c r="D1088" s="25">
        <v>2142</v>
      </c>
      <c r="E1088" s="26">
        <v>235352</v>
      </c>
      <c r="F1088" s="25">
        <v>76</v>
      </c>
      <c r="G1088" s="25">
        <v>142</v>
      </c>
      <c r="H1088" s="25">
        <v>2239</v>
      </c>
      <c r="I1088" s="25">
        <v>324982</v>
      </c>
      <c r="J1088" s="25">
        <v>282</v>
      </c>
      <c r="K1088" s="25">
        <v>166</v>
      </c>
      <c r="L1088" s="25">
        <v>2250</v>
      </c>
      <c r="M1088" s="25">
        <v>382998</v>
      </c>
      <c r="N1088" s="25">
        <v>380</v>
      </c>
      <c r="O1088" s="25">
        <v>199</v>
      </c>
      <c r="P1088" s="25">
        <v>2218</v>
      </c>
      <c r="Q1088" s="25">
        <v>461999</v>
      </c>
      <c r="R1088" s="25">
        <v>154</v>
      </c>
      <c r="S1088" s="25">
        <v>237</v>
      </c>
      <c r="T1088" s="25">
        <v>2275</v>
      </c>
      <c r="U1088" s="25">
        <v>539685</v>
      </c>
      <c r="V1088" s="25">
        <v>191</v>
      </c>
      <c r="W1088" s="25">
        <v>261</v>
      </c>
      <c r="X1088" s="25">
        <v>2187</v>
      </c>
      <c r="Y1088" s="25">
        <v>586911</v>
      </c>
      <c r="Z1088" s="25">
        <v>148</v>
      </c>
      <c r="AA1088" s="25">
        <v>295</v>
      </c>
      <c r="AB1088" s="25">
        <v>2154</v>
      </c>
      <c r="AC1088" s="25">
        <v>652504</v>
      </c>
      <c r="AD1088" s="25">
        <v>67</v>
      </c>
      <c r="AE1088" s="25">
        <v>333</v>
      </c>
      <c r="AF1088" s="25">
        <v>2078</v>
      </c>
      <c r="AG1088" s="25">
        <v>705380</v>
      </c>
      <c r="AH1088" s="23">
        <v>1</v>
      </c>
      <c r="AI1088" s="23">
        <v>360</v>
      </c>
      <c r="AJ1088" s="23">
        <v>1900</v>
      </c>
      <c r="AK1088" s="23">
        <v>684000</v>
      </c>
      <c r="AL1088" s="14">
        <v>11</v>
      </c>
      <c r="AM1088" s="14">
        <v>453</v>
      </c>
      <c r="AN1088" s="14">
        <v>2160</v>
      </c>
      <c r="AO1088" s="14">
        <v>973665</v>
      </c>
    </row>
    <row r="1089" spans="1:45" ht="15" x14ac:dyDescent="0.2">
      <c r="A1089" s="8">
        <v>38002</v>
      </c>
      <c r="B1089" s="4">
        <v>31</v>
      </c>
      <c r="C1089" s="4">
        <v>122</v>
      </c>
      <c r="D1089" s="4">
        <v>2383</v>
      </c>
      <c r="E1089" s="10">
        <v>291748</v>
      </c>
      <c r="F1089" s="4">
        <v>173</v>
      </c>
      <c r="G1089" s="4">
        <v>137</v>
      </c>
      <c r="H1089" s="9">
        <v>2332</v>
      </c>
      <c r="I1089" s="4">
        <v>323084</v>
      </c>
      <c r="J1089" s="4">
        <v>202</v>
      </c>
      <c r="K1089" s="4">
        <v>164</v>
      </c>
      <c r="L1089" s="9">
        <v>2350</v>
      </c>
      <c r="M1089" s="4">
        <v>389475</v>
      </c>
      <c r="N1089" s="4">
        <v>209</v>
      </c>
      <c r="O1089" s="4">
        <v>201</v>
      </c>
      <c r="P1089" s="9">
        <v>2354</v>
      </c>
      <c r="Q1089" s="4">
        <v>472248</v>
      </c>
      <c r="R1089" s="4">
        <v>49</v>
      </c>
      <c r="S1089" s="4">
        <v>232</v>
      </c>
      <c r="T1089" s="9">
        <v>2200</v>
      </c>
      <c r="U1089" s="4">
        <v>531784</v>
      </c>
      <c r="V1089" s="4">
        <v>1</v>
      </c>
      <c r="W1089" s="4">
        <v>254</v>
      </c>
      <c r="X1089" s="4">
        <v>2250</v>
      </c>
      <c r="Y1089" s="4">
        <v>571500</v>
      </c>
      <c r="Z1089" s="4">
        <v>1</v>
      </c>
      <c r="AA1089" s="4">
        <v>280</v>
      </c>
      <c r="AB1089" s="4">
        <v>2040</v>
      </c>
      <c r="AC1089" s="4">
        <v>571200</v>
      </c>
      <c r="AD1089" s="4">
        <v>44</v>
      </c>
      <c r="AE1089" s="4">
        <v>334</v>
      </c>
      <c r="AF1089" s="4">
        <v>2107</v>
      </c>
      <c r="AG1089" s="4">
        <v>702877</v>
      </c>
      <c r="AH1089" s="4"/>
      <c r="AI1089" s="4"/>
      <c r="AJ1089" s="4"/>
      <c r="AK1089" s="4"/>
      <c r="AL1089" s="4"/>
      <c r="AM1089" s="4"/>
      <c r="AN1089" s="4"/>
      <c r="AO1089" s="4"/>
    </row>
    <row r="1090" spans="1:45" ht="15" x14ac:dyDescent="0.2">
      <c r="A1090" s="8">
        <v>38006</v>
      </c>
      <c r="B1090" s="4">
        <v>29</v>
      </c>
      <c r="C1090" s="4">
        <v>125</v>
      </c>
      <c r="D1090" s="4">
        <v>2250</v>
      </c>
      <c r="E1090" s="10">
        <v>292452</v>
      </c>
      <c r="F1090" s="4">
        <v>125</v>
      </c>
      <c r="G1090" s="4">
        <v>128</v>
      </c>
      <c r="H1090" s="9">
        <v>2320</v>
      </c>
      <c r="I1090" s="4">
        <v>320777</v>
      </c>
      <c r="J1090" s="4">
        <v>187</v>
      </c>
      <c r="K1090" s="4">
        <v>165</v>
      </c>
      <c r="L1090" s="9">
        <v>2264</v>
      </c>
      <c r="M1090" s="4">
        <v>374561</v>
      </c>
      <c r="N1090" s="4">
        <v>358</v>
      </c>
      <c r="O1090" s="4">
        <v>199</v>
      </c>
      <c r="P1090" s="9">
        <v>2335</v>
      </c>
      <c r="Q1090" s="4">
        <v>471473</v>
      </c>
      <c r="R1090" s="4">
        <v>89</v>
      </c>
      <c r="S1090" s="4">
        <v>238</v>
      </c>
      <c r="T1090" s="9">
        <v>2262</v>
      </c>
      <c r="U1090" s="4">
        <v>544442</v>
      </c>
      <c r="V1090" s="4">
        <v>21</v>
      </c>
      <c r="W1090" s="4">
        <v>264</v>
      </c>
      <c r="X1090" s="4">
        <v>2167</v>
      </c>
      <c r="Y1090" s="4">
        <v>592543</v>
      </c>
      <c r="Z1090" s="4">
        <v>91</v>
      </c>
      <c r="AA1090" s="4">
        <v>300</v>
      </c>
      <c r="AB1090" s="4">
        <v>2196</v>
      </c>
      <c r="AC1090" s="4">
        <v>669439</v>
      </c>
      <c r="AD1090" s="4">
        <v>29</v>
      </c>
      <c r="AE1090" s="4">
        <v>327</v>
      </c>
      <c r="AF1090" s="4">
        <v>2130</v>
      </c>
      <c r="AG1090" s="4">
        <v>695957</v>
      </c>
      <c r="AH1090" s="4"/>
      <c r="AI1090" s="4"/>
      <c r="AJ1090" s="4"/>
      <c r="AK1090" s="4"/>
      <c r="AL1090" s="4"/>
      <c r="AM1090" s="4"/>
      <c r="AN1090" s="4"/>
      <c r="AO1090" s="4"/>
    </row>
    <row r="1091" spans="1:45" ht="15.75" x14ac:dyDescent="0.25">
      <c r="A1091" s="18">
        <v>38008</v>
      </c>
      <c r="B1091" s="25">
        <v>33</v>
      </c>
      <c r="C1091" s="25">
        <v>116</v>
      </c>
      <c r="D1091" s="25">
        <v>1940</v>
      </c>
      <c r="E1091" s="26">
        <v>244455</v>
      </c>
      <c r="F1091" s="25">
        <v>156</v>
      </c>
      <c r="G1091" s="25">
        <v>136</v>
      </c>
      <c r="H1091" s="25">
        <v>2005</v>
      </c>
      <c r="I1091" s="25">
        <v>263040</v>
      </c>
      <c r="J1091" s="25">
        <v>538</v>
      </c>
      <c r="K1091" s="25">
        <v>163</v>
      </c>
      <c r="L1091" s="25">
        <v>2253</v>
      </c>
      <c r="M1091" s="25">
        <v>372862</v>
      </c>
      <c r="N1091" s="25">
        <v>472</v>
      </c>
      <c r="O1091" s="25">
        <v>198</v>
      </c>
      <c r="P1091" s="25">
        <v>2195</v>
      </c>
      <c r="Q1091" s="25">
        <v>435944</v>
      </c>
      <c r="R1091" s="25">
        <v>28</v>
      </c>
      <c r="S1091" s="25">
        <v>234</v>
      </c>
      <c r="T1091" s="25">
        <v>2132</v>
      </c>
      <c r="U1091" s="25">
        <v>521594</v>
      </c>
      <c r="V1091" s="25">
        <v>95</v>
      </c>
      <c r="W1091" s="25">
        <v>268</v>
      </c>
      <c r="X1091" s="25">
        <v>2170</v>
      </c>
      <c r="Y1091" s="25">
        <v>596522</v>
      </c>
      <c r="Z1091" s="25">
        <v>53</v>
      </c>
      <c r="AA1091" s="25">
        <v>295</v>
      </c>
      <c r="AB1091" s="25">
        <v>1967</v>
      </c>
      <c r="AC1091" s="25">
        <v>613374</v>
      </c>
      <c r="AD1091" s="25">
        <v>25</v>
      </c>
      <c r="AE1091" s="25">
        <v>331</v>
      </c>
      <c r="AF1091" s="25">
        <v>2100</v>
      </c>
      <c r="AG1091" s="25">
        <v>695688</v>
      </c>
      <c r="AH1091" s="23">
        <v>1</v>
      </c>
      <c r="AI1091" s="23">
        <v>366</v>
      </c>
      <c r="AJ1091" s="23">
        <v>1900</v>
      </c>
      <c r="AK1091" s="23">
        <v>695400</v>
      </c>
      <c r="AL1091" s="4"/>
      <c r="AM1091" s="4"/>
      <c r="AN1091" s="4"/>
      <c r="AO1091" s="4"/>
      <c r="AP1091" s="6"/>
    </row>
    <row r="1092" spans="1:45" ht="15.75" x14ac:dyDescent="0.25">
      <c r="A1092" s="8">
        <v>38009</v>
      </c>
      <c r="B1092" s="4">
        <v>81</v>
      </c>
      <c r="C1092" s="4">
        <v>123</v>
      </c>
      <c r="D1092" s="4">
        <v>2588</v>
      </c>
      <c r="E1092" s="10">
        <v>325448</v>
      </c>
      <c r="F1092" s="4">
        <v>70</v>
      </c>
      <c r="G1092" s="4">
        <v>144</v>
      </c>
      <c r="H1092" s="9">
        <v>2325</v>
      </c>
      <c r="I1092" s="4">
        <v>356491</v>
      </c>
      <c r="J1092" s="4">
        <v>233</v>
      </c>
      <c r="K1092" s="4">
        <v>167</v>
      </c>
      <c r="L1092" s="9">
        <v>2279</v>
      </c>
      <c r="M1092" s="4">
        <v>388442</v>
      </c>
      <c r="N1092" s="4">
        <v>78</v>
      </c>
      <c r="O1092" s="4">
        <v>191</v>
      </c>
      <c r="P1092" s="9">
        <v>2250</v>
      </c>
      <c r="Q1092" s="4">
        <v>444136</v>
      </c>
      <c r="R1092" s="4">
        <v>72</v>
      </c>
      <c r="S1092" s="4">
        <v>234</v>
      </c>
      <c r="T1092" s="9">
        <v>2292</v>
      </c>
      <c r="U1092" s="4">
        <v>547550</v>
      </c>
      <c r="V1092" s="4">
        <v>57</v>
      </c>
      <c r="W1092" s="4">
        <v>264</v>
      </c>
      <c r="X1092" s="4">
        <v>2050</v>
      </c>
      <c r="Y1092" s="4">
        <v>565804</v>
      </c>
      <c r="Z1092" s="4">
        <v>41</v>
      </c>
      <c r="AA1092" s="4">
        <v>289</v>
      </c>
      <c r="AB1092" s="4">
        <v>2112</v>
      </c>
      <c r="AC1092" s="4">
        <v>618005</v>
      </c>
      <c r="AD1092" s="4">
        <v>2</v>
      </c>
      <c r="AE1092" s="4">
        <v>345</v>
      </c>
      <c r="AF1092" s="4">
        <v>1940</v>
      </c>
      <c r="AG1092" s="4">
        <v>669300</v>
      </c>
      <c r="AH1092" s="6">
        <v>1</v>
      </c>
      <c r="AI1092" s="6">
        <v>368</v>
      </c>
      <c r="AJ1092" s="6">
        <v>1880</v>
      </c>
      <c r="AK1092" s="6">
        <v>691840</v>
      </c>
      <c r="AL1092" s="4"/>
      <c r="AM1092" s="4"/>
      <c r="AN1092" s="4"/>
      <c r="AO1092" s="4"/>
      <c r="AP1092">
        <v>3</v>
      </c>
      <c r="AQ1092">
        <v>665</v>
      </c>
      <c r="AR1092">
        <v>2007</v>
      </c>
      <c r="AS1092">
        <v>1333640</v>
      </c>
    </row>
    <row r="1093" spans="1:45" ht="15.75" x14ac:dyDescent="0.25">
      <c r="A1093" s="8">
        <v>38013</v>
      </c>
      <c r="B1093" s="4">
        <v>55</v>
      </c>
      <c r="C1093" s="4">
        <v>126</v>
      </c>
      <c r="D1093" s="4">
        <v>2050</v>
      </c>
      <c r="E1093" s="10">
        <v>278422</v>
      </c>
      <c r="F1093" s="4">
        <v>73</v>
      </c>
      <c r="G1093" s="4">
        <v>139</v>
      </c>
      <c r="H1093" s="9">
        <v>2020</v>
      </c>
      <c r="I1093" s="4">
        <v>319230</v>
      </c>
      <c r="J1093" s="4">
        <v>172</v>
      </c>
      <c r="K1093" s="4">
        <v>163</v>
      </c>
      <c r="L1093" s="9">
        <v>2344</v>
      </c>
      <c r="M1093" s="4">
        <v>390389</v>
      </c>
      <c r="N1093" s="4">
        <v>85</v>
      </c>
      <c r="O1093" s="4">
        <v>208</v>
      </c>
      <c r="P1093" s="9">
        <v>2264</v>
      </c>
      <c r="Q1093" s="4">
        <v>481944</v>
      </c>
      <c r="R1093" s="4">
        <v>416</v>
      </c>
      <c r="S1093" s="4">
        <v>233</v>
      </c>
      <c r="T1093" s="9">
        <v>2313</v>
      </c>
      <c r="U1093" s="4">
        <v>545152</v>
      </c>
      <c r="V1093" s="4">
        <v>66</v>
      </c>
      <c r="W1093" s="4">
        <v>270</v>
      </c>
      <c r="X1093" s="4">
        <v>2207</v>
      </c>
      <c r="Y1093" s="4">
        <v>608496</v>
      </c>
      <c r="Z1093" s="4">
        <v>115</v>
      </c>
      <c r="AA1093" s="4">
        <v>298</v>
      </c>
      <c r="AB1093" s="4">
        <v>2190</v>
      </c>
      <c r="AC1093" s="4">
        <v>655491</v>
      </c>
      <c r="AD1093" s="4">
        <v>52</v>
      </c>
      <c r="AE1093" s="4">
        <v>337</v>
      </c>
      <c r="AF1093" s="4">
        <v>2120</v>
      </c>
      <c r="AG1093" s="4">
        <v>724163</v>
      </c>
      <c r="AH1093" s="6">
        <v>18</v>
      </c>
      <c r="AI1093" s="6">
        <v>365</v>
      </c>
      <c r="AJ1093" s="6">
        <v>2140</v>
      </c>
      <c r="AK1093" s="6">
        <v>780149</v>
      </c>
      <c r="AL1093" s="6">
        <v>1</v>
      </c>
      <c r="AM1093" s="6">
        <v>432</v>
      </c>
      <c r="AN1093" s="6">
        <v>1900</v>
      </c>
      <c r="AO1093" s="6">
        <v>820800</v>
      </c>
      <c r="AP1093">
        <v>1</v>
      </c>
      <c r="AQ1093">
        <v>624</v>
      </c>
      <c r="AR1093">
        <v>2000</v>
      </c>
      <c r="AS1093">
        <v>1248000</v>
      </c>
    </row>
    <row r="1094" spans="1:45" ht="15" x14ac:dyDescent="0.2">
      <c r="A1094" s="18">
        <v>38015</v>
      </c>
      <c r="B1094" s="25">
        <v>40</v>
      </c>
      <c r="C1094" s="25">
        <v>121</v>
      </c>
      <c r="D1094" s="25">
        <v>1979</v>
      </c>
      <c r="E1094" s="26">
        <v>229396</v>
      </c>
      <c r="F1094" s="25">
        <v>18</v>
      </c>
      <c r="G1094" s="25">
        <v>135</v>
      </c>
      <c r="H1094" s="25">
        <v>2075</v>
      </c>
      <c r="I1094" s="25">
        <v>286022</v>
      </c>
      <c r="J1094" s="25">
        <v>181</v>
      </c>
      <c r="K1094" s="25">
        <v>167</v>
      </c>
      <c r="L1094" s="25">
        <v>2243</v>
      </c>
      <c r="M1094" s="25">
        <v>383436</v>
      </c>
      <c r="N1094" s="25">
        <v>72</v>
      </c>
      <c r="O1094" s="25">
        <v>199</v>
      </c>
      <c r="P1094" s="25">
        <v>2044</v>
      </c>
      <c r="Q1094" s="25">
        <v>423950</v>
      </c>
      <c r="R1094" s="25">
        <v>101</v>
      </c>
      <c r="S1094" s="25">
        <v>231</v>
      </c>
      <c r="T1094" s="25">
        <v>2025</v>
      </c>
      <c r="U1094" s="25">
        <v>505373</v>
      </c>
      <c r="V1094" s="25">
        <v>59</v>
      </c>
      <c r="W1094" s="25">
        <v>263</v>
      </c>
      <c r="X1094" s="25">
        <v>2025</v>
      </c>
      <c r="Y1094" s="25">
        <v>517921</v>
      </c>
      <c r="Z1094" s="25">
        <v>22</v>
      </c>
      <c r="AA1094" s="25">
        <v>283</v>
      </c>
      <c r="AB1094" s="25">
        <v>2155</v>
      </c>
      <c r="AC1094" s="25">
        <v>634598</v>
      </c>
      <c r="AD1094" s="25">
        <v>9</v>
      </c>
      <c r="AE1094" s="25">
        <v>335</v>
      </c>
      <c r="AF1094" s="25">
        <v>2022</v>
      </c>
      <c r="AG1094" s="25">
        <v>670242</v>
      </c>
      <c r="AH1094" s="4"/>
      <c r="AI1094" s="4"/>
      <c r="AJ1094" s="4"/>
      <c r="AK1094" s="4"/>
      <c r="AL1094" s="4"/>
      <c r="AM1094" s="4"/>
      <c r="AN1094" s="4"/>
      <c r="AO1094" s="4"/>
    </row>
    <row r="1095" spans="1:45" ht="15" x14ac:dyDescent="0.2">
      <c r="A1095" s="8">
        <v>38016</v>
      </c>
      <c r="B1095" s="4">
        <v>19</v>
      </c>
      <c r="C1095" s="4">
        <v>114</v>
      </c>
      <c r="D1095" s="4">
        <v>2200</v>
      </c>
      <c r="E1095" s="10">
        <v>252821</v>
      </c>
      <c r="F1095" s="4">
        <v>164</v>
      </c>
      <c r="G1095" s="4">
        <v>139</v>
      </c>
      <c r="H1095" s="9">
        <v>2295</v>
      </c>
      <c r="I1095" s="4">
        <v>322175</v>
      </c>
      <c r="J1095" s="4">
        <v>192</v>
      </c>
      <c r="K1095" s="4">
        <v>161</v>
      </c>
      <c r="L1095" s="9">
        <v>2295</v>
      </c>
      <c r="M1095" s="4">
        <v>373411</v>
      </c>
      <c r="N1095" s="4">
        <v>197</v>
      </c>
      <c r="O1095" s="4">
        <v>196</v>
      </c>
      <c r="P1095" s="9">
        <v>2292</v>
      </c>
      <c r="Q1095" s="4">
        <v>458951</v>
      </c>
      <c r="R1095" s="4">
        <v>126</v>
      </c>
      <c r="S1095" s="4">
        <v>234</v>
      </c>
      <c r="T1095" s="9">
        <v>2226</v>
      </c>
      <c r="U1095" s="4">
        <v>526126</v>
      </c>
      <c r="V1095" s="4">
        <v>10</v>
      </c>
      <c r="W1095" s="4">
        <v>259</v>
      </c>
      <c r="X1095" s="4">
        <v>1960</v>
      </c>
      <c r="Y1095" s="4">
        <v>507640</v>
      </c>
      <c r="Z1095" s="4">
        <v>25</v>
      </c>
      <c r="AA1095" s="4">
        <v>301</v>
      </c>
      <c r="AB1095" s="4">
        <v>2060</v>
      </c>
      <c r="AC1095" s="4">
        <v>637354</v>
      </c>
      <c r="AD1095" s="4">
        <v>20</v>
      </c>
      <c r="AE1095" s="4">
        <v>324</v>
      </c>
      <c r="AF1095" s="4">
        <v>2140</v>
      </c>
      <c r="AG1095" s="4">
        <v>693574</v>
      </c>
      <c r="AH1095" s="4"/>
      <c r="AI1095" s="4"/>
      <c r="AJ1095" s="4"/>
      <c r="AK1095" s="4"/>
      <c r="AL1095" s="4"/>
      <c r="AM1095" s="4"/>
      <c r="AN1095" s="4"/>
      <c r="AO1095" s="4"/>
    </row>
    <row r="1096" spans="1:45" ht="15" x14ac:dyDescent="0.2">
      <c r="A1096" s="8"/>
      <c r="B1096" s="4"/>
      <c r="C1096" s="4"/>
      <c r="D1096" s="4"/>
      <c r="E1096" s="10"/>
      <c r="F1096" s="4"/>
      <c r="G1096" s="4"/>
      <c r="H1096" s="9"/>
      <c r="I1096" s="4"/>
      <c r="J1096" s="4"/>
      <c r="K1096" s="4"/>
      <c r="L1096" s="9"/>
      <c r="M1096" s="4"/>
      <c r="N1096" s="4"/>
      <c r="O1096" s="4"/>
      <c r="P1096" s="9"/>
      <c r="Q1096" s="4"/>
      <c r="R1096" s="4"/>
      <c r="S1096" s="4"/>
      <c r="T1096" s="9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</row>
    <row r="1097" spans="1:45" ht="15" x14ac:dyDescent="0.2">
      <c r="A1097" s="8">
        <v>38020</v>
      </c>
      <c r="B1097" s="4">
        <v>55</v>
      </c>
      <c r="C1097" s="4">
        <v>124</v>
      </c>
      <c r="D1097" s="4">
        <v>2300</v>
      </c>
      <c r="E1097" s="10">
        <v>281800</v>
      </c>
      <c r="F1097" s="4">
        <v>81</v>
      </c>
      <c r="G1097" s="4">
        <v>144</v>
      </c>
      <c r="H1097" s="9">
        <v>2367</v>
      </c>
      <c r="I1097" s="10">
        <v>349042</v>
      </c>
      <c r="J1097" s="4">
        <v>123</v>
      </c>
      <c r="K1097" s="4">
        <v>163</v>
      </c>
      <c r="L1097" s="9">
        <v>2382</v>
      </c>
      <c r="M1097" s="10">
        <v>398063</v>
      </c>
      <c r="N1097" s="4">
        <v>135</v>
      </c>
      <c r="O1097" s="4">
        <v>195</v>
      </c>
      <c r="P1097" s="9">
        <v>2275</v>
      </c>
      <c r="Q1097" s="10">
        <v>460979</v>
      </c>
      <c r="R1097" s="4">
        <v>61</v>
      </c>
      <c r="S1097" s="4">
        <v>232</v>
      </c>
      <c r="T1097" s="9">
        <v>2325</v>
      </c>
      <c r="U1097" s="10">
        <v>545331</v>
      </c>
      <c r="V1097" s="4">
        <v>268</v>
      </c>
      <c r="W1097" s="4">
        <v>262</v>
      </c>
      <c r="X1097" s="4">
        <v>2231</v>
      </c>
      <c r="Y1097" s="10">
        <v>585598</v>
      </c>
      <c r="Z1097" s="4">
        <v>35</v>
      </c>
      <c r="AA1097" s="4">
        <v>292</v>
      </c>
      <c r="AB1097" s="4">
        <v>2220</v>
      </c>
      <c r="AC1097" s="4">
        <v>650339</v>
      </c>
      <c r="AD1097" s="4">
        <v>33</v>
      </c>
      <c r="AE1097" s="4">
        <v>339</v>
      </c>
      <c r="AF1097" s="4">
        <v>2113</v>
      </c>
      <c r="AG1097" s="4">
        <v>703644</v>
      </c>
      <c r="AH1097" s="4"/>
      <c r="AI1097" s="4"/>
      <c r="AJ1097" s="4"/>
      <c r="AK1097" s="4"/>
      <c r="AL1097" s="4"/>
      <c r="AM1097" s="4"/>
      <c r="AN1097" s="4"/>
      <c r="AO1097" s="4"/>
      <c r="AP1097">
        <v>1</v>
      </c>
      <c r="AQ1097">
        <v>710</v>
      </c>
      <c r="AR1097">
        <v>2000</v>
      </c>
      <c r="AS1097">
        <v>1420000</v>
      </c>
    </row>
    <row r="1098" spans="1:45" ht="15.75" x14ac:dyDescent="0.25">
      <c r="A1098" s="8">
        <v>38022</v>
      </c>
      <c r="B1098" s="4"/>
      <c r="C1098" s="4"/>
      <c r="D1098" s="4"/>
      <c r="E1098" s="10"/>
      <c r="F1098" s="4"/>
      <c r="G1098" s="4"/>
      <c r="H1098" s="9"/>
      <c r="I1098" s="10"/>
      <c r="J1098" s="4"/>
      <c r="K1098" s="4"/>
      <c r="L1098" s="9"/>
      <c r="M1098" s="10"/>
      <c r="N1098" s="4"/>
      <c r="O1098" s="4"/>
      <c r="P1098" s="9"/>
      <c r="Q1098" s="10"/>
      <c r="R1098" s="4"/>
      <c r="S1098" s="4"/>
      <c r="T1098" s="9"/>
      <c r="U1098" s="10"/>
      <c r="V1098" s="4"/>
      <c r="W1098" s="4"/>
      <c r="X1098" s="4"/>
      <c r="Y1098" s="10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6"/>
    </row>
    <row r="1099" spans="1:45" ht="15" x14ac:dyDescent="0.2">
      <c r="A1099" s="8">
        <v>38023</v>
      </c>
      <c r="B1099" s="4">
        <v>33</v>
      </c>
      <c r="C1099" s="4">
        <v>120</v>
      </c>
      <c r="D1099" s="4">
        <v>2038</v>
      </c>
      <c r="E1099" s="10">
        <v>262482</v>
      </c>
      <c r="F1099" s="4">
        <v>114</v>
      </c>
      <c r="G1099" s="4">
        <v>140</v>
      </c>
      <c r="H1099" s="9">
        <v>2379</v>
      </c>
      <c r="I1099" s="10">
        <v>335452</v>
      </c>
      <c r="J1099" s="4">
        <v>196</v>
      </c>
      <c r="K1099" s="4">
        <v>160</v>
      </c>
      <c r="L1099" s="9">
        <v>2350</v>
      </c>
      <c r="M1099" s="10">
        <v>381107</v>
      </c>
      <c r="N1099" s="4">
        <v>139</v>
      </c>
      <c r="O1099" s="4">
        <v>226</v>
      </c>
      <c r="P1099" s="9">
        <v>2231</v>
      </c>
      <c r="Q1099" s="10">
        <v>504274</v>
      </c>
      <c r="R1099" s="4">
        <v>25</v>
      </c>
      <c r="S1099" s="4">
        <v>258</v>
      </c>
      <c r="T1099" s="9">
        <v>1995</v>
      </c>
      <c r="U1099" s="10">
        <v>557508</v>
      </c>
      <c r="V1099" s="4"/>
      <c r="W1099" s="4"/>
      <c r="X1099" s="4"/>
      <c r="Y1099" s="31"/>
      <c r="Z1099" s="4"/>
      <c r="AA1099" s="4"/>
      <c r="AB1099" s="4"/>
      <c r="AC1099" s="4"/>
      <c r="AD1099" s="4"/>
      <c r="AE1099" s="4"/>
      <c r="AF1099" s="4"/>
      <c r="AG1099" s="4"/>
      <c r="AH1099" s="1">
        <v>1</v>
      </c>
      <c r="AI1099" s="1">
        <v>364</v>
      </c>
      <c r="AJ1099" s="1">
        <v>1860</v>
      </c>
      <c r="AK1099" s="1">
        <v>677040</v>
      </c>
      <c r="AL1099" s="4"/>
      <c r="AM1099" s="4"/>
      <c r="AN1099" s="4"/>
      <c r="AO1099" s="4"/>
      <c r="AP1099">
        <v>1</v>
      </c>
      <c r="AQ1099">
        <v>716</v>
      </c>
      <c r="AR1099">
        <v>2000</v>
      </c>
      <c r="AS1099">
        <v>1432000</v>
      </c>
    </row>
    <row r="1100" spans="1:45" ht="15" x14ac:dyDescent="0.2">
      <c r="A1100" s="8">
        <v>38027</v>
      </c>
      <c r="B1100" s="4"/>
      <c r="C1100" s="4"/>
      <c r="D1100" s="4"/>
      <c r="E1100" s="10"/>
      <c r="F1100" s="4">
        <v>117</v>
      </c>
      <c r="G1100" s="4">
        <v>146</v>
      </c>
      <c r="H1100" s="9">
        <v>2283</v>
      </c>
      <c r="I1100" s="10">
        <v>336255</v>
      </c>
      <c r="J1100" s="4">
        <v>284</v>
      </c>
      <c r="K1100" s="4">
        <v>167</v>
      </c>
      <c r="L1100" s="9">
        <v>2368</v>
      </c>
      <c r="M1100" s="10">
        <v>403394</v>
      </c>
      <c r="N1100" s="4">
        <v>320</v>
      </c>
      <c r="O1100" s="4">
        <v>199</v>
      </c>
      <c r="P1100" s="9">
        <v>2373</v>
      </c>
      <c r="Q1100" s="4">
        <v>481738</v>
      </c>
      <c r="R1100" s="4">
        <v>263</v>
      </c>
      <c r="S1100" s="4">
        <v>234</v>
      </c>
      <c r="T1100" s="9">
        <v>2252</v>
      </c>
      <c r="U1100" s="4">
        <v>535992</v>
      </c>
      <c r="V1100" s="4">
        <v>127</v>
      </c>
      <c r="W1100" s="4">
        <v>260</v>
      </c>
      <c r="X1100" s="4">
        <v>2187</v>
      </c>
      <c r="Y1100" s="10">
        <v>569875</v>
      </c>
      <c r="Z1100" s="4">
        <v>41</v>
      </c>
      <c r="AA1100" s="4">
        <v>201</v>
      </c>
      <c r="AB1100" s="4">
        <v>2027</v>
      </c>
      <c r="AC1100" s="4">
        <v>654911</v>
      </c>
      <c r="AD1100" s="4">
        <v>18</v>
      </c>
      <c r="AE1100" s="4">
        <v>321</v>
      </c>
      <c r="AF1100" s="4">
        <v>2360</v>
      </c>
      <c r="AG1100" s="4">
        <v>725962</v>
      </c>
      <c r="AH1100" s="4"/>
      <c r="AI1100" s="4"/>
      <c r="AJ1100" s="4"/>
      <c r="AK1100" s="4"/>
      <c r="AL1100" s="4"/>
      <c r="AM1100" s="4"/>
      <c r="AN1100" s="4"/>
      <c r="AO1100" s="4"/>
      <c r="AP1100">
        <v>1</v>
      </c>
      <c r="AQ1100">
        <v>704</v>
      </c>
      <c r="AR1100">
        <v>2100</v>
      </c>
      <c r="AS1100">
        <v>1478400</v>
      </c>
    </row>
    <row r="1101" spans="1:45" ht="15" x14ac:dyDescent="0.2">
      <c r="A1101" s="18">
        <v>38029</v>
      </c>
      <c r="B1101" s="25">
        <v>17</v>
      </c>
      <c r="C1101" s="25">
        <v>127</v>
      </c>
      <c r="D1101" s="25">
        <v>2000</v>
      </c>
      <c r="E1101" s="26">
        <v>259721</v>
      </c>
      <c r="F1101" s="25">
        <v>68</v>
      </c>
      <c r="G1101" s="25">
        <v>140</v>
      </c>
      <c r="H1101" s="25">
        <v>2129</v>
      </c>
      <c r="I1101" s="26">
        <v>297746</v>
      </c>
      <c r="J1101" s="25">
        <v>188</v>
      </c>
      <c r="K1101" s="25">
        <v>168</v>
      </c>
      <c r="L1101" s="25">
        <v>2075</v>
      </c>
      <c r="M1101" s="25">
        <v>345336</v>
      </c>
      <c r="N1101" s="25">
        <v>193</v>
      </c>
      <c r="O1101" s="25">
        <v>201</v>
      </c>
      <c r="P1101" s="25">
        <v>2229</v>
      </c>
      <c r="Q1101" s="25">
        <v>448098</v>
      </c>
      <c r="R1101" s="25">
        <v>160</v>
      </c>
      <c r="S1101" s="25">
        <v>235</v>
      </c>
      <c r="T1101" s="25">
        <v>2249</v>
      </c>
      <c r="U1101" s="25">
        <v>535084</v>
      </c>
      <c r="V1101" s="25">
        <v>79</v>
      </c>
      <c r="W1101" s="25">
        <v>266</v>
      </c>
      <c r="X1101" s="25">
        <v>2040</v>
      </c>
      <c r="Y1101" s="25">
        <v>540487</v>
      </c>
      <c r="Z1101" s="25">
        <v>130</v>
      </c>
      <c r="AA1101" s="25">
        <v>290</v>
      </c>
      <c r="AB1101" s="25">
        <v>2039</v>
      </c>
      <c r="AC1101" s="25">
        <v>599068</v>
      </c>
      <c r="AD1101" s="25">
        <v>2</v>
      </c>
      <c r="AE1101" s="25">
        <v>328</v>
      </c>
      <c r="AF1101" s="25">
        <v>1900</v>
      </c>
      <c r="AG1101" s="25">
        <v>623200</v>
      </c>
      <c r="AH1101" s="4"/>
      <c r="AI1101" s="4"/>
      <c r="AJ1101" s="4"/>
      <c r="AK1101" s="4"/>
      <c r="AL1101" s="4"/>
      <c r="AM1101" s="4"/>
      <c r="AN1101" s="4"/>
      <c r="AO1101" s="4"/>
    </row>
    <row r="1102" spans="1:45" ht="15" x14ac:dyDescent="0.2">
      <c r="A1102" s="8">
        <v>38030</v>
      </c>
      <c r="B1102" s="4">
        <v>14</v>
      </c>
      <c r="C1102" s="4">
        <v>123</v>
      </c>
      <c r="D1102" s="4">
        <v>2150</v>
      </c>
      <c r="E1102" s="10">
        <v>260814</v>
      </c>
      <c r="F1102" s="4">
        <v>63</v>
      </c>
      <c r="G1102" s="4">
        <v>148</v>
      </c>
      <c r="H1102" s="9">
        <v>2362</v>
      </c>
      <c r="I1102" s="10">
        <v>357692</v>
      </c>
      <c r="J1102" s="4">
        <v>186</v>
      </c>
      <c r="K1102" s="4">
        <v>164</v>
      </c>
      <c r="L1102" s="9">
        <v>2316</v>
      </c>
      <c r="M1102" s="10">
        <v>375691</v>
      </c>
      <c r="N1102" s="4">
        <v>115</v>
      </c>
      <c r="O1102" s="4">
        <v>194</v>
      </c>
      <c r="P1102" s="9">
        <v>2250</v>
      </c>
      <c r="Q1102" s="4">
        <v>441576</v>
      </c>
      <c r="R1102" s="4">
        <v>34</v>
      </c>
      <c r="S1102" s="4">
        <v>227</v>
      </c>
      <c r="T1102" s="9">
        <v>2265</v>
      </c>
      <c r="U1102" s="4">
        <v>514315</v>
      </c>
      <c r="V1102" s="4">
        <v>5</v>
      </c>
      <c r="W1102" s="4">
        <v>276</v>
      </c>
      <c r="X1102" s="4">
        <v>2200</v>
      </c>
      <c r="Y1102" s="10">
        <v>607200</v>
      </c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</row>
    <row r="1103" spans="1:45" ht="15.75" x14ac:dyDescent="0.25">
      <c r="A1103" s="8">
        <v>38034</v>
      </c>
      <c r="B1103" s="4">
        <v>59</v>
      </c>
      <c r="C1103" s="4">
        <v>121</v>
      </c>
      <c r="D1103" s="4">
        <v>2275</v>
      </c>
      <c r="E1103" s="10">
        <v>273676</v>
      </c>
      <c r="F1103" s="4">
        <v>97</v>
      </c>
      <c r="G1103" s="4">
        <v>137</v>
      </c>
      <c r="H1103" s="9">
        <v>2179</v>
      </c>
      <c r="I1103" s="4">
        <v>302162</v>
      </c>
      <c r="J1103" s="4">
        <v>278</v>
      </c>
      <c r="K1103" s="4">
        <v>166</v>
      </c>
      <c r="L1103" s="9">
        <v>2288</v>
      </c>
      <c r="M1103" s="4">
        <v>379289</v>
      </c>
      <c r="N1103" s="4">
        <v>267</v>
      </c>
      <c r="O1103" s="4">
        <v>195</v>
      </c>
      <c r="P1103" s="9">
        <v>2288</v>
      </c>
      <c r="Q1103" s="4">
        <v>448634</v>
      </c>
      <c r="R1103" s="4">
        <v>190</v>
      </c>
      <c r="S1103" s="4">
        <v>230</v>
      </c>
      <c r="T1103" s="9">
        <v>2180</v>
      </c>
      <c r="U1103" s="4">
        <v>507511</v>
      </c>
      <c r="V1103" s="4">
        <v>211</v>
      </c>
      <c r="W1103" s="4">
        <v>261</v>
      </c>
      <c r="X1103" s="4">
        <v>2165</v>
      </c>
      <c r="Y1103" s="4">
        <v>586434</v>
      </c>
      <c r="Z1103" s="4">
        <v>44</v>
      </c>
      <c r="AA1103" s="4">
        <v>298</v>
      </c>
      <c r="AB1103" s="4">
        <v>2135</v>
      </c>
      <c r="AC1103" s="4">
        <v>639571</v>
      </c>
      <c r="AD1103" s="4">
        <v>80</v>
      </c>
      <c r="AE1103" s="4">
        <v>336</v>
      </c>
      <c r="AF1103" s="4">
        <v>2060</v>
      </c>
      <c r="AG1103" s="4">
        <v>695603</v>
      </c>
      <c r="AH1103" s="6">
        <v>35</v>
      </c>
      <c r="AI1103" s="6">
        <v>371</v>
      </c>
      <c r="AJ1103" s="6">
        <v>2210</v>
      </c>
      <c r="AK1103" s="6">
        <v>818757</v>
      </c>
      <c r="AL1103" s="4"/>
      <c r="AM1103" s="4"/>
      <c r="AN1103" s="4"/>
      <c r="AO1103" s="4"/>
    </row>
    <row r="1104" spans="1:45" ht="15" x14ac:dyDescent="0.2">
      <c r="A1104" s="17">
        <v>38036</v>
      </c>
      <c r="B1104" s="25">
        <v>8</v>
      </c>
      <c r="C1104" s="25">
        <v>117</v>
      </c>
      <c r="D1104" s="25">
        <v>2300</v>
      </c>
      <c r="E1104" s="26">
        <v>268525</v>
      </c>
      <c r="F1104" s="25">
        <v>42</v>
      </c>
      <c r="G1104" s="25">
        <v>145</v>
      </c>
      <c r="H1104" s="25">
        <v>2250</v>
      </c>
      <c r="I1104" s="25">
        <v>324077</v>
      </c>
      <c r="J1104" s="25">
        <v>227</v>
      </c>
      <c r="K1104" s="25">
        <v>161</v>
      </c>
      <c r="L1104" s="25">
        <v>2071</v>
      </c>
      <c r="M1104" s="25">
        <v>343563</v>
      </c>
      <c r="N1104" s="25">
        <v>381</v>
      </c>
      <c r="O1104" s="25">
        <v>200</v>
      </c>
      <c r="P1104" s="25">
        <v>2255</v>
      </c>
      <c r="Q1104" s="25">
        <v>463827</v>
      </c>
      <c r="R1104" s="25">
        <v>205</v>
      </c>
      <c r="S1104" s="25">
        <v>235</v>
      </c>
      <c r="T1104" s="25">
        <v>2213</v>
      </c>
      <c r="U1104" s="25">
        <v>536029</v>
      </c>
      <c r="V1104" s="25">
        <v>276</v>
      </c>
      <c r="W1104" s="25">
        <v>261</v>
      </c>
      <c r="X1104" s="25">
        <v>2073</v>
      </c>
      <c r="Y1104" s="25">
        <v>546010</v>
      </c>
      <c r="Z1104" s="25">
        <v>71</v>
      </c>
      <c r="AA1104" s="25">
        <v>293</v>
      </c>
      <c r="AB1104" s="25">
        <v>1983</v>
      </c>
      <c r="AC1104" s="25">
        <v>596751</v>
      </c>
      <c r="AD1104" s="25">
        <v>98</v>
      </c>
      <c r="AE1104" s="25">
        <v>342</v>
      </c>
      <c r="AF1104" s="25">
        <v>2000</v>
      </c>
      <c r="AG1104" s="25">
        <v>709044</v>
      </c>
      <c r="AH1104" s="23">
        <v>23</v>
      </c>
      <c r="AI1104" s="23">
        <v>373</v>
      </c>
      <c r="AJ1104" s="23">
        <v>2120</v>
      </c>
      <c r="AK1104" s="23">
        <v>809864</v>
      </c>
      <c r="AL1104" s="14">
        <v>12</v>
      </c>
      <c r="AM1104" s="14">
        <v>425</v>
      </c>
      <c r="AN1104" s="14">
        <v>2190</v>
      </c>
      <c r="AO1104" s="14">
        <v>930932</v>
      </c>
    </row>
    <row r="1105" spans="1:45" ht="15" x14ac:dyDescent="0.2">
      <c r="A1105" s="8">
        <v>38037</v>
      </c>
      <c r="B1105" s="4">
        <v>38</v>
      </c>
      <c r="C1105" s="4">
        <v>115</v>
      </c>
      <c r="D1105" s="4">
        <v>2317</v>
      </c>
      <c r="E1105" s="10">
        <v>254132</v>
      </c>
      <c r="F1105" s="4">
        <v>32</v>
      </c>
      <c r="G1105" s="4">
        <v>145</v>
      </c>
      <c r="H1105" s="9">
        <v>2183</v>
      </c>
      <c r="I1105" s="4">
        <v>330666</v>
      </c>
      <c r="J1105" s="4">
        <v>156</v>
      </c>
      <c r="K1105" s="4">
        <v>164</v>
      </c>
      <c r="L1105" s="9">
        <v>2208</v>
      </c>
      <c r="M1105" s="4">
        <v>370347</v>
      </c>
      <c r="N1105" s="4">
        <v>148</v>
      </c>
      <c r="O1105" s="4">
        <v>192</v>
      </c>
      <c r="P1105" s="9">
        <v>2229</v>
      </c>
      <c r="Q1105" s="4">
        <v>433455</v>
      </c>
      <c r="R1105" s="4">
        <v>12</v>
      </c>
      <c r="S1105" s="4">
        <v>232</v>
      </c>
      <c r="T1105" s="9">
        <v>2087</v>
      </c>
      <c r="U1105" s="4">
        <v>485063</v>
      </c>
      <c r="V1105" s="4">
        <v>51</v>
      </c>
      <c r="W1105" s="4">
        <v>260</v>
      </c>
      <c r="X1105" s="4">
        <v>2032</v>
      </c>
      <c r="Y1105" s="4">
        <v>529441</v>
      </c>
      <c r="Z1105" s="4">
        <v>8</v>
      </c>
      <c r="AA1105" s="4">
        <v>296</v>
      </c>
      <c r="AB1105" s="4">
        <v>2140</v>
      </c>
      <c r="AC1105" s="4">
        <v>632905</v>
      </c>
      <c r="AD1105" s="4">
        <v>43</v>
      </c>
      <c r="AE1105" s="4">
        <v>331</v>
      </c>
      <c r="AF1105" s="4">
        <v>2053</v>
      </c>
      <c r="AG1105" s="4">
        <v>677439</v>
      </c>
      <c r="AH1105" s="4"/>
      <c r="AI1105" s="4"/>
      <c r="AJ1105" s="4"/>
      <c r="AK1105" s="4"/>
      <c r="AL1105" s="4"/>
      <c r="AM1105" s="4"/>
      <c r="AN1105" s="4"/>
      <c r="AO1105" s="4"/>
    </row>
    <row r="1106" spans="1:45" ht="15.75" x14ac:dyDescent="0.25">
      <c r="A1106" s="8">
        <v>38041</v>
      </c>
      <c r="B1106" s="4">
        <v>25</v>
      </c>
      <c r="C1106" s="4">
        <v>118</v>
      </c>
      <c r="D1106" s="4">
        <v>2000</v>
      </c>
      <c r="E1106" s="10">
        <v>244840</v>
      </c>
      <c r="F1106" s="4">
        <v>120</v>
      </c>
      <c r="G1106" s="4">
        <v>144</v>
      </c>
      <c r="H1106" s="9">
        <v>2275</v>
      </c>
      <c r="I1106" s="10">
        <v>331259</v>
      </c>
      <c r="J1106" s="4">
        <v>146</v>
      </c>
      <c r="K1106" s="4">
        <v>167</v>
      </c>
      <c r="L1106" s="9">
        <v>2321</v>
      </c>
      <c r="M1106" s="10">
        <v>392028</v>
      </c>
      <c r="N1106" s="4">
        <v>480</v>
      </c>
      <c r="O1106" s="4">
        <v>194</v>
      </c>
      <c r="P1106" s="9">
        <v>2259</v>
      </c>
      <c r="Q1106" s="10">
        <v>454157</v>
      </c>
      <c r="R1106" s="4">
        <v>67</v>
      </c>
      <c r="S1106" s="4">
        <v>234</v>
      </c>
      <c r="T1106" s="9">
        <v>1986</v>
      </c>
      <c r="U1106" s="10">
        <v>492840</v>
      </c>
      <c r="V1106" s="4">
        <v>131</v>
      </c>
      <c r="W1106" s="4">
        <v>261</v>
      </c>
      <c r="X1106" s="4">
        <v>2214</v>
      </c>
      <c r="Y1106" s="10">
        <v>579734</v>
      </c>
      <c r="Z1106" s="4">
        <v>43</v>
      </c>
      <c r="AA1106" s="4">
        <v>285</v>
      </c>
      <c r="AB1106" s="4">
        <v>2060</v>
      </c>
      <c r="AC1106" s="4">
        <v>587894</v>
      </c>
      <c r="AD1106" s="4">
        <v>18</v>
      </c>
      <c r="AE1106" s="4">
        <v>322</v>
      </c>
      <c r="AF1106" s="4">
        <v>2060</v>
      </c>
      <c r="AG1106" s="4">
        <v>662862</v>
      </c>
      <c r="AH1106" s="6">
        <v>3</v>
      </c>
      <c r="AI1106" s="6">
        <v>374</v>
      </c>
      <c r="AJ1106" s="6">
        <v>1960</v>
      </c>
      <c r="AK1106" s="6">
        <v>733040</v>
      </c>
      <c r="AL1106" s="4"/>
      <c r="AM1106" s="4"/>
      <c r="AN1106" s="4"/>
      <c r="AO1106" s="4"/>
      <c r="AP1106">
        <v>1</v>
      </c>
      <c r="AQ1106">
        <v>420</v>
      </c>
      <c r="AR1106">
        <v>2060</v>
      </c>
      <c r="AS1106">
        <v>865200</v>
      </c>
    </row>
    <row r="1107" spans="1:45" ht="15" x14ac:dyDescent="0.2">
      <c r="A1107" s="18">
        <v>38043</v>
      </c>
      <c r="B1107" s="25">
        <v>21</v>
      </c>
      <c r="C1107" s="25">
        <v>127</v>
      </c>
      <c r="D1107" s="25">
        <v>2300</v>
      </c>
      <c r="E1107" s="26">
        <v>289405</v>
      </c>
      <c r="F1107" s="25">
        <v>63</v>
      </c>
      <c r="G1107" s="25">
        <v>140</v>
      </c>
      <c r="H1107" s="25">
        <v>2338</v>
      </c>
      <c r="I1107" s="26">
        <v>329525</v>
      </c>
      <c r="J1107" s="25">
        <v>188</v>
      </c>
      <c r="K1107" s="25">
        <v>170</v>
      </c>
      <c r="L1107" s="25">
        <v>2273</v>
      </c>
      <c r="M1107" s="25">
        <v>390273</v>
      </c>
      <c r="N1107" s="25">
        <v>172</v>
      </c>
      <c r="O1107" s="25">
        <v>195</v>
      </c>
      <c r="P1107" s="25">
        <v>2171</v>
      </c>
      <c r="Q1107" s="25">
        <v>443349</v>
      </c>
      <c r="R1107" s="25">
        <v>179</v>
      </c>
      <c r="S1107" s="25">
        <v>249</v>
      </c>
      <c r="T1107" s="25">
        <v>2263</v>
      </c>
      <c r="U1107" s="25">
        <v>548533</v>
      </c>
      <c r="V1107" s="25">
        <v>105</v>
      </c>
      <c r="W1107" s="25">
        <v>263</v>
      </c>
      <c r="X1107" s="25">
        <v>2253</v>
      </c>
      <c r="Y1107" s="25">
        <v>594814</v>
      </c>
      <c r="Z1107" s="25">
        <v>146</v>
      </c>
      <c r="AA1107" s="25">
        <v>299</v>
      </c>
      <c r="AB1107" s="25">
        <v>2195</v>
      </c>
      <c r="AC1107" s="25">
        <v>662800</v>
      </c>
      <c r="AD1107" s="25">
        <v>70</v>
      </c>
      <c r="AE1107" s="25">
        <v>336</v>
      </c>
      <c r="AF1107" s="25">
        <v>2045</v>
      </c>
      <c r="AG1107" s="25">
        <v>687170</v>
      </c>
      <c r="AH1107" s="23">
        <v>19</v>
      </c>
      <c r="AI1107" s="23">
        <v>367</v>
      </c>
      <c r="AJ1107" s="23">
        <v>2014</v>
      </c>
      <c r="AK1107" s="23">
        <v>748143</v>
      </c>
      <c r="AL1107" s="14">
        <v>1</v>
      </c>
      <c r="AM1107" s="14">
        <v>400</v>
      </c>
      <c r="AN1107" s="14">
        <v>2150</v>
      </c>
      <c r="AO1107" s="14">
        <v>860000</v>
      </c>
    </row>
    <row r="1108" spans="1:45" ht="15" x14ac:dyDescent="0.2">
      <c r="A1108" s="8">
        <v>38044</v>
      </c>
      <c r="B1108" s="4">
        <v>59</v>
      </c>
      <c r="C1108" s="4">
        <v>123</v>
      </c>
      <c r="D1108" s="4">
        <v>2170</v>
      </c>
      <c r="E1108" s="10">
        <v>271158</v>
      </c>
      <c r="F1108" s="4">
        <v>52</v>
      </c>
      <c r="G1108" s="4">
        <v>133</v>
      </c>
      <c r="H1108" s="9">
        <v>2300</v>
      </c>
      <c r="I1108" s="10">
        <v>301954</v>
      </c>
      <c r="J1108" s="4">
        <v>82</v>
      </c>
      <c r="K1108" s="4">
        <v>166</v>
      </c>
      <c r="L1108" s="9">
        <v>2275</v>
      </c>
      <c r="M1108" s="10">
        <v>376829</v>
      </c>
      <c r="N1108" s="4">
        <v>103</v>
      </c>
      <c r="O1108" s="4">
        <v>199</v>
      </c>
      <c r="P1108" s="9">
        <v>2283</v>
      </c>
      <c r="Q1108" s="10">
        <v>465777</v>
      </c>
      <c r="R1108" s="4">
        <v>31</v>
      </c>
      <c r="S1108" s="4">
        <v>227</v>
      </c>
      <c r="T1108" s="9">
        <v>2247</v>
      </c>
      <c r="U1108" s="10">
        <v>517534</v>
      </c>
      <c r="V1108" s="4">
        <v>38</v>
      </c>
      <c r="W1108" s="4">
        <v>260</v>
      </c>
      <c r="X1108" s="4">
        <v>2270</v>
      </c>
      <c r="Y1108" s="10">
        <v>587476</v>
      </c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</row>
    <row r="1109" spans="1:45" ht="15" x14ac:dyDescent="0.2">
      <c r="A1109" s="8"/>
      <c r="B1109" s="4"/>
      <c r="C1109" s="4"/>
      <c r="D1109" s="4"/>
      <c r="E1109" s="10"/>
      <c r="F1109" s="4"/>
      <c r="G1109" s="4"/>
      <c r="H1109" s="9"/>
      <c r="I1109" s="10"/>
      <c r="J1109" s="4"/>
      <c r="K1109" s="4"/>
      <c r="L1109" s="9"/>
      <c r="M1109" s="10"/>
      <c r="N1109" s="4"/>
      <c r="O1109" s="4"/>
      <c r="P1109" s="9"/>
      <c r="Q1109" s="10"/>
      <c r="R1109" s="4"/>
      <c r="S1109" s="4"/>
      <c r="T1109" s="9"/>
      <c r="U1109" s="10"/>
      <c r="V1109" s="4"/>
      <c r="W1109" s="4"/>
      <c r="X1109" s="4"/>
      <c r="Y1109" s="10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</row>
    <row r="1110" spans="1:45" ht="15.75" x14ac:dyDescent="0.25">
      <c r="A1110" s="8">
        <v>38048</v>
      </c>
      <c r="B1110" s="4">
        <v>64</v>
      </c>
      <c r="C1110" s="4">
        <v>115</v>
      </c>
      <c r="D1110" s="4">
        <v>2190</v>
      </c>
      <c r="E1110" s="10">
        <v>262675</v>
      </c>
      <c r="F1110" s="4">
        <v>52</v>
      </c>
      <c r="G1110" s="4">
        <v>147</v>
      </c>
      <c r="H1110" s="10">
        <v>2388</v>
      </c>
      <c r="I1110" s="10">
        <v>351342</v>
      </c>
      <c r="J1110" s="4">
        <v>271</v>
      </c>
      <c r="K1110" s="4">
        <v>162</v>
      </c>
      <c r="L1110" s="9">
        <v>2370</v>
      </c>
      <c r="M1110" s="10">
        <v>386963</v>
      </c>
      <c r="N1110" s="4">
        <v>208</v>
      </c>
      <c r="O1110" s="4">
        <v>195</v>
      </c>
      <c r="P1110" s="9">
        <v>2414</v>
      </c>
      <c r="Q1110" s="4">
        <v>471713</v>
      </c>
      <c r="R1110" s="4">
        <v>61</v>
      </c>
      <c r="S1110" s="4">
        <v>234</v>
      </c>
      <c r="T1110" s="9">
        <v>2315</v>
      </c>
      <c r="U1110" s="4">
        <v>549955</v>
      </c>
      <c r="V1110" s="4">
        <v>62</v>
      </c>
      <c r="W1110" s="4">
        <v>269</v>
      </c>
      <c r="X1110" s="4">
        <v>2167</v>
      </c>
      <c r="Y1110" s="10">
        <v>584644</v>
      </c>
      <c r="Z1110" s="4">
        <v>48</v>
      </c>
      <c r="AA1110" s="4">
        <v>304</v>
      </c>
      <c r="AB1110" s="4">
        <v>2147</v>
      </c>
      <c r="AC1110" s="4">
        <v>658762</v>
      </c>
      <c r="AD1110" s="4">
        <v>45</v>
      </c>
      <c r="AE1110" s="4">
        <v>338</v>
      </c>
      <c r="AF1110" s="4">
        <v>2020</v>
      </c>
      <c r="AG1110" s="4">
        <v>688057</v>
      </c>
      <c r="AH1110" s="6">
        <v>14</v>
      </c>
      <c r="AI1110" s="6">
        <v>390</v>
      </c>
      <c r="AJ1110" s="6">
        <v>2060</v>
      </c>
      <c r="AK1110" s="6">
        <v>804283</v>
      </c>
      <c r="AL1110" s="4"/>
      <c r="AM1110" s="4"/>
      <c r="AN1110" s="4"/>
      <c r="AO1110" s="4"/>
    </row>
    <row r="1111" spans="1:45" ht="15" x14ac:dyDescent="0.2">
      <c r="A1111" s="18">
        <v>38050</v>
      </c>
      <c r="B1111" s="25">
        <v>24</v>
      </c>
      <c r="C1111" s="25">
        <v>126</v>
      </c>
      <c r="D1111" s="25">
        <v>2225</v>
      </c>
      <c r="E1111" s="26">
        <v>287300</v>
      </c>
      <c r="F1111" s="25">
        <v>37</v>
      </c>
      <c r="G1111" s="25">
        <v>145</v>
      </c>
      <c r="H1111" s="25">
        <v>2500</v>
      </c>
      <c r="I1111" s="25">
        <v>370527</v>
      </c>
      <c r="J1111" s="25">
        <v>177</v>
      </c>
      <c r="K1111" s="25">
        <v>167</v>
      </c>
      <c r="L1111" s="25">
        <v>2391</v>
      </c>
      <c r="M1111" s="25">
        <v>413347</v>
      </c>
      <c r="N1111" s="25">
        <v>98</v>
      </c>
      <c r="O1111" s="25">
        <v>202</v>
      </c>
      <c r="P1111" s="25">
        <v>2286</v>
      </c>
      <c r="Q1111" s="25">
        <v>479633</v>
      </c>
      <c r="R1111" s="25">
        <v>48</v>
      </c>
      <c r="S1111" s="25">
        <v>242</v>
      </c>
      <c r="T1111" s="25">
        <v>2285</v>
      </c>
      <c r="U1111" s="25">
        <v>558539</v>
      </c>
      <c r="V1111" s="25">
        <v>106</v>
      </c>
      <c r="W1111" s="25">
        <v>262</v>
      </c>
      <c r="X1111" s="25">
        <v>2311</v>
      </c>
      <c r="Y1111" s="25">
        <v>608721</v>
      </c>
      <c r="Z1111" s="25">
        <v>132</v>
      </c>
      <c r="AA1111" s="25">
        <v>294</v>
      </c>
      <c r="AB1111" s="25">
        <v>2268</v>
      </c>
      <c r="AC1111" s="25">
        <v>667520</v>
      </c>
      <c r="AD1111" s="25">
        <v>7</v>
      </c>
      <c r="AE1111" s="25">
        <v>338</v>
      </c>
      <c r="AF1111" s="25">
        <v>2080</v>
      </c>
      <c r="AG1111" s="25">
        <v>720640</v>
      </c>
      <c r="AH1111" s="23">
        <v>3</v>
      </c>
      <c r="AI1111" s="23">
        <v>397</v>
      </c>
      <c r="AJ1111" s="23">
        <v>2000</v>
      </c>
      <c r="AK1111" s="23">
        <v>793333</v>
      </c>
      <c r="AL1111" s="4"/>
      <c r="AM1111" s="4"/>
      <c r="AN1111" s="4"/>
      <c r="AO1111" s="4"/>
    </row>
    <row r="1112" spans="1:45" ht="15.75" x14ac:dyDescent="0.25">
      <c r="A1112" s="8">
        <v>38051</v>
      </c>
      <c r="B1112" s="4">
        <v>33</v>
      </c>
      <c r="C1112" s="4">
        <v>116</v>
      </c>
      <c r="D1112" s="4">
        <v>2228</v>
      </c>
      <c r="E1112" s="10">
        <v>265309</v>
      </c>
      <c r="F1112" s="4">
        <v>18</v>
      </c>
      <c r="G1112" s="4">
        <v>147</v>
      </c>
      <c r="H1112" s="10">
        <v>2400</v>
      </c>
      <c r="I1112" s="10">
        <v>353333</v>
      </c>
      <c r="J1112" s="4">
        <v>91</v>
      </c>
      <c r="K1112" s="4">
        <v>162</v>
      </c>
      <c r="L1112" s="9">
        <v>2410</v>
      </c>
      <c r="M1112" s="10">
        <v>389876</v>
      </c>
      <c r="N1112" s="4">
        <v>42</v>
      </c>
      <c r="O1112" s="4">
        <v>208</v>
      </c>
      <c r="P1112" s="9">
        <v>2450</v>
      </c>
      <c r="Q1112" s="4">
        <v>505938</v>
      </c>
      <c r="R1112" s="4">
        <v>63</v>
      </c>
      <c r="S1112" s="4">
        <v>232</v>
      </c>
      <c r="T1112" s="9">
        <v>2388</v>
      </c>
      <c r="U1112" s="4">
        <v>558860</v>
      </c>
      <c r="V1112" s="4">
        <v>23</v>
      </c>
      <c r="W1112" s="4">
        <v>254</v>
      </c>
      <c r="X1112" s="4">
        <v>2450</v>
      </c>
      <c r="Y1112" s="10">
        <v>622513</v>
      </c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6"/>
    </row>
    <row r="1113" spans="1:45" ht="15" x14ac:dyDescent="0.2">
      <c r="A1113" s="8">
        <v>38055</v>
      </c>
      <c r="B1113" s="4">
        <v>24</v>
      </c>
      <c r="C1113" s="4">
        <v>121</v>
      </c>
      <c r="D1113" s="4">
        <v>2312</v>
      </c>
      <c r="E1113" s="10">
        <v>280154</v>
      </c>
      <c r="F1113" s="4">
        <v>77</v>
      </c>
      <c r="G1113" s="4">
        <v>142</v>
      </c>
      <c r="H1113" s="9">
        <v>2567</v>
      </c>
      <c r="I1113" s="4">
        <v>367195</v>
      </c>
      <c r="J1113" s="4">
        <v>166</v>
      </c>
      <c r="K1113" s="4">
        <v>165</v>
      </c>
      <c r="L1113" s="9">
        <v>2450</v>
      </c>
      <c r="M1113" s="4">
        <v>409901</v>
      </c>
      <c r="N1113" s="4">
        <v>291</v>
      </c>
      <c r="O1113" s="4">
        <v>196</v>
      </c>
      <c r="P1113" s="9">
        <v>2423</v>
      </c>
      <c r="Q1113" s="4">
        <v>479972</v>
      </c>
      <c r="R1113" s="4">
        <v>140</v>
      </c>
      <c r="S1113" s="4">
        <v>233</v>
      </c>
      <c r="T1113" s="9">
        <v>2356</v>
      </c>
      <c r="U1113" s="4">
        <v>548519</v>
      </c>
      <c r="V1113" s="4">
        <v>152</v>
      </c>
      <c r="W1113" s="4">
        <v>268</v>
      </c>
      <c r="X1113" s="4">
        <v>2288</v>
      </c>
      <c r="Y1113" s="4">
        <v>615753</v>
      </c>
      <c r="Z1113" s="4">
        <v>31</v>
      </c>
      <c r="AA1113" s="4">
        <v>298</v>
      </c>
      <c r="AB1113" s="4">
        <v>2227</v>
      </c>
      <c r="AC1113" s="4">
        <v>671560</v>
      </c>
      <c r="AD1113" s="4">
        <v>51</v>
      </c>
      <c r="AE1113" s="4">
        <v>324</v>
      </c>
      <c r="AF1113" s="4">
        <v>2220</v>
      </c>
      <c r="AG1113" s="4">
        <v>720325</v>
      </c>
      <c r="AH1113" s="4"/>
      <c r="AI1113" s="4"/>
      <c r="AJ1113" s="4"/>
      <c r="AK1113" s="4"/>
      <c r="AL1113" s="4"/>
      <c r="AM1113" s="4"/>
      <c r="AN1113" s="4"/>
      <c r="AO1113" s="4"/>
    </row>
    <row r="1114" spans="1:45" ht="15" x14ac:dyDescent="0.2">
      <c r="A1114" s="18">
        <v>38057</v>
      </c>
      <c r="B1114" s="25">
        <v>88</v>
      </c>
      <c r="C1114" s="25">
        <v>119</v>
      </c>
      <c r="D1114" s="25">
        <v>2510</v>
      </c>
      <c r="E1114" s="26">
        <v>296230</v>
      </c>
      <c r="F1114" s="25">
        <v>91</v>
      </c>
      <c r="G1114" s="25">
        <v>138</v>
      </c>
      <c r="H1114" s="25">
        <v>2286</v>
      </c>
      <c r="I1114" s="25">
        <v>293329</v>
      </c>
      <c r="J1114" s="25">
        <v>260</v>
      </c>
      <c r="K1114" s="25">
        <v>164</v>
      </c>
      <c r="L1114" s="25">
        <v>2363</v>
      </c>
      <c r="M1114" s="25">
        <v>387623</v>
      </c>
      <c r="N1114" s="25">
        <v>146</v>
      </c>
      <c r="O1114" s="25">
        <v>193</v>
      </c>
      <c r="P1114" s="25">
        <v>2244</v>
      </c>
      <c r="Q1114" s="25">
        <v>444470</v>
      </c>
      <c r="R1114" s="25">
        <v>67</v>
      </c>
      <c r="S1114" s="25">
        <v>229</v>
      </c>
      <c r="T1114" s="25">
        <v>2347</v>
      </c>
      <c r="U1114" s="25">
        <v>542605</v>
      </c>
      <c r="V1114" s="25">
        <v>128</v>
      </c>
      <c r="W1114" s="25">
        <v>272</v>
      </c>
      <c r="X1114" s="25">
        <v>2349</v>
      </c>
      <c r="Y1114" s="25">
        <v>639698</v>
      </c>
      <c r="Z1114" s="25">
        <v>7</v>
      </c>
      <c r="AA1114" s="25">
        <v>289</v>
      </c>
      <c r="AB1114" s="25">
        <v>2240</v>
      </c>
      <c r="AC1114" s="25">
        <v>647640</v>
      </c>
      <c r="AD1114" s="25">
        <v>7</v>
      </c>
      <c r="AE1114" s="25">
        <v>349</v>
      </c>
      <c r="AF1114" s="25">
        <v>2280</v>
      </c>
      <c r="AG1114" s="25">
        <v>794743</v>
      </c>
      <c r="AH1114" s="4"/>
      <c r="AI1114" s="4"/>
      <c r="AJ1114" s="4"/>
      <c r="AK1114" s="4"/>
      <c r="AL1114" s="4"/>
      <c r="AM1114" s="4"/>
      <c r="AN1114" s="4"/>
      <c r="AO1114" s="4"/>
      <c r="AP1114">
        <v>1</v>
      </c>
      <c r="AQ1114">
        <v>518</v>
      </c>
      <c r="AR1114">
        <v>1980</v>
      </c>
      <c r="AS1114">
        <v>1025640</v>
      </c>
    </row>
    <row r="1115" spans="1:45" ht="15" x14ac:dyDescent="0.2">
      <c r="A1115" s="8">
        <v>38058</v>
      </c>
      <c r="B1115" s="4">
        <v>104</v>
      </c>
      <c r="C1115" s="4">
        <v>120</v>
      </c>
      <c r="D1115" s="4">
        <v>2529</v>
      </c>
      <c r="E1115" s="10">
        <v>312604</v>
      </c>
      <c r="F1115" s="4">
        <v>50</v>
      </c>
      <c r="G1115" s="4">
        <v>140</v>
      </c>
      <c r="H1115" s="9">
        <v>2400</v>
      </c>
      <c r="I1115" s="4">
        <v>338252</v>
      </c>
      <c r="J1115" s="4">
        <v>149</v>
      </c>
      <c r="K1115" s="4">
        <v>160</v>
      </c>
      <c r="L1115" s="9">
        <v>2489</v>
      </c>
      <c r="M1115" s="4">
        <v>400747</v>
      </c>
      <c r="N1115" s="4">
        <v>166</v>
      </c>
      <c r="O1115" s="4">
        <v>189</v>
      </c>
      <c r="P1115" s="9">
        <v>2410</v>
      </c>
      <c r="Q1115" s="4">
        <v>468172</v>
      </c>
      <c r="R1115" s="4">
        <v>5</v>
      </c>
      <c r="S1115" s="4">
        <v>228</v>
      </c>
      <c r="T1115" s="9">
        <v>2200</v>
      </c>
      <c r="U1115" s="4">
        <v>500720</v>
      </c>
      <c r="V1115" s="4">
        <v>14</v>
      </c>
      <c r="W1115" s="4">
        <v>264</v>
      </c>
      <c r="X1115" s="4">
        <v>2300</v>
      </c>
      <c r="Y1115" s="4">
        <v>608491</v>
      </c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</row>
    <row r="1116" spans="1:45" ht="15" x14ac:dyDescent="0.2">
      <c r="A1116" s="8">
        <v>38062</v>
      </c>
      <c r="B1116" s="4">
        <v>78</v>
      </c>
      <c r="C1116" s="4">
        <v>125</v>
      </c>
      <c r="D1116" s="4">
        <v>2608</v>
      </c>
      <c r="E1116" s="10">
        <v>339162</v>
      </c>
      <c r="F1116" s="4">
        <v>159</v>
      </c>
      <c r="G1116" s="4">
        <v>143</v>
      </c>
      <c r="H1116" s="9">
        <v>2478</v>
      </c>
      <c r="I1116" s="4">
        <v>357067</v>
      </c>
      <c r="J1116" s="4">
        <v>266</v>
      </c>
      <c r="K1116" s="4">
        <v>165</v>
      </c>
      <c r="L1116" s="9">
        <v>2437</v>
      </c>
      <c r="M1116" s="10">
        <v>420255</v>
      </c>
      <c r="N1116" s="4">
        <v>222</v>
      </c>
      <c r="O1116" s="4">
        <v>199</v>
      </c>
      <c r="P1116" s="9">
        <v>2425</v>
      </c>
      <c r="Q1116" s="4">
        <v>492560</v>
      </c>
      <c r="R1116" s="4">
        <v>132</v>
      </c>
      <c r="S1116" s="4">
        <v>234</v>
      </c>
      <c r="T1116" s="9">
        <v>2442</v>
      </c>
      <c r="U1116" s="4">
        <v>571148</v>
      </c>
      <c r="V1116" s="4">
        <v>85</v>
      </c>
      <c r="W1116" s="4">
        <v>267</v>
      </c>
      <c r="X1116" s="4">
        <v>2368</v>
      </c>
      <c r="Y1116" s="10">
        <v>631636</v>
      </c>
      <c r="Z1116" s="4">
        <v>38</v>
      </c>
      <c r="AA1116" s="4">
        <v>297</v>
      </c>
      <c r="AB1116" s="4">
        <v>2253</v>
      </c>
      <c r="AC1116" s="4">
        <v>681766</v>
      </c>
      <c r="AD1116" s="4">
        <v>18</v>
      </c>
      <c r="AE1116" s="4">
        <v>334</v>
      </c>
      <c r="AF1116" s="4">
        <v>2240</v>
      </c>
      <c r="AG1116" s="4">
        <v>747164</v>
      </c>
      <c r="AH1116" s="4"/>
      <c r="AI1116" s="4"/>
      <c r="AJ1116" s="4"/>
      <c r="AK1116" s="4"/>
      <c r="AL1116" s="4"/>
      <c r="AM1116" s="4"/>
      <c r="AN1116" s="4"/>
      <c r="AO1116" s="4"/>
    </row>
    <row r="1117" spans="1:45" ht="15" x14ac:dyDescent="0.2">
      <c r="A1117" s="18">
        <v>38064</v>
      </c>
      <c r="B1117" s="25">
        <v>74</v>
      </c>
      <c r="C1117" s="25">
        <v>122</v>
      </c>
      <c r="D1117" s="25">
        <v>2356</v>
      </c>
      <c r="E1117" s="26">
        <v>305738</v>
      </c>
      <c r="F1117" s="25">
        <v>50</v>
      </c>
      <c r="G1117" s="25">
        <v>140</v>
      </c>
      <c r="H1117" s="25">
        <v>2364</v>
      </c>
      <c r="I1117" s="25">
        <v>331243</v>
      </c>
      <c r="J1117" s="25">
        <v>193</v>
      </c>
      <c r="K1117" s="25">
        <v>165</v>
      </c>
      <c r="L1117" s="25">
        <v>2264</v>
      </c>
      <c r="M1117" s="25">
        <v>376023</v>
      </c>
      <c r="N1117" s="25">
        <v>428</v>
      </c>
      <c r="O1117" s="25">
        <v>201</v>
      </c>
      <c r="P1117" s="25">
        <v>2370</v>
      </c>
      <c r="Q1117" s="25">
        <v>483241</v>
      </c>
      <c r="R1117" s="25">
        <v>278</v>
      </c>
      <c r="S1117" s="25">
        <v>232</v>
      </c>
      <c r="T1117" s="25">
        <v>2338</v>
      </c>
      <c r="U1117" s="25">
        <v>553728</v>
      </c>
      <c r="V1117" s="25">
        <v>79</v>
      </c>
      <c r="W1117" s="25">
        <v>269</v>
      </c>
      <c r="X1117" s="25">
        <v>2158</v>
      </c>
      <c r="Y1117" s="25">
        <v>628108</v>
      </c>
      <c r="Z1117" s="25">
        <v>113</v>
      </c>
      <c r="AA1117" s="25">
        <v>296</v>
      </c>
      <c r="AB1117" s="25">
        <v>2360</v>
      </c>
      <c r="AC1117" s="25">
        <v>668960</v>
      </c>
      <c r="AD1117" s="25">
        <v>43</v>
      </c>
      <c r="AE1117" s="25">
        <v>335</v>
      </c>
      <c r="AF1117" s="25">
        <v>2170</v>
      </c>
      <c r="AG1117" s="25">
        <v>702111</v>
      </c>
      <c r="AH1117" s="23">
        <v>22</v>
      </c>
      <c r="AI1117" s="23">
        <v>390</v>
      </c>
      <c r="AJ1117" s="23">
        <v>2075</v>
      </c>
      <c r="AK1117" s="23">
        <v>808495</v>
      </c>
      <c r="AL1117" s="4"/>
      <c r="AM1117" s="4"/>
      <c r="AN1117" s="4"/>
      <c r="AO1117" s="4"/>
    </row>
    <row r="1118" spans="1:45" ht="15" x14ac:dyDescent="0.2">
      <c r="A1118" s="8">
        <v>38065</v>
      </c>
      <c r="B1118" s="4">
        <v>85</v>
      </c>
      <c r="C1118" s="4">
        <v>116</v>
      </c>
      <c r="D1118" s="4">
        <v>2214</v>
      </c>
      <c r="E1118" s="10">
        <v>288011</v>
      </c>
      <c r="F1118" s="4">
        <v>68</v>
      </c>
      <c r="G1118" s="4">
        <v>141</v>
      </c>
      <c r="H1118" s="9">
        <v>2286</v>
      </c>
      <c r="I1118" s="4">
        <v>347957</v>
      </c>
      <c r="J1118" s="4">
        <v>82</v>
      </c>
      <c r="K1118" s="4">
        <v>169</v>
      </c>
      <c r="L1118" s="9">
        <v>2250</v>
      </c>
      <c r="M1118" s="10">
        <v>400516</v>
      </c>
      <c r="N1118" s="4">
        <v>310</v>
      </c>
      <c r="O1118" s="4">
        <v>185</v>
      </c>
      <c r="P1118" s="9">
        <v>2312</v>
      </c>
      <c r="Q1118" s="4">
        <v>460289</v>
      </c>
      <c r="R1118" s="4">
        <v>28</v>
      </c>
      <c r="S1118" s="4">
        <v>243</v>
      </c>
      <c r="T1118" s="9">
        <v>2233</v>
      </c>
      <c r="U1118" s="4">
        <v>573671</v>
      </c>
      <c r="V1118" s="4">
        <v>16</v>
      </c>
      <c r="W1118" s="4">
        <v>251</v>
      </c>
      <c r="X1118" s="4">
        <v>2400</v>
      </c>
      <c r="Y1118" s="10">
        <v>601500</v>
      </c>
      <c r="Z1118" s="4">
        <v>3</v>
      </c>
      <c r="AA1118" s="4">
        <v>280</v>
      </c>
      <c r="AB1118" s="4">
        <v>2240</v>
      </c>
      <c r="AC1118" s="4">
        <v>627200</v>
      </c>
      <c r="AD1118" s="4">
        <v>17</v>
      </c>
      <c r="AE1118" s="4">
        <v>330</v>
      </c>
      <c r="AF1118" s="4">
        <v>2220</v>
      </c>
      <c r="AG1118" s="4">
        <v>732861</v>
      </c>
      <c r="AH1118" s="4"/>
      <c r="AI1118" s="4"/>
      <c r="AJ1118" s="4"/>
      <c r="AK1118" s="4"/>
      <c r="AL1118" s="4"/>
      <c r="AM1118" s="4"/>
      <c r="AN1118" s="4"/>
      <c r="AO1118" s="4"/>
    </row>
    <row r="1119" spans="1:45" ht="15.75" x14ac:dyDescent="0.25">
      <c r="A1119" s="8">
        <v>38069</v>
      </c>
      <c r="B1119" s="4">
        <v>37</v>
      </c>
      <c r="C1119" s="4">
        <v>124</v>
      </c>
      <c r="D1119" s="4">
        <v>2383</v>
      </c>
      <c r="E1119" s="10">
        <v>295819</v>
      </c>
      <c r="F1119" s="4">
        <v>78</v>
      </c>
      <c r="G1119" s="4">
        <v>143</v>
      </c>
      <c r="H1119" s="9">
        <v>2450</v>
      </c>
      <c r="I1119" s="4">
        <v>348140</v>
      </c>
      <c r="J1119" s="4">
        <v>206</v>
      </c>
      <c r="K1119" s="4">
        <v>158</v>
      </c>
      <c r="L1119" s="9">
        <v>2455</v>
      </c>
      <c r="M1119" s="4">
        <v>388856</v>
      </c>
      <c r="N1119" s="4">
        <v>255</v>
      </c>
      <c r="O1119" s="4">
        <v>192</v>
      </c>
      <c r="P1119" s="9">
        <v>2415</v>
      </c>
      <c r="Q1119" s="4">
        <v>465833</v>
      </c>
      <c r="R1119" s="4">
        <v>106</v>
      </c>
      <c r="S1119" s="4">
        <v>233</v>
      </c>
      <c r="T1119" s="9">
        <v>2275</v>
      </c>
      <c r="U1119" s="4">
        <v>541298</v>
      </c>
      <c r="V1119" s="4">
        <v>42</v>
      </c>
      <c r="W1119" s="4">
        <v>261</v>
      </c>
      <c r="X1119" s="4">
        <v>2310</v>
      </c>
      <c r="Y1119" s="4">
        <v>604426</v>
      </c>
      <c r="Z1119" s="4">
        <v>16</v>
      </c>
      <c r="AA1119" s="4">
        <v>293</v>
      </c>
      <c r="AB1119" s="4">
        <v>2220</v>
      </c>
      <c r="AC1119" s="4">
        <v>650738</v>
      </c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6"/>
    </row>
    <row r="1120" spans="1:45" ht="15" x14ac:dyDescent="0.2">
      <c r="A1120" s="18">
        <v>38071</v>
      </c>
      <c r="B1120" s="25">
        <v>74</v>
      </c>
      <c r="C1120" s="25">
        <v>123</v>
      </c>
      <c r="D1120" s="25">
        <v>2333</v>
      </c>
      <c r="E1120" s="26">
        <v>290962</v>
      </c>
      <c r="F1120" s="25">
        <v>134</v>
      </c>
      <c r="G1120" s="25">
        <v>142</v>
      </c>
      <c r="H1120" s="25">
        <v>2290</v>
      </c>
      <c r="I1120" s="25">
        <v>325900</v>
      </c>
      <c r="J1120" s="25">
        <v>302</v>
      </c>
      <c r="K1120" s="25">
        <v>166</v>
      </c>
      <c r="L1120" s="25">
        <v>2387</v>
      </c>
      <c r="M1120" s="25">
        <v>400527</v>
      </c>
      <c r="N1120" s="25">
        <v>365</v>
      </c>
      <c r="O1120" s="25">
        <v>199</v>
      </c>
      <c r="P1120" s="25">
        <v>2345</v>
      </c>
      <c r="Q1120" s="25">
        <v>472127</v>
      </c>
      <c r="R1120" s="25">
        <v>118</v>
      </c>
      <c r="S1120" s="25">
        <v>231</v>
      </c>
      <c r="T1120" s="25">
        <v>2367</v>
      </c>
      <c r="U1120" s="25">
        <v>556579</v>
      </c>
      <c r="V1120" s="25">
        <v>120</v>
      </c>
      <c r="W1120" s="25">
        <v>260</v>
      </c>
      <c r="X1120" s="25">
        <v>2300</v>
      </c>
      <c r="Y1120" s="25">
        <v>597756</v>
      </c>
      <c r="Z1120" s="25">
        <v>52</v>
      </c>
      <c r="AA1120" s="25">
        <v>300</v>
      </c>
      <c r="AB1120" s="25">
        <v>2047</v>
      </c>
      <c r="AC1120" s="25">
        <v>616945</v>
      </c>
      <c r="AD1120" s="25">
        <v>18</v>
      </c>
      <c r="AE1120" s="25">
        <v>330</v>
      </c>
      <c r="AF1120" s="25">
        <v>1960</v>
      </c>
      <c r="AG1120" s="25">
        <v>646382</v>
      </c>
      <c r="AH1120" s="4"/>
      <c r="AI1120" s="4"/>
      <c r="AJ1120" s="4"/>
      <c r="AK1120" s="4"/>
      <c r="AL1120" s="4"/>
      <c r="AM1120" s="4"/>
      <c r="AN1120" s="4"/>
      <c r="AO1120" s="4"/>
      <c r="AP1120">
        <v>1</v>
      </c>
      <c r="AQ1120">
        <v>738</v>
      </c>
      <c r="AR1120">
        <v>2150</v>
      </c>
      <c r="AS1120">
        <v>1586700</v>
      </c>
    </row>
    <row r="1121" spans="1:41" ht="15" x14ac:dyDescent="0.2">
      <c r="A1121" s="8">
        <v>38072</v>
      </c>
      <c r="B1121" s="4">
        <v>38</v>
      </c>
      <c r="C1121" s="4">
        <v>112</v>
      </c>
      <c r="D1121" s="4">
        <v>2400</v>
      </c>
      <c r="E1121" s="10">
        <v>278234</v>
      </c>
      <c r="F1121" s="4">
        <v>104</v>
      </c>
      <c r="G1121" s="4">
        <v>136</v>
      </c>
      <c r="H1121" s="9">
        <v>2475</v>
      </c>
      <c r="I1121" s="4">
        <v>337680</v>
      </c>
      <c r="J1121" s="4">
        <v>118</v>
      </c>
      <c r="K1121" s="4">
        <v>164</v>
      </c>
      <c r="L1121" s="9">
        <v>2493</v>
      </c>
      <c r="M1121" s="4">
        <v>412703</v>
      </c>
      <c r="N1121" s="4">
        <v>91</v>
      </c>
      <c r="O1121" s="4">
        <v>195</v>
      </c>
      <c r="P1121" s="9">
        <v>2431</v>
      </c>
      <c r="Q1121" s="4">
        <v>486355</v>
      </c>
      <c r="R1121" s="4"/>
      <c r="S1121" s="4"/>
      <c r="T1121" s="9"/>
      <c r="U1121" s="4"/>
      <c r="V1121" s="4">
        <v>8</v>
      </c>
      <c r="W1121" s="4">
        <v>272</v>
      </c>
      <c r="X1121" s="4">
        <v>2240</v>
      </c>
      <c r="Y1121" s="4">
        <v>609840</v>
      </c>
      <c r="Z1121" s="4">
        <v>80</v>
      </c>
      <c r="AA1121" s="4">
        <v>303</v>
      </c>
      <c r="AB1121" s="4">
        <v>2076</v>
      </c>
      <c r="AC1121" s="4">
        <v>685826</v>
      </c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</row>
    <row r="1122" spans="1:41" ht="15" x14ac:dyDescent="0.2">
      <c r="A1122" s="8">
        <v>38076</v>
      </c>
      <c r="B1122" s="4">
        <v>56</v>
      </c>
      <c r="C1122" s="4">
        <v>121</v>
      </c>
      <c r="D1122" s="4">
        <v>2400</v>
      </c>
      <c r="E1122" s="10">
        <v>302679</v>
      </c>
      <c r="F1122" s="4">
        <v>90</v>
      </c>
      <c r="G1122" s="4">
        <v>138</v>
      </c>
      <c r="H1122" s="9">
        <v>2488</v>
      </c>
      <c r="I1122" s="4">
        <v>346220</v>
      </c>
      <c r="J1122" s="4">
        <v>213</v>
      </c>
      <c r="K1122" s="4">
        <v>166</v>
      </c>
      <c r="L1122" s="9">
        <v>2435</v>
      </c>
      <c r="M1122" s="4">
        <v>416473</v>
      </c>
      <c r="N1122" s="4">
        <v>111</v>
      </c>
      <c r="O1122" s="4">
        <v>196</v>
      </c>
      <c r="P1122" s="9">
        <v>2358</v>
      </c>
      <c r="Q1122" s="4">
        <v>468728</v>
      </c>
      <c r="R1122" s="4">
        <v>190</v>
      </c>
      <c r="S1122" s="4">
        <v>230</v>
      </c>
      <c r="T1122" s="9">
        <v>2339</v>
      </c>
      <c r="U1122" s="4">
        <v>468728</v>
      </c>
      <c r="V1122" s="4">
        <v>1</v>
      </c>
      <c r="W1122" s="4">
        <v>260</v>
      </c>
      <c r="X1122" s="4">
        <v>2120</v>
      </c>
      <c r="Y1122" s="4">
        <v>551200</v>
      </c>
      <c r="Z1122" s="4">
        <v>90</v>
      </c>
      <c r="AA1122" s="4">
        <v>292</v>
      </c>
      <c r="AB1122" s="4">
        <v>2149</v>
      </c>
      <c r="AC1122" s="4">
        <v>658637</v>
      </c>
      <c r="AD1122" s="4">
        <v>30</v>
      </c>
      <c r="AE1122" s="4">
        <v>334</v>
      </c>
      <c r="AF1122" s="4">
        <v>2290</v>
      </c>
      <c r="AG1122" s="4">
        <v>770524</v>
      </c>
      <c r="AH1122" s="4"/>
      <c r="AI1122" s="4"/>
      <c r="AJ1122" s="4"/>
      <c r="AK1122" s="4"/>
      <c r="AL1122" s="1">
        <v>1</v>
      </c>
      <c r="AM1122" s="1">
        <v>578</v>
      </c>
      <c r="AN1122" s="1">
        <v>2160</v>
      </c>
      <c r="AO1122" s="1">
        <v>1248480</v>
      </c>
    </row>
    <row r="1123" spans="1:41" ht="15" x14ac:dyDescent="0.2">
      <c r="A1123" s="8"/>
      <c r="B1123" s="4"/>
      <c r="C1123" s="4"/>
      <c r="D1123" s="4"/>
      <c r="E1123" s="10"/>
      <c r="F1123" s="4"/>
      <c r="G1123" s="4"/>
      <c r="H1123" s="9"/>
      <c r="I1123" s="4"/>
      <c r="J1123" s="4"/>
      <c r="K1123" s="4"/>
      <c r="L1123" s="9"/>
      <c r="M1123" s="4"/>
      <c r="N1123" s="4"/>
      <c r="O1123" s="4"/>
      <c r="P1123" s="9"/>
      <c r="Q1123" s="4"/>
      <c r="R1123" s="4"/>
      <c r="S1123" s="4"/>
      <c r="T1123" s="9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1"/>
      <c r="AM1123" s="1"/>
      <c r="AN1123" s="1"/>
      <c r="AO1123" s="1"/>
    </row>
    <row r="1124" spans="1:41" ht="15" x14ac:dyDescent="0.2">
      <c r="A1124" s="8">
        <v>38078</v>
      </c>
      <c r="B1124" s="4"/>
      <c r="C1124" s="4"/>
      <c r="D1124" s="4"/>
      <c r="E1124" s="10"/>
      <c r="F1124" s="4"/>
      <c r="G1124" s="4"/>
      <c r="H1124" s="9"/>
      <c r="I1124" s="4"/>
      <c r="J1124" s="4"/>
      <c r="K1124" s="4"/>
      <c r="L1124" s="9"/>
      <c r="M1124" s="4"/>
      <c r="N1124" s="4"/>
      <c r="O1124" s="4"/>
      <c r="P1124" s="9"/>
      <c r="Q1124" s="4"/>
      <c r="R1124" s="4"/>
      <c r="S1124" s="4"/>
      <c r="T1124" s="9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</row>
    <row r="1125" spans="1:41" ht="15" x14ac:dyDescent="0.2">
      <c r="A1125" s="8">
        <v>38079</v>
      </c>
      <c r="B1125" s="4">
        <v>52</v>
      </c>
      <c r="C1125" s="4">
        <v>125</v>
      </c>
      <c r="D1125" s="4">
        <v>2450</v>
      </c>
      <c r="E1125" s="10">
        <v>307962</v>
      </c>
      <c r="F1125" s="4">
        <v>89</v>
      </c>
      <c r="G1125" s="4">
        <v>145</v>
      </c>
      <c r="H1125" s="9">
        <v>2383</v>
      </c>
      <c r="I1125" s="4">
        <v>345692</v>
      </c>
      <c r="J1125" s="4">
        <v>294</v>
      </c>
      <c r="K1125" s="4">
        <v>171</v>
      </c>
      <c r="L1125" s="9">
        <v>2450</v>
      </c>
      <c r="M1125" s="4">
        <v>426273</v>
      </c>
      <c r="N1125" s="4">
        <v>86</v>
      </c>
      <c r="O1125" s="4">
        <v>193</v>
      </c>
      <c r="P1125" s="9">
        <v>2319</v>
      </c>
      <c r="Q1125" s="4">
        <v>456680</v>
      </c>
      <c r="R1125" s="4">
        <v>103</v>
      </c>
      <c r="S1125" s="4">
        <v>236</v>
      </c>
      <c r="T1125" s="9">
        <v>2317</v>
      </c>
      <c r="U1125" s="4">
        <v>550870</v>
      </c>
      <c r="V1125" s="4">
        <v>85</v>
      </c>
      <c r="W1125" s="4">
        <v>263</v>
      </c>
      <c r="X1125" s="4">
        <v>2286</v>
      </c>
      <c r="Y1125" s="4">
        <v>609571</v>
      </c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</row>
    <row r="1126" spans="1:41" ht="15" x14ac:dyDescent="0.2">
      <c r="A1126" s="8">
        <v>38083</v>
      </c>
      <c r="B1126" s="4">
        <v>135</v>
      </c>
      <c r="C1126" s="4">
        <v>121</v>
      </c>
      <c r="D1126" s="4">
        <v>2462</v>
      </c>
      <c r="E1126" s="10">
        <v>299617</v>
      </c>
      <c r="F1126" s="4">
        <v>125</v>
      </c>
      <c r="G1126" s="4">
        <v>141</v>
      </c>
      <c r="H1126" s="9">
        <v>2400</v>
      </c>
      <c r="I1126" s="4">
        <v>337693</v>
      </c>
      <c r="J1126" s="4">
        <v>177</v>
      </c>
      <c r="K1126" s="4">
        <v>162</v>
      </c>
      <c r="L1126" s="9">
        <v>2286</v>
      </c>
      <c r="M1126" s="4">
        <v>383677</v>
      </c>
      <c r="N1126" s="4">
        <v>52</v>
      </c>
      <c r="O1126" s="4">
        <v>200</v>
      </c>
      <c r="P1126" s="9">
        <v>2130</v>
      </c>
      <c r="Q1126" s="4">
        <v>462448</v>
      </c>
      <c r="R1126" s="4">
        <v>169</v>
      </c>
      <c r="S1126" s="4">
        <v>238</v>
      </c>
      <c r="T1126" s="9">
        <v>2184</v>
      </c>
      <c r="U1126" s="4">
        <v>526496</v>
      </c>
      <c r="V1126" s="4">
        <v>95</v>
      </c>
      <c r="W1126" s="4">
        <v>258</v>
      </c>
      <c r="X1126" s="4">
        <v>2209</v>
      </c>
      <c r="Y1126" s="4">
        <v>590800</v>
      </c>
      <c r="Z1126" s="4">
        <v>17</v>
      </c>
      <c r="AA1126" s="4">
        <v>299</v>
      </c>
      <c r="AB1126" s="4">
        <v>2080</v>
      </c>
      <c r="AC1126" s="4">
        <v>621064</v>
      </c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</row>
    <row r="1127" spans="1:41" ht="15" x14ac:dyDescent="0.2">
      <c r="A1127" s="18">
        <v>38085</v>
      </c>
      <c r="B1127" s="25">
        <v>57</v>
      </c>
      <c r="C1127" s="25">
        <v>123</v>
      </c>
      <c r="D1127" s="25">
        <v>1570</v>
      </c>
      <c r="E1127" s="26">
        <v>226696</v>
      </c>
      <c r="F1127" s="25">
        <v>74</v>
      </c>
      <c r="G1127" s="25">
        <v>137</v>
      </c>
      <c r="H1127" s="25">
        <v>2093</v>
      </c>
      <c r="I1127" s="25">
        <v>322728</v>
      </c>
      <c r="J1127" s="25">
        <v>168</v>
      </c>
      <c r="K1127" s="25">
        <v>164</v>
      </c>
      <c r="L1127" s="25">
        <v>2221</v>
      </c>
      <c r="M1127" s="25">
        <v>384218</v>
      </c>
      <c r="N1127" s="25">
        <v>129</v>
      </c>
      <c r="O1127" s="25">
        <v>197</v>
      </c>
      <c r="P1127" s="25">
        <v>2281</v>
      </c>
      <c r="Q1127" s="25">
        <v>448135</v>
      </c>
      <c r="R1127" s="25">
        <v>56</v>
      </c>
      <c r="S1127" s="25">
        <v>232</v>
      </c>
      <c r="T1127" s="25">
        <v>2287</v>
      </c>
      <c r="U1127" s="25">
        <v>536901</v>
      </c>
      <c r="V1127" s="25">
        <v>46</v>
      </c>
      <c r="W1127" s="25">
        <v>266</v>
      </c>
      <c r="X1127" s="25">
        <v>2360</v>
      </c>
      <c r="Y1127" s="25">
        <v>627760</v>
      </c>
      <c r="Z1127" s="25">
        <v>6</v>
      </c>
      <c r="AA1127" s="25">
        <v>297</v>
      </c>
      <c r="AB1127" s="25">
        <v>2120</v>
      </c>
      <c r="AC1127" s="25">
        <v>630347</v>
      </c>
      <c r="AD1127" s="14"/>
      <c r="AE1127" s="14"/>
      <c r="AF1127" s="14"/>
      <c r="AG1127" s="14"/>
      <c r="AH1127" s="4"/>
      <c r="AI1127" s="4"/>
      <c r="AJ1127" s="4"/>
      <c r="AK1127" s="4"/>
      <c r="AL1127" s="4"/>
      <c r="AM1127" s="4"/>
      <c r="AN1127" s="4"/>
      <c r="AO1127" s="4"/>
    </row>
    <row r="1128" spans="1:41" ht="15" x14ac:dyDescent="0.2">
      <c r="A1128" s="8">
        <v>38086</v>
      </c>
      <c r="B1128" s="4"/>
      <c r="C1128" s="4"/>
      <c r="D1128" s="4"/>
      <c r="E1128" s="10"/>
      <c r="F1128" s="4"/>
      <c r="G1128" s="4"/>
      <c r="H1128" s="9"/>
      <c r="I1128" s="4"/>
      <c r="J1128" s="4"/>
      <c r="K1128" s="4"/>
      <c r="L1128" s="9"/>
      <c r="M1128" s="4"/>
      <c r="N1128" s="4"/>
      <c r="O1128" s="4"/>
      <c r="P1128" s="9"/>
      <c r="Q1128" s="4"/>
      <c r="R1128" s="4"/>
      <c r="S1128" s="4"/>
      <c r="T1128" s="9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</row>
    <row r="1129" spans="1:41" ht="15" x14ac:dyDescent="0.2">
      <c r="A1129" s="8">
        <v>38090</v>
      </c>
      <c r="B1129" s="4">
        <v>24</v>
      </c>
      <c r="C1129" s="4">
        <v>120</v>
      </c>
      <c r="D1129" s="4">
        <v>2367</v>
      </c>
      <c r="E1129" s="10">
        <v>312179</v>
      </c>
      <c r="F1129" s="4">
        <v>101</v>
      </c>
      <c r="G1129" s="4">
        <v>140</v>
      </c>
      <c r="H1129" s="9">
        <v>2470</v>
      </c>
      <c r="I1129" s="4">
        <v>343169</v>
      </c>
      <c r="J1129" s="4">
        <v>258</v>
      </c>
      <c r="K1129" s="4">
        <v>166</v>
      </c>
      <c r="L1129" s="9">
        <v>2411</v>
      </c>
      <c r="M1129" s="4">
        <v>402602</v>
      </c>
      <c r="N1129" s="4">
        <v>76</v>
      </c>
      <c r="O1129" s="4">
        <v>201</v>
      </c>
      <c r="P1129" s="9">
        <v>2375</v>
      </c>
      <c r="Q1129" s="4">
        <v>478730</v>
      </c>
      <c r="R1129" s="4">
        <v>10</v>
      </c>
      <c r="S1129" s="4">
        <v>228</v>
      </c>
      <c r="T1129" s="9">
        <v>2400</v>
      </c>
      <c r="U1129" s="4">
        <v>546720</v>
      </c>
      <c r="V1129" s="4">
        <v>18</v>
      </c>
      <c r="W1129" s="4">
        <v>258</v>
      </c>
      <c r="X1129" s="4">
        <v>2280</v>
      </c>
      <c r="Y1129" s="4">
        <v>587480</v>
      </c>
      <c r="Z1129" s="4">
        <v>15</v>
      </c>
      <c r="AA1129" s="4">
        <v>283</v>
      </c>
      <c r="AB1129" s="4">
        <v>1960</v>
      </c>
      <c r="AC1129" s="4">
        <v>555595</v>
      </c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</row>
    <row r="1130" spans="1:41" ht="15" x14ac:dyDescent="0.2">
      <c r="A1130" s="18">
        <v>38092</v>
      </c>
      <c r="B1130" s="25">
        <v>85</v>
      </c>
      <c r="C1130" s="25">
        <v>119</v>
      </c>
      <c r="D1130" s="25">
        <v>2210</v>
      </c>
      <c r="E1130" s="26">
        <v>266944</v>
      </c>
      <c r="F1130" s="25">
        <v>213</v>
      </c>
      <c r="G1130" s="25">
        <v>142</v>
      </c>
      <c r="H1130" s="25">
        <v>2317</v>
      </c>
      <c r="I1130" s="25">
        <v>333948</v>
      </c>
      <c r="J1130" s="25">
        <v>146</v>
      </c>
      <c r="K1130" s="25">
        <v>164</v>
      </c>
      <c r="L1130" s="25">
        <v>2314</v>
      </c>
      <c r="M1130" s="25">
        <v>386691</v>
      </c>
      <c r="N1130" s="25">
        <v>170</v>
      </c>
      <c r="O1130" s="25">
        <v>199</v>
      </c>
      <c r="P1130" s="25">
        <v>2283</v>
      </c>
      <c r="Q1130" s="25">
        <v>476493</v>
      </c>
      <c r="R1130" s="25">
        <v>120</v>
      </c>
      <c r="S1130" s="25">
        <v>232</v>
      </c>
      <c r="T1130" s="25">
        <v>2307</v>
      </c>
      <c r="U1130" s="25">
        <v>552135</v>
      </c>
      <c r="V1130" s="25">
        <v>35</v>
      </c>
      <c r="W1130" s="25">
        <v>257</v>
      </c>
      <c r="X1130" s="25">
        <v>2000</v>
      </c>
      <c r="Y1130" s="25">
        <v>513905</v>
      </c>
      <c r="Z1130" s="25">
        <v>115</v>
      </c>
      <c r="AA1130" s="25">
        <v>300</v>
      </c>
      <c r="AB1130" s="25">
        <v>2320</v>
      </c>
      <c r="AC1130" s="25">
        <v>678228</v>
      </c>
      <c r="AD1130" s="25">
        <v>32</v>
      </c>
      <c r="AE1130" s="25">
        <v>343</v>
      </c>
      <c r="AF1130" s="25">
        <v>2250</v>
      </c>
      <c r="AG1130" s="25">
        <v>772902</v>
      </c>
      <c r="AH1130" s="23">
        <v>11</v>
      </c>
      <c r="AI1130" s="23">
        <v>395</v>
      </c>
      <c r="AJ1130" s="23">
        <v>2200</v>
      </c>
      <c r="AK1130" s="23">
        <v>868000</v>
      </c>
      <c r="AL1130" s="14">
        <v>1</v>
      </c>
      <c r="AM1130" s="14">
        <v>472</v>
      </c>
      <c r="AN1130" s="14">
        <v>2100</v>
      </c>
      <c r="AO1130" s="14">
        <v>991200</v>
      </c>
    </row>
    <row r="1131" spans="1:41" ht="15" x14ac:dyDescent="0.2">
      <c r="A1131" s="8">
        <v>38093</v>
      </c>
      <c r="B1131" s="4">
        <v>80</v>
      </c>
      <c r="C1131" s="4">
        <v>106</v>
      </c>
      <c r="D1131" s="4">
        <v>2325</v>
      </c>
      <c r="E1131" s="10">
        <v>254685</v>
      </c>
      <c r="F1131" s="4">
        <v>121</v>
      </c>
      <c r="G1131" s="4">
        <v>141</v>
      </c>
      <c r="H1131" s="9">
        <v>2400</v>
      </c>
      <c r="I1131" s="4">
        <v>342002</v>
      </c>
      <c r="J1131" s="4">
        <v>55</v>
      </c>
      <c r="K1131" s="4">
        <v>168</v>
      </c>
      <c r="L1131" s="9">
        <v>2340</v>
      </c>
      <c r="M1131" s="4">
        <v>403342</v>
      </c>
      <c r="N1131" s="4">
        <v>330</v>
      </c>
      <c r="O1131" s="4">
        <v>194</v>
      </c>
      <c r="P1131" s="9">
        <v>2262</v>
      </c>
      <c r="Q1131" s="4">
        <v>472111</v>
      </c>
      <c r="R1131" s="4">
        <v>9</v>
      </c>
      <c r="S1131" s="4">
        <v>242</v>
      </c>
      <c r="T1131" s="9">
        <v>2220</v>
      </c>
      <c r="U1131" s="4">
        <v>536253</v>
      </c>
      <c r="V1131" s="4">
        <v>39</v>
      </c>
      <c r="W1131" s="4">
        <v>276</v>
      </c>
      <c r="X1131" s="4">
        <v>2063</v>
      </c>
      <c r="Y1131" s="4">
        <v>634077</v>
      </c>
      <c r="Z1131" s="4">
        <v>49</v>
      </c>
      <c r="AA1131" s="4">
        <v>291</v>
      </c>
      <c r="AB1131" s="4">
        <v>2170</v>
      </c>
      <c r="AC1131" s="4">
        <v>629955</v>
      </c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</row>
    <row r="1132" spans="1:41" ht="15" x14ac:dyDescent="0.2">
      <c r="A1132" s="8">
        <v>38097</v>
      </c>
      <c r="B1132" s="4">
        <v>20</v>
      </c>
      <c r="C1132" s="4">
        <v>100</v>
      </c>
      <c r="D1132" s="4">
        <v>2267</v>
      </c>
      <c r="E1132" s="10">
        <v>226000</v>
      </c>
      <c r="F1132" s="4">
        <v>120</v>
      </c>
      <c r="G1132" s="4">
        <v>143</v>
      </c>
      <c r="H1132" s="9">
        <v>2517</v>
      </c>
      <c r="I1132" s="4">
        <v>361272</v>
      </c>
      <c r="J1132" s="4">
        <v>221</v>
      </c>
      <c r="K1132" s="4">
        <v>164</v>
      </c>
      <c r="L1132" s="9">
        <v>2468</v>
      </c>
      <c r="M1132" s="4">
        <v>407799</v>
      </c>
      <c r="N1132" s="4">
        <v>141</v>
      </c>
      <c r="O1132" s="4">
        <v>193</v>
      </c>
      <c r="P1132" s="9">
        <v>2512</v>
      </c>
      <c r="Q1132" s="4">
        <v>485914</v>
      </c>
      <c r="R1132" s="4">
        <v>33</v>
      </c>
      <c r="S1132" s="4">
        <v>238</v>
      </c>
      <c r="T1132" s="9">
        <v>2450</v>
      </c>
      <c r="U1132" s="4">
        <v>578370</v>
      </c>
      <c r="V1132" s="4">
        <v>44</v>
      </c>
      <c r="W1132" s="4">
        <v>273</v>
      </c>
      <c r="X1132" s="4">
        <v>2193</v>
      </c>
      <c r="Y1132" s="4">
        <v>601181</v>
      </c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</row>
    <row r="1133" spans="1:41" ht="12" customHeight="1" x14ac:dyDescent="0.2">
      <c r="A1133" s="18">
        <v>38099</v>
      </c>
      <c r="B1133" s="25">
        <v>68</v>
      </c>
      <c r="C1133" s="25">
        <v>114</v>
      </c>
      <c r="D1133" s="25">
        <v>2144</v>
      </c>
      <c r="E1133" s="26">
        <v>243388</v>
      </c>
      <c r="F1133" s="25">
        <v>162</v>
      </c>
      <c r="G1133" s="25">
        <v>140</v>
      </c>
      <c r="H1133" s="25">
        <v>2288</v>
      </c>
      <c r="I1133" s="25">
        <v>331422</v>
      </c>
      <c r="J1133" s="25">
        <v>152</v>
      </c>
      <c r="K1133" s="25">
        <v>161</v>
      </c>
      <c r="L1133" s="25">
        <v>2214</v>
      </c>
      <c r="M1133" s="25">
        <v>382044</v>
      </c>
      <c r="N1133" s="25">
        <v>89</v>
      </c>
      <c r="O1133" s="25">
        <v>197</v>
      </c>
      <c r="P1133" s="25">
        <v>2568</v>
      </c>
      <c r="Q1133" s="25">
        <v>508551</v>
      </c>
      <c r="R1133" s="25">
        <v>100</v>
      </c>
      <c r="S1133" s="25">
        <v>232</v>
      </c>
      <c r="T1133" s="25">
        <v>2432</v>
      </c>
      <c r="U1133" s="25">
        <v>570406</v>
      </c>
      <c r="V1133" s="25">
        <v>126</v>
      </c>
      <c r="W1133" s="25">
        <v>273</v>
      </c>
      <c r="X1133" s="25">
        <v>2224</v>
      </c>
      <c r="Y1133" s="25">
        <v>650664</v>
      </c>
      <c r="Z1133" s="25">
        <v>88</v>
      </c>
      <c r="AA1133" s="25">
        <v>312</v>
      </c>
      <c r="AB1133" s="25">
        <v>2340</v>
      </c>
      <c r="AC1133" s="25">
        <v>720910</v>
      </c>
      <c r="AD1133" s="25">
        <v>11</v>
      </c>
      <c r="AE1133" s="25">
        <v>322</v>
      </c>
      <c r="AF1133" s="25">
        <v>2005</v>
      </c>
      <c r="AG1133" s="25">
        <v>686445</v>
      </c>
      <c r="AH1133" s="4"/>
      <c r="AI1133" s="4"/>
      <c r="AJ1133" s="4"/>
      <c r="AK1133" s="4"/>
      <c r="AL1133" s="4"/>
      <c r="AM1133" s="4"/>
      <c r="AN1133" s="4"/>
      <c r="AO1133" s="4"/>
    </row>
    <row r="1134" spans="1:41" ht="15" x14ac:dyDescent="0.2">
      <c r="A1134" s="8">
        <v>38100</v>
      </c>
      <c r="B1134" s="4">
        <v>35</v>
      </c>
      <c r="C1134" s="4">
        <v>110</v>
      </c>
      <c r="D1134" s="4">
        <v>2438</v>
      </c>
      <c r="E1134" s="10">
        <v>270737</v>
      </c>
      <c r="F1134" s="4">
        <v>164</v>
      </c>
      <c r="G1134" s="4">
        <v>142</v>
      </c>
      <c r="H1134" s="9">
        <v>2481</v>
      </c>
      <c r="I1134" s="4">
        <v>352209</v>
      </c>
      <c r="J1134" s="4">
        <v>82</v>
      </c>
      <c r="K1134" s="4">
        <v>164</v>
      </c>
      <c r="L1134" s="9">
        <v>2525</v>
      </c>
      <c r="M1134" s="4">
        <v>421482</v>
      </c>
      <c r="N1134" s="4">
        <v>90</v>
      </c>
      <c r="O1134" s="4">
        <v>190</v>
      </c>
      <c r="P1134" s="9">
        <v>2562</v>
      </c>
      <c r="Q1134" s="4">
        <v>486802</v>
      </c>
      <c r="R1134" s="4">
        <v>30</v>
      </c>
      <c r="S1134" s="4">
        <v>234</v>
      </c>
      <c r="T1134" s="9">
        <v>2300</v>
      </c>
      <c r="U1134" s="4">
        <v>545563</v>
      </c>
      <c r="V1134" s="4">
        <v>48</v>
      </c>
      <c r="W1134" s="4">
        <v>269</v>
      </c>
      <c r="X1134" s="4">
        <v>2385</v>
      </c>
      <c r="Y1134" s="4">
        <v>640488</v>
      </c>
      <c r="Z1134" s="4"/>
      <c r="AA1134" s="4"/>
      <c r="AB1134" s="4"/>
      <c r="AC1134" s="4"/>
      <c r="AD1134" s="4">
        <v>16</v>
      </c>
      <c r="AE1134" s="4">
        <v>324</v>
      </c>
      <c r="AF1134" s="4">
        <v>2200</v>
      </c>
      <c r="AG1134" s="4">
        <v>711975</v>
      </c>
      <c r="AH1134" s="4"/>
      <c r="AI1134" s="4"/>
      <c r="AJ1134" s="4"/>
      <c r="AK1134" s="4"/>
      <c r="AL1134" s="4"/>
      <c r="AM1134" s="4"/>
      <c r="AN1134" s="4"/>
      <c r="AO1134" s="4"/>
    </row>
    <row r="1135" spans="1:41" ht="15" x14ac:dyDescent="0.2">
      <c r="A1135" s="8">
        <v>38104</v>
      </c>
      <c r="B1135" s="4">
        <v>158</v>
      </c>
      <c r="C1135" s="4">
        <v>121</v>
      </c>
      <c r="D1135" s="4">
        <v>2525</v>
      </c>
      <c r="E1135" s="10">
        <v>308392</v>
      </c>
      <c r="F1135" s="4">
        <v>217</v>
      </c>
      <c r="G1135" s="4">
        <v>140</v>
      </c>
      <c r="H1135" s="9">
        <v>2545</v>
      </c>
      <c r="I1135" s="4">
        <v>356155</v>
      </c>
      <c r="J1135" s="4">
        <v>269</v>
      </c>
      <c r="K1135" s="4">
        <v>159</v>
      </c>
      <c r="L1135" s="9">
        <v>2521</v>
      </c>
      <c r="M1135" s="4">
        <v>403758</v>
      </c>
      <c r="N1135" s="4">
        <v>146</v>
      </c>
      <c r="O1135" s="4">
        <v>196</v>
      </c>
      <c r="P1135" s="9">
        <v>2312</v>
      </c>
      <c r="Q1135" s="4">
        <v>459616</v>
      </c>
      <c r="R1135" s="4">
        <v>2</v>
      </c>
      <c r="S1135" s="4">
        <v>247</v>
      </c>
      <c r="T1135" s="9">
        <v>2250</v>
      </c>
      <c r="U1135" s="4">
        <v>555650</v>
      </c>
      <c r="V1135" s="4">
        <v>30</v>
      </c>
      <c r="W1135" s="4">
        <v>254</v>
      </c>
      <c r="X1135" s="4">
        <v>2217</v>
      </c>
      <c r="Y1135" s="4">
        <v>591503</v>
      </c>
      <c r="Z1135" s="4">
        <v>37</v>
      </c>
      <c r="AA1135" s="4">
        <v>295</v>
      </c>
      <c r="AB1135" s="4">
        <v>2310</v>
      </c>
      <c r="AC1135" s="4">
        <v>680801</v>
      </c>
      <c r="AD1135" s="4"/>
      <c r="AE1135" s="4"/>
      <c r="AF1135" s="4"/>
      <c r="AG1135" s="4"/>
      <c r="AH1135" s="4"/>
      <c r="AI1135" s="4"/>
      <c r="AJ1135" s="4"/>
      <c r="AK1135" s="4"/>
      <c r="AL1135" s="1">
        <v>8</v>
      </c>
      <c r="AM1135" s="1">
        <v>404</v>
      </c>
      <c r="AN1135" s="1">
        <v>2440</v>
      </c>
      <c r="AO1135" s="1">
        <v>984540</v>
      </c>
    </row>
    <row r="1136" spans="1:41" ht="15" x14ac:dyDescent="0.2">
      <c r="A1136" s="18">
        <v>38106</v>
      </c>
      <c r="B1136" s="25">
        <v>93</v>
      </c>
      <c r="C1136" s="25">
        <v>117</v>
      </c>
      <c r="D1136" s="25">
        <v>2115</v>
      </c>
      <c r="E1136" s="26">
        <v>257691</v>
      </c>
      <c r="F1136" s="25">
        <v>229</v>
      </c>
      <c r="G1136" s="25">
        <v>140</v>
      </c>
      <c r="H1136" s="25">
        <v>2341</v>
      </c>
      <c r="I1136" s="25">
        <v>342410</v>
      </c>
      <c r="J1136" s="25">
        <v>542</v>
      </c>
      <c r="K1136" s="25">
        <v>165</v>
      </c>
      <c r="L1136" s="25">
        <v>2528</v>
      </c>
      <c r="M1136" s="25">
        <v>436241</v>
      </c>
      <c r="N1136" s="25">
        <v>266</v>
      </c>
      <c r="O1136" s="25">
        <v>195</v>
      </c>
      <c r="P1136" s="25">
        <v>2374</v>
      </c>
      <c r="Q1136" s="25">
        <v>484456</v>
      </c>
      <c r="R1136" s="25">
        <v>296</v>
      </c>
      <c r="S1136" s="25">
        <v>234</v>
      </c>
      <c r="T1136" s="25">
        <v>2348</v>
      </c>
      <c r="U1136" s="25">
        <v>567856</v>
      </c>
      <c r="V1136" s="25">
        <v>147</v>
      </c>
      <c r="W1136" s="25">
        <v>261</v>
      </c>
      <c r="X1136" s="25">
        <v>2410</v>
      </c>
      <c r="Y1136" s="25">
        <v>615979</v>
      </c>
      <c r="Z1136" s="25">
        <v>76</v>
      </c>
      <c r="AA1136" s="25">
        <v>306</v>
      </c>
      <c r="AB1136" s="25">
        <v>2277</v>
      </c>
      <c r="AC1136" s="25">
        <v>705460</v>
      </c>
      <c r="AD1136" s="25">
        <v>1</v>
      </c>
      <c r="AE1136" s="25">
        <v>340</v>
      </c>
      <c r="AF1136" s="25">
        <v>2240</v>
      </c>
      <c r="AG1136" s="25">
        <v>761600</v>
      </c>
      <c r="AH1136" s="4"/>
      <c r="AI1136" s="4"/>
      <c r="AJ1136" s="4"/>
      <c r="AK1136" s="4"/>
      <c r="AL1136" s="4"/>
      <c r="AM1136" s="4"/>
      <c r="AN1136" s="4"/>
      <c r="AO1136" s="4"/>
    </row>
    <row r="1137" spans="1:45" ht="15" x14ac:dyDescent="0.2">
      <c r="A1137" s="8">
        <v>38107</v>
      </c>
      <c r="B1137" s="4">
        <v>40</v>
      </c>
      <c r="C1137" s="4">
        <v>123</v>
      </c>
      <c r="D1137" s="4">
        <v>2480</v>
      </c>
      <c r="E1137" s="10">
        <v>304522</v>
      </c>
      <c r="F1137" s="4">
        <v>58</v>
      </c>
      <c r="G1137" s="4">
        <v>134</v>
      </c>
      <c r="H1137" s="9">
        <v>2500</v>
      </c>
      <c r="I1137" s="4">
        <v>336640</v>
      </c>
      <c r="J1137" s="4">
        <v>182</v>
      </c>
      <c r="K1137" s="4">
        <v>164</v>
      </c>
      <c r="L1137" s="9">
        <v>2515</v>
      </c>
      <c r="M1137" s="4">
        <v>412370</v>
      </c>
      <c r="N1137" s="4">
        <v>105</v>
      </c>
      <c r="O1137" s="4">
        <v>197</v>
      </c>
      <c r="P1137" s="9">
        <v>2508</v>
      </c>
      <c r="Q1137" s="4">
        <v>498710</v>
      </c>
      <c r="R1137" s="4">
        <v>2</v>
      </c>
      <c r="S1137" s="4">
        <v>245</v>
      </c>
      <c r="T1137" s="9">
        <v>2100</v>
      </c>
      <c r="U1137" s="4">
        <v>514500</v>
      </c>
      <c r="V1137" s="4">
        <v>43</v>
      </c>
      <c r="W1137" s="4">
        <v>266</v>
      </c>
      <c r="X1137" s="4">
        <v>2463</v>
      </c>
      <c r="Y1137" s="4">
        <v>668076</v>
      </c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</row>
    <row r="1138" spans="1:45" ht="15" x14ac:dyDescent="0.2">
      <c r="A1138" s="8"/>
      <c r="B1138" s="4"/>
      <c r="C1138" s="4"/>
      <c r="D1138" s="4"/>
      <c r="E1138" s="10"/>
      <c r="F1138" s="4"/>
      <c r="G1138" s="4"/>
      <c r="H1138" s="9"/>
      <c r="I1138" s="4"/>
      <c r="J1138" s="4"/>
      <c r="K1138" s="4"/>
      <c r="L1138" s="9"/>
      <c r="M1138" s="4"/>
      <c r="N1138" s="4"/>
      <c r="O1138" s="4"/>
      <c r="P1138" s="9"/>
      <c r="Q1138" s="4"/>
      <c r="R1138" s="4"/>
      <c r="S1138" s="4"/>
      <c r="T1138" s="9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</row>
    <row r="1139" spans="1:45" ht="15.75" x14ac:dyDescent="0.25">
      <c r="A1139" s="30">
        <v>38110</v>
      </c>
      <c r="B1139" s="32">
        <v>68</v>
      </c>
      <c r="C1139" s="32">
        <v>108</v>
      </c>
      <c r="D1139" s="32">
        <v>2085</v>
      </c>
      <c r="E1139" s="33">
        <v>225918</v>
      </c>
      <c r="F1139" s="32">
        <v>26</v>
      </c>
      <c r="G1139" s="32">
        <v>144</v>
      </c>
      <c r="H1139" s="32">
        <v>2320</v>
      </c>
      <c r="I1139" s="32">
        <v>331467</v>
      </c>
      <c r="J1139" s="32">
        <v>14</v>
      </c>
      <c r="K1139" s="32">
        <v>168</v>
      </c>
      <c r="L1139" s="32">
        <v>2267</v>
      </c>
      <c r="M1139" s="32">
        <v>402214</v>
      </c>
      <c r="N1139" s="32">
        <v>48</v>
      </c>
      <c r="O1139" s="32">
        <v>189</v>
      </c>
      <c r="P1139" s="32">
        <v>2100</v>
      </c>
      <c r="Q1139" s="32">
        <v>390103</v>
      </c>
      <c r="R1139" s="32">
        <v>17</v>
      </c>
      <c r="S1139" s="32">
        <v>220</v>
      </c>
      <c r="T1139" s="32">
        <v>2025</v>
      </c>
      <c r="U1139" s="32">
        <v>460218</v>
      </c>
      <c r="V1139" s="32"/>
      <c r="W1139" s="32"/>
      <c r="X1139" s="32"/>
      <c r="Y1139" s="32"/>
      <c r="Z1139" s="32"/>
      <c r="AA1139" s="32"/>
      <c r="AB1139" s="32"/>
      <c r="AC1139" s="32"/>
      <c r="AD1139" s="32"/>
      <c r="AE1139" s="32"/>
      <c r="AF1139" s="32"/>
      <c r="AG1139" s="32"/>
      <c r="AH1139" s="32"/>
      <c r="AI1139" s="4"/>
      <c r="AJ1139" s="4"/>
      <c r="AK1139" s="4"/>
      <c r="AL1139" s="4"/>
      <c r="AM1139" s="4"/>
      <c r="AN1139" s="4"/>
      <c r="AO1139" s="4"/>
      <c r="AP1139" s="6"/>
    </row>
    <row r="1140" spans="1:45" ht="15" x14ac:dyDescent="0.2">
      <c r="A1140" s="8">
        <v>38111</v>
      </c>
      <c r="B1140" s="4">
        <v>115</v>
      </c>
      <c r="C1140" s="4">
        <v>124</v>
      </c>
      <c r="D1140" s="4">
        <v>2580</v>
      </c>
      <c r="E1140" s="10">
        <v>324186</v>
      </c>
      <c r="F1140" s="4">
        <v>153</v>
      </c>
      <c r="G1140" s="4">
        <v>136</v>
      </c>
      <c r="H1140" s="9">
        <v>2536</v>
      </c>
      <c r="I1140" s="4">
        <v>347767</v>
      </c>
      <c r="J1140" s="4">
        <v>274</v>
      </c>
      <c r="K1140" s="4">
        <v>163</v>
      </c>
      <c r="L1140" s="9">
        <v>2542</v>
      </c>
      <c r="M1140" s="4">
        <v>412089</v>
      </c>
      <c r="N1140" s="4">
        <v>213</v>
      </c>
      <c r="O1140" s="4">
        <v>198</v>
      </c>
      <c r="P1140" s="9">
        <v>2467</v>
      </c>
      <c r="Q1140" s="4">
        <v>490382</v>
      </c>
      <c r="R1140" s="4">
        <v>179</v>
      </c>
      <c r="S1140" s="4">
        <v>233</v>
      </c>
      <c r="T1140" s="9">
        <v>2419</v>
      </c>
      <c r="U1140" s="4">
        <v>566539</v>
      </c>
      <c r="V1140" s="4">
        <v>24</v>
      </c>
      <c r="W1140" s="4">
        <v>255</v>
      </c>
      <c r="X1140" s="4">
        <v>2360</v>
      </c>
      <c r="Y1140" s="4">
        <v>646250</v>
      </c>
      <c r="Z1140" s="4">
        <v>37</v>
      </c>
      <c r="AA1140" s="4">
        <v>291</v>
      </c>
      <c r="AB1140" s="4">
        <v>2320</v>
      </c>
      <c r="AC1140" s="4">
        <v>675585</v>
      </c>
      <c r="AD1140" s="4">
        <v>1</v>
      </c>
      <c r="AE1140" s="4">
        <v>326</v>
      </c>
      <c r="AF1140" s="4">
        <v>2240</v>
      </c>
      <c r="AG1140" s="4">
        <v>730240</v>
      </c>
      <c r="AH1140" s="4"/>
      <c r="AI1140" s="4"/>
      <c r="AJ1140" s="4"/>
      <c r="AK1140" s="4"/>
      <c r="AL1140" s="4"/>
      <c r="AM1140" s="4"/>
      <c r="AN1140" s="4"/>
      <c r="AO1140" s="4"/>
      <c r="AP1140">
        <v>1</v>
      </c>
      <c r="AQ1140">
        <v>540</v>
      </c>
      <c r="AR1140">
        <v>2320</v>
      </c>
      <c r="AS1140">
        <v>1252800</v>
      </c>
    </row>
    <row r="1141" spans="1:45" ht="15" x14ac:dyDescent="0.2">
      <c r="A1141" s="18">
        <v>38113</v>
      </c>
      <c r="B1141" s="25">
        <v>99</v>
      </c>
      <c r="C1141" s="25">
        <v>121</v>
      </c>
      <c r="D1141" s="25">
        <v>2220</v>
      </c>
      <c r="E1141" s="26">
        <v>279599</v>
      </c>
      <c r="F1141" s="25">
        <v>234</v>
      </c>
      <c r="G1141" s="25">
        <v>139</v>
      </c>
      <c r="H1141" s="25">
        <v>2307</v>
      </c>
      <c r="I1141" s="25">
        <v>334352</v>
      </c>
      <c r="J1141" s="25">
        <v>334</v>
      </c>
      <c r="K1141" s="25">
        <v>165</v>
      </c>
      <c r="L1141" s="25">
        <v>2364</v>
      </c>
      <c r="M1141" s="25">
        <v>407778</v>
      </c>
      <c r="N1141" s="25">
        <v>228</v>
      </c>
      <c r="O1141" s="25">
        <v>194</v>
      </c>
      <c r="P1141" s="25">
        <v>2319</v>
      </c>
      <c r="Q1141" s="25">
        <v>477279</v>
      </c>
      <c r="R1141" s="25">
        <v>121</v>
      </c>
      <c r="S1141" s="25">
        <v>231</v>
      </c>
      <c r="T1141" s="25">
        <v>2228</v>
      </c>
      <c r="U1141" s="25">
        <v>577279</v>
      </c>
      <c r="V1141" s="25">
        <v>117</v>
      </c>
      <c r="W1141" s="25">
        <v>263</v>
      </c>
      <c r="X1141" s="25">
        <v>2185</v>
      </c>
      <c r="Y1141" s="25">
        <v>584033</v>
      </c>
      <c r="Z1141" s="25">
        <v>62</v>
      </c>
      <c r="AA1141" s="25">
        <v>299</v>
      </c>
      <c r="AB1141" s="25">
        <v>2210</v>
      </c>
      <c r="AC1141" s="25">
        <v>664522</v>
      </c>
      <c r="AD1141" s="25">
        <v>22</v>
      </c>
      <c r="AE1141" s="25">
        <v>333</v>
      </c>
      <c r="AF1141" s="25">
        <v>2260</v>
      </c>
      <c r="AG1141" s="25">
        <v>760380</v>
      </c>
      <c r="AH1141" s="4"/>
      <c r="AI1141" s="4"/>
      <c r="AJ1141" s="4"/>
      <c r="AK1141" s="4"/>
      <c r="AL1141" s="4"/>
      <c r="AM1141" s="4"/>
      <c r="AN1141" s="4"/>
      <c r="AO1141" s="4"/>
    </row>
    <row r="1142" spans="1:45" ht="15" x14ac:dyDescent="0.2">
      <c r="A1142" s="8">
        <v>38114</v>
      </c>
      <c r="B1142" s="4">
        <v>47</v>
      </c>
      <c r="C1142" s="4">
        <v>118</v>
      </c>
      <c r="D1142" s="4">
        <v>2450</v>
      </c>
      <c r="E1142" s="10">
        <v>294587</v>
      </c>
      <c r="F1142" s="4">
        <v>138</v>
      </c>
      <c r="G1142" s="4">
        <v>140</v>
      </c>
      <c r="H1142" s="9">
        <v>2530</v>
      </c>
      <c r="I1142" s="4">
        <v>356360</v>
      </c>
      <c r="J1142" s="4">
        <v>171</v>
      </c>
      <c r="K1142" s="4">
        <v>163</v>
      </c>
      <c r="L1142" s="9">
        <v>2439</v>
      </c>
      <c r="M1142" s="4">
        <v>397851</v>
      </c>
      <c r="N1142" s="4">
        <v>118</v>
      </c>
      <c r="O1142" s="4">
        <v>196</v>
      </c>
      <c r="P1142" s="9">
        <v>2519</v>
      </c>
      <c r="Q1142" s="4">
        <v>518019</v>
      </c>
      <c r="R1142" s="4">
        <v>43</v>
      </c>
      <c r="S1142" s="4">
        <v>225</v>
      </c>
      <c r="T1142" s="9">
        <v>2425</v>
      </c>
      <c r="U1142" s="4">
        <v>545195</v>
      </c>
      <c r="V1142" s="4"/>
      <c r="W1142" s="4"/>
      <c r="X1142" s="4"/>
      <c r="Y1142" s="4"/>
      <c r="Z1142" s="4"/>
      <c r="AA1142" s="4"/>
      <c r="AB1142" s="4"/>
      <c r="AC1142" s="4"/>
      <c r="AD1142" s="4">
        <v>2</v>
      </c>
      <c r="AE1142" s="4">
        <v>342</v>
      </c>
      <c r="AF1142" s="4">
        <v>2200</v>
      </c>
      <c r="AG1142" s="4">
        <v>752400</v>
      </c>
      <c r="AH1142" s="1">
        <v>1</v>
      </c>
      <c r="AI1142" s="1">
        <v>370</v>
      </c>
      <c r="AJ1142" s="1">
        <v>1940</v>
      </c>
      <c r="AK1142" s="1">
        <v>717800</v>
      </c>
      <c r="AL1142" s="4"/>
      <c r="AM1142" s="4"/>
      <c r="AN1142" s="4"/>
      <c r="AO1142" s="4"/>
    </row>
    <row r="1143" spans="1:45" ht="15" x14ac:dyDescent="0.2">
      <c r="A1143" s="8">
        <v>38118</v>
      </c>
      <c r="B1143" s="4">
        <v>52</v>
      </c>
      <c r="C1143" s="4">
        <v>117</v>
      </c>
      <c r="D1143" s="4">
        <v>2442</v>
      </c>
      <c r="E1143" s="10">
        <v>285154</v>
      </c>
      <c r="F1143" s="4">
        <v>121</v>
      </c>
      <c r="G1143" s="4">
        <v>137</v>
      </c>
      <c r="H1143" s="9">
        <v>2493</v>
      </c>
      <c r="I1143" s="4">
        <v>340477</v>
      </c>
      <c r="J1143" s="4">
        <v>268</v>
      </c>
      <c r="K1143" s="4">
        <v>165</v>
      </c>
      <c r="L1143" s="9">
        <v>2490</v>
      </c>
      <c r="M1143" s="4">
        <v>411847</v>
      </c>
      <c r="N1143" s="4">
        <v>136</v>
      </c>
      <c r="O1143" s="4">
        <v>198</v>
      </c>
      <c r="P1143" s="9">
        <v>2467</v>
      </c>
      <c r="Q1143" s="4">
        <v>490051</v>
      </c>
      <c r="R1143" s="4">
        <v>81</v>
      </c>
      <c r="S1143" s="4">
        <v>238</v>
      </c>
      <c r="T1143" s="9">
        <v>2420</v>
      </c>
      <c r="U1143" s="4">
        <v>582091</v>
      </c>
      <c r="V1143" s="4">
        <v>41</v>
      </c>
      <c r="W1143" s="4">
        <v>254</v>
      </c>
      <c r="X1143" s="4">
        <v>2363</v>
      </c>
      <c r="Y1143" s="4">
        <v>601329</v>
      </c>
      <c r="Z1143" s="4">
        <v>20</v>
      </c>
      <c r="AA1143" s="4">
        <v>293</v>
      </c>
      <c r="AB1143" s="4">
        <v>2153</v>
      </c>
      <c r="AC1143" s="4">
        <v>682522</v>
      </c>
      <c r="AD1143" s="4">
        <v>38</v>
      </c>
      <c r="AE1143" s="4">
        <v>345</v>
      </c>
      <c r="AF1143" s="4">
        <v>2073</v>
      </c>
      <c r="AG1143" s="4">
        <v>706058</v>
      </c>
      <c r="AH1143" s="4"/>
      <c r="AI1143" s="4"/>
      <c r="AJ1143" s="4"/>
      <c r="AK1143" s="4"/>
      <c r="AL1143" s="4"/>
      <c r="AM1143" s="4"/>
      <c r="AN1143" s="4"/>
      <c r="AO1143" s="4"/>
    </row>
    <row r="1144" spans="1:45" ht="15.75" x14ac:dyDescent="0.25">
      <c r="A1144" s="18">
        <v>38120</v>
      </c>
      <c r="B1144" s="25">
        <v>39</v>
      </c>
      <c r="C1144" s="25">
        <v>124</v>
      </c>
      <c r="D1144" s="25">
        <v>2575</v>
      </c>
      <c r="E1144" s="26">
        <v>319300</v>
      </c>
      <c r="F1144" s="25">
        <v>150</v>
      </c>
      <c r="G1144" s="25">
        <v>145</v>
      </c>
      <c r="H1144" s="25">
        <v>2475</v>
      </c>
      <c r="I1144" s="25">
        <v>358875</v>
      </c>
      <c r="J1144" s="25">
        <v>256</v>
      </c>
      <c r="K1144" s="25">
        <v>167</v>
      </c>
      <c r="L1144" s="25">
        <v>2475</v>
      </c>
      <c r="M1144" s="25">
        <v>413325</v>
      </c>
      <c r="N1144" s="25">
        <v>363</v>
      </c>
      <c r="O1144" s="25">
        <v>199</v>
      </c>
      <c r="P1144" s="25">
        <v>2650</v>
      </c>
      <c r="Q1144" s="25">
        <v>527350</v>
      </c>
      <c r="R1144" s="25">
        <v>164</v>
      </c>
      <c r="S1144" s="25">
        <v>238</v>
      </c>
      <c r="T1144" s="25">
        <v>2385</v>
      </c>
      <c r="U1144" s="25">
        <v>567630</v>
      </c>
      <c r="V1144" s="25">
        <v>197</v>
      </c>
      <c r="W1144" s="25">
        <v>269</v>
      </c>
      <c r="X1144" s="25">
        <v>2400</v>
      </c>
      <c r="Y1144" s="25">
        <v>640800</v>
      </c>
      <c r="Z1144" s="25">
        <v>2</v>
      </c>
      <c r="AA1144" s="25">
        <v>303</v>
      </c>
      <c r="AB1144" s="25">
        <v>1760</v>
      </c>
      <c r="AC1144" s="25">
        <v>533280</v>
      </c>
      <c r="AD1144" s="25">
        <v>41</v>
      </c>
      <c r="AE1144" s="25">
        <v>346</v>
      </c>
      <c r="AF1144" s="25">
        <v>2125</v>
      </c>
      <c r="AG1144" s="25">
        <v>735250</v>
      </c>
      <c r="AH1144" s="23">
        <v>1</v>
      </c>
      <c r="AI1144" s="23">
        <v>368</v>
      </c>
      <c r="AJ1144" s="23">
        <v>2100</v>
      </c>
      <c r="AK1144" s="23">
        <v>772800</v>
      </c>
      <c r="AL1144" s="4"/>
      <c r="AM1144" s="4"/>
      <c r="AN1144" s="4"/>
      <c r="AO1144" s="4"/>
      <c r="AP1144" s="6"/>
    </row>
    <row r="1145" spans="1:45" ht="15" x14ac:dyDescent="0.2">
      <c r="A1145" s="8">
        <v>38121</v>
      </c>
      <c r="B1145" s="4">
        <v>68</v>
      </c>
      <c r="C1145" s="4">
        <v>118</v>
      </c>
      <c r="D1145" s="4">
        <v>2325</v>
      </c>
      <c r="E1145" s="10">
        <v>284487</v>
      </c>
      <c r="F1145" s="4">
        <v>57</v>
      </c>
      <c r="G1145" s="4">
        <v>140</v>
      </c>
      <c r="H1145" s="9">
        <v>2525</v>
      </c>
      <c r="I1145" s="4">
        <v>353753</v>
      </c>
      <c r="J1145" s="4">
        <v>53</v>
      </c>
      <c r="K1145" s="4">
        <v>164</v>
      </c>
      <c r="L1145" s="9">
        <v>2475</v>
      </c>
      <c r="M1145" s="4">
        <v>403721</v>
      </c>
      <c r="N1145" s="4">
        <v>48</v>
      </c>
      <c r="O1145" s="4">
        <v>182</v>
      </c>
      <c r="P1145" s="9">
        <v>2325</v>
      </c>
      <c r="Q1145" s="4">
        <v>444294</v>
      </c>
      <c r="R1145" s="4">
        <v>357</v>
      </c>
      <c r="S1145" s="4">
        <v>231</v>
      </c>
      <c r="T1145" s="9">
        <v>2340</v>
      </c>
      <c r="U1145" s="4">
        <v>543296</v>
      </c>
      <c r="V1145" s="4">
        <v>22</v>
      </c>
      <c r="W1145" s="4">
        <v>272</v>
      </c>
      <c r="X1145" s="4">
        <v>2380</v>
      </c>
      <c r="Y1145" s="4">
        <v>642100</v>
      </c>
      <c r="Z1145" s="4"/>
      <c r="AA1145" s="4"/>
      <c r="AB1145" s="4"/>
      <c r="AC1145" s="4"/>
      <c r="AD1145" s="4"/>
      <c r="AE1145" s="4"/>
      <c r="AF1145" s="4"/>
      <c r="AG1145" s="4"/>
      <c r="AH1145" s="1">
        <v>8</v>
      </c>
      <c r="AI1145" s="1">
        <v>378</v>
      </c>
      <c r="AJ1145" s="1">
        <v>2240</v>
      </c>
      <c r="AK1145" s="1">
        <v>845600</v>
      </c>
      <c r="AL1145" s="4"/>
      <c r="AM1145" s="4"/>
      <c r="AN1145" s="4"/>
      <c r="AO1145" s="4"/>
      <c r="AP1145">
        <v>5</v>
      </c>
      <c r="AQ1145">
        <v>649</v>
      </c>
      <c r="AR1145">
        <v>2300</v>
      </c>
      <c r="AS1145">
        <v>1495672</v>
      </c>
    </row>
    <row r="1146" spans="1:45" ht="15" x14ac:dyDescent="0.2">
      <c r="A1146" s="8">
        <v>38125</v>
      </c>
      <c r="B1146" s="4">
        <v>63</v>
      </c>
      <c r="C1146" s="4">
        <v>114</v>
      </c>
      <c r="D1146" s="4">
        <v>2550</v>
      </c>
      <c r="E1146" s="10">
        <v>288870</v>
      </c>
      <c r="F1146" s="4">
        <v>99</v>
      </c>
      <c r="G1146" s="4">
        <v>140</v>
      </c>
      <c r="H1146" s="9">
        <v>2442</v>
      </c>
      <c r="I1146" s="4">
        <v>353474</v>
      </c>
      <c r="J1146" s="4">
        <v>145</v>
      </c>
      <c r="K1146" s="4">
        <v>165</v>
      </c>
      <c r="L1146" s="9">
        <v>2487</v>
      </c>
      <c r="M1146" s="4">
        <v>426459</v>
      </c>
      <c r="N1146" s="4">
        <v>199</v>
      </c>
      <c r="O1146" s="4">
        <v>197</v>
      </c>
      <c r="P1146" s="9">
        <v>2480</v>
      </c>
      <c r="Q1146" s="4">
        <v>503205</v>
      </c>
      <c r="R1146" s="4">
        <v>20</v>
      </c>
      <c r="S1146" s="4">
        <v>244</v>
      </c>
      <c r="T1146" s="9">
        <v>2330</v>
      </c>
      <c r="U1146" s="4">
        <v>552880</v>
      </c>
      <c r="V1146" s="4">
        <v>86</v>
      </c>
      <c r="W1146" s="4">
        <v>262</v>
      </c>
      <c r="X1146" s="4">
        <v>2268</v>
      </c>
      <c r="Y1146" s="4">
        <v>626373</v>
      </c>
      <c r="Z1146" s="4">
        <v>20</v>
      </c>
      <c r="AA1146" s="4">
        <v>318</v>
      </c>
      <c r="AB1146" s="4">
        <v>2360</v>
      </c>
      <c r="AC1146" s="4">
        <v>750008</v>
      </c>
      <c r="AD1146" s="4">
        <v>1</v>
      </c>
      <c r="AE1146" s="4">
        <v>350</v>
      </c>
      <c r="AF1146" s="4">
        <v>2200</v>
      </c>
      <c r="AG1146" s="4">
        <v>770000</v>
      </c>
      <c r="AH1146" s="4"/>
      <c r="AI1146" s="4"/>
      <c r="AJ1146" s="4"/>
      <c r="AK1146" s="4"/>
      <c r="AL1146" s="4"/>
      <c r="AM1146" s="4"/>
      <c r="AN1146" s="4"/>
      <c r="AO1146" s="4"/>
    </row>
    <row r="1147" spans="1:45" ht="15" x14ac:dyDescent="0.2">
      <c r="A1147" s="18">
        <v>38127</v>
      </c>
      <c r="B1147" s="25">
        <v>60</v>
      </c>
      <c r="C1147" s="25">
        <v>118</v>
      </c>
      <c r="D1147" s="25">
        <v>2461</v>
      </c>
      <c r="E1147" s="26">
        <v>291808</v>
      </c>
      <c r="F1147" s="25">
        <v>116</v>
      </c>
      <c r="G1147" s="25">
        <v>142</v>
      </c>
      <c r="H1147" s="25">
        <v>2383</v>
      </c>
      <c r="I1147" s="25">
        <v>347815</v>
      </c>
      <c r="J1147" s="25">
        <v>233</v>
      </c>
      <c r="K1147" s="25">
        <v>164</v>
      </c>
      <c r="L1147" s="25">
        <v>2435</v>
      </c>
      <c r="M1147" s="25">
        <v>405880</v>
      </c>
      <c r="N1147" s="25">
        <v>237</v>
      </c>
      <c r="O1147" s="25">
        <v>199</v>
      </c>
      <c r="P1147" s="25">
        <v>2403</v>
      </c>
      <c r="Q1147" s="25">
        <v>479519</v>
      </c>
      <c r="R1147" s="25">
        <v>87</v>
      </c>
      <c r="S1147" s="25">
        <v>233</v>
      </c>
      <c r="T1147" s="25">
        <v>2240</v>
      </c>
      <c r="U1147" s="25">
        <v>537173</v>
      </c>
      <c r="V1147" s="25">
        <v>56</v>
      </c>
      <c r="W1147" s="25">
        <v>271</v>
      </c>
      <c r="X1147" s="25">
        <v>2008</v>
      </c>
      <c r="Y1147" s="25">
        <v>575801</v>
      </c>
      <c r="Z1147" s="25">
        <v>144</v>
      </c>
      <c r="AA1147" s="25">
        <v>296</v>
      </c>
      <c r="AB1147" s="25">
        <v>2087</v>
      </c>
      <c r="AC1147" s="25">
        <v>644070</v>
      </c>
      <c r="AD1147" s="25">
        <v>39</v>
      </c>
      <c r="AE1147" s="25">
        <v>342</v>
      </c>
      <c r="AF1147" s="25">
        <v>2035</v>
      </c>
      <c r="AG1147" s="25">
        <v>735940</v>
      </c>
      <c r="AH1147" s="23">
        <v>44</v>
      </c>
      <c r="AI1147" s="23">
        <v>364</v>
      </c>
      <c r="AJ1147" s="23">
        <v>2042</v>
      </c>
      <c r="AK1147" s="23">
        <v>759717</v>
      </c>
      <c r="AL1147" s="14">
        <v>8</v>
      </c>
      <c r="AM1147" s="14">
        <v>400</v>
      </c>
      <c r="AN1147" s="14">
        <v>2100</v>
      </c>
      <c r="AO1147" s="14">
        <v>838950</v>
      </c>
    </row>
    <row r="1148" spans="1:45" ht="15.75" x14ac:dyDescent="0.25">
      <c r="A1148" s="8">
        <v>38128</v>
      </c>
      <c r="B1148" s="4">
        <v>114</v>
      </c>
      <c r="C1148" s="4">
        <v>112</v>
      </c>
      <c r="D1148" s="4">
        <v>2581</v>
      </c>
      <c r="E1148" s="10">
        <v>291400</v>
      </c>
      <c r="F1148" s="4">
        <v>76</v>
      </c>
      <c r="G1148" s="4">
        <v>139</v>
      </c>
      <c r="H1148" s="9">
        <v>2375</v>
      </c>
      <c r="I1148" s="4">
        <v>342646</v>
      </c>
      <c r="J1148" s="4">
        <v>117</v>
      </c>
      <c r="K1148" s="4">
        <v>169</v>
      </c>
      <c r="L1148" s="9">
        <v>2636</v>
      </c>
      <c r="M1148" s="4">
        <v>448474</v>
      </c>
      <c r="N1148" s="4">
        <v>94</v>
      </c>
      <c r="O1148" s="4">
        <v>200</v>
      </c>
      <c r="P1148" s="9">
        <v>2400</v>
      </c>
      <c r="Q1148" s="4">
        <v>522705</v>
      </c>
      <c r="R1148" s="4">
        <v>48</v>
      </c>
      <c r="S1148" s="4">
        <v>224</v>
      </c>
      <c r="T1148" s="9">
        <v>2290</v>
      </c>
      <c r="U1148" s="4">
        <v>548975</v>
      </c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6"/>
    </row>
    <row r="1149" spans="1:45" ht="15" x14ac:dyDescent="0.2">
      <c r="A1149" s="8">
        <v>38132</v>
      </c>
      <c r="B1149" s="4">
        <v>117</v>
      </c>
      <c r="C1149" s="4">
        <v>123</v>
      </c>
      <c r="D1149" s="4">
        <v>2564</v>
      </c>
      <c r="E1149" s="10">
        <v>324557</v>
      </c>
      <c r="F1149" s="4">
        <v>112</v>
      </c>
      <c r="G1149" s="4">
        <v>146</v>
      </c>
      <c r="H1149" s="9">
        <v>2525</v>
      </c>
      <c r="I1149" s="4">
        <v>377683</v>
      </c>
      <c r="J1149" s="4">
        <v>282</v>
      </c>
      <c r="K1149" s="4">
        <v>161</v>
      </c>
      <c r="L1149" s="9">
        <v>2573</v>
      </c>
      <c r="M1149" s="4">
        <v>414493</v>
      </c>
      <c r="N1149" s="4">
        <v>305</v>
      </c>
      <c r="O1149" s="4">
        <v>203</v>
      </c>
      <c r="P1149" s="9">
        <v>2531</v>
      </c>
      <c r="Q1149" s="4">
        <v>514708</v>
      </c>
      <c r="R1149" s="4">
        <v>199</v>
      </c>
      <c r="S1149" s="4">
        <v>234</v>
      </c>
      <c r="T1149" s="9">
        <v>2383</v>
      </c>
      <c r="U1149" s="4">
        <v>566405</v>
      </c>
      <c r="V1149" s="4">
        <v>216</v>
      </c>
      <c r="W1149" s="4">
        <v>264</v>
      </c>
      <c r="X1149" s="4">
        <v>2388</v>
      </c>
      <c r="Y1149" s="4">
        <v>640313</v>
      </c>
      <c r="Z1149" s="4">
        <v>64</v>
      </c>
      <c r="AA1149" s="4">
        <v>291</v>
      </c>
      <c r="AB1149" s="4">
        <v>2360</v>
      </c>
      <c r="AC1149" s="4">
        <v>695112</v>
      </c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>
        <v>2</v>
      </c>
      <c r="AQ1149">
        <v>602</v>
      </c>
      <c r="AR1149">
        <v>2350</v>
      </c>
      <c r="AS1149">
        <v>1422250</v>
      </c>
    </row>
    <row r="1150" spans="1:45" ht="15" x14ac:dyDescent="0.2">
      <c r="A1150" s="18">
        <v>38134</v>
      </c>
      <c r="B1150" s="25">
        <v>19</v>
      </c>
      <c r="C1150" s="25">
        <v>111</v>
      </c>
      <c r="D1150" s="25">
        <v>2400</v>
      </c>
      <c r="E1150" s="26">
        <v>268284</v>
      </c>
      <c r="F1150" s="25">
        <v>134</v>
      </c>
      <c r="G1150" s="25">
        <v>142</v>
      </c>
      <c r="H1150" s="25">
        <v>2530</v>
      </c>
      <c r="I1150" s="25">
        <v>361345</v>
      </c>
      <c r="J1150" s="25">
        <v>196</v>
      </c>
      <c r="K1150" s="25">
        <v>165</v>
      </c>
      <c r="L1150" s="25">
        <v>2488</v>
      </c>
      <c r="M1150" s="25">
        <v>420319</v>
      </c>
      <c r="N1150" s="25">
        <v>162</v>
      </c>
      <c r="O1150" s="25">
        <v>196</v>
      </c>
      <c r="P1150" s="25">
        <v>2461</v>
      </c>
      <c r="Q1150" s="25">
        <v>492412</v>
      </c>
      <c r="R1150" s="25">
        <v>224</v>
      </c>
      <c r="S1150" s="25">
        <v>232</v>
      </c>
      <c r="T1150" s="25">
        <v>2440</v>
      </c>
      <c r="U1150" s="25">
        <v>573996</v>
      </c>
      <c r="V1150" s="25">
        <v>105</v>
      </c>
      <c r="W1150" s="25">
        <v>270</v>
      </c>
      <c r="X1150" s="25">
        <v>2460</v>
      </c>
      <c r="Y1150" s="25">
        <v>663753</v>
      </c>
      <c r="Z1150" s="25">
        <v>29</v>
      </c>
      <c r="AA1150" s="25">
        <v>284</v>
      </c>
      <c r="AB1150" s="25">
        <v>2240</v>
      </c>
      <c r="AC1150" s="25">
        <v>634977</v>
      </c>
      <c r="AD1150" s="25">
        <v>40</v>
      </c>
      <c r="AE1150" s="25">
        <v>327</v>
      </c>
      <c r="AF1150" s="25">
        <v>2213</v>
      </c>
      <c r="AG1150" s="25">
        <v>776028</v>
      </c>
      <c r="AH1150" s="23">
        <v>6</v>
      </c>
      <c r="AI1150" s="23">
        <v>381</v>
      </c>
      <c r="AJ1150" s="23">
        <v>2160</v>
      </c>
      <c r="AK1150" s="23">
        <v>823680</v>
      </c>
      <c r="AL1150" s="23">
        <v>6</v>
      </c>
      <c r="AM1150" s="23">
        <v>470</v>
      </c>
      <c r="AN1150" s="23">
        <v>2200</v>
      </c>
      <c r="AO1150" s="23">
        <v>1033267</v>
      </c>
    </row>
    <row r="1151" spans="1:45" ht="15" x14ac:dyDescent="0.2">
      <c r="A1151" s="8">
        <v>38135</v>
      </c>
      <c r="B1151" s="4">
        <v>135</v>
      </c>
      <c r="C1151" s="4">
        <v>119</v>
      </c>
      <c r="D1151" s="4">
        <v>2546</v>
      </c>
      <c r="E1151" s="10">
        <v>315950</v>
      </c>
      <c r="F1151" s="4">
        <v>115</v>
      </c>
      <c r="G1151" s="4">
        <v>142</v>
      </c>
      <c r="H1151" s="9">
        <v>2508</v>
      </c>
      <c r="I1151" s="4">
        <v>359017</v>
      </c>
      <c r="J1151" s="4">
        <v>203</v>
      </c>
      <c r="K1151" s="4">
        <v>165</v>
      </c>
      <c r="L1151" s="9">
        <v>2517</v>
      </c>
      <c r="M1151" s="4">
        <v>414367</v>
      </c>
      <c r="N1151" s="4">
        <v>113</v>
      </c>
      <c r="O1151" s="4">
        <v>200</v>
      </c>
      <c r="P1151" s="9">
        <v>2461</v>
      </c>
      <c r="Q1151" s="4">
        <v>498168</v>
      </c>
      <c r="R1151" s="4">
        <v>1</v>
      </c>
      <c r="S1151" s="4">
        <v>228</v>
      </c>
      <c r="T1151" s="9">
        <v>2350</v>
      </c>
      <c r="U1151" s="4">
        <v>535800</v>
      </c>
      <c r="V1151" s="4">
        <v>58</v>
      </c>
      <c r="W1151" s="4">
        <v>260</v>
      </c>
      <c r="X1151" s="4">
        <v>2413</v>
      </c>
      <c r="Y1151" s="4">
        <v>628295</v>
      </c>
      <c r="Z1151" s="4">
        <v>82</v>
      </c>
      <c r="AA1151" s="4">
        <v>303</v>
      </c>
      <c r="AB1151" s="4">
        <v>2333</v>
      </c>
      <c r="AC1151" s="4">
        <v>708713</v>
      </c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</row>
    <row r="1152" spans="1:45" ht="15" x14ac:dyDescent="0.2">
      <c r="A1152" s="8"/>
      <c r="B1152" s="4"/>
      <c r="C1152" s="4"/>
      <c r="D1152" s="4"/>
      <c r="E1152" s="10"/>
      <c r="F1152" s="4"/>
      <c r="G1152" s="4"/>
      <c r="H1152" s="9"/>
      <c r="I1152" s="4"/>
      <c r="J1152" s="4"/>
      <c r="K1152" s="4"/>
      <c r="L1152" s="9"/>
      <c r="M1152" s="4"/>
      <c r="N1152" s="4"/>
      <c r="O1152" s="4"/>
      <c r="P1152" s="9"/>
      <c r="Q1152" s="4"/>
      <c r="R1152" s="4"/>
      <c r="S1152" s="4"/>
      <c r="T1152" s="9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</row>
    <row r="1153" spans="1:45" ht="15" x14ac:dyDescent="0.2">
      <c r="A1153" s="8">
        <v>38139</v>
      </c>
      <c r="B1153" s="4">
        <v>58</v>
      </c>
      <c r="C1153" s="4">
        <v>121</v>
      </c>
      <c r="D1153" s="4">
        <v>2586</v>
      </c>
      <c r="E1153" s="10">
        <v>309857</v>
      </c>
      <c r="F1153" s="4">
        <v>162</v>
      </c>
      <c r="G1153" s="4">
        <v>142</v>
      </c>
      <c r="H1153" s="9">
        <v>2560</v>
      </c>
      <c r="I1153" s="4">
        <v>366194</v>
      </c>
      <c r="J1153" s="4">
        <v>233</v>
      </c>
      <c r="K1153" s="4">
        <v>159</v>
      </c>
      <c r="L1153" s="9">
        <v>2546</v>
      </c>
      <c r="M1153" s="4">
        <v>408738</v>
      </c>
      <c r="N1153" s="4">
        <v>270</v>
      </c>
      <c r="O1153" s="4">
        <v>200</v>
      </c>
      <c r="P1153" s="9">
        <v>2500</v>
      </c>
      <c r="Q1153" s="4">
        <v>499255</v>
      </c>
      <c r="R1153" s="4">
        <v>169</v>
      </c>
      <c r="S1153" s="4">
        <v>233</v>
      </c>
      <c r="T1153" s="9">
        <v>2472</v>
      </c>
      <c r="U1153" s="4">
        <v>580827</v>
      </c>
      <c r="V1153" s="4">
        <v>105</v>
      </c>
      <c r="W1153" s="4">
        <v>264</v>
      </c>
      <c r="X1153" s="4">
        <v>2368</v>
      </c>
      <c r="Y1153" s="4">
        <v>639270</v>
      </c>
      <c r="Z1153" s="4">
        <v>111</v>
      </c>
      <c r="AA1153" s="4">
        <v>306</v>
      </c>
      <c r="AB1153" s="4">
        <v>2363</v>
      </c>
      <c r="AC1153" s="4">
        <v>723283</v>
      </c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</row>
    <row r="1154" spans="1:45" ht="15" x14ac:dyDescent="0.2">
      <c r="A1154" s="18">
        <v>38141</v>
      </c>
      <c r="B1154" s="25">
        <v>36</v>
      </c>
      <c r="C1154" s="25">
        <v>111</v>
      </c>
      <c r="D1154" s="25">
        <v>2521</v>
      </c>
      <c r="E1154" s="26">
        <v>281797</v>
      </c>
      <c r="F1154" s="25">
        <v>167</v>
      </c>
      <c r="G1154" s="25">
        <v>140</v>
      </c>
      <c r="H1154" s="25">
        <v>2350</v>
      </c>
      <c r="I1154" s="25">
        <v>357000</v>
      </c>
      <c r="J1154" s="25">
        <v>178</v>
      </c>
      <c r="K1154" s="25">
        <v>166</v>
      </c>
      <c r="L1154" s="25">
        <v>2500</v>
      </c>
      <c r="M1154" s="25">
        <v>415000</v>
      </c>
      <c r="N1154" s="25">
        <v>450</v>
      </c>
      <c r="O1154" s="25">
        <v>205</v>
      </c>
      <c r="P1154" s="25">
        <v>2550</v>
      </c>
      <c r="Q1154" s="25">
        <v>522750</v>
      </c>
      <c r="R1154" s="25">
        <v>269</v>
      </c>
      <c r="S1154" s="25">
        <v>234</v>
      </c>
      <c r="T1154" s="25">
        <v>2386</v>
      </c>
      <c r="U1154" s="25">
        <v>558616</v>
      </c>
      <c r="V1154" s="25">
        <v>148</v>
      </c>
      <c r="W1154" s="25">
        <v>274</v>
      </c>
      <c r="X1154" s="25">
        <v>2380</v>
      </c>
      <c r="Y1154" s="25">
        <v>652120</v>
      </c>
      <c r="Z1154" s="25">
        <v>85</v>
      </c>
      <c r="AA1154" s="25">
        <v>305</v>
      </c>
      <c r="AB1154" s="25">
        <v>2370</v>
      </c>
      <c r="AC1154" s="25">
        <v>722370</v>
      </c>
      <c r="AD1154" s="14"/>
      <c r="AE1154" s="14"/>
      <c r="AF1154" s="14"/>
      <c r="AG1154" s="14"/>
      <c r="AH1154" s="4"/>
      <c r="AI1154" s="4"/>
      <c r="AJ1154" s="4"/>
      <c r="AK1154" s="4"/>
      <c r="AL1154" s="4"/>
      <c r="AM1154" s="4"/>
      <c r="AN1154" s="4"/>
      <c r="AO1154" s="4"/>
    </row>
    <row r="1155" spans="1:45" ht="15" x14ac:dyDescent="0.2">
      <c r="A1155" s="8">
        <v>38142</v>
      </c>
      <c r="B1155" s="4">
        <v>111</v>
      </c>
      <c r="C1155" s="4">
        <v>121</v>
      </c>
      <c r="D1155" s="4">
        <v>2594</v>
      </c>
      <c r="E1155" s="10">
        <v>319626</v>
      </c>
      <c r="F1155" s="4">
        <v>99</v>
      </c>
      <c r="G1155" s="4">
        <v>146</v>
      </c>
      <c r="H1155" s="9">
        <v>2369</v>
      </c>
      <c r="I1155" s="4">
        <v>370934</v>
      </c>
      <c r="J1155" s="4">
        <v>296</v>
      </c>
      <c r="K1155" s="4">
        <v>164</v>
      </c>
      <c r="L1155" s="9">
        <v>2557</v>
      </c>
      <c r="M1155" s="4">
        <v>423377</v>
      </c>
      <c r="N1155" s="4">
        <v>311</v>
      </c>
      <c r="O1155" s="4">
        <v>201</v>
      </c>
      <c r="P1155" s="9">
        <v>2568</v>
      </c>
      <c r="Q1155" s="4">
        <v>526144</v>
      </c>
      <c r="R1155" s="4">
        <v>8</v>
      </c>
      <c r="S1155" s="4">
        <v>228</v>
      </c>
      <c r="T1155" s="9">
        <v>2162</v>
      </c>
      <c r="U1155" s="4">
        <v>492638</v>
      </c>
      <c r="V1155" s="4">
        <v>200</v>
      </c>
      <c r="W1155" s="4">
        <v>251</v>
      </c>
      <c r="X1155" s="4">
        <v>2500</v>
      </c>
      <c r="Y1155" s="4">
        <v>627500</v>
      </c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>
        <v>1</v>
      </c>
      <c r="AQ1155">
        <v>476</v>
      </c>
      <c r="AR1155">
        <v>1900</v>
      </c>
      <c r="AS1155">
        <v>904400</v>
      </c>
    </row>
    <row r="1156" spans="1:45" ht="15" x14ac:dyDescent="0.2">
      <c r="A1156" s="8">
        <v>38146</v>
      </c>
      <c r="B1156" s="4">
        <v>131</v>
      </c>
      <c r="C1156" s="4">
        <v>123</v>
      </c>
      <c r="D1156" s="4">
        <v>2529</v>
      </c>
      <c r="E1156" s="10">
        <v>322765</v>
      </c>
      <c r="F1156" s="4">
        <v>220</v>
      </c>
      <c r="G1156" s="4">
        <v>140</v>
      </c>
      <c r="H1156" s="9">
        <v>2600</v>
      </c>
      <c r="I1156" s="4">
        <v>364863</v>
      </c>
      <c r="J1156" s="4">
        <v>515</v>
      </c>
      <c r="K1156" s="4">
        <v>163</v>
      </c>
      <c r="L1156" s="9">
        <v>2609</v>
      </c>
      <c r="M1156" s="4">
        <v>430308</v>
      </c>
      <c r="N1156" s="4">
        <v>194</v>
      </c>
      <c r="O1156" s="4">
        <v>199</v>
      </c>
      <c r="P1156" s="9">
        <v>2544</v>
      </c>
      <c r="Q1156" s="4">
        <v>510556</v>
      </c>
      <c r="R1156" s="4">
        <v>200</v>
      </c>
      <c r="S1156" s="4">
        <v>230</v>
      </c>
      <c r="T1156" s="9">
        <v>2414</v>
      </c>
      <c r="U1156" s="4">
        <v>554350</v>
      </c>
      <c r="V1156" s="4">
        <v>160</v>
      </c>
      <c r="W1156" s="4">
        <v>268</v>
      </c>
      <c r="X1156" s="4">
        <v>2368</v>
      </c>
      <c r="Y1156" s="4">
        <v>631979</v>
      </c>
      <c r="Z1156" s="4">
        <v>78</v>
      </c>
      <c r="AA1156" s="4">
        <v>293</v>
      </c>
      <c r="AB1156" s="4">
        <v>2289</v>
      </c>
      <c r="AC1156" s="4">
        <v>688382</v>
      </c>
      <c r="AD1156" s="4">
        <v>2</v>
      </c>
      <c r="AE1156" s="4">
        <v>343</v>
      </c>
      <c r="AF1156" s="4">
        <v>2250</v>
      </c>
      <c r="AG1156" s="4">
        <v>771750</v>
      </c>
      <c r="AH1156" s="4"/>
      <c r="AI1156" s="4"/>
      <c r="AJ1156" s="4"/>
      <c r="AK1156" s="4"/>
      <c r="AL1156" s="4"/>
      <c r="AM1156" s="4"/>
      <c r="AN1156" s="4"/>
      <c r="AO1156" s="4"/>
    </row>
    <row r="1157" spans="1:45" ht="15.75" x14ac:dyDescent="0.25">
      <c r="A1157" s="18">
        <v>38148</v>
      </c>
      <c r="B1157" s="25">
        <v>64</v>
      </c>
      <c r="C1157" s="25">
        <v>121</v>
      </c>
      <c r="D1157" s="25">
        <v>2317</v>
      </c>
      <c r="E1157" s="26">
        <v>282264</v>
      </c>
      <c r="F1157" s="25">
        <v>124</v>
      </c>
      <c r="G1157" s="25">
        <v>139</v>
      </c>
      <c r="H1157" s="25">
        <v>2386</v>
      </c>
      <c r="I1157" s="25">
        <v>335927</v>
      </c>
      <c r="J1157" s="25">
        <v>251</v>
      </c>
      <c r="K1157" s="25">
        <v>163</v>
      </c>
      <c r="L1157" s="25">
        <v>2450</v>
      </c>
      <c r="M1157" s="25">
        <v>405800</v>
      </c>
      <c r="N1157" s="25">
        <v>485</v>
      </c>
      <c r="O1157" s="25">
        <v>200</v>
      </c>
      <c r="P1157" s="25">
        <v>2474</v>
      </c>
      <c r="Q1157" s="25">
        <v>503150</v>
      </c>
      <c r="R1157" s="25">
        <v>149</v>
      </c>
      <c r="S1157" s="25">
        <v>230</v>
      </c>
      <c r="T1157" s="25">
        <v>2338</v>
      </c>
      <c r="U1157" s="25">
        <v>539869</v>
      </c>
      <c r="V1157" s="25">
        <v>51</v>
      </c>
      <c r="W1157" s="25">
        <v>261</v>
      </c>
      <c r="X1157" s="25">
        <v>2225</v>
      </c>
      <c r="Y1157" s="25">
        <v>613760</v>
      </c>
      <c r="Z1157" s="25">
        <v>65</v>
      </c>
      <c r="AA1157" s="25">
        <v>304</v>
      </c>
      <c r="AB1157" s="25">
        <v>2196</v>
      </c>
      <c r="AC1157" s="25">
        <v>722723</v>
      </c>
      <c r="AD1157" s="25">
        <v>53</v>
      </c>
      <c r="AE1157" s="25">
        <v>347</v>
      </c>
      <c r="AF1157" s="25">
        <v>2100</v>
      </c>
      <c r="AG1157" s="25">
        <v>728700</v>
      </c>
      <c r="AH1157" s="23">
        <v>9</v>
      </c>
      <c r="AI1157" s="23">
        <v>381</v>
      </c>
      <c r="AJ1157" s="23">
        <v>2160</v>
      </c>
      <c r="AK1157" s="23">
        <v>823680</v>
      </c>
      <c r="AL1157" s="4"/>
      <c r="AM1157" s="4"/>
      <c r="AN1157" s="4"/>
      <c r="AO1157" s="4"/>
      <c r="AP1157" s="6"/>
    </row>
    <row r="1158" spans="1:45" ht="15" x14ac:dyDescent="0.2">
      <c r="A1158" s="8">
        <v>38149</v>
      </c>
      <c r="B1158" s="4">
        <v>93</v>
      </c>
      <c r="C1158" s="4">
        <v>116</v>
      </c>
      <c r="D1158" s="4">
        <v>2639</v>
      </c>
      <c r="E1158" s="10">
        <v>310067</v>
      </c>
      <c r="F1158" s="4">
        <v>160</v>
      </c>
      <c r="G1158" s="4">
        <v>142</v>
      </c>
      <c r="H1158" s="9">
        <v>2667</v>
      </c>
      <c r="I1158" s="4">
        <v>376620</v>
      </c>
      <c r="J1158" s="4">
        <v>171</v>
      </c>
      <c r="K1158" s="4">
        <v>165</v>
      </c>
      <c r="L1158" s="9">
        <v>2644</v>
      </c>
      <c r="M1158" s="4">
        <v>434240</v>
      </c>
      <c r="N1158" s="4">
        <v>173</v>
      </c>
      <c r="O1158" s="4">
        <v>193</v>
      </c>
      <c r="P1158" s="9">
        <v>2488</v>
      </c>
      <c r="Q1158" s="4">
        <v>481103</v>
      </c>
      <c r="R1158" s="4">
        <v>128</v>
      </c>
      <c r="S1158" s="4">
        <v>237</v>
      </c>
      <c r="T1158" s="9">
        <v>2353</v>
      </c>
      <c r="U1158" s="4">
        <v>554583</v>
      </c>
      <c r="V1158" s="4">
        <v>21</v>
      </c>
      <c r="W1158" s="4">
        <v>255</v>
      </c>
      <c r="X1158" s="4">
        <v>2380</v>
      </c>
      <c r="Y1158" s="4">
        <v>607467</v>
      </c>
      <c r="Z1158" s="4">
        <v>25</v>
      </c>
      <c r="AA1158" s="4">
        <v>302</v>
      </c>
      <c r="AB1158" s="4">
        <v>2200</v>
      </c>
      <c r="AC1158" s="4">
        <v>672717</v>
      </c>
      <c r="AD1158" s="4">
        <v>1</v>
      </c>
      <c r="AE1158" s="4">
        <v>384</v>
      </c>
      <c r="AF1158" s="4">
        <v>1850</v>
      </c>
      <c r="AG1158" s="4">
        <v>710400</v>
      </c>
      <c r="AH1158" s="4"/>
      <c r="AI1158" s="4"/>
      <c r="AJ1158" s="4"/>
      <c r="AK1158" s="4"/>
      <c r="AL1158" s="4"/>
      <c r="AM1158" s="4"/>
      <c r="AN1158" s="4"/>
      <c r="AO1158" s="4"/>
    </row>
    <row r="1159" spans="1:45" ht="15" x14ac:dyDescent="0.2">
      <c r="A1159" s="8">
        <v>38153</v>
      </c>
      <c r="B1159" s="4">
        <v>24</v>
      </c>
      <c r="C1159" s="4">
        <v>113</v>
      </c>
      <c r="D1159" s="4">
        <v>2600</v>
      </c>
      <c r="E1159" s="10">
        <v>291796</v>
      </c>
      <c r="F1159" s="4">
        <v>138</v>
      </c>
      <c r="G1159" s="4">
        <v>143</v>
      </c>
      <c r="H1159" s="9">
        <v>2575</v>
      </c>
      <c r="I1159" s="4">
        <v>368591</v>
      </c>
      <c r="J1159" s="4">
        <v>195</v>
      </c>
      <c r="K1159" s="4">
        <v>167</v>
      </c>
      <c r="L1159" s="9">
        <v>2579</v>
      </c>
      <c r="M1159" s="4">
        <v>431551</v>
      </c>
      <c r="N1159" s="4">
        <v>323</v>
      </c>
      <c r="O1159" s="4">
        <v>204</v>
      </c>
      <c r="P1159" s="9">
        <v>2508</v>
      </c>
      <c r="Q1159" s="4">
        <v>518881</v>
      </c>
      <c r="R1159" s="4">
        <v>197</v>
      </c>
      <c r="S1159" s="4">
        <v>232</v>
      </c>
      <c r="T1159" s="9">
        <v>2391</v>
      </c>
      <c r="U1159" s="4">
        <v>556732</v>
      </c>
      <c r="V1159" s="4">
        <v>140</v>
      </c>
      <c r="W1159" s="4">
        <v>263</v>
      </c>
      <c r="X1159" s="4">
        <v>2322</v>
      </c>
      <c r="Y1159" s="4">
        <v>618956</v>
      </c>
      <c r="Z1159" s="4">
        <v>44</v>
      </c>
      <c r="AA1159" s="4">
        <v>294</v>
      </c>
      <c r="AB1159" s="4">
        <v>2327</v>
      </c>
      <c r="AC1159" s="4">
        <v>692078</v>
      </c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>
        <v>1</v>
      </c>
      <c r="AQ1159">
        <v>632</v>
      </c>
      <c r="AR1159">
        <v>2380</v>
      </c>
      <c r="AS1159">
        <v>1504160</v>
      </c>
    </row>
    <row r="1160" spans="1:45" ht="15" x14ac:dyDescent="0.2">
      <c r="A1160" s="18">
        <v>38155</v>
      </c>
      <c r="B1160" s="25">
        <v>45</v>
      </c>
      <c r="C1160" s="25">
        <v>113</v>
      </c>
      <c r="D1160" s="25">
        <v>2019</v>
      </c>
      <c r="E1160" s="26">
        <v>240504</v>
      </c>
      <c r="F1160" s="25">
        <v>217</v>
      </c>
      <c r="G1160" s="25">
        <v>140</v>
      </c>
      <c r="H1160" s="25">
        <v>2292</v>
      </c>
      <c r="I1160" s="25">
        <v>329242</v>
      </c>
      <c r="J1160" s="25">
        <v>216</v>
      </c>
      <c r="K1160" s="25">
        <v>162</v>
      </c>
      <c r="L1160" s="25">
        <v>2326</v>
      </c>
      <c r="M1160" s="25">
        <v>391919</v>
      </c>
      <c r="N1160" s="25">
        <v>489</v>
      </c>
      <c r="O1160" s="25">
        <v>198</v>
      </c>
      <c r="P1160" s="25">
        <v>2266</v>
      </c>
      <c r="Q1160" s="25">
        <v>460104</v>
      </c>
      <c r="R1160" s="25">
        <v>286</v>
      </c>
      <c r="S1160" s="25">
        <v>237</v>
      </c>
      <c r="T1160" s="25">
        <v>2267</v>
      </c>
      <c r="U1160" s="25">
        <v>533656</v>
      </c>
      <c r="V1160" s="25">
        <v>298</v>
      </c>
      <c r="W1160" s="25">
        <v>268</v>
      </c>
      <c r="X1160" s="25">
        <v>2300</v>
      </c>
      <c r="Y1160" s="25">
        <v>616208</v>
      </c>
      <c r="Z1160" s="25">
        <v>262</v>
      </c>
      <c r="AA1160" s="25">
        <v>296</v>
      </c>
      <c r="AB1160" s="25">
        <v>2218</v>
      </c>
      <c r="AC1160" s="25">
        <v>671160</v>
      </c>
      <c r="AD1160" s="25">
        <v>76</v>
      </c>
      <c r="AE1160" s="25">
        <v>342</v>
      </c>
      <c r="AF1160" s="25">
        <v>2170</v>
      </c>
      <c r="AG1160" s="25">
        <v>754954</v>
      </c>
      <c r="AH1160" s="23">
        <v>17</v>
      </c>
      <c r="AI1160" s="23">
        <v>364</v>
      </c>
      <c r="AJ1160" s="23">
        <v>2240</v>
      </c>
      <c r="AK1160" s="23">
        <v>816151</v>
      </c>
      <c r="AL1160" s="4"/>
      <c r="AM1160" s="4"/>
      <c r="AN1160" s="4"/>
      <c r="AO1160" s="4"/>
    </row>
    <row r="1161" spans="1:45" ht="15" x14ac:dyDescent="0.2">
      <c r="A1161" s="8">
        <v>38156</v>
      </c>
      <c r="B1161" s="4">
        <v>57</v>
      </c>
      <c r="C1161" s="4">
        <v>123</v>
      </c>
      <c r="D1161" s="4">
        <v>2367</v>
      </c>
      <c r="E1161" s="10">
        <v>312993</v>
      </c>
      <c r="F1161" s="4">
        <v>216</v>
      </c>
      <c r="G1161" s="4">
        <v>142</v>
      </c>
      <c r="H1161" s="9">
        <v>2581</v>
      </c>
      <c r="I1161" s="4">
        <v>365580</v>
      </c>
      <c r="J1161" s="4">
        <v>404</v>
      </c>
      <c r="K1161" s="4">
        <v>163</v>
      </c>
      <c r="L1161" s="9">
        <v>2513</v>
      </c>
      <c r="M1161" s="4">
        <v>412780</v>
      </c>
      <c r="N1161" s="4">
        <v>439</v>
      </c>
      <c r="O1161" s="4">
        <v>197</v>
      </c>
      <c r="P1161" s="9">
        <v>2509</v>
      </c>
      <c r="Q1161" s="4">
        <v>497138</v>
      </c>
      <c r="R1161" s="4">
        <v>67</v>
      </c>
      <c r="S1161" s="4">
        <v>241</v>
      </c>
      <c r="T1161" s="9">
        <v>2328</v>
      </c>
      <c r="U1161" s="4">
        <v>568976</v>
      </c>
      <c r="V1161" s="4">
        <v>72</v>
      </c>
      <c r="W1161" s="4">
        <v>261</v>
      </c>
      <c r="X1161" s="4">
        <v>2344</v>
      </c>
      <c r="Y1161" s="4">
        <v>614412</v>
      </c>
      <c r="Z1161" s="4">
        <v>78</v>
      </c>
      <c r="AA1161" s="4">
        <v>297</v>
      </c>
      <c r="AB1161" s="4">
        <v>2292</v>
      </c>
      <c r="AC1161" s="4">
        <v>706329</v>
      </c>
      <c r="AD1161" s="4">
        <v>30</v>
      </c>
      <c r="AE1161" s="4">
        <v>325</v>
      </c>
      <c r="AF1161" s="4">
        <v>2250</v>
      </c>
      <c r="AG1161" s="4">
        <v>749969</v>
      </c>
      <c r="AH1161" s="4"/>
      <c r="AI1161" s="4"/>
      <c r="AJ1161" s="4"/>
      <c r="AK1161" s="4"/>
      <c r="AL1161" s="4"/>
      <c r="AM1161" s="4"/>
      <c r="AN1161" s="4"/>
      <c r="AO1161" s="4"/>
    </row>
    <row r="1162" spans="1:45" ht="15" x14ac:dyDescent="0.2">
      <c r="A1162" s="8">
        <v>38160</v>
      </c>
      <c r="B1162" s="4">
        <v>49</v>
      </c>
      <c r="C1162" s="4">
        <v>117</v>
      </c>
      <c r="D1162" s="4">
        <v>2675</v>
      </c>
      <c r="E1162" s="10">
        <v>315333</v>
      </c>
      <c r="F1162" s="4">
        <v>241</v>
      </c>
      <c r="G1162" s="4">
        <v>141</v>
      </c>
      <c r="H1162" s="9">
        <v>2573</v>
      </c>
      <c r="I1162" s="4">
        <v>364655</v>
      </c>
      <c r="J1162" s="4">
        <v>289</v>
      </c>
      <c r="K1162" s="4">
        <v>167</v>
      </c>
      <c r="L1162" s="9">
        <v>2490</v>
      </c>
      <c r="M1162" s="4">
        <v>428748</v>
      </c>
      <c r="N1162" s="4">
        <v>182</v>
      </c>
      <c r="O1162" s="4">
        <v>200</v>
      </c>
      <c r="P1162" s="9">
        <v>2486</v>
      </c>
      <c r="Q1162" s="4">
        <v>503115</v>
      </c>
      <c r="R1162" s="4">
        <v>199</v>
      </c>
      <c r="S1162" s="4">
        <v>234</v>
      </c>
      <c r="T1162" s="9">
        <v>2323</v>
      </c>
      <c r="U1162" s="4">
        <v>545664</v>
      </c>
      <c r="V1162" s="4">
        <v>61</v>
      </c>
      <c r="W1162" s="4">
        <v>273</v>
      </c>
      <c r="X1162" s="4">
        <v>2205</v>
      </c>
      <c r="Y1162" s="4">
        <v>601906</v>
      </c>
      <c r="Z1162" s="4">
        <v>87</v>
      </c>
      <c r="AA1162" s="4">
        <v>292</v>
      </c>
      <c r="AB1162" s="4">
        <v>2280</v>
      </c>
      <c r="AC1162" s="4">
        <v>672651</v>
      </c>
      <c r="AD1162" s="4">
        <v>18</v>
      </c>
      <c r="AE1162" s="4">
        <v>352</v>
      </c>
      <c r="AF1162" s="4">
        <v>2180</v>
      </c>
      <c r="AG1162" s="4">
        <v>767844</v>
      </c>
      <c r="AH1162" s="4"/>
      <c r="AI1162" s="4"/>
      <c r="AJ1162" s="4"/>
      <c r="AK1162" s="4"/>
      <c r="AL1162" s="4"/>
      <c r="AM1162" s="4"/>
      <c r="AN1162" s="4"/>
      <c r="AO1162" s="4"/>
    </row>
    <row r="1163" spans="1:45" ht="15" x14ac:dyDescent="0.2">
      <c r="A1163" s="18">
        <v>38162</v>
      </c>
      <c r="B1163" s="25">
        <v>43</v>
      </c>
      <c r="C1163" s="25">
        <v>119</v>
      </c>
      <c r="D1163" s="25">
        <v>2183</v>
      </c>
      <c r="E1163" s="26">
        <v>288226</v>
      </c>
      <c r="F1163" s="25">
        <v>139</v>
      </c>
      <c r="G1163" s="25">
        <v>137</v>
      </c>
      <c r="H1163" s="25">
        <v>2372</v>
      </c>
      <c r="I1163" s="25">
        <v>330122</v>
      </c>
      <c r="J1163" s="25">
        <v>425</v>
      </c>
      <c r="K1163" s="25">
        <v>168</v>
      </c>
      <c r="L1163" s="25">
        <v>2365</v>
      </c>
      <c r="M1163" s="25">
        <v>410059</v>
      </c>
      <c r="N1163" s="25">
        <v>309</v>
      </c>
      <c r="O1163" s="25">
        <v>199</v>
      </c>
      <c r="P1163" s="25">
        <v>2254</v>
      </c>
      <c r="Q1163" s="25">
        <v>462475</v>
      </c>
      <c r="R1163" s="25">
        <v>265</v>
      </c>
      <c r="S1163" s="25">
        <v>233</v>
      </c>
      <c r="T1163" s="25">
        <v>2316</v>
      </c>
      <c r="U1163" s="25">
        <v>542074</v>
      </c>
      <c r="V1163" s="25">
        <v>113</v>
      </c>
      <c r="W1163" s="25">
        <v>262</v>
      </c>
      <c r="X1163" s="25">
        <v>2000</v>
      </c>
      <c r="Y1163" s="25">
        <v>596993</v>
      </c>
      <c r="Z1163" s="25">
        <v>93</v>
      </c>
      <c r="AA1163" s="25">
        <v>301</v>
      </c>
      <c r="AB1163" s="25">
        <v>2287</v>
      </c>
      <c r="AC1163" s="25">
        <v>682467</v>
      </c>
      <c r="AD1163" s="25">
        <v>3</v>
      </c>
      <c r="AE1163" s="25">
        <v>232</v>
      </c>
      <c r="AF1163" s="25">
        <v>1900</v>
      </c>
      <c r="AG1163" s="25">
        <v>634400</v>
      </c>
      <c r="AH1163" s="23">
        <v>17</v>
      </c>
      <c r="AI1163" s="23">
        <v>360</v>
      </c>
      <c r="AJ1163" s="23">
        <v>2140</v>
      </c>
      <c r="AK1163" s="23">
        <v>769896</v>
      </c>
      <c r="AL1163" s="4"/>
      <c r="AM1163" s="4"/>
      <c r="AN1163" s="4"/>
      <c r="AO1163" s="4"/>
    </row>
    <row r="1164" spans="1:45" ht="15" x14ac:dyDescent="0.2">
      <c r="A1164" s="8">
        <v>38163</v>
      </c>
      <c r="B1164" s="4">
        <v>73</v>
      </c>
      <c r="C1164" s="4">
        <v>122</v>
      </c>
      <c r="D1164" s="4">
        <v>2544</v>
      </c>
      <c r="E1164" s="10">
        <v>310984</v>
      </c>
      <c r="F1164" s="4">
        <v>93</v>
      </c>
      <c r="G1164" s="4">
        <v>141</v>
      </c>
      <c r="H1164" s="9">
        <v>2564</v>
      </c>
      <c r="I1164" s="4">
        <v>362360</v>
      </c>
      <c r="J1164" s="4">
        <v>242</v>
      </c>
      <c r="K1164" s="4">
        <v>162</v>
      </c>
      <c r="L1164" s="9">
        <v>2479</v>
      </c>
      <c r="M1164" s="4">
        <v>404329</v>
      </c>
      <c r="N1164" s="4">
        <v>229</v>
      </c>
      <c r="O1164" s="4">
        <v>192</v>
      </c>
      <c r="P1164" s="9">
        <v>2472</v>
      </c>
      <c r="Q1164" s="4">
        <v>478697</v>
      </c>
      <c r="R1164" s="4">
        <v>38</v>
      </c>
      <c r="S1164" s="4">
        <v>246</v>
      </c>
      <c r="T1164" s="9">
        <v>2300</v>
      </c>
      <c r="U1164" s="4">
        <v>570200</v>
      </c>
      <c r="V1164" s="4">
        <v>83</v>
      </c>
      <c r="W1164" s="4">
        <v>259</v>
      </c>
      <c r="X1164" s="4">
        <v>2324</v>
      </c>
      <c r="Y1164" s="4">
        <v>602018</v>
      </c>
      <c r="Z1164" s="4">
        <v>1</v>
      </c>
      <c r="AA1164" s="4">
        <v>290</v>
      </c>
      <c r="AB1164" s="4">
        <v>2020</v>
      </c>
      <c r="AC1164" s="4">
        <v>585800</v>
      </c>
      <c r="AD1164" s="4">
        <v>9</v>
      </c>
      <c r="AE1164" s="4">
        <v>330</v>
      </c>
      <c r="AF1164" s="4">
        <v>2260</v>
      </c>
      <c r="AG1164" s="4">
        <v>745298</v>
      </c>
      <c r="AH1164" s="4"/>
      <c r="AI1164" s="4"/>
      <c r="AJ1164" s="4"/>
      <c r="AK1164" s="4"/>
      <c r="AL1164" s="4"/>
      <c r="AM1164" s="4"/>
      <c r="AN1164" s="4"/>
      <c r="AO1164" s="4"/>
    </row>
    <row r="1165" spans="1:45" ht="15" x14ac:dyDescent="0.2">
      <c r="A1165" s="8">
        <v>38167</v>
      </c>
      <c r="B1165" s="4">
        <v>73</v>
      </c>
      <c r="C1165" s="4">
        <v>121</v>
      </c>
      <c r="D1165" s="4">
        <v>2450</v>
      </c>
      <c r="E1165" s="10">
        <v>308799</v>
      </c>
      <c r="F1165" s="4">
        <v>170</v>
      </c>
      <c r="G1165" s="4">
        <v>141</v>
      </c>
      <c r="H1165" s="9">
        <v>2383</v>
      </c>
      <c r="I1165" s="4">
        <v>355748</v>
      </c>
      <c r="J1165" s="4">
        <v>421</v>
      </c>
      <c r="K1165" s="4">
        <v>164</v>
      </c>
      <c r="L1165" s="9">
        <v>2585</v>
      </c>
      <c r="M1165" s="4">
        <v>425412</v>
      </c>
      <c r="N1165" s="4">
        <v>267</v>
      </c>
      <c r="O1165" s="4">
        <v>202</v>
      </c>
      <c r="P1165" s="9">
        <v>2408</v>
      </c>
      <c r="Q1165" s="4">
        <v>484955</v>
      </c>
      <c r="R1165" s="4">
        <v>147</v>
      </c>
      <c r="S1165" s="4">
        <v>235</v>
      </c>
      <c r="T1165" s="9">
        <v>2404</v>
      </c>
      <c r="U1165" s="4">
        <v>567879</v>
      </c>
      <c r="V1165" s="4">
        <v>168</v>
      </c>
      <c r="W1165" s="4">
        <v>266</v>
      </c>
      <c r="X1165" s="4">
        <v>2307</v>
      </c>
      <c r="Y1165" s="4">
        <v>626661</v>
      </c>
      <c r="Z1165" s="4">
        <v>176</v>
      </c>
      <c r="AA1165" s="4">
        <v>294</v>
      </c>
      <c r="AB1165" s="4">
        <v>2292</v>
      </c>
      <c r="AC1165" s="4">
        <v>679492</v>
      </c>
      <c r="AD1165" s="4">
        <v>47</v>
      </c>
      <c r="AE1165" s="4">
        <v>332</v>
      </c>
      <c r="AF1165" s="4">
        <v>2333</v>
      </c>
      <c r="AG1165" s="4">
        <v>775517</v>
      </c>
      <c r="AH1165" s="4"/>
      <c r="AI1165" s="4"/>
      <c r="AJ1165" s="4"/>
      <c r="AK1165" s="4"/>
      <c r="AL1165" s="4"/>
      <c r="AM1165" s="4"/>
      <c r="AN1165" s="4"/>
      <c r="AO1165" s="4"/>
    </row>
    <row r="1166" spans="1:45" ht="15" x14ac:dyDescent="0.2">
      <c r="A1166" s="8"/>
      <c r="B1166" s="4"/>
      <c r="C1166" s="4"/>
      <c r="D1166" s="4"/>
      <c r="E1166" s="10"/>
      <c r="F1166" s="4"/>
      <c r="G1166" s="4"/>
      <c r="H1166" s="9"/>
      <c r="I1166" s="4"/>
      <c r="J1166" s="4"/>
      <c r="K1166" s="4"/>
      <c r="L1166" s="9"/>
      <c r="M1166" s="4"/>
      <c r="N1166" s="4"/>
      <c r="O1166" s="4"/>
      <c r="P1166" s="9"/>
      <c r="Q1166" s="4"/>
      <c r="R1166" s="4"/>
      <c r="S1166" s="4"/>
      <c r="T1166" s="9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</row>
    <row r="1167" spans="1:45" ht="15" x14ac:dyDescent="0.2">
      <c r="A1167" s="18">
        <v>38169</v>
      </c>
      <c r="B1167" s="25">
        <v>45</v>
      </c>
      <c r="C1167" s="25">
        <v>121</v>
      </c>
      <c r="D1167" s="25">
        <v>2458</v>
      </c>
      <c r="E1167" s="26">
        <v>304087</v>
      </c>
      <c r="F1167" s="25">
        <v>67</v>
      </c>
      <c r="G1167" s="25">
        <v>139</v>
      </c>
      <c r="H1167" s="25">
        <v>2290</v>
      </c>
      <c r="I1167" s="25">
        <v>326296</v>
      </c>
      <c r="J1167" s="25">
        <v>376</v>
      </c>
      <c r="K1167" s="25">
        <v>165</v>
      </c>
      <c r="L1167" s="25">
        <v>2326</v>
      </c>
      <c r="M1167" s="25">
        <v>396625</v>
      </c>
      <c r="N1167" s="25">
        <v>386</v>
      </c>
      <c r="O1167" s="25">
        <v>198</v>
      </c>
      <c r="P1167" s="25">
        <v>2378</v>
      </c>
      <c r="Q1167" s="25">
        <v>478023</v>
      </c>
      <c r="R1167" s="25">
        <v>378</v>
      </c>
      <c r="S1167" s="25">
        <v>235</v>
      </c>
      <c r="T1167" s="25">
        <v>2311</v>
      </c>
      <c r="U1167" s="25">
        <v>551478</v>
      </c>
      <c r="V1167" s="25">
        <v>295</v>
      </c>
      <c r="W1167" s="25">
        <v>259</v>
      </c>
      <c r="X1167" s="25">
        <v>2540</v>
      </c>
      <c r="Y1167" s="25">
        <v>658283</v>
      </c>
      <c r="Z1167" s="25">
        <v>147</v>
      </c>
      <c r="AA1167" s="25">
        <v>306</v>
      </c>
      <c r="AB1167" s="25">
        <v>2284</v>
      </c>
      <c r="AC1167" s="25">
        <v>698402</v>
      </c>
      <c r="AD1167" s="25">
        <v>84</v>
      </c>
      <c r="AE1167" s="25">
        <v>343</v>
      </c>
      <c r="AF1167" s="25">
        <v>2300</v>
      </c>
      <c r="AG1167" s="25">
        <v>789576</v>
      </c>
      <c r="AH1167" s="4"/>
      <c r="AI1167" s="4"/>
      <c r="AJ1167" s="4"/>
      <c r="AK1167" s="4"/>
      <c r="AL1167" s="4"/>
      <c r="AM1167" s="4"/>
      <c r="AN1167" s="4"/>
      <c r="AO1167" s="4"/>
    </row>
    <row r="1168" spans="1:45" ht="15.75" x14ac:dyDescent="0.25">
      <c r="A1168" s="8">
        <v>38170</v>
      </c>
      <c r="B1168" s="4">
        <v>85</v>
      </c>
      <c r="C1168" s="4">
        <v>117</v>
      </c>
      <c r="D1168" s="4">
        <v>2500</v>
      </c>
      <c r="E1168" s="10">
        <v>298227</v>
      </c>
      <c r="F1168" s="4">
        <v>222</v>
      </c>
      <c r="G1168" s="4">
        <v>138</v>
      </c>
      <c r="H1168" s="9">
        <v>2494</v>
      </c>
      <c r="I1168" s="4">
        <v>343118</v>
      </c>
      <c r="J1168" s="4">
        <v>450</v>
      </c>
      <c r="K1168" s="4">
        <v>164</v>
      </c>
      <c r="L1168" s="9">
        <v>2493</v>
      </c>
      <c r="M1168" s="4">
        <v>410059</v>
      </c>
      <c r="N1168" s="4">
        <v>190</v>
      </c>
      <c r="O1168" s="4">
        <v>200</v>
      </c>
      <c r="P1168" s="9">
        <v>2421</v>
      </c>
      <c r="Q1168" s="4">
        <v>486136</v>
      </c>
      <c r="R1168" s="4">
        <v>132</v>
      </c>
      <c r="S1168" s="4">
        <v>232</v>
      </c>
      <c r="T1168" s="9">
        <v>2394</v>
      </c>
      <c r="U1168" s="4">
        <v>559557</v>
      </c>
      <c r="V1168" s="4">
        <v>65</v>
      </c>
      <c r="W1168" s="4">
        <v>264</v>
      </c>
      <c r="X1168" s="4">
        <v>2055</v>
      </c>
      <c r="Y1168" s="4">
        <v>562826</v>
      </c>
      <c r="Z1168" s="4">
        <v>87</v>
      </c>
      <c r="AA1168" s="4">
        <v>299</v>
      </c>
      <c r="AB1168" s="4">
        <v>2160</v>
      </c>
      <c r="AC1168" s="4">
        <v>646985</v>
      </c>
      <c r="AD1168" s="4">
        <v>2</v>
      </c>
      <c r="AE1168" s="4">
        <v>343</v>
      </c>
      <c r="AF1168" s="4">
        <v>2140</v>
      </c>
      <c r="AG1168" s="4">
        <v>734020</v>
      </c>
      <c r="AH1168" s="6">
        <v>9</v>
      </c>
      <c r="AI1168" s="6">
        <v>399</v>
      </c>
      <c r="AJ1168" s="6">
        <v>1960</v>
      </c>
      <c r="AK1168" s="6">
        <v>782693</v>
      </c>
      <c r="AL1168" s="6">
        <v>2</v>
      </c>
      <c r="AM1168" s="6">
        <v>419</v>
      </c>
      <c r="AN1168" s="6">
        <v>1970</v>
      </c>
      <c r="AO1168" s="6">
        <v>826760</v>
      </c>
    </row>
    <row r="1169" spans="1:45" ht="15" x14ac:dyDescent="0.2">
      <c r="A1169" s="8">
        <v>38174</v>
      </c>
      <c r="B1169" s="4">
        <v>37</v>
      </c>
      <c r="C1169" s="4">
        <v>122</v>
      </c>
      <c r="D1169" s="4">
        <v>2433</v>
      </c>
      <c r="E1169" s="10">
        <v>297165</v>
      </c>
      <c r="F1169" s="4">
        <v>282</v>
      </c>
      <c r="G1169" s="4">
        <v>145</v>
      </c>
      <c r="H1169" s="9">
        <v>2396</v>
      </c>
      <c r="I1169" s="4">
        <v>358706</v>
      </c>
      <c r="J1169" s="4">
        <v>355</v>
      </c>
      <c r="K1169" s="4">
        <v>165</v>
      </c>
      <c r="L1169" s="9">
        <v>2484</v>
      </c>
      <c r="M1169" s="4">
        <v>411909</v>
      </c>
      <c r="N1169" s="4">
        <v>562</v>
      </c>
      <c r="O1169" s="4">
        <v>199</v>
      </c>
      <c r="P1169" s="9">
        <v>2460</v>
      </c>
      <c r="Q1169" s="4">
        <v>493623</v>
      </c>
      <c r="R1169" s="4">
        <v>219</v>
      </c>
      <c r="S1169" s="4">
        <v>232</v>
      </c>
      <c r="T1169" s="9">
        <v>2350</v>
      </c>
      <c r="U1169" s="4">
        <v>547979</v>
      </c>
      <c r="V1169" s="4">
        <v>78</v>
      </c>
      <c r="W1169" s="4">
        <v>269</v>
      </c>
      <c r="X1169" s="4">
        <v>2386</v>
      </c>
      <c r="Y1169" s="4">
        <v>642053</v>
      </c>
      <c r="Z1169" s="4">
        <v>67</v>
      </c>
      <c r="AA1169" s="4">
        <v>284</v>
      </c>
      <c r="AB1169" s="4">
        <v>2344</v>
      </c>
      <c r="AC1169" s="4">
        <v>669657</v>
      </c>
      <c r="AD1169" s="4">
        <v>51</v>
      </c>
      <c r="AE1169" s="4">
        <v>342</v>
      </c>
      <c r="AF1169" s="4">
        <v>2320</v>
      </c>
      <c r="AG1169" s="4">
        <v>792803</v>
      </c>
      <c r="AH1169" s="4"/>
      <c r="AI1169" s="4"/>
      <c r="AJ1169" s="4"/>
      <c r="AK1169" s="4"/>
      <c r="AL1169" s="4"/>
      <c r="AM1169" s="4"/>
      <c r="AN1169" s="4"/>
      <c r="AO1169" s="4"/>
      <c r="AP1169">
        <v>4</v>
      </c>
      <c r="AQ1169">
        <v>525</v>
      </c>
      <c r="AR1169">
        <v>2117</v>
      </c>
      <c r="AS1169">
        <v>1143940</v>
      </c>
    </row>
    <row r="1170" spans="1:45" ht="15.75" x14ac:dyDescent="0.25">
      <c r="A1170" s="8">
        <v>38176</v>
      </c>
      <c r="B1170" s="4"/>
      <c r="C1170" s="4"/>
      <c r="D1170" s="4"/>
      <c r="E1170" s="10"/>
      <c r="F1170" s="4"/>
      <c r="G1170" s="4"/>
      <c r="H1170" s="9"/>
      <c r="I1170" s="4"/>
      <c r="J1170" s="4"/>
      <c r="K1170" s="4"/>
      <c r="L1170" s="9"/>
      <c r="M1170" s="4"/>
      <c r="N1170" s="4"/>
      <c r="O1170" s="4"/>
      <c r="P1170" s="9"/>
      <c r="Q1170" s="4"/>
      <c r="R1170" s="4"/>
      <c r="S1170" s="4"/>
      <c r="T1170" s="9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6"/>
    </row>
    <row r="1171" spans="1:45" ht="15" x14ac:dyDescent="0.2">
      <c r="A1171" s="8">
        <v>38177</v>
      </c>
      <c r="B1171" s="4">
        <v>48</v>
      </c>
      <c r="C1171" s="4">
        <v>124</v>
      </c>
      <c r="D1171" s="4">
        <v>2300</v>
      </c>
      <c r="E1171" s="10">
        <v>301002</v>
      </c>
      <c r="F1171" s="4">
        <v>238</v>
      </c>
      <c r="G1171" s="4">
        <v>140</v>
      </c>
      <c r="H1171" s="9">
        <v>2510</v>
      </c>
      <c r="I1171" s="4">
        <v>349991</v>
      </c>
      <c r="J1171" s="4">
        <v>435</v>
      </c>
      <c r="K1171" s="4">
        <v>160</v>
      </c>
      <c r="L1171" s="9">
        <v>2516</v>
      </c>
      <c r="M1171" s="4">
        <v>402892</v>
      </c>
      <c r="N1171" s="4">
        <v>243</v>
      </c>
      <c r="O1171" s="4">
        <v>193</v>
      </c>
      <c r="P1171" s="9">
        <v>2442</v>
      </c>
      <c r="Q1171" s="4">
        <v>479272</v>
      </c>
      <c r="R1171" s="4">
        <v>101</v>
      </c>
      <c r="S1171" s="4">
        <v>236</v>
      </c>
      <c r="T1171" s="9">
        <v>2321</v>
      </c>
      <c r="U1171" s="4">
        <v>550505</v>
      </c>
      <c r="V1171" s="4">
        <v>71</v>
      </c>
      <c r="W1171" s="4">
        <v>258</v>
      </c>
      <c r="X1171" s="4">
        <v>2288</v>
      </c>
      <c r="Y1171" s="4">
        <v>599046</v>
      </c>
      <c r="Z1171" s="4">
        <v>20</v>
      </c>
      <c r="AA1171" s="4">
        <v>286</v>
      </c>
      <c r="AB1171" s="4">
        <v>2340</v>
      </c>
      <c r="AC1171" s="4">
        <v>670410</v>
      </c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>
        <v>1</v>
      </c>
      <c r="AQ1171">
        <v>806</v>
      </c>
      <c r="AR1171">
        <v>2160</v>
      </c>
      <c r="AS1171">
        <v>1740960</v>
      </c>
    </row>
    <row r="1172" spans="1:45" ht="15" x14ac:dyDescent="0.2">
      <c r="A1172" s="8">
        <v>38181</v>
      </c>
      <c r="B1172" s="4">
        <v>103</v>
      </c>
      <c r="C1172" s="4">
        <v>119</v>
      </c>
      <c r="D1172" s="4">
        <v>2433</v>
      </c>
      <c r="E1172" s="10">
        <v>292250</v>
      </c>
      <c r="F1172" s="4">
        <v>239</v>
      </c>
      <c r="G1172" s="4">
        <v>140</v>
      </c>
      <c r="H1172" s="9">
        <v>2458</v>
      </c>
      <c r="I1172" s="4">
        <v>343622</v>
      </c>
      <c r="J1172" s="4">
        <v>363</v>
      </c>
      <c r="K1172" s="4">
        <v>165</v>
      </c>
      <c r="L1172" s="9">
        <v>2445</v>
      </c>
      <c r="M1172" s="4">
        <v>403646</v>
      </c>
      <c r="N1172" s="4">
        <v>322</v>
      </c>
      <c r="O1172" s="4">
        <v>198</v>
      </c>
      <c r="P1172" s="9">
        <v>2431</v>
      </c>
      <c r="Q1172" s="4">
        <v>480252</v>
      </c>
      <c r="R1172" s="4">
        <v>118</v>
      </c>
      <c r="S1172" s="4">
        <v>225</v>
      </c>
      <c r="T1172" s="9">
        <v>2417</v>
      </c>
      <c r="U1172" s="4">
        <v>547873</v>
      </c>
      <c r="V1172" s="4">
        <v>165</v>
      </c>
      <c r="W1172" s="4">
        <v>261</v>
      </c>
      <c r="X1172" s="4">
        <v>2287</v>
      </c>
      <c r="Y1172" s="4">
        <v>598315</v>
      </c>
      <c r="Z1172" s="4">
        <v>106</v>
      </c>
      <c r="AA1172" s="4">
        <v>301</v>
      </c>
      <c r="AB1172" s="4">
        <v>2216</v>
      </c>
      <c r="AC1172" s="4">
        <v>669058</v>
      </c>
      <c r="AD1172" s="4"/>
      <c r="AE1172" s="4"/>
      <c r="AF1172" s="4"/>
      <c r="AG1172" s="4"/>
      <c r="AH1172" s="1">
        <v>17</v>
      </c>
      <c r="AI1172" s="1">
        <v>374</v>
      </c>
      <c r="AJ1172" s="1">
        <v>2260</v>
      </c>
      <c r="AK1172" s="1">
        <v>844708</v>
      </c>
      <c r="AL1172" s="1">
        <v>16</v>
      </c>
      <c r="AM1172" s="1">
        <v>400</v>
      </c>
      <c r="AN1172" s="1">
        <v>2240</v>
      </c>
      <c r="AO1172" s="1">
        <v>895440</v>
      </c>
      <c r="AP1172">
        <v>1</v>
      </c>
      <c r="AQ1172">
        <v>560</v>
      </c>
      <c r="AR1172">
        <v>2100</v>
      </c>
      <c r="AS1172">
        <v>1176000</v>
      </c>
    </row>
    <row r="1173" spans="1:45" ht="15" x14ac:dyDescent="0.2">
      <c r="A1173" s="18">
        <v>38183</v>
      </c>
      <c r="B1173" s="25">
        <v>21</v>
      </c>
      <c r="C1173" s="25">
        <v>126</v>
      </c>
      <c r="D1173" s="25">
        <v>2267</v>
      </c>
      <c r="E1173" s="26">
        <v>294248</v>
      </c>
      <c r="F1173" s="25">
        <v>84</v>
      </c>
      <c r="G1173" s="25">
        <v>139</v>
      </c>
      <c r="H1173" s="25">
        <v>2265</v>
      </c>
      <c r="I1173" s="25">
        <v>317786</v>
      </c>
      <c r="J1173" s="25">
        <v>322</v>
      </c>
      <c r="K1173" s="25">
        <v>165</v>
      </c>
      <c r="L1173" s="25">
        <v>2321</v>
      </c>
      <c r="M1173" s="25">
        <v>399728</v>
      </c>
      <c r="N1173" s="25">
        <v>324</v>
      </c>
      <c r="O1173" s="25">
        <v>197</v>
      </c>
      <c r="P1173" s="25">
        <v>2331</v>
      </c>
      <c r="Q1173" s="25">
        <v>472334</v>
      </c>
      <c r="R1173" s="25">
        <v>168</v>
      </c>
      <c r="S1173" s="25">
        <v>246</v>
      </c>
      <c r="T1173" s="25">
        <v>1440</v>
      </c>
      <c r="U1173" s="25">
        <v>547666</v>
      </c>
      <c r="V1173" s="25">
        <v>98</v>
      </c>
      <c r="W1173" s="25">
        <v>261</v>
      </c>
      <c r="X1173" s="25">
        <v>2340</v>
      </c>
      <c r="Y1173" s="25">
        <v>609960</v>
      </c>
      <c r="Z1173" s="25">
        <v>71</v>
      </c>
      <c r="AA1173" s="25">
        <v>304</v>
      </c>
      <c r="AB1173" s="25">
        <v>2380</v>
      </c>
      <c r="AC1173" s="25">
        <v>688606</v>
      </c>
      <c r="AD1173" s="25">
        <v>34</v>
      </c>
      <c r="AE1173" s="25">
        <v>347</v>
      </c>
      <c r="AF1173" s="25">
        <v>2147</v>
      </c>
      <c r="AG1173" s="25">
        <v>717715</v>
      </c>
      <c r="AH1173" s="4"/>
      <c r="AI1173" s="4"/>
      <c r="AJ1173" s="4"/>
      <c r="AK1173" s="4"/>
      <c r="AL1173" s="4"/>
      <c r="AM1173" s="4"/>
      <c r="AN1173" s="4"/>
      <c r="AO1173" s="4"/>
    </row>
    <row r="1174" spans="1:45" ht="15.75" x14ac:dyDescent="0.25">
      <c r="A1174" s="8">
        <v>38184</v>
      </c>
      <c r="B1174" s="4"/>
      <c r="C1174" s="4"/>
      <c r="D1174" s="4"/>
      <c r="E1174" s="10"/>
      <c r="F1174" s="4">
        <v>130</v>
      </c>
      <c r="G1174" s="4">
        <v>141</v>
      </c>
      <c r="H1174" s="9">
        <v>2417</v>
      </c>
      <c r="I1174" s="4">
        <v>391964</v>
      </c>
      <c r="J1174" s="4">
        <v>246</v>
      </c>
      <c r="K1174" s="4">
        <v>161</v>
      </c>
      <c r="L1174" s="9">
        <v>2442</v>
      </c>
      <c r="M1174" s="4">
        <v>394861</v>
      </c>
      <c r="N1174" s="4">
        <v>111</v>
      </c>
      <c r="O1174" s="4">
        <v>197</v>
      </c>
      <c r="P1174" s="9">
        <v>2400</v>
      </c>
      <c r="Q1174" s="4">
        <v>478078</v>
      </c>
      <c r="R1174" s="4">
        <v>60</v>
      </c>
      <c r="S1174" s="4">
        <v>239</v>
      </c>
      <c r="T1174" s="9">
        <v>2317</v>
      </c>
      <c r="U1174" s="4">
        <v>553602</v>
      </c>
      <c r="V1174" s="4">
        <v>38</v>
      </c>
      <c r="W1174" s="4">
        <v>264</v>
      </c>
      <c r="X1174" s="4">
        <v>2247</v>
      </c>
      <c r="Y1174" s="4">
        <v>597835</v>
      </c>
      <c r="Z1174" s="4"/>
      <c r="AA1174" s="4"/>
      <c r="AB1174" s="4"/>
      <c r="AC1174" s="4"/>
      <c r="AD1174" s="4"/>
      <c r="AE1174" s="4"/>
      <c r="AF1174" s="4"/>
      <c r="AG1174" s="4"/>
      <c r="AH1174" s="1">
        <v>1</v>
      </c>
      <c r="AI1174" s="1">
        <v>388</v>
      </c>
      <c r="AJ1174" s="1">
        <v>2080</v>
      </c>
      <c r="AK1174" s="1">
        <v>807040</v>
      </c>
      <c r="AL1174" s="4"/>
      <c r="AM1174" s="4"/>
      <c r="AN1174" s="4"/>
      <c r="AO1174" s="4"/>
      <c r="AP1174" s="6"/>
    </row>
    <row r="1175" spans="1:45" ht="15" x14ac:dyDescent="0.2">
      <c r="A1175" s="8">
        <v>38188</v>
      </c>
      <c r="B1175" s="4">
        <v>87</v>
      </c>
      <c r="C1175" s="4">
        <v>123</v>
      </c>
      <c r="D1175" s="4">
        <v>2550</v>
      </c>
      <c r="E1175" s="10">
        <v>314747</v>
      </c>
      <c r="F1175" s="4">
        <v>104</v>
      </c>
      <c r="G1175" s="4">
        <v>144</v>
      </c>
      <c r="H1175" s="9">
        <v>2430</v>
      </c>
      <c r="I1175" s="4">
        <v>350839</v>
      </c>
      <c r="J1175" s="4">
        <v>294</v>
      </c>
      <c r="K1175" s="4">
        <v>160</v>
      </c>
      <c r="L1175" s="9">
        <v>2458</v>
      </c>
      <c r="M1175" s="4">
        <v>394045</v>
      </c>
      <c r="N1175" s="4">
        <v>343</v>
      </c>
      <c r="O1175" s="4">
        <v>196</v>
      </c>
      <c r="P1175" s="9">
        <v>2407</v>
      </c>
      <c r="Q1175" s="4">
        <v>472637</v>
      </c>
      <c r="R1175" s="4">
        <v>42</v>
      </c>
      <c r="S1175" s="4">
        <v>234</v>
      </c>
      <c r="T1175" s="9">
        <v>2300</v>
      </c>
      <c r="U1175" s="4">
        <v>539076</v>
      </c>
      <c r="V1175" s="4">
        <v>89</v>
      </c>
      <c r="W1175" s="4">
        <v>261</v>
      </c>
      <c r="X1175" s="4">
        <v>2296</v>
      </c>
      <c r="Y1175" s="4">
        <v>599759</v>
      </c>
      <c r="Z1175" s="4">
        <v>18</v>
      </c>
      <c r="AA1175" s="4">
        <v>362</v>
      </c>
      <c r="AB1175" s="4">
        <v>2160</v>
      </c>
      <c r="AC1175" s="4">
        <v>782880</v>
      </c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</row>
    <row r="1176" spans="1:45" ht="15" x14ac:dyDescent="0.2">
      <c r="A1176" s="18">
        <v>38190</v>
      </c>
      <c r="B1176" s="25">
        <v>3</v>
      </c>
      <c r="C1176" s="25">
        <v>101</v>
      </c>
      <c r="D1176" s="25">
        <v>2400</v>
      </c>
      <c r="E1176" s="26">
        <v>243200</v>
      </c>
      <c r="F1176" s="25">
        <v>41</v>
      </c>
      <c r="G1176" s="25">
        <v>140</v>
      </c>
      <c r="H1176" s="25">
        <v>2333</v>
      </c>
      <c r="I1176" s="25">
        <v>328822</v>
      </c>
      <c r="J1176" s="25">
        <v>267</v>
      </c>
      <c r="K1176" s="25">
        <v>168</v>
      </c>
      <c r="L1176" s="25">
        <v>2350</v>
      </c>
      <c r="M1176" s="25">
        <v>397521</v>
      </c>
      <c r="N1176" s="25">
        <v>277</v>
      </c>
      <c r="O1176" s="25">
        <v>199</v>
      </c>
      <c r="P1176" s="25">
        <v>2219</v>
      </c>
      <c r="Q1176" s="25">
        <v>451964</v>
      </c>
      <c r="R1176" s="25">
        <v>183</v>
      </c>
      <c r="S1176" s="25">
        <v>233</v>
      </c>
      <c r="T1176" s="25">
        <v>2233</v>
      </c>
      <c r="U1176" s="25">
        <v>533928</v>
      </c>
      <c r="V1176" s="25">
        <v>130</v>
      </c>
      <c r="W1176" s="25">
        <v>263</v>
      </c>
      <c r="X1176" s="25">
        <v>2333</v>
      </c>
      <c r="Y1176" s="25">
        <v>613777</v>
      </c>
      <c r="Z1176" s="25">
        <v>66</v>
      </c>
      <c r="AA1176" s="25">
        <v>304</v>
      </c>
      <c r="AB1176" s="25">
        <v>2140</v>
      </c>
      <c r="AC1176" s="25">
        <v>648208</v>
      </c>
      <c r="AD1176" s="25">
        <v>39</v>
      </c>
      <c r="AE1176" s="25">
        <v>322</v>
      </c>
      <c r="AF1176" s="25">
        <v>2170</v>
      </c>
      <c r="AG1176" s="25">
        <v>698669</v>
      </c>
      <c r="AH1176" s="23">
        <v>18</v>
      </c>
      <c r="AI1176" s="23">
        <v>382</v>
      </c>
      <c r="AJ1176" s="23">
        <v>2073</v>
      </c>
      <c r="AK1176" s="23">
        <v>794604</v>
      </c>
      <c r="AL1176" s="14">
        <v>17</v>
      </c>
      <c r="AM1176" s="14">
        <v>400</v>
      </c>
      <c r="AN1176" s="14">
        <v>2160</v>
      </c>
      <c r="AO1176" s="14">
        <v>864576</v>
      </c>
    </row>
    <row r="1177" spans="1:45" ht="15" x14ac:dyDescent="0.2">
      <c r="A1177" s="8">
        <v>38191</v>
      </c>
      <c r="B1177" s="4">
        <v>9</v>
      </c>
      <c r="C1177" s="4">
        <v>113</v>
      </c>
      <c r="D1177" s="4">
        <v>2400</v>
      </c>
      <c r="E1177" s="10">
        <v>272000</v>
      </c>
      <c r="F1177" s="4">
        <v>181</v>
      </c>
      <c r="G1177" s="4">
        <v>139</v>
      </c>
      <c r="H1177" s="9">
        <v>2475</v>
      </c>
      <c r="I1177" s="4">
        <v>345041</v>
      </c>
      <c r="J1177" s="4">
        <v>304</v>
      </c>
      <c r="K1177" s="4">
        <v>164</v>
      </c>
      <c r="L1177" s="9">
        <v>2462</v>
      </c>
      <c r="M1177" s="4">
        <v>414196</v>
      </c>
      <c r="N1177" s="4">
        <v>314</v>
      </c>
      <c r="O1177" s="4">
        <v>198</v>
      </c>
      <c r="P1177" s="9">
        <v>2386</v>
      </c>
      <c r="Q1177" s="4">
        <v>491379</v>
      </c>
      <c r="R1177" s="4">
        <v>196</v>
      </c>
      <c r="S1177" s="4">
        <v>233</v>
      </c>
      <c r="T1177" s="9">
        <v>2350</v>
      </c>
      <c r="U1177" s="4">
        <v>548301</v>
      </c>
      <c r="V1177" s="4">
        <v>14</v>
      </c>
      <c r="W1177" s="4">
        <v>274</v>
      </c>
      <c r="X1177" s="4">
        <v>2280</v>
      </c>
      <c r="Y1177" s="4">
        <v>624720</v>
      </c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>
        <v>1</v>
      </c>
      <c r="AQ1177">
        <v>620</v>
      </c>
      <c r="AR1177">
        <v>2080</v>
      </c>
      <c r="AS1177">
        <v>1289600</v>
      </c>
    </row>
    <row r="1178" spans="1:45" ht="15" x14ac:dyDescent="0.2">
      <c r="A1178" s="8">
        <v>38195</v>
      </c>
      <c r="B1178" s="4">
        <v>23</v>
      </c>
      <c r="C1178" s="4">
        <v>126</v>
      </c>
      <c r="D1178" s="4">
        <v>2450</v>
      </c>
      <c r="E1178" s="10">
        <v>309461</v>
      </c>
      <c r="F1178" s="4">
        <v>234</v>
      </c>
      <c r="G1178" s="4">
        <v>143</v>
      </c>
      <c r="H1178" s="9">
        <v>2405</v>
      </c>
      <c r="I1178" s="4">
        <v>344452</v>
      </c>
      <c r="J1178" s="4">
        <v>332</v>
      </c>
      <c r="K1178" s="4">
        <v>169</v>
      </c>
      <c r="L1178" s="9">
        <v>2457</v>
      </c>
      <c r="M1178" s="4">
        <v>419002</v>
      </c>
      <c r="N1178" s="4">
        <v>505</v>
      </c>
      <c r="O1178" s="4">
        <v>196</v>
      </c>
      <c r="P1178" s="9">
        <v>2429</v>
      </c>
      <c r="Q1178" s="4">
        <v>476816</v>
      </c>
      <c r="R1178" s="4">
        <v>216</v>
      </c>
      <c r="S1178" s="4">
        <v>230</v>
      </c>
      <c r="T1178" s="9">
        <v>2338</v>
      </c>
      <c r="U1178" s="4">
        <v>540420</v>
      </c>
      <c r="V1178" s="4">
        <v>50</v>
      </c>
      <c r="W1178" s="4">
        <v>262</v>
      </c>
      <c r="X1178" s="4">
        <v>2360</v>
      </c>
      <c r="Y1178" s="4">
        <v>616965</v>
      </c>
      <c r="Z1178" s="4">
        <v>47</v>
      </c>
      <c r="AA1178" s="4">
        <v>301</v>
      </c>
      <c r="AB1178" s="4">
        <v>2393</v>
      </c>
      <c r="AC1178" s="4">
        <v>690563</v>
      </c>
      <c r="AD1178" s="4">
        <v>10</v>
      </c>
      <c r="AE1178" s="4">
        <v>343</v>
      </c>
      <c r="AF1178" s="4">
        <v>2260</v>
      </c>
      <c r="AG1178" s="4">
        <v>775632</v>
      </c>
      <c r="AH1178" s="4"/>
      <c r="AI1178" s="4"/>
      <c r="AJ1178" s="4"/>
      <c r="AK1178" s="4"/>
      <c r="AL1178" s="1">
        <v>11</v>
      </c>
      <c r="AM1178" s="1">
        <v>416</v>
      </c>
      <c r="AN1178" s="1">
        <v>2200</v>
      </c>
      <c r="AO1178" s="1">
        <v>915600</v>
      </c>
      <c r="AP1178">
        <v>3</v>
      </c>
      <c r="AQ1178">
        <v>788</v>
      </c>
      <c r="AR1178">
        <v>2193</v>
      </c>
      <c r="AS1178">
        <v>1727413</v>
      </c>
    </row>
    <row r="1179" spans="1:45" ht="15" x14ac:dyDescent="0.2">
      <c r="A1179" s="18">
        <v>38197</v>
      </c>
      <c r="B1179" s="25">
        <v>11</v>
      </c>
      <c r="C1179" s="25">
        <v>106</v>
      </c>
      <c r="D1179" s="25">
        <v>2100</v>
      </c>
      <c r="E1179" s="26">
        <v>239691</v>
      </c>
      <c r="F1179" s="25">
        <v>250</v>
      </c>
      <c r="G1179" s="25">
        <v>138</v>
      </c>
      <c r="H1179" s="25">
        <v>2414</v>
      </c>
      <c r="I1179" s="25">
        <v>336814</v>
      </c>
      <c r="J1179" s="25">
        <v>376</v>
      </c>
      <c r="K1179" s="25">
        <v>167</v>
      </c>
      <c r="L1179" s="25">
        <v>2500</v>
      </c>
      <c r="M1179" s="25">
        <v>405714</v>
      </c>
      <c r="N1179" s="25">
        <v>633</v>
      </c>
      <c r="O1179" s="25">
        <v>196</v>
      </c>
      <c r="P1179" s="25">
        <v>2346</v>
      </c>
      <c r="Q1179" s="25">
        <v>467342</v>
      </c>
      <c r="R1179" s="25">
        <v>218</v>
      </c>
      <c r="S1179" s="25">
        <v>235</v>
      </c>
      <c r="T1179" s="25">
        <v>2358</v>
      </c>
      <c r="U1179" s="25">
        <v>562797</v>
      </c>
      <c r="V1179" s="25">
        <v>68</v>
      </c>
      <c r="W1179" s="25">
        <v>267</v>
      </c>
      <c r="X1179" s="25">
        <v>2360</v>
      </c>
      <c r="Y1179" s="25">
        <v>629412</v>
      </c>
      <c r="Z1179" s="25">
        <v>98</v>
      </c>
      <c r="AA1179" s="25">
        <v>289</v>
      </c>
      <c r="AB1179" s="25">
        <v>2288</v>
      </c>
      <c r="AC1179" s="25">
        <v>662595</v>
      </c>
      <c r="AD1179" s="25">
        <v>4</v>
      </c>
      <c r="AE1179" s="25">
        <v>331</v>
      </c>
      <c r="AF1179" s="25">
        <v>2200</v>
      </c>
      <c r="AG1179" s="25">
        <v>728200</v>
      </c>
      <c r="AH1179" s="4"/>
      <c r="AI1179" s="4"/>
      <c r="AJ1179" s="4"/>
      <c r="AK1179" s="4"/>
      <c r="AL1179" s="4"/>
      <c r="AM1179" s="4"/>
      <c r="AN1179" s="4"/>
      <c r="AO1179" s="4"/>
    </row>
    <row r="1180" spans="1:45" ht="15" x14ac:dyDescent="0.2">
      <c r="A1180" s="8">
        <v>38198</v>
      </c>
      <c r="B1180" s="4">
        <v>39</v>
      </c>
      <c r="C1180" s="4">
        <v>122</v>
      </c>
      <c r="D1180" s="4">
        <v>2430</v>
      </c>
      <c r="E1180" s="10">
        <v>295477</v>
      </c>
      <c r="F1180" s="4">
        <v>57</v>
      </c>
      <c r="G1180" s="4">
        <v>144</v>
      </c>
      <c r="H1180" s="9">
        <v>2475</v>
      </c>
      <c r="I1180" s="4">
        <v>355477</v>
      </c>
      <c r="J1180" s="4">
        <v>220</v>
      </c>
      <c r="K1180" s="4">
        <v>166</v>
      </c>
      <c r="L1180" s="9">
        <v>2522</v>
      </c>
      <c r="M1180" s="4">
        <v>420206</v>
      </c>
      <c r="N1180" s="4">
        <v>181</v>
      </c>
      <c r="O1180" s="4">
        <v>196</v>
      </c>
      <c r="P1180" s="9">
        <v>2500</v>
      </c>
      <c r="Q1180" s="4">
        <v>496362</v>
      </c>
      <c r="R1180" s="4">
        <v>65</v>
      </c>
      <c r="S1180" s="4">
        <v>234</v>
      </c>
      <c r="T1180" s="9">
        <v>2433</v>
      </c>
      <c r="U1180" s="4">
        <v>568505</v>
      </c>
      <c r="V1180" s="4">
        <v>67</v>
      </c>
      <c r="W1180" s="4">
        <v>263</v>
      </c>
      <c r="X1180" s="4">
        <v>2383</v>
      </c>
      <c r="Y1180" s="4">
        <v>625768</v>
      </c>
      <c r="Z1180" s="4">
        <v>83</v>
      </c>
      <c r="AA1180" s="4">
        <v>297</v>
      </c>
      <c r="AB1180" s="4">
        <v>2348</v>
      </c>
      <c r="AC1180" s="4">
        <v>697369</v>
      </c>
      <c r="AD1180" s="4">
        <v>27</v>
      </c>
      <c r="AE1180" s="4">
        <v>320</v>
      </c>
      <c r="AF1180" s="4">
        <v>2220</v>
      </c>
      <c r="AG1180" s="4">
        <v>713675</v>
      </c>
      <c r="AH1180" s="4"/>
      <c r="AI1180" s="4"/>
      <c r="AJ1180" s="4"/>
      <c r="AK1180" s="4"/>
      <c r="AL1180" s="4"/>
      <c r="AM1180" s="4"/>
      <c r="AN1180" s="4"/>
      <c r="AO1180" s="4"/>
    </row>
    <row r="1181" spans="1:45" ht="15" x14ac:dyDescent="0.2">
      <c r="A1181" s="8"/>
      <c r="B1181" s="4"/>
      <c r="C1181" s="4"/>
      <c r="D1181" s="4"/>
      <c r="E1181" s="10"/>
      <c r="F1181" s="4"/>
      <c r="G1181" s="4"/>
      <c r="H1181" s="9"/>
      <c r="I1181" s="4"/>
      <c r="J1181" s="4"/>
      <c r="K1181" s="4"/>
      <c r="L1181" s="9"/>
      <c r="M1181" s="4"/>
      <c r="N1181" s="4"/>
      <c r="O1181" s="4"/>
      <c r="P1181" s="9"/>
      <c r="Q1181" s="4"/>
      <c r="R1181" s="4"/>
      <c r="S1181" s="4"/>
      <c r="T1181" s="9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</row>
    <row r="1182" spans="1:45" ht="15" x14ac:dyDescent="0.2">
      <c r="A1182" s="8">
        <v>38202</v>
      </c>
      <c r="B1182" s="4">
        <v>40</v>
      </c>
      <c r="C1182" s="4">
        <v>125</v>
      </c>
      <c r="D1182" s="4">
        <v>2450</v>
      </c>
      <c r="E1182" s="10">
        <v>306618</v>
      </c>
      <c r="F1182" s="4">
        <v>229</v>
      </c>
      <c r="G1182" s="4">
        <v>144</v>
      </c>
      <c r="H1182" s="9">
        <v>2495</v>
      </c>
      <c r="I1182" s="4">
        <v>360870</v>
      </c>
      <c r="J1182" s="4">
        <v>285</v>
      </c>
      <c r="K1182" s="4">
        <v>168</v>
      </c>
      <c r="L1182" s="9">
        <v>2515</v>
      </c>
      <c r="M1182" s="4">
        <v>425987</v>
      </c>
      <c r="N1182" s="4">
        <v>459</v>
      </c>
      <c r="O1182" s="4">
        <v>202</v>
      </c>
      <c r="P1182" s="9">
        <v>2400</v>
      </c>
      <c r="Q1182" s="4">
        <v>483857</v>
      </c>
      <c r="R1182" s="4">
        <v>110</v>
      </c>
      <c r="S1182" s="4">
        <v>227</v>
      </c>
      <c r="T1182" s="9">
        <v>2400</v>
      </c>
      <c r="U1182" s="4">
        <v>550468</v>
      </c>
      <c r="V1182" s="4">
        <v>129</v>
      </c>
      <c r="W1182" s="4">
        <v>267</v>
      </c>
      <c r="X1182" s="4">
        <v>2351</v>
      </c>
      <c r="Y1182" s="4">
        <v>628509</v>
      </c>
      <c r="Z1182" s="4">
        <v>63</v>
      </c>
      <c r="AA1182" s="4">
        <v>292</v>
      </c>
      <c r="AB1182" s="4">
        <v>2247</v>
      </c>
      <c r="AC1182" s="4">
        <v>656269</v>
      </c>
      <c r="AD1182" s="4">
        <v>20</v>
      </c>
      <c r="AE1182" s="4">
        <v>344</v>
      </c>
      <c r="AF1182" s="4">
        <v>2070</v>
      </c>
      <c r="AG1182" s="4">
        <v>771468</v>
      </c>
      <c r="AH1182" s="4"/>
      <c r="AI1182" s="4"/>
      <c r="AJ1182" s="4"/>
      <c r="AK1182" s="4"/>
      <c r="AL1182" s="4"/>
      <c r="AM1182" s="4"/>
      <c r="AN1182" s="4"/>
      <c r="AO1182" s="4"/>
    </row>
    <row r="1183" spans="1:45" ht="15" x14ac:dyDescent="0.2">
      <c r="A1183" s="18">
        <v>38204</v>
      </c>
      <c r="B1183" s="25">
        <v>65</v>
      </c>
      <c r="C1183" s="25">
        <v>119</v>
      </c>
      <c r="D1183" s="25">
        <v>2356</v>
      </c>
      <c r="E1183" s="26">
        <v>283085</v>
      </c>
      <c r="F1183" s="25">
        <v>37</v>
      </c>
      <c r="G1183" s="25">
        <v>140</v>
      </c>
      <c r="H1183" s="25">
        <v>2333</v>
      </c>
      <c r="I1183" s="25">
        <v>337962</v>
      </c>
      <c r="J1183" s="25">
        <v>266</v>
      </c>
      <c r="K1183" s="25">
        <v>171</v>
      </c>
      <c r="L1183" s="25">
        <v>2394</v>
      </c>
      <c r="M1183" s="25">
        <v>412864</v>
      </c>
      <c r="N1183" s="25">
        <v>334</v>
      </c>
      <c r="O1183" s="25">
        <v>197</v>
      </c>
      <c r="P1183" s="25">
        <v>2391</v>
      </c>
      <c r="Q1183" s="25">
        <v>476231</v>
      </c>
      <c r="R1183" s="25">
        <v>212</v>
      </c>
      <c r="S1183" s="25">
        <v>236</v>
      </c>
      <c r="T1183" s="25">
        <v>2251</v>
      </c>
      <c r="U1183" s="25">
        <v>554315</v>
      </c>
      <c r="V1183" s="25">
        <v>176</v>
      </c>
      <c r="W1183" s="25">
        <v>279</v>
      </c>
      <c r="X1183" s="25">
        <v>2273</v>
      </c>
      <c r="Y1183" s="25">
        <v>612886</v>
      </c>
      <c r="Z1183" s="25">
        <v>133</v>
      </c>
      <c r="AA1183" s="25">
        <v>311</v>
      </c>
      <c r="AB1183" s="25">
        <v>2250</v>
      </c>
      <c r="AC1183" s="25">
        <v>708734</v>
      </c>
      <c r="AD1183" s="25">
        <v>34</v>
      </c>
      <c r="AE1183" s="25">
        <v>340</v>
      </c>
      <c r="AF1183" s="25">
        <v>2330</v>
      </c>
      <c r="AG1183" s="25">
        <v>791685</v>
      </c>
      <c r="AH1183" s="23">
        <v>18</v>
      </c>
      <c r="AI1183" s="23">
        <v>368</v>
      </c>
      <c r="AJ1183" s="23">
        <v>2140</v>
      </c>
      <c r="AK1183" s="23">
        <v>827062</v>
      </c>
      <c r="AL1183" s="14">
        <v>2</v>
      </c>
      <c r="AM1183" s="14">
        <v>424</v>
      </c>
      <c r="AN1183" s="14">
        <v>1950</v>
      </c>
      <c r="AO1183" s="14">
        <v>826800</v>
      </c>
    </row>
    <row r="1184" spans="1:45" ht="15.75" x14ac:dyDescent="0.25">
      <c r="A1184" s="8">
        <v>38205</v>
      </c>
      <c r="B1184" s="4">
        <v>31</v>
      </c>
      <c r="C1184" s="4">
        <v>121</v>
      </c>
      <c r="D1184" s="4">
        <v>2400</v>
      </c>
      <c r="E1184" s="10">
        <v>289300</v>
      </c>
      <c r="F1184" s="4">
        <v>82</v>
      </c>
      <c r="G1184" s="4">
        <v>143</v>
      </c>
      <c r="H1184" s="9">
        <v>2488</v>
      </c>
      <c r="I1184" s="4">
        <v>354771</v>
      </c>
      <c r="J1184" s="4">
        <v>340</v>
      </c>
      <c r="K1184" s="4">
        <v>167</v>
      </c>
      <c r="L1184" s="9">
        <v>2459</v>
      </c>
      <c r="M1184" s="4">
        <v>411534</v>
      </c>
      <c r="N1184" s="4">
        <v>335</v>
      </c>
      <c r="O1184" s="4">
        <v>192</v>
      </c>
      <c r="P1184" s="9">
        <v>2446</v>
      </c>
      <c r="Q1184" s="4">
        <v>469654</v>
      </c>
      <c r="R1184" s="4">
        <v>92</v>
      </c>
      <c r="S1184" s="4">
        <v>229</v>
      </c>
      <c r="T1184" s="9">
        <v>2348</v>
      </c>
      <c r="U1184" s="4">
        <v>539351</v>
      </c>
      <c r="V1184" s="4">
        <v>20</v>
      </c>
      <c r="W1184" s="4">
        <v>261</v>
      </c>
      <c r="X1184" s="4">
        <v>2200</v>
      </c>
      <c r="Y1184" s="4">
        <v>574640</v>
      </c>
      <c r="Z1184" s="4">
        <v>16</v>
      </c>
      <c r="AA1184" s="4">
        <v>314</v>
      </c>
      <c r="AB1184" s="4">
        <v>2240</v>
      </c>
      <c r="AC1184" s="4">
        <v>702800</v>
      </c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Q1184" s="6"/>
    </row>
    <row r="1185" spans="1:45" ht="15.75" x14ac:dyDescent="0.25">
      <c r="A1185" s="8">
        <v>38209</v>
      </c>
      <c r="B1185" s="4">
        <v>19</v>
      </c>
      <c r="C1185" s="4">
        <v>129</v>
      </c>
      <c r="D1185" s="4">
        <v>2450</v>
      </c>
      <c r="E1185" s="10">
        <v>314889</v>
      </c>
      <c r="F1185" s="4">
        <v>50</v>
      </c>
      <c r="G1185" s="4">
        <v>139</v>
      </c>
      <c r="H1185" s="9">
        <v>2417</v>
      </c>
      <c r="I1185" s="4">
        <v>334700</v>
      </c>
      <c r="J1185" s="4">
        <v>274</v>
      </c>
      <c r="K1185" s="4">
        <v>168</v>
      </c>
      <c r="L1185" s="9">
        <v>2375</v>
      </c>
      <c r="M1185" s="4">
        <v>398021</v>
      </c>
      <c r="N1185" s="4">
        <v>575</v>
      </c>
      <c r="O1185" s="4">
        <v>199</v>
      </c>
      <c r="P1185" s="9">
        <v>2377</v>
      </c>
      <c r="Q1185" s="4">
        <v>473837</v>
      </c>
      <c r="R1185" s="4">
        <v>148</v>
      </c>
      <c r="S1185" s="4">
        <v>233</v>
      </c>
      <c r="T1185" s="9">
        <v>2374</v>
      </c>
      <c r="U1185" s="4">
        <v>549473</v>
      </c>
      <c r="V1185" s="4">
        <v>94</v>
      </c>
      <c r="W1185" s="4">
        <v>260</v>
      </c>
      <c r="X1185" s="4">
        <v>2368</v>
      </c>
      <c r="Y1185" s="4">
        <v>618591</v>
      </c>
      <c r="Z1185" s="4">
        <v>49</v>
      </c>
      <c r="AA1185" s="4">
        <v>294</v>
      </c>
      <c r="AB1185" s="4">
        <v>2307</v>
      </c>
      <c r="AC1185" s="4">
        <v>684042</v>
      </c>
      <c r="AD1185" s="4">
        <v>36</v>
      </c>
      <c r="AE1185" s="4">
        <v>348</v>
      </c>
      <c r="AF1185" s="4">
        <v>2170</v>
      </c>
      <c r="AG1185" s="4">
        <v>755494</v>
      </c>
      <c r="AH1185" s="6">
        <v>10</v>
      </c>
      <c r="AI1185" s="6">
        <v>396</v>
      </c>
      <c r="AJ1185" s="6">
        <v>2180</v>
      </c>
      <c r="AK1185" s="6">
        <v>863280</v>
      </c>
      <c r="AL1185" s="4"/>
      <c r="AM1185" s="4"/>
      <c r="AN1185" s="4"/>
      <c r="AO1185" s="4"/>
      <c r="AP1185">
        <v>1</v>
      </c>
      <c r="AQ1185">
        <v>334</v>
      </c>
      <c r="AR1185">
        <v>2200</v>
      </c>
      <c r="AS1185">
        <v>734800</v>
      </c>
    </row>
    <row r="1186" spans="1:45" ht="15.75" x14ac:dyDescent="0.25">
      <c r="A1186" s="18">
        <v>38211</v>
      </c>
      <c r="B1186" s="25">
        <v>78</v>
      </c>
      <c r="C1186" s="25">
        <v>120</v>
      </c>
      <c r="D1186" s="25">
        <v>2350</v>
      </c>
      <c r="E1186" s="26">
        <v>283529</v>
      </c>
      <c r="F1186" s="25">
        <v>84</v>
      </c>
      <c r="G1186" s="25">
        <v>139</v>
      </c>
      <c r="H1186" s="25">
        <v>2407</v>
      </c>
      <c r="I1186" s="25">
        <v>332558</v>
      </c>
      <c r="J1186" s="25">
        <v>298</v>
      </c>
      <c r="K1186" s="25">
        <v>161</v>
      </c>
      <c r="L1186" s="25">
        <v>2400</v>
      </c>
      <c r="M1186" s="25">
        <v>397923</v>
      </c>
      <c r="N1186" s="25">
        <v>308</v>
      </c>
      <c r="O1186" s="25">
        <v>204</v>
      </c>
      <c r="P1186" s="25">
        <v>2356</v>
      </c>
      <c r="Q1186" s="25">
        <v>483609</v>
      </c>
      <c r="R1186" s="25">
        <v>104</v>
      </c>
      <c r="S1186" s="25">
        <v>236</v>
      </c>
      <c r="T1186" s="25">
        <v>2285</v>
      </c>
      <c r="U1186" s="25">
        <v>538682</v>
      </c>
      <c r="V1186" s="25">
        <v>271</v>
      </c>
      <c r="W1186" s="25">
        <v>260</v>
      </c>
      <c r="X1186" s="25">
        <v>2321</v>
      </c>
      <c r="Y1186" s="25">
        <v>614008</v>
      </c>
      <c r="Z1186" s="25">
        <v>74</v>
      </c>
      <c r="AA1186" s="25">
        <v>300</v>
      </c>
      <c r="AB1186" s="25">
        <v>2173</v>
      </c>
      <c r="AC1186" s="25">
        <v>663704</v>
      </c>
      <c r="AD1186" s="25">
        <v>26</v>
      </c>
      <c r="AE1186" s="25">
        <v>331</v>
      </c>
      <c r="AF1186" s="25">
        <v>2163</v>
      </c>
      <c r="AG1186" s="25">
        <v>726833</v>
      </c>
      <c r="AH1186" s="23">
        <v>14</v>
      </c>
      <c r="AI1186" s="23">
        <v>380</v>
      </c>
      <c r="AJ1186" s="23">
        <v>2063</v>
      </c>
      <c r="AK1186" s="23">
        <v>802010</v>
      </c>
      <c r="AL1186" s="14">
        <v>77</v>
      </c>
      <c r="AM1186" s="14">
        <v>444</v>
      </c>
      <c r="AN1186" s="14">
        <v>2196</v>
      </c>
      <c r="AO1186" s="14">
        <v>975725</v>
      </c>
      <c r="AP1186" s="6"/>
    </row>
    <row r="1187" spans="1:45" ht="15" x14ac:dyDescent="0.2">
      <c r="A1187" s="8">
        <v>38212</v>
      </c>
      <c r="B1187" s="4">
        <v>51</v>
      </c>
      <c r="C1187" s="4">
        <v>123</v>
      </c>
      <c r="D1187" s="4">
        <v>2333</v>
      </c>
      <c r="E1187" s="10">
        <v>286580</v>
      </c>
      <c r="F1187" s="4">
        <v>33</v>
      </c>
      <c r="G1187" s="4">
        <v>134</v>
      </c>
      <c r="H1187" s="9">
        <v>2400</v>
      </c>
      <c r="I1187" s="4">
        <v>321745</v>
      </c>
      <c r="J1187" s="4">
        <v>228</v>
      </c>
      <c r="K1187" s="4">
        <v>166</v>
      </c>
      <c r="L1187" s="9">
        <v>2392</v>
      </c>
      <c r="M1187" s="4">
        <v>397500</v>
      </c>
      <c r="N1187" s="4">
        <v>370</v>
      </c>
      <c r="O1187" s="4">
        <v>197</v>
      </c>
      <c r="P1187" s="9">
        <v>2382</v>
      </c>
      <c r="Q1187" s="4">
        <v>471853</v>
      </c>
      <c r="R1187" s="4">
        <v>20</v>
      </c>
      <c r="S1187" s="4">
        <v>246</v>
      </c>
      <c r="T1187" s="9">
        <v>2300</v>
      </c>
      <c r="U1187" s="4">
        <v>564880</v>
      </c>
      <c r="V1187" s="4">
        <v>59</v>
      </c>
      <c r="W1187" s="4">
        <v>273</v>
      </c>
      <c r="X1187" s="4">
        <v>2247</v>
      </c>
      <c r="Y1187" s="4">
        <v>613313</v>
      </c>
      <c r="Z1187" s="4">
        <v>37</v>
      </c>
      <c r="AA1187" s="4">
        <v>282</v>
      </c>
      <c r="AB1187" s="4">
        <v>2120</v>
      </c>
      <c r="AC1187" s="4">
        <v>600739</v>
      </c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>
        <v>3</v>
      </c>
      <c r="AQ1187">
        <v>714</v>
      </c>
      <c r="AR1187">
        <v>2140</v>
      </c>
      <c r="AS1187">
        <v>1524000</v>
      </c>
    </row>
    <row r="1188" spans="1:45" ht="15.75" x14ac:dyDescent="0.25">
      <c r="A1188" s="8">
        <v>38216</v>
      </c>
      <c r="B1188" s="4">
        <v>12</v>
      </c>
      <c r="C1188" s="4">
        <v>119</v>
      </c>
      <c r="D1188" s="4">
        <v>2300</v>
      </c>
      <c r="E1188" s="10">
        <v>272933</v>
      </c>
      <c r="F1188" s="4">
        <v>6</v>
      </c>
      <c r="G1188" s="4">
        <v>140</v>
      </c>
      <c r="H1188" s="9">
        <v>2150</v>
      </c>
      <c r="I1188" s="4">
        <v>301717</v>
      </c>
      <c r="J1188" s="4">
        <v>170</v>
      </c>
      <c r="K1188" s="4">
        <v>172</v>
      </c>
      <c r="L1188" s="9">
        <v>2408</v>
      </c>
      <c r="M1188" s="4">
        <v>432211</v>
      </c>
      <c r="N1188" s="4">
        <v>401</v>
      </c>
      <c r="O1188" s="4">
        <v>199</v>
      </c>
      <c r="P1188" s="9">
        <v>2412</v>
      </c>
      <c r="Q1188" s="4">
        <v>487394</v>
      </c>
      <c r="R1188" s="4">
        <v>166</v>
      </c>
      <c r="S1188" s="4">
        <v>226</v>
      </c>
      <c r="T1188" s="9">
        <v>2390</v>
      </c>
      <c r="U1188" s="4">
        <v>554448</v>
      </c>
      <c r="V1188" s="4">
        <v>267</v>
      </c>
      <c r="W1188" s="4">
        <v>265</v>
      </c>
      <c r="X1188" s="4">
        <v>2269</v>
      </c>
      <c r="Y1188" s="4">
        <v>614702</v>
      </c>
      <c r="Z1188" s="4">
        <v>94</v>
      </c>
      <c r="AA1188" s="4">
        <v>295</v>
      </c>
      <c r="AB1188" s="4">
        <v>2300</v>
      </c>
      <c r="AC1188" s="4">
        <v>678207</v>
      </c>
      <c r="AD1188" s="4">
        <v>15</v>
      </c>
      <c r="AE1188" s="4">
        <v>359</v>
      </c>
      <c r="AF1188" s="4">
        <v>2080</v>
      </c>
      <c r="AG1188" s="4">
        <v>746859</v>
      </c>
      <c r="AH1188" s="6">
        <v>15</v>
      </c>
      <c r="AI1188" s="6">
        <v>360</v>
      </c>
      <c r="AJ1188" s="6">
        <v>2100</v>
      </c>
      <c r="AK1188" s="6">
        <v>755720</v>
      </c>
      <c r="AL1188" s="4"/>
      <c r="AM1188" s="4"/>
      <c r="AN1188" s="4"/>
      <c r="AO1188" s="4"/>
      <c r="AP1188">
        <v>2</v>
      </c>
      <c r="AQ1188">
        <v>504</v>
      </c>
      <c r="AR1188">
        <v>1950</v>
      </c>
      <c r="AS1188">
        <v>987560</v>
      </c>
    </row>
    <row r="1189" spans="1:45" ht="15.75" x14ac:dyDescent="0.25">
      <c r="A1189" s="18">
        <v>38218</v>
      </c>
      <c r="B1189" s="25">
        <v>45</v>
      </c>
      <c r="C1189" s="25">
        <v>121</v>
      </c>
      <c r="D1189" s="25">
        <v>2010</v>
      </c>
      <c r="E1189" s="26">
        <v>250102</v>
      </c>
      <c r="F1189" s="25">
        <v>9</v>
      </c>
      <c r="G1189" s="25">
        <v>136</v>
      </c>
      <c r="H1189" s="25">
        <v>2262</v>
      </c>
      <c r="I1189" s="25">
        <v>313367</v>
      </c>
      <c r="J1189" s="25">
        <v>216</v>
      </c>
      <c r="K1189" s="25">
        <v>166</v>
      </c>
      <c r="L1189" s="25">
        <v>2406</v>
      </c>
      <c r="M1189" s="25">
        <v>402973</v>
      </c>
      <c r="N1189" s="25">
        <v>299</v>
      </c>
      <c r="O1189" s="25">
        <v>198</v>
      </c>
      <c r="P1189" s="25">
        <v>2325</v>
      </c>
      <c r="Q1189" s="25">
        <v>470290</v>
      </c>
      <c r="R1189" s="25">
        <v>64</v>
      </c>
      <c r="S1189" s="25">
        <v>231</v>
      </c>
      <c r="T1189" s="25">
        <v>2111</v>
      </c>
      <c r="U1189" s="25">
        <v>520457</v>
      </c>
      <c r="V1189" s="25">
        <v>99</v>
      </c>
      <c r="W1189" s="25">
        <v>263</v>
      </c>
      <c r="X1189" s="25">
        <v>2189</v>
      </c>
      <c r="Y1189" s="25">
        <v>585720</v>
      </c>
      <c r="Z1189" s="25">
        <v>133</v>
      </c>
      <c r="AA1189" s="25">
        <v>299</v>
      </c>
      <c r="AB1189" s="25">
        <v>2218</v>
      </c>
      <c r="AC1189" s="25">
        <v>688612</v>
      </c>
      <c r="AD1189" s="25">
        <v>2</v>
      </c>
      <c r="AE1189" s="25">
        <v>330</v>
      </c>
      <c r="AF1189" s="25">
        <v>1990</v>
      </c>
      <c r="AG1189" s="25">
        <v>656612</v>
      </c>
      <c r="AH1189" s="4"/>
      <c r="AI1189" s="4"/>
      <c r="AJ1189" s="4"/>
      <c r="AK1189" s="4"/>
      <c r="AL1189" s="4"/>
      <c r="AM1189" s="4"/>
      <c r="AN1189" s="4"/>
      <c r="AO1189" s="4"/>
      <c r="AP1189" s="6"/>
    </row>
    <row r="1190" spans="1:45" ht="15" x14ac:dyDescent="0.2">
      <c r="A1190" s="8">
        <v>38219</v>
      </c>
      <c r="B1190" s="4"/>
      <c r="C1190" s="4"/>
      <c r="D1190" s="4"/>
      <c r="E1190" s="10"/>
      <c r="F1190" s="4">
        <v>58</v>
      </c>
      <c r="G1190" s="4">
        <v>137</v>
      </c>
      <c r="H1190" s="9">
        <v>2350</v>
      </c>
      <c r="I1190" s="4">
        <v>318990</v>
      </c>
      <c r="J1190" s="4">
        <v>271</v>
      </c>
      <c r="K1190" s="4">
        <v>164</v>
      </c>
      <c r="L1190" s="9">
        <v>2363</v>
      </c>
      <c r="M1190" s="4">
        <v>401320</v>
      </c>
      <c r="N1190" s="4">
        <v>310</v>
      </c>
      <c r="O1190" s="4">
        <v>200</v>
      </c>
      <c r="P1190" s="9">
        <v>2339</v>
      </c>
      <c r="Q1190" s="4">
        <v>478175</v>
      </c>
      <c r="R1190" s="4">
        <v>166</v>
      </c>
      <c r="S1190" s="4">
        <v>238</v>
      </c>
      <c r="T1190" s="9">
        <v>2314</v>
      </c>
      <c r="U1190" s="4">
        <v>561529</v>
      </c>
      <c r="V1190" s="4">
        <v>40</v>
      </c>
      <c r="W1190" s="4">
        <v>266</v>
      </c>
      <c r="X1190" s="4">
        <v>2100</v>
      </c>
      <c r="Y1190" s="4">
        <v>557750</v>
      </c>
      <c r="Z1190" s="4">
        <v>100</v>
      </c>
      <c r="AA1190" s="4">
        <v>292</v>
      </c>
      <c r="AB1190" s="4">
        <v>2240</v>
      </c>
      <c r="AC1190" s="4">
        <v>656207</v>
      </c>
      <c r="AD1190" s="4">
        <v>18</v>
      </c>
      <c r="AE1190" s="4">
        <v>330</v>
      </c>
      <c r="AF1190" s="4">
        <v>2240</v>
      </c>
      <c r="AG1190" s="4">
        <v>739698</v>
      </c>
      <c r="AH1190" s="4"/>
      <c r="AI1190" s="4"/>
      <c r="AJ1190" s="4"/>
      <c r="AK1190" s="4"/>
      <c r="AL1190" s="4"/>
      <c r="AM1190" s="4"/>
      <c r="AN1190" s="4"/>
      <c r="AO1190" s="4"/>
      <c r="AP1190">
        <v>2</v>
      </c>
      <c r="AQ1190">
        <v>716</v>
      </c>
      <c r="AR1190">
        <v>2000</v>
      </c>
      <c r="AS1190">
        <v>1431200</v>
      </c>
    </row>
    <row r="1191" spans="1:45" ht="15.75" x14ac:dyDescent="0.25">
      <c r="A1191" s="8">
        <v>38223</v>
      </c>
      <c r="B1191" s="4"/>
      <c r="C1191" s="4"/>
      <c r="D1191" s="4"/>
      <c r="E1191" s="10"/>
      <c r="F1191" s="4">
        <v>35</v>
      </c>
      <c r="G1191" s="4">
        <v>145</v>
      </c>
      <c r="H1191" s="9">
        <v>2400</v>
      </c>
      <c r="I1191" s="4">
        <v>353451</v>
      </c>
      <c r="J1191" s="4">
        <v>206</v>
      </c>
      <c r="K1191" s="4">
        <v>166</v>
      </c>
      <c r="L1191" s="9">
        <v>2458</v>
      </c>
      <c r="M1191" s="4">
        <v>412063</v>
      </c>
      <c r="N1191" s="4">
        <v>441</v>
      </c>
      <c r="O1191" s="4">
        <v>203</v>
      </c>
      <c r="P1191" s="9">
        <v>2402</v>
      </c>
      <c r="Q1191" s="4">
        <v>487282</v>
      </c>
      <c r="R1191" s="4">
        <v>115</v>
      </c>
      <c r="S1191" s="4">
        <v>236</v>
      </c>
      <c r="T1191" s="9">
        <v>2319</v>
      </c>
      <c r="U1191" s="4">
        <v>549572</v>
      </c>
      <c r="V1191" s="4">
        <v>162</v>
      </c>
      <c r="W1191" s="4">
        <v>266</v>
      </c>
      <c r="X1191" s="4">
        <v>2245</v>
      </c>
      <c r="Y1191" s="4">
        <v>606786</v>
      </c>
      <c r="Z1191" s="4">
        <v>70</v>
      </c>
      <c r="AA1191" s="4">
        <v>293</v>
      </c>
      <c r="AB1191" s="4">
        <v>2164</v>
      </c>
      <c r="AC1191" s="4">
        <v>652691</v>
      </c>
      <c r="AD1191" s="4">
        <v>21</v>
      </c>
      <c r="AE1191" s="4">
        <v>330</v>
      </c>
      <c r="AF1191" s="4">
        <v>2160</v>
      </c>
      <c r="AG1191" s="4">
        <v>706048</v>
      </c>
      <c r="AH1191" s="6">
        <v>1</v>
      </c>
      <c r="AI1191" s="6">
        <v>376</v>
      </c>
      <c r="AJ1191" s="6">
        <v>2100</v>
      </c>
      <c r="AK1191" s="6">
        <v>789600</v>
      </c>
      <c r="AL1191" s="4"/>
      <c r="AM1191" s="4"/>
      <c r="AN1191" s="4"/>
      <c r="AO1191" s="4"/>
      <c r="AP1191">
        <v>6</v>
      </c>
      <c r="AQ1191">
        <v>562</v>
      </c>
      <c r="AR1191">
        <v>2000</v>
      </c>
      <c r="AS1191">
        <v>1125673</v>
      </c>
    </row>
    <row r="1192" spans="1:45" ht="15.75" x14ac:dyDescent="0.25">
      <c r="A1192" s="18">
        <v>38225</v>
      </c>
      <c r="B1192" s="25">
        <v>3</v>
      </c>
      <c r="C1192" s="25">
        <v>129</v>
      </c>
      <c r="D1192" s="25">
        <v>1950</v>
      </c>
      <c r="E1192" s="26">
        <v>252200</v>
      </c>
      <c r="F1192" s="25">
        <v>47</v>
      </c>
      <c r="G1192" s="25">
        <v>138</v>
      </c>
      <c r="H1192" s="25">
        <v>2320</v>
      </c>
      <c r="I1192" s="25">
        <v>317694</v>
      </c>
      <c r="J1192" s="25">
        <v>303</v>
      </c>
      <c r="K1192" s="25">
        <v>165</v>
      </c>
      <c r="L1192" s="25">
        <v>2359</v>
      </c>
      <c r="M1192" s="25">
        <v>388984</v>
      </c>
      <c r="N1192" s="25">
        <v>605</v>
      </c>
      <c r="O1192" s="25">
        <v>198</v>
      </c>
      <c r="P1192" s="25">
        <v>2256</v>
      </c>
      <c r="Q1192" s="25">
        <v>456915</v>
      </c>
      <c r="R1192" s="25">
        <v>182</v>
      </c>
      <c r="S1192" s="25">
        <v>233</v>
      </c>
      <c r="T1192" s="25">
        <v>2182</v>
      </c>
      <c r="U1192" s="25">
        <v>519338</v>
      </c>
      <c r="V1192" s="25">
        <v>72</v>
      </c>
      <c r="W1192" s="25">
        <v>265</v>
      </c>
      <c r="X1192" s="25">
        <v>2030</v>
      </c>
      <c r="Y1192" s="25">
        <v>527071</v>
      </c>
      <c r="Z1192" s="25">
        <v>30</v>
      </c>
      <c r="AA1192" s="25">
        <v>291</v>
      </c>
      <c r="AB1192" s="25">
        <v>2220</v>
      </c>
      <c r="AC1192" s="25">
        <v>647208</v>
      </c>
      <c r="AD1192" s="25">
        <v>27</v>
      </c>
      <c r="AE1192" s="25">
        <v>324</v>
      </c>
      <c r="AF1192" s="25">
        <v>2083</v>
      </c>
      <c r="AG1192" s="25">
        <v>708993</v>
      </c>
      <c r="AH1192" s="23">
        <v>6</v>
      </c>
      <c r="AI1192" s="23">
        <v>371</v>
      </c>
      <c r="AJ1192" s="23">
        <v>1960</v>
      </c>
      <c r="AK1192" s="23">
        <v>726507</v>
      </c>
      <c r="AL1192" s="14">
        <v>10</v>
      </c>
      <c r="AM1192" s="14">
        <v>410</v>
      </c>
      <c r="AN1192" s="14">
        <v>2160</v>
      </c>
      <c r="AO1192" s="14">
        <v>886464</v>
      </c>
      <c r="AP1192" s="6"/>
    </row>
    <row r="1193" spans="1:45" ht="15" x14ac:dyDescent="0.2">
      <c r="A1193" s="8">
        <v>38226</v>
      </c>
      <c r="B1193" s="4">
        <v>15</v>
      </c>
      <c r="C1193" s="4">
        <v>126</v>
      </c>
      <c r="D1193" s="4">
        <v>2350</v>
      </c>
      <c r="E1193" s="10">
        <v>295160</v>
      </c>
      <c r="F1193" s="4">
        <v>30</v>
      </c>
      <c r="G1193" s="4">
        <v>135</v>
      </c>
      <c r="H1193" s="9">
        <v>2450</v>
      </c>
      <c r="I1193" s="4">
        <v>331893</v>
      </c>
      <c r="J1193" s="4">
        <v>161</v>
      </c>
      <c r="K1193" s="4">
        <v>168</v>
      </c>
      <c r="L1193" s="9">
        <v>2422</v>
      </c>
      <c r="M1193" s="4">
        <v>407933</v>
      </c>
      <c r="N1193" s="4">
        <v>406</v>
      </c>
      <c r="O1193" s="4">
        <v>194</v>
      </c>
      <c r="P1193" s="9">
        <v>2419</v>
      </c>
      <c r="Q1193" s="4">
        <v>482078</v>
      </c>
      <c r="R1193" s="4">
        <v>185</v>
      </c>
      <c r="S1193" s="4">
        <v>234</v>
      </c>
      <c r="T1193" s="9">
        <v>2276</v>
      </c>
      <c r="U1193" s="4">
        <v>534057</v>
      </c>
      <c r="V1193" s="4">
        <v>35</v>
      </c>
      <c r="W1193" s="4">
        <v>260</v>
      </c>
      <c r="X1193" s="4">
        <v>2210</v>
      </c>
      <c r="Y1193" s="4">
        <v>573896</v>
      </c>
      <c r="Z1193" s="4">
        <v>20</v>
      </c>
      <c r="AA1193" s="4">
        <v>280</v>
      </c>
      <c r="AB1193" s="4">
        <v>2140</v>
      </c>
      <c r="AC1193" s="4">
        <v>598130</v>
      </c>
      <c r="AD1193" s="4">
        <v>19</v>
      </c>
      <c r="AE1193" s="4">
        <v>329</v>
      </c>
      <c r="AF1193" s="4">
        <v>2000</v>
      </c>
      <c r="AG1193" s="4">
        <v>686137</v>
      </c>
      <c r="AH1193" s="4"/>
      <c r="AI1193" s="4"/>
      <c r="AJ1193" s="4"/>
      <c r="AK1193" s="4"/>
      <c r="AL1193" s="4"/>
      <c r="AM1193" s="4"/>
      <c r="AN1193" s="4"/>
      <c r="AO1193" s="4"/>
      <c r="AP1193">
        <v>2</v>
      </c>
      <c r="AQ1193">
        <v>737</v>
      </c>
      <c r="AR1193">
        <v>2050</v>
      </c>
      <c r="AS1193">
        <v>1510840</v>
      </c>
    </row>
    <row r="1194" spans="1:45" ht="15" x14ac:dyDescent="0.2">
      <c r="A1194" s="8">
        <v>38230</v>
      </c>
      <c r="B1194" s="4">
        <v>11</v>
      </c>
      <c r="C1194" s="4">
        <v>115</v>
      </c>
      <c r="D1194" s="4">
        <v>2400</v>
      </c>
      <c r="E1194" s="10">
        <v>275782</v>
      </c>
      <c r="F1194" s="4">
        <v>79</v>
      </c>
      <c r="G1194" s="4">
        <v>141</v>
      </c>
      <c r="H1194" s="9">
        <v>2488</v>
      </c>
      <c r="I1194" s="4">
        <v>352681</v>
      </c>
      <c r="J1194" s="4">
        <v>217</v>
      </c>
      <c r="K1194" s="4">
        <v>168</v>
      </c>
      <c r="L1194" s="9">
        <v>2483</v>
      </c>
      <c r="M1194" s="4">
        <v>416766</v>
      </c>
      <c r="N1194" s="4">
        <v>444</v>
      </c>
      <c r="O1194" s="4">
        <v>193</v>
      </c>
      <c r="P1194" s="9">
        <v>2426</v>
      </c>
      <c r="Q1194" s="4">
        <v>474206</v>
      </c>
      <c r="R1194" s="4">
        <v>228</v>
      </c>
      <c r="S1194" s="4">
        <v>235</v>
      </c>
      <c r="T1194" s="9">
        <v>2354</v>
      </c>
      <c r="U1194" s="4">
        <v>554057</v>
      </c>
      <c r="V1194" s="4">
        <v>134</v>
      </c>
      <c r="W1194" s="4">
        <v>255</v>
      </c>
      <c r="X1194" s="4">
        <v>2343</v>
      </c>
      <c r="Y1194" s="4">
        <v>611528</v>
      </c>
      <c r="Z1194" s="4">
        <v>19</v>
      </c>
      <c r="AA1194" s="4">
        <v>313</v>
      </c>
      <c r="AB1194" s="4">
        <v>2240</v>
      </c>
      <c r="AC1194" s="4">
        <v>700776</v>
      </c>
      <c r="AD1194" s="4">
        <v>38</v>
      </c>
      <c r="AE1194" s="4">
        <v>332</v>
      </c>
      <c r="AF1194" s="4">
        <v>2240</v>
      </c>
      <c r="AG1194" s="4">
        <v>744882</v>
      </c>
      <c r="AH1194" s="4"/>
      <c r="AI1194" s="4"/>
      <c r="AJ1194" s="4"/>
      <c r="AK1194" s="4"/>
      <c r="AL1194" s="4"/>
      <c r="AM1194" s="4"/>
      <c r="AN1194" s="4"/>
      <c r="AO1194" s="4"/>
      <c r="AP1194">
        <v>2</v>
      </c>
      <c r="AQ1194">
        <v>580</v>
      </c>
      <c r="AR1194">
        <v>2050</v>
      </c>
      <c r="AS1194">
        <v>1188840</v>
      </c>
    </row>
    <row r="1195" spans="1:45" ht="15" x14ac:dyDescent="0.2">
      <c r="A1195" s="8"/>
      <c r="B1195" s="4"/>
      <c r="C1195" s="4"/>
      <c r="D1195" s="4"/>
      <c r="E1195" s="10"/>
      <c r="F1195" s="4"/>
      <c r="G1195" s="4"/>
      <c r="H1195" s="9"/>
      <c r="I1195" s="4"/>
      <c r="J1195" s="4"/>
      <c r="K1195" s="4"/>
      <c r="L1195" s="9"/>
      <c r="M1195" s="4"/>
      <c r="N1195" s="4"/>
      <c r="O1195" s="4"/>
      <c r="P1195" s="9"/>
      <c r="Q1195" s="4"/>
      <c r="R1195" s="4"/>
      <c r="S1195" s="4"/>
      <c r="T1195" s="9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</row>
    <row r="1196" spans="1:45" ht="15.75" x14ac:dyDescent="0.25">
      <c r="A1196" s="18">
        <v>38232</v>
      </c>
      <c r="B1196" s="25">
        <v>21</v>
      </c>
      <c r="C1196" s="25">
        <v>120</v>
      </c>
      <c r="D1196" s="25">
        <v>2417</v>
      </c>
      <c r="E1196" s="26">
        <v>291771</v>
      </c>
      <c r="F1196" s="25">
        <v>24</v>
      </c>
      <c r="G1196" s="25">
        <v>146</v>
      </c>
      <c r="H1196" s="25">
        <v>2325</v>
      </c>
      <c r="I1196" s="25">
        <v>341904</v>
      </c>
      <c r="J1196" s="25">
        <v>195</v>
      </c>
      <c r="K1196" s="25">
        <v>168</v>
      </c>
      <c r="L1196" s="25">
        <v>2300</v>
      </c>
      <c r="M1196" s="25">
        <v>390858</v>
      </c>
      <c r="N1196" s="25">
        <v>237</v>
      </c>
      <c r="O1196" s="25">
        <v>200</v>
      </c>
      <c r="P1196" s="25">
        <v>2365</v>
      </c>
      <c r="Q1196" s="25">
        <v>473827</v>
      </c>
      <c r="R1196" s="25">
        <v>210</v>
      </c>
      <c r="S1196" s="25">
        <v>247</v>
      </c>
      <c r="T1196" s="25">
        <v>2204</v>
      </c>
      <c r="U1196" s="25">
        <v>543714</v>
      </c>
      <c r="V1196" s="25">
        <v>53</v>
      </c>
      <c r="W1196" s="25">
        <v>277</v>
      </c>
      <c r="X1196" s="25">
        <v>2193</v>
      </c>
      <c r="Y1196" s="25">
        <v>610577</v>
      </c>
      <c r="Z1196" s="25">
        <v>101</v>
      </c>
      <c r="AA1196" s="25">
        <v>288</v>
      </c>
      <c r="AB1196" s="25">
        <v>2152</v>
      </c>
      <c r="AC1196" s="25">
        <v>642149</v>
      </c>
      <c r="AD1196" s="14"/>
      <c r="AE1196" s="14"/>
      <c r="AF1196" s="14"/>
      <c r="AG1196" s="14"/>
      <c r="AH1196" s="4"/>
      <c r="AI1196" s="4"/>
      <c r="AJ1196" s="4"/>
      <c r="AK1196" s="4"/>
      <c r="AL1196" s="4"/>
      <c r="AM1196" s="4"/>
      <c r="AN1196" s="4"/>
      <c r="AO1196" s="4"/>
      <c r="AP1196" s="6"/>
    </row>
    <row r="1197" spans="1:45" ht="15" x14ac:dyDescent="0.2">
      <c r="A1197" s="8">
        <v>38233</v>
      </c>
      <c r="B1197" s="4">
        <v>14</v>
      </c>
      <c r="C1197" s="4">
        <v>128</v>
      </c>
      <c r="D1197" s="4">
        <v>2400</v>
      </c>
      <c r="E1197" s="10">
        <v>307200</v>
      </c>
      <c r="F1197" s="4">
        <v>55</v>
      </c>
      <c r="G1197" s="4">
        <v>142</v>
      </c>
      <c r="H1197" s="9">
        <v>2390</v>
      </c>
      <c r="I1197" s="4">
        <v>339118</v>
      </c>
      <c r="J1197" s="4">
        <v>256</v>
      </c>
      <c r="K1197" s="4">
        <v>162</v>
      </c>
      <c r="L1197" s="9">
        <v>2345</v>
      </c>
      <c r="M1197" s="4">
        <v>339250</v>
      </c>
      <c r="N1197" s="4">
        <v>240</v>
      </c>
      <c r="O1197" s="4">
        <v>192</v>
      </c>
      <c r="P1197" s="9">
        <v>2411</v>
      </c>
      <c r="Q1197" s="4">
        <v>473386</v>
      </c>
      <c r="R1197" s="4">
        <v>124</v>
      </c>
      <c r="S1197" s="4">
        <v>223</v>
      </c>
      <c r="T1197" s="9">
        <v>2340</v>
      </c>
      <c r="U1197" s="4">
        <v>542598</v>
      </c>
      <c r="V1197" s="4"/>
      <c r="W1197" s="4"/>
      <c r="X1197" s="4"/>
      <c r="Y1197" s="4"/>
      <c r="Z1197" s="4">
        <v>10</v>
      </c>
      <c r="AA1197" s="4">
        <v>297</v>
      </c>
      <c r="AB1197" s="4">
        <v>2200</v>
      </c>
      <c r="AC1197" s="4">
        <v>652520</v>
      </c>
      <c r="AD1197" s="4">
        <v>4</v>
      </c>
      <c r="AE1197" s="4">
        <v>332</v>
      </c>
      <c r="AF1197" s="4">
        <v>2220</v>
      </c>
      <c r="AG1197" s="4">
        <v>737040</v>
      </c>
      <c r="AH1197" s="4"/>
      <c r="AI1197" s="4"/>
      <c r="AJ1197" s="4"/>
      <c r="AK1197" s="4"/>
      <c r="AL1197" s="4"/>
      <c r="AM1197" s="4"/>
      <c r="AN1197" s="4"/>
      <c r="AO1197" s="4"/>
      <c r="AP1197">
        <v>7</v>
      </c>
      <c r="AQ1197">
        <v>459</v>
      </c>
      <c r="AR1197">
        <v>2092</v>
      </c>
      <c r="AS1197">
        <v>953686</v>
      </c>
    </row>
    <row r="1198" spans="1:45" ht="15" x14ac:dyDescent="0.2">
      <c r="A1198" s="8">
        <v>38237</v>
      </c>
      <c r="B1198" s="4"/>
      <c r="C1198" s="4"/>
      <c r="D1198" s="4"/>
      <c r="E1198" s="10"/>
      <c r="F1198" s="4">
        <v>22</v>
      </c>
      <c r="G1198" s="4">
        <v>144</v>
      </c>
      <c r="H1198" s="9">
        <v>2340</v>
      </c>
      <c r="I1198" s="4">
        <v>337598</v>
      </c>
      <c r="J1198" s="4">
        <v>423</v>
      </c>
      <c r="K1198" s="4">
        <v>163</v>
      </c>
      <c r="L1198" s="9">
        <v>2406</v>
      </c>
      <c r="M1198" s="4">
        <v>337598</v>
      </c>
      <c r="N1198" s="4">
        <v>435</v>
      </c>
      <c r="O1198" s="4">
        <v>196</v>
      </c>
      <c r="P1198" s="9">
        <v>2396</v>
      </c>
      <c r="Q1198" s="4">
        <v>479019</v>
      </c>
      <c r="R1198" s="4">
        <v>138</v>
      </c>
      <c r="S1198" s="4">
        <v>237</v>
      </c>
      <c r="T1198" s="9">
        <v>2329</v>
      </c>
      <c r="U1198" s="4">
        <v>551814</v>
      </c>
      <c r="V1198" s="4">
        <v>310</v>
      </c>
      <c r="W1198" s="4">
        <v>263</v>
      </c>
      <c r="X1198" s="4">
        <v>2325</v>
      </c>
      <c r="Y1198" s="4">
        <v>612321</v>
      </c>
      <c r="Z1198" s="4">
        <v>21</v>
      </c>
      <c r="AA1198" s="4">
        <v>282</v>
      </c>
      <c r="AB1198" s="4">
        <v>2360</v>
      </c>
      <c r="AC1198" s="4">
        <v>666194</v>
      </c>
      <c r="AD1198" s="4">
        <v>24</v>
      </c>
      <c r="AE1198" s="4">
        <v>325</v>
      </c>
      <c r="AF1198" s="4">
        <v>2187</v>
      </c>
      <c r="AG1198" s="4">
        <v>733538</v>
      </c>
      <c r="AH1198" s="4"/>
      <c r="AI1198" s="4"/>
      <c r="AJ1198" s="4"/>
      <c r="AK1198" s="4"/>
      <c r="AL1198" s="4"/>
      <c r="AM1198" s="4"/>
      <c r="AN1198" s="4"/>
      <c r="AO1198" s="4"/>
      <c r="AP1198">
        <v>3</v>
      </c>
      <c r="AQ1198">
        <v>677</v>
      </c>
      <c r="AR1198">
        <v>2093</v>
      </c>
      <c r="AS1198">
        <v>1416000</v>
      </c>
    </row>
    <row r="1199" spans="1:45" ht="15.75" x14ac:dyDescent="0.25">
      <c r="A1199" s="8">
        <v>38239</v>
      </c>
      <c r="B1199" s="4"/>
      <c r="C1199" s="4"/>
      <c r="D1199" s="4"/>
      <c r="E1199" s="10"/>
      <c r="F1199" s="4"/>
      <c r="G1199" s="4"/>
      <c r="H1199" s="9"/>
      <c r="I1199" s="4"/>
      <c r="J1199" s="4"/>
      <c r="K1199" s="4"/>
      <c r="L1199" s="9"/>
      <c r="M1199" s="4"/>
      <c r="N1199" s="4"/>
      <c r="O1199" s="4"/>
      <c r="P1199" s="9"/>
      <c r="Q1199" s="4"/>
      <c r="R1199" s="4"/>
      <c r="S1199" s="4"/>
      <c r="T1199" s="9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6"/>
    </row>
    <row r="1200" spans="1:45" ht="15" x14ac:dyDescent="0.2">
      <c r="A1200" s="8">
        <v>38240</v>
      </c>
      <c r="B1200" s="4"/>
      <c r="C1200" s="4"/>
      <c r="D1200" s="4"/>
      <c r="E1200" s="10"/>
      <c r="F1200" s="4">
        <v>20</v>
      </c>
      <c r="G1200" s="4">
        <v>133</v>
      </c>
      <c r="H1200" s="9">
        <v>2400</v>
      </c>
      <c r="I1200" s="4">
        <v>320500</v>
      </c>
      <c r="J1200" s="4">
        <v>183</v>
      </c>
      <c r="K1200" s="4">
        <v>167</v>
      </c>
      <c r="L1200" s="9">
        <v>2450</v>
      </c>
      <c r="M1200" s="4">
        <v>422227</v>
      </c>
      <c r="N1200" s="4">
        <v>219</v>
      </c>
      <c r="O1200" s="4">
        <v>195</v>
      </c>
      <c r="P1200" s="9">
        <v>2435</v>
      </c>
      <c r="Q1200" s="4">
        <v>481781</v>
      </c>
      <c r="R1200" s="4">
        <v>65</v>
      </c>
      <c r="S1200" s="4">
        <v>227</v>
      </c>
      <c r="T1200" s="9">
        <v>2283</v>
      </c>
      <c r="U1200" s="4">
        <v>519369</v>
      </c>
      <c r="V1200" s="4">
        <v>44</v>
      </c>
      <c r="W1200" s="4">
        <v>270</v>
      </c>
      <c r="X1200" s="4">
        <v>2367</v>
      </c>
      <c r="Y1200" s="4">
        <v>642182</v>
      </c>
      <c r="Z1200" s="4">
        <v>18</v>
      </c>
      <c r="AA1200" s="4">
        <v>311</v>
      </c>
      <c r="AB1200" s="4">
        <v>2340</v>
      </c>
      <c r="AC1200" s="4">
        <v>727740</v>
      </c>
      <c r="AD1200" s="4">
        <v>4</v>
      </c>
      <c r="AE1200" s="4">
        <v>320</v>
      </c>
      <c r="AF1200" s="4">
        <v>2260</v>
      </c>
      <c r="AG1200" s="4">
        <v>724330</v>
      </c>
      <c r="AH1200" s="4"/>
      <c r="AI1200" s="4"/>
      <c r="AJ1200" s="4"/>
      <c r="AK1200" s="4"/>
      <c r="AL1200" s="4"/>
      <c r="AM1200" s="4"/>
      <c r="AN1200" s="4"/>
      <c r="AO1200" s="4"/>
      <c r="AP1200">
        <v>2</v>
      </c>
      <c r="AQ1200">
        <v>419</v>
      </c>
      <c r="AR1200">
        <v>2075</v>
      </c>
      <c r="AS1200">
        <v>900500</v>
      </c>
    </row>
    <row r="1201" spans="1:45" ht="15" x14ac:dyDescent="0.2">
      <c r="A1201" s="8">
        <v>38244</v>
      </c>
      <c r="B1201" s="4">
        <v>5</v>
      </c>
      <c r="C1201" s="4">
        <v>129</v>
      </c>
      <c r="D1201" s="4">
        <v>2350</v>
      </c>
      <c r="E1201" s="10">
        <v>302680</v>
      </c>
      <c r="F1201" s="4">
        <v>10</v>
      </c>
      <c r="G1201" s="4">
        <v>137</v>
      </c>
      <c r="H1201" s="9">
        <v>2350</v>
      </c>
      <c r="I1201" s="4">
        <v>321950</v>
      </c>
      <c r="J1201" s="4">
        <v>185</v>
      </c>
      <c r="K1201" s="4">
        <v>164</v>
      </c>
      <c r="L1201" s="9">
        <v>2390</v>
      </c>
      <c r="M1201" s="4">
        <v>391197</v>
      </c>
      <c r="N1201" s="4">
        <v>506</v>
      </c>
      <c r="O1201" s="4">
        <v>197</v>
      </c>
      <c r="P1201" s="9">
        <v>2427</v>
      </c>
      <c r="Q1201" s="4">
        <v>487433</v>
      </c>
      <c r="R1201" s="4">
        <v>255</v>
      </c>
      <c r="S1201" s="4">
        <v>231</v>
      </c>
      <c r="T1201" s="9">
        <v>2344</v>
      </c>
      <c r="U1201" s="4">
        <v>548517</v>
      </c>
      <c r="V1201" s="4">
        <v>64</v>
      </c>
      <c r="W1201" s="4">
        <v>266</v>
      </c>
      <c r="X1201" s="4">
        <v>2273</v>
      </c>
      <c r="Y1201" s="4">
        <v>605623</v>
      </c>
      <c r="Z1201" s="4">
        <v>95</v>
      </c>
      <c r="AA1201" s="4">
        <v>294</v>
      </c>
      <c r="AB1201" s="4">
        <v>2208</v>
      </c>
      <c r="AC1201" s="4">
        <v>653888</v>
      </c>
      <c r="AD1201" s="4">
        <v>11</v>
      </c>
      <c r="AE1201" s="4">
        <v>323</v>
      </c>
      <c r="AF1201" s="4">
        <v>2240</v>
      </c>
      <c r="AG1201" s="4">
        <v>723724</v>
      </c>
      <c r="AH1201" s="4"/>
      <c r="AI1201" s="4"/>
      <c r="AJ1201" s="4"/>
      <c r="AK1201" s="4"/>
      <c r="AL1201" s="4"/>
      <c r="AM1201" s="4"/>
      <c r="AN1201" s="4"/>
      <c r="AO1201" s="4"/>
    </row>
    <row r="1202" spans="1:45" ht="15" x14ac:dyDescent="0.2">
      <c r="A1202" s="18">
        <v>38246</v>
      </c>
      <c r="B1202" s="25">
        <v>18</v>
      </c>
      <c r="C1202" s="25">
        <v>122</v>
      </c>
      <c r="D1202" s="25">
        <v>2162</v>
      </c>
      <c r="E1202" s="26">
        <v>263944</v>
      </c>
      <c r="F1202" s="25">
        <v>101</v>
      </c>
      <c r="G1202" s="25">
        <v>142</v>
      </c>
      <c r="H1202" s="25">
        <v>2343</v>
      </c>
      <c r="I1202" s="25">
        <v>343312</v>
      </c>
      <c r="J1202" s="25">
        <v>251</v>
      </c>
      <c r="K1202" s="25">
        <v>167</v>
      </c>
      <c r="L1202" s="25">
        <v>2345</v>
      </c>
      <c r="M1202" s="25">
        <v>405413</v>
      </c>
      <c r="N1202" s="25">
        <v>515</v>
      </c>
      <c r="O1202" s="25">
        <v>200</v>
      </c>
      <c r="P1202" s="25">
        <v>2295</v>
      </c>
      <c r="Q1202" s="25">
        <v>475709</v>
      </c>
      <c r="R1202" s="25">
        <v>407</v>
      </c>
      <c r="S1202" s="25">
        <v>237</v>
      </c>
      <c r="T1202" s="25">
        <v>2283</v>
      </c>
      <c r="U1202" s="25">
        <v>551046</v>
      </c>
      <c r="V1202" s="25">
        <v>305</v>
      </c>
      <c r="W1202" s="25">
        <v>261</v>
      </c>
      <c r="X1202" s="25">
        <v>2290</v>
      </c>
      <c r="Y1202" s="25">
        <v>595341</v>
      </c>
      <c r="Z1202" s="25">
        <v>195</v>
      </c>
      <c r="AA1202" s="25">
        <v>294</v>
      </c>
      <c r="AB1202" s="25">
        <v>2212</v>
      </c>
      <c r="AC1202" s="25">
        <v>657943</v>
      </c>
      <c r="AD1202" s="25">
        <v>69</v>
      </c>
      <c r="AE1202" s="25">
        <v>329</v>
      </c>
      <c r="AF1202" s="25">
        <v>2236</v>
      </c>
      <c r="AG1202" s="25">
        <v>744620</v>
      </c>
      <c r="AH1202" s="23">
        <v>3</v>
      </c>
      <c r="AI1202" s="23">
        <v>379</v>
      </c>
      <c r="AJ1202" s="23">
        <v>2100</v>
      </c>
      <c r="AK1202" s="23">
        <v>796600</v>
      </c>
      <c r="AL1202" s="4"/>
      <c r="AM1202" s="4"/>
      <c r="AN1202" s="4"/>
      <c r="AO1202" s="4"/>
    </row>
    <row r="1203" spans="1:45" ht="15.75" x14ac:dyDescent="0.25">
      <c r="A1203" s="8">
        <v>38247</v>
      </c>
      <c r="B1203" s="4">
        <v>3</v>
      </c>
      <c r="C1203" s="4">
        <v>123</v>
      </c>
      <c r="D1203" s="4">
        <v>2300</v>
      </c>
      <c r="E1203" s="10">
        <v>282133</v>
      </c>
      <c r="F1203" s="4">
        <v>46</v>
      </c>
      <c r="G1203" s="4">
        <v>141</v>
      </c>
      <c r="H1203" s="9">
        <v>2283</v>
      </c>
      <c r="I1203" s="4">
        <v>319966</v>
      </c>
      <c r="J1203" s="4">
        <v>191</v>
      </c>
      <c r="K1203" s="4">
        <v>164</v>
      </c>
      <c r="L1203" s="9">
        <v>2480</v>
      </c>
      <c r="M1203" s="4">
        <v>416781</v>
      </c>
      <c r="N1203" s="4">
        <v>206</v>
      </c>
      <c r="O1203" s="4">
        <v>193</v>
      </c>
      <c r="P1203" s="9">
        <v>2368</v>
      </c>
      <c r="Q1203" s="4">
        <v>455769</v>
      </c>
      <c r="R1203" s="4">
        <v>175</v>
      </c>
      <c r="S1203" s="4">
        <v>233</v>
      </c>
      <c r="T1203" s="9">
        <v>2360</v>
      </c>
      <c r="U1203" s="4">
        <v>559434</v>
      </c>
      <c r="V1203" s="4">
        <v>41</v>
      </c>
      <c r="W1203" s="4">
        <v>267</v>
      </c>
      <c r="X1203" s="4">
        <v>2370</v>
      </c>
      <c r="Y1203" s="4">
        <v>633572</v>
      </c>
      <c r="Z1203" s="4">
        <v>42</v>
      </c>
      <c r="AA1203" s="4">
        <v>287</v>
      </c>
      <c r="AB1203" s="4">
        <v>2307</v>
      </c>
      <c r="AC1203" s="4">
        <v>664187</v>
      </c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6"/>
    </row>
    <row r="1204" spans="1:45" ht="15" x14ac:dyDescent="0.2">
      <c r="A1204" s="8">
        <v>38251</v>
      </c>
      <c r="B1204" s="4"/>
      <c r="C1204" s="4"/>
      <c r="D1204" s="4"/>
      <c r="E1204" s="10"/>
      <c r="F1204" s="4">
        <v>109</v>
      </c>
      <c r="G1204" s="4">
        <v>134</v>
      </c>
      <c r="H1204" s="9">
        <v>2512</v>
      </c>
      <c r="I1204" s="4">
        <v>336104</v>
      </c>
      <c r="J1204" s="4">
        <v>228</v>
      </c>
      <c r="K1204" s="4">
        <v>168</v>
      </c>
      <c r="L1204" s="9">
        <v>2500</v>
      </c>
      <c r="M1204" s="4">
        <v>421193</v>
      </c>
      <c r="N1204" s="4">
        <v>316</v>
      </c>
      <c r="O1204" s="4">
        <v>189</v>
      </c>
      <c r="P1204" s="9">
        <v>2475</v>
      </c>
      <c r="Q1204" s="4">
        <v>474912</v>
      </c>
      <c r="R1204" s="4">
        <v>156</v>
      </c>
      <c r="S1204" s="4">
        <v>234</v>
      </c>
      <c r="T1204" s="9">
        <v>2355</v>
      </c>
      <c r="U1204" s="4">
        <v>554509</v>
      </c>
      <c r="V1204" s="4">
        <v>105</v>
      </c>
      <c r="W1204" s="4">
        <v>265</v>
      </c>
      <c r="X1204" s="4">
        <v>2283</v>
      </c>
      <c r="Y1204" s="4">
        <v>615566</v>
      </c>
      <c r="Z1204" s="4">
        <v>79</v>
      </c>
      <c r="AA1204" s="4">
        <v>289</v>
      </c>
      <c r="AB1204" s="4">
        <v>2284</v>
      </c>
      <c r="AC1204" s="4">
        <v>659516</v>
      </c>
      <c r="AD1204" s="4">
        <v>26</v>
      </c>
      <c r="AE1204" s="4">
        <v>339</v>
      </c>
      <c r="AF1204" s="4">
        <v>2200</v>
      </c>
      <c r="AG1204" s="4">
        <v>746778</v>
      </c>
      <c r="AH1204" s="4"/>
      <c r="AI1204" s="4"/>
      <c r="AJ1204" s="4"/>
      <c r="AK1204" s="4"/>
      <c r="AL1204" s="4"/>
      <c r="AM1204" s="4"/>
      <c r="AN1204" s="4"/>
      <c r="AO1204" s="4"/>
      <c r="AP1204">
        <v>1</v>
      </c>
      <c r="AQ1204">
        <v>504</v>
      </c>
      <c r="AR1204">
        <v>2100</v>
      </c>
      <c r="AS1204">
        <v>1058400</v>
      </c>
    </row>
    <row r="1205" spans="1:45" ht="15" x14ac:dyDescent="0.2">
      <c r="A1205" s="18">
        <v>38253</v>
      </c>
      <c r="B1205" s="25">
        <v>8</v>
      </c>
      <c r="C1205" s="25">
        <v>116</v>
      </c>
      <c r="D1205" s="25">
        <v>2450</v>
      </c>
      <c r="E1205" s="26">
        <v>282975</v>
      </c>
      <c r="F1205" s="25">
        <v>57</v>
      </c>
      <c r="G1205" s="25">
        <v>141</v>
      </c>
      <c r="H1205" s="25">
        <v>2390</v>
      </c>
      <c r="I1205" s="25">
        <f>H1205*G1205</f>
        <v>336990</v>
      </c>
      <c r="J1205" s="25">
        <v>132</v>
      </c>
      <c r="K1205" s="25">
        <v>165</v>
      </c>
      <c r="L1205" s="25">
        <v>2328</v>
      </c>
      <c r="M1205" s="25">
        <v>387772</v>
      </c>
      <c r="N1205" s="25">
        <v>119</v>
      </c>
      <c r="O1205" s="25">
        <v>206</v>
      </c>
      <c r="P1205" s="25">
        <v>2364</v>
      </c>
      <c r="Q1205" s="25">
        <v>491034</v>
      </c>
      <c r="R1205" s="25">
        <v>86</v>
      </c>
      <c r="S1205" s="25">
        <v>235</v>
      </c>
      <c r="T1205" s="25">
        <v>2274</v>
      </c>
      <c r="U1205" s="25">
        <v>537995</v>
      </c>
      <c r="V1205" s="25">
        <v>367</v>
      </c>
      <c r="W1205" s="25">
        <v>252</v>
      </c>
      <c r="X1205" s="25">
        <v>2230</v>
      </c>
      <c r="Y1205" s="25">
        <v>600004</v>
      </c>
      <c r="Z1205" s="25">
        <v>86</v>
      </c>
      <c r="AA1205" s="25">
        <v>296</v>
      </c>
      <c r="AB1205" s="25">
        <v>2196</v>
      </c>
      <c r="AC1205" s="25">
        <v>652838</v>
      </c>
      <c r="AD1205" s="25">
        <v>62</v>
      </c>
      <c r="AE1205" s="25">
        <v>333</v>
      </c>
      <c r="AF1205" s="25">
        <v>2260</v>
      </c>
      <c r="AG1205" s="25">
        <v>751426</v>
      </c>
      <c r="AH1205" s="4"/>
      <c r="AI1205" s="4"/>
      <c r="AJ1205" s="4"/>
      <c r="AK1205" s="4"/>
      <c r="AL1205" s="4"/>
      <c r="AM1205" s="4"/>
      <c r="AN1205" s="4"/>
      <c r="AO1205" s="4"/>
    </row>
    <row r="1206" spans="1:45" ht="15" x14ac:dyDescent="0.2">
      <c r="A1206" s="8">
        <v>38254</v>
      </c>
      <c r="B1206" s="4">
        <v>11</v>
      </c>
      <c r="C1206" s="4">
        <v>119</v>
      </c>
      <c r="D1206" s="4">
        <v>2300</v>
      </c>
      <c r="E1206" s="10">
        <v>273491</v>
      </c>
      <c r="F1206" s="4">
        <v>41</v>
      </c>
      <c r="G1206" s="4">
        <v>145</v>
      </c>
      <c r="H1206" s="9">
        <v>2425</v>
      </c>
      <c r="I1206" s="4">
        <v>351185</v>
      </c>
      <c r="J1206" s="4">
        <v>182</v>
      </c>
      <c r="K1206" s="4">
        <v>169</v>
      </c>
      <c r="L1206" s="9">
        <v>2398</v>
      </c>
      <c r="M1206" s="4">
        <v>403889</v>
      </c>
      <c r="N1206" s="4">
        <v>495</v>
      </c>
      <c r="O1206" s="4">
        <v>194</v>
      </c>
      <c r="P1206" s="9">
        <v>2397</v>
      </c>
      <c r="Q1206" s="4">
        <v>473418</v>
      </c>
      <c r="R1206" s="4">
        <v>57</v>
      </c>
      <c r="S1206" s="4">
        <v>222</v>
      </c>
      <c r="T1206" s="9">
        <v>2385</v>
      </c>
      <c r="U1206" s="4">
        <v>540209</v>
      </c>
      <c r="V1206" s="4">
        <v>5</v>
      </c>
      <c r="W1206" s="4">
        <v>262</v>
      </c>
      <c r="X1206" s="4">
        <v>2180</v>
      </c>
      <c r="Y1206" s="4">
        <v>571560</v>
      </c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1">
        <v>12</v>
      </c>
      <c r="AM1206" s="1">
        <v>438</v>
      </c>
      <c r="AN1206" s="1">
        <v>2120</v>
      </c>
      <c r="AO1206" s="1">
        <v>927500</v>
      </c>
      <c r="AP1206">
        <v>2</v>
      </c>
      <c r="AQ1206">
        <v>582</v>
      </c>
      <c r="AR1206">
        <v>2050</v>
      </c>
      <c r="AS1206">
        <v>1191900</v>
      </c>
    </row>
    <row r="1207" spans="1:45" ht="15" x14ac:dyDescent="0.2">
      <c r="A1207" s="8">
        <v>38258</v>
      </c>
      <c r="B1207" s="4">
        <v>3</v>
      </c>
      <c r="C1207" s="4">
        <v>129</v>
      </c>
      <c r="D1207" s="4">
        <v>2300</v>
      </c>
      <c r="E1207" s="10">
        <v>295933</v>
      </c>
      <c r="F1207" s="4">
        <v>142</v>
      </c>
      <c r="G1207" s="4">
        <v>144</v>
      </c>
      <c r="H1207" s="9">
        <v>2392</v>
      </c>
      <c r="I1207" s="4">
        <v>346051</v>
      </c>
      <c r="J1207" s="4">
        <v>249</v>
      </c>
      <c r="K1207" s="4">
        <v>167</v>
      </c>
      <c r="L1207" s="9">
        <v>2377</v>
      </c>
      <c r="M1207" s="4">
        <v>399728</v>
      </c>
      <c r="N1207" s="4">
        <v>412</v>
      </c>
      <c r="O1207" s="4">
        <v>193</v>
      </c>
      <c r="P1207" s="9">
        <v>2385</v>
      </c>
      <c r="Q1207" s="4">
        <v>478198</v>
      </c>
      <c r="R1207" s="4">
        <v>180</v>
      </c>
      <c r="S1207" s="4">
        <v>229</v>
      </c>
      <c r="T1207" s="9">
        <v>2338</v>
      </c>
      <c r="U1207" s="4">
        <v>536089</v>
      </c>
      <c r="V1207" s="4">
        <v>115</v>
      </c>
      <c r="W1207" s="4">
        <v>266</v>
      </c>
      <c r="X1207" s="4">
        <v>2310</v>
      </c>
      <c r="Y1207" s="4">
        <v>614121</v>
      </c>
      <c r="Z1207" s="4">
        <v>41</v>
      </c>
      <c r="AA1207" s="4">
        <v>303</v>
      </c>
      <c r="AB1207" s="4">
        <v>2165</v>
      </c>
      <c r="AC1207" s="4">
        <v>680517</v>
      </c>
      <c r="AD1207" s="4">
        <v>37</v>
      </c>
      <c r="AE1207" s="4">
        <v>331</v>
      </c>
      <c r="AF1207" s="4">
        <v>2150</v>
      </c>
      <c r="AG1207" s="4">
        <v>711371</v>
      </c>
      <c r="AH1207" s="4"/>
      <c r="AI1207" s="4"/>
      <c r="AJ1207" s="4"/>
      <c r="AK1207" s="4"/>
      <c r="AL1207" s="4"/>
      <c r="AM1207" s="4"/>
      <c r="AN1207" s="4"/>
      <c r="AO1207" s="4"/>
      <c r="AP1207">
        <v>2</v>
      </c>
      <c r="AQ1207">
        <v>558</v>
      </c>
      <c r="AR1207">
        <v>2140</v>
      </c>
      <c r="AS1207">
        <v>1181320</v>
      </c>
    </row>
    <row r="1208" spans="1:45" ht="15" x14ac:dyDescent="0.2">
      <c r="A1208" s="18">
        <v>38260</v>
      </c>
      <c r="B1208" s="25">
        <v>13</v>
      </c>
      <c r="C1208" s="25">
        <v>111</v>
      </c>
      <c r="D1208" s="25">
        <v>1883</v>
      </c>
      <c r="E1208" s="26">
        <v>245969</v>
      </c>
      <c r="F1208" s="25">
        <v>92</v>
      </c>
      <c r="G1208" s="25">
        <v>143</v>
      </c>
      <c r="H1208" s="25">
        <v>2314</v>
      </c>
      <c r="I1208" s="25">
        <v>339226</v>
      </c>
      <c r="J1208" s="25">
        <v>205</v>
      </c>
      <c r="K1208" s="25">
        <v>165</v>
      </c>
      <c r="L1208" s="25">
        <v>2311</v>
      </c>
      <c r="M1208" s="25">
        <v>397043</v>
      </c>
      <c r="N1208" s="25">
        <v>123</v>
      </c>
      <c r="O1208" s="25">
        <v>193</v>
      </c>
      <c r="P1208" s="25">
        <v>2147</v>
      </c>
      <c r="Q1208" s="25">
        <v>445254</v>
      </c>
      <c r="R1208" s="25">
        <v>36</v>
      </c>
      <c r="S1208" s="25">
        <v>225</v>
      </c>
      <c r="T1208" s="25">
        <v>2224</v>
      </c>
      <c r="U1208" s="25">
        <v>520506</v>
      </c>
      <c r="V1208" s="25">
        <v>65</v>
      </c>
      <c r="W1208" s="25">
        <v>256</v>
      </c>
      <c r="X1208" s="25">
        <v>2210</v>
      </c>
      <c r="Y1208" s="25">
        <v>602601</v>
      </c>
      <c r="Z1208" s="25">
        <v>25</v>
      </c>
      <c r="AA1208" s="25">
        <v>309</v>
      </c>
      <c r="AB1208" s="25">
        <v>2080</v>
      </c>
      <c r="AC1208" s="25">
        <v>676894</v>
      </c>
      <c r="AD1208" s="25">
        <v>17</v>
      </c>
      <c r="AE1208" s="25">
        <v>338</v>
      </c>
      <c r="AF1208" s="25">
        <v>2300</v>
      </c>
      <c r="AG1208" s="25">
        <v>776859</v>
      </c>
      <c r="AH1208" s="4"/>
      <c r="AI1208" s="4"/>
      <c r="AJ1208" s="4"/>
      <c r="AK1208" s="4"/>
      <c r="AL1208" s="4"/>
      <c r="AM1208" s="4"/>
      <c r="AN1208" s="4"/>
      <c r="AO1208" s="4"/>
    </row>
    <row r="1209" spans="1:45" ht="15" x14ac:dyDescent="0.2">
      <c r="A1209" s="18"/>
      <c r="B1209" s="25"/>
      <c r="C1209" s="25"/>
      <c r="D1209" s="25"/>
      <c r="E1209" s="26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4"/>
      <c r="AI1209" s="4"/>
      <c r="AJ1209" s="4"/>
      <c r="AK1209" s="4"/>
      <c r="AL1209" s="4"/>
      <c r="AM1209" s="4"/>
      <c r="AN1209" s="4"/>
      <c r="AO1209" s="4"/>
    </row>
    <row r="1210" spans="1:45" ht="15" x14ac:dyDescent="0.2">
      <c r="A1210" s="8">
        <v>38261</v>
      </c>
      <c r="B1210" s="4">
        <v>40</v>
      </c>
      <c r="C1210" s="4">
        <v>105</v>
      </c>
      <c r="D1210" s="4">
        <v>2217</v>
      </c>
      <c r="E1210" s="10">
        <v>230665</v>
      </c>
      <c r="F1210" s="4">
        <v>31</v>
      </c>
      <c r="G1210" s="4">
        <v>141</v>
      </c>
      <c r="H1210" s="9">
        <v>2350</v>
      </c>
      <c r="I1210" s="4">
        <v>332326</v>
      </c>
      <c r="J1210" s="4">
        <v>206</v>
      </c>
      <c r="K1210" s="4">
        <v>169</v>
      </c>
      <c r="L1210" s="9">
        <v>2383</v>
      </c>
      <c r="M1210" s="4">
        <v>414652</v>
      </c>
      <c r="N1210" s="4">
        <v>320</v>
      </c>
      <c r="O1210" s="4">
        <v>200</v>
      </c>
      <c r="P1210" s="9">
        <v>2379</v>
      </c>
      <c r="Q1210" s="4">
        <v>479307</v>
      </c>
      <c r="R1210" s="4">
        <v>50</v>
      </c>
      <c r="S1210" s="4">
        <v>237</v>
      </c>
      <c r="T1210" s="9">
        <v>2373</v>
      </c>
      <c r="U1210" s="4">
        <v>567543</v>
      </c>
      <c r="V1210" s="4">
        <v>100</v>
      </c>
      <c r="W1210" s="4">
        <v>260</v>
      </c>
      <c r="X1210" s="4">
        <v>2340</v>
      </c>
      <c r="Y1210" s="4">
        <v>608400</v>
      </c>
      <c r="Z1210" s="4"/>
      <c r="AA1210" s="4"/>
      <c r="AB1210" s="4"/>
      <c r="AC1210" s="4"/>
      <c r="AD1210" s="4">
        <v>8</v>
      </c>
      <c r="AE1210" s="4">
        <v>327</v>
      </c>
      <c r="AF1210" s="4">
        <v>2100</v>
      </c>
      <c r="AG1210" s="4">
        <v>686700</v>
      </c>
      <c r="AH1210" s="1">
        <v>8</v>
      </c>
      <c r="AI1210" s="1">
        <v>385</v>
      </c>
      <c r="AJ1210" s="1">
        <v>2080</v>
      </c>
      <c r="AK1210" s="1">
        <v>801320</v>
      </c>
      <c r="AL1210" s="1">
        <v>24</v>
      </c>
      <c r="AM1210" s="1">
        <v>415</v>
      </c>
      <c r="AN1210" s="1">
        <v>2200</v>
      </c>
      <c r="AO1210" s="1">
        <v>913917</v>
      </c>
      <c r="AP1210">
        <v>1</v>
      </c>
      <c r="AQ1210">
        <v>592</v>
      </c>
      <c r="AR1210">
        <v>2060</v>
      </c>
      <c r="AS1210">
        <v>1219520</v>
      </c>
    </row>
    <row r="1211" spans="1:45" ht="15" x14ac:dyDescent="0.2">
      <c r="A1211" s="8">
        <v>38265</v>
      </c>
      <c r="B1211" s="4"/>
      <c r="C1211" s="4"/>
      <c r="D1211" s="4"/>
      <c r="E1211" s="10"/>
      <c r="F1211" s="4">
        <v>61</v>
      </c>
      <c r="G1211" s="4">
        <v>143</v>
      </c>
      <c r="H1211" s="9">
        <v>2343</v>
      </c>
      <c r="I1211" s="4">
        <v>335624</v>
      </c>
      <c r="J1211" s="4">
        <v>275</v>
      </c>
      <c r="K1211" s="4">
        <v>167</v>
      </c>
      <c r="L1211" s="9">
        <v>2409</v>
      </c>
      <c r="M1211" s="4">
        <v>411995</v>
      </c>
      <c r="N1211" s="4">
        <v>539</v>
      </c>
      <c r="O1211" s="4">
        <v>201</v>
      </c>
      <c r="P1211" s="9">
        <v>2436</v>
      </c>
      <c r="Q1211" s="4">
        <v>495168</v>
      </c>
      <c r="R1211" s="4">
        <v>115</v>
      </c>
      <c r="S1211" s="4">
        <v>229</v>
      </c>
      <c r="T1211" s="9">
        <v>2338</v>
      </c>
      <c r="U1211" s="4">
        <v>538131</v>
      </c>
      <c r="V1211" s="4">
        <v>101</v>
      </c>
      <c r="W1211" s="4">
        <v>263</v>
      </c>
      <c r="X1211" s="4">
        <v>2344</v>
      </c>
      <c r="Y1211" s="4">
        <v>615739</v>
      </c>
      <c r="Z1211" s="4">
        <v>35</v>
      </c>
      <c r="AA1211" s="4">
        <v>292</v>
      </c>
      <c r="AB1211" s="4">
        <v>2270</v>
      </c>
      <c r="AC1211" s="4">
        <v>662171</v>
      </c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</row>
    <row r="1212" spans="1:45" ht="15.75" x14ac:dyDescent="0.25">
      <c r="A1212" s="18">
        <v>38267</v>
      </c>
      <c r="B1212" s="14"/>
      <c r="C1212" s="14"/>
      <c r="D1212" s="14"/>
      <c r="E1212" s="21"/>
      <c r="F1212" s="25">
        <v>117</v>
      </c>
      <c r="G1212" s="25">
        <v>144</v>
      </c>
      <c r="H1212" s="25">
        <v>2400</v>
      </c>
      <c r="I1212" s="25">
        <v>348300</v>
      </c>
      <c r="J1212" s="25">
        <v>104</v>
      </c>
      <c r="K1212" s="25">
        <v>165</v>
      </c>
      <c r="L1212" s="25">
        <v>2395</v>
      </c>
      <c r="M1212" s="25">
        <v>395182</v>
      </c>
      <c r="N1212" s="25">
        <v>83</v>
      </c>
      <c r="O1212" s="25">
        <v>192</v>
      </c>
      <c r="P1212" s="25">
        <v>2350</v>
      </c>
      <c r="Q1212" s="25">
        <v>453154</v>
      </c>
      <c r="R1212" s="25">
        <v>28</v>
      </c>
      <c r="S1212" s="25">
        <v>221</v>
      </c>
      <c r="T1212" s="25">
        <v>2455</v>
      </c>
      <c r="U1212" s="25">
        <v>558631</v>
      </c>
      <c r="V1212" s="25">
        <v>47</v>
      </c>
      <c r="W1212" s="25">
        <v>262</v>
      </c>
      <c r="X1212" s="25">
        <v>2347</v>
      </c>
      <c r="Y1212" s="25">
        <v>615894</v>
      </c>
      <c r="Z1212" s="25">
        <v>45</v>
      </c>
      <c r="AA1212" s="25">
        <v>291</v>
      </c>
      <c r="AB1212" s="25">
        <v>2290</v>
      </c>
      <c r="AC1212" s="25">
        <v>671034</v>
      </c>
      <c r="AD1212" s="25">
        <v>17</v>
      </c>
      <c r="AE1212" s="25">
        <v>322</v>
      </c>
      <c r="AF1212" s="25">
        <v>2240</v>
      </c>
      <c r="AG1212" s="25">
        <v>720226</v>
      </c>
      <c r="AH1212" s="4"/>
      <c r="AI1212" s="4"/>
      <c r="AJ1212" s="4"/>
      <c r="AK1212" s="4"/>
      <c r="AL1212" s="4"/>
      <c r="AM1212" s="4"/>
      <c r="AN1212" s="4"/>
      <c r="AO1212" s="4"/>
      <c r="AP1212" s="6"/>
    </row>
    <row r="1213" spans="1:45" ht="15" x14ac:dyDescent="0.2">
      <c r="A1213" s="8">
        <v>38268</v>
      </c>
      <c r="B1213" s="4">
        <v>15</v>
      </c>
      <c r="C1213" s="4">
        <v>120</v>
      </c>
      <c r="D1213" s="4">
        <v>2400</v>
      </c>
      <c r="E1213" s="10">
        <v>287573</v>
      </c>
      <c r="F1213" s="4">
        <v>25</v>
      </c>
      <c r="G1213" s="4">
        <v>146</v>
      </c>
      <c r="H1213" s="9">
        <v>2550</v>
      </c>
      <c r="I1213" s="4">
        <v>372300</v>
      </c>
      <c r="J1213" s="4">
        <v>187</v>
      </c>
      <c r="K1213" s="4">
        <v>186</v>
      </c>
      <c r="L1213" s="9">
        <v>2438</v>
      </c>
      <c r="M1213" s="4">
        <v>398938</v>
      </c>
      <c r="N1213" s="4">
        <v>240</v>
      </c>
      <c r="O1213" s="4">
        <v>194</v>
      </c>
      <c r="P1213" s="9">
        <v>2438</v>
      </c>
      <c r="Q1213" s="4">
        <v>483278</v>
      </c>
      <c r="R1213" s="4">
        <v>151</v>
      </c>
      <c r="S1213" s="4">
        <v>237</v>
      </c>
      <c r="T1213" s="9">
        <v>2328</v>
      </c>
      <c r="U1213" s="4">
        <v>568388</v>
      </c>
      <c r="V1213" s="4">
        <v>54</v>
      </c>
      <c r="W1213" s="4">
        <v>262</v>
      </c>
      <c r="X1213" s="4">
        <v>2287</v>
      </c>
      <c r="Y1213" s="4">
        <v>600579</v>
      </c>
      <c r="Z1213" s="4">
        <v>90</v>
      </c>
      <c r="AA1213" s="4">
        <v>283</v>
      </c>
      <c r="AB1213" s="4">
        <v>2287</v>
      </c>
      <c r="AC1213" s="4">
        <v>650825</v>
      </c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>
        <v>2</v>
      </c>
      <c r="AQ1213">
        <v>687</v>
      </c>
      <c r="AR1213">
        <v>1920</v>
      </c>
      <c r="AS1213">
        <v>1315980</v>
      </c>
    </row>
    <row r="1214" spans="1:45" ht="15" x14ac:dyDescent="0.2">
      <c r="A1214" s="8">
        <v>38272</v>
      </c>
      <c r="B1214" s="4">
        <v>13</v>
      </c>
      <c r="C1214" s="4">
        <v>83</v>
      </c>
      <c r="D1214" s="4">
        <v>1600</v>
      </c>
      <c r="E1214" s="10">
        <v>149708</v>
      </c>
      <c r="F1214" s="4">
        <v>180</v>
      </c>
      <c r="G1214" s="4">
        <v>143</v>
      </c>
      <c r="H1214" s="9">
        <v>2400</v>
      </c>
      <c r="I1214" s="4">
        <v>343671</v>
      </c>
      <c r="J1214" s="4">
        <v>214</v>
      </c>
      <c r="K1214" s="4">
        <v>165</v>
      </c>
      <c r="L1214" s="9">
        <v>2396</v>
      </c>
      <c r="M1214" s="4">
        <v>394217</v>
      </c>
      <c r="N1214" s="4">
        <v>481</v>
      </c>
      <c r="O1214" s="4">
        <v>204</v>
      </c>
      <c r="P1214" s="9">
        <v>2400</v>
      </c>
      <c r="Q1214" s="4">
        <v>495768</v>
      </c>
      <c r="R1214" s="4">
        <v>114</v>
      </c>
      <c r="S1214" s="4">
        <v>231</v>
      </c>
      <c r="T1214" s="9">
        <v>2328</v>
      </c>
      <c r="U1214" s="4">
        <v>543241</v>
      </c>
      <c r="V1214" s="4">
        <v>82</v>
      </c>
      <c r="W1214" s="4">
        <v>267</v>
      </c>
      <c r="X1214" s="4">
        <v>2378</v>
      </c>
      <c r="Y1214" s="4">
        <v>610292</v>
      </c>
      <c r="Z1214" s="4">
        <v>171</v>
      </c>
      <c r="AA1214" s="4">
        <v>297</v>
      </c>
      <c r="AB1214" s="4">
        <v>2265</v>
      </c>
      <c r="AC1214" s="4">
        <v>677115</v>
      </c>
      <c r="AD1214" s="4"/>
      <c r="AE1214" s="4"/>
      <c r="AF1214" s="4"/>
      <c r="AG1214" s="4"/>
      <c r="AH1214" s="1">
        <v>1</v>
      </c>
      <c r="AI1214" s="1">
        <v>380</v>
      </c>
      <c r="AJ1214" s="1">
        <v>2040</v>
      </c>
      <c r="AK1214" s="1">
        <v>775200</v>
      </c>
      <c r="AL1214" s="4"/>
      <c r="AM1214" s="4"/>
      <c r="AN1214" s="4"/>
      <c r="AO1214" s="4"/>
      <c r="AP1214">
        <v>2</v>
      </c>
      <c r="AQ1214">
        <v>733</v>
      </c>
      <c r="AR1214">
        <v>2110</v>
      </c>
      <c r="AS1214">
        <v>1546880</v>
      </c>
    </row>
    <row r="1215" spans="1:45" ht="15.75" x14ac:dyDescent="0.25">
      <c r="A1215" s="18">
        <v>38274</v>
      </c>
      <c r="B1215" s="25">
        <v>3</v>
      </c>
      <c r="C1215" s="25">
        <v>129</v>
      </c>
      <c r="D1215" s="25">
        <v>2500</v>
      </c>
      <c r="E1215" s="26">
        <v>323333</v>
      </c>
      <c r="F1215" s="25">
        <v>63</v>
      </c>
      <c r="G1215" s="25">
        <v>144</v>
      </c>
      <c r="H1215" s="25">
        <v>2410</v>
      </c>
      <c r="I1215" s="25">
        <v>349100</v>
      </c>
      <c r="J1215" s="25">
        <v>188</v>
      </c>
      <c r="K1215" s="25">
        <v>159</v>
      </c>
      <c r="L1215" s="25">
        <v>2386</v>
      </c>
      <c r="M1215" s="25">
        <v>380895</v>
      </c>
      <c r="N1215" s="25">
        <v>194</v>
      </c>
      <c r="O1215" s="25">
        <v>197</v>
      </c>
      <c r="P1215" s="25">
        <v>2391</v>
      </c>
      <c r="Q1215" s="25">
        <v>476373</v>
      </c>
      <c r="R1215" s="25">
        <v>52</v>
      </c>
      <c r="S1215" s="25">
        <v>236</v>
      </c>
      <c r="T1215" s="25">
        <v>2302</v>
      </c>
      <c r="U1215" s="25">
        <v>549241</v>
      </c>
      <c r="V1215" s="25">
        <v>75</v>
      </c>
      <c r="W1215" s="25">
        <v>265</v>
      </c>
      <c r="X1215" s="25">
        <v>2264</v>
      </c>
      <c r="Y1215" s="25">
        <v>604667</v>
      </c>
      <c r="Z1215" s="25">
        <v>87</v>
      </c>
      <c r="AA1215" s="25">
        <v>290</v>
      </c>
      <c r="AB1215" s="25">
        <v>2293</v>
      </c>
      <c r="AC1215" s="25">
        <v>640933</v>
      </c>
      <c r="AD1215" s="25">
        <v>23</v>
      </c>
      <c r="AE1215" s="25">
        <v>333</v>
      </c>
      <c r="AF1215" s="25">
        <v>2120</v>
      </c>
      <c r="AG1215" s="25">
        <v>799563</v>
      </c>
      <c r="AH1215" s="4"/>
      <c r="AI1215" s="4"/>
      <c r="AJ1215" s="4"/>
      <c r="AK1215" s="4"/>
      <c r="AL1215" s="4"/>
      <c r="AM1215" s="4"/>
      <c r="AN1215" s="4"/>
      <c r="AO1215" s="4"/>
      <c r="AP1215" s="6"/>
    </row>
    <row r="1216" spans="1:45" ht="15" x14ac:dyDescent="0.2">
      <c r="A1216" s="8">
        <v>38275</v>
      </c>
      <c r="B1216" s="4">
        <v>5</v>
      </c>
      <c r="C1216" s="4">
        <v>104</v>
      </c>
      <c r="D1216" s="4">
        <v>2200</v>
      </c>
      <c r="E1216" s="10">
        <v>227920</v>
      </c>
      <c r="F1216" s="4">
        <v>27</v>
      </c>
      <c r="G1216" s="4">
        <v>139</v>
      </c>
      <c r="H1216" s="9">
        <v>2312</v>
      </c>
      <c r="I1216" s="4">
        <v>320981</v>
      </c>
      <c r="J1216" s="4">
        <v>180</v>
      </c>
      <c r="K1216" s="4">
        <v>157</v>
      </c>
      <c r="L1216" s="9">
        <v>2425</v>
      </c>
      <c r="M1216" s="4">
        <v>392922</v>
      </c>
      <c r="N1216" s="4">
        <v>178</v>
      </c>
      <c r="O1216" s="4">
        <v>199</v>
      </c>
      <c r="P1216" s="9">
        <v>2379</v>
      </c>
      <c r="Q1216" s="4">
        <v>484370</v>
      </c>
      <c r="R1216" s="4">
        <v>50</v>
      </c>
      <c r="S1216" s="4">
        <v>235</v>
      </c>
      <c r="T1216" s="9">
        <v>2400</v>
      </c>
      <c r="U1216" s="4">
        <v>564000</v>
      </c>
      <c r="V1216" s="4">
        <v>91</v>
      </c>
      <c r="W1216" s="4">
        <v>270</v>
      </c>
      <c r="X1216" s="4">
        <v>2310</v>
      </c>
      <c r="Y1216" s="4">
        <v>618468</v>
      </c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>
        <v>1</v>
      </c>
      <c r="AQ1216">
        <v>842</v>
      </c>
      <c r="AR1216">
        <v>1880</v>
      </c>
      <c r="AS1216">
        <v>1582960</v>
      </c>
    </row>
    <row r="1217" spans="1:45" ht="15" x14ac:dyDescent="0.2">
      <c r="A1217" s="8">
        <v>38279</v>
      </c>
      <c r="B1217" s="4">
        <v>37</v>
      </c>
      <c r="C1217" s="4">
        <v>116</v>
      </c>
      <c r="D1217" s="4">
        <v>2483</v>
      </c>
      <c r="E1217" s="10">
        <v>282075</v>
      </c>
      <c r="F1217" s="4">
        <v>43</v>
      </c>
      <c r="G1217" s="4">
        <v>141</v>
      </c>
      <c r="H1217" s="9">
        <v>2375</v>
      </c>
      <c r="I1217" s="4">
        <v>334288</v>
      </c>
      <c r="J1217" s="4">
        <v>329</v>
      </c>
      <c r="K1217" s="4">
        <v>167</v>
      </c>
      <c r="L1217" s="9">
        <v>2425</v>
      </c>
      <c r="M1217" s="4">
        <v>416088</v>
      </c>
      <c r="N1217" s="4">
        <v>465</v>
      </c>
      <c r="O1217" s="4">
        <v>201</v>
      </c>
      <c r="P1217" s="9">
        <v>2400</v>
      </c>
      <c r="Q1217" s="4">
        <v>486429</v>
      </c>
      <c r="R1217" s="4">
        <v>23</v>
      </c>
      <c r="S1217" s="4">
        <v>249</v>
      </c>
      <c r="T1217" s="9">
        <v>2360</v>
      </c>
      <c r="U1217" s="4">
        <v>587537</v>
      </c>
      <c r="V1217" s="4">
        <v>85</v>
      </c>
      <c r="W1217" s="4">
        <v>266</v>
      </c>
      <c r="X1217" s="4">
        <v>2365</v>
      </c>
      <c r="Y1217" s="4">
        <v>628477</v>
      </c>
      <c r="Z1217" s="4">
        <v>91</v>
      </c>
      <c r="AA1217" s="4">
        <v>289</v>
      </c>
      <c r="AB1217" s="4">
        <v>2328</v>
      </c>
      <c r="AC1217" s="4">
        <v>672425</v>
      </c>
      <c r="AD1217" s="4">
        <v>40</v>
      </c>
      <c r="AE1217" s="4">
        <v>330</v>
      </c>
      <c r="AF1217" s="4">
        <v>2280</v>
      </c>
      <c r="AG1217" s="4">
        <v>751374</v>
      </c>
      <c r="AH1217" s="4"/>
      <c r="AI1217" s="4"/>
      <c r="AJ1217" s="4"/>
      <c r="AK1217" s="4"/>
      <c r="AL1217" s="4"/>
      <c r="AM1217" s="4"/>
      <c r="AN1217" s="4"/>
      <c r="AO1217" s="4"/>
      <c r="AP1217">
        <v>3</v>
      </c>
      <c r="AQ1217">
        <v>497</v>
      </c>
      <c r="AR1217">
        <v>1990</v>
      </c>
      <c r="AS1217">
        <v>996893</v>
      </c>
    </row>
    <row r="1218" spans="1:45" ht="15" x14ac:dyDescent="0.2">
      <c r="A1218" s="30">
        <v>38281</v>
      </c>
      <c r="B1218" s="32">
        <v>23</v>
      </c>
      <c r="C1218" s="32">
        <v>123</v>
      </c>
      <c r="D1218" s="32">
        <v>2377</v>
      </c>
      <c r="E1218" s="33">
        <v>292778</v>
      </c>
      <c r="F1218" s="32">
        <v>6</v>
      </c>
      <c r="G1218" s="32">
        <v>146</v>
      </c>
      <c r="H1218" s="32">
        <v>2283</v>
      </c>
      <c r="I1218" s="32">
        <v>334550</v>
      </c>
      <c r="J1218" s="32">
        <v>50</v>
      </c>
      <c r="K1218" s="32">
        <v>163</v>
      </c>
      <c r="L1218" s="32">
        <v>2375</v>
      </c>
      <c r="M1218" s="32">
        <v>390070</v>
      </c>
      <c r="N1218" s="32">
        <v>7</v>
      </c>
      <c r="O1218" s="32">
        <v>188</v>
      </c>
      <c r="P1218" s="32">
        <v>2250</v>
      </c>
      <c r="Q1218" s="32">
        <v>430436</v>
      </c>
      <c r="R1218" s="32">
        <v>16</v>
      </c>
      <c r="S1218" s="32">
        <v>241</v>
      </c>
      <c r="T1218" s="32">
        <v>2310</v>
      </c>
      <c r="U1218" s="32">
        <v>557610</v>
      </c>
      <c r="V1218" s="32">
        <v>53</v>
      </c>
      <c r="W1218" s="32">
        <v>274</v>
      </c>
      <c r="X1218" s="32">
        <v>2267</v>
      </c>
      <c r="Y1218" s="32">
        <v>621097</v>
      </c>
      <c r="Z1218" s="32">
        <v>1</v>
      </c>
      <c r="AA1218" s="32">
        <v>284</v>
      </c>
      <c r="AB1218" s="32">
        <v>2220</v>
      </c>
      <c r="AC1218" s="32">
        <v>630480</v>
      </c>
      <c r="AD1218" s="25"/>
      <c r="AE1218" s="25"/>
      <c r="AF1218" s="25"/>
      <c r="AG1218" s="25"/>
      <c r="AH1218" s="4"/>
      <c r="AI1218" s="4"/>
      <c r="AJ1218" s="4"/>
      <c r="AK1218" s="4"/>
      <c r="AL1218" s="4"/>
      <c r="AM1218" s="4"/>
      <c r="AN1218" s="4"/>
      <c r="AO1218" s="4"/>
    </row>
    <row r="1219" spans="1:45" ht="15.75" x14ac:dyDescent="0.25">
      <c r="A1219" s="8">
        <v>38282</v>
      </c>
      <c r="B1219" s="4">
        <v>30</v>
      </c>
      <c r="C1219" s="4">
        <v>119</v>
      </c>
      <c r="D1219" s="4">
        <v>2325</v>
      </c>
      <c r="E1219" s="10">
        <v>274107</v>
      </c>
      <c r="F1219" s="4">
        <v>5</v>
      </c>
      <c r="G1219" s="4">
        <v>131</v>
      </c>
      <c r="H1219" s="9">
        <v>2400</v>
      </c>
      <c r="I1219" s="4">
        <v>313920</v>
      </c>
      <c r="J1219" s="4">
        <v>157</v>
      </c>
      <c r="K1219" s="4">
        <v>163</v>
      </c>
      <c r="L1219" s="9">
        <v>2358</v>
      </c>
      <c r="M1219" s="4">
        <v>385586</v>
      </c>
      <c r="N1219" s="4">
        <v>259</v>
      </c>
      <c r="O1219" s="4">
        <v>191</v>
      </c>
      <c r="P1219" s="9">
        <v>2444</v>
      </c>
      <c r="Q1219" s="4">
        <v>475831</v>
      </c>
      <c r="R1219" s="4">
        <v>28</v>
      </c>
      <c r="S1219" s="4">
        <v>235</v>
      </c>
      <c r="T1219" s="9">
        <v>2297</v>
      </c>
      <c r="U1219" s="4">
        <v>537412</v>
      </c>
      <c r="V1219" s="4">
        <v>49</v>
      </c>
      <c r="W1219" s="4">
        <v>258</v>
      </c>
      <c r="X1219" s="4">
        <v>2335</v>
      </c>
      <c r="Y1219" s="4">
        <v>610043</v>
      </c>
      <c r="Z1219" s="4">
        <v>15</v>
      </c>
      <c r="AA1219" s="4">
        <v>307</v>
      </c>
      <c r="AB1219" s="4">
        <v>2293</v>
      </c>
      <c r="AC1219" s="4">
        <v>698885</v>
      </c>
      <c r="AD1219" s="4"/>
      <c r="AE1219" s="4"/>
      <c r="AF1219" s="4"/>
      <c r="AG1219" s="4"/>
      <c r="AH1219" s="1">
        <v>7</v>
      </c>
      <c r="AI1219" s="1">
        <v>373</v>
      </c>
      <c r="AJ1219" s="1">
        <v>2240</v>
      </c>
      <c r="AK1219" s="1">
        <v>835200</v>
      </c>
      <c r="AL1219" s="4"/>
      <c r="AM1219" s="4"/>
      <c r="AN1219" s="4"/>
      <c r="AO1219" s="4"/>
      <c r="AP1219" s="6">
        <v>2</v>
      </c>
      <c r="AQ1219">
        <v>620</v>
      </c>
      <c r="AR1219">
        <v>2070</v>
      </c>
      <c r="AS1219">
        <v>1279800</v>
      </c>
    </row>
    <row r="1220" spans="1:45" ht="15.75" x14ac:dyDescent="0.25">
      <c r="A1220" s="8">
        <v>38286</v>
      </c>
      <c r="B1220" s="4">
        <v>9</v>
      </c>
      <c r="C1220" s="4">
        <v>115</v>
      </c>
      <c r="D1220" s="4">
        <v>2450</v>
      </c>
      <c r="E1220" s="10">
        <v>277467</v>
      </c>
      <c r="F1220" s="4">
        <v>101</v>
      </c>
      <c r="G1220" s="4">
        <v>143</v>
      </c>
      <c r="H1220" s="9">
        <v>2440</v>
      </c>
      <c r="I1220" s="4">
        <v>350387</v>
      </c>
      <c r="J1220" s="4">
        <v>352</v>
      </c>
      <c r="K1220" s="4">
        <v>167</v>
      </c>
      <c r="L1220" s="9">
        <v>2446</v>
      </c>
      <c r="M1220" s="4">
        <v>415328</v>
      </c>
      <c r="N1220" s="4">
        <v>362</v>
      </c>
      <c r="O1220" s="4">
        <v>198</v>
      </c>
      <c r="P1220" s="9">
        <v>2463</v>
      </c>
      <c r="Q1220" s="4">
        <v>488969</v>
      </c>
      <c r="R1220" s="4">
        <v>119</v>
      </c>
      <c r="S1220" s="4">
        <v>232</v>
      </c>
      <c r="T1220" s="9">
        <v>2400</v>
      </c>
      <c r="U1220" s="4">
        <v>559130</v>
      </c>
      <c r="V1220" s="4">
        <v>31</v>
      </c>
      <c r="W1220" s="4">
        <v>252</v>
      </c>
      <c r="X1220" s="4">
        <v>2313</v>
      </c>
      <c r="Y1220" s="4">
        <v>578839</v>
      </c>
      <c r="Z1220" s="4">
        <v>80</v>
      </c>
      <c r="AA1220" s="4">
        <v>290</v>
      </c>
      <c r="AB1220" s="4">
        <v>2332</v>
      </c>
      <c r="AC1220" s="4">
        <v>677852</v>
      </c>
      <c r="AD1220" s="4">
        <v>18</v>
      </c>
      <c r="AE1220" s="4">
        <v>327</v>
      </c>
      <c r="AF1220" s="4">
        <v>2300</v>
      </c>
      <c r="AG1220" s="4">
        <v>753122</v>
      </c>
      <c r="AH1220" s="6">
        <v>2</v>
      </c>
      <c r="AI1220" s="6">
        <v>362</v>
      </c>
      <c r="AJ1220" s="6">
        <v>2140</v>
      </c>
      <c r="AK1220" s="6">
        <v>774680</v>
      </c>
      <c r="AL1220" s="4"/>
      <c r="AM1220" s="4"/>
      <c r="AN1220" s="4"/>
      <c r="AO1220" s="4"/>
      <c r="AP1220" s="6">
        <v>11</v>
      </c>
      <c r="AQ1220">
        <v>620</v>
      </c>
      <c r="AR1220">
        <v>2089</v>
      </c>
      <c r="AS1220">
        <v>1300669</v>
      </c>
    </row>
    <row r="1221" spans="1:45" ht="15.75" x14ac:dyDescent="0.25">
      <c r="A1221" s="18">
        <v>38288</v>
      </c>
      <c r="B1221" s="25">
        <v>53</v>
      </c>
      <c r="C1221" s="25">
        <v>116</v>
      </c>
      <c r="D1221" s="25">
        <v>2480</v>
      </c>
      <c r="E1221" s="26">
        <v>288598</v>
      </c>
      <c r="F1221" s="25">
        <v>30</v>
      </c>
      <c r="G1221" s="25">
        <v>141</v>
      </c>
      <c r="H1221" s="25">
        <v>2450</v>
      </c>
      <c r="I1221" s="25">
        <v>345962</v>
      </c>
      <c r="J1221" s="25">
        <v>132</v>
      </c>
      <c r="K1221" s="25">
        <v>170</v>
      </c>
      <c r="L1221" s="25">
        <v>2450</v>
      </c>
      <c r="M1221" s="25">
        <v>418251</v>
      </c>
      <c r="N1221" s="25">
        <v>99</v>
      </c>
      <c r="O1221" s="25">
        <v>203</v>
      </c>
      <c r="P1221" s="25">
        <v>2390</v>
      </c>
      <c r="Q1221" s="25">
        <v>485673</v>
      </c>
      <c r="R1221" s="25">
        <v>60</v>
      </c>
      <c r="S1221" s="25">
        <v>232</v>
      </c>
      <c r="T1221" s="25">
        <v>2360</v>
      </c>
      <c r="U1221" s="25">
        <v>553766</v>
      </c>
      <c r="V1221" s="25">
        <v>75</v>
      </c>
      <c r="W1221" s="25">
        <v>263</v>
      </c>
      <c r="X1221" s="25">
        <v>2324</v>
      </c>
      <c r="Y1221" s="25">
        <v>613074</v>
      </c>
      <c r="Z1221" s="25">
        <v>60</v>
      </c>
      <c r="AA1221" s="25">
        <v>293</v>
      </c>
      <c r="AB1221" s="25">
        <v>2250</v>
      </c>
      <c r="AC1221" s="25">
        <v>663350</v>
      </c>
      <c r="AD1221" s="25">
        <v>34</v>
      </c>
      <c r="AE1221" s="25">
        <v>333</v>
      </c>
      <c r="AF1221" s="25">
        <v>2300</v>
      </c>
      <c r="AG1221" s="25">
        <v>766982</v>
      </c>
      <c r="AH1221" s="4"/>
      <c r="AI1221" s="4"/>
      <c r="AJ1221" s="4"/>
      <c r="AK1221" s="4"/>
      <c r="AL1221" s="4"/>
      <c r="AM1221" s="4"/>
      <c r="AN1221" s="4"/>
      <c r="AO1221" s="4"/>
      <c r="AP1221" s="6"/>
    </row>
    <row r="1222" spans="1:45" ht="15.75" x14ac:dyDescent="0.25">
      <c r="A1222" s="8">
        <v>38289</v>
      </c>
      <c r="B1222" s="4">
        <v>1</v>
      </c>
      <c r="C1222" s="4">
        <v>110</v>
      </c>
      <c r="D1222" s="4">
        <v>2300</v>
      </c>
      <c r="E1222" s="10">
        <v>253000</v>
      </c>
      <c r="F1222" s="4">
        <v>43</v>
      </c>
      <c r="G1222" s="4">
        <v>142</v>
      </c>
      <c r="H1222" s="9">
        <v>2410</v>
      </c>
      <c r="I1222" s="4">
        <v>343465</v>
      </c>
      <c r="J1222" s="4">
        <v>120</v>
      </c>
      <c r="K1222" s="4">
        <v>163</v>
      </c>
      <c r="L1222" s="9">
        <v>2467</v>
      </c>
      <c r="M1222" s="4">
        <v>404416</v>
      </c>
      <c r="N1222" s="4">
        <v>144</v>
      </c>
      <c r="O1222" s="4">
        <v>192</v>
      </c>
      <c r="P1222" s="9">
        <v>2454</v>
      </c>
      <c r="Q1222" s="4">
        <v>473431</v>
      </c>
      <c r="R1222" s="4">
        <v>2</v>
      </c>
      <c r="S1222" s="4">
        <v>246</v>
      </c>
      <c r="T1222" s="9">
        <v>1900</v>
      </c>
      <c r="U1222" s="4">
        <v>467400</v>
      </c>
      <c r="V1222" s="4">
        <v>3</v>
      </c>
      <c r="W1222" s="4">
        <v>251</v>
      </c>
      <c r="X1222" s="4">
        <v>2300</v>
      </c>
      <c r="Y1222" s="4">
        <v>578067</v>
      </c>
      <c r="Z1222" s="4"/>
      <c r="AA1222" s="4"/>
      <c r="AB1222" s="4"/>
      <c r="AC1222" s="4"/>
      <c r="AD1222" s="4">
        <v>8</v>
      </c>
      <c r="AE1222" s="4">
        <v>343</v>
      </c>
      <c r="AF1222" s="4">
        <v>2180</v>
      </c>
      <c r="AG1222" s="4">
        <v>748285</v>
      </c>
      <c r="AH1222" s="1">
        <v>5</v>
      </c>
      <c r="AI1222" s="1">
        <v>361</v>
      </c>
      <c r="AJ1222" s="1">
        <f>AK1222/361</f>
        <v>2058.8587257617728</v>
      </c>
      <c r="AK1222" s="1">
        <v>743248</v>
      </c>
      <c r="AL1222" s="4"/>
      <c r="AM1222" s="4"/>
      <c r="AN1222" s="4"/>
      <c r="AO1222" s="4"/>
      <c r="AP1222" s="6">
        <v>4</v>
      </c>
      <c r="AQ1222">
        <v>550</v>
      </c>
      <c r="AR1222">
        <v>2013</v>
      </c>
      <c r="AS1222">
        <v>1110940</v>
      </c>
    </row>
    <row r="1223" spans="1:45" ht="15" x14ac:dyDescent="0.2">
      <c r="A1223" s="8"/>
      <c r="B1223" s="4"/>
      <c r="C1223" s="4"/>
      <c r="D1223" s="4"/>
      <c r="E1223" s="10"/>
      <c r="F1223" s="4"/>
      <c r="G1223" s="4"/>
      <c r="H1223" s="9"/>
      <c r="I1223" s="4"/>
      <c r="J1223" s="4"/>
      <c r="K1223" s="4"/>
      <c r="L1223" s="9"/>
      <c r="M1223" s="4"/>
      <c r="N1223" s="4"/>
      <c r="O1223" s="4"/>
      <c r="P1223" s="9"/>
      <c r="Q1223" s="4"/>
      <c r="R1223" s="4"/>
      <c r="S1223" s="4"/>
      <c r="T1223" s="9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1"/>
      <c r="AI1223" s="1"/>
      <c r="AJ1223" s="1"/>
      <c r="AK1223" s="1"/>
      <c r="AL1223" s="4"/>
      <c r="AM1223" s="4"/>
      <c r="AN1223" s="4"/>
      <c r="AO1223" s="4"/>
    </row>
    <row r="1224" spans="1:45" ht="15" x14ac:dyDescent="0.2">
      <c r="A1224" s="8">
        <v>38293</v>
      </c>
      <c r="B1224" s="4">
        <v>19</v>
      </c>
      <c r="C1224" s="4">
        <v>119</v>
      </c>
      <c r="D1224" s="4">
        <v>2400</v>
      </c>
      <c r="E1224" s="10">
        <v>285726</v>
      </c>
      <c r="F1224" s="4">
        <v>44</v>
      </c>
      <c r="G1224" s="4">
        <v>141</v>
      </c>
      <c r="H1224" s="9">
        <v>2350</v>
      </c>
      <c r="I1224" s="4">
        <v>334166</v>
      </c>
      <c r="J1224" s="4">
        <v>254</v>
      </c>
      <c r="K1224" s="4">
        <v>167</v>
      </c>
      <c r="L1224" s="9">
        <v>2454</v>
      </c>
      <c r="M1224" s="4">
        <v>415615</v>
      </c>
      <c r="N1224" s="4">
        <v>248</v>
      </c>
      <c r="O1224" s="4">
        <v>198</v>
      </c>
      <c r="P1224" s="9">
        <v>2446</v>
      </c>
      <c r="Q1224" s="4">
        <v>496904</v>
      </c>
      <c r="R1224" s="4">
        <v>120</v>
      </c>
      <c r="S1224" s="4">
        <v>233</v>
      </c>
      <c r="T1224" s="9">
        <v>2405</v>
      </c>
      <c r="U1224" s="4">
        <v>566933</v>
      </c>
      <c r="V1224" s="4">
        <v>20</v>
      </c>
      <c r="W1224" s="4">
        <v>261</v>
      </c>
      <c r="X1224" s="4">
        <v>2300</v>
      </c>
      <c r="Y1224" s="4">
        <v>599840</v>
      </c>
      <c r="Z1224" s="4">
        <v>70</v>
      </c>
      <c r="AA1224" s="4">
        <v>287</v>
      </c>
      <c r="AB1224" s="4">
        <v>2288</v>
      </c>
      <c r="AC1224" s="4">
        <v>656832</v>
      </c>
      <c r="AD1224" s="4">
        <v>50</v>
      </c>
      <c r="AE1224" s="4">
        <v>320</v>
      </c>
      <c r="AF1224" s="4">
        <v>2340</v>
      </c>
      <c r="AG1224" s="4">
        <v>748800</v>
      </c>
      <c r="AH1224" s="4"/>
      <c r="AI1224" s="4"/>
      <c r="AJ1224" s="4"/>
      <c r="AK1224" s="4"/>
      <c r="AL1224" s="4"/>
      <c r="AM1224" s="4"/>
      <c r="AN1224" s="4"/>
      <c r="AO1224" s="4"/>
      <c r="AP1224">
        <v>1</v>
      </c>
      <c r="AQ1224">
        <v>544</v>
      </c>
      <c r="AR1224">
        <v>1960</v>
      </c>
      <c r="AS1224">
        <v>1066240</v>
      </c>
    </row>
    <row r="1225" spans="1:45" ht="15" x14ac:dyDescent="0.2">
      <c r="A1225" s="18">
        <v>38295</v>
      </c>
      <c r="B1225" s="25">
        <v>6</v>
      </c>
      <c r="C1225" s="25">
        <v>105</v>
      </c>
      <c r="D1225" s="25">
        <v>2317</v>
      </c>
      <c r="E1225" s="26">
        <v>241867</v>
      </c>
      <c r="F1225" s="25">
        <v>97</v>
      </c>
      <c r="G1225" s="25">
        <v>143</v>
      </c>
      <c r="H1225" s="25">
        <v>2438</v>
      </c>
      <c r="I1225" s="25">
        <v>355955</v>
      </c>
      <c r="J1225" s="25">
        <v>157</v>
      </c>
      <c r="K1225" s="25">
        <v>164</v>
      </c>
      <c r="L1225" s="25">
        <v>2427</v>
      </c>
      <c r="M1225" s="25">
        <v>402829</v>
      </c>
      <c r="N1225" s="25">
        <v>145</v>
      </c>
      <c r="O1225" s="25">
        <v>198</v>
      </c>
      <c r="P1225" s="25">
        <v>2389</v>
      </c>
      <c r="Q1225" s="25">
        <v>473652</v>
      </c>
      <c r="R1225" s="25">
        <v>121</v>
      </c>
      <c r="S1225" s="25">
        <v>236</v>
      </c>
      <c r="T1225" s="25">
        <v>2373</v>
      </c>
      <c r="U1225" s="25">
        <v>567416</v>
      </c>
      <c r="V1225" s="25">
        <v>90</v>
      </c>
      <c r="W1225" s="25">
        <v>266</v>
      </c>
      <c r="X1225" s="25">
        <v>2325</v>
      </c>
      <c r="Y1225" s="25">
        <v>627479</v>
      </c>
      <c r="Z1225" s="25">
        <v>63</v>
      </c>
      <c r="AA1225" s="25">
        <v>301</v>
      </c>
      <c r="AB1225" s="25">
        <v>2294</v>
      </c>
      <c r="AC1225" s="25">
        <v>685970</v>
      </c>
      <c r="AD1225" s="25">
        <v>6</v>
      </c>
      <c r="AE1225" s="25">
        <v>325</v>
      </c>
      <c r="AF1225" s="25">
        <v>2140</v>
      </c>
      <c r="AG1225" s="25">
        <v>695020</v>
      </c>
      <c r="AH1225" s="4"/>
      <c r="AI1225" s="4"/>
      <c r="AJ1225" s="4"/>
      <c r="AK1225" s="4"/>
      <c r="AL1225" s="4"/>
      <c r="AM1225" s="4"/>
      <c r="AN1225" s="4"/>
      <c r="AO1225" s="4"/>
    </row>
    <row r="1226" spans="1:45" ht="15" x14ac:dyDescent="0.2">
      <c r="A1226" s="8">
        <v>38296</v>
      </c>
      <c r="B1226" s="4">
        <v>4</v>
      </c>
      <c r="C1226" s="4">
        <v>118</v>
      </c>
      <c r="D1226" s="4">
        <v>2450</v>
      </c>
      <c r="E1226" s="10">
        <v>290325</v>
      </c>
      <c r="F1226" s="4">
        <v>94</v>
      </c>
      <c r="G1226" s="4">
        <v>139</v>
      </c>
      <c r="H1226" s="9">
        <v>2430</v>
      </c>
      <c r="I1226" s="4">
        <v>338007</v>
      </c>
      <c r="J1226" s="4">
        <v>171</v>
      </c>
      <c r="K1226" s="4">
        <v>165</v>
      </c>
      <c r="L1226" s="9">
        <v>2436</v>
      </c>
      <c r="M1226" s="4">
        <v>406400</v>
      </c>
      <c r="N1226" s="4">
        <v>195</v>
      </c>
      <c r="O1226" s="4">
        <v>197</v>
      </c>
      <c r="P1226" s="9">
        <v>2478</v>
      </c>
      <c r="Q1226" s="4">
        <v>489753</v>
      </c>
      <c r="R1226" s="4">
        <v>74</v>
      </c>
      <c r="S1226" s="4">
        <v>233</v>
      </c>
      <c r="T1226" s="9">
        <v>2425</v>
      </c>
      <c r="U1226" s="4">
        <v>563142</v>
      </c>
      <c r="V1226" s="4">
        <v>19</v>
      </c>
      <c r="W1226" s="4">
        <v>261</v>
      </c>
      <c r="X1226" s="4">
        <v>2340</v>
      </c>
      <c r="Y1226" s="4">
        <v>610124</v>
      </c>
      <c r="Z1226" s="4">
        <v>4</v>
      </c>
      <c r="AA1226" s="4">
        <v>182</v>
      </c>
      <c r="AB1226" s="4">
        <v>2360</v>
      </c>
      <c r="AC1226" s="4">
        <v>664340</v>
      </c>
      <c r="AD1226" s="4">
        <v>42</v>
      </c>
      <c r="AE1226" s="4">
        <v>322</v>
      </c>
      <c r="AF1226" s="4">
        <v>2310</v>
      </c>
      <c r="AG1226" s="4">
        <v>744656</v>
      </c>
      <c r="AH1226" s="4"/>
      <c r="AI1226" s="4"/>
      <c r="AJ1226" s="4"/>
      <c r="AK1226" s="4"/>
      <c r="AL1226" s="1">
        <v>1</v>
      </c>
      <c r="AM1226" s="1">
        <v>404</v>
      </c>
      <c r="AN1226" s="1">
        <v>2300</v>
      </c>
      <c r="AO1226" s="1">
        <v>929200</v>
      </c>
      <c r="AP1226">
        <v>5</v>
      </c>
      <c r="AQ1226">
        <v>622</v>
      </c>
      <c r="AR1226">
        <v>2076</v>
      </c>
      <c r="AS1226">
        <v>1294704</v>
      </c>
    </row>
    <row r="1227" spans="1:45" ht="15" x14ac:dyDescent="0.2">
      <c r="A1227" s="8">
        <v>38300</v>
      </c>
      <c r="B1227" s="4">
        <v>12</v>
      </c>
      <c r="C1227" s="4">
        <v>125</v>
      </c>
      <c r="D1227" s="4">
        <v>2475</v>
      </c>
      <c r="E1227" s="10">
        <v>307500</v>
      </c>
      <c r="F1227" s="4">
        <v>36</v>
      </c>
      <c r="G1227" s="4">
        <v>144</v>
      </c>
      <c r="H1227" s="9">
        <v>2538</v>
      </c>
      <c r="I1227" s="4">
        <v>363339</v>
      </c>
      <c r="J1227" s="4">
        <v>349</v>
      </c>
      <c r="K1227" s="4">
        <v>165</v>
      </c>
      <c r="L1227" s="9">
        <v>2549</v>
      </c>
      <c r="M1227" s="4">
        <v>420350</v>
      </c>
      <c r="N1227" s="4">
        <v>362</v>
      </c>
      <c r="O1227" s="4">
        <v>197</v>
      </c>
      <c r="P1227" s="9">
        <v>2494</v>
      </c>
      <c r="Q1227" s="4">
        <v>491957</v>
      </c>
      <c r="R1227" s="4">
        <v>87</v>
      </c>
      <c r="S1227" s="4">
        <v>233</v>
      </c>
      <c r="T1227" s="9">
        <v>2438</v>
      </c>
      <c r="U1227" s="4">
        <v>566498</v>
      </c>
      <c r="V1227" s="4">
        <v>169</v>
      </c>
      <c r="W1227" s="4">
        <v>268</v>
      </c>
      <c r="X1227" s="4">
        <v>2369</v>
      </c>
      <c r="Y1227" s="4">
        <v>634352</v>
      </c>
      <c r="Z1227" s="4">
        <v>56</v>
      </c>
      <c r="AA1227" s="4">
        <v>293</v>
      </c>
      <c r="AB1227" s="4">
        <v>2333</v>
      </c>
      <c r="AC1227" s="4">
        <v>685264</v>
      </c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>
        <v>5</v>
      </c>
      <c r="AQ1227">
        <v>595</v>
      </c>
      <c r="AR1227">
        <v>2128</v>
      </c>
      <c r="AS1227">
        <v>1262744</v>
      </c>
    </row>
    <row r="1228" spans="1:45" ht="15" x14ac:dyDescent="0.2">
      <c r="A1228" s="18">
        <v>38302</v>
      </c>
      <c r="B1228" s="25">
        <v>54</v>
      </c>
      <c r="C1228" s="25">
        <v>117</v>
      </c>
      <c r="D1228" s="25">
        <v>2380</v>
      </c>
      <c r="E1228" s="26">
        <v>282937</v>
      </c>
      <c r="F1228" s="25">
        <v>91</v>
      </c>
      <c r="G1228" s="25">
        <v>146</v>
      </c>
      <c r="H1228" s="25">
        <v>2467</v>
      </c>
      <c r="I1228" s="25">
        <v>364231</v>
      </c>
      <c r="J1228" s="25">
        <v>293</v>
      </c>
      <c r="K1228" s="25">
        <v>164</v>
      </c>
      <c r="L1228" s="25">
        <v>2473</v>
      </c>
      <c r="M1228" s="25">
        <v>408885</v>
      </c>
      <c r="N1228" s="25">
        <v>235</v>
      </c>
      <c r="O1228" s="25">
        <v>196</v>
      </c>
      <c r="P1228" s="25">
        <v>2455</v>
      </c>
      <c r="Q1228" s="25">
        <v>482926</v>
      </c>
      <c r="R1228" s="25">
        <v>47</v>
      </c>
      <c r="S1228" s="25">
        <v>239</v>
      </c>
      <c r="T1228" s="25">
        <v>2450</v>
      </c>
      <c r="U1228" s="25">
        <v>582277</v>
      </c>
      <c r="V1228" s="25">
        <v>56</v>
      </c>
      <c r="W1228" s="25">
        <v>262</v>
      </c>
      <c r="X1228" s="25">
        <v>2315</v>
      </c>
      <c r="Y1228" s="25">
        <v>603262</v>
      </c>
      <c r="Z1228" s="25">
        <v>31</v>
      </c>
      <c r="AA1228" s="25">
        <v>303</v>
      </c>
      <c r="AB1228" s="25">
        <v>2270</v>
      </c>
      <c r="AC1228" s="25">
        <v>709595</v>
      </c>
      <c r="AD1228" s="14"/>
      <c r="AE1228" s="14"/>
      <c r="AF1228" s="14"/>
      <c r="AG1228" s="14"/>
      <c r="AH1228" s="4"/>
      <c r="AI1228" s="4"/>
      <c r="AJ1228" s="4"/>
      <c r="AK1228" s="4"/>
      <c r="AL1228" s="4"/>
      <c r="AM1228" s="4"/>
      <c r="AN1228" s="4"/>
      <c r="AO1228" s="4"/>
    </row>
    <row r="1229" spans="1:45" ht="15" x14ac:dyDescent="0.2">
      <c r="A1229" s="8">
        <v>38303</v>
      </c>
      <c r="B1229" s="4">
        <v>22</v>
      </c>
      <c r="C1229" s="4">
        <v>120</v>
      </c>
      <c r="D1229" s="4">
        <v>2450</v>
      </c>
      <c r="E1229" s="10">
        <v>294273</v>
      </c>
      <c r="F1229" s="4">
        <v>105</v>
      </c>
      <c r="G1229" s="4">
        <v>143</v>
      </c>
      <c r="H1229" s="9">
        <v>2464</v>
      </c>
      <c r="I1229" s="4">
        <v>353053</v>
      </c>
      <c r="J1229" s="4">
        <v>192</v>
      </c>
      <c r="K1229" s="4">
        <v>168</v>
      </c>
      <c r="L1229" s="9">
        <v>2454</v>
      </c>
      <c r="M1229" s="4">
        <v>409882</v>
      </c>
      <c r="N1229" s="4">
        <v>248</v>
      </c>
      <c r="O1229" s="4">
        <v>199</v>
      </c>
      <c r="P1229" s="9">
        <v>2427</v>
      </c>
      <c r="Q1229" s="4">
        <v>486208</v>
      </c>
      <c r="R1229" s="4">
        <v>1</v>
      </c>
      <c r="S1229" s="4">
        <v>234</v>
      </c>
      <c r="T1229" s="9">
        <v>2000</v>
      </c>
      <c r="U1229" s="4">
        <v>468000</v>
      </c>
      <c r="V1229" s="4">
        <v>79</v>
      </c>
      <c r="W1229" s="4">
        <v>261</v>
      </c>
      <c r="X1229" s="4">
        <v>2400</v>
      </c>
      <c r="Y1229" s="4">
        <v>627166</v>
      </c>
      <c r="Z1229" s="4">
        <v>50</v>
      </c>
      <c r="AA1229" s="4">
        <v>300</v>
      </c>
      <c r="AB1229" s="4">
        <v>2380</v>
      </c>
      <c r="AC1229" s="4">
        <v>714000</v>
      </c>
      <c r="AD1229" s="4">
        <v>15</v>
      </c>
      <c r="AE1229" s="4">
        <v>343</v>
      </c>
      <c r="AF1229" s="4">
        <v>2040</v>
      </c>
      <c r="AG1229" s="4">
        <v>699040</v>
      </c>
      <c r="AH1229" s="4"/>
      <c r="AI1229" s="4"/>
      <c r="AJ1229" s="4"/>
      <c r="AK1229" s="4"/>
      <c r="AL1229" s="4"/>
      <c r="AM1229" s="4"/>
      <c r="AN1229" s="4"/>
      <c r="AO1229" s="4"/>
      <c r="AP1229">
        <v>2</v>
      </c>
      <c r="AQ1229">
        <v>622</v>
      </c>
      <c r="AR1229">
        <v>2070</v>
      </c>
      <c r="AS1229">
        <v>1291880</v>
      </c>
    </row>
    <row r="1230" spans="1:45" ht="15" x14ac:dyDescent="0.2">
      <c r="A1230" s="8">
        <v>38307</v>
      </c>
      <c r="B1230" s="4">
        <v>13</v>
      </c>
      <c r="C1230" s="4">
        <v>115</v>
      </c>
      <c r="D1230" s="4">
        <v>2400</v>
      </c>
      <c r="E1230" s="10">
        <v>276554</v>
      </c>
      <c r="F1230" s="4">
        <v>106</v>
      </c>
      <c r="G1230" s="4">
        <v>139</v>
      </c>
      <c r="H1230" s="9">
        <v>2462</v>
      </c>
      <c r="I1230" s="4">
        <v>343492</v>
      </c>
      <c r="J1230" s="4">
        <v>419</v>
      </c>
      <c r="K1230" s="4">
        <v>163</v>
      </c>
      <c r="L1230" s="9">
        <v>2453</v>
      </c>
      <c r="M1230" s="4">
        <v>403437</v>
      </c>
      <c r="N1230" s="4">
        <v>332</v>
      </c>
      <c r="O1230" s="4">
        <v>199</v>
      </c>
      <c r="P1230" s="9">
        <v>2433</v>
      </c>
      <c r="Q1230" s="4">
        <v>488203</v>
      </c>
      <c r="R1230" s="4">
        <v>238</v>
      </c>
      <c r="S1230" s="4">
        <v>234</v>
      </c>
      <c r="T1230" s="9">
        <v>2334</v>
      </c>
      <c r="U1230" s="4">
        <v>555067</v>
      </c>
      <c r="V1230" s="4">
        <v>239</v>
      </c>
      <c r="W1230" s="4">
        <v>260</v>
      </c>
      <c r="X1230" s="4">
        <v>2312</v>
      </c>
      <c r="Y1230" s="4">
        <v>601224</v>
      </c>
      <c r="Z1230" s="4">
        <v>74</v>
      </c>
      <c r="AA1230" s="4">
        <v>298</v>
      </c>
      <c r="AB1230" s="4">
        <v>2276</v>
      </c>
      <c r="AC1230" s="4">
        <v>678701</v>
      </c>
      <c r="AD1230" s="4"/>
      <c r="AE1230" s="4"/>
      <c r="AF1230" s="4"/>
      <c r="AG1230" s="4"/>
      <c r="AH1230" s="4"/>
      <c r="AI1230" s="4"/>
      <c r="AJ1230" s="4"/>
      <c r="AK1230" s="4"/>
      <c r="AL1230" s="1">
        <v>2</v>
      </c>
      <c r="AM1230" s="1">
        <v>451</v>
      </c>
      <c r="AN1230" s="1">
        <v>2160</v>
      </c>
      <c r="AO1230" s="1">
        <v>974160</v>
      </c>
      <c r="AP1230">
        <v>2</v>
      </c>
      <c r="AQ1230">
        <v>656</v>
      </c>
      <c r="AR1230">
        <v>2080</v>
      </c>
      <c r="AS1230">
        <v>1364480</v>
      </c>
    </row>
    <row r="1231" spans="1:45" ht="15" x14ac:dyDescent="0.2">
      <c r="A1231" s="18">
        <v>38309</v>
      </c>
      <c r="B1231" s="25">
        <v>31</v>
      </c>
      <c r="C1231" s="25">
        <v>122</v>
      </c>
      <c r="D1231" s="25">
        <v>2450</v>
      </c>
      <c r="E1231" s="26">
        <v>299848</v>
      </c>
      <c r="F1231" s="25">
        <v>141</v>
      </c>
      <c r="G1231" s="25">
        <v>137</v>
      </c>
      <c r="H1231" s="25">
        <v>2378</v>
      </c>
      <c r="I1231" s="25">
        <v>326884</v>
      </c>
      <c r="J1231" s="25">
        <v>158</v>
      </c>
      <c r="K1231" s="25">
        <v>162</v>
      </c>
      <c r="L1231" s="25">
        <v>2433</v>
      </c>
      <c r="M1231" s="25">
        <v>400175</v>
      </c>
      <c r="N1231" s="25">
        <v>197</v>
      </c>
      <c r="O1231" s="25">
        <v>199</v>
      </c>
      <c r="P1231" s="25">
        <v>2386</v>
      </c>
      <c r="Q1231" s="25">
        <v>482803</v>
      </c>
      <c r="R1231" s="25">
        <v>51</v>
      </c>
      <c r="S1231" s="25">
        <v>236</v>
      </c>
      <c r="T1231" s="25">
        <v>2420</v>
      </c>
      <c r="U1231" s="25">
        <v>568816</v>
      </c>
      <c r="V1231" s="25">
        <v>87</v>
      </c>
      <c r="W1231" s="25">
        <v>263</v>
      </c>
      <c r="X1231" s="25">
        <v>2348</v>
      </c>
      <c r="Y1231" s="25">
        <v>620599</v>
      </c>
      <c r="Z1231" s="25">
        <v>77</v>
      </c>
      <c r="AA1231" s="25">
        <v>301</v>
      </c>
      <c r="AB1231" s="25">
        <v>2315</v>
      </c>
      <c r="AC1231" s="25">
        <v>695459</v>
      </c>
      <c r="AD1231" s="14"/>
      <c r="AE1231" s="14"/>
      <c r="AF1231" s="14"/>
      <c r="AG1231" s="14"/>
      <c r="AH1231" s="4"/>
      <c r="AI1231" s="4"/>
      <c r="AJ1231" s="4"/>
      <c r="AK1231" s="4"/>
      <c r="AL1231" s="4"/>
      <c r="AM1231" s="4"/>
      <c r="AN1231" s="4"/>
      <c r="AO1231" s="4"/>
    </row>
    <row r="1232" spans="1:45" ht="15" x14ac:dyDescent="0.2">
      <c r="A1232" s="18">
        <v>38310</v>
      </c>
      <c r="B1232" s="25"/>
      <c r="C1232" s="25"/>
      <c r="D1232" s="25"/>
      <c r="E1232" s="26"/>
      <c r="F1232" s="25"/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14"/>
      <c r="AE1232" s="14"/>
      <c r="AF1232" s="14"/>
      <c r="AG1232" s="14"/>
      <c r="AH1232" s="4"/>
      <c r="AI1232" s="4"/>
      <c r="AJ1232" s="4"/>
      <c r="AK1232" s="4"/>
      <c r="AL1232" s="4"/>
      <c r="AM1232" s="4"/>
      <c r="AN1232" s="4"/>
      <c r="AO1232" s="4"/>
    </row>
    <row r="1233" spans="1:45" ht="15.75" x14ac:dyDescent="0.25">
      <c r="A1233" s="8">
        <v>38314</v>
      </c>
      <c r="B1233" s="4">
        <v>59</v>
      </c>
      <c r="C1233" s="4">
        <v>116</v>
      </c>
      <c r="D1233" s="4">
        <v>2390</v>
      </c>
      <c r="E1233" s="10">
        <v>270902</v>
      </c>
      <c r="F1233" s="4">
        <v>97</v>
      </c>
      <c r="G1233" s="4">
        <v>144</v>
      </c>
      <c r="H1233" s="9">
        <v>2400</v>
      </c>
      <c r="I1233" s="4">
        <v>349212</v>
      </c>
      <c r="J1233" s="4">
        <v>579</v>
      </c>
      <c r="K1233" s="4">
        <v>164</v>
      </c>
      <c r="L1233" s="9">
        <v>2442</v>
      </c>
      <c r="M1233" s="4">
        <v>405555</v>
      </c>
      <c r="N1233" s="4">
        <v>376</v>
      </c>
      <c r="O1233" s="4">
        <v>197</v>
      </c>
      <c r="P1233" s="9">
        <v>2438</v>
      </c>
      <c r="Q1233" s="4">
        <v>480051</v>
      </c>
      <c r="R1233" s="4">
        <v>230</v>
      </c>
      <c r="S1233" s="4">
        <v>233</v>
      </c>
      <c r="T1233" s="9">
        <v>2419</v>
      </c>
      <c r="U1233" s="4">
        <v>567816</v>
      </c>
      <c r="V1233" s="4">
        <v>70</v>
      </c>
      <c r="W1233" s="4">
        <v>257</v>
      </c>
      <c r="X1233" s="4">
        <v>2407</v>
      </c>
      <c r="Y1233" s="4">
        <v>617906</v>
      </c>
      <c r="Z1233" s="4">
        <v>134</v>
      </c>
      <c r="AA1233" s="4">
        <v>287</v>
      </c>
      <c r="AB1233" s="4">
        <v>2359</v>
      </c>
      <c r="AC1233" s="4">
        <v>675612</v>
      </c>
      <c r="AD1233" s="4">
        <v>21</v>
      </c>
      <c r="AE1233" s="4">
        <v>327</v>
      </c>
      <c r="AF1233" s="4">
        <v>2180</v>
      </c>
      <c r="AG1233" s="4">
        <v>727646</v>
      </c>
      <c r="AH1233" s="6">
        <v>25</v>
      </c>
      <c r="AI1233" s="6">
        <v>1367</v>
      </c>
      <c r="AJ1233" s="6">
        <v>2260</v>
      </c>
      <c r="AK1233" s="6">
        <v>827360</v>
      </c>
      <c r="AL1233" s="4"/>
      <c r="AM1233" s="4"/>
      <c r="AN1233" s="4"/>
      <c r="AO1233" s="4"/>
    </row>
    <row r="1234" spans="1:45" ht="15" x14ac:dyDescent="0.2">
      <c r="A1234" s="18">
        <v>38316</v>
      </c>
      <c r="B1234" s="25">
        <v>6</v>
      </c>
      <c r="C1234" s="25">
        <v>112</v>
      </c>
      <c r="D1234" s="25">
        <v>2600</v>
      </c>
      <c r="E1234" s="26">
        <v>292067</v>
      </c>
      <c r="F1234" s="25">
        <v>50</v>
      </c>
      <c r="G1234" s="25">
        <v>136</v>
      </c>
      <c r="H1234" s="25">
        <v>2433</v>
      </c>
      <c r="I1234" s="25">
        <f>H1234*G1234</f>
        <v>330888</v>
      </c>
      <c r="J1234" s="25">
        <v>333</v>
      </c>
      <c r="K1234" s="25">
        <v>166</v>
      </c>
      <c r="L1234" s="25">
        <v>2464</v>
      </c>
      <c r="M1234" s="25">
        <v>410728</v>
      </c>
      <c r="N1234" s="25">
        <v>191</v>
      </c>
      <c r="O1234" s="25">
        <v>197</v>
      </c>
      <c r="P1234" s="25">
        <v>2500</v>
      </c>
      <c r="Q1234" s="25">
        <v>491446</v>
      </c>
      <c r="R1234" s="25">
        <v>101</v>
      </c>
      <c r="S1234" s="25">
        <v>229</v>
      </c>
      <c r="T1234" s="25">
        <v>2368</v>
      </c>
      <c r="U1234" s="25">
        <v>545816</v>
      </c>
      <c r="V1234" s="25">
        <v>85</v>
      </c>
      <c r="W1234" s="25">
        <v>264</v>
      </c>
      <c r="X1234" s="25">
        <v>2396</v>
      </c>
      <c r="Y1234" s="25">
        <v>633094</v>
      </c>
      <c r="Z1234" s="25">
        <v>129</v>
      </c>
      <c r="AA1234" s="25">
        <v>296</v>
      </c>
      <c r="AB1234" s="25">
        <v>2317</v>
      </c>
      <c r="AC1234" s="25">
        <v>687361</v>
      </c>
      <c r="AD1234" s="14"/>
      <c r="AE1234" s="14"/>
      <c r="AF1234" s="14"/>
      <c r="AG1234" s="14"/>
      <c r="AH1234" s="4"/>
      <c r="AI1234" s="4"/>
      <c r="AJ1234" s="4"/>
      <c r="AK1234" s="4"/>
      <c r="AL1234" s="4"/>
      <c r="AM1234" s="4"/>
      <c r="AN1234" s="4"/>
      <c r="AO1234" s="4"/>
    </row>
    <row r="1235" spans="1:45" ht="15" x14ac:dyDescent="0.2">
      <c r="A1235" s="8">
        <v>38317</v>
      </c>
      <c r="B1235" s="4">
        <v>8</v>
      </c>
      <c r="C1235" s="4">
        <v>126</v>
      </c>
      <c r="D1235" s="4">
        <v>2450</v>
      </c>
      <c r="E1235" s="10">
        <v>307475</v>
      </c>
      <c r="F1235" s="4">
        <v>86</v>
      </c>
      <c r="G1235" s="4">
        <v>144</v>
      </c>
      <c r="H1235" s="9">
        <v>2388</v>
      </c>
      <c r="I1235" s="4">
        <v>343320</v>
      </c>
      <c r="J1235" s="4">
        <v>233</v>
      </c>
      <c r="K1235" s="4">
        <v>164</v>
      </c>
      <c r="L1235" s="9">
        <v>2423</v>
      </c>
      <c r="M1235" s="4">
        <v>395453</v>
      </c>
      <c r="N1235" s="4">
        <v>256</v>
      </c>
      <c r="O1235" s="4">
        <v>199</v>
      </c>
      <c r="P1235" s="9">
        <v>2443</v>
      </c>
      <c r="Q1235" s="4">
        <v>493093</v>
      </c>
      <c r="R1235" s="4">
        <v>28</v>
      </c>
      <c r="S1235" s="4">
        <v>223</v>
      </c>
      <c r="T1235" s="9">
        <v>2420</v>
      </c>
      <c r="U1235" s="4">
        <v>540403</v>
      </c>
      <c r="V1235" s="4">
        <v>46</v>
      </c>
      <c r="W1235" s="4">
        <v>258</v>
      </c>
      <c r="X1235" s="4">
        <v>2350</v>
      </c>
      <c r="Y1235" s="4">
        <v>606605</v>
      </c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1">
        <v>5</v>
      </c>
      <c r="AM1235" s="1">
        <v>413</v>
      </c>
      <c r="AN1235" s="1">
        <v>2260</v>
      </c>
      <c r="AO1235" s="1">
        <v>932928</v>
      </c>
      <c r="AP1235">
        <v>3</v>
      </c>
      <c r="AQ1235">
        <v>565</v>
      </c>
      <c r="AR1235">
        <v>2230</v>
      </c>
      <c r="AS1235">
        <v>1267893</v>
      </c>
    </row>
    <row r="1236" spans="1:45" ht="15" x14ac:dyDescent="0.2">
      <c r="A1236" s="8">
        <v>38321</v>
      </c>
      <c r="B1236" s="4">
        <v>57</v>
      </c>
      <c r="C1236" s="4">
        <v>127</v>
      </c>
      <c r="D1236" s="4">
        <v>2400</v>
      </c>
      <c r="E1236" s="10">
        <v>305638</v>
      </c>
      <c r="F1236" s="4">
        <v>72</v>
      </c>
      <c r="G1236" s="4">
        <v>135</v>
      </c>
      <c r="H1236" s="9">
        <v>2420</v>
      </c>
      <c r="I1236" s="4">
        <v>327558</v>
      </c>
      <c r="J1236" s="4">
        <v>366</v>
      </c>
      <c r="K1236" s="4">
        <v>165</v>
      </c>
      <c r="L1236" s="9">
        <v>2406</v>
      </c>
      <c r="M1236" s="4">
        <v>398512</v>
      </c>
      <c r="N1236" s="4">
        <v>314</v>
      </c>
      <c r="O1236" s="4">
        <v>193</v>
      </c>
      <c r="P1236" s="9">
        <v>2462</v>
      </c>
      <c r="Q1236" s="4">
        <v>483906</v>
      </c>
      <c r="R1236" s="4">
        <v>281</v>
      </c>
      <c r="S1236" s="4">
        <v>235</v>
      </c>
      <c r="T1236" s="9">
        <v>2406</v>
      </c>
      <c r="U1236" s="4">
        <v>566881</v>
      </c>
      <c r="V1236" s="4">
        <v>76</v>
      </c>
      <c r="W1236" s="4">
        <v>258</v>
      </c>
      <c r="X1236" s="4">
        <v>2355</v>
      </c>
      <c r="Y1236" s="4">
        <v>609543</v>
      </c>
      <c r="Z1236" s="4">
        <v>115</v>
      </c>
      <c r="AA1236" s="4">
        <v>281</v>
      </c>
      <c r="AB1236" s="4">
        <v>2370</v>
      </c>
      <c r="AC1236" s="4">
        <v>662413</v>
      </c>
      <c r="AD1236" s="4">
        <v>23</v>
      </c>
      <c r="AE1236" s="4">
        <v>323</v>
      </c>
      <c r="AF1236" s="4">
        <v>2220</v>
      </c>
      <c r="AG1236" s="4">
        <v>718025</v>
      </c>
      <c r="AH1236" s="4"/>
      <c r="AI1236" s="4"/>
      <c r="AJ1236" s="4"/>
      <c r="AK1236" s="4"/>
      <c r="AL1236" s="4"/>
      <c r="AM1236" s="4"/>
      <c r="AN1236" s="4"/>
      <c r="AO1236" s="4"/>
      <c r="AP1236">
        <v>3</v>
      </c>
      <c r="AQ1236">
        <v>603</v>
      </c>
      <c r="AR1236">
        <v>2250</v>
      </c>
      <c r="AS1236">
        <v>1374293</v>
      </c>
    </row>
    <row r="1237" spans="1:45" ht="15" x14ac:dyDescent="0.2">
      <c r="A1237" s="8"/>
      <c r="B1237" s="4"/>
      <c r="C1237" s="4"/>
      <c r="D1237" s="4"/>
      <c r="E1237" s="10"/>
      <c r="F1237" s="4"/>
      <c r="G1237" s="4"/>
      <c r="H1237" s="9"/>
      <c r="I1237" s="4"/>
      <c r="J1237" s="4"/>
      <c r="K1237" s="4"/>
      <c r="L1237" s="9"/>
      <c r="M1237" s="4"/>
      <c r="N1237" s="4"/>
      <c r="O1237" s="4"/>
      <c r="P1237" s="9"/>
      <c r="Q1237" s="4"/>
      <c r="R1237" s="4"/>
      <c r="S1237" s="4"/>
      <c r="T1237" s="9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</row>
    <row r="1238" spans="1:45" ht="15" x14ac:dyDescent="0.2">
      <c r="A1238" s="18">
        <v>38323</v>
      </c>
      <c r="B1238" s="25">
        <v>41</v>
      </c>
      <c r="C1238" s="25">
        <v>118</v>
      </c>
      <c r="D1238" s="25">
        <v>2375</v>
      </c>
      <c r="E1238" s="26">
        <v>280134</v>
      </c>
      <c r="F1238" s="25">
        <v>53</v>
      </c>
      <c r="G1238" s="25">
        <v>136</v>
      </c>
      <c r="H1238" s="25">
        <v>2430</v>
      </c>
      <c r="I1238" s="25">
        <v>332475</v>
      </c>
      <c r="J1238" s="25">
        <v>208</v>
      </c>
      <c r="K1238" s="25">
        <v>165</v>
      </c>
      <c r="L1238" s="25">
        <v>2469</v>
      </c>
      <c r="M1238" s="25">
        <v>408182</v>
      </c>
      <c r="N1238" s="25">
        <v>277</v>
      </c>
      <c r="O1238" s="25">
        <v>202</v>
      </c>
      <c r="P1238" s="25">
        <v>2433</v>
      </c>
      <c r="Q1238" s="25">
        <v>500566</v>
      </c>
      <c r="R1238" s="25">
        <v>50</v>
      </c>
      <c r="S1238" s="25">
        <v>239</v>
      </c>
      <c r="T1238" s="25">
        <v>2433</v>
      </c>
      <c r="U1238" s="25">
        <v>384280</v>
      </c>
      <c r="V1238" s="25">
        <v>201</v>
      </c>
      <c r="W1238" s="25">
        <v>265</v>
      </c>
      <c r="X1238" s="25">
        <v>2347</v>
      </c>
      <c r="Y1238" s="25">
        <v>627326</v>
      </c>
      <c r="Z1238" s="25">
        <v>54</v>
      </c>
      <c r="AA1238" s="25">
        <v>304</v>
      </c>
      <c r="AB1238" s="25">
        <v>2270</v>
      </c>
      <c r="AC1238" s="25">
        <v>704839</v>
      </c>
      <c r="AD1238" s="25">
        <v>18</v>
      </c>
      <c r="AE1238" s="25">
        <v>335</v>
      </c>
      <c r="AF1238" s="25">
        <v>2220</v>
      </c>
      <c r="AG1238" s="25">
        <v>776120</v>
      </c>
      <c r="AH1238" s="4"/>
      <c r="AI1238" s="4"/>
      <c r="AJ1238" s="4"/>
      <c r="AK1238" s="4"/>
      <c r="AL1238" s="4"/>
      <c r="AM1238" s="4"/>
      <c r="AN1238" s="4"/>
      <c r="AO1238" s="4"/>
    </row>
    <row r="1239" spans="1:45" ht="15" x14ac:dyDescent="0.2">
      <c r="A1239" s="8">
        <v>38324</v>
      </c>
      <c r="B1239" s="4">
        <v>30</v>
      </c>
      <c r="C1239" s="4">
        <v>115</v>
      </c>
      <c r="D1239" s="4">
        <v>2250</v>
      </c>
      <c r="E1239" s="10">
        <v>273940</v>
      </c>
      <c r="F1239" s="4">
        <v>32</v>
      </c>
      <c r="G1239" s="4">
        <v>146</v>
      </c>
      <c r="H1239" s="9">
        <v>2350</v>
      </c>
      <c r="I1239" s="4">
        <v>340153</v>
      </c>
      <c r="J1239" s="4">
        <v>131</v>
      </c>
      <c r="K1239" s="4">
        <v>167</v>
      </c>
      <c r="L1239" s="9">
        <v>2336</v>
      </c>
      <c r="M1239" s="4">
        <v>396516</v>
      </c>
      <c r="N1239" s="4">
        <v>210</v>
      </c>
      <c r="O1239" s="4">
        <v>196</v>
      </c>
      <c r="P1239" s="9">
        <v>2417</v>
      </c>
      <c r="Q1239" s="4">
        <v>486358</v>
      </c>
      <c r="R1239" s="4">
        <v>193</v>
      </c>
      <c r="S1239" s="4">
        <v>238</v>
      </c>
      <c r="T1239" s="9">
        <v>2397</v>
      </c>
      <c r="U1239" s="4">
        <v>574574</v>
      </c>
      <c r="V1239" s="4">
        <v>85</v>
      </c>
      <c r="W1239" s="4">
        <v>265</v>
      </c>
      <c r="X1239" s="4">
        <v>2385</v>
      </c>
      <c r="Y1239" s="4">
        <v>632085</v>
      </c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>
        <v>8</v>
      </c>
      <c r="AQ1239">
        <v>681</v>
      </c>
      <c r="AR1239">
        <v>2175</v>
      </c>
      <c r="AS1239">
        <v>1486315</v>
      </c>
    </row>
    <row r="1240" spans="1:45" ht="15" x14ac:dyDescent="0.2">
      <c r="A1240" s="8">
        <v>38328</v>
      </c>
      <c r="B1240" s="4">
        <v>8</v>
      </c>
      <c r="C1240" s="4">
        <v>105</v>
      </c>
      <c r="D1240" s="4">
        <v>2350</v>
      </c>
      <c r="E1240" s="10">
        <v>250550</v>
      </c>
      <c r="F1240" s="4">
        <v>156</v>
      </c>
      <c r="G1240" s="4">
        <v>142</v>
      </c>
      <c r="H1240" s="9">
        <v>2425</v>
      </c>
      <c r="I1240" s="4">
        <v>344502</v>
      </c>
      <c r="J1240" s="4">
        <v>507</v>
      </c>
      <c r="K1240" s="4">
        <v>167</v>
      </c>
      <c r="L1240" s="9">
        <v>2401</v>
      </c>
      <c r="M1240" s="4">
        <v>400036</v>
      </c>
      <c r="N1240" s="4">
        <v>587</v>
      </c>
      <c r="O1240" s="4">
        <v>198</v>
      </c>
      <c r="P1240" s="9">
        <v>2436</v>
      </c>
      <c r="Q1240" s="4">
        <v>486932</v>
      </c>
      <c r="R1240" s="4">
        <v>145</v>
      </c>
      <c r="S1240" s="4">
        <v>229</v>
      </c>
      <c r="T1240" s="9">
        <v>2419</v>
      </c>
      <c r="U1240" s="4">
        <v>554039</v>
      </c>
      <c r="V1240" s="4">
        <v>67</v>
      </c>
      <c r="W1240" s="4">
        <v>263</v>
      </c>
      <c r="X1240" s="4">
        <v>2320</v>
      </c>
      <c r="Y1240" s="4">
        <v>609895</v>
      </c>
      <c r="Z1240" s="4">
        <v>97</v>
      </c>
      <c r="AA1240" s="4">
        <v>294</v>
      </c>
      <c r="AB1240" s="4">
        <v>2352</v>
      </c>
      <c r="AC1240" s="4">
        <v>691181</v>
      </c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>
        <v>6</v>
      </c>
      <c r="AQ1240">
        <v>483</v>
      </c>
      <c r="AR1240">
        <v>2185</v>
      </c>
      <c r="AS1240">
        <v>1059077</v>
      </c>
    </row>
    <row r="1241" spans="1:45" ht="15" x14ac:dyDescent="0.2">
      <c r="A1241" s="18">
        <v>38330</v>
      </c>
      <c r="B1241" s="25">
        <v>12</v>
      </c>
      <c r="C1241" s="25">
        <v>125</v>
      </c>
      <c r="D1241" s="25">
        <v>2400</v>
      </c>
      <c r="E1241" s="26">
        <v>304892</v>
      </c>
      <c r="F1241" s="25">
        <v>48</v>
      </c>
      <c r="G1241" s="25">
        <v>144</v>
      </c>
      <c r="H1241" s="25">
        <v>2450</v>
      </c>
      <c r="I1241" s="25">
        <v>341577</v>
      </c>
      <c r="J1241" s="25">
        <v>119</v>
      </c>
      <c r="K1241" s="25">
        <v>168</v>
      </c>
      <c r="L1241" s="25">
        <v>2550</v>
      </c>
      <c r="M1241" s="25">
        <v>401703</v>
      </c>
      <c r="N1241" s="25">
        <v>129</v>
      </c>
      <c r="O1241" s="25">
        <v>198</v>
      </c>
      <c r="P1241" s="25">
        <v>2600</v>
      </c>
      <c r="Q1241" s="25">
        <v>478922</v>
      </c>
      <c r="R1241" s="25">
        <v>90</v>
      </c>
      <c r="S1241" s="25">
        <v>231</v>
      </c>
      <c r="T1241" s="25">
        <v>2540</v>
      </c>
      <c r="U1241" s="25">
        <v>569356</v>
      </c>
      <c r="V1241" s="25">
        <v>46</v>
      </c>
      <c r="W1241" s="25">
        <v>272</v>
      </c>
      <c r="X1241" s="25">
        <v>2480</v>
      </c>
      <c r="Y1241" s="25">
        <v>660106</v>
      </c>
      <c r="Z1241" s="25">
        <v>17</v>
      </c>
      <c r="AA1241" s="25">
        <v>282</v>
      </c>
      <c r="AB1241" s="25">
        <v>2380</v>
      </c>
      <c r="AC1241" s="25">
        <v>671720</v>
      </c>
      <c r="AD1241" s="25">
        <v>15</v>
      </c>
      <c r="AE1241" s="25">
        <v>338</v>
      </c>
      <c r="AF1241" s="25">
        <v>2400</v>
      </c>
      <c r="AG1241" s="25">
        <v>810560</v>
      </c>
      <c r="AH1241" s="4"/>
      <c r="AI1241" s="4"/>
      <c r="AJ1241" s="4"/>
      <c r="AK1241" s="4"/>
      <c r="AL1241" s="4"/>
      <c r="AM1241" s="4"/>
      <c r="AN1241" s="4"/>
      <c r="AO1241" s="4"/>
    </row>
    <row r="1242" spans="1:45" ht="15" x14ac:dyDescent="0.2">
      <c r="A1242" s="8">
        <v>38331</v>
      </c>
      <c r="B1242" s="4">
        <v>13</v>
      </c>
      <c r="C1242" s="4">
        <v>109</v>
      </c>
      <c r="D1242" s="4">
        <v>2517</v>
      </c>
      <c r="E1242" s="10">
        <v>265169</v>
      </c>
      <c r="F1242" s="4">
        <v>94</v>
      </c>
      <c r="G1242" s="4">
        <v>143</v>
      </c>
      <c r="H1242" s="9">
        <v>2375</v>
      </c>
      <c r="I1242" s="4">
        <v>338444</v>
      </c>
      <c r="J1242" s="4">
        <v>180</v>
      </c>
      <c r="K1242" s="4">
        <v>168</v>
      </c>
      <c r="L1242" s="9">
        <v>2370</v>
      </c>
      <c r="M1242" s="4">
        <v>404239</v>
      </c>
      <c r="N1242" s="4">
        <v>224</v>
      </c>
      <c r="O1242" s="4">
        <v>195</v>
      </c>
      <c r="P1242" s="9">
        <v>2383</v>
      </c>
      <c r="Q1242" s="4">
        <v>479362</v>
      </c>
      <c r="R1242" s="4">
        <v>90</v>
      </c>
      <c r="S1242" s="4">
        <v>236</v>
      </c>
      <c r="T1242" s="9">
        <v>2390</v>
      </c>
      <c r="U1242" s="4">
        <v>564097</v>
      </c>
      <c r="V1242" s="4">
        <v>30</v>
      </c>
      <c r="W1242" s="4">
        <v>258</v>
      </c>
      <c r="X1242" s="4">
        <v>2357</v>
      </c>
      <c r="Y1242" s="4">
        <v>608094</v>
      </c>
      <c r="Z1242" s="4">
        <v>50</v>
      </c>
      <c r="AA1242" s="4">
        <v>300</v>
      </c>
      <c r="AB1242" s="4">
        <v>2400</v>
      </c>
      <c r="AC1242" s="4">
        <v>720000</v>
      </c>
      <c r="AD1242" s="4">
        <v>28</v>
      </c>
      <c r="AE1242" s="4">
        <v>330</v>
      </c>
      <c r="AF1242" s="4">
        <v>2325</v>
      </c>
      <c r="AG1242" s="4">
        <v>760882</v>
      </c>
      <c r="AH1242" s="4"/>
      <c r="AI1242" s="4"/>
      <c r="AJ1242" s="4"/>
      <c r="AK1242" s="4"/>
      <c r="AL1242" s="4"/>
      <c r="AM1242" s="4"/>
      <c r="AN1242" s="4"/>
      <c r="AO1242" s="4"/>
      <c r="AP1242">
        <v>13</v>
      </c>
      <c r="AQ1242">
        <v>509</v>
      </c>
      <c r="AR1242">
        <v>2140</v>
      </c>
      <c r="AS1242">
        <v>1106398</v>
      </c>
    </row>
    <row r="1243" spans="1:45" ht="15.75" x14ac:dyDescent="0.25">
      <c r="A1243" s="8">
        <v>38335</v>
      </c>
      <c r="B1243" s="4">
        <v>41</v>
      </c>
      <c r="C1243" s="4">
        <v>121</v>
      </c>
      <c r="D1243" s="4">
        <v>2100</v>
      </c>
      <c r="E1243" s="10">
        <v>301793</v>
      </c>
      <c r="F1243" s="4">
        <v>53</v>
      </c>
      <c r="G1243" s="4">
        <v>144</v>
      </c>
      <c r="H1243" s="9">
        <v>2400</v>
      </c>
      <c r="I1243" s="4">
        <v>339898</v>
      </c>
      <c r="J1243" s="4">
        <v>329</v>
      </c>
      <c r="K1243" s="4">
        <v>165</v>
      </c>
      <c r="L1243" s="9">
        <v>2400</v>
      </c>
      <c r="M1243" s="4">
        <v>406668</v>
      </c>
      <c r="N1243" s="4">
        <v>291</v>
      </c>
      <c r="O1243" s="4">
        <v>200</v>
      </c>
      <c r="P1243" s="9">
        <v>2397</v>
      </c>
      <c r="Q1243" s="4">
        <v>477221</v>
      </c>
      <c r="R1243" s="4">
        <v>269</v>
      </c>
      <c r="S1243" s="4">
        <v>231</v>
      </c>
      <c r="T1243" s="9">
        <v>2369</v>
      </c>
      <c r="U1243" s="4">
        <v>556673</v>
      </c>
      <c r="V1243" s="4">
        <v>204</v>
      </c>
      <c r="W1243" s="4">
        <v>259</v>
      </c>
      <c r="X1243" s="4">
        <v>2375</v>
      </c>
      <c r="Y1243" s="4">
        <v>623847</v>
      </c>
      <c r="Z1243" s="4">
        <v>62</v>
      </c>
      <c r="AA1243" s="4">
        <v>303</v>
      </c>
      <c r="AB1243" s="4">
        <v>2293</v>
      </c>
      <c r="AC1243" s="4">
        <v>693166</v>
      </c>
      <c r="AD1243" s="4">
        <v>34</v>
      </c>
      <c r="AE1243" s="4">
        <v>330</v>
      </c>
      <c r="AF1243" s="4">
        <v>2280</v>
      </c>
      <c r="AG1243" s="4">
        <v>752534</v>
      </c>
      <c r="AH1243" s="6">
        <v>30</v>
      </c>
      <c r="AI1243" s="6">
        <v>384</v>
      </c>
      <c r="AJ1243" s="6">
        <v>2250</v>
      </c>
      <c r="AK1243" s="6">
        <v>863541</v>
      </c>
      <c r="AL1243" s="6">
        <v>15</v>
      </c>
      <c r="AM1243" s="6">
        <v>406</v>
      </c>
      <c r="AN1243" s="6">
        <v>2200</v>
      </c>
      <c r="AO1243" s="6">
        <v>892467</v>
      </c>
      <c r="AP1243">
        <v>10</v>
      </c>
      <c r="AQ1243">
        <v>592</v>
      </c>
      <c r="AR1243">
        <v>2160</v>
      </c>
      <c r="AS1243">
        <v>1279416</v>
      </c>
    </row>
    <row r="1244" spans="1:45" ht="15" x14ac:dyDescent="0.2">
      <c r="A1244" s="18">
        <v>38337</v>
      </c>
      <c r="B1244" s="25">
        <v>5</v>
      </c>
      <c r="C1244" s="25">
        <v>113</v>
      </c>
      <c r="D1244" s="25">
        <v>2400</v>
      </c>
      <c r="E1244" s="26">
        <v>271680</v>
      </c>
      <c r="F1244" s="25">
        <v>22</v>
      </c>
      <c r="G1244" s="25">
        <v>141</v>
      </c>
      <c r="H1244" s="25">
        <v>2325</v>
      </c>
      <c r="I1244" s="25">
        <v>338345</v>
      </c>
      <c r="J1244" s="25">
        <v>103</v>
      </c>
      <c r="K1244" s="25">
        <v>165</v>
      </c>
      <c r="L1244" s="25">
        <v>2364</v>
      </c>
      <c r="M1244" s="25">
        <v>392282</v>
      </c>
      <c r="N1244" s="25">
        <v>230</v>
      </c>
      <c r="O1244" s="25">
        <v>198</v>
      </c>
      <c r="P1244" s="25">
        <v>2392</v>
      </c>
      <c r="Q1244" s="25">
        <v>477368</v>
      </c>
      <c r="R1244" s="25">
        <v>63</v>
      </c>
      <c r="S1244" s="25">
        <v>231</v>
      </c>
      <c r="T1244" s="25">
        <v>2372</v>
      </c>
      <c r="U1244" s="25">
        <v>548568</v>
      </c>
      <c r="V1244" s="25">
        <v>45</v>
      </c>
      <c r="W1244" s="25">
        <v>264</v>
      </c>
      <c r="X1244" s="25">
        <v>2400</v>
      </c>
      <c r="Y1244" s="25">
        <v>632427</v>
      </c>
      <c r="Z1244" s="25">
        <v>41</v>
      </c>
      <c r="AA1244" s="25">
        <v>303</v>
      </c>
      <c r="AB1244" s="25">
        <v>2327</v>
      </c>
      <c r="AC1244" s="25">
        <v>715961</v>
      </c>
      <c r="AD1244" s="25">
        <v>19</v>
      </c>
      <c r="AE1244" s="25">
        <v>334</v>
      </c>
      <c r="AF1244" s="25">
        <v>2247</v>
      </c>
      <c r="AG1244" s="25">
        <v>748284</v>
      </c>
      <c r="AH1244" s="4"/>
      <c r="AI1244" s="4"/>
      <c r="AJ1244" s="4"/>
      <c r="AK1244" s="4"/>
      <c r="AL1244" s="4"/>
      <c r="AM1244" s="4"/>
      <c r="AN1244" s="4"/>
      <c r="AO1244" s="4"/>
    </row>
    <row r="1245" spans="1:45" ht="15" x14ac:dyDescent="0.2">
      <c r="A1245" s="8">
        <v>38338</v>
      </c>
      <c r="B1245" s="4">
        <v>84</v>
      </c>
      <c r="C1245" s="4">
        <v>119</v>
      </c>
      <c r="D1245" s="4">
        <v>2283</v>
      </c>
      <c r="E1245" s="10">
        <v>279212</v>
      </c>
      <c r="F1245" s="4">
        <v>92</v>
      </c>
      <c r="G1245" s="4">
        <v>137</v>
      </c>
      <c r="H1245" s="9">
        <v>2310</v>
      </c>
      <c r="I1245" s="4">
        <v>318663</v>
      </c>
      <c r="J1245" s="4">
        <v>441</v>
      </c>
      <c r="K1245" s="4">
        <v>164</v>
      </c>
      <c r="L1245" s="9">
        <v>2419</v>
      </c>
      <c r="M1245" s="4">
        <v>401470</v>
      </c>
      <c r="N1245" s="4">
        <v>426</v>
      </c>
      <c r="O1245" s="4">
        <v>196</v>
      </c>
      <c r="P1245" s="9">
        <v>2420</v>
      </c>
      <c r="Q1245" s="4">
        <v>480853</v>
      </c>
      <c r="R1245" s="4">
        <v>94</v>
      </c>
      <c r="S1245" s="4">
        <v>231</v>
      </c>
      <c r="T1245" s="9">
        <v>2370</v>
      </c>
      <c r="U1245" s="4">
        <v>547521</v>
      </c>
      <c r="V1245" s="4">
        <v>69</v>
      </c>
      <c r="W1245" s="4">
        <v>264</v>
      </c>
      <c r="X1245" s="4">
        <v>2324</v>
      </c>
      <c r="Y1245" s="4">
        <v>620180</v>
      </c>
      <c r="Z1245" s="4">
        <v>22</v>
      </c>
      <c r="AA1245" s="4">
        <v>290</v>
      </c>
      <c r="AB1245" s="4">
        <v>2380</v>
      </c>
      <c r="AC1245" s="4">
        <v>698869</v>
      </c>
      <c r="AD1245" s="4"/>
      <c r="AE1245" s="4"/>
      <c r="AF1245" s="4"/>
      <c r="AG1245" s="4"/>
      <c r="AH1245" s="4"/>
      <c r="AI1245" s="4"/>
      <c r="AJ1245" s="4"/>
      <c r="AK1245" s="4"/>
      <c r="AL1245" s="1">
        <v>2</v>
      </c>
      <c r="AM1245" s="1">
        <v>400</v>
      </c>
      <c r="AN1245" s="1">
        <v>2360</v>
      </c>
      <c r="AO1245" s="1">
        <v>944000</v>
      </c>
      <c r="AP1245">
        <v>5</v>
      </c>
      <c r="AQ1245">
        <v>698</v>
      </c>
      <c r="AR1245">
        <v>2180</v>
      </c>
      <c r="AS1245">
        <v>1502840</v>
      </c>
    </row>
    <row r="1246" spans="1:45" ht="15" x14ac:dyDescent="0.2">
      <c r="A1246" s="8">
        <v>38342</v>
      </c>
      <c r="B1246" s="4"/>
      <c r="C1246" s="4"/>
      <c r="D1246" s="4"/>
      <c r="E1246" s="10"/>
      <c r="F1246" s="4"/>
      <c r="G1246" s="4"/>
      <c r="H1246" s="9"/>
      <c r="I1246" s="4"/>
      <c r="J1246" s="4"/>
      <c r="K1246" s="4"/>
      <c r="L1246" s="9"/>
      <c r="M1246" s="4"/>
      <c r="N1246" s="4"/>
      <c r="O1246" s="4"/>
      <c r="P1246" s="9"/>
      <c r="Q1246" s="4"/>
      <c r="R1246" s="4"/>
      <c r="S1246" s="4"/>
      <c r="T1246" s="9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</row>
    <row r="1247" spans="1:45" ht="15" x14ac:dyDescent="0.2">
      <c r="A1247" s="8">
        <v>38344</v>
      </c>
      <c r="B1247" s="4"/>
      <c r="C1247" s="4"/>
      <c r="D1247" s="4"/>
      <c r="E1247" s="10"/>
      <c r="F1247" s="4"/>
      <c r="G1247" s="4"/>
      <c r="H1247" s="9"/>
      <c r="I1247" s="4"/>
      <c r="J1247" s="4"/>
      <c r="K1247" s="4"/>
      <c r="L1247" s="9"/>
      <c r="M1247" s="4"/>
      <c r="N1247" s="4"/>
      <c r="O1247" s="4"/>
      <c r="P1247" s="9"/>
      <c r="Q1247" s="4"/>
      <c r="R1247" s="4"/>
      <c r="S1247" s="4"/>
      <c r="T1247" s="9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</row>
    <row r="1248" spans="1:45" ht="15" x14ac:dyDescent="0.2">
      <c r="A1248" s="8">
        <v>38345</v>
      </c>
      <c r="B1248" s="4"/>
      <c r="C1248" s="4"/>
      <c r="D1248" s="4"/>
      <c r="E1248" s="10"/>
      <c r="F1248" s="4"/>
      <c r="G1248" s="4"/>
      <c r="H1248" s="9"/>
      <c r="I1248" s="4"/>
      <c r="J1248" s="4"/>
      <c r="K1248" s="4"/>
      <c r="L1248" s="9"/>
      <c r="M1248" s="4"/>
      <c r="N1248" s="4"/>
      <c r="O1248" s="4"/>
      <c r="P1248" s="9"/>
      <c r="Q1248" s="4"/>
      <c r="R1248" s="4"/>
      <c r="S1248" s="4"/>
      <c r="T1248" s="9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</row>
    <row r="1249" spans="1:45" ht="15" x14ac:dyDescent="0.2">
      <c r="A1249" s="8">
        <v>38349</v>
      </c>
      <c r="B1249" s="4"/>
      <c r="C1249" s="4"/>
      <c r="D1249" s="4"/>
      <c r="E1249" s="10"/>
      <c r="F1249" s="4"/>
      <c r="G1249" s="4"/>
      <c r="H1249" s="9"/>
      <c r="I1249" s="4"/>
      <c r="J1249" s="4"/>
      <c r="K1249" s="4"/>
      <c r="L1249" s="9"/>
      <c r="M1249" s="4"/>
      <c r="N1249" s="4"/>
      <c r="O1249" s="4"/>
      <c r="P1249" s="9"/>
      <c r="Q1249" s="4"/>
      <c r="R1249" s="4"/>
      <c r="S1249" s="4"/>
      <c r="T1249" s="9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</row>
    <row r="1250" spans="1:45" ht="15" x14ac:dyDescent="0.2">
      <c r="A1250" s="8">
        <v>38351</v>
      </c>
      <c r="B1250" s="4"/>
      <c r="C1250" s="4"/>
      <c r="D1250" s="4"/>
      <c r="E1250" s="10"/>
      <c r="F1250" s="4"/>
      <c r="G1250" s="4"/>
      <c r="H1250" s="9"/>
      <c r="I1250" s="4"/>
      <c r="J1250" s="4"/>
      <c r="K1250" s="4"/>
      <c r="L1250" s="9"/>
      <c r="M1250" s="4"/>
      <c r="N1250" s="4"/>
      <c r="O1250" s="4"/>
      <c r="P1250" s="9"/>
      <c r="Q1250" s="4"/>
      <c r="R1250" s="4"/>
      <c r="S1250" s="4"/>
      <c r="T1250" s="9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</row>
    <row r="1251" spans="1:45" ht="15" x14ac:dyDescent="0.2">
      <c r="A1251" s="8">
        <v>38352</v>
      </c>
      <c r="B1251" s="4"/>
      <c r="C1251" s="4"/>
      <c r="D1251" s="4"/>
      <c r="E1251" s="10"/>
      <c r="F1251" s="4"/>
      <c r="G1251" s="4"/>
      <c r="H1251" s="9"/>
      <c r="I1251" s="4"/>
      <c r="J1251" s="4"/>
      <c r="K1251" s="4"/>
      <c r="L1251" s="9"/>
      <c r="M1251" s="4"/>
      <c r="N1251" s="4"/>
      <c r="O1251" s="4"/>
      <c r="P1251" s="9"/>
      <c r="Q1251" s="4"/>
      <c r="R1251" s="4"/>
      <c r="S1251" s="4"/>
      <c r="T1251" s="9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</row>
    <row r="1252" spans="1:45" ht="15" x14ac:dyDescent="0.2">
      <c r="A1252" s="8"/>
      <c r="B1252" s="4"/>
      <c r="C1252" s="4"/>
      <c r="D1252" s="4"/>
      <c r="E1252" s="10"/>
      <c r="F1252" s="4"/>
      <c r="G1252" s="4"/>
      <c r="H1252" s="9"/>
      <c r="I1252" s="4"/>
      <c r="J1252" s="4"/>
      <c r="K1252" s="4"/>
      <c r="L1252" s="9"/>
      <c r="M1252" s="4"/>
      <c r="N1252" s="4"/>
      <c r="O1252" s="4"/>
      <c r="P1252" s="9"/>
      <c r="Q1252" s="4"/>
      <c r="R1252" s="4"/>
      <c r="S1252" s="4"/>
      <c r="T1252" s="9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</row>
    <row r="1253" spans="1:45" ht="15" x14ac:dyDescent="0.2">
      <c r="A1253" s="8">
        <v>38356</v>
      </c>
      <c r="B1253" s="4"/>
      <c r="C1253" s="4"/>
      <c r="D1253" s="4"/>
      <c r="E1253" s="10"/>
      <c r="F1253" s="4"/>
      <c r="G1253" s="4"/>
      <c r="H1253" s="9"/>
      <c r="I1253" s="4"/>
      <c r="J1253" s="4"/>
      <c r="K1253" s="4"/>
      <c r="L1253" s="9"/>
      <c r="M1253" s="4"/>
      <c r="N1253" s="4"/>
      <c r="O1253" s="4"/>
      <c r="P1253" s="9"/>
      <c r="Q1253" s="4"/>
      <c r="R1253" s="4"/>
      <c r="S1253" s="4"/>
      <c r="T1253" s="9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</row>
    <row r="1254" spans="1:45" ht="15" x14ac:dyDescent="0.2">
      <c r="A1254" s="18">
        <v>38358</v>
      </c>
      <c r="B1254" s="14"/>
      <c r="C1254" s="14"/>
      <c r="D1254" s="14"/>
      <c r="E1254" s="21"/>
      <c r="F1254" s="25">
        <v>28</v>
      </c>
      <c r="G1254" s="25">
        <v>143</v>
      </c>
      <c r="H1254" s="25">
        <v>2500</v>
      </c>
      <c r="I1254" s="25">
        <v>356964</v>
      </c>
      <c r="J1254" s="25">
        <v>152</v>
      </c>
      <c r="K1254" s="25">
        <v>166</v>
      </c>
      <c r="L1254" s="25">
        <v>2442</v>
      </c>
      <c r="M1254" s="25">
        <v>408891</v>
      </c>
      <c r="N1254" s="25">
        <v>93</v>
      </c>
      <c r="O1254" s="25">
        <v>195</v>
      </c>
      <c r="P1254" s="25">
        <v>2490</v>
      </c>
      <c r="Q1254" s="25">
        <v>487737</v>
      </c>
      <c r="R1254" s="25">
        <v>63</v>
      </c>
      <c r="S1254" s="25">
        <v>233</v>
      </c>
      <c r="T1254" s="25">
        <v>2423</v>
      </c>
      <c r="U1254" s="25">
        <v>562962</v>
      </c>
      <c r="V1254" s="25">
        <v>168</v>
      </c>
      <c r="W1254" s="25">
        <v>263</v>
      </c>
      <c r="X1254" s="25">
        <v>2436</v>
      </c>
      <c r="Y1254" s="25">
        <v>644344</v>
      </c>
      <c r="Z1254" s="25">
        <v>10</v>
      </c>
      <c r="AA1254" s="25">
        <v>297</v>
      </c>
      <c r="AB1254" s="25">
        <v>2340</v>
      </c>
      <c r="AC1254" s="25">
        <v>694980</v>
      </c>
      <c r="AD1254" s="25">
        <v>6</v>
      </c>
      <c r="AE1254" s="25">
        <v>357</v>
      </c>
      <c r="AF1254" s="25">
        <v>2200</v>
      </c>
      <c r="AG1254" s="25">
        <v>784667</v>
      </c>
      <c r="AH1254" s="4"/>
      <c r="AI1254" s="4"/>
      <c r="AJ1254" s="4"/>
      <c r="AK1254" s="4"/>
      <c r="AL1254" s="4"/>
      <c r="AM1254" s="4"/>
      <c r="AN1254" s="4"/>
      <c r="AO1254" s="4"/>
    </row>
    <row r="1255" spans="1:45" ht="15" x14ac:dyDescent="0.2">
      <c r="A1255" s="18">
        <v>38359</v>
      </c>
      <c r="B1255" s="14"/>
      <c r="C1255" s="14"/>
      <c r="D1255" s="14"/>
      <c r="E1255" s="21"/>
      <c r="F1255" s="25"/>
      <c r="G1255" s="25"/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4"/>
      <c r="AI1255" s="4"/>
      <c r="AJ1255" s="4"/>
      <c r="AK1255" s="4"/>
      <c r="AL1255" s="4"/>
      <c r="AM1255" s="4"/>
      <c r="AN1255" s="4"/>
      <c r="AO1255" s="4"/>
    </row>
    <row r="1256" spans="1:45" ht="15.75" x14ac:dyDescent="0.25">
      <c r="A1256" s="8">
        <v>38363</v>
      </c>
      <c r="B1256" s="4">
        <v>19</v>
      </c>
      <c r="C1256" s="4">
        <v>128</v>
      </c>
      <c r="D1256" s="4">
        <v>2275</v>
      </c>
      <c r="E1256" s="10">
        <v>288595</v>
      </c>
      <c r="F1256" s="4">
        <v>209</v>
      </c>
      <c r="G1256" s="4">
        <v>142</v>
      </c>
      <c r="H1256" s="9">
        <v>2341</v>
      </c>
      <c r="I1256" s="4">
        <v>335617</v>
      </c>
      <c r="J1256" s="4">
        <v>191</v>
      </c>
      <c r="K1256" s="4">
        <v>169</v>
      </c>
      <c r="L1256" s="9">
        <v>2408</v>
      </c>
      <c r="M1256" s="4">
        <v>407883</v>
      </c>
      <c r="N1256" s="4">
        <v>354</v>
      </c>
      <c r="O1256" s="4">
        <v>197</v>
      </c>
      <c r="P1256" s="9">
        <v>2432</v>
      </c>
      <c r="Q1256" s="4">
        <v>480107</v>
      </c>
      <c r="R1256" s="4">
        <v>137</v>
      </c>
      <c r="S1256" s="4">
        <v>229</v>
      </c>
      <c r="T1256" s="9">
        <v>2400</v>
      </c>
      <c r="U1256" s="4">
        <v>562431</v>
      </c>
      <c r="V1256" s="4">
        <v>102</v>
      </c>
      <c r="W1256" s="4">
        <v>254</v>
      </c>
      <c r="X1256" s="4">
        <v>2392</v>
      </c>
      <c r="Y1256" s="4">
        <v>606893</v>
      </c>
      <c r="Z1256" s="4">
        <v>88</v>
      </c>
      <c r="AA1256" s="4">
        <v>284</v>
      </c>
      <c r="AB1256" s="4">
        <v>2397</v>
      </c>
      <c r="AC1256" s="4">
        <v>685626</v>
      </c>
      <c r="AD1256" s="4">
        <v>56</v>
      </c>
      <c r="AE1256" s="4">
        <v>331</v>
      </c>
      <c r="AF1256" s="4">
        <v>2353</v>
      </c>
      <c r="AG1256" s="4">
        <v>777692</v>
      </c>
      <c r="AH1256" s="6">
        <v>1</v>
      </c>
      <c r="AI1256" s="6">
        <v>360</v>
      </c>
      <c r="AJ1256" s="6">
        <v>2200</v>
      </c>
      <c r="AK1256" s="6">
        <v>792000</v>
      </c>
      <c r="AL1256" s="4"/>
      <c r="AM1256" s="4"/>
      <c r="AN1256" s="4"/>
      <c r="AO1256" s="4"/>
      <c r="AP1256">
        <v>3</v>
      </c>
      <c r="AQ1256">
        <v>695</v>
      </c>
      <c r="AR1256">
        <v>2253</v>
      </c>
      <c r="AS1256">
        <v>1566040</v>
      </c>
    </row>
    <row r="1257" spans="1:45" ht="15" x14ac:dyDescent="0.2">
      <c r="A1257" s="18">
        <v>38365</v>
      </c>
      <c r="B1257" s="14"/>
      <c r="C1257" s="14"/>
      <c r="D1257" s="14"/>
      <c r="E1257" s="21"/>
      <c r="F1257" s="14"/>
      <c r="G1257" s="14"/>
      <c r="H1257" s="14"/>
      <c r="I1257" s="14"/>
      <c r="J1257" s="25">
        <v>195</v>
      </c>
      <c r="K1257" s="25">
        <v>169</v>
      </c>
      <c r="L1257" s="25">
        <v>2455</v>
      </c>
      <c r="M1257" s="25">
        <v>417416</v>
      </c>
      <c r="N1257" s="25">
        <v>326</v>
      </c>
      <c r="O1257" s="25">
        <v>198</v>
      </c>
      <c r="P1257" s="25">
        <v>2472</v>
      </c>
      <c r="Q1257" s="25">
        <v>491752</v>
      </c>
      <c r="R1257" s="25">
        <v>135</v>
      </c>
      <c r="S1257" s="25">
        <v>237</v>
      </c>
      <c r="T1257" s="25">
        <v>2451</v>
      </c>
      <c r="U1257" s="25">
        <v>386329</v>
      </c>
      <c r="V1257" s="25">
        <v>85</v>
      </c>
      <c r="W1257" s="25">
        <v>263</v>
      </c>
      <c r="X1257" s="25">
        <v>2404</v>
      </c>
      <c r="Y1257" s="25">
        <v>635530</v>
      </c>
      <c r="Z1257" s="14"/>
      <c r="AA1257" s="14"/>
      <c r="AB1257" s="14"/>
      <c r="AC1257" s="14"/>
      <c r="AD1257" s="14"/>
      <c r="AE1257" s="14"/>
      <c r="AF1257" s="14"/>
      <c r="AG1257" s="14"/>
      <c r="AH1257" s="4"/>
      <c r="AI1257" s="4"/>
      <c r="AJ1257" s="4"/>
      <c r="AK1257" s="4"/>
      <c r="AL1257" s="4"/>
      <c r="AM1257" s="4"/>
      <c r="AN1257" s="4"/>
      <c r="AO1257" s="4"/>
    </row>
    <row r="1258" spans="1:45" ht="15" x14ac:dyDescent="0.2">
      <c r="A1258" s="8">
        <v>38366</v>
      </c>
      <c r="B1258" s="4">
        <v>16</v>
      </c>
      <c r="C1258" s="4">
        <v>124</v>
      </c>
      <c r="D1258" s="4">
        <v>2317</v>
      </c>
      <c r="E1258" s="10">
        <v>286775</v>
      </c>
      <c r="F1258" s="4">
        <v>89</v>
      </c>
      <c r="G1258" s="4">
        <v>131</v>
      </c>
      <c r="H1258" s="9">
        <v>2340</v>
      </c>
      <c r="I1258" s="4">
        <v>305573</v>
      </c>
      <c r="J1258" s="4">
        <v>161</v>
      </c>
      <c r="K1258" s="4">
        <v>162</v>
      </c>
      <c r="L1258" s="9">
        <v>2400</v>
      </c>
      <c r="M1258" s="4">
        <v>389537</v>
      </c>
      <c r="N1258" s="4">
        <v>196</v>
      </c>
      <c r="O1258" s="4">
        <v>200</v>
      </c>
      <c r="P1258" s="9">
        <v>2405</v>
      </c>
      <c r="Q1258" s="4">
        <v>481035</v>
      </c>
      <c r="R1258" s="4">
        <v>197</v>
      </c>
      <c r="S1258" s="4">
        <v>225</v>
      </c>
      <c r="T1258" s="9">
        <v>2401</v>
      </c>
      <c r="U1258" s="4">
        <v>550240</v>
      </c>
      <c r="V1258" s="4">
        <v>41</v>
      </c>
      <c r="W1258" s="4">
        <v>259</v>
      </c>
      <c r="X1258" s="4">
        <v>2410</v>
      </c>
      <c r="Y1258" s="4">
        <v>623883</v>
      </c>
      <c r="Z1258" s="4">
        <v>16</v>
      </c>
      <c r="AA1258" s="4">
        <v>300</v>
      </c>
      <c r="AB1258" s="4">
        <v>2340</v>
      </c>
      <c r="AC1258" s="4">
        <v>702585</v>
      </c>
      <c r="AD1258" s="4">
        <v>5</v>
      </c>
      <c r="AE1258" s="4">
        <v>342</v>
      </c>
      <c r="AF1258" s="4">
        <v>2240</v>
      </c>
      <c r="AG1258" s="4">
        <v>765184</v>
      </c>
      <c r="AH1258" s="4"/>
      <c r="AI1258" s="4"/>
      <c r="AJ1258" s="4"/>
      <c r="AK1258" s="4"/>
      <c r="AL1258" s="4"/>
      <c r="AM1258" s="4"/>
      <c r="AN1258" s="4"/>
      <c r="AO1258" s="4"/>
      <c r="AP1258">
        <v>7</v>
      </c>
      <c r="AQ1258">
        <v>628</v>
      </c>
      <c r="AR1258">
        <v>2160</v>
      </c>
      <c r="AS1258">
        <v>1355817</v>
      </c>
    </row>
    <row r="1259" spans="1:45" ht="15.75" x14ac:dyDescent="0.25">
      <c r="A1259" s="8">
        <v>38370</v>
      </c>
      <c r="B1259" s="4">
        <v>17</v>
      </c>
      <c r="C1259" s="4">
        <v>127</v>
      </c>
      <c r="D1259" s="4">
        <v>2300</v>
      </c>
      <c r="E1259" s="10">
        <v>291424</v>
      </c>
      <c r="F1259" s="4">
        <v>186</v>
      </c>
      <c r="G1259" s="4">
        <v>139</v>
      </c>
      <c r="H1259" s="9">
        <v>2317</v>
      </c>
      <c r="I1259" s="4">
        <v>329101</v>
      </c>
      <c r="J1259" s="4">
        <v>172</v>
      </c>
      <c r="K1259" s="4">
        <v>162</v>
      </c>
      <c r="L1259" s="9">
        <v>2400</v>
      </c>
      <c r="M1259" s="4">
        <v>389753</v>
      </c>
      <c r="N1259" s="4">
        <v>346</v>
      </c>
      <c r="O1259" s="4">
        <v>195</v>
      </c>
      <c r="P1259" s="9">
        <v>2438</v>
      </c>
      <c r="Q1259" s="4">
        <v>478307</v>
      </c>
      <c r="R1259" s="4">
        <v>86</v>
      </c>
      <c r="S1259" s="4">
        <v>235</v>
      </c>
      <c r="T1259" s="9">
        <v>2402</v>
      </c>
      <c r="U1259" s="4">
        <v>568492</v>
      </c>
      <c r="V1259" s="4">
        <v>195</v>
      </c>
      <c r="W1259" s="4">
        <v>259</v>
      </c>
      <c r="X1259" s="4">
        <v>2422</v>
      </c>
      <c r="Y1259" s="4">
        <v>631748</v>
      </c>
      <c r="Z1259" s="4">
        <v>135</v>
      </c>
      <c r="AA1259" s="4">
        <v>295</v>
      </c>
      <c r="AB1259" s="4">
        <v>2303</v>
      </c>
      <c r="AC1259" s="4">
        <v>703267</v>
      </c>
      <c r="AD1259" s="4">
        <v>48</v>
      </c>
      <c r="AE1259" s="4">
        <v>353</v>
      </c>
      <c r="AF1259" s="4">
        <v>2345</v>
      </c>
      <c r="AG1259" s="4">
        <v>825568</v>
      </c>
      <c r="AH1259" s="6">
        <v>45</v>
      </c>
      <c r="AI1259" s="6">
        <v>372</v>
      </c>
      <c r="AJ1259" s="6">
        <v>2220</v>
      </c>
      <c r="AK1259" s="6">
        <v>824768</v>
      </c>
      <c r="AL1259" s="4"/>
      <c r="AM1259" s="4"/>
      <c r="AN1259" s="4"/>
      <c r="AO1259" s="4"/>
      <c r="AP1259">
        <v>1</v>
      </c>
      <c r="AQ1259">
        <v>600</v>
      </c>
      <c r="AR1259">
        <v>2240</v>
      </c>
      <c r="AS1259">
        <v>1344000</v>
      </c>
    </row>
    <row r="1260" spans="1:45" ht="15" x14ac:dyDescent="0.2">
      <c r="A1260" s="18">
        <v>38372</v>
      </c>
      <c r="B1260" s="14"/>
      <c r="C1260" s="14"/>
      <c r="D1260" s="14"/>
      <c r="E1260" s="21"/>
      <c r="F1260" s="25">
        <v>14</v>
      </c>
      <c r="G1260" s="25">
        <v>143</v>
      </c>
      <c r="H1260" s="25">
        <v>2350</v>
      </c>
      <c r="I1260" s="25">
        <v>339357</v>
      </c>
      <c r="J1260" s="25">
        <v>131</v>
      </c>
      <c r="K1260" s="25">
        <v>166</v>
      </c>
      <c r="L1260" s="25">
        <v>2436</v>
      </c>
      <c r="M1260" s="25">
        <v>406425</v>
      </c>
      <c r="N1260" s="25">
        <v>266</v>
      </c>
      <c r="O1260" s="25">
        <v>202</v>
      </c>
      <c r="P1260" s="25">
        <v>2451</v>
      </c>
      <c r="Q1260" s="25">
        <v>499646</v>
      </c>
      <c r="R1260" s="25">
        <v>48</v>
      </c>
      <c r="S1260" s="25">
        <v>236</v>
      </c>
      <c r="T1260" s="25">
        <v>2440</v>
      </c>
      <c r="U1260" s="25">
        <v>575647</v>
      </c>
      <c r="V1260" s="25">
        <v>80</v>
      </c>
      <c r="W1260" s="25">
        <v>265</v>
      </c>
      <c r="X1260" s="25">
        <v>2400</v>
      </c>
      <c r="Y1260" s="25">
        <v>636302</v>
      </c>
      <c r="Z1260" s="25">
        <v>40</v>
      </c>
      <c r="AA1260" s="25">
        <v>296</v>
      </c>
      <c r="AB1260" s="25">
        <v>2350</v>
      </c>
      <c r="AC1260" s="25">
        <v>695272</v>
      </c>
      <c r="AD1260" s="25">
        <v>6</v>
      </c>
      <c r="AE1260" s="25">
        <v>352</v>
      </c>
      <c r="AF1260" s="25">
        <v>2220</v>
      </c>
      <c r="AG1260" s="25">
        <v>780700</v>
      </c>
      <c r="AH1260" s="23">
        <v>36</v>
      </c>
      <c r="AI1260" s="23">
        <v>372</v>
      </c>
      <c r="AJ1260" s="23">
        <v>2310</v>
      </c>
      <c r="AK1260" s="23">
        <v>858091</v>
      </c>
      <c r="AL1260" s="14">
        <v>7</v>
      </c>
      <c r="AM1260" s="14">
        <v>416</v>
      </c>
      <c r="AN1260" s="14">
        <v>2260</v>
      </c>
      <c r="AO1260" s="14">
        <v>939514</v>
      </c>
    </row>
    <row r="1261" spans="1:45" ht="15" x14ac:dyDescent="0.2">
      <c r="A1261" s="8">
        <v>38373</v>
      </c>
      <c r="B1261" s="4">
        <v>1</v>
      </c>
      <c r="C1261" s="4">
        <v>94</v>
      </c>
      <c r="D1261" s="4">
        <v>2200</v>
      </c>
      <c r="E1261" s="10">
        <v>206800</v>
      </c>
      <c r="F1261" s="4">
        <v>81</v>
      </c>
      <c r="G1261" s="4">
        <v>142</v>
      </c>
      <c r="H1261" s="9">
        <v>2270</v>
      </c>
      <c r="I1261" s="4">
        <v>327677</v>
      </c>
      <c r="J1261" s="4">
        <v>164</v>
      </c>
      <c r="K1261" s="4">
        <v>160</v>
      </c>
      <c r="L1261" s="9">
        <v>2400</v>
      </c>
      <c r="M1261" s="4">
        <v>384667</v>
      </c>
      <c r="N1261" s="4">
        <v>298</v>
      </c>
      <c r="O1261" s="4">
        <v>198</v>
      </c>
      <c r="P1261" s="9">
        <v>2444</v>
      </c>
      <c r="Q1261" s="4">
        <v>492902</v>
      </c>
      <c r="R1261" s="4">
        <v>51</v>
      </c>
      <c r="S1261" s="4">
        <v>230</v>
      </c>
      <c r="T1261" s="9">
        <v>2370</v>
      </c>
      <c r="U1261" s="4">
        <v>545096</v>
      </c>
      <c r="V1261" s="4">
        <v>58</v>
      </c>
      <c r="W1261" s="4">
        <v>257</v>
      </c>
      <c r="X1261" s="4">
        <v>2342</v>
      </c>
      <c r="Y1261" s="4">
        <v>605778</v>
      </c>
      <c r="Z1261" s="4">
        <v>11</v>
      </c>
      <c r="AA1261" s="4">
        <v>291</v>
      </c>
      <c r="AB1261" s="4">
        <v>2280</v>
      </c>
      <c r="AC1261" s="4">
        <v>652676</v>
      </c>
      <c r="AD1261" s="4">
        <v>18</v>
      </c>
      <c r="AE1261" s="4">
        <v>336</v>
      </c>
      <c r="AF1261" s="4">
        <v>2280</v>
      </c>
      <c r="AG1261" s="4">
        <v>765067</v>
      </c>
      <c r="AH1261" s="4"/>
      <c r="AI1261" s="4"/>
      <c r="AJ1261" s="4"/>
      <c r="AK1261" s="4"/>
      <c r="AL1261" s="1">
        <v>2</v>
      </c>
      <c r="AM1261" s="1">
        <v>487</v>
      </c>
      <c r="AN1261" s="1">
        <v>2200</v>
      </c>
      <c r="AO1261" s="1">
        <v>1068080</v>
      </c>
    </row>
    <row r="1262" spans="1:45" ht="15.75" x14ac:dyDescent="0.25">
      <c r="A1262" s="8">
        <v>38377</v>
      </c>
      <c r="B1262" s="4">
        <v>73</v>
      </c>
      <c r="C1262" s="4">
        <v>115</v>
      </c>
      <c r="D1262" s="4">
        <v>2267</v>
      </c>
      <c r="E1262" s="10">
        <v>268404</v>
      </c>
      <c r="F1262" s="4">
        <v>45</v>
      </c>
      <c r="G1262" s="4">
        <v>139</v>
      </c>
      <c r="H1262" s="9">
        <v>2250</v>
      </c>
      <c r="I1262" s="4">
        <v>324096</v>
      </c>
      <c r="J1262" s="4">
        <v>142</v>
      </c>
      <c r="K1262" s="4">
        <v>165</v>
      </c>
      <c r="L1262" s="9">
        <v>2370</v>
      </c>
      <c r="M1262" s="4">
        <v>392747</v>
      </c>
      <c r="N1262" s="4">
        <v>313</v>
      </c>
      <c r="O1262" s="4">
        <v>191</v>
      </c>
      <c r="P1262" s="9">
        <v>2417</v>
      </c>
      <c r="Q1262" s="4">
        <v>467914</v>
      </c>
      <c r="R1262" s="4">
        <v>247</v>
      </c>
      <c r="S1262" s="4">
        <v>228</v>
      </c>
      <c r="T1262" s="9">
        <v>2399</v>
      </c>
      <c r="U1262" s="4">
        <v>555253</v>
      </c>
      <c r="V1262" s="4">
        <v>107</v>
      </c>
      <c r="W1262" s="4">
        <v>264</v>
      </c>
      <c r="X1262" s="4">
        <v>2368</v>
      </c>
      <c r="Y1262" s="4">
        <v>626597</v>
      </c>
      <c r="Z1262" s="4">
        <v>105</v>
      </c>
      <c r="AA1262" s="4">
        <v>288</v>
      </c>
      <c r="AB1262" s="4">
        <v>2313</v>
      </c>
      <c r="AC1262" s="4">
        <v>668078</v>
      </c>
      <c r="AD1262" s="4">
        <v>21</v>
      </c>
      <c r="AE1262" s="4">
        <v>322</v>
      </c>
      <c r="AF1262" s="4">
        <v>2280</v>
      </c>
      <c r="AG1262" s="4">
        <v>741025</v>
      </c>
      <c r="AH1262" s="6">
        <v>31</v>
      </c>
      <c r="AI1262" s="6">
        <v>369</v>
      </c>
      <c r="AJ1262" s="6">
        <v>2290</v>
      </c>
      <c r="AK1262" s="6">
        <v>845701</v>
      </c>
      <c r="AL1262" s="4"/>
      <c r="AM1262" s="4"/>
      <c r="AN1262" s="4"/>
      <c r="AO1262" s="4"/>
      <c r="AP1262">
        <v>9</v>
      </c>
      <c r="AQ1262">
        <v>559</v>
      </c>
      <c r="AR1262">
        <v>2270</v>
      </c>
      <c r="AS1262">
        <v>1269973</v>
      </c>
    </row>
    <row r="1263" spans="1:45" ht="15" x14ac:dyDescent="0.2">
      <c r="A1263" s="18">
        <v>38379</v>
      </c>
      <c r="B1263" s="14">
        <v>7</v>
      </c>
      <c r="C1263" s="14">
        <v>125</v>
      </c>
      <c r="D1263" s="14">
        <v>2400</v>
      </c>
      <c r="E1263" s="26">
        <v>299657</v>
      </c>
      <c r="F1263" s="25">
        <v>4</v>
      </c>
      <c r="G1263" s="25">
        <v>140</v>
      </c>
      <c r="H1263" s="25">
        <v>2450</v>
      </c>
      <c r="I1263" s="25">
        <v>341775</v>
      </c>
      <c r="J1263" s="25">
        <v>148</v>
      </c>
      <c r="K1263" s="25">
        <v>172</v>
      </c>
      <c r="L1263" s="25">
        <v>2446</v>
      </c>
      <c r="M1263" s="25">
        <v>423149</v>
      </c>
      <c r="N1263" s="25">
        <v>323</v>
      </c>
      <c r="O1263" s="25">
        <v>200</v>
      </c>
      <c r="P1263" s="25">
        <v>2443</v>
      </c>
      <c r="Q1263" s="25">
        <v>493138</v>
      </c>
      <c r="R1263" s="25">
        <v>30</v>
      </c>
      <c r="S1263" s="25">
        <v>231</v>
      </c>
      <c r="T1263" s="25">
        <v>2425</v>
      </c>
      <c r="U1263" s="25">
        <v>563363</v>
      </c>
      <c r="V1263" s="25">
        <v>40</v>
      </c>
      <c r="W1263" s="25">
        <v>267</v>
      </c>
      <c r="X1263" s="25">
        <v>2312</v>
      </c>
      <c r="Y1263" s="25">
        <v>620067</v>
      </c>
      <c r="Z1263" s="25">
        <v>20</v>
      </c>
      <c r="AA1263" s="25">
        <v>285</v>
      </c>
      <c r="AB1263" s="25">
        <v>2380</v>
      </c>
      <c r="AC1263" s="25">
        <v>677586</v>
      </c>
      <c r="AD1263" s="25">
        <v>49</v>
      </c>
      <c r="AE1263" s="25">
        <v>344</v>
      </c>
      <c r="AF1263" s="25">
        <v>2225</v>
      </c>
      <c r="AG1263" s="25">
        <v>763335</v>
      </c>
      <c r="AH1263" s="4"/>
      <c r="AI1263" s="4"/>
      <c r="AJ1263" s="4"/>
      <c r="AK1263" s="4"/>
      <c r="AL1263" s="4"/>
      <c r="AM1263" s="4"/>
      <c r="AN1263" s="4"/>
      <c r="AO1263" s="4"/>
    </row>
    <row r="1264" spans="1:45" ht="15" x14ac:dyDescent="0.2">
      <c r="A1264" s="8">
        <v>38380</v>
      </c>
      <c r="B1264" s="4">
        <v>71</v>
      </c>
      <c r="C1264" s="4">
        <v>119</v>
      </c>
      <c r="D1264" s="4">
        <v>2270</v>
      </c>
      <c r="E1264" s="10">
        <v>280663</v>
      </c>
      <c r="F1264" s="4">
        <v>82</v>
      </c>
      <c r="G1264" s="4">
        <v>139</v>
      </c>
      <c r="H1264" s="9">
        <v>2362</v>
      </c>
      <c r="I1264" s="4">
        <v>327459</v>
      </c>
      <c r="J1264" s="4">
        <v>128</v>
      </c>
      <c r="K1264" s="4">
        <v>160</v>
      </c>
      <c r="L1264" s="9">
        <v>2400</v>
      </c>
      <c r="M1264" s="4">
        <v>386252</v>
      </c>
      <c r="N1264" s="4">
        <v>116</v>
      </c>
      <c r="O1264" s="4">
        <v>193</v>
      </c>
      <c r="P1264" s="9">
        <v>2333</v>
      </c>
      <c r="Q1264" s="4">
        <v>458777</v>
      </c>
      <c r="R1264" s="4">
        <v>10</v>
      </c>
      <c r="S1264" s="4">
        <v>222</v>
      </c>
      <c r="T1264" s="9">
        <v>2250</v>
      </c>
      <c r="U1264" s="4">
        <v>499950</v>
      </c>
      <c r="V1264" s="4">
        <v>100</v>
      </c>
      <c r="W1264" s="4">
        <v>250</v>
      </c>
      <c r="X1264" s="4">
        <v>2400</v>
      </c>
      <c r="Y1264" s="4">
        <v>600000</v>
      </c>
      <c r="Z1264" s="4">
        <v>11</v>
      </c>
      <c r="AA1264" s="4">
        <v>287</v>
      </c>
      <c r="AB1264" s="4">
        <v>2240</v>
      </c>
      <c r="AC1264" s="4">
        <v>642666</v>
      </c>
      <c r="AD1264" s="4">
        <v>1</v>
      </c>
      <c r="AE1264" s="4">
        <v>332</v>
      </c>
      <c r="AF1264" s="4">
        <v>2200</v>
      </c>
      <c r="AG1264" s="4">
        <v>730400</v>
      </c>
      <c r="AH1264" s="4"/>
      <c r="AI1264" s="4"/>
      <c r="AJ1264" s="4"/>
      <c r="AK1264" s="4"/>
      <c r="AL1264" s="4"/>
      <c r="AM1264" s="4"/>
      <c r="AN1264" s="4"/>
      <c r="AO1264" s="4"/>
      <c r="AP1264">
        <v>1</v>
      </c>
      <c r="AQ1264">
        <v>536</v>
      </c>
      <c r="AR1264">
        <v>2050</v>
      </c>
      <c r="AS1264">
        <v>1098800</v>
      </c>
    </row>
    <row r="1265" spans="1:45" ht="15" x14ac:dyDescent="0.2">
      <c r="A1265" s="8"/>
      <c r="B1265" s="4"/>
      <c r="C1265" s="4"/>
      <c r="D1265" s="4"/>
      <c r="E1265" s="10"/>
      <c r="F1265" s="4"/>
      <c r="G1265" s="4"/>
      <c r="H1265" s="9"/>
      <c r="I1265" s="4"/>
      <c r="J1265" s="4"/>
      <c r="K1265" s="4"/>
      <c r="L1265" s="9"/>
      <c r="M1265" s="4"/>
      <c r="N1265" s="4"/>
      <c r="O1265" s="4"/>
      <c r="P1265" s="9"/>
      <c r="Q1265" s="4"/>
      <c r="R1265" s="4"/>
      <c r="S1265" s="4"/>
      <c r="T1265" s="9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</row>
    <row r="1266" spans="1:45" ht="15.75" x14ac:dyDescent="0.25">
      <c r="A1266" s="8">
        <v>38384</v>
      </c>
      <c r="B1266" s="4"/>
      <c r="C1266" s="4"/>
      <c r="D1266" s="4"/>
      <c r="E1266" s="10"/>
      <c r="F1266" s="4">
        <v>13</v>
      </c>
      <c r="G1266" s="4">
        <v>144</v>
      </c>
      <c r="H1266" s="9">
        <v>2400</v>
      </c>
      <c r="I1266" s="4">
        <v>344492</v>
      </c>
      <c r="J1266" s="4">
        <v>130</v>
      </c>
      <c r="K1266" s="4">
        <v>167</v>
      </c>
      <c r="L1266" s="9">
        <v>2508</v>
      </c>
      <c r="M1266" s="4">
        <v>424798</v>
      </c>
      <c r="N1266" s="4">
        <v>208</v>
      </c>
      <c r="O1266" s="4">
        <v>198</v>
      </c>
      <c r="P1266" s="9">
        <v>2437</v>
      </c>
      <c r="Q1266" s="4">
        <v>487573</v>
      </c>
      <c r="R1266" s="4">
        <v>127</v>
      </c>
      <c r="S1266" s="4">
        <v>239</v>
      </c>
      <c r="T1266" s="9">
        <v>2383</v>
      </c>
      <c r="U1266" s="4">
        <v>570271</v>
      </c>
      <c r="V1266" s="4">
        <v>100</v>
      </c>
      <c r="W1266" s="4">
        <v>260</v>
      </c>
      <c r="X1266" s="4">
        <v>2450</v>
      </c>
      <c r="Y1266" s="4">
        <v>637000</v>
      </c>
      <c r="Z1266" s="4">
        <v>69</v>
      </c>
      <c r="AA1266" s="4">
        <v>298</v>
      </c>
      <c r="AB1266" s="4">
        <v>2325</v>
      </c>
      <c r="AC1266" s="4">
        <v>693240</v>
      </c>
      <c r="AD1266" s="4">
        <v>16</v>
      </c>
      <c r="AE1266" s="4">
        <v>359</v>
      </c>
      <c r="AF1266" s="4">
        <v>2320</v>
      </c>
      <c r="AG1266" s="4">
        <v>833460</v>
      </c>
      <c r="AH1266" s="6">
        <v>18</v>
      </c>
      <c r="AI1266" s="6">
        <v>378</v>
      </c>
      <c r="AJ1266" s="6">
        <v>2400</v>
      </c>
      <c r="AK1266" s="6">
        <v>906133</v>
      </c>
      <c r="AL1266" s="6">
        <v>14</v>
      </c>
      <c r="AM1266" s="6">
        <v>424</v>
      </c>
      <c r="AN1266" s="6">
        <v>2240</v>
      </c>
      <c r="AO1266" s="6">
        <v>950400</v>
      </c>
      <c r="AP1266">
        <v>2</v>
      </c>
      <c r="AQ1266">
        <v>664</v>
      </c>
      <c r="AR1266">
        <v>2190</v>
      </c>
      <c r="AS1266">
        <v>1454680</v>
      </c>
    </row>
    <row r="1267" spans="1:45" ht="15" x14ac:dyDescent="0.2">
      <c r="A1267" s="18">
        <v>38386</v>
      </c>
      <c r="B1267" s="14"/>
      <c r="C1267" s="14"/>
      <c r="D1267" s="14"/>
      <c r="E1267" s="21"/>
      <c r="F1267" s="25">
        <v>14</v>
      </c>
      <c r="G1267" s="25">
        <v>149</v>
      </c>
      <c r="H1267" s="25">
        <v>2500</v>
      </c>
      <c r="I1267" s="25">
        <v>373214</v>
      </c>
      <c r="J1267" s="25">
        <v>60</v>
      </c>
      <c r="K1267" s="25">
        <v>169</v>
      </c>
      <c r="L1267" s="25">
        <v>2425</v>
      </c>
      <c r="M1267" s="25">
        <v>409862</v>
      </c>
      <c r="N1267" s="25">
        <v>60</v>
      </c>
      <c r="O1267" s="25">
        <v>199</v>
      </c>
      <c r="P1267" s="25">
        <v>2375</v>
      </c>
      <c r="Q1267" s="25">
        <v>475765</v>
      </c>
      <c r="R1267" s="25">
        <v>137</v>
      </c>
      <c r="S1267" s="25">
        <v>233</v>
      </c>
      <c r="T1267" s="25">
        <v>2438</v>
      </c>
      <c r="U1267" s="25">
        <v>569648</v>
      </c>
      <c r="V1267" s="25">
        <v>35</v>
      </c>
      <c r="W1267" s="25">
        <v>269</v>
      </c>
      <c r="X1267" s="25">
        <v>2300</v>
      </c>
      <c r="Y1267" s="25">
        <v>616687</v>
      </c>
      <c r="Z1267" s="25">
        <v>62</v>
      </c>
      <c r="AA1267" s="25">
        <v>314</v>
      </c>
      <c r="AB1267" s="25">
        <v>2360</v>
      </c>
      <c r="AC1267" s="25">
        <v>741260</v>
      </c>
      <c r="AD1267" s="25">
        <v>17</v>
      </c>
      <c r="AE1267" s="25">
        <v>332</v>
      </c>
      <c r="AF1267" s="25">
        <v>2280</v>
      </c>
      <c r="AG1267" s="25">
        <v>734428</v>
      </c>
      <c r="AH1267" s="4"/>
      <c r="AI1267" s="4"/>
      <c r="AJ1267" s="4"/>
      <c r="AK1267" s="4"/>
      <c r="AL1267" s="4"/>
      <c r="AM1267" s="4"/>
      <c r="AN1267" s="4"/>
      <c r="AO1267" s="4"/>
    </row>
    <row r="1268" spans="1:45" ht="15" x14ac:dyDescent="0.2">
      <c r="A1268" s="8">
        <v>38387</v>
      </c>
      <c r="B1268" s="4">
        <v>14</v>
      </c>
      <c r="C1268" s="4">
        <v>121</v>
      </c>
      <c r="D1268" s="4">
        <v>2300</v>
      </c>
      <c r="E1268" s="10">
        <v>278629</v>
      </c>
      <c r="F1268" s="4">
        <v>8</v>
      </c>
      <c r="G1268" s="4">
        <v>145</v>
      </c>
      <c r="H1268" s="9">
        <v>2300</v>
      </c>
      <c r="I1268" s="4">
        <v>334075</v>
      </c>
      <c r="J1268" s="4">
        <v>39</v>
      </c>
      <c r="K1268" s="4">
        <v>162</v>
      </c>
      <c r="L1268" s="9">
        <v>2412</v>
      </c>
      <c r="M1268" s="4">
        <v>393082</v>
      </c>
      <c r="N1268" s="4">
        <v>219</v>
      </c>
      <c r="O1268" s="4">
        <v>193</v>
      </c>
      <c r="P1268" s="9">
        <v>2431</v>
      </c>
      <c r="Q1268" s="4">
        <v>482363</v>
      </c>
      <c r="R1268" s="4">
        <v>42</v>
      </c>
      <c r="S1268" s="4">
        <v>235</v>
      </c>
      <c r="T1268" s="9">
        <v>2355</v>
      </c>
      <c r="U1268" s="4">
        <v>554430</v>
      </c>
      <c r="V1268" s="4">
        <v>63</v>
      </c>
      <c r="W1268" s="4">
        <v>261</v>
      </c>
      <c r="X1268" s="4">
        <v>2348</v>
      </c>
      <c r="Y1268" s="4">
        <v>617818</v>
      </c>
      <c r="Z1268" s="4">
        <v>9</v>
      </c>
      <c r="AA1268" s="4">
        <v>280</v>
      </c>
      <c r="AB1268" s="4">
        <v>2340</v>
      </c>
      <c r="AC1268" s="4">
        <v>655200</v>
      </c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>
        <v>6</v>
      </c>
      <c r="AQ1268">
        <v>654</v>
      </c>
      <c r="AR1268">
        <v>2167</v>
      </c>
      <c r="AS1268">
        <v>1418367</v>
      </c>
    </row>
    <row r="1269" spans="1:45" ht="15" x14ac:dyDescent="0.2">
      <c r="A1269" s="8">
        <v>38391</v>
      </c>
      <c r="B1269" s="4">
        <v>4</v>
      </c>
      <c r="C1269" s="4">
        <v>114</v>
      </c>
      <c r="D1269" s="4">
        <v>2450</v>
      </c>
      <c r="E1269" s="10">
        <v>279300</v>
      </c>
      <c r="F1269" s="4">
        <v>79</v>
      </c>
      <c r="G1269" s="4">
        <v>142</v>
      </c>
      <c r="H1269" s="9">
        <v>2500</v>
      </c>
      <c r="I1269" s="4">
        <v>357768</v>
      </c>
      <c r="J1269" s="4">
        <v>283</v>
      </c>
      <c r="K1269" s="4">
        <v>163</v>
      </c>
      <c r="L1269" s="9">
        <v>2450</v>
      </c>
      <c r="M1269" s="4">
        <v>400286</v>
      </c>
      <c r="N1269" s="4">
        <v>260</v>
      </c>
      <c r="O1269" s="4">
        <v>198</v>
      </c>
      <c r="P1269" s="9">
        <v>2471</v>
      </c>
      <c r="Q1269" s="4">
        <v>490440</v>
      </c>
      <c r="R1269" s="4">
        <v>279</v>
      </c>
      <c r="S1269" s="4">
        <v>229</v>
      </c>
      <c r="T1269" s="9">
        <v>2400</v>
      </c>
      <c r="U1269" s="4">
        <v>557437</v>
      </c>
      <c r="V1269" s="4">
        <v>155</v>
      </c>
      <c r="W1269" s="4">
        <v>265</v>
      </c>
      <c r="X1269" s="4">
        <v>2363</v>
      </c>
      <c r="Y1269" s="4">
        <v>627965</v>
      </c>
      <c r="Z1269" s="4">
        <v>81</v>
      </c>
      <c r="AA1269" s="4">
        <v>292</v>
      </c>
      <c r="AB1269" s="4">
        <v>2320</v>
      </c>
      <c r="AC1269" s="4">
        <v>686201</v>
      </c>
      <c r="AD1269" s="4">
        <v>17</v>
      </c>
      <c r="AE1269" s="4">
        <v>327</v>
      </c>
      <c r="AF1269" s="4">
        <v>2270</v>
      </c>
      <c r="AG1269" s="4">
        <v>750511</v>
      </c>
      <c r="AH1269" s="4"/>
      <c r="AI1269" s="4"/>
      <c r="AJ1269" s="4"/>
      <c r="AK1269" s="4"/>
      <c r="AL1269" s="4"/>
      <c r="AM1269" s="4"/>
      <c r="AN1269" s="4"/>
      <c r="AO1269" s="4"/>
      <c r="AP1269">
        <v>2</v>
      </c>
      <c r="AQ1269">
        <v>657</v>
      </c>
      <c r="AR1269">
        <v>2140</v>
      </c>
      <c r="AS1269">
        <v>1408740</v>
      </c>
    </row>
    <row r="1270" spans="1:45" ht="15" x14ac:dyDescent="0.2">
      <c r="A1270" s="18">
        <v>38393</v>
      </c>
      <c r="B1270" s="25">
        <v>18</v>
      </c>
      <c r="C1270" s="25">
        <v>121</v>
      </c>
      <c r="D1270" s="25">
        <v>2350</v>
      </c>
      <c r="E1270" s="26">
        <v>283567</v>
      </c>
      <c r="F1270" s="25">
        <v>114</v>
      </c>
      <c r="G1270" s="25">
        <v>143</v>
      </c>
      <c r="H1270" s="25">
        <v>2371</v>
      </c>
      <c r="I1270" s="25">
        <v>339582</v>
      </c>
      <c r="J1270" s="25">
        <v>78</v>
      </c>
      <c r="K1270" s="25">
        <v>173</v>
      </c>
      <c r="L1270" s="25">
        <v>2395</v>
      </c>
      <c r="M1270" s="25">
        <v>411790</v>
      </c>
      <c r="N1270" s="25">
        <v>83</v>
      </c>
      <c r="O1270" s="25">
        <v>203</v>
      </c>
      <c r="P1270" s="25">
        <v>2352</v>
      </c>
      <c r="Q1270" s="25">
        <v>477467</v>
      </c>
      <c r="R1270" s="25">
        <v>36</v>
      </c>
      <c r="S1270" s="25">
        <v>227</v>
      </c>
      <c r="T1270" s="25">
        <v>2343</v>
      </c>
      <c r="U1270" s="25">
        <v>538556</v>
      </c>
      <c r="V1270" s="25">
        <v>58</v>
      </c>
      <c r="W1270" s="25">
        <v>259</v>
      </c>
      <c r="X1270" s="25">
        <v>2314</v>
      </c>
      <c r="Y1270" s="25">
        <v>610739</v>
      </c>
      <c r="Z1270" s="25">
        <v>87</v>
      </c>
      <c r="AA1270" s="25">
        <v>295</v>
      </c>
      <c r="AB1270" s="25">
        <v>2306</v>
      </c>
      <c r="AC1270" s="25">
        <v>682747</v>
      </c>
      <c r="AD1270" s="25">
        <v>89</v>
      </c>
      <c r="AE1270" s="25">
        <v>328</v>
      </c>
      <c r="AF1270" s="25">
        <v>2267</v>
      </c>
      <c r="AG1270" s="25">
        <v>747071</v>
      </c>
      <c r="AH1270" s="4"/>
      <c r="AI1270" s="4"/>
      <c r="AJ1270" s="4"/>
      <c r="AK1270" s="4"/>
      <c r="AL1270" s="4"/>
      <c r="AM1270" s="4"/>
      <c r="AN1270" s="4"/>
      <c r="AO1270" s="4"/>
    </row>
    <row r="1271" spans="1:45" ht="15" x14ac:dyDescent="0.2">
      <c r="A1271" s="8">
        <v>38394</v>
      </c>
      <c r="B1271" s="4">
        <v>25</v>
      </c>
      <c r="C1271" s="4">
        <v>119</v>
      </c>
      <c r="D1271" s="4">
        <v>2133</v>
      </c>
      <c r="E1271" s="10">
        <v>268600</v>
      </c>
      <c r="F1271" s="4">
        <v>67</v>
      </c>
      <c r="G1271" s="4">
        <v>143</v>
      </c>
      <c r="H1271" s="9">
        <v>2330</v>
      </c>
      <c r="I1271" s="4">
        <v>331596</v>
      </c>
      <c r="J1271" s="4">
        <v>147</v>
      </c>
      <c r="K1271" s="4">
        <v>168</v>
      </c>
      <c r="L1271" s="9">
        <v>2375</v>
      </c>
      <c r="M1271" s="4">
        <v>399915</v>
      </c>
      <c r="N1271" s="4">
        <v>180</v>
      </c>
      <c r="O1271" s="4">
        <v>191</v>
      </c>
      <c r="P1271" s="9">
        <v>2421</v>
      </c>
      <c r="Q1271" s="4">
        <v>462542</v>
      </c>
      <c r="R1271" s="4">
        <v>3</v>
      </c>
      <c r="S1271" s="4">
        <v>232</v>
      </c>
      <c r="T1271" s="9">
        <v>2325</v>
      </c>
      <c r="U1271" s="4">
        <v>541267</v>
      </c>
      <c r="V1271" s="4">
        <v>113</v>
      </c>
      <c r="W1271" s="4">
        <v>250</v>
      </c>
      <c r="X1271" s="4">
        <v>2430</v>
      </c>
      <c r="Y1271" s="4">
        <v>620840</v>
      </c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>
        <v>5</v>
      </c>
      <c r="AQ1271">
        <v>580</v>
      </c>
      <c r="AR1271">
        <v>2155</v>
      </c>
      <c r="AS1271">
        <v>1238440</v>
      </c>
    </row>
    <row r="1272" spans="1:45" ht="15" x14ac:dyDescent="0.2">
      <c r="A1272" s="34">
        <v>38397</v>
      </c>
      <c r="B1272" s="32">
        <v>3</v>
      </c>
      <c r="C1272" s="32">
        <v>108</v>
      </c>
      <c r="D1272" s="32">
        <v>2300</v>
      </c>
      <c r="E1272" s="33">
        <v>248800</v>
      </c>
      <c r="F1272" s="32">
        <v>32</v>
      </c>
      <c r="G1272" s="32">
        <v>142</v>
      </c>
      <c r="H1272" s="32">
        <v>2476</v>
      </c>
      <c r="I1272" s="32">
        <v>360559</v>
      </c>
      <c r="J1272" s="32">
        <v>27</v>
      </c>
      <c r="K1272" s="32">
        <v>151</v>
      </c>
      <c r="L1272" s="32">
        <v>2400</v>
      </c>
      <c r="M1272" s="32">
        <v>362133</v>
      </c>
      <c r="N1272" s="32">
        <v>148</v>
      </c>
      <c r="O1272" s="32">
        <v>200</v>
      </c>
      <c r="P1272" s="32">
        <v>2476</v>
      </c>
      <c r="Q1272" s="32">
        <v>490900</v>
      </c>
      <c r="R1272" s="32">
        <v>198</v>
      </c>
      <c r="S1272" s="32">
        <v>230</v>
      </c>
      <c r="T1272" s="32">
        <v>2391</v>
      </c>
      <c r="U1272" s="32">
        <v>550351</v>
      </c>
      <c r="V1272" s="32">
        <v>71</v>
      </c>
      <c r="W1272" s="32">
        <v>263</v>
      </c>
      <c r="X1272" s="32">
        <v>2330</v>
      </c>
      <c r="Y1272" s="32">
        <v>611728</v>
      </c>
      <c r="Z1272" s="32"/>
      <c r="AA1272" s="32"/>
      <c r="AB1272" s="32"/>
      <c r="AC1272" s="32"/>
      <c r="AD1272" s="25"/>
      <c r="AE1272" s="25"/>
      <c r="AF1272" s="25"/>
      <c r="AG1272" s="25"/>
      <c r="AH1272" s="4"/>
      <c r="AI1272" s="4"/>
      <c r="AJ1272" s="4"/>
      <c r="AK1272" s="4"/>
      <c r="AL1272" s="4"/>
      <c r="AM1272" s="4"/>
      <c r="AN1272" s="4"/>
      <c r="AO1272" s="4"/>
    </row>
    <row r="1273" spans="1:45" ht="15" x14ac:dyDescent="0.2">
      <c r="A1273" s="8">
        <v>38398</v>
      </c>
      <c r="B1273" s="4">
        <v>52</v>
      </c>
      <c r="C1273" s="4">
        <v>123</v>
      </c>
      <c r="D1273" s="4">
        <v>2217</v>
      </c>
      <c r="E1273" s="10">
        <v>283958</v>
      </c>
      <c r="F1273" s="4">
        <v>127</v>
      </c>
      <c r="G1273" s="4">
        <v>139</v>
      </c>
      <c r="H1273" s="9">
        <v>2342</v>
      </c>
      <c r="I1273" s="4">
        <v>326347</v>
      </c>
      <c r="J1273" s="4">
        <v>204</v>
      </c>
      <c r="K1273" s="4">
        <v>162</v>
      </c>
      <c r="L1273" s="9">
        <v>2407</v>
      </c>
      <c r="M1273" s="4">
        <v>394076</v>
      </c>
      <c r="N1273" s="4">
        <v>211</v>
      </c>
      <c r="O1273" s="4">
        <v>194</v>
      </c>
      <c r="P1273" s="9">
        <v>2410</v>
      </c>
      <c r="Q1273" s="4">
        <v>471963</v>
      </c>
      <c r="R1273" s="4">
        <v>156</v>
      </c>
      <c r="S1273" s="4">
        <v>234</v>
      </c>
      <c r="T1273" s="9">
        <v>2414</v>
      </c>
      <c r="U1273" s="4">
        <v>569099</v>
      </c>
      <c r="V1273" s="4">
        <v>34</v>
      </c>
      <c r="W1273" s="4">
        <v>259</v>
      </c>
      <c r="X1273" s="4">
        <v>2340</v>
      </c>
      <c r="Y1273" s="4">
        <v>603266</v>
      </c>
      <c r="Z1273" s="4">
        <v>128</v>
      </c>
      <c r="AA1273" s="4">
        <v>291</v>
      </c>
      <c r="AB1273" s="4">
        <v>2312</v>
      </c>
      <c r="AC1273" s="4">
        <v>677617</v>
      </c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</row>
    <row r="1274" spans="1:45" ht="15" x14ac:dyDescent="0.2">
      <c r="A1274" s="18">
        <v>38400</v>
      </c>
      <c r="B1274" s="14"/>
      <c r="C1274" s="14"/>
      <c r="D1274" s="14"/>
      <c r="E1274" s="21"/>
      <c r="F1274" s="25">
        <v>78</v>
      </c>
      <c r="G1274" s="25">
        <v>172</v>
      </c>
      <c r="H1274" s="25">
        <v>2534</v>
      </c>
      <c r="I1274" s="25">
        <v>436495</v>
      </c>
      <c r="J1274" s="25">
        <v>78</v>
      </c>
      <c r="K1274" s="25">
        <v>172</v>
      </c>
      <c r="L1274" s="25">
        <v>2534</v>
      </c>
      <c r="M1274" s="25">
        <v>510634</v>
      </c>
      <c r="N1274" s="25">
        <v>53</v>
      </c>
      <c r="O1274" s="25">
        <v>236</v>
      </c>
      <c r="P1274" s="25">
        <v>2355</v>
      </c>
      <c r="Q1274" s="25">
        <v>564743</v>
      </c>
      <c r="R1274" s="25">
        <v>165</v>
      </c>
      <c r="S1274" s="25">
        <v>266</v>
      </c>
      <c r="T1274" s="25">
        <v>2357</v>
      </c>
      <c r="U1274" s="25">
        <v>629422</v>
      </c>
      <c r="V1274" s="25">
        <v>78</v>
      </c>
      <c r="W1274" s="25">
        <v>298</v>
      </c>
      <c r="X1274" s="25">
        <v>2316</v>
      </c>
      <c r="Y1274" s="25">
        <v>692388</v>
      </c>
      <c r="Z1274" s="25">
        <v>1</v>
      </c>
      <c r="AA1274" s="25">
        <v>340</v>
      </c>
      <c r="AB1274" s="25">
        <v>2220</v>
      </c>
      <c r="AC1274" s="25">
        <v>75480</v>
      </c>
      <c r="AD1274" s="14"/>
      <c r="AE1274" s="14"/>
      <c r="AF1274" s="14"/>
      <c r="AG1274" s="14"/>
      <c r="AH1274" s="4"/>
      <c r="AI1274" s="4"/>
      <c r="AJ1274" s="4"/>
      <c r="AK1274" s="4"/>
      <c r="AL1274" s="4"/>
      <c r="AM1274" s="4"/>
      <c r="AN1274" s="4"/>
      <c r="AO1274" s="4"/>
    </row>
    <row r="1275" spans="1:45" ht="15" x14ac:dyDescent="0.2">
      <c r="A1275" s="8">
        <v>38401</v>
      </c>
      <c r="B1275" s="4">
        <v>43</v>
      </c>
      <c r="C1275" s="4">
        <v>114</v>
      </c>
      <c r="D1275" s="4">
        <v>2250</v>
      </c>
      <c r="E1275" s="10">
        <v>258793</v>
      </c>
      <c r="F1275" s="4">
        <v>63</v>
      </c>
      <c r="G1275" s="4">
        <v>143</v>
      </c>
      <c r="H1275" s="9">
        <v>2400</v>
      </c>
      <c r="I1275" s="4">
        <v>342627</v>
      </c>
      <c r="J1275" s="4">
        <v>80</v>
      </c>
      <c r="K1275" s="4">
        <v>165</v>
      </c>
      <c r="L1275" s="9">
        <v>2450</v>
      </c>
      <c r="M1275" s="4">
        <v>407985</v>
      </c>
      <c r="N1275" s="4">
        <v>105</v>
      </c>
      <c r="O1275" s="4">
        <v>199</v>
      </c>
      <c r="P1275" s="9">
        <v>2425</v>
      </c>
      <c r="Q1275" s="4">
        <v>487640</v>
      </c>
      <c r="R1275" s="4">
        <v>25</v>
      </c>
      <c r="S1275" s="4">
        <v>255</v>
      </c>
      <c r="T1275" s="9">
        <v>2260</v>
      </c>
      <c r="U1275" s="4">
        <v>576029</v>
      </c>
      <c r="V1275" s="4">
        <v>50</v>
      </c>
      <c r="W1275" s="4">
        <v>280</v>
      </c>
      <c r="X1275" s="4">
        <v>2380</v>
      </c>
      <c r="Y1275" s="4">
        <v>666400</v>
      </c>
      <c r="Z1275" s="4">
        <v>19</v>
      </c>
      <c r="AA1275" s="4">
        <v>331</v>
      </c>
      <c r="AB1275" s="4">
        <v>2170</v>
      </c>
      <c r="AC1275" s="4">
        <v>738949</v>
      </c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>
        <v>3</v>
      </c>
      <c r="AQ1275">
        <v>730</v>
      </c>
      <c r="AR1275">
        <v>2307</v>
      </c>
      <c r="AS1275">
        <v>1685360</v>
      </c>
    </row>
    <row r="1276" spans="1:45" ht="15" x14ac:dyDescent="0.2">
      <c r="A1276" s="8">
        <v>38405</v>
      </c>
      <c r="B1276" s="4">
        <v>7</v>
      </c>
      <c r="C1276" s="4">
        <v>72</v>
      </c>
      <c r="D1276" s="4">
        <v>1200</v>
      </c>
      <c r="E1276" s="10">
        <v>86570</v>
      </c>
      <c r="F1276" s="4">
        <v>90</v>
      </c>
      <c r="G1276" s="4">
        <v>145</v>
      </c>
      <c r="H1276" s="9">
        <v>2367</v>
      </c>
      <c r="I1276" s="4">
        <v>345390</v>
      </c>
      <c r="J1276" s="4">
        <v>181</v>
      </c>
      <c r="K1276" s="4">
        <v>162</v>
      </c>
      <c r="L1276" s="9">
        <v>2450</v>
      </c>
      <c r="M1276" s="4">
        <v>404350</v>
      </c>
      <c r="N1276" s="4">
        <v>241</v>
      </c>
      <c r="O1276" s="4">
        <v>199</v>
      </c>
      <c r="P1276" s="9">
        <v>2429</v>
      </c>
      <c r="Q1276" s="4">
        <v>488417</v>
      </c>
      <c r="R1276" s="4">
        <v>221</v>
      </c>
      <c r="S1276" s="4">
        <v>229</v>
      </c>
      <c r="T1276" s="9">
        <v>2375</v>
      </c>
      <c r="U1276" s="4">
        <v>546801</v>
      </c>
      <c r="V1276" s="4">
        <v>165</v>
      </c>
      <c r="W1276" s="4">
        <v>264</v>
      </c>
      <c r="X1276" s="4">
        <v>2351</v>
      </c>
      <c r="Y1276" s="4">
        <v>622552</v>
      </c>
      <c r="Z1276" s="4">
        <v>162</v>
      </c>
      <c r="AA1276" s="4">
        <v>295</v>
      </c>
      <c r="AB1276" s="4">
        <v>2325</v>
      </c>
      <c r="AC1276" s="4">
        <v>688660</v>
      </c>
      <c r="AD1276" s="4"/>
      <c r="AE1276" s="4"/>
      <c r="AF1276" s="4"/>
      <c r="AG1276" s="4"/>
      <c r="AH1276" s="4"/>
      <c r="AI1276" s="4"/>
      <c r="AJ1276" s="4"/>
      <c r="AK1276" s="4"/>
      <c r="AL1276" s="1">
        <v>1</v>
      </c>
      <c r="AM1276" s="1">
        <v>438</v>
      </c>
      <c r="AN1276" s="1">
        <v>1940</v>
      </c>
      <c r="AO1276" s="1">
        <v>849720</v>
      </c>
    </row>
    <row r="1277" spans="1:45" ht="15" x14ac:dyDescent="0.2">
      <c r="A1277" s="18">
        <v>38407</v>
      </c>
      <c r="B1277" s="14"/>
      <c r="C1277" s="14"/>
      <c r="D1277" s="14"/>
      <c r="E1277" s="21"/>
      <c r="F1277" s="25">
        <v>30</v>
      </c>
      <c r="G1277" s="25">
        <v>140</v>
      </c>
      <c r="H1277" s="25">
        <v>2362</v>
      </c>
      <c r="I1277" s="25">
        <v>327860</v>
      </c>
      <c r="J1277" s="25">
        <v>159</v>
      </c>
      <c r="K1277" s="25">
        <v>164</v>
      </c>
      <c r="L1277" s="25">
        <v>2412</v>
      </c>
      <c r="M1277" s="25">
        <v>393899</v>
      </c>
      <c r="N1277" s="25">
        <v>338</v>
      </c>
      <c r="O1277" s="25">
        <v>197</v>
      </c>
      <c r="P1277" s="25">
        <v>2401</v>
      </c>
      <c r="Q1277" s="25">
        <v>476661</v>
      </c>
      <c r="R1277" s="25">
        <v>120</v>
      </c>
      <c r="S1277" s="25">
        <v>230</v>
      </c>
      <c r="T1277" s="25">
        <v>2358</v>
      </c>
      <c r="U1277" s="25">
        <v>546934</v>
      </c>
      <c r="V1277" s="25">
        <v>101</v>
      </c>
      <c r="W1277" s="25">
        <v>262</v>
      </c>
      <c r="X1277" s="25">
        <v>2368</v>
      </c>
      <c r="Y1277" s="25">
        <v>621316</v>
      </c>
      <c r="Z1277" s="25">
        <v>71</v>
      </c>
      <c r="AA1277" s="25">
        <v>298</v>
      </c>
      <c r="AB1277" s="25">
        <v>2272</v>
      </c>
      <c r="AC1277" s="25">
        <v>679353</v>
      </c>
      <c r="AD1277" s="25">
        <v>43</v>
      </c>
      <c r="AE1277" s="25">
        <v>324</v>
      </c>
      <c r="AF1277" s="25">
        <v>2293</v>
      </c>
      <c r="AG1277" s="25">
        <v>744030</v>
      </c>
      <c r="AH1277" s="23">
        <v>16</v>
      </c>
      <c r="AI1277" s="23">
        <v>366</v>
      </c>
      <c r="AJ1277" s="23">
        <v>2120</v>
      </c>
      <c r="AK1277" s="23">
        <v>770212</v>
      </c>
      <c r="AL1277" s="4"/>
      <c r="AM1277" s="4"/>
      <c r="AN1277" s="4"/>
      <c r="AO1277" s="4"/>
      <c r="AP1277">
        <v>5</v>
      </c>
      <c r="AQ1277">
        <v>626</v>
      </c>
      <c r="AR1277">
        <v>2196</v>
      </c>
      <c r="AS1277">
        <v>1368560</v>
      </c>
    </row>
    <row r="1278" spans="1:45" ht="15" x14ac:dyDescent="0.2">
      <c r="A1278" s="8">
        <v>38408</v>
      </c>
      <c r="B1278" s="4">
        <v>79</v>
      </c>
      <c r="C1278" s="4">
        <v>120</v>
      </c>
      <c r="D1278" s="4">
        <v>2300</v>
      </c>
      <c r="E1278" s="10">
        <v>274843</v>
      </c>
      <c r="F1278" s="4">
        <v>96</v>
      </c>
      <c r="G1278" s="4">
        <v>137</v>
      </c>
      <c r="H1278" s="9">
        <v>2376</v>
      </c>
      <c r="I1278" s="4">
        <v>324449</v>
      </c>
      <c r="J1278" s="4">
        <v>153</v>
      </c>
      <c r="K1278" s="4">
        <v>164</v>
      </c>
      <c r="L1278" s="9">
        <v>2412</v>
      </c>
      <c r="M1278" s="4">
        <v>394973</v>
      </c>
      <c r="N1278" s="4">
        <v>74</v>
      </c>
      <c r="O1278" s="4">
        <v>209</v>
      </c>
      <c r="P1278" s="9">
        <v>2400</v>
      </c>
      <c r="Q1278" s="4">
        <v>501224</v>
      </c>
      <c r="R1278" s="4">
        <v>100</v>
      </c>
      <c r="S1278" s="4">
        <v>220</v>
      </c>
      <c r="T1278" s="9">
        <v>2480</v>
      </c>
      <c r="U1278" s="4">
        <v>545600</v>
      </c>
      <c r="V1278" s="4">
        <v>13</v>
      </c>
      <c r="W1278" s="4">
        <v>269</v>
      </c>
      <c r="X1278" s="4">
        <v>2380</v>
      </c>
      <c r="Y1278" s="4">
        <v>639631</v>
      </c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>
        <v>4</v>
      </c>
      <c r="AQ1278">
        <v>611</v>
      </c>
      <c r="AR1278">
        <v>2120</v>
      </c>
      <c r="AS1278">
        <v>1299150</v>
      </c>
    </row>
    <row r="1279" spans="1:45" ht="15" x14ac:dyDescent="0.2">
      <c r="A1279" s="8"/>
      <c r="B1279" s="4"/>
      <c r="C1279" s="4"/>
      <c r="D1279" s="4"/>
      <c r="E1279" s="10"/>
      <c r="F1279" s="4"/>
      <c r="G1279" s="4"/>
      <c r="H1279" s="9"/>
      <c r="I1279" s="4"/>
      <c r="J1279" s="4"/>
      <c r="K1279" s="4"/>
      <c r="L1279" s="9"/>
      <c r="M1279" s="4"/>
      <c r="N1279" s="4"/>
      <c r="O1279" s="4"/>
      <c r="P1279" s="9"/>
      <c r="Q1279" s="4"/>
      <c r="R1279" s="4"/>
      <c r="S1279" s="4"/>
      <c r="T1279" s="9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</row>
    <row r="1280" spans="1:45" ht="15" x14ac:dyDescent="0.2">
      <c r="A1280" s="8">
        <v>38412</v>
      </c>
      <c r="B1280" s="4"/>
      <c r="C1280" s="4"/>
      <c r="D1280" s="4"/>
      <c r="E1280" s="10"/>
      <c r="F1280" s="4">
        <v>86</v>
      </c>
      <c r="G1280" s="4">
        <v>141</v>
      </c>
      <c r="H1280" s="9">
        <v>2358</v>
      </c>
      <c r="I1280" s="4">
        <v>332724</v>
      </c>
      <c r="J1280" s="4">
        <v>134</v>
      </c>
      <c r="K1280" s="4">
        <v>160</v>
      </c>
      <c r="L1280" s="9">
        <v>2374</v>
      </c>
      <c r="M1280" s="4">
        <v>382116</v>
      </c>
      <c r="N1280" s="4">
        <v>285</v>
      </c>
      <c r="O1280" s="4">
        <v>202</v>
      </c>
      <c r="P1280" s="9">
        <v>2395</v>
      </c>
      <c r="Q1280" s="4">
        <v>487001</v>
      </c>
      <c r="R1280" s="4">
        <v>85</v>
      </c>
      <c r="S1280" s="4">
        <v>233</v>
      </c>
      <c r="T1280" s="9">
        <v>2355</v>
      </c>
      <c r="U1280" s="4">
        <v>549484</v>
      </c>
      <c r="V1280" s="4"/>
      <c r="W1280" s="4"/>
      <c r="X1280" s="4"/>
      <c r="Y1280" s="4"/>
      <c r="Z1280" s="4">
        <v>23</v>
      </c>
      <c r="AA1280" s="4">
        <v>317</v>
      </c>
      <c r="AB1280" s="4">
        <v>2240</v>
      </c>
      <c r="AC1280" s="4">
        <v>725120</v>
      </c>
      <c r="AD1280" s="4">
        <v>31</v>
      </c>
      <c r="AE1280" s="4">
        <v>331</v>
      </c>
      <c r="AF1280" s="4">
        <v>2330</v>
      </c>
      <c r="AG1280" s="4">
        <v>771745</v>
      </c>
      <c r="AH1280" s="4"/>
      <c r="AI1280" s="4"/>
      <c r="AJ1280" s="4"/>
      <c r="AK1280" s="4"/>
      <c r="AL1280" s="4"/>
      <c r="AM1280" s="4"/>
      <c r="AN1280" s="4"/>
      <c r="AO1280" s="4"/>
      <c r="AP1280">
        <v>2</v>
      </c>
      <c r="AQ1280">
        <v>644</v>
      </c>
      <c r="AR1280">
        <v>2020</v>
      </c>
      <c r="AS1280">
        <v>1296080</v>
      </c>
    </row>
    <row r="1281" spans="1:45" ht="15" x14ac:dyDescent="0.2">
      <c r="A1281" s="18">
        <v>38414</v>
      </c>
      <c r="B1281" s="14">
        <v>9</v>
      </c>
      <c r="C1281" s="14">
        <v>106</v>
      </c>
      <c r="D1281" s="14">
        <v>2317</v>
      </c>
      <c r="E1281" s="21">
        <v>244367</v>
      </c>
      <c r="F1281" s="14">
        <v>52</v>
      </c>
      <c r="G1281" s="14">
        <v>140</v>
      </c>
      <c r="H1281" s="25">
        <v>2500</v>
      </c>
      <c r="I1281" s="25">
        <v>348869</v>
      </c>
      <c r="J1281" s="14">
        <v>77</v>
      </c>
      <c r="K1281" s="25">
        <v>158</v>
      </c>
      <c r="L1281" s="25">
        <v>2417</v>
      </c>
      <c r="M1281" s="25">
        <v>381360</v>
      </c>
      <c r="N1281" s="25">
        <v>182</v>
      </c>
      <c r="O1281" s="25">
        <v>196</v>
      </c>
      <c r="P1281" s="25">
        <v>2476</v>
      </c>
      <c r="Q1281" s="25">
        <v>486155</v>
      </c>
      <c r="R1281" s="25">
        <v>85</v>
      </c>
      <c r="S1281" s="25">
        <v>229</v>
      </c>
      <c r="T1281" s="25">
        <v>2366</v>
      </c>
      <c r="U1281" s="25">
        <v>545544</v>
      </c>
      <c r="V1281" s="25">
        <v>39</v>
      </c>
      <c r="W1281" s="25">
        <v>257</v>
      </c>
      <c r="X1281" s="25">
        <v>2190</v>
      </c>
      <c r="Y1281" s="25">
        <v>608573</v>
      </c>
      <c r="Z1281" s="25">
        <v>77</v>
      </c>
      <c r="AA1281" s="25">
        <v>289</v>
      </c>
      <c r="AB1281" s="25">
        <v>2300</v>
      </c>
      <c r="AC1281" s="25">
        <v>665331</v>
      </c>
      <c r="AD1281" s="14"/>
      <c r="AE1281" s="14"/>
      <c r="AF1281" s="14"/>
      <c r="AG1281" s="14"/>
      <c r="AH1281" s="4"/>
      <c r="AI1281" s="4"/>
      <c r="AJ1281" s="4"/>
      <c r="AK1281" s="4"/>
      <c r="AL1281" s="4"/>
      <c r="AM1281" s="4"/>
      <c r="AN1281" s="4"/>
      <c r="AO1281" s="4"/>
    </row>
    <row r="1282" spans="1:45" ht="15" x14ac:dyDescent="0.2">
      <c r="A1282" s="8">
        <v>38415</v>
      </c>
      <c r="B1282" s="4">
        <v>1</v>
      </c>
      <c r="C1282" s="4">
        <v>126</v>
      </c>
      <c r="D1282" s="4">
        <v>2420</v>
      </c>
      <c r="E1282" s="10">
        <v>304920</v>
      </c>
      <c r="F1282" s="4">
        <v>36</v>
      </c>
      <c r="G1282" s="4">
        <v>136</v>
      </c>
      <c r="H1282" s="9">
        <v>2367</v>
      </c>
      <c r="I1282" s="4">
        <v>319578</v>
      </c>
      <c r="J1282" s="4">
        <v>62</v>
      </c>
      <c r="K1282" s="4">
        <v>166</v>
      </c>
      <c r="L1282" s="9">
        <v>2400</v>
      </c>
      <c r="M1282" s="4">
        <v>401045</v>
      </c>
      <c r="N1282" s="4">
        <v>127</v>
      </c>
      <c r="O1282" s="4">
        <v>206</v>
      </c>
      <c r="P1282" s="9">
        <v>2411</v>
      </c>
      <c r="Q1282" s="4">
        <v>500565</v>
      </c>
      <c r="R1282" s="4">
        <v>17</v>
      </c>
      <c r="S1282" s="4">
        <v>242</v>
      </c>
      <c r="T1282" s="9">
        <v>2440</v>
      </c>
      <c r="U1282" s="4">
        <v>591054</v>
      </c>
      <c r="V1282" s="4">
        <v>75</v>
      </c>
      <c r="W1282" s="4">
        <v>255</v>
      </c>
      <c r="X1282" s="4">
        <v>2333</v>
      </c>
      <c r="Y1282" s="4">
        <v>602562</v>
      </c>
      <c r="Z1282" s="4"/>
      <c r="AA1282" s="4"/>
      <c r="AB1282" s="4"/>
      <c r="AC1282" s="4"/>
      <c r="AD1282" s="4">
        <v>16</v>
      </c>
      <c r="AE1282" s="4">
        <v>326</v>
      </c>
      <c r="AF1282" s="4">
        <v>2320</v>
      </c>
      <c r="AG1282" s="4">
        <v>755740</v>
      </c>
      <c r="AH1282" s="1">
        <v>1</v>
      </c>
      <c r="AI1282" s="1">
        <v>390</v>
      </c>
      <c r="AJ1282" s="1">
        <v>2140</v>
      </c>
      <c r="AK1282" s="1">
        <v>834600</v>
      </c>
      <c r="AL1282" s="4"/>
      <c r="AM1282" s="4"/>
      <c r="AN1282" s="4"/>
      <c r="AO1282" s="4"/>
      <c r="AP1282">
        <v>3</v>
      </c>
      <c r="AQ1282">
        <v>573</v>
      </c>
      <c r="AR1282">
        <v>2073</v>
      </c>
      <c r="AS1282">
        <v>1189147</v>
      </c>
    </row>
    <row r="1283" spans="1:45" ht="15" x14ac:dyDescent="0.2">
      <c r="A1283" s="8">
        <v>38419</v>
      </c>
      <c r="B1283" s="4"/>
      <c r="C1283" s="4"/>
      <c r="D1283" s="4"/>
      <c r="E1283" s="10"/>
      <c r="F1283" s="4">
        <v>30</v>
      </c>
      <c r="G1283" s="4">
        <v>138</v>
      </c>
      <c r="H1283" s="9">
        <v>2350</v>
      </c>
      <c r="I1283" s="4">
        <v>325240</v>
      </c>
      <c r="J1283" s="4">
        <v>138</v>
      </c>
      <c r="K1283" s="4">
        <v>169</v>
      </c>
      <c r="L1283" s="9">
        <v>2467</v>
      </c>
      <c r="M1283" s="4">
        <v>415266</v>
      </c>
      <c r="N1283" s="4">
        <v>145</v>
      </c>
      <c r="O1283" s="4">
        <v>197</v>
      </c>
      <c r="P1283" s="9">
        <v>2424</v>
      </c>
      <c r="Q1283" s="4">
        <v>481087</v>
      </c>
      <c r="R1283" s="4">
        <v>84</v>
      </c>
      <c r="S1283" s="4">
        <v>230</v>
      </c>
      <c r="T1283" s="9">
        <v>2370</v>
      </c>
      <c r="U1283" s="4">
        <v>545149</v>
      </c>
      <c r="V1283" s="4">
        <v>205</v>
      </c>
      <c r="W1283" s="4">
        <v>262</v>
      </c>
      <c r="X1283" s="4">
        <v>2380</v>
      </c>
      <c r="Y1283" s="4">
        <v>626306</v>
      </c>
      <c r="Z1283" s="4">
        <v>15</v>
      </c>
      <c r="AA1283" s="4">
        <v>300</v>
      </c>
      <c r="AB1283" s="4">
        <v>2360</v>
      </c>
      <c r="AC1283" s="4">
        <v>708944</v>
      </c>
      <c r="AD1283" s="4">
        <v>1</v>
      </c>
      <c r="AE1283" s="4">
        <v>340</v>
      </c>
      <c r="AF1283" s="4">
        <v>2160</v>
      </c>
      <c r="AG1283" s="4">
        <v>734400</v>
      </c>
      <c r="AH1283" s="4"/>
      <c r="AI1283" s="4"/>
      <c r="AJ1283" s="4"/>
      <c r="AK1283" s="4"/>
      <c r="AL1283" s="1">
        <v>1</v>
      </c>
      <c r="AM1283" s="1">
        <v>436</v>
      </c>
      <c r="AN1283" s="1">
        <v>2080</v>
      </c>
      <c r="AO1283" s="1">
        <v>906880</v>
      </c>
      <c r="AP1283">
        <v>4</v>
      </c>
      <c r="AQ1283">
        <v>570</v>
      </c>
      <c r="AR1283">
        <v>2240</v>
      </c>
      <c r="AS1283">
        <v>1281450</v>
      </c>
    </row>
    <row r="1284" spans="1:45" ht="15" x14ac:dyDescent="0.2">
      <c r="A1284" s="18">
        <v>38421</v>
      </c>
      <c r="B1284" s="14">
        <v>2</v>
      </c>
      <c r="C1284" s="14">
        <v>90</v>
      </c>
      <c r="D1284" s="14">
        <v>2100</v>
      </c>
      <c r="E1284" s="21">
        <v>189000</v>
      </c>
      <c r="F1284" s="25">
        <v>37</v>
      </c>
      <c r="G1284" s="25">
        <v>138</v>
      </c>
      <c r="H1284" s="25">
        <v>2390</v>
      </c>
      <c r="I1284" s="25">
        <v>335160</v>
      </c>
      <c r="J1284" s="25">
        <v>88</v>
      </c>
      <c r="K1284" s="25">
        <v>158</v>
      </c>
      <c r="L1284" s="25">
        <v>2350</v>
      </c>
      <c r="M1284" s="25">
        <v>382268</v>
      </c>
      <c r="N1284" s="25">
        <v>137</v>
      </c>
      <c r="O1284" s="25">
        <v>196</v>
      </c>
      <c r="P1284" s="25">
        <v>2428</v>
      </c>
      <c r="Q1284" s="25">
        <v>476681</v>
      </c>
      <c r="R1284" s="25">
        <v>47</v>
      </c>
      <c r="S1284" s="25">
        <v>228</v>
      </c>
      <c r="T1284" s="25">
        <v>2387</v>
      </c>
      <c r="U1284" s="25">
        <v>552206</v>
      </c>
      <c r="V1284" s="25">
        <v>30</v>
      </c>
      <c r="W1284" s="25">
        <v>266</v>
      </c>
      <c r="X1284" s="25">
        <v>2310</v>
      </c>
      <c r="Y1284" s="25">
        <v>595093</v>
      </c>
      <c r="Z1284" s="25">
        <v>18</v>
      </c>
      <c r="AA1284" s="25">
        <v>303</v>
      </c>
      <c r="AB1284" s="25">
        <v>2360</v>
      </c>
      <c r="AC1284" s="25">
        <v>715604</v>
      </c>
      <c r="AD1284" s="25">
        <v>39</v>
      </c>
      <c r="AE1284" s="25">
        <v>306</v>
      </c>
      <c r="AF1284" s="25">
        <v>2228</v>
      </c>
      <c r="AG1284" s="25">
        <v>768797</v>
      </c>
      <c r="AH1284" s="4"/>
      <c r="AI1284" s="4"/>
      <c r="AJ1284" s="4"/>
      <c r="AK1284" s="4"/>
      <c r="AL1284" s="4"/>
      <c r="AM1284" s="4"/>
      <c r="AN1284" s="4"/>
      <c r="AO1284" s="4"/>
    </row>
    <row r="1285" spans="1:45" ht="15" x14ac:dyDescent="0.2">
      <c r="A1285" s="8">
        <v>38422</v>
      </c>
      <c r="B1285" s="4"/>
      <c r="C1285" s="4"/>
      <c r="D1285" s="4"/>
      <c r="E1285" s="10"/>
      <c r="F1285" s="4">
        <v>41</v>
      </c>
      <c r="G1285" s="4">
        <v>138</v>
      </c>
      <c r="H1285" s="9">
        <v>2395</v>
      </c>
      <c r="I1285" s="4">
        <v>331904</v>
      </c>
      <c r="J1285" s="4">
        <v>137</v>
      </c>
      <c r="K1285" s="4">
        <v>159</v>
      </c>
      <c r="L1285" s="9">
        <v>2394</v>
      </c>
      <c r="M1285" s="4">
        <v>381492</v>
      </c>
      <c r="N1285" s="4">
        <v>134</v>
      </c>
      <c r="O1285" s="4">
        <v>201</v>
      </c>
      <c r="P1285" s="9">
        <v>2373</v>
      </c>
      <c r="Q1285" s="4">
        <v>485508</v>
      </c>
      <c r="R1285" s="4">
        <v>63</v>
      </c>
      <c r="S1285" s="4">
        <v>242</v>
      </c>
      <c r="T1285" s="9">
        <v>2347</v>
      </c>
      <c r="U1285" s="4">
        <v>576015</v>
      </c>
      <c r="V1285" s="4">
        <v>6</v>
      </c>
      <c r="W1285" s="4">
        <v>264</v>
      </c>
      <c r="X1285" s="4">
        <v>2260</v>
      </c>
      <c r="Y1285" s="4">
        <v>597393</v>
      </c>
      <c r="Z1285" s="4">
        <v>1</v>
      </c>
      <c r="AA1285" s="4">
        <v>298</v>
      </c>
      <c r="AB1285" s="4">
        <v>2240</v>
      </c>
      <c r="AC1285" s="4">
        <v>667520</v>
      </c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>
        <v>1</v>
      </c>
      <c r="AQ1285">
        <v>574</v>
      </c>
      <c r="AR1285">
        <v>2220</v>
      </c>
      <c r="AS1285">
        <v>1274280</v>
      </c>
    </row>
    <row r="1286" spans="1:45" ht="15" x14ac:dyDescent="0.2">
      <c r="A1286" s="8">
        <v>38426</v>
      </c>
      <c r="B1286" s="4">
        <v>8</v>
      </c>
      <c r="C1286" s="4">
        <v>124</v>
      </c>
      <c r="D1286" s="4">
        <v>2400</v>
      </c>
      <c r="E1286" s="10">
        <v>296400</v>
      </c>
      <c r="F1286" s="4">
        <v>35</v>
      </c>
      <c r="G1286" s="4">
        <v>143</v>
      </c>
      <c r="H1286" s="9">
        <v>2438</v>
      </c>
      <c r="I1286" s="4">
        <v>349820</v>
      </c>
      <c r="J1286" s="4">
        <v>86</v>
      </c>
      <c r="K1286" s="4">
        <v>163</v>
      </c>
      <c r="L1286" s="9">
        <v>2480</v>
      </c>
      <c r="M1286" s="4">
        <v>349820</v>
      </c>
      <c r="N1286" s="4">
        <v>148</v>
      </c>
      <c r="O1286" s="4">
        <v>199</v>
      </c>
      <c r="P1286" s="9">
        <v>2462</v>
      </c>
      <c r="Q1286" s="4">
        <v>488678</v>
      </c>
      <c r="R1286" s="4">
        <v>79</v>
      </c>
      <c r="S1286" s="4">
        <v>235</v>
      </c>
      <c r="T1286" s="9">
        <v>2425</v>
      </c>
      <c r="U1286" s="4">
        <v>569407</v>
      </c>
      <c r="V1286" s="4">
        <v>197</v>
      </c>
      <c r="W1286" s="4">
        <v>256</v>
      </c>
      <c r="X1286" s="4">
        <v>2387</v>
      </c>
      <c r="Y1286" s="4">
        <v>611474</v>
      </c>
      <c r="Z1286" s="4">
        <v>57</v>
      </c>
      <c r="AA1286" s="4">
        <v>294</v>
      </c>
      <c r="AB1286" s="4">
        <v>2268</v>
      </c>
      <c r="AC1286" s="4">
        <v>689931</v>
      </c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>
        <v>1</v>
      </c>
      <c r="AQ1286">
        <v>748</v>
      </c>
      <c r="AR1286">
        <v>2220</v>
      </c>
      <c r="AS1286">
        <v>1660560</v>
      </c>
    </row>
    <row r="1287" spans="1:45" ht="15" x14ac:dyDescent="0.2">
      <c r="A1287" s="18">
        <v>38428</v>
      </c>
      <c r="B1287" s="14">
        <v>5</v>
      </c>
      <c r="C1287" s="14">
        <v>127</v>
      </c>
      <c r="D1287" s="14">
        <v>2400</v>
      </c>
      <c r="E1287" s="21">
        <f>D1287*C1287</f>
        <v>304800</v>
      </c>
      <c r="F1287" s="25">
        <v>106</v>
      </c>
      <c r="G1287" s="25">
        <v>141</v>
      </c>
      <c r="H1287" s="25">
        <v>2503</v>
      </c>
      <c r="I1287" s="25">
        <v>356974</v>
      </c>
      <c r="J1287" s="25">
        <v>85</v>
      </c>
      <c r="K1287" s="25">
        <v>160</v>
      </c>
      <c r="L1287" s="25">
        <v>2454</v>
      </c>
      <c r="M1287" s="25">
        <v>396422</v>
      </c>
      <c r="N1287" s="25">
        <v>68</v>
      </c>
      <c r="O1287" s="25">
        <v>201</v>
      </c>
      <c r="P1287" s="25">
        <v>2438</v>
      </c>
      <c r="Q1287" s="25">
        <v>491241</v>
      </c>
      <c r="R1287" s="25">
        <v>9</v>
      </c>
      <c r="S1287" s="25">
        <v>234</v>
      </c>
      <c r="T1287" s="25">
        <v>2325</v>
      </c>
      <c r="U1287" s="25">
        <v>541167</v>
      </c>
      <c r="V1287" s="25">
        <v>11</v>
      </c>
      <c r="W1287" s="25">
        <v>252</v>
      </c>
      <c r="X1287" s="25">
        <v>2280</v>
      </c>
      <c r="Y1287" s="25">
        <v>590196</v>
      </c>
      <c r="Z1287" s="25">
        <v>38</v>
      </c>
      <c r="AA1287" s="25">
        <v>289</v>
      </c>
      <c r="AB1287" s="25">
        <v>2307</v>
      </c>
      <c r="AC1287" s="25">
        <v>676267</v>
      </c>
      <c r="AD1287" s="25">
        <v>18</v>
      </c>
      <c r="AE1287" s="25">
        <v>349</v>
      </c>
      <c r="AF1287" s="25">
        <v>2280</v>
      </c>
      <c r="AG1287" s="25">
        <v>795973</v>
      </c>
      <c r="AH1287" s="4"/>
      <c r="AI1287" s="4"/>
      <c r="AJ1287" s="4"/>
      <c r="AK1287" s="4"/>
      <c r="AL1287" s="4"/>
      <c r="AM1287" s="4"/>
      <c r="AN1287" s="4"/>
      <c r="AO1287" s="4"/>
    </row>
    <row r="1288" spans="1:45" ht="15" x14ac:dyDescent="0.2">
      <c r="A1288" s="8">
        <v>38429</v>
      </c>
      <c r="B1288" s="4">
        <v>50</v>
      </c>
      <c r="C1288" s="4">
        <v>126</v>
      </c>
      <c r="D1288" s="4">
        <v>2423</v>
      </c>
      <c r="E1288" s="10">
        <v>303682</v>
      </c>
      <c r="F1288" s="4">
        <v>29</v>
      </c>
      <c r="G1288" s="4">
        <v>141</v>
      </c>
      <c r="H1288" s="9">
        <v>2450</v>
      </c>
      <c r="I1288" s="4">
        <v>343479</v>
      </c>
      <c r="J1288" s="4">
        <v>47</v>
      </c>
      <c r="K1288" s="4">
        <v>165</v>
      </c>
      <c r="L1288" s="9">
        <v>2433</v>
      </c>
      <c r="M1288" s="4">
        <v>409570</v>
      </c>
      <c r="N1288" s="4">
        <v>212</v>
      </c>
      <c r="O1288" s="4">
        <v>192</v>
      </c>
      <c r="P1288" s="9">
        <v>2483</v>
      </c>
      <c r="Q1288" s="4">
        <v>483547</v>
      </c>
      <c r="R1288" s="4">
        <v>65</v>
      </c>
      <c r="S1288" s="4">
        <v>232</v>
      </c>
      <c r="T1288" s="9">
        <v>2330</v>
      </c>
      <c r="U1288" s="4">
        <v>557814</v>
      </c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>
        <v>3</v>
      </c>
      <c r="AQ1288">
        <v>597</v>
      </c>
      <c r="AR1288">
        <v>2087</v>
      </c>
      <c r="AS1288">
        <v>1245800</v>
      </c>
    </row>
    <row r="1289" spans="1:45" ht="15" x14ac:dyDescent="0.2">
      <c r="A1289" s="22">
        <v>38432</v>
      </c>
      <c r="B1289" s="14">
        <v>13</v>
      </c>
      <c r="C1289" s="14">
        <v>119</v>
      </c>
      <c r="D1289" s="14">
        <v>2550</v>
      </c>
      <c r="E1289" s="21">
        <v>304877</v>
      </c>
      <c r="F1289" s="25">
        <v>26</v>
      </c>
      <c r="G1289" s="25">
        <v>139</v>
      </c>
      <c r="H1289" s="25">
        <v>2317</v>
      </c>
      <c r="I1289" s="25">
        <v>359423</v>
      </c>
      <c r="J1289" s="25">
        <v>82</v>
      </c>
      <c r="K1289" s="25">
        <v>158</v>
      </c>
      <c r="L1289" s="25">
        <v>2550</v>
      </c>
      <c r="M1289" s="25">
        <v>400165</v>
      </c>
      <c r="N1289" s="25">
        <v>108</v>
      </c>
      <c r="O1289" s="25">
        <v>197</v>
      </c>
      <c r="P1289" s="25">
        <v>2329</v>
      </c>
      <c r="Q1289" s="25">
        <v>504507</v>
      </c>
      <c r="R1289" s="25">
        <v>89</v>
      </c>
      <c r="S1289" s="25">
        <v>229</v>
      </c>
      <c r="T1289" s="25">
        <v>2516</v>
      </c>
      <c r="U1289" s="25">
        <v>577954</v>
      </c>
      <c r="V1289" s="14"/>
      <c r="W1289" s="14"/>
      <c r="X1289" s="14"/>
      <c r="Y1289" s="14"/>
      <c r="Z1289" s="25">
        <v>45</v>
      </c>
      <c r="AA1289" s="25">
        <v>299</v>
      </c>
      <c r="AB1289" s="25">
        <v>2335</v>
      </c>
      <c r="AC1289" s="25">
        <v>693822</v>
      </c>
      <c r="AD1289" s="25">
        <v>81</v>
      </c>
      <c r="AE1289" s="25">
        <v>342</v>
      </c>
      <c r="AF1289" s="25">
        <v>2352</v>
      </c>
      <c r="AG1289" s="25">
        <v>804182</v>
      </c>
      <c r="AH1289" s="4"/>
      <c r="AI1289" s="4"/>
      <c r="AJ1289" s="4"/>
      <c r="AK1289" s="4"/>
      <c r="AL1289" s="4"/>
      <c r="AM1289" s="4"/>
      <c r="AN1289" s="4"/>
      <c r="AO1289" s="4"/>
      <c r="AP1289">
        <v>5</v>
      </c>
      <c r="AQ1289">
        <v>671</v>
      </c>
      <c r="AR1289">
        <v>2340</v>
      </c>
      <c r="AS1289">
        <v>1569456</v>
      </c>
    </row>
    <row r="1290" spans="1:45" ht="15" x14ac:dyDescent="0.2">
      <c r="A1290" s="8">
        <v>38433</v>
      </c>
      <c r="B1290" s="4">
        <v>16</v>
      </c>
      <c r="C1290" s="4">
        <v>118</v>
      </c>
      <c r="D1290" s="4">
        <v>2350</v>
      </c>
      <c r="E1290" s="10">
        <v>276125</v>
      </c>
      <c r="F1290" s="4">
        <v>72</v>
      </c>
      <c r="G1290" s="4">
        <v>138</v>
      </c>
      <c r="H1290" s="9">
        <v>2450</v>
      </c>
      <c r="I1290" s="4">
        <v>337283</v>
      </c>
      <c r="J1290" s="4">
        <v>112</v>
      </c>
      <c r="K1290" s="4">
        <v>160</v>
      </c>
      <c r="L1290" s="9">
        <v>2430</v>
      </c>
      <c r="M1290" s="4">
        <v>385942</v>
      </c>
      <c r="N1290" s="4">
        <v>141</v>
      </c>
      <c r="O1290" s="4">
        <v>202</v>
      </c>
      <c r="P1290" s="9">
        <v>2467</v>
      </c>
      <c r="Q1290" s="4">
        <v>501217</v>
      </c>
      <c r="R1290" s="4">
        <v>30</v>
      </c>
      <c r="S1290" s="4">
        <v>236</v>
      </c>
      <c r="T1290" s="9">
        <v>2410</v>
      </c>
      <c r="U1290" s="4">
        <v>568323</v>
      </c>
      <c r="V1290" s="4">
        <v>70</v>
      </c>
      <c r="W1290" s="4">
        <v>251</v>
      </c>
      <c r="X1290" s="4">
        <v>2410</v>
      </c>
      <c r="Y1290" s="4">
        <v>568323</v>
      </c>
      <c r="Z1290" s="4">
        <v>13</v>
      </c>
      <c r="AA1290" s="4">
        <v>282</v>
      </c>
      <c r="AB1290" s="4">
        <v>2360</v>
      </c>
      <c r="AC1290" s="4">
        <v>664431</v>
      </c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</row>
    <row r="1291" spans="1:45" ht="15" x14ac:dyDescent="0.2">
      <c r="A1291" s="18">
        <v>38435</v>
      </c>
      <c r="B1291" s="14">
        <v>21</v>
      </c>
      <c r="C1291" s="14">
        <v>108</v>
      </c>
      <c r="D1291" s="14">
        <v>2300</v>
      </c>
      <c r="E1291" s="21">
        <v>239429</v>
      </c>
      <c r="F1291" s="25">
        <v>56</v>
      </c>
      <c r="G1291" s="25">
        <v>140</v>
      </c>
      <c r="H1291" s="25">
        <v>2433</v>
      </c>
      <c r="I1291" s="25">
        <v>325034</v>
      </c>
      <c r="J1291" s="25">
        <v>213</v>
      </c>
      <c r="K1291" s="25">
        <v>161</v>
      </c>
      <c r="L1291" s="25">
        <v>2429</v>
      </c>
      <c r="M1291" s="25">
        <v>404583</v>
      </c>
      <c r="N1291" s="25">
        <v>115</v>
      </c>
      <c r="O1291" s="25">
        <v>161</v>
      </c>
      <c r="P1291" s="25">
        <v>2462</v>
      </c>
      <c r="Q1291" s="25">
        <v>499446</v>
      </c>
      <c r="R1291" s="25">
        <v>27</v>
      </c>
      <c r="S1291" s="25">
        <v>238</v>
      </c>
      <c r="T1291" s="25">
        <v>2400</v>
      </c>
      <c r="U1291" s="25">
        <v>573662</v>
      </c>
      <c r="V1291" s="25">
        <v>61</v>
      </c>
      <c r="W1291" s="25">
        <v>276</v>
      </c>
      <c r="X1291" s="25">
        <v>2460</v>
      </c>
      <c r="Y1291" s="25">
        <v>678140</v>
      </c>
      <c r="Z1291" s="25">
        <v>43</v>
      </c>
      <c r="AA1291" s="25">
        <v>302</v>
      </c>
      <c r="AB1291" s="25">
        <v>2360</v>
      </c>
      <c r="AC1291" s="25">
        <v>733238</v>
      </c>
      <c r="AD1291" s="25">
        <v>61</v>
      </c>
      <c r="AE1291" s="25">
        <v>327</v>
      </c>
      <c r="AF1291" s="25">
        <v>2400</v>
      </c>
      <c r="AG1291" s="25">
        <v>784329</v>
      </c>
      <c r="AH1291" s="4"/>
      <c r="AI1291" s="4"/>
      <c r="AJ1291" s="4"/>
      <c r="AK1291" s="4"/>
      <c r="AL1291" s="4"/>
      <c r="AM1291" s="4"/>
      <c r="AN1291" s="4"/>
      <c r="AO1291" s="4"/>
    </row>
    <row r="1292" spans="1:45" ht="15" x14ac:dyDescent="0.2">
      <c r="A1292" s="18">
        <v>38436</v>
      </c>
      <c r="B1292" s="14"/>
      <c r="C1292" s="14"/>
      <c r="D1292" s="14"/>
      <c r="E1292" s="21"/>
      <c r="F1292" s="25"/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4"/>
      <c r="AI1292" s="4"/>
      <c r="AJ1292" s="4"/>
      <c r="AK1292" s="4"/>
      <c r="AL1292" s="4"/>
      <c r="AM1292" s="4"/>
      <c r="AN1292" s="4"/>
      <c r="AO1292" s="4"/>
    </row>
    <row r="1293" spans="1:45" ht="15" x14ac:dyDescent="0.2">
      <c r="A1293" s="8">
        <v>38440</v>
      </c>
      <c r="B1293" s="4">
        <v>4</v>
      </c>
      <c r="C1293" s="4">
        <v>112</v>
      </c>
      <c r="D1293" s="4">
        <v>2350</v>
      </c>
      <c r="E1293" s="10">
        <v>260300</v>
      </c>
      <c r="F1293" s="4">
        <v>2</v>
      </c>
      <c r="G1293" s="4">
        <v>140</v>
      </c>
      <c r="H1293" s="9">
        <v>2300</v>
      </c>
      <c r="I1293" s="4">
        <v>322000</v>
      </c>
      <c r="J1293" s="4">
        <v>112</v>
      </c>
      <c r="K1293" s="4">
        <v>162</v>
      </c>
      <c r="L1293" s="9">
        <v>2469</v>
      </c>
      <c r="M1293" s="4">
        <v>403416</v>
      </c>
      <c r="N1293" s="4">
        <v>103</v>
      </c>
      <c r="O1293" s="4">
        <v>191</v>
      </c>
      <c r="P1293" s="9">
        <v>2460</v>
      </c>
      <c r="Q1293" s="4">
        <v>481479</v>
      </c>
      <c r="R1293" s="4">
        <v>65</v>
      </c>
      <c r="S1293" s="4">
        <v>237</v>
      </c>
      <c r="T1293" s="9">
        <v>2413</v>
      </c>
      <c r="U1293" s="4">
        <v>571653</v>
      </c>
      <c r="V1293" s="4">
        <v>70</v>
      </c>
      <c r="W1293" s="4">
        <v>261</v>
      </c>
      <c r="X1293" s="4">
        <v>2385</v>
      </c>
      <c r="Y1293" s="4">
        <v>622731</v>
      </c>
      <c r="Z1293" s="4">
        <v>70</v>
      </c>
      <c r="AA1293" s="4">
        <v>281</v>
      </c>
      <c r="AB1293" s="4">
        <v>2440</v>
      </c>
      <c r="AC1293" s="4">
        <v>680951</v>
      </c>
      <c r="AD1293" s="4"/>
      <c r="AE1293" s="4"/>
      <c r="AF1293" s="4"/>
      <c r="AG1293" s="4"/>
      <c r="AH1293" s="4"/>
      <c r="AI1293" s="4"/>
      <c r="AJ1293" s="4"/>
      <c r="AK1293" s="4"/>
      <c r="AL1293" s="1">
        <v>2</v>
      </c>
      <c r="AM1293" s="1">
        <v>403</v>
      </c>
      <c r="AN1293" s="1">
        <v>2220</v>
      </c>
      <c r="AO1293" s="1">
        <v>896660</v>
      </c>
    </row>
    <row r="1294" spans="1:45" ht="15" x14ac:dyDescent="0.2">
      <c r="A1294" s="18">
        <v>38442</v>
      </c>
      <c r="B1294" s="25">
        <v>5</v>
      </c>
      <c r="C1294" s="25">
        <v>122</v>
      </c>
      <c r="D1294" s="25">
        <v>2450</v>
      </c>
      <c r="E1294" s="26">
        <v>298900</v>
      </c>
      <c r="F1294" s="25">
        <v>97</v>
      </c>
      <c r="G1294" s="25">
        <v>139</v>
      </c>
      <c r="H1294" s="25">
        <v>2404</v>
      </c>
      <c r="I1294" s="25">
        <v>342526</v>
      </c>
      <c r="J1294" s="25">
        <v>151</v>
      </c>
      <c r="K1294" s="25">
        <v>166</v>
      </c>
      <c r="L1294" s="25">
        <v>2483</v>
      </c>
      <c r="M1294" s="25">
        <v>416665</v>
      </c>
      <c r="N1294" s="25">
        <v>114</v>
      </c>
      <c r="O1294" s="25">
        <v>199</v>
      </c>
      <c r="P1294" s="25">
        <v>2514</v>
      </c>
      <c r="Q1294" s="25">
        <v>509859</v>
      </c>
      <c r="R1294" s="25">
        <v>95</v>
      </c>
      <c r="S1294" s="25">
        <v>233</v>
      </c>
      <c r="T1294" s="25">
        <v>2392</v>
      </c>
      <c r="U1294" s="25">
        <v>562289</v>
      </c>
      <c r="V1294" s="14"/>
      <c r="W1294" s="14"/>
      <c r="X1294" s="14"/>
      <c r="Y1294" s="14"/>
      <c r="Z1294" s="14"/>
      <c r="AA1294" s="14"/>
      <c r="AB1294" s="14"/>
      <c r="AC1294" s="14"/>
      <c r="AD1294" s="25">
        <v>7</v>
      </c>
      <c r="AE1294" s="25">
        <v>343</v>
      </c>
      <c r="AF1294" s="25">
        <v>2170</v>
      </c>
      <c r="AG1294" s="25">
        <v>760520</v>
      </c>
      <c r="AH1294" s="4"/>
      <c r="AI1294" s="4"/>
      <c r="AJ1294" s="4"/>
      <c r="AK1294" s="4"/>
      <c r="AL1294" s="4"/>
      <c r="AM1294" s="4"/>
      <c r="AN1294" s="4"/>
      <c r="AO1294" s="4"/>
    </row>
    <row r="1295" spans="1:45" ht="15" x14ac:dyDescent="0.2">
      <c r="A1295" s="18"/>
      <c r="B1295" s="25"/>
      <c r="C1295" s="25"/>
      <c r="D1295" s="25"/>
      <c r="E1295" s="26"/>
      <c r="F1295" s="25"/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14"/>
      <c r="W1295" s="14"/>
      <c r="X1295" s="14"/>
      <c r="Y1295" s="14"/>
      <c r="Z1295" s="14"/>
      <c r="AA1295" s="14"/>
      <c r="AB1295" s="14"/>
      <c r="AC1295" s="14"/>
      <c r="AD1295" s="25"/>
      <c r="AE1295" s="25"/>
      <c r="AF1295" s="25"/>
      <c r="AG1295" s="25"/>
      <c r="AH1295" s="4"/>
      <c r="AI1295" s="4"/>
      <c r="AJ1295" s="4"/>
      <c r="AK1295" s="4"/>
      <c r="AL1295" s="4"/>
      <c r="AM1295" s="4"/>
      <c r="AN1295" s="4"/>
      <c r="AO1295" s="4"/>
    </row>
    <row r="1296" spans="1:45" ht="15" x14ac:dyDescent="0.2">
      <c r="A1296" s="8">
        <v>38443</v>
      </c>
      <c r="B1296" s="4">
        <v>5</v>
      </c>
      <c r="C1296" s="4">
        <v>113</v>
      </c>
      <c r="D1296" s="4">
        <v>2425</v>
      </c>
      <c r="E1296" s="10">
        <v>273660</v>
      </c>
      <c r="F1296" s="4">
        <v>63</v>
      </c>
      <c r="G1296" s="4">
        <v>139</v>
      </c>
      <c r="H1296" s="9">
        <v>2430</v>
      </c>
      <c r="I1296" s="4">
        <v>338705</v>
      </c>
      <c r="J1296" s="4">
        <v>70</v>
      </c>
      <c r="K1296" s="4">
        <v>165</v>
      </c>
      <c r="L1296" s="9">
        <v>2475</v>
      </c>
      <c r="M1296" s="4">
        <v>412924</v>
      </c>
      <c r="N1296" s="4">
        <v>75</v>
      </c>
      <c r="O1296" s="4">
        <v>181</v>
      </c>
      <c r="P1296" s="9">
        <v>2475</v>
      </c>
      <c r="Q1296" s="4">
        <v>463660</v>
      </c>
      <c r="R1296" s="4">
        <v>48</v>
      </c>
      <c r="S1296" s="4">
        <v>224</v>
      </c>
      <c r="T1296" s="9">
        <v>2500</v>
      </c>
      <c r="U1296" s="4">
        <v>558854</v>
      </c>
      <c r="V1296" s="4">
        <v>18</v>
      </c>
      <c r="W1296" s="4">
        <v>269</v>
      </c>
      <c r="X1296" s="4">
        <v>2410</v>
      </c>
      <c r="Y1296" s="4">
        <v>651498</v>
      </c>
      <c r="Z1296" s="4">
        <v>50</v>
      </c>
      <c r="AA1296" s="4">
        <v>290</v>
      </c>
      <c r="AB1296" s="4">
        <v>2400</v>
      </c>
      <c r="AC1296" s="4">
        <v>696000</v>
      </c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>
        <v>8</v>
      </c>
      <c r="AQ1296">
        <v>582</v>
      </c>
      <c r="AR1296">
        <v>2367</v>
      </c>
      <c r="AS1296">
        <v>1374720</v>
      </c>
    </row>
    <row r="1297" spans="1:45" ht="15" x14ac:dyDescent="0.2">
      <c r="A1297" s="8">
        <v>38447</v>
      </c>
      <c r="B1297" s="4">
        <v>47</v>
      </c>
      <c r="C1297" s="4">
        <v>122</v>
      </c>
      <c r="D1297" s="4">
        <v>2475</v>
      </c>
      <c r="E1297" s="10">
        <v>312632</v>
      </c>
      <c r="F1297" s="4">
        <v>53</v>
      </c>
      <c r="G1297" s="4">
        <v>144</v>
      </c>
      <c r="H1297" s="9">
        <v>2490</v>
      </c>
      <c r="I1297" s="4">
        <v>363204</v>
      </c>
      <c r="J1297" s="4">
        <v>74</v>
      </c>
      <c r="K1297" s="4">
        <v>160</v>
      </c>
      <c r="L1297" s="9">
        <v>2517</v>
      </c>
      <c r="M1297" s="4">
        <v>402557</v>
      </c>
      <c r="N1297" s="4">
        <v>141</v>
      </c>
      <c r="O1297" s="4">
        <v>201</v>
      </c>
      <c r="P1297" s="9">
        <v>2500</v>
      </c>
      <c r="Q1297" s="4">
        <v>504772</v>
      </c>
      <c r="R1297" s="4">
        <v>34</v>
      </c>
      <c r="S1297" s="4">
        <v>230</v>
      </c>
      <c r="T1297" s="9">
        <v>2473</v>
      </c>
      <c r="U1297" s="4">
        <v>563187</v>
      </c>
      <c r="V1297" s="4"/>
      <c r="W1297" s="4"/>
      <c r="X1297" s="4"/>
      <c r="Y1297" s="4"/>
      <c r="Z1297" s="4">
        <v>22</v>
      </c>
      <c r="AA1297" s="4">
        <v>292</v>
      </c>
      <c r="AB1297" s="4">
        <v>2420</v>
      </c>
      <c r="AC1297" s="4">
        <v>705980</v>
      </c>
      <c r="AD1297" s="4">
        <v>1</v>
      </c>
      <c r="AE1297" s="4">
        <v>320</v>
      </c>
      <c r="AF1297" s="4">
        <v>2340</v>
      </c>
      <c r="AG1297" s="4">
        <v>748800</v>
      </c>
      <c r="AH1297" s="4"/>
      <c r="AI1297" s="4"/>
      <c r="AJ1297" s="4"/>
      <c r="AK1297" s="4"/>
      <c r="AL1297" s="4"/>
      <c r="AM1297" s="4"/>
      <c r="AN1297" s="4"/>
      <c r="AO1297" s="4"/>
      <c r="AP1297">
        <v>6</v>
      </c>
      <c r="AQ1297">
        <v>541</v>
      </c>
      <c r="AR1297">
        <v>2313</v>
      </c>
      <c r="AS1297">
        <v>1250953</v>
      </c>
    </row>
    <row r="1298" spans="1:45" ht="15" x14ac:dyDescent="0.2">
      <c r="A1298" s="18">
        <v>38449</v>
      </c>
      <c r="B1298" s="25">
        <v>17</v>
      </c>
      <c r="C1298" s="25">
        <v>119</v>
      </c>
      <c r="D1298" s="25">
        <v>2528</v>
      </c>
      <c r="E1298" s="26">
        <v>299591</v>
      </c>
      <c r="F1298" s="25">
        <v>69</v>
      </c>
      <c r="G1298" s="25">
        <v>142</v>
      </c>
      <c r="H1298" s="25">
        <v>2450</v>
      </c>
      <c r="I1298" s="25">
        <v>351964</v>
      </c>
      <c r="J1298" s="25">
        <v>187</v>
      </c>
      <c r="K1298" s="25">
        <v>169</v>
      </c>
      <c r="L1298" s="25">
        <v>2460</v>
      </c>
      <c r="M1298" s="25">
        <v>423093</v>
      </c>
      <c r="N1298" s="25">
        <v>220</v>
      </c>
      <c r="O1298" s="25">
        <v>194</v>
      </c>
      <c r="P1298" s="25">
        <v>2483</v>
      </c>
      <c r="Q1298" s="25">
        <v>490583</v>
      </c>
      <c r="R1298" s="25">
        <v>45</v>
      </c>
      <c r="S1298" s="25">
        <v>232</v>
      </c>
      <c r="T1298" s="25">
        <v>2453</v>
      </c>
      <c r="U1298" s="25">
        <v>580877</v>
      </c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4"/>
      <c r="AI1298" s="4"/>
      <c r="AJ1298" s="4"/>
      <c r="AK1298" s="4"/>
      <c r="AL1298" s="4"/>
      <c r="AM1298" s="4"/>
      <c r="AN1298" s="4"/>
      <c r="AO1298" s="4"/>
    </row>
    <row r="1299" spans="1:45" ht="15" x14ac:dyDescent="0.2">
      <c r="A1299" s="8">
        <v>38450</v>
      </c>
      <c r="B1299" s="4">
        <v>27</v>
      </c>
      <c r="C1299" s="4">
        <v>112</v>
      </c>
      <c r="D1299" s="4">
        <v>2588</v>
      </c>
      <c r="E1299" s="10">
        <v>291252</v>
      </c>
      <c r="F1299" s="4">
        <v>58</v>
      </c>
      <c r="G1299" s="4">
        <v>143</v>
      </c>
      <c r="H1299" s="9">
        <v>2626</v>
      </c>
      <c r="I1299" s="4">
        <v>379148</v>
      </c>
      <c r="J1299" s="4">
        <v>46</v>
      </c>
      <c r="K1299" s="4">
        <v>156</v>
      </c>
      <c r="L1299" s="9">
        <v>2570</v>
      </c>
      <c r="M1299" s="4">
        <v>430224</v>
      </c>
      <c r="N1299" s="4">
        <v>112</v>
      </c>
      <c r="O1299" s="4">
        <v>204</v>
      </c>
      <c r="P1299" s="9">
        <v>2580</v>
      </c>
      <c r="Q1299" s="4">
        <v>529112</v>
      </c>
      <c r="R1299" s="4">
        <v>77</v>
      </c>
      <c r="S1299" s="4">
        <v>239</v>
      </c>
      <c r="T1299" s="9">
        <v>2463</v>
      </c>
      <c r="U1299" s="4">
        <v>587317</v>
      </c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>
        <v>5</v>
      </c>
      <c r="AQ1299">
        <v>574</v>
      </c>
      <c r="AR1299">
        <v>2348</v>
      </c>
      <c r="AS1299">
        <v>1347032</v>
      </c>
    </row>
    <row r="1300" spans="1:45" ht="15" x14ac:dyDescent="0.2">
      <c r="A1300" s="8">
        <v>38454</v>
      </c>
      <c r="B1300" s="4">
        <v>34</v>
      </c>
      <c r="C1300" s="4">
        <v>126</v>
      </c>
      <c r="D1300" s="4">
        <v>2650</v>
      </c>
      <c r="E1300" s="10">
        <v>332629</v>
      </c>
      <c r="F1300" s="4">
        <v>56</v>
      </c>
      <c r="G1300" s="4">
        <v>144</v>
      </c>
      <c r="H1300" s="9">
        <v>2550</v>
      </c>
      <c r="I1300" s="4">
        <v>371102</v>
      </c>
      <c r="J1300" s="4">
        <v>122</v>
      </c>
      <c r="K1300" s="4">
        <v>156</v>
      </c>
      <c r="L1300" s="9">
        <v>2612</v>
      </c>
      <c r="M1300" s="4">
        <v>408270</v>
      </c>
      <c r="N1300" s="4">
        <v>76</v>
      </c>
      <c r="O1300" s="4">
        <v>196</v>
      </c>
      <c r="P1300" s="9">
        <v>2550</v>
      </c>
      <c r="Q1300" s="4">
        <v>505843</v>
      </c>
      <c r="R1300" s="4">
        <v>143</v>
      </c>
      <c r="S1300" s="4">
        <v>231</v>
      </c>
      <c r="T1300" s="9">
        <v>2464</v>
      </c>
      <c r="U1300" s="4">
        <v>574721</v>
      </c>
      <c r="V1300" s="4">
        <v>39</v>
      </c>
      <c r="W1300" s="4">
        <v>253</v>
      </c>
      <c r="X1300" s="4">
        <v>2360</v>
      </c>
      <c r="Y1300" s="4">
        <v>593762</v>
      </c>
      <c r="Z1300" s="4">
        <v>20</v>
      </c>
      <c r="AA1300" s="4">
        <v>281</v>
      </c>
      <c r="AB1300" s="4">
        <v>2420</v>
      </c>
      <c r="AC1300" s="4">
        <v>680020</v>
      </c>
      <c r="AD1300" s="4"/>
      <c r="AE1300" s="4"/>
      <c r="AF1300" s="4"/>
      <c r="AG1300" s="4"/>
      <c r="AH1300" s="1">
        <v>1</v>
      </c>
      <c r="AI1300" s="1">
        <v>380</v>
      </c>
      <c r="AJ1300" s="1">
        <v>2240</v>
      </c>
      <c r="AK1300" s="1">
        <v>851200</v>
      </c>
      <c r="AL1300" s="1">
        <v>2</v>
      </c>
      <c r="AM1300" s="1">
        <v>420</v>
      </c>
      <c r="AN1300" s="1">
        <v>2320</v>
      </c>
      <c r="AO1300" s="1">
        <v>974240</v>
      </c>
    </row>
    <row r="1301" spans="1:45" ht="15" x14ac:dyDescent="0.2">
      <c r="A1301" s="18">
        <v>38456</v>
      </c>
      <c r="B1301" s="14"/>
      <c r="C1301" s="14"/>
      <c r="D1301" s="14"/>
      <c r="E1301" s="21"/>
      <c r="F1301" s="25">
        <v>13</v>
      </c>
      <c r="G1301" s="25">
        <v>130</v>
      </c>
      <c r="H1301" s="25">
        <v>2600</v>
      </c>
      <c r="I1301" s="25">
        <v>337600</v>
      </c>
      <c r="J1301" s="25">
        <v>120</v>
      </c>
      <c r="K1301" s="25">
        <v>165</v>
      </c>
      <c r="L1301" s="25">
        <v>2514</v>
      </c>
      <c r="M1301" s="25">
        <v>413492</v>
      </c>
      <c r="N1301" s="25">
        <v>112</v>
      </c>
      <c r="O1301" s="25">
        <v>201</v>
      </c>
      <c r="P1301" s="25">
        <v>2597</v>
      </c>
      <c r="Q1301" s="25">
        <v>524525</v>
      </c>
      <c r="R1301" s="14"/>
      <c r="S1301" s="14"/>
      <c r="T1301" s="14"/>
      <c r="U1301" s="14"/>
      <c r="V1301" s="14"/>
      <c r="W1301" s="14"/>
      <c r="X1301" s="14"/>
      <c r="Y1301" s="14"/>
      <c r="Z1301" s="25">
        <v>6</v>
      </c>
      <c r="AA1301" s="25">
        <v>318</v>
      </c>
      <c r="AB1301" s="25">
        <v>2280</v>
      </c>
      <c r="AC1301" s="25">
        <v>725040</v>
      </c>
      <c r="AD1301" s="14"/>
      <c r="AE1301" s="14"/>
      <c r="AF1301" s="14"/>
      <c r="AG1301" s="14"/>
      <c r="AH1301" s="4"/>
      <c r="AI1301" s="4"/>
      <c r="AJ1301" s="4"/>
      <c r="AK1301" s="4"/>
      <c r="AL1301" s="4"/>
      <c r="AM1301" s="4"/>
      <c r="AN1301" s="4"/>
      <c r="AO1301" s="4"/>
    </row>
    <row r="1302" spans="1:45" ht="15" x14ac:dyDescent="0.2">
      <c r="A1302" s="8">
        <v>38457</v>
      </c>
      <c r="B1302" s="4">
        <v>26</v>
      </c>
      <c r="C1302" s="4">
        <v>104</v>
      </c>
      <c r="D1302" s="4">
        <v>2550</v>
      </c>
      <c r="E1302" s="10">
        <v>265981</v>
      </c>
      <c r="F1302" s="4">
        <v>100</v>
      </c>
      <c r="G1302" s="4">
        <v>136</v>
      </c>
      <c r="H1302" s="9">
        <v>2592</v>
      </c>
      <c r="I1302" s="4">
        <v>350860</v>
      </c>
      <c r="J1302" s="4">
        <v>33</v>
      </c>
      <c r="K1302" s="4">
        <v>156</v>
      </c>
      <c r="L1302" s="9">
        <v>2500</v>
      </c>
      <c r="M1302" s="4">
        <v>389091</v>
      </c>
      <c r="N1302" s="4">
        <v>12</v>
      </c>
      <c r="O1302" s="4">
        <v>196</v>
      </c>
      <c r="P1302" s="9">
        <v>2550</v>
      </c>
      <c r="Q1302" s="4">
        <v>500225</v>
      </c>
      <c r="R1302" s="4">
        <v>43</v>
      </c>
      <c r="S1302" s="4">
        <v>235</v>
      </c>
      <c r="T1302" s="9">
        <v>2460</v>
      </c>
      <c r="U1302" s="4">
        <v>573247</v>
      </c>
      <c r="V1302" s="4">
        <v>1</v>
      </c>
      <c r="W1302" s="4">
        <v>276</v>
      </c>
      <c r="X1302" s="4">
        <v>2400</v>
      </c>
      <c r="Y1302" s="4">
        <v>662400</v>
      </c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</row>
    <row r="1303" spans="1:45" ht="15" x14ac:dyDescent="0.2">
      <c r="A1303" s="8">
        <v>38461</v>
      </c>
      <c r="B1303" s="11">
        <v>93</v>
      </c>
      <c r="C1303" s="11">
        <v>110</v>
      </c>
      <c r="D1303" s="4">
        <v>2678</v>
      </c>
      <c r="E1303" s="10">
        <v>295373</v>
      </c>
      <c r="F1303" s="4">
        <v>107</v>
      </c>
      <c r="G1303" s="4">
        <v>139</v>
      </c>
      <c r="H1303" s="9">
        <v>2680</v>
      </c>
      <c r="I1303" s="4">
        <v>373424</v>
      </c>
      <c r="J1303" s="4">
        <v>185</v>
      </c>
      <c r="K1303" s="4">
        <v>163</v>
      </c>
      <c r="L1303" s="9">
        <v>2625</v>
      </c>
      <c r="M1303" s="4">
        <v>428627</v>
      </c>
      <c r="N1303" s="4">
        <v>142</v>
      </c>
      <c r="O1303" s="4">
        <v>197</v>
      </c>
      <c r="P1303" s="9">
        <v>2589</v>
      </c>
      <c r="Q1303" s="4">
        <v>513741</v>
      </c>
      <c r="R1303" s="4">
        <v>39</v>
      </c>
      <c r="S1303" s="4">
        <v>233</v>
      </c>
      <c r="T1303" s="9">
        <v>2510</v>
      </c>
      <c r="U1303" s="4">
        <v>587675</v>
      </c>
      <c r="V1303" s="4">
        <v>53</v>
      </c>
      <c r="W1303" s="4">
        <v>267</v>
      </c>
      <c r="X1303" s="4">
        <v>2435</v>
      </c>
      <c r="Y1303" s="4">
        <v>650485</v>
      </c>
      <c r="Z1303" s="4">
        <v>23</v>
      </c>
      <c r="AA1303" s="4">
        <v>282</v>
      </c>
      <c r="AB1303" s="4">
        <v>2420</v>
      </c>
      <c r="AC1303" s="4">
        <v>683492</v>
      </c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>
        <v>5</v>
      </c>
      <c r="AQ1303">
        <v>566</v>
      </c>
      <c r="AR1303">
        <v>2400</v>
      </c>
      <c r="AS1303">
        <v>1357432</v>
      </c>
    </row>
    <row r="1304" spans="1:45" ht="15" x14ac:dyDescent="0.2">
      <c r="A1304" s="8">
        <v>38463</v>
      </c>
      <c r="B1304" s="11"/>
      <c r="C1304" s="11"/>
      <c r="D1304" s="4"/>
      <c r="E1304" s="10"/>
      <c r="F1304" s="4"/>
      <c r="G1304" s="4"/>
      <c r="H1304" s="9"/>
      <c r="I1304" s="4"/>
      <c r="J1304" s="4"/>
      <c r="K1304" s="4"/>
      <c r="L1304" s="9"/>
      <c r="M1304" s="4"/>
      <c r="N1304" s="4"/>
      <c r="O1304" s="4"/>
      <c r="P1304" s="9"/>
      <c r="Q1304" s="4"/>
      <c r="R1304" s="4"/>
      <c r="S1304" s="4"/>
      <c r="T1304" s="9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</row>
    <row r="1305" spans="1:45" ht="15" x14ac:dyDescent="0.2">
      <c r="A1305" s="8">
        <v>38464</v>
      </c>
      <c r="B1305" s="4">
        <v>44</v>
      </c>
      <c r="C1305" s="4">
        <v>117</v>
      </c>
      <c r="D1305" s="4">
        <v>2583</v>
      </c>
      <c r="E1305" s="10">
        <v>312080</v>
      </c>
      <c r="F1305" s="4">
        <v>9</v>
      </c>
      <c r="G1305" s="4">
        <v>133</v>
      </c>
      <c r="H1305" s="9">
        <v>2600</v>
      </c>
      <c r="I1305" s="4">
        <v>341344</v>
      </c>
      <c r="J1305" s="4">
        <v>20</v>
      </c>
      <c r="K1305" s="4">
        <v>151</v>
      </c>
      <c r="L1305" s="9">
        <v>2650</v>
      </c>
      <c r="M1305" s="4">
        <v>400414</v>
      </c>
      <c r="N1305" s="4">
        <v>71</v>
      </c>
      <c r="O1305" s="4">
        <v>186</v>
      </c>
      <c r="P1305" s="9">
        <v>2638</v>
      </c>
      <c r="Q1305" s="4">
        <v>492156</v>
      </c>
      <c r="R1305" s="4">
        <v>50</v>
      </c>
      <c r="S1305" s="4">
        <v>220</v>
      </c>
      <c r="T1305" s="9">
        <v>2550</v>
      </c>
      <c r="U1305" s="4">
        <v>561000</v>
      </c>
      <c r="V1305" s="4"/>
      <c r="W1305" s="4"/>
      <c r="X1305" s="4"/>
      <c r="Y1305" s="4"/>
      <c r="Z1305" s="4">
        <v>2</v>
      </c>
      <c r="AA1305" s="4">
        <v>319</v>
      </c>
      <c r="AB1305" s="4">
        <v>2220</v>
      </c>
      <c r="AC1305" s="4">
        <v>708780</v>
      </c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>
        <v>2</v>
      </c>
      <c r="AQ1305">
        <v>672</v>
      </c>
      <c r="AR1305">
        <v>2420</v>
      </c>
      <c r="AS1305">
        <v>1627360</v>
      </c>
    </row>
    <row r="1306" spans="1:45" ht="15.75" x14ac:dyDescent="0.25">
      <c r="A1306" s="8">
        <v>38468</v>
      </c>
      <c r="B1306" s="4">
        <v>56</v>
      </c>
      <c r="C1306" s="4">
        <v>119</v>
      </c>
      <c r="D1306" s="4">
        <v>2638</v>
      </c>
      <c r="E1306" s="10">
        <v>314400</v>
      </c>
      <c r="F1306" s="4">
        <v>86</v>
      </c>
      <c r="G1306" s="4">
        <v>141</v>
      </c>
      <c r="H1306" s="9">
        <v>2550</v>
      </c>
      <c r="I1306" s="4">
        <v>361435</v>
      </c>
      <c r="J1306" s="4">
        <v>114</v>
      </c>
      <c r="K1306" s="4">
        <v>165</v>
      </c>
      <c r="L1306" s="9">
        <v>2633</v>
      </c>
      <c r="M1306" s="4">
        <v>431995</v>
      </c>
      <c r="N1306" s="4">
        <v>350</v>
      </c>
      <c r="O1306" s="4">
        <v>198</v>
      </c>
      <c r="P1306" s="9">
        <v>2605</v>
      </c>
      <c r="Q1306" s="4">
        <v>519719</v>
      </c>
      <c r="R1306" s="4">
        <v>47</v>
      </c>
      <c r="S1306" s="4">
        <v>231</v>
      </c>
      <c r="T1306" s="9">
        <v>2498</v>
      </c>
      <c r="U1306" s="4">
        <v>589054</v>
      </c>
      <c r="V1306" s="4">
        <v>21</v>
      </c>
      <c r="W1306" s="4">
        <v>259</v>
      </c>
      <c r="X1306" s="4">
        <v>2390</v>
      </c>
      <c r="Y1306" s="4">
        <v>623221</v>
      </c>
      <c r="Z1306" s="4">
        <v>11</v>
      </c>
      <c r="AA1306" s="4">
        <v>296</v>
      </c>
      <c r="AB1306" s="4">
        <v>2380</v>
      </c>
      <c r="AC1306" s="4">
        <v>703615</v>
      </c>
      <c r="AD1306" s="4">
        <v>13</v>
      </c>
      <c r="AE1306" s="4">
        <v>351</v>
      </c>
      <c r="AF1306" s="4">
        <v>2380</v>
      </c>
      <c r="AG1306" s="4">
        <v>836295</v>
      </c>
      <c r="AH1306" s="6">
        <v>12</v>
      </c>
      <c r="AI1306" s="6">
        <v>374</v>
      </c>
      <c r="AJ1306" s="6">
        <v>2340</v>
      </c>
      <c r="AK1306" s="6">
        <v>874380</v>
      </c>
      <c r="AL1306" s="4"/>
      <c r="AM1306" s="4"/>
      <c r="AN1306" s="4"/>
      <c r="AO1306" s="4"/>
      <c r="AP1306">
        <v>3</v>
      </c>
      <c r="AQ1306">
        <v>645</v>
      </c>
      <c r="AR1306">
        <v>2460</v>
      </c>
      <c r="AS1306">
        <v>1588387</v>
      </c>
    </row>
    <row r="1307" spans="1:45" ht="15" x14ac:dyDescent="0.2">
      <c r="A1307" s="18">
        <v>38470</v>
      </c>
      <c r="B1307" s="25">
        <v>21</v>
      </c>
      <c r="C1307" s="25">
        <v>108</v>
      </c>
      <c r="D1307" s="25">
        <v>2300</v>
      </c>
      <c r="E1307" s="26">
        <v>239429</v>
      </c>
      <c r="F1307" s="25">
        <v>56</v>
      </c>
      <c r="G1307" s="25">
        <v>140</v>
      </c>
      <c r="H1307" s="25">
        <v>2433</v>
      </c>
      <c r="I1307" s="25">
        <v>325347</v>
      </c>
      <c r="J1307" s="25">
        <v>213</v>
      </c>
      <c r="K1307" s="25">
        <v>161</v>
      </c>
      <c r="L1307" s="25">
        <v>2429</v>
      </c>
      <c r="M1307" s="25">
        <v>404583</v>
      </c>
      <c r="N1307" s="25">
        <v>115</v>
      </c>
      <c r="O1307" s="25">
        <v>161</v>
      </c>
      <c r="P1307" s="25">
        <v>2462</v>
      </c>
      <c r="Q1307" s="25">
        <v>499446</v>
      </c>
      <c r="R1307" s="25">
        <v>27</v>
      </c>
      <c r="S1307" s="25">
        <v>238</v>
      </c>
      <c r="T1307" s="25">
        <v>2400</v>
      </c>
      <c r="U1307" s="25">
        <v>573062</v>
      </c>
      <c r="V1307" s="25">
        <v>61</v>
      </c>
      <c r="W1307" s="25">
        <v>276</v>
      </c>
      <c r="X1307" s="25">
        <v>2460</v>
      </c>
      <c r="Y1307" s="25">
        <v>678140</v>
      </c>
      <c r="Z1307" s="25">
        <v>43</v>
      </c>
      <c r="AA1307" s="25">
        <v>302</v>
      </c>
      <c r="AB1307" s="25">
        <v>2360</v>
      </c>
      <c r="AC1307" s="25">
        <v>733238</v>
      </c>
      <c r="AD1307" s="25">
        <v>61</v>
      </c>
      <c r="AE1307" s="25">
        <v>327</v>
      </c>
      <c r="AF1307" s="25">
        <v>2400</v>
      </c>
      <c r="AG1307" s="25">
        <v>784329</v>
      </c>
      <c r="AH1307" s="4"/>
      <c r="AI1307" s="4"/>
      <c r="AJ1307" s="4"/>
      <c r="AK1307" s="4"/>
      <c r="AL1307" s="4"/>
      <c r="AM1307" s="4"/>
      <c r="AN1307" s="4"/>
      <c r="AO1307" s="4"/>
    </row>
    <row r="1308" spans="1:45" ht="15" x14ac:dyDescent="0.2">
      <c r="A1308" s="8">
        <v>38471</v>
      </c>
      <c r="B1308" s="4">
        <v>44</v>
      </c>
      <c r="C1308" s="4">
        <v>114</v>
      </c>
      <c r="D1308" s="4">
        <v>2575</v>
      </c>
      <c r="E1308" s="10">
        <v>295009</v>
      </c>
      <c r="F1308" s="4">
        <v>87</v>
      </c>
      <c r="G1308" s="4">
        <v>134</v>
      </c>
      <c r="H1308" s="9">
        <v>2588</v>
      </c>
      <c r="I1308" s="4">
        <v>370461</v>
      </c>
      <c r="J1308" s="4">
        <v>27</v>
      </c>
      <c r="K1308" s="4">
        <v>160</v>
      </c>
      <c r="L1308" s="9">
        <v>2600</v>
      </c>
      <c r="M1308" s="4">
        <v>416778</v>
      </c>
      <c r="N1308" s="4">
        <v>85</v>
      </c>
      <c r="O1308" s="4">
        <v>195</v>
      </c>
      <c r="P1308" s="9">
        <v>2575</v>
      </c>
      <c r="Q1308" s="4">
        <v>504732</v>
      </c>
      <c r="R1308" s="4">
        <v>60</v>
      </c>
      <c r="S1308" s="4">
        <v>230</v>
      </c>
      <c r="T1308" s="9">
        <v>2250</v>
      </c>
      <c r="U1308" s="4">
        <v>586500</v>
      </c>
      <c r="V1308" s="4"/>
      <c r="W1308" s="4"/>
      <c r="X1308" s="4"/>
      <c r="Y1308" s="4"/>
      <c r="Z1308" s="4">
        <v>40</v>
      </c>
      <c r="AA1308" s="4">
        <v>293</v>
      </c>
      <c r="AB1308" s="4">
        <v>2400</v>
      </c>
      <c r="AC1308" s="4">
        <v>703440</v>
      </c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</row>
    <row r="1309" spans="1:45" ht="15" x14ac:dyDescent="0.2">
      <c r="A1309" s="8"/>
      <c r="B1309" s="4"/>
      <c r="C1309" s="4"/>
      <c r="D1309" s="4"/>
      <c r="E1309" s="10"/>
      <c r="F1309" s="4"/>
      <c r="G1309" s="4"/>
      <c r="H1309" s="9"/>
      <c r="I1309" s="4"/>
      <c r="J1309" s="4"/>
      <c r="K1309" s="4"/>
      <c r="L1309" s="9"/>
      <c r="M1309" s="4"/>
      <c r="N1309" s="4"/>
      <c r="O1309" s="4"/>
      <c r="P1309" s="9"/>
      <c r="Q1309" s="4"/>
      <c r="R1309" s="4"/>
      <c r="S1309" s="4"/>
      <c r="T1309" s="9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</row>
    <row r="1310" spans="1:45" ht="15" x14ac:dyDescent="0.2">
      <c r="A1310" s="8">
        <v>38475</v>
      </c>
      <c r="B1310" s="4">
        <v>94</v>
      </c>
      <c r="C1310" s="4">
        <v>116</v>
      </c>
      <c r="D1310" s="4">
        <v>2671</v>
      </c>
      <c r="E1310" s="10">
        <v>311831</v>
      </c>
      <c r="F1310" s="4">
        <v>58</v>
      </c>
      <c r="G1310" s="4">
        <v>142</v>
      </c>
      <c r="H1310" s="9">
        <v>2560</v>
      </c>
      <c r="I1310" s="4">
        <v>370704</v>
      </c>
      <c r="J1310" s="4">
        <v>98</v>
      </c>
      <c r="K1310" s="4">
        <v>163</v>
      </c>
      <c r="L1310" s="9">
        <v>2658</v>
      </c>
      <c r="M1310" s="4">
        <v>436398</v>
      </c>
      <c r="N1310" s="4">
        <v>203</v>
      </c>
      <c r="O1310" s="4">
        <v>197</v>
      </c>
      <c r="P1310" s="9">
        <v>2443</v>
      </c>
      <c r="Q1310" s="4">
        <v>423023</v>
      </c>
      <c r="R1310" s="4">
        <v>94</v>
      </c>
      <c r="S1310" s="4">
        <v>236</v>
      </c>
      <c r="T1310" s="9">
        <v>2480</v>
      </c>
      <c r="U1310" s="4">
        <v>587441</v>
      </c>
      <c r="V1310" s="4">
        <v>19</v>
      </c>
      <c r="W1310" s="4">
        <v>276</v>
      </c>
      <c r="X1310" s="4">
        <v>2480</v>
      </c>
      <c r="Y1310" s="4">
        <v>684480</v>
      </c>
      <c r="Z1310" s="4">
        <v>17</v>
      </c>
      <c r="AA1310" s="4">
        <v>287</v>
      </c>
      <c r="AB1310" s="4">
        <v>2480</v>
      </c>
      <c r="AC1310" s="4">
        <v>712781</v>
      </c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</row>
    <row r="1311" spans="1:45" ht="15" x14ac:dyDescent="0.2">
      <c r="A1311" s="18">
        <v>38477</v>
      </c>
      <c r="B1311" s="25">
        <v>73</v>
      </c>
      <c r="C1311" s="25">
        <v>124</v>
      </c>
      <c r="D1311" s="25">
        <v>2650</v>
      </c>
      <c r="E1311" s="26">
        <v>330163</v>
      </c>
      <c r="F1311" s="25">
        <v>44</v>
      </c>
      <c r="G1311" s="25">
        <v>137</v>
      </c>
      <c r="H1311" s="25">
        <v>2550</v>
      </c>
      <c r="I1311" s="25">
        <v>348602</v>
      </c>
      <c r="J1311" s="25">
        <v>186</v>
      </c>
      <c r="K1311" s="25">
        <v>166</v>
      </c>
      <c r="L1311" s="25">
        <v>2610</v>
      </c>
      <c r="M1311" s="25">
        <v>433078</v>
      </c>
      <c r="N1311" s="25">
        <v>123</v>
      </c>
      <c r="O1311" s="25">
        <v>197</v>
      </c>
      <c r="P1311" s="25">
        <v>2575</v>
      </c>
      <c r="Q1311" s="25">
        <v>507414</v>
      </c>
      <c r="R1311" s="25">
        <v>130</v>
      </c>
      <c r="S1311" s="25">
        <v>230</v>
      </c>
      <c r="T1311" s="25">
        <v>2543</v>
      </c>
      <c r="U1311" s="25">
        <v>585853</v>
      </c>
      <c r="V1311" s="25">
        <v>62</v>
      </c>
      <c r="W1311" s="25">
        <v>264</v>
      </c>
      <c r="X1311" s="25">
        <v>2470</v>
      </c>
      <c r="Y1311" s="25">
        <v>653844</v>
      </c>
      <c r="Z1311" s="25">
        <v>16</v>
      </c>
      <c r="AA1311" s="25">
        <v>282</v>
      </c>
      <c r="AB1311" s="25">
        <v>2370</v>
      </c>
      <c r="AC1311" s="25">
        <v>582964</v>
      </c>
      <c r="AD1311" s="14"/>
      <c r="AE1311" s="14"/>
      <c r="AF1311" s="14"/>
      <c r="AG1311" s="14"/>
      <c r="AH1311" s="4"/>
      <c r="AI1311" s="4"/>
      <c r="AJ1311" s="4"/>
      <c r="AK1311" s="4"/>
      <c r="AL1311" s="4"/>
      <c r="AM1311" s="4"/>
      <c r="AN1311" s="4"/>
      <c r="AO1311" s="4"/>
    </row>
    <row r="1312" spans="1:45" ht="15" x14ac:dyDescent="0.2">
      <c r="A1312" s="8">
        <v>38478</v>
      </c>
      <c r="B1312" s="4"/>
      <c r="C1312" s="4"/>
      <c r="D1312" s="4"/>
      <c r="E1312" s="10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</row>
    <row r="1313" spans="1:45" ht="15" x14ac:dyDescent="0.2">
      <c r="A1313" s="8">
        <v>38482</v>
      </c>
      <c r="B1313" s="4">
        <v>43</v>
      </c>
      <c r="C1313" s="4">
        <v>114</v>
      </c>
      <c r="D1313" s="4">
        <v>2700</v>
      </c>
      <c r="E1313" s="10">
        <v>306558</v>
      </c>
      <c r="F1313" s="4">
        <v>94</v>
      </c>
      <c r="G1313" s="4">
        <v>138</v>
      </c>
      <c r="H1313" s="9">
        <v>2667</v>
      </c>
      <c r="I1313" s="4">
        <v>367177</v>
      </c>
      <c r="J1313" s="4">
        <v>107</v>
      </c>
      <c r="K1313" s="4">
        <v>163</v>
      </c>
      <c r="L1313" s="9">
        <v>2675</v>
      </c>
      <c r="M1313" s="4">
        <v>430852</v>
      </c>
      <c r="N1313" s="4">
        <v>169</v>
      </c>
      <c r="O1313" s="4">
        <v>200</v>
      </c>
      <c r="P1313" s="9">
        <v>2632</v>
      </c>
      <c r="Q1313" s="4">
        <v>532044</v>
      </c>
      <c r="R1313" s="4">
        <v>15</v>
      </c>
      <c r="S1313" s="4">
        <v>222</v>
      </c>
      <c r="T1313" s="9">
        <v>2450</v>
      </c>
      <c r="U1313" s="4">
        <v>543573</v>
      </c>
      <c r="V1313" s="4">
        <v>15</v>
      </c>
      <c r="W1313" s="4">
        <v>265</v>
      </c>
      <c r="X1313" s="4">
        <v>2600</v>
      </c>
      <c r="Y1313" s="4">
        <v>689173</v>
      </c>
      <c r="Z1313" s="4">
        <v>21</v>
      </c>
      <c r="AA1313" s="4">
        <v>311</v>
      </c>
      <c r="AB1313" s="4">
        <v>2540</v>
      </c>
      <c r="AC1313" s="4">
        <v>789083</v>
      </c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>
        <v>1</v>
      </c>
      <c r="AQ1313">
        <v>662</v>
      </c>
      <c r="AR1313">
        <v>2160</v>
      </c>
      <c r="AS1313">
        <v>1429920</v>
      </c>
    </row>
    <row r="1314" spans="1:45" ht="15" x14ac:dyDescent="0.2">
      <c r="A1314" s="18">
        <v>38484</v>
      </c>
      <c r="B1314" s="25">
        <v>16</v>
      </c>
      <c r="C1314" s="25">
        <v>119</v>
      </c>
      <c r="D1314" s="25">
        <v>2600</v>
      </c>
      <c r="E1314" s="26">
        <v>304338</v>
      </c>
      <c r="F1314" s="25">
        <v>38</v>
      </c>
      <c r="G1314" s="25">
        <v>134</v>
      </c>
      <c r="H1314" s="25">
        <v>2438</v>
      </c>
      <c r="I1314" s="25">
        <v>336571</v>
      </c>
      <c r="J1314" s="25">
        <v>141</v>
      </c>
      <c r="K1314" s="25">
        <v>159</v>
      </c>
      <c r="L1314" s="25">
        <v>2412</v>
      </c>
      <c r="M1314" s="25">
        <v>403109</v>
      </c>
      <c r="N1314" s="25">
        <v>132</v>
      </c>
      <c r="O1314" s="25">
        <v>193</v>
      </c>
      <c r="P1314" s="25">
        <v>2494</v>
      </c>
      <c r="Q1314" s="25">
        <v>493665</v>
      </c>
      <c r="R1314" s="25">
        <v>338</v>
      </c>
      <c r="S1314" s="25">
        <v>232</v>
      </c>
      <c r="T1314" s="25">
        <v>2451</v>
      </c>
      <c r="U1314" s="25">
        <v>569470</v>
      </c>
      <c r="V1314" s="25">
        <v>88</v>
      </c>
      <c r="W1314" s="25">
        <v>265</v>
      </c>
      <c r="X1314" s="25">
        <v>2513</v>
      </c>
      <c r="Y1314" s="25">
        <v>668161</v>
      </c>
      <c r="Z1314" s="25">
        <v>131</v>
      </c>
      <c r="AA1314" s="25">
        <v>297</v>
      </c>
      <c r="AB1314" s="25">
        <v>2470</v>
      </c>
      <c r="AC1314" s="25">
        <v>733920</v>
      </c>
      <c r="AD1314" s="25">
        <v>33</v>
      </c>
      <c r="AE1314" s="25">
        <v>341</v>
      </c>
      <c r="AF1314" s="25">
        <v>2400</v>
      </c>
      <c r="AG1314" s="25">
        <v>817166</v>
      </c>
      <c r="AH1314" s="4"/>
      <c r="AI1314" s="4"/>
      <c r="AJ1314" s="4"/>
      <c r="AK1314" s="4"/>
      <c r="AL1314" s="4"/>
      <c r="AM1314" s="4"/>
      <c r="AN1314" s="4"/>
      <c r="AO1314" s="4"/>
    </row>
    <row r="1315" spans="1:45" ht="15" x14ac:dyDescent="0.2">
      <c r="A1315" s="8">
        <v>38485</v>
      </c>
      <c r="B1315" s="4">
        <v>73</v>
      </c>
      <c r="C1315" s="4">
        <v>115</v>
      </c>
      <c r="D1315" s="4">
        <v>2600</v>
      </c>
      <c r="E1315" s="10">
        <v>308518</v>
      </c>
      <c r="F1315" s="4">
        <v>38</v>
      </c>
      <c r="G1315" s="4">
        <v>145</v>
      </c>
      <c r="H1315" s="9">
        <v>2600</v>
      </c>
      <c r="I1315" s="4">
        <v>380132</v>
      </c>
      <c r="J1315" s="4">
        <v>44</v>
      </c>
      <c r="K1315" s="4">
        <v>157</v>
      </c>
      <c r="L1315" s="9">
        <v>2550</v>
      </c>
      <c r="M1315" s="4">
        <v>403773</v>
      </c>
      <c r="N1315" s="4">
        <v>268</v>
      </c>
      <c r="O1315" s="4">
        <v>192</v>
      </c>
      <c r="P1315" s="9">
        <v>2659</v>
      </c>
      <c r="Q1315" s="4">
        <v>514124</v>
      </c>
      <c r="R1315" s="4">
        <v>9</v>
      </c>
      <c r="S1315" s="4">
        <v>227</v>
      </c>
      <c r="T1315" s="9">
        <v>2570</v>
      </c>
      <c r="U1315" s="4">
        <v>585477</v>
      </c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>
        <v>4</v>
      </c>
      <c r="AQ1315">
        <v>590</v>
      </c>
      <c r="AR1315">
        <v>2310</v>
      </c>
      <c r="AS1315">
        <v>1364940</v>
      </c>
    </row>
    <row r="1316" spans="1:45" ht="15.75" x14ac:dyDescent="0.25">
      <c r="A1316" s="8">
        <v>38489</v>
      </c>
      <c r="B1316" s="4">
        <v>58</v>
      </c>
      <c r="C1316" s="4">
        <v>110</v>
      </c>
      <c r="D1316" s="4">
        <v>2630</v>
      </c>
      <c r="E1316" s="10">
        <v>307031</v>
      </c>
      <c r="F1316" s="4">
        <v>106</v>
      </c>
      <c r="G1316" s="4">
        <v>141</v>
      </c>
      <c r="H1316" s="9">
        <v>2812</v>
      </c>
      <c r="I1316" s="4">
        <v>397333</v>
      </c>
      <c r="J1316" s="4">
        <v>204</v>
      </c>
      <c r="K1316" s="4">
        <v>166</v>
      </c>
      <c r="L1316" s="9">
        <v>2671</v>
      </c>
      <c r="M1316" s="4">
        <v>448324</v>
      </c>
      <c r="N1316" s="4">
        <v>226</v>
      </c>
      <c r="O1316" s="4">
        <v>199</v>
      </c>
      <c r="P1316" s="9">
        <v>2654</v>
      </c>
      <c r="Q1316" s="4">
        <v>535879</v>
      </c>
      <c r="R1316" s="4">
        <v>79</v>
      </c>
      <c r="S1316" s="4">
        <v>235</v>
      </c>
      <c r="T1316" s="9">
        <v>2518</v>
      </c>
      <c r="U1316" s="4">
        <v>600178</v>
      </c>
      <c r="V1316" s="4">
        <v>134</v>
      </c>
      <c r="W1316" s="4">
        <v>267</v>
      </c>
      <c r="X1316" s="4">
        <v>2469</v>
      </c>
      <c r="Y1316" s="4">
        <v>658140</v>
      </c>
      <c r="Z1316" s="4">
        <v>20</v>
      </c>
      <c r="AA1316" s="4">
        <v>307</v>
      </c>
      <c r="AB1316" s="4">
        <v>2480</v>
      </c>
      <c r="AC1316" s="4">
        <v>761112</v>
      </c>
      <c r="AD1316" s="4">
        <v>11</v>
      </c>
      <c r="AE1316" s="4">
        <v>323</v>
      </c>
      <c r="AF1316" s="4">
        <v>2480</v>
      </c>
      <c r="AG1316" s="4">
        <v>801716</v>
      </c>
      <c r="AH1316" s="6">
        <v>2</v>
      </c>
      <c r="AI1316" s="6">
        <v>367</v>
      </c>
      <c r="AJ1316" s="6">
        <v>2340</v>
      </c>
      <c r="AK1316" s="6">
        <v>858780</v>
      </c>
      <c r="AL1316" s="4"/>
      <c r="AM1316" s="4"/>
      <c r="AN1316" s="4"/>
      <c r="AO1316" s="4"/>
      <c r="AP1316">
        <v>5</v>
      </c>
      <c r="AQ1316">
        <v>644</v>
      </c>
      <c r="AR1316">
        <v>2260</v>
      </c>
      <c r="AS1316">
        <v>1454928</v>
      </c>
    </row>
    <row r="1317" spans="1:45" ht="15" x14ac:dyDescent="0.2">
      <c r="A1317" s="18">
        <v>38491</v>
      </c>
      <c r="B1317" s="25">
        <v>31</v>
      </c>
      <c r="C1317" s="25">
        <v>125</v>
      </c>
      <c r="D1317" s="25">
        <v>2700</v>
      </c>
      <c r="E1317" s="26">
        <v>337239</v>
      </c>
      <c r="F1317" s="25">
        <v>70</v>
      </c>
      <c r="G1317" s="25">
        <v>144</v>
      </c>
      <c r="H1317" s="25">
        <v>2700</v>
      </c>
      <c r="I1317" s="25">
        <v>390841</v>
      </c>
      <c r="J1317" s="25">
        <v>155</v>
      </c>
      <c r="K1317" s="25">
        <v>168</v>
      </c>
      <c r="L1317" s="25">
        <v>2692</v>
      </c>
      <c r="M1317" s="25">
        <v>458325</v>
      </c>
      <c r="N1317" s="25">
        <v>105</v>
      </c>
      <c r="O1317" s="25">
        <v>202</v>
      </c>
      <c r="P1317" s="25">
        <v>2653</v>
      </c>
      <c r="Q1317" s="25">
        <v>534650</v>
      </c>
      <c r="R1317" s="25">
        <v>21</v>
      </c>
      <c r="S1317" s="25">
        <v>243</v>
      </c>
      <c r="T1317" s="25">
        <v>2450</v>
      </c>
      <c r="U1317" s="25">
        <v>606362</v>
      </c>
      <c r="V1317" s="25">
        <v>57</v>
      </c>
      <c r="W1317" s="25">
        <v>272</v>
      </c>
      <c r="X1317" s="25">
        <v>2420</v>
      </c>
      <c r="Y1317" s="25">
        <v>658307</v>
      </c>
      <c r="Z1317" s="25">
        <v>59</v>
      </c>
      <c r="AA1317" s="25">
        <v>295</v>
      </c>
      <c r="AB1317" s="25">
        <v>2420</v>
      </c>
      <c r="AC1317" s="25">
        <v>710793</v>
      </c>
      <c r="AD1317" s="25">
        <v>48</v>
      </c>
      <c r="AE1317" s="25">
        <v>341</v>
      </c>
      <c r="AF1317" s="25">
        <v>2370</v>
      </c>
      <c r="AG1317" s="25">
        <v>801448</v>
      </c>
      <c r="AH1317" s="4"/>
      <c r="AI1317" s="4"/>
      <c r="AJ1317" s="4"/>
      <c r="AK1317" s="4"/>
      <c r="AL1317" s="4"/>
      <c r="AM1317" s="4"/>
      <c r="AN1317" s="4"/>
      <c r="AO1317" s="4"/>
    </row>
    <row r="1318" spans="1:45" ht="15" x14ac:dyDescent="0.2">
      <c r="A1318" s="8">
        <v>38492</v>
      </c>
      <c r="B1318" s="4">
        <v>8</v>
      </c>
      <c r="C1318" s="4">
        <v>108</v>
      </c>
      <c r="D1318" s="4">
        <v>2600</v>
      </c>
      <c r="E1318" s="10">
        <v>282100</v>
      </c>
      <c r="F1318" s="4">
        <v>52</v>
      </c>
      <c r="G1318" s="4">
        <v>142</v>
      </c>
      <c r="H1318" s="9">
        <v>2700</v>
      </c>
      <c r="I1318" s="4">
        <v>391202</v>
      </c>
      <c r="J1318" s="4">
        <v>112</v>
      </c>
      <c r="K1318" s="4">
        <v>166</v>
      </c>
      <c r="L1318" s="9">
        <v>2643</v>
      </c>
      <c r="M1318" s="4">
        <v>443302</v>
      </c>
      <c r="N1318" s="4">
        <v>93</v>
      </c>
      <c r="O1318" s="4">
        <v>190</v>
      </c>
      <c r="P1318" s="9">
        <v>2700</v>
      </c>
      <c r="Q1318" s="4">
        <v>517342</v>
      </c>
      <c r="R1318" s="4">
        <v>1</v>
      </c>
      <c r="S1318" s="4">
        <v>248</v>
      </c>
      <c r="T1318" s="9">
        <v>2480</v>
      </c>
      <c r="U1318" s="4">
        <v>615040</v>
      </c>
      <c r="V1318" s="4">
        <v>30</v>
      </c>
      <c r="W1318" s="4">
        <v>264</v>
      </c>
      <c r="X1318" s="4">
        <v>2460</v>
      </c>
      <c r="Y1318" s="4">
        <v>650780</v>
      </c>
      <c r="Z1318" s="4">
        <v>36</v>
      </c>
      <c r="AA1318" s="4">
        <v>316</v>
      </c>
      <c r="AB1318" s="4">
        <v>2510</v>
      </c>
      <c r="AC1318" s="4">
        <v>792748</v>
      </c>
      <c r="AD1318" s="4">
        <v>26</v>
      </c>
      <c r="AE1318" s="4">
        <v>322</v>
      </c>
      <c r="AF1318" s="4">
        <v>2500</v>
      </c>
      <c r="AG1318" s="4">
        <v>806250</v>
      </c>
      <c r="AH1318" s="4"/>
      <c r="AI1318" s="4"/>
      <c r="AJ1318" s="4"/>
      <c r="AK1318" s="4"/>
      <c r="AL1318" s="4"/>
      <c r="AM1318" s="4"/>
      <c r="AN1318" s="4"/>
      <c r="AO1318" s="4"/>
      <c r="AP1318">
        <v>2</v>
      </c>
      <c r="AQ1318">
        <v>645</v>
      </c>
      <c r="AR1318">
        <v>2300</v>
      </c>
      <c r="AS1318">
        <v>1483500</v>
      </c>
    </row>
    <row r="1319" spans="1:45" ht="15" x14ac:dyDescent="0.2">
      <c r="A1319" s="8">
        <v>38496</v>
      </c>
      <c r="B1319" s="4">
        <v>9</v>
      </c>
      <c r="C1319" s="4">
        <v>112</v>
      </c>
      <c r="D1319" s="4">
        <v>2625</v>
      </c>
      <c r="E1319" s="10">
        <v>295093</v>
      </c>
      <c r="F1319" s="4">
        <v>190</v>
      </c>
      <c r="G1319" s="4">
        <v>135</v>
      </c>
      <c r="H1319" s="9">
        <v>2635</v>
      </c>
      <c r="I1319" s="4">
        <v>359626</v>
      </c>
      <c r="J1319" s="4">
        <v>195</v>
      </c>
      <c r="K1319" s="4">
        <v>163</v>
      </c>
      <c r="L1319" s="9">
        <v>2700</v>
      </c>
      <c r="M1319" s="4">
        <v>441443</v>
      </c>
      <c r="N1319" s="4">
        <v>286</v>
      </c>
      <c r="O1319" s="4">
        <v>198</v>
      </c>
      <c r="P1319" s="9">
        <v>2656</v>
      </c>
      <c r="Q1319" s="4">
        <v>531986</v>
      </c>
      <c r="R1319" s="4">
        <v>84</v>
      </c>
      <c r="S1319" s="4">
        <v>227</v>
      </c>
      <c r="T1319" s="9">
        <v>2550</v>
      </c>
      <c r="U1319" s="4">
        <v>583183</v>
      </c>
      <c r="V1319" s="4">
        <v>111</v>
      </c>
      <c r="W1319" s="4">
        <v>259</v>
      </c>
      <c r="X1319" s="4">
        <v>2522</v>
      </c>
      <c r="Y1319" s="4">
        <v>654560</v>
      </c>
      <c r="Z1319" s="4">
        <v>60</v>
      </c>
      <c r="AA1319" s="4">
        <v>308</v>
      </c>
      <c r="AB1319" s="4">
        <v>2455</v>
      </c>
      <c r="AC1319" s="4">
        <v>759955</v>
      </c>
      <c r="AD1319" s="4">
        <v>34</v>
      </c>
      <c r="AE1319" s="4">
        <v>336</v>
      </c>
      <c r="AF1319" s="4">
        <v>2420</v>
      </c>
      <c r="AG1319" s="4">
        <v>814716</v>
      </c>
      <c r="AH1319" s="4"/>
      <c r="AI1319" s="4"/>
      <c r="AJ1319" s="4"/>
      <c r="AK1319" s="4"/>
      <c r="AL1319" s="4"/>
      <c r="AM1319" s="4"/>
      <c r="AN1319" s="4"/>
      <c r="AO1319" s="4"/>
      <c r="AP1319">
        <v>8</v>
      </c>
      <c r="AQ1319">
        <v>602</v>
      </c>
      <c r="AR1319">
        <v>2256</v>
      </c>
      <c r="AS1319">
        <v>1359648</v>
      </c>
    </row>
    <row r="1320" spans="1:45" ht="15" x14ac:dyDescent="0.2">
      <c r="A1320" s="18">
        <v>38498</v>
      </c>
      <c r="B1320" s="25">
        <v>4</v>
      </c>
      <c r="C1320" s="25">
        <v>108</v>
      </c>
      <c r="D1320" s="25">
        <v>1925</v>
      </c>
      <c r="E1320" s="26">
        <v>246050</v>
      </c>
      <c r="F1320" s="25">
        <v>13</v>
      </c>
      <c r="G1320" s="25">
        <v>134</v>
      </c>
      <c r="H1320" s="25">
        <v>2700</v>
      </c>
      <c r="I1320" s="25">
        <v>361800</v>
      </c>
      <c r="J1320" s="25">
        <v>150</v>
      </c>
      <c r="K1320" s="25">
        <v>169</v>
      </c>
      <c r="L1320" s="25">
        <v>2617</v>
      </c>
      <c r="M1320" s="25">
        <v>440986</v>
      </c>
      <c r="N1320" s="25">
        <v>174</v>
      </c>
      <c r="O1320" s="25">
        <v>197</v>
      </c>
      <c r="P1320" s="25">
        <v>2610</v>
      </c>
      <c r="Q1320" s="25">
        <v>520788</v>
      </c>
      <c r="R1320" s="25">
        <v>134</v>
      </c>
      <c r="S1320" s="25">
        <v>236</v>
      </c>
      <c r="T1320" s="25">
        <v>2487</v>
      </c>
      <c r="U1320" s="25">
        <v>587872</v>
      </c>
      <c r="V1320" s="25">
        <v>45</v>
      </c>
      <c r="W1320" s="25">
        <v>257</v>
      </c>
      <c r="X1320" s="25">
        <v>2480</v>
      </c>
      <c r="Y1320" s="25">
        <v>642493</v>
      </c>
      <c r="Z1320" s="25">
        <v>20</v>
      </c>
      <c r="AA1320" s="25">
        <v>292</v>
      </c>
      <c r="AB1320" s="25">
        <v>2440</v>
      </c>
      <c r="AC1320" s="25">
        <v>713700</v>
      </c>
      <c r="AD1320" s="25">
        <v>22</v>
      </c>
      <c r="AE1320" s="25">
        <v>326</v>
      </c>
      <c r="AF1320" s="25">
        <v>2287</v>
      </c>
      <c r="AG1320" s="25">
        <v>788216</v>
      </c>
      <c r="AH1320" s="4"/>
      <c r="AI1320" s="4"/>
      <c r="AJ1320" s="4"/>
      <c r="AK1320" s="4"/>
      <c r="AL1320" s="4"/>
      <c r="AM1320" s="4"/>
      <c r="AN1320" s="4"/>
      <c r="AO1320" s="4"/>
    </row>
    <row r="1321" spans="1:45" ht="15" x14ac:dyDescent="0.2">
      <c r="A1321" s="8">
        <v>38499</v>
      </c>
      <c r="B1321" s="4">
        <v>39</v>
      </c>
      <c r="C1321" s="4">
        <v>118</v>
      </c>
      <c r="D1321" s="4">
        <v>2333</v>
      </c>
      <c r="E1321" s="10">
        <v>287341</v>
      </c>
      <c r="F1321" s="4">
        <v>41</v>
      </c>
      <c r="G1321" s="4">
        <v>145</v>
      </c>
      <c r="H1321" s="9">
        <v>2567</v>
      </c>
      <c r="I1321" s="4">
        <v>381102</v>
      </c>
      <c r="J1321" s="4">
        <v>51</v>
      </c>
      <c r="K1321" s="4">
        <v>170</v>
      </c>
      <c r="L1321" s="9">
        <v>2750</v>
      </c>
      <c r="M1321" s="4">
        <v>479273</v>
      </c>
      <c r="N1321" s="4">
        <v>150</v>
      </c>
      <c r="O1321" s="4">
        <v>200</v>
      </c>
      <c r="P1321" s="9">
        <v>2680</v>
      </c>
      <c r="Q1321" s="4">
        <v>538928</v>
      </c>
      <c r="R1321" s="4">
        <v>53</v>
      </c>
      <c r="S1321" s="4">
        <v>233</v>
      </c>
      <c r="T1321" s="9">
        <v>2600</v>
      </c>
      <c r="U1321" s="4">
        <v>609660</v>
      </c>
      <c r="V1321" s="4"/>
      <c r="W1321" s="4"/>
      <c r="X1321" s="4"/>
      <c r="Y1321" s="4"/>
      <c r="Z1321" s="4">
        <v>3</v>
      </c>
      <c r="AA1321" s="4">
        <v>287</v>
      </c>
      <c r="AB1321" s="4">
        <v>2500</v>
      </c>
      <c r="AC1321" s="4">
        <v>718333</v>
      </c>
      <c r="AD1321" s="4">
        <v>1</v>
      </c>
      <c r="AE1321" s="4">
        <v>356</v>
      </c>
      <c r="AF1321" s="4">
        <v>1900</v>
      </c>
      <c r="AG1321" s="4">
        <v>676400</v>
      </c>
      <c r="AH1321" s="4"/>
      <c r="AI1321" s="4"/>
      <c r="AJ1321" s="4"/>
      <c r="AK1321" s="4"/>
      <c r="AL1321" s="4"/>
      <c r="AM1321" s="4"/>
      <c r="AN1321" s="4"/>
      <c r="AO1321" s="4"/>
      <c r="AP1321">
        <v>3</v>
      </c>
      <c r="AQ1321">
        <v>559</v>
      </c>
      <c r="AR1321">
        <v>2213</v>
      </c>
      <c r="AS1321">
        <v>1242827</v>
      </c>
    </row>
    <row r="1322" spans="1:45" ht="15" x14ac:dyDescent="0.2">
      <c r="A1322" s="8">
        <v>38503</v>
      </c>
      <c r="B1322" s="4">
        <v>5</v>
      </c>
      <c r="C1322" s="4">
        <v>89</v>
      </c>
      <c r="D1322" s="4">
        <v>2200</v>
      </c>
      <c r="E1322" s="10">
        <v>196240</v>
      </c>
      <c r="F1322" s="4">
        <v>37</v>
      </c>
      <c r="G1322" s="4">
        <v>142</v>
      </c>
      <c r="H1322" s="9">
        <v>2700</v>
      </c>
      <c r="I1322" s="4">
        <v>399659</v>
      </c>
      <c r="J1322" s="4">
        <v>94</v>
      </c>
      <c r="K1322" s="4">
        <v>163</v>
      </c>
      <c r="L1322" s="9">
        <v>2640</v>
      </c>
      <c r="M1322" s="4">
        <v>432878</v>
      </c>
      <c r="N1322" s="4">
        <v>294</v>
      </c>
      <c r="O1322" s="4">
        <v>196</v>
      </c>
      <c r="P1322" s="9">
        <v>2688</v>
      </c>
      <c r="Q1322" s="4">
        <v>525851</v>
      </c>
      <c r="R1322" s="4">
        <v>159</v>
      </c>
      <c r="S1322" s="4">
        <v>231</v>
      </c>
      <c r="T1322" s="9">
        <v>2587</v>
      </c>
      <c r="U1322" s="4">
        <v>600119</v>
      </c>
      <c r="V1322" s="4">
        <v>142</v>
      </c>
      <c r="W1322" s="4">
        <v>256</v>
      </c>
      <c r="X1322" s="4">
        <v>2467</v>
      </c>
      <c r="Y1322" s="4">
        <v>641823</v>
      </c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1">
        <v>17</v>
      </c>
      <c r="AM1322" s="1">
        <v>403</v>
      </c>
      <c r="AN1322" s="1">
        <v>2310</v>
      </c>
      <c r="AO1322" s="1">
        <v>947962</v>
      </c>
      <c r="AP1322">
        <v>5</v>
      </c>
      <c r="AQ1322">
        <v>692</v>
      </c>
      <c r="AR1322">
        <v>2332</v>
      </c>
      <c r="AS1322">
        <v>1615184</v>
      </c>
    </row>
    <row r="1323" spans="1:45" ht="15" x14ac:dyDescent="0.2">
      <c r="A1323" s="8"/>
      <c r="B1323" s="4"/>
      <c r="C1323" s="4"/>
      <c r="D1323" s="4"/>
      <c r="E1323" s="10"/>
      <c r="F1323" s="4"/>
      <c r="G1323" s="4"/>
      <c r="H1323" s="9"/>
      <c r="I1323" s="4"/>
      <c r="J1323" s="4"/>
      <c r="K1323" s="4"/>
      <c r="L1323" s="9"/>
      <c r="M1323" s="4"/>
      <c r="N1323" s="4"/>
      <c r="O1323" s="4"/>
      <c r="P1323" s="9"/>
      <c r="Q1323" s="4"/>
      <c r="R1323" s="4"/>
      <c r="S1323" s="4"/>
      <c r="T1323" s="9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1"/>
      <c r="AM1323" s="1"/>
      <c r="AN1323" s="1"/>
      <c r="AO1323" s="1"/>
    </row>
    <row r="1324" spans="1:45" ht="15" x14ac:dyDescent="0.2">
      <c r="A1324" s="18">
        <v>38505</v>
      </c>
      <c r="B1324" s="25">
        <v>8</v>
      </c>
      <c r="C1324" s="25">
        <v>123</v>
      </c>
      <c r="D1324" s="25">
        <v>2650</v>
      </c>
      <c r="E1324" s="26">
        <v>325950</v>
      </c>
      <c r="F1324" s="25">
        <v>62</v>
      </c>
      <c r="G1324" s="25">
        <v>142</v>
      </c>
      <c r="H1324" s="25">
        <v>2620</v>
      </c>
      <c r="I1324" s="25">
        <v>373503</v>
      </c>
      <c r="J1324" s="25">
        <v>270</v>
      </c>
      <c r="K1324" s="25">
        <v>165</v>
      </c>
      <c r="L1324" s="25">
        <v>2705</v>
      </c>
      <c r="M1324" s="25">
        <v>447759</v>
      </c>
      <c r="N1324" s="25">
        <v>172</v>
      </c>
      <c r="O1324" s="25">
        <v>193</v>
      </c>
      <c r="P1324" s="25">
        <v>2654</v>
      </c>
      <c r="Q1324" s="25">
        <v>512350</v>
      </c>
      <c r="R1324" s="25">
        <v>47</v>
      </c>
      <c r="S1324" s="25">
        <v>229</v>
      </c>
      <c r="T1324" s="25">
        <v>2573</v>
      </c>
      <c r="U1324" s="25">
        <v>590422</v>
      </c>
      <c r="V1324" s="25">
        <v>2</v>
      </c>
      <c r="W1324" s="25">
        <v>274</v>
      </c>
      <c r="X1324" s="25">
        <v>2375</v>
      </c>
      <c r="Y1324" s="25">
        <v>650600</v>
      </c>
      <c r="Z1324" s="14"/>
      <c r="AA1324" s="14"/>
      <c r="AB1324" s="14"/>
      <c r="AC1324" s="14"/>
      <c r="AD1324" s="25">
        <v>48</v>
      </c>
      <c r="AE1324" s="25">
        <v>340</v>
      </c>
      <c r="AF1324" s="25">
        <v>2300</v>
      </c>
      <c r="AG1324" s="25">
        <v>781806</v>
      </c>
      <c r="AH1324" s="4"/>
      <c r="AI1324" s="4"/>
      <c r="AJ1324" s="4"/>
      <c r="AK1324" s="4"/>
      <c r="AL1324" s="4"/>
      <c r="AM1324" s="4"/>
      <c r="AN1324" s="4"/>
      <c r="AO1324" s="4"/>
    </row>
    <row r="1325" spans="1:45" ht="15" x14ac:dyDescent="0.2">
      <c r="A1325" s="8">
        <v>38506</v>
      </c>
      <c r="B1325" s="4">
        <v>9</v>
      </c>
      <c r="C1325" s="4">
        <v>120</v>
      </c>
      <c r="D1325" s="4">
        <v>2750</v>
      </c>
      <c r="E1325" s="10">
        <v>330000</v>
      </c>
      <c r="F1325" s="4">
        <v>93</v>
      </c>
      <c r="G1325" s="4">
        <v>142</v>
      </c>
      <c r="H1325" s="9">
        <v>2670</v>
      </c>
      <c r="I1325" s="4">
        <v>385563</v>
      </c>
      <c r="J1325" s="4">
        <v>77</v>
      </c>
      <c r="K1325" s="4">
        <v>170</v>
      </c>
      <c r="L1325" s="9">
        <v>2670</v>
      </c>
      <c r="M1325" s="4">
        <v>467281</v>
      </c>
      <c r="N1325" s="4">
        <v>198</v>
      </c>
      <c r="O1325" s="4">
        <v>190</v>
      </c>
      <c r="P1325" s="9">
        <v>2750</v>
      </c>
      <c r="Q1325" s="4">
        <v>520871</v>
      </c>
      <c r="R1325" s="4">
        <v>33</v>
      </c>
      <c r="S1325" s="4">
        <v>244</v>
      </c>
      <c r="T1325" s="9">
        <v>2530</v>
      </c>
      <c r="U1325" s="4">
        <v>621279</v>
      </c>
      <c r="V1325" s="4">
        <v>20</v>
      </c>
      <c r="W1325" s="4">
        <v>256</v>
      </c>
      <c r="X1325" s="4">
        <v>2540</v>
      </c>
      <c r="Y1325" s="4">
        <v>650494</v>
      </c>
      <c r="Z1325" s="4">
        <v>35</v>
      </c>
      <c r="AA1325" s="4">
        <v>307</v>
      </c>
      <c r="AB1325" s="4">
        <v>2393</v>
      </c>
      <c r="AC1325" s="4">
        <v>756619</v>
      </c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>
        <v>4</v>
      </c>
      <c r="AQ1325">
        <v>644</v>
      </c>
      <c r="AR1325">
        <v>2160</v>
      </c>
      <c r="AS1325">
        <v>1376060</v>
      </c>
    </row>
    <row r="1326" spans="1:45" ht="15" x14ac:dyDescent="0.2">
      <c r="A1326" s="8">
        <v>38510</v>
      </c>
      <c r="B1326" s="4">
        <v>36</v>
      </c>
      <c r="C1326" s="4">
        <v>121</v>
      </c>
      <c r="D1326" s="4">
        <v>2820</v>
      </c>
      <c r="E1326" s="10">
        <v>345414</v>
      </c>
      <c r="F1326" s="4">
        <v>114</v>
      </c>
      <c r="G1326" s="4">
        <v>143</v>
      </c>
      <c r="H1326" s="9">
        <v>2788</v>
      </c>
      <c r="I1326" s="4">
        <v>399603</v>
      </c>
      <c r="J1326" s="4">
        <v>234</v>
      </c>
      <c r="K1326" s="4">
        <v>166</v>
      </c>
      <c r="L1326" s="9">
        <v>2785</v>
      </c>
      <c r="M1326" s="4">
        <v>461214</v>
      </c>
      <c r="N1326" s="4">
        <v>239</v>
      </c>
      <c r="O1326" s="4">
        <v>201</v>
      </c>
      <c r="P1326" s="9">
        <v>2730</v>
      </c>
      <c r="Q1326" s="4">
        <v>552774</v>
      </c>
      <c r="R1326" s="4">
        <v>315</v>
      </c>
      <c r="S1326" s="4">
        <v>232</v>
      </c>
      <c r="T1326" s="9">
        <v>2549</v>
      </c>
      <c r="U1326" s="4">
        <v>596705</v>
      </c>
      <c r="V1326" s="4">
        <v>65</v>
      </c>
      <c r="W1326" s="4">
        <v>263</v>
      </c>
      <c r="X1326" s="4">
        <v>2495</v>
      </c>
      <c r="Y1326" s="4">
        <v>657113</v>
      </c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>
        <v>1</v>
      </c>
      <c r="AQ1326">
        <v>704</v>
      </c>
      <c r="AR1326">
        <v>2460</v>
      </c>
      <c r="AS1326">
        <v>1731840</v>
      </c>
    </row>
    <row r="1327" spans="1:45" ht="15" x14ac:dyDescent="0.2">
      <c r="A1327" s="18">
        <v>38512</v>
      </c>
      <c r="B1327" s="25">
        <v>24</v>
      </c>
      <c r="C1327" s="25">
        <v>110</v>
      </c>
      <c r="D1327" s="25">
        <v>2583</v>
      </c>
      <c r="E1327" s="26">
        <v>283062</v>
      </c>
      <c r="F1327" s="25">
        <v>85</v>
      </c>
      <c r="G1327" s="25">
        <v>142</v>
      </c>
      <c r="H1327" s="25">
        <v>2593</v>
      </c>
      <c r="I1327" s="25">
        <v>372524</v>
      </c>
      <c r="J1327" s="25">
        <v>142</v>
      </c>
      <c r="K1327" s="25">
        <v>164</v>
      </c>
      <c r="L1327" s="25">
        <v>2655</v>
      </c>
      <c r="M1327" s="25">
        <v>443987</v>
      </c>
      <c r="N1327" s="25">
        <v>243</v>
      </c>
      <c r="O1327" s="25">
        <v>200</v>
      </c>
      <c r="P1327" s="25">
        <v>2679</v>
      </c>
      <c r="Q1327" s="25">
        <v>535726</v>
      </c>
      <c r="R1327" s="25">
        <v>149</v>
      </c>
      <c r="S1327" s="25">
        <v>233</v>
      </c>
      <c r="T1327" s="25">
        <v>2460</v>
      </c>
      <c r="U1327" s="25">
        <v>572238</v>
      </c>
      <c r="V1327" s="25">
        <v>94</v>
      </c>
      <c r="W1327" s="25">
        <v>269</v>
      </c>
      <c r="X1327" s="25">
        <v>2475</v>
      </c>
      <c r="Y1327" s="25">
        <v>669360</v>
      </c>
      <c r="Z1327" s="25">
        <v>62</v>
      </c>
      <c r="AA1327" s="25">
        <v>307</v>
      </c>
      <c r="AB1327" s="25">
        <v>2410</v>
      </c>
      <c r="AC1327" s="25">
        <v>733161</v>
      </c>
      <c r="AD1327" s="25">
        <v>58</v>
      </c>
      <c r="AE1327" s="25">
        <v>345</v>
      </c>
      <c r="AF1327" s="25">
        <v>2394</v>
      </c>
      <c r="AG1327" s="25">
        <v>827620</v>
      </c>
      <c r="AH1327" s="4"/>
      <c r="AI1327" s="4"/>
      <c r="AJ1327" s="4"/>
      <c r="AK1327" s="4"/>
      <c r="AL1327" s="4"/>
      <c r="AM1327" s="4"/>
      <c r="AN1327" s="4"/>
      <c r="AO1327" s="4"/>
    </row>
    <row r="1328" spans="1:45" ht="15" x14ac:dyDescent="0.2">
      <c r="A1328" s="8">
        <v>38513</v>
      </c>
      <c r="B1328" s="4">
        <v>77</v>
      </c>
      <c r="C1328" s="4">
        <v>120</v>
      </c>
      <c r="D1328" s="4">
        <v>2862</v>
      </c>
      <c r="E1328" s="10">
        <v>349422</v>
      </c>
      <c r="F1328" s="4">
        <v>53</v>
      </c>
      <c r="G1328" s="4">
        <v>137</v>
      </c>
      <c r="H1328" s="9">
        <v>2767</v>
      </c>
      <c r="I1328" s="4">
        <v>384949</v>
      </c>
      <c r="J1328" s="4">
        <v>111</v>
      </c>
      <c r="K1328" s="4">
        <v>166</v>
      </c>
      <c r="L1328" s="9">
        <v>2740</v>
      </c>
      <c r="M1328" s="4">
        <v>455336</v>
      </c>
      <c r="N1328" s="4">
        <v>208</v>
      </c>
      <c r="O1328" s="4">
        <v>192</v>
      </c>
      <c r="P1328" s="9">
        <v>2631</v>
      </c>
      <c r="Q1328" s="4">
        <v>518255</v>
      </c>
      <c r="R1328" s="4">
        <v>91</v>
      </c>
      <c r="S1328" s="4">
        <v>233</v>
      </c>
      <c r="T1328" s="9">
        <v>2592</v>
      </c>
      <c r="U1328" s="4">
        <v>607700</v>
      </c>
      <c r="V1328" s="4">
        <v>83</v>
      </c>
      <c r="W1328" s="4">
        <v>295</v>
      </c>
      <c r="X1328" s="4">
        <v>2484</v>
      </c>
      <c r="Y1328" s="4">
        <v>644826</v>
      </c>
      <c r="Z1328" s="4">
        <v>39</v>
      </c>
      <c r="AA1328" s="4">
        <v>298</v>
      </c>
      <c r="AB1328" s="4">
        <v>2400</v>
      </c>
      <c r="AC1328" s="4">
        <v>714978</v>
      </c>
      <c r="AD1328" s="4"/>
      <c r="AE1328" s="4"/>
      <c r="AF1328" s="4"/>
      <c r="AG1328" s="4"/>
      <c r="AH1328" s="4"/>
      <c r="AI1328" s="4"/>
      <c r="AJ1328" s="4"/>
      <c r="AK1328" s="4"/>
      <c r="AL1328" s="1">
        <v>1</v>
      </c>
      <c r="AM1328" s="1">
        <v>434</v>
      </c>
      <c r="AN1328" s="1">
        <v>2380</v>
      </c>
      <c r="AO1328" s="1">
        <v>1032920</v>
      </c>
      <c r="AP1328">
        <v>4</v>
      </c>
      <c r="AQ1328">
        <v>642</v>
      </c>
      <c r="AR1328">
        <v>2430</v>
      </c>
      <c r="AS1328">
        <v>1561350</v>
      </c>
    </row>
    <row r="1329" spans="1:45" ht="15" x14ac:dyDescent="0.2">
      <c r="A1329" s="8">
        <v>38517</v>
      </c>
      <c r="B1329" s="4">
        <v>32</v>
      </c>
      <c r="C1329" s="4">
        <v>121</v>
      </c>
      <c r="D1329" s="4">
        <v>2362</v>
      </c>
      <c r="E1329" s="10">
        <v>330375</v>
      </c>
      <c r="F1329" s="4">
        <v>106</v>
      </c>
      <c r="G1329" s="4">
        <v>139</v>
      </c>
      <c r="H1329" s="9">
        <v>2729</v>
      </c>
      <c r="I1329" s="4">
        <v>377818</v>
      </c>
      <c r="J1329" s="4">
        <v>210</v>
      </c>
      <c r="K1329" s="4">
        <v>165</v>
      </c>
      <c r="L1329" s="9">
        <v>2688</v>
      </c>
      <c r="M1329" s="4">
        <v>443903</v>
      </c>
      <c r="N1329" s="4">
        <v>335</v>
      </c>
      <c r="O1329" s="4">
        <v>202</v>
      </c>
      <c r="P1329" s="9">
        <v>2617</v>
      </c>
      <c r="Q1329" s="4">
        <v>535648</v>
      </c>
      <c r="R1329" s="4">
        <v>367</v>
      </c>
      <c r="S1329" s="4">
        <v>231</v>
      </c>
      <c r="T1329" s="9">
        <v>2559</v>
      </c>
      <c r="U1329" s="4">
        <v>594585</v>
      </c>
      <c r="V1329" s="4">
        <v>240</v>
      </c>
      <c r="W1329" s="4">
        <v>262</v>
      </c>
      <c r="X1329" s="4">
        <v>2498</v>
      </c>
      <c r="Y1329" s="4">
        <v>653292</v>
      </c>
      <c r="Z1329" s="4">
        <v>145</v>
      </c>
      <c r="AA1329" s="4">
        <v>295</v>
      </c>
      <c r="AB1329" s="4">
        <v>2455</v>
      </c>
      <c r="AC1329" s="4">
        <v>725090</v>
      </c>
      <c r="AD1329" s="4">
        <v>31</v>
      </c>
      <c r="AE1329" s="4">
        <v>325</v>
      </c>
      <c r="AF1329" s="4">
        <v>2340</v>
      </c>
      <c r="AG1329" s="4">
        <v>760635</v>
      </c>
      <c r="AH1329" s="4"/>
      <c r="AI1329" s="4"/>
      <c r="AJ1329" s="4"/>
      <c r="AK1329" s="4"/>
      <c r="AL1329" s="4"/>
      <c r="AM1329" s="4"/>
      <c r="AN1329" s="4"/>
      <c r="AO1329" s="4"/>
      <c r="AP1329">
        <v>5</v>
      </c>
      <c r="AQ1329">
        <v>668</v>
      </c>
      <c r="AR1329">
        <v>2344</v>
      </c>
      <c r="AS1329">
        <v>1568312</v>
      </c>
    </row>
    <row r="1330" spans="1:45" ht="15" x14ac:dyDescent="0.2">
      <c r="A1330" s="18">
        <v>38519</v>
      </c>
      <c r="B1330" s="25">
        <v>14</v>
      </c>
      <c r="C1330" s="25">
        <v>113</v>
      </c>
      <c r="D1330" s="25">
        <v>2783</v>
      </c>
      <c r="E1330" s="26">
        <v>314807</v>
      </c>
      <c r="F1330" s="25">
        <v>16</v>
      </c>
      <c r="G1330" s="25">
        <v>139</v>
      </c>
      <c r="H1330" s="25">
        <v>2683</v>
      </c>
      <c r="I1330" s="25">
        <v>374631</v>
      </c>
      <c r="J1330" s="25">
        <v>117</v>
      </c>
      <c r="K1330" s="25">
        <v>164</v>
      </c>
      <c r="L1330" s="25">
        <v>2592</v>
      </c>
      <c r="M1330" s="25">
        <v>424928</v>
      </c>
      <c r="N1330" s="25">
        <v>314</v>
      </c>
      <c r="O1330" s="25">
        <v>196</v>
      </c>
      <c r="P1330" s="25">
        <v>2636</v>
      </c>
      <c r="Q1330" s="25">
        <v>518410</v>
      </c>
      <c r="R1330" s="25">
        <v>67</v>
      </c>
      <c r="S1330" s="25">
        <v>230</v>
      </c>
      <c r="T1330" s="25">
        <v>2527</v>
      </c>
      <c r="U1330" s="25">
        <v>581832</v>
      </c>
      <c r="V1330" s="25">
        <v>73</v>
      </c>
      <c r="W1330" s="25">
        <v>272</v>
      </c>
      <c r="X1330" s="25">
        <v>2493</v>
      </c>
      <c r="Y1330" s="25">
        <v>673433</v>
      </c>
      <c r="Z1330" s="25">
        <v>32</v>
      </c>
      <c r="AA1330" s="25">
        <v>301</v>
      </c>
      <c r="AB1330" s="25">
        <v>2350</v>
      </c>
      <c r="AC1330" s="25">
        <v>706094</v>
      </c>
      <c r="AD1330" s="25">
        <v>28</v>
      </c>
      <c r="AE1330" s="25">
        <v>339</v>
      </c>
      <c r="AF1330" s="25">
        <v>2460</v>
      </c>
      <c r="AG1330" s="25">
        <v>837226</v>
      </c>
      <c r="AH1330" s="4"/>
      <c r="AI1330" s="4"/>
      <c r="AJ1330" s="4"/>
      <c r="AK1330" s="4"/>
      <c r="AL1330" s="4"/>
      <c r="AM1330" s="4"/>
      <c r="AN1330" s="4"/>
      <c r="AO1330" s="4"/>
    </row>
    <row r="1331" spans="1:45" ht="15" x14ac:dyDescent="0.2">
      <c r="A1331" s="8">
        <v>38520</v>
      </c>
      <c r="B1331" s="4">
        <v>2</v>
      </c>
      <c r="C1331" s="4">
        <v>126</v>
      </c>
      <c r="D1331" s="4">
        <v>2450</v>
      </c>
      <c r="E1331" s="10">
        <v>308700</v>
      </c>
      <c r="F1331" s="4">
        <v>39</v>
      </c>
      <c r="G1331" s="4">
        <v>145</v>
      </c>
      <c r="H1331" s="9">
        <v>2638</v>
      </c>
      <c r="I1331" s="4">
        <v>394754</v>
      </c>
      <c r="J1331" s="4">
        <v>102</v>
      </c>
      <c r="K1331" s="4">
        <v>163</v>
      </c>
      <c r="L1331" s="9">
        <v>2561</v>
      </c>
      <c r="M1331" s="4">
        <v>431687</v>
      </c>
      <c r="N1331" s="4">
        <v>156</v>
      </c>
      <c r="O1331" s="4">
        <v>189</v>
      </c>
      <c r="P1331" s="9">
        <v>2442</v>
      </c>
      <c r="Q1331" s="4">
        <v>487790</v>
      </c>
      <c r="R1331" s="4">
        <v>52</v>
      </c>
      <c r="S1331" s="4">
        <v>224</v>
      </c>
      <c r="T1331" s="9">
        <v>2520</v>
      </c>
      <c r="U1331" s="4">
        <v>560300</v>
      </c>
      <c r="V1331" s="4">
        <v>59</v>
      </c>
      <c r="W1331" s="4">
        <v>269</v>
      </c>
      <c r="X1331" s="4">
        <v>2505</v>
      </c>
      <c r="Y1331" s="4">
        <v>678291</v>
      </c>
      <c r="Z1331" s="4">
        <v>5</v>
      </c>
      <c r="AA1331" s="4">
        <v>286</v>
      </c>
      <c r="AB1331" s="4">
        <v>2240</v>
      </c>
      <c r="AC1331" s="4">
        <v>639744</v>
      </c>
      <c r="AD1331" s="4">
        <v>51</v>
      </c>
      <c r="AE1331" s="4">
        <v>333</v>
      </c>
      <c r="AF1331" s="4">
        <v>2447</v>
      </c>
      <c r="AG1331" s="4">
        <v>815290</v>
      </c>
      <c r="AH1331" s="4"/>
      <c r="AI1331" s="4"/>
      <c r="AJ1331" s="4"/>
      <c r="AK1331" s="4"/>
      <c r="AL1331" s="1">
        <v>3</v>
      </c>
      <c r="AM1331" s="1">
        <v>401</v>
      </c>
      <c r="AN1331" s="1">
        <v>2360</v>
      </c>
      <c r="AO1331" s="1">
        <v>945573</v>
      </c>
      <c r="AP1331">
        <v>1</v>
      </c>
      <c r="AQ1331">
        <v>592</v>
      </c>
      <c r="AR1331">
        <v>2080</v>
      </c>
      <c r="AS1331">
        <v>1231360</v>
      </c>
    </row>
    <row r="1332" spans="1:45" ht="15" x14ac:dyDescent="0.2">
      <c r="A1332" s="8">
        <v>38524</v>
      </c>
      <c r="B1332" s="4">
        <v>9</v>
      </c>
      <c r="C1332" s="4">
        <v>119</v>
      </c>
      <c r="D1332" s="4">
        <v>2250</v>
      </c>
      <c r="E1332" s="10">
        <v>314133</v>
      </c>
      <c r="F1332" s="4">
        <v>46</v>
      </c>
      <c r="G1332" s="4">
        <v>141</v>
      </c>
      <c r="H1332" s="9">
        <v>2690</v>
      </c>
      <c r="I1332" s="4">
        <v>405252</v>
      </c>
      <c r="J1332" s="4">
        <v>241</v>
      </c>
      <c r="K1332" s="4">
        <v>166</v>
      </c>
      <c r="L1332" s="9">
        <v>2708</v>
      </c>
      <c r="M1332" s="4">
        <v>459803</v>
      </c>
      <c r="N1332" s="4">
        <v>385</v>
      </c>
      <c r="O1332" s="4">
        <v>196</v>
      </c>
      <c r="P1332" s="9">
        <v>2619</v>
      </c>
      <c r="Q1332" s="4">
        <v>516288</v>
      </c>
      <c r="R1332" s="4">
        <v>171</v>
      </c>
      <c r="S1332" s="4">
        <v>239</v>
      </c>
      <c r="T1332" s="9">
        <v>2459</v>
      </c>
      <c r="U1332" s="4">
        <v>597021</v>
      </c>
      <c r="V1332" s="4">
        <v>210</v>
      </c>
      <c r="W1332" s="4">
        <v>259</v>
      </c>
      <c r="X1332" s="4">
        <v>2468</v>
      </c>
      <c r="Y1332" s="4">
        <v>641597</v>
      </c>
      <c r="Z1332" s="4">
        <v>54</v>
      </c>
      <c r="AA1332" s="4">
        <v>298</v>
      </c>
      <c r="AB1332" s="4">
        <v>2372</v>
      </c>
      <c r="AC1332" s="4">
        <v>710621</v>
      </c>
      <c r="AD1332" s="4">
        <v>8</v>
      </c>
      <c r="AE1332" s="4">
        <v>354</v>
      </c>
      <c r="AF1332" s="4">
        <v>2340</v>
      </c>
      <c r="AG1332" s="4">
        <v>827775</v>
      </c>
      <c r="AH1332" s="4"/>
      <c r="AI1332" s="4"/>
      <c r="AJ1332" s="4"/>
      <c r="AK1332" s="4"/>
      <c r="AL1332" s="4"/>
      <c r="AM1332" s="4"/>
      <c r="AN1332" s="4"/>
      <c r="AO1332" s="4"/>
      <c r="AP1332">
        <v>5</v>
      </c>
      <c r="AQ1332">
        <v>680</v>
      </c>
      <c r="AR1332">
        <v>2280</v>
      </c>
      <c r="AS1332">
        <v>1542400</v>
      </c>
    </row>
    <row r="1333" spans="1:45" ht="15" x14ac:dyDescent="0.2">
      <c r="A1333" s="18">
        <v>38526</v>
      </c>
      <c r="B1333" s="25">
        <v>15</v>
      </c>
      <c r="C1333" s="25">
        <v>113</v>
      </c>
      <c r="D1333" s="25">
        <v>2400</v>
      </c>
      <c r="E1333" s="26">
        <v>272320</v>
      </c>
      <c r="F1333" s="25">
        <v>52</v>
      </c>
      <c r="G1333" s="25">
        <v>142</v>
      </c>
      <c r="H1333" s="25">
        <v>2650</v>
      </c>
      <c r="I1333" s="25">
        <v>381858</v>
      </c>
      <c r="J1333" s="25">
        <v>170</v>
      </c>
      <c r="K1333" s="25">
        <v>171</v>
      </c>
      <c r="L1333" s="25">
        <v>2650</v>
      </c>
      <c r="M1333" s="25">
        <v>455840</v>
      </c>
      <c r="N1333" s="25">
        <v>119</v>
      </c>
      <c r="O1333" s="25">
        <v>200</v>
      </c>
      <c r="P1333" s="25">
        <v>2525</v>
      </c>
      <c r="Q1333" s="25">
        <v>522846</v>
      </c>
      <c r="R1333" s="25">
        <v>87</v>
      </c>
      <c r="S1333" s="25">
        <v>237</v>
      </c>
      <c r="T1333" s="25">
        <v>2475</v>
      </c>
      <c r="U1333" s="25">
        <v>586243</v>
      </c>
      <c r="V1333" s="25">
        <v>32</v>
      </c>
      <c r="W1333" s="25">
        <v>258</v>
      </c>
      <c r="X1333" s="25">
        <v>2510</v>
      </c>
      <c r="Y1333" s="25">
        <v>647810</v>
      </c>
      <c r="Z1333" s="25">
        <v>35</v>
      </c>
      <c r="AA1333" s="25">
        <v>299</v>
      </c>
      <c r="AB1333" s="25">
        <v>2333</v>
      </c>
      <c r="AC1333" s="25">
        <v>715133</v>
      </c>
      <c r="AD1333" s="25">
        <v>27</v>
      </c>
      <c r="AE1333" s="25">
        <v>341</v>
      </c>
      <c r="AF1333" s="25">
        <v>2322</v>
      </c>
      <c r="AG1333" s="25">
        <v>803753</v>
      </c>
      <c r="AH1333" s="4"/>
      <c r="AI1333" s="4"/>
      <c r="AJ1333" s="4"/>
      <c r="AK1333" s="4"/>
      <c r="AL1333" s="4"/>
      <c r="AM1333" s="4"/>
      <c r="AN1333" s="4"/>
      <c r="AO1333" s="4"/>
    </row>
    <row r="1334" spans="1:45" ht="15.75" x14ac:dyDescent="0.25">
      <c r="A1334" s="8">
        <v>38527</v>
      </c>
      <c r="B1334" s="4">
        <v>36</v>
      </c>
      <c r="C1334" s="4">
        <v>124</v>
      </c>
      <c r="D1334" s="4">
        <v>2467</v>
      </c>
      <c r="E1334" s="10">
        <v>309039</v>
      </c>
      <c r="F1334" s="4">
        <v>34</v>
      </c>
      <c r="G1334" s="4">
        <v>135</v>
      </c>
      <c r="H1334" s="9">
        <v>2675</v>
      </c>
      <c r="I1334" s="4">
        <v>362026</v>
      </c>
      <c r="J1334" s="4">
        <v>161</v>
      </c>
      <c r="K1334" s="4">
        <v>165</v>
      </c>
      <c r="L1334" s="9">
        <v>2636</v>
      </c>
      <c r="M1334" s="4">
        <v>441663</v>
      </c>
      <c r="N1334" s="4">
        <v>148</v>
      </c>
      <c r="O1334" s="4">
        <v>204</v>
      </c>
      <c r="P1334" s="9">
        <v>2627</v>
      </c>
      <c r="Q1334" s="4">
        <v>538511</v>
      </c>
      <c r="R1334" s="4">
        <v>75</v>
      </c>
      <c r="S1334" s="4">
        <v>236</v>
      </c>
      <c r="T1334" s="9">
        <v>2372</v>
      </c>
      <c r="U1334" s="4">
        <v>556449</v>
      </c>
      <c r="V1334" s="4">
        <v>82</v>
      </c>
      <c r="W1334" s="4">
        <v>254</v>
      </c>
      <c r="X1334" s="4">
        <v>2495</v>
      </c>
      <c r="Y1334" s="4">
        <v>634627</v>
      </c>
      <c r="Z1334" s="4"/>
      <c r="AA1334" s="4"/>
      <c r="AB1334" s="4"/>
      <c r="AC1334" s="4"/>
      <c r="AD1334" s="4">
        <v>22</v>
      </c>
      <c r="AE1334" s="4">
        <v>343</v>
      </c>
      <c r="AF1334" s="4">
        <v>2307</v>
      </c>
      <c r="AG1334" s="4">
        <v>799820</v>
      </c>
      <c r="AH1334" s="6">
        <v>4</v>
      </c>
      <c r="AI1334" s="6">
        <v>364</v>
      </c>
      <c r="AJ1334" s="6">
        <v>2210</v>
      </c>
      <c r="AK1334" s="6">
        <v>795590</v>
      </c>
      <c r="AL1334" s="6">
        <v>5</v>
      </c>
      <c r="AM1334" s="6">
        <v>462</v>
      </c>
      <c r="AN1334" s="6">
        <v>2340</v>
      </c>
      <c r="AO1334" s="6">
        <v>1080144</v>
      </c>
      <c r="AP1334">
        <v>6</v>
      </c>
      <c r="AQ1334">
        <v>531</v>
      </c>
      <c r="AR1334">
        <v>2256</v>
      </c>
      <c r="AS1334">
        <v>1198813</v>
      </c>
    </row>
    <row r="1335" spans="1:45" ht="15" x14ac:dyDescent="0.2">
      <c r="A1335" s="8">
        <v>38531</v>
      </c>
      <c r="B1335" s="4">
        <v>7</v>
      </c>
      <c r="C1335" s="4">
        <v>127</v>
      </c>
      <c r="D1335" s="4">
        <v>2750</v>
      </c>
      <c r="E1335" s="10">
        <v>349643</v>
      </c>
      <c r="F1335" s="4">
        <v>120</v>
      </c>
      <c r="G1335" s="4">
        <v>144</v>
      </c>
      <c r="H1335" s="9">
        <v>2714</v>
      </c>
      <c r="I1335" s="4">
        <v>393868</v>
      </c>
      <c r="J1335" s="4">
        <v>214</v>
      </c>
      <c r="K1335" s="4">
        <v>165</v>
      </c>
      <c r="L1335" s="9">
        <v>2617</v>
      </c>
      <c r="M1335" s="4">
        <v>438718</v>
      </c>
      <c r="N1335" s="4">
        <v>515</v>
      </c>
      <c r="O1335" s="4">
        <v>195</v>
      </c>
      <c r="P1335" s="9">
        <v>2648</v>
      </c>
      <c r="Q1335" s="4">
        <v>520699</v>
      </c>
      <c r="R1335" s="4">
        <v>179</v>
      </c>
      <c r="S1335" s="4">
        <v>231</v>
      </c>
      <c r="T1335" s="9">
        <v>2552</v>
      </c>
      <c r="U1335" s="4">
        <v>589495</v>
      </c>
      <c r="V1335" s="4">
        <v>22</v>
      </c>
      <c r="W1335" s="4">
        <v>252</v>
      </c>
      <c r="X1335" s="4">
        <v>2540</v>
      </c>
      <c r="Y1335" s="4">
        <v>639387</v>
      </c>
      <c r="Z1335" s="4">
        <v>58</v>
      </c>
      <c r="AA1335" s="4">
        <v>298</v>
      </c>
      <c r="AB1335" s="4">
        <v>2390</v>
      </c>
      <c r="AC1335" s="4">
        <v>732061</v>
      </c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>
        <v>5</v>
      </c>
      <c r="AQ1335">
        <v>721</v>
      </c>
      <c r="AR1335">
        <v>2260</v>
      </c>
      <c r="AS1335">
        <v>1635352</v>
      </c>
    </row>
    <row r="1336" spans="1:45" ht="15" x14ac:dyDescent="0.2">
      <c r="A1336" s="18">
        <v>38533</v>
      </c>
      <c r="B1336" s="25">
        <v>46</v>
      </c>
      <c r="C1336" s="25">
        <v>117</v>
      </c>
      <c r="D1336" s="25">
        <v>2483</v>
      </c>
      <c r="E1336" s="26">
        <v>299452</v>
      </c>
      <c r="F1336" s="25">
        <v>65</v>
      </c>
      <c r="G1336" s="25">
        <v>140</v>
      </c>
      <c r="H1336" s="25">
        <v>2494</v>
      </c>
      <c r="I1336" s="25">
        <v>352812</v>
      </c>
      <c r="J1336" s="25">
        <v>209</v>
      </c>
      <c r="K1336" s="25">
        <v>165</v>
      </c>
      <c r="L1336" s="25">
        <v>2567</v>
      </c>
      <c r="M1336" s="25">
        <v>432915</v>
      </c>
      <c r="N1336" s="25">
        <v>285</v>
      </c>
      <c r="O1336" s="25">
        <v>201</v>
      </c>
      <c r="P1336" s="25">
        <v>2509</v>
      </c>
      <c r="Q1336" s="25">
        <v>513915</v>
      </c>
      <c r="R1336" s="25">
        <v>103</v>
      </c>
      <c r="S1336" s="25">
        <v>229</v>
      </c>
      <c r="T1336" s="25">
        <v>2526</v>
      </c>
      <c r="U1336" s="25">
        <v>581930</v>
      </c>
      <c r="V1336" s="25">
        <v>114</v>
      </c>
      <c r="W1336" s="25">
        <v>261</v>
      </c>
      <c r="X1336" s="25">
        <v>2383</v>
      </c>
      <c r="Y1336" s="25">
        <v>625404</v>
      </c>
      <c r="Z1336" s="25">
        <v>139</v>
      </c>
      <c r="AA1336" s="25">
        <v>318</v>
      </c>
      <c r="AB1336" s="25">
        <v>2348</v>
      </c>
      <c r="AC1336" s="25">
        <v>718680</v>
      </c>
      <c r="AD1336" s="25">
        <v>63</v>
      </c>
      <c r="AE1336" s="25">
        <v>338</v>
      </c>
      <c r="AF1336" s="25">
        <v>2307</v>
      </c>
      <c r="AG1336" s="25">
        <v>782415</v>
      </c>
      <c r="AH1336" s="4"/>
      <c r="AI1336" s="4"/>
      <c r="AJ1336" s="4"/>
      <c r="AK1336" s="4"/>
      <c r="AL1336" s="4"/>
      <c r="AM1336" s="4"/>
      <c r="AN1336" s="4"/>
      <c r="AO1336" s="4"/>
    </row>
    <row r="1337" spans="1:45" ht="15" x14ac:dyDescent="0.2">
      <c r="A1337" s="18"/>
      <c r="B1337" s="25"/>
      <c r="C1337" s="25"/>
      <c r="D1337" s="25"/>
      <c r="E1337" s="26"/>
      <c r="F1337" s="25"/>
      <c r="G1337" s="25"/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4"/>
      <c r="AI1337" s="4"/>
      <c r="AJ1337" s="4"/>
      <c r="AK1337" s="4"/>
      <c r="AL1337" s="4"/>
      <c r="AM1337" s="4"/>
      <c r="AN1337" s="4"/>
      <c r="AO1337" s="4"/>
    </row>
    <row r="1338" spans="1:45" ht="15" x14ac:dyDescent="0.2">
      <c r="A1338" s="8">
        <v>38534</v>
      </c>
      <c r="B1338" s="4">
        <v>4</v>
      </c>
      <c r="C1338" s="4">
        <v>124</v>
      </c>
      <c r="D1338" s="4">
        <v>3000</v>
      </c>
      <c r="E1338" s="10">
        <v>373500</v>
      </c>
      <c r="F1338" s="4">
        <v>32</v>
      </c>
      <c r="G1338" s="4">
        <v>139</v>
      </c>
      <c r="H1338" s="9">
        <v>2850</v>
      </c>
      <c r="I1338" s="4">
        <v>393188</v>
      </c>
      <c r="J1338" s="4">
        <v>175</v>
      </c>
      <c r="K1338" s="4">
        <v>162</v>
      </c>
      <c r="L1338" s="9">
        <v>2818</v>
      </c>
      <c r="M1338" s="4">
        <v>452568</v>
      </c>
      <c r="N1338" s="4">
        <v>127</v>
      </c>
      <c r="O1338" s="4">
        <v>192</v>
      </c>
      <c r="P1338" s="9">
        <v>2679</v>
      </c>
      <c r="Q1338" s="4">
        <v>512876</v>
      </c>
      <c r="R1338" s="4">
        <v>53</v>
      </c>
      <c r="S1338" s="4">
        <v>235</v>
      </c>
      <c r="T1338" s="9">
        <v>2435</v>
      </c>
      <c r="U1338" s="4">
        <v>581544</v>
      </c>
      <c r="V1338" s="4">
        <v>20</v>
      </c>
      <c r="W1338" s="4">
        <v>250</v>
      </c>
      <c r="X1338" s="4">
        <v>2580</v>
      </c>
      <c r="Y1338" s="4">
        <v>644484</v>
      </c>
      <c r="Z1338" s="4">
        <v>40</v>
      </c>
      <c r="AA1338" s="4">
        <v>296</v>
      </c>
      <c r="AB1338" s="4">
        <v>2400</v>
      </c>
      <c r="AC1338" s="4">
        <v>709050</v>
      </c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>
        <v>2</v>
      </c>
      <c r="AQ1338">
        <v>460</v>
      </c>
      <c r="AR1338">
        <v>2230</v>
      </c>
      <c r="AS1338">
        <v>1025960</v>
      </c>
    </row>
    <row r="1339" spans="1:45" ht="15" x14ac:dyDescent="0.2">
      <c r="A1339" s="8">
        <v>38538</v>
      </c>
      <c r="B1339" s="4">
        <v>59</v>
      </c>
      <c r="C1339" s="4">
        <v>122</v>
      </c>
      <c r="D1339" s="4">
        <v>2667</v>
      </c>
      <c r="E1339" s="10">
        <v>344062</v>
      </c>
      <c r="F1339" s="4">
        <v>22</v>
      </c>
      <c r="G1339" s="4">
        <v>133</v>
      </c>
      <c r="H1339" s="9">
        <v>2600</v>
      </c>
      <c r="I1339" s="4">
        <v>344618</v>
      </c>
      <c r="J1339" s="4">
        <v>247</v>
      </c>
      <c r="K1339" s="4">
        <v>162</v>
      </c>
      <c r="L1339" s="9">
        <v>2782</v>
      </c>
      <c r="M1339" s="4">
        <v>454617</v>
      </c>
      <c r="N1339" s="4">
        <v>315</v>
      </c>
      <c r="O1339" s="4">
        <v>198</v>
      </c>
      <c r="P1339" s="9">
        <v>2704</v>
      </c>
      <c r="Q1339" s="4">
        <v>537983</v>
      </c>
      <c r="R1339" s="4">
        <v>121</v>
      </c>
      <c r="S1339" s="4">
        <v>236</v>
      </c>
      <c r="T1339" s="9">
        <v>2560</v>
      </c>
      <c r="U1339" s="4">
        <v>604960</v>
      </c>
      <c r="V1339" s="4">
        <v>100</v>
      </c>
      <c r="W1339" s="4">
        <v>260</v>
      </c>
      <c r="X1339" s="4">
        <v>2465</v>
      </c>
      <c r="Y1339" s="4">
        <v>649617</v>
      </c>
      <c r="Z1339" s="4">
        <v>59</v>
      </c>
      <c r="AA1339" s="4">
        <v>296</v>
      </c>
      <c r="AB1339" s="4">
        <v>2413</v>
      </c>
      <c r="AC1339" s="4">
        <v>713529</v>
      </c>
      <c r="AD1339" s="4">
        <v>14</v>
      </c>
      <c r="AE1339" s="4">
        <v>357</v>
      </c>
      <c r="AF1339" s="4">
        <v>2330</v>
      </c>
      <c r="AG1339" s="4">
        <v>822869</v>
      </c>
      <c r="AH1339" s="4"/>
      <c r="AI1339" s="4"/>
      <c r="AJ1339" s="4"/>
      <c r="AK1339" s="4"/>
      <c r="AL1339" s="1">
        <v>4</v>
      </c>
      <c r="AM1339" s="1">
        <v>424</v>
      </c>
      <c r="AN1339" s="1">
        <v>2100</v>
      </c>
      <c r="AO1339" s="1">
        <v>889350</v>
      </c>
      <c r="AP1339">
        <v>5</v>
      </c>
      <c r="AQ1339">
        <v>568</v>
      </c>
      <c r="AR1339">
        <v>2264</v>
      </c>
      <c r="AS1339">
        <v>1275408</v>
      </c>
    </row>
    <row r="1340" spans="1:45" ht="15" x14ac:dyDescent="0.2">
      <c r="A1340" s="8">
        <v>38540</v>
      </c>
      <c r="B1340" s="4"/>
      <c r="C1340" s="4"/>
      <c r="D1340" s="4"/>
      <c r="E1340" s="10"/>
      <c r="F1340" s="4"/>
      <c r="G1340" s="4"/>
      <c r="H1340" s="9"/>
      <c r="I1340" s="4"/>
      <c r="J1340" s="4"/>
      <c r="K1340" s="4"/>
      <c r="L1340" s="9"/>
      <c r="M1340" s="4"/>
      <c r="N1340" s="4"/>
      <c r="O1340" s="4"/>
      <c r="P1340" s="9"/>
      <c r="Q1340" s="4"/>
      <c r="R1340" s="4"/>
      <c r="S1340" s="4"/>
      <c r="T1340" s="9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</row>
    <row r="1341" spans="1:45" ht="15" x14ac:dyDescent="0.2">
      <c r="A1341" s="8">
        <v>38541</v>
      </c>
      <c r="B1341" s="4">
        <v>2</v>
      </c>
      <c r="C1341" s="4">
        <v>106</v>
      </c>
      <c r="D1341" s="4">
        <v>2800</v>
      </c>
      <c r="E1341" s="10">
        <v>296800</v>
      </c>
      <c r="F1341" s="4">
        <v>33</v>
      </c>
      <c r="G1341" s="4">
        <v>140</v>
      </c>
      <c r="H1341" s="9">
        <v>2688</v>
      </c>
      <c r="I1341" s="4">
        <v>380588</v>
      </c>
      <c r="J1341" s="4">
        <v>56</v>
      </c>
      <c r="K1341" s="4">
        <v>159</v>
      </c>
      <c r="L1341" s="9">
        <v>2712</v>
      </c>
      <c r="M1341" s="4">
        <v>428327</v>
      </c>
      <c r="N1341" s="4">
        <v>256</v>
      </c>
      <c r="O1341" s="4">
        <v>201</v>
      </c>
      <c r="P1341" s="9">
        <v>2708</v>
      </c>
      <c r="Q1341" s="4">
        <v>551058</v>
      </c>
      <c r="R1341" s="4">
        <v>103</v>
      </c>
      <c r="S1341" s="4">
        <v>232</v>
      </c>
      <c r="T1341" s="9">
        <v>2570</v>
      </c>
      <c r="U1341" s="4">
        <v>602793</v>
      </c>
      <c r="V1341" s="4">
        <v>46</v>
      </c>
      <c r="W1341" s="4">
        <v>262</v>
      </c>
      <c r="X1341" s="4">
        <v>2550</v>
      </c>
      <c r="Y1341" s="4">
        <v>669057</v>
      </c>
      <c r="Z1341" s="4">
        <v>43</v>
      </c>
      <c r="AA1341" s="4">
        <v>287</v>
      </c>
      <c r="AB1341" s="4">
        <v>2433</v>
      </c>
      <c r="AC1341" s="4">
        <v>703691</v>
      </c>
      <c r="AD1341" s="4">
        <v>1</v>
      </c>
      <c r="AE1341" s="4">
        <v>334</v>
      </c>
      <c r="AF1341" s="4">
        <v>2240</v>
      </c>
      <c r="AG1341" s="4">
        <v>748160</v>
      </c>
      <c r="AH1341" s="4"/>
      <c r="AI1341" s="4"/>
      <c r="AJ1341" s="4"/>
      <c r="AK1341" s="4"/>
      <c r="AL1341" s="4"/>
      <c r="AM1341" s="4"/>
      <c r="AN1341" s="4"/>
      <c r="AO1341" s="4"/>
      <c r="AP1341">
        <v>11</v>
      </c>
      <c r="AQ1341">
        <v>549</v>
      </c>
      <c r="AR1341">
        <v>2230</v>
      </c>
      <c r="AS1341">
        <v>1219295</v>
      </c>
    </row>
    <row r="1342" spans="1:45" ht="15.75" x14ac:dyDescent="0.25">
      <c r="A1342" s="8">
        <v>38545</v>
      </c>
      <c r="B1342" s="4">
        <v>5</v>
      </c>
      <c r="C1342" s="4">
        <v>112</v>
      </c>
      <c r="D1342" s="4">
        <v>2125</v>
      </c>
      <c r="E1342" s="10">
        <v>290400</v>
      </c>
      <c r="F1342" s="4">
        <v>67</v>
      </c>
      <c r="G1342" s="4">
        <v>149</v>
      </c>
      <c r="H1342" s="9">
        <v>2812</v>
      </c>
      <c r="I1342" s="4">
        <v>428594</v>
      </c>
      <c r="J1342" s="4">
        <v>182</v>
      </c>
      <c r="K1342" s="4">
        <v>164</v>
      </c>
      <c r="L1342" s="9">
        <v>2769</v>
      </c>
      <c r="M1342" s="4">
        <v>457860</v>
      </c>
      <c r="N1342" s="4">
        <v>536</v>
      </c>
      <c r="O1342" s="4">
        <v>201</v>
      </c>
      <c r="P1342" s="9">
        <v>2698</v>
      </c>
      <c r="Q1342" s="4">
        <v>543231</v>
      </c>
      <c r="R1342" s="4">
        <v>113</v>
      </c>
      <c r="S1342" s="4">
        <v>236</v>
      </c>
      <c r="T1342" s="9">
        <v>2558</v>
      </c>
      <c r="U1342" s="4">
        <v>604946</v>
      </c>
      <c r="V1342" s="4">
        <v>39</v>
      </c>
      <c r="W1342" s="4">
        <v>259</v>
      </c>
      <c r="X1342" s="4">
        <v>2530</v>
      </c>
      <c r="Y1342" s="4">
        <v>654571</v>
      </c>
      <c r="Z1342" s="4">
        <v>73</v>
      </c>
      <c r="AA1342" s="4">
        <v>286</v>
      </c>
      <c r="AB1342" s="4">
        <v>2460</v>
      </c>
      <c r="AC1342" s="4">
        <v>707708</v>
      </c>
      <c r="AD1342" s="4">
        <v>37</v>
      </c>
      <c r="AE1342" s="4">
        <v>341</v>
      </c>
      <c r="AF1342" s="4">
        <v>2373</v>
      </c>
      <c r="AG1342" s="4">
        <v>826076</v>
      </c>
      <c r="AH1342" s="6">
        <v>17</v>
      </c>
      <c r="AI1342" s="6">
        <v>364</v>
      </c>
      <c r="AJ1342" s="6">
        <v>2400</v>
      </c>
      <c r="AK1342" s="6">
        <v>881449</v>
      </c>
      <c r="AL1342" s="6">
        <v>2</v>
      </c>
      <c r="AM1342" s="6">
        <v>430</v>
      </c>
      <c r="AN1342" s="6">
        <v>2280</v>
      </c>
      <c r="AO1342" s="6">
        <v>980400</v>
      </c>
      <c r="AP1342">
        <v>2</v>
      </c>
      <c r="AQ1342">
        <v>624</v>
      </c>
      <c r="AR1342">
        <v>2230</v>
      </c>
      <c r="AS1342">
        <v>139320</v>
      </c>
    </row>
    <row r="1343" spans="1:45" ht="15" x14ac:dyDescent="0.2">
      <c r="A1343" s="18">
        <v>38547</v>
      </c>
      <c r="B1343" s="25">
        <v>23</v>
      </c>
      <c r="C1343" s="25">
        <v>117</v>
      </c>
      <c r="D1343" s="25">
        <v>2662</v>
      </c>
      <c r="E1343" s="26">
        <v>314333</v>
      </c>
      <c r="F1343" s="25">
        <v>47</v>
      </c>
      <c r="G1343" s="25">
        <v>139</v>
      </c>
      <c r="H1343" s="25">
        <v>2780</v>
      </c>
      <c r="I1343" s="25">
        <v>401519</v>
      </c>
      <c r="J1343" s="25">
        <v>208</v>
      </c>
      <c r="K1343" s="25">
        <v>167</v>
      </c>
      <c r="L1343" s="25">
        <v>2744</v>
      </c>
      <c r="M1343" s="25">
        <v>463032</v>
      </c>
      <c r="N1343" s="25">
        <v>101</v>
      </c>
      <c r="O1343" s="25">
        <v>194</v>
      </c>
      <c r="P1343" s="25">
        <v>2629</v>
      </c>
      <c r="Q1343" s="25">
        <v>514249</v>
      </c>
      <c r="R1343" s="25">
        <v>83</v>
      </c>
      <c r="S1343" s="25">
        <v>236</v>
      </c>
      <c r="T1343" s="25">
        <v>2540</v>
      </c>
      <c r="U1343" s="25">
        <v>602787</v>
      </c>
      <c r="V1343" s="25">
        <v>55</v>
      </c>
      <c r="W1343" s="25">
        <v>263</v>
      </c>
      <c r="X1343" s="25">
        <v>2500</v>
      </c>
      <c r="Y1343" s="25">
        <v>657463</v>
      </c>
      <c r="Z1343" s="25">
        <v>95</v>
      </c>
      <c r="AA1343" s="25">
        <v>293</v>
      </c>
      <c r="AB1343" s="25">
        <v>2452</v>
      </c>
      <c r="AC1343" s="25">
        <v>718765</v>
      </c>
      <c r="AD1343" s="25">
        <v>31</v>
      </c>
      <c r="AE1343" s="25">
        <v>324</v>
      </c>
      <c r="AF1343" s="25">
        <v>2418</v>
      </c>
      <c r="AG1343" s="25">
        <v>792439</v>
      </c>
      <c r="AH1343" s="23">
        <v>16</v>
      </c>
      <c r="AI1343" s="23">
        <v>369</v>
      </c>
      <c r="AJ1343" s="23">
        <v>2480</v>
      </c>
      <c r="AK1343" s="23">
        <v>914500</v>
      </c>
      <c r="AL1343" s="14">
        <v>1</v>
      </c>
      <c r="AM1343" s="14">
        <v>424</v>
      </c>
      <c r="AN1343" s="14">
        <v>2400</v>
      </c>
      <c r="AO1343" s="14">
        <v>1017600</v>
      </c>
    </row>
    <row r="1344" spans="1:45" ht="15" x14ac:dyDescent="0.2">
      <c r="A1344" s="8">
        <v>38548</v>
      </c>
      <c r="B1344" s="4">
        <v>29</v>
      </c>
      <c r="C1344" s="4">
        <v>117</v>
      </c>
      <c r="D1344" s="4">
        <v>2750</v>
      </c>
      <c r="E1344" s="10">
        <v>317828</v>
      </c>
      <c r="F1344" s="4">
        <v>81</v>
      </c>
      <c r="G1344" s="4">
        <v>138</v>
      </c>
      <c r="H1344" s="9">
        <v>2742</v>
      </c>
      <c r="I1344" s="4">
        <v>379856</v>
      </c>
      <c r="J1344" s="4">
        <v>116</v>
      </c>
      <c r="K1344" s="4">
        <v>170</v>
      </c>
      <c r="L1344" s="9">
        <v>2757</v>
      </c>
      <c r="M1344" s="4">
        <v>474465</v>
      </c>
      <c r="N1344" s="4">
        <v>269</v>
      </c>
      <c r="O1344" s="4">
        <v>200</v>
      </c>
      <c r="P1344" s="9">
        <v>2656</v>
      </c>
      <c r="Q1344" s="4">
        <v>535513</v>
      </c>
      <c r="R1344" s="4">
        <v>70</v>
      </c>
      <c r="S1344" s="4">
        <v>236</v>
      </c>
      <c r="T1344" s="9">
        <v>2516</v>
      </c>
      <c r="U1344" s="4">
        <v>590644</v>
      </c>
      <c r="V1344" s="4">
        <v>20</v>
      </c>
      <c r="W1344" s="4">
        <v>474</v>
      </c>
      <c r="X1344" s="4">
        <v>2500</v>
      </c>
      <c r="Y1344" s="4">
        <v>685750</v>
      </c>
      <c r="Z1344" s="4">
        <v>26</v>
      </c>
      <c r="AA1344" s="4">
        <v>286</v>
      </c>
      <c r="AB1344" s="4">
        <v>2307</v>
      </c>
      <c r="AC1344" s="4">
        <v>676012</v>
      </c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>
        <v>3</v>
      </c>
      <c r="AQ1344">
        <v>631</v>
      </c>
      <c r="AR1344">
        <v>2273</v>
      </c>
      <c r="AS1344">
        <v>1430440</v>
      </c>
    </row>
    <row r="1345" spans="1:45" ht="15" x14ac:dyDescent="0.2">
      <c r="A1345" s="34">
        <v>38551</v>
      </c>
      <c r="B1345" s="25">
        <v>2</v>
      </c>
      <c r="C1345" s="25">
        <v>103</v>
      </c>
      <c r="D1345" s="25">
        <v>2675</v>
      </c>
      <c r="E1345" s="26">
        <v>275750</v>
      </c>
      <c r="F1345" s="25">
        <v>25</v>
      </c>
      <c r="G1345" s="25">
        <v>133</v>
      </c>
      <c r="H1345" s="25">
        <v>2783</v>
      </c>
      <c r="I1345" s="25">
        <v>366244</v>
      </c>
      <c r="J1345" s="25">
        <v>112</v>
      </c>
      <c r="K1345" s="25">
        <v>164</v>
      </c>
      <c r="L1345" s="25">
        <v>2705</v>
      </c>
      <c r="M1345" s="25">
        <v>442741</v>
      </c>
      <c r="N1345" s="25">
        <v>250</v>
      </c>
      <c r="O1345" s="25">
        <v>203</v>
      </c>
      <c r="P1345" s="25">
        <v>2654</v>
      </c>
      <c r="Q1345" s="25">
        <v>540899</v>
      </c>
      <c r="R1345" s="25">
        <v>92</v>
      </c>
      <c r="S1345" s="25">
        <v>232</v>
      </c>
      <c r="T1345" s="25">
        <v>2484</v>
      </c>
      <c r="U1345" s="25">
        <v>591149</v>
      </c>
      <c r="V1345" s="25">
        <v>44</v>
      </c>
      <c r="W1345" s="25">
        <v>266</v>
      </c>
      <c r="X1345" s="25">
        <v>2533</v>
      </c>
      <c r="Y1345" s="25">
        <v>674485</v>
      </c>
      <c r="Z1345" s="25">
        <v>81</v>
      </c>
      <c r="AA1345" s="25">
        <v>292</v>
      </c>
      <c r="AB1345" s="25">
        <v>2439</v>
      </c>
      <c r="AC1345" s="25">
        <v>723428</v>
      </c>
      <c r="AD1345" s="32"/>
      <c r="AE1345" s="32"/>
      <c r="AF1345" s="32"/>
      <c r="AG1345" s="32"/>
      <c r="AH1345" s="4"/>
      <c r="AI1345" s="4"/>
      <c r="AJ1345" s="4"/>
      <c r="AK1345" s="4"/>
      <c r="AL1345" s="4"/>
      <c r="AM1345" s="4"/>
      <c r="AN1345" s="4"/>
      <c r="AO1345" s="4"/>
      <c r="AP1345">
        <v>1</v>
      </c>
      <c r="AQ1345">
        <v>648</v>
      </c>
      <c r="AR1345">
        <v>2320</v>
      </c>
      <c r="AS1345">
        <v>1503360</v>
      </c>
    </row>
    <row r="1346" spans="1:45" ht="15" x14ac:dyDescent="0.2">
      <c r="A1346" s="8">
        <v>38552</v>
      </c>
      <c r="B1346" s="4">
        <v>4</v>
      </c>
      <c r="C1346" s="4">
        <v>96</v>
      </c>
      <c r="D1346" s="4">
        <v>2700</v>
      </c>
      <c r="E1346" s="10">
        <v>261600</v>
      </c>
      <c r="F1346" s="4">
        <v>78</v>
      </c>
      <c r="G1346" s="4">
        <v>136</v>
      </c>
      <c r="H1346" s="9">
        <v>2700</v>
      </c>
      <c r="I1346" s="4">
        <v>369300</v>
      </c>
      <c r="J1346" s="4">
        <v>145</v>
      </c>
      <c r="K1346" s="4">
        <v>161</v>
      </c>
      <c r="L1346" s="9">
        <v>2789</v>
      </c>
      <c r="M1346" s="4">
        <v>448737</v>
      </c>
      <c r="N1346" s="4">
        <v>193</v>
      </c>
      <c r="O1346" s="4">
        <v>189</v>
      </c>
      <c r="P1346" s="9">
        <v>2760</v>
      </c>
      <c r="Q1346" s="4">
        <v>522744</v>
      </c>
      <c r="R1346" s="4">
        <v>125</v>
      </c>
      <c r="S1346" s="4">
        <v>230</v>
      </c>
      <c r="T1346" s="9">
        <v>2575</v>
      </c>
      <c r="U1346" s="4">
        <v>592888</v>
      </c>
      <c r="V1346" s="4">
        <v>40</v>
      </c>
      <c r="W1346" s="4">
        <v>259</v>
      </c>
      <c r="X1346" s="4">
        <v>2450</v>
      </c>
      <c r="Y1346" s="4">
        <v>634439</v>
      </c>
      <c r="Z1346" s="4">
        <v>20</v>
      </c>
      <c r="AA1346" s="4">
        <v>296</v>
      </c>
      <c r="AB1346" s="4">
        <v>2520</v>
      </c>
      <c r="AC1346" s="4">
        <v>745668</v>
      </c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</row>
    <row r="1347" spans="1:45" ht="15" x14ac:dyDescent="0.2">
      <c r="A1347" s="18">
        <v>38554</v>
      </c>
      <c r="B1347" s="25">
        <v>4</v>
      </c>
      <c r="C1347" s="25">
        <v>124</v>
      </c>
      <c r="D1347" s="25">
        <v>2800</v>
      </c>
      <c r="E1347" s="26">
        <v>345200</v>
      </c>
      <c r="F1347" s="25">
        <v>31</v>
      </c>
      <c r="G1347" s="25">
        <v>139</v>
      </c>
      <c r="H1347" s="25">
        <v>2738</v>
      </c>
      <c r="I1347" s="25">
        <v>386894</v>
      </c>
      <c r="J1347" s="25">
        <v>118</v>
      </c>
      <c r="K1347" s="25">
        <v>158</v>
      </c>
      <c r="L1347" s="25">
        <v>2702</v>
      </c>
      <c r="M1347" s="25">
        <v>434668</v>
      </c>
      <c r="N1347" s="25">
        <v>251</v>
      </c>
      <c r="O1347" s="25">
        <v>199</v>
      </c>
      <c r="P1347" s="25">
        <v>2648</v>
      </c>
      <c r="Q1347" s="25">
        <v>540245</v>
      </c>
      <c r="R1347" s="25">
        <v>265</v>
      </c>
      <c r="S1347" s="25">
        <v>244</v>
      </c>
      <c r="T1347" s="25">
        <v>2620</v>
      </c>
      <c r="U1347" s="25">
        <v>640770</v>
      </c>
      <c r="V1347" s="25">
        <v>259</v>
      </c>
      <c r="W1347" s="25">
        <v>262</v>
      </c>
      <c r="X1347" s="25">
        <v>2500</v>
      </c>
      <c r="Y1347" s="25">
        <v>654741</v>
      </c>
      <c r="Z1347" s="25">
        <v>128</v>
      </c>
      <c r="AA1347" s="25">
        <v>294</v>
      </c>
      <c r="AB1347" s="25">
        <v>2390</v>
      </c>
      <c r="AC1347" s="25">
        <v>702831</v>
      </c>
      <c r="AD1347" s="25">
        <v>58</v>
      </c>
      <c r="AE1347" s="25">
        <v>347</v>
      </c>
      <c r="AF1347" s="25">
        <v>2375</v>
      </c>
      <c r="AG1347" s="25">
        <v>820240</v>
      </c>
      <c r="AH1347" s="23">
        <v>1</v>
      </c>
      <c r="AI1347" s="23">
        <v>390</v>
      </c>
      <c r="AJ1347" s="23">
        <v>2350</v>
      </c>
      <c r="AK1347" s="23">
        <v>643500</v>
      </c>
      <c r="AL1347" s="14">
        <v>1</v>
      </c>
      <c r="AM1347" s="14">
        <v>450</v>
      </c>
      <c r="AN1347" s="14">
        <v>2260</v>
      </c>
      <c r="AO1347" s="14">
        <v>837000</v>
      </c>
    </row>
    <row r="1348" spans="1:45" ht="15" x14ac:dyDescent="0.2">
      <c r="A1348" s="8">
        <v>38555</v>
      </c>
      <c r="B1348" s="4"/>
      <c r="C1348" s="4"/>
      <c r="D1348" s="4"/>
      <c r="E1348" s="10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>
        <v>6</v>
      </c>
      <c r="AQ1348">
        <v>629</v>
      </c>
      <c r="AR1348">
        <v>2293</v>
      </c>
      <c r="AS1348">
        <v>1442240</v>
      </c>
    </row>
    <row r="1349" spans="1:45" ht="15" x14ac:dyDescent="0.2">
      <c r="A1349" s="8">
        <v>38559</v>
      </c>
      <c r="B1349" s="4">
        <v>35</v>
      </c>
      <c r="C1349" s="4">
        <v>125</v>
      </c>
      <c r="D1349" s="4">
        <v>2850</v>
      </c>
      <c r="E1349" s="10">
        <v>357983</v>
      </c>
      <c r="F1349" s="4">
        <v>75</v>
      </c>
      <c r="G1349" s="4">
        <v>147</v>
      </c>
      <c r="H1349" s="9">
        <v>2900</v>
      </c>
      <c r="I1349" s="4">
        <v>424827</v>
      </c>
      <c r="J1349" s="4">
        <v>163</v>
      </c>
      <c r="K1349" s="4">
        <v>166</v>
      </c>
      <c r="L1349" s="9">
        <v>2889</v>
      </c>
      <c r="M1349" s="4">
        <v>489229</v>
      </c>
      <c r="N1349" s="4">
        <v>540</v>
      </c>
      <c r="O1349" s="4">
        <v>201</v>
      </c>
      <c r="P1349" s="9">
        <v>2750</v>
      </c>
      <c r="Q1349" s="4">
        <v>553692</v>
      </c>
      <c r="R1349" s="4">
        <v>176</v>
      </c>
      <c r="S1349" s="4">
        <v>228</v>
      </c>
      <c r="T1349" s="9">
        <v>2620</v>
      </c>
      <c r="U1349" s="4">
        <v>605554</v>
      </c>
      <c r="V1349" s="4">
        <v>66</v>
      </c>
      <c r="W1349" s="4">
        <v>264</v>
      </c>
      <c r="X1349" s="4">
        <v>2492</v>
      </c>
      <c r="Y1349" s="4">
        <v>667014</v>
      </c>
      <c r="Z1349" s="4">
        <v>47</v>
      </c>
      <c r="AA1349" s="4">
        <v>294</v>
      </c>
      <c r="AB1349" s="4">
        <v>2270</v>
      </c>
      <c r="AC1349" s="4">
        <v>707757</v>
      </c>
      <c r="AD1349" s="4">
        <v>1</v>
      </c>
      <c r="AE1349" s="4">
        <v>348</v>
      </c>
      <c r="AF1349" s="4">
        <v>2460</v>
      </c>
      <c r="AG1349" s="4">
        <v>856080</v>
      </c>
      <c r="AH1349" s="4"/>
      <c r="AI1349" s="4"/>
      <c r="AJ1349" s="4"/>
      <c r="AK1349" s="4"/>
      <c r="AL1349" s="4"/>
      <c r="AM1349" s="4"/>
      <c r="AN1349" s="4"/>
      <c r="AO1349" s="4"/>
    </row>
    <row r="1350" spans="1:45" s="2" customFormat="1" ht="15" x14ac:dyDescent="0.2">
      <c r="A1350" s="30">
        <v>38561</v>
      </c>
      <c r="B1350" s="25">
        <v>6</v>
      </c>
      <c r="C1350" s="25">
        <v>112</v>
      </c>
      <c r="D1350" s="25">
        <v>2900</v>
      </c>
      <c r="E1350" s="26">
        <v>323833</v>
      </c>
      <c r="F1350" s="25">
        <v>25</v>
      </c>
      <c r="G1350" s="25">
        <v>136</v>
      </c>
      <c r="H1350" s="25">
        <v>2818</v>
      </c>
      <c r="I1350" s="25">
        <v>381740</v>
      </c>
      <c r="J1350" s="25">
        <v>245</v>
      </c>
      <c r="K1350" s="25">
        <v>162</v>
      </c>
      <c r="L1350" s="25">
        <v>2838</v>
      </c>
      <c r="M1350" s="25">
        <v>466308</v>
      </c>
      <c r="N1350" s="25">
        <v>195</v>
      </c>
      <c r="O1350" s="25">
        <v>198</v>
      </c>
      <c r="P1350" s="25">
        <v>2641</v>
      </c>
      <c r="Q1350" s="25">
        <v>525239</v>
      </c>
      <c r="R1350" s="25">
        <v>94</v>
      </c>
      <c r="S1350" s="25">
        <v>234</v>
      </c>
      <c r="T1350" s="25">
        <v>2564</v>
      </c>
      <c r="U1350" s="25">
        <v>590915</v>
      </c>
      <c r="V1350" s="25">
        <v>60</v>
      </c>
      <c r="W1350" s="25">
        <v>269</v>
      </c>
      <c r="X1350" s="25">
        <v>2448</v>
      </c>
      <c r="Y1350" s="25">
        <v>664544</v>
      </c>
      <c r="Z1350" s="25">
        <v>70</v>
      </c>
      <c r="AA1350" s="25">
        <v>287</v>
      </c>
      <c r="AB1350" s="25">
        <v>2382</v>
      </c>
      <c r="AC1350" s="25">
        <v>689660</v>
      </c>
      <c r="AD1350" s="25">
        <v>51</v>
      </c>
      <c r="AE1350" s="25">
        <v>344</v>
      </c>
      <c r="AF1350" s="25">
        <v>2433</v>
      </c>
      <c r="AG1350" s="25">
        <v>837216</v>
      </c>
      <c r="AH1350" s="32"/>
      <c r="AI1350" s="32"/>
      <c r="AJ1350" s="32"/>
      <c r="AK1350" s="32"/>
      <c r="AL1350" s="32"/>
      <c r="AM1350" s="32"/>
      <c r="AN1350" s="32"/>
      <c r="AO1350" s="32"/>
      <c r="AP1350">
        <v>5</v>
      </c>
      <c r="AQ1350">
        <v>665</v>
      </c>
      <c r="AR1350">
        <v>2192</v>
      </c>
      <c r="AS1350">
        <v>1457696</v>
      </c>
    </row>
    <row r="1351" spans="1:45" ht="15" x14ac:dyDescent="0.2">
      <c r="A1351" s="8">
        <v>38562</v>
      </c>
      <c r="B1351" s="4"/>
      <c r="C1351" s="4"/>
      <c r="D1351" s="4"/>
      <c r="E1351" s="10"/>
      <c r="F1351" s="4">
        <v>25</v>
      </c>
      <c r="G1351" s="4">
        <v>131</v>
      </c>
      <c r="H1351" s="9">
        <v>2750</v>
      </c>
      <c r="I1351" s="4">
        <v>361460</v>
      </c>
      <c r="J1351" s="4">
        <v>186</v>
      </c>
      <c r="K1351" s="4">
        <v>166</v>
      </c>
      <c r="L1351" s="9">
        <v>2725</v>
      </c>
      <c r="M1351" s="4">
        <v>453423</v>
      </c>
      <c r="N1351" s="4">
        <v>266</v>
      </c>
      <c r="O1351" s="4">
        <v>195</v>
      </c>
      <c r="P1351" s="35">
        <v>2750</v>
      </c>
      <c r="Q1351" s="4">
        <f>P1351*O1351</f>
        <v>536250</v>
      </c>
      <c r="R1351" s="4">
        <v>113</v>
      </c>
      <c r="S1351" s="4">
        <v>239</v>
      </c>
      <c r="T1351" s="9">
        <v>2582</v>
      </c>
      <c r="U1351" s="4">
        <v>619240</v>
      </c>
      <c r="V1351" s="4">
        <v>27</v>
      </c>
      <c r="W1351" s="4">
        <v>253</v>
      </c>
      <c r="X1351" s="4">
        <v>2493</v>
      </c>
      <c r="Y1351" s="4">
        <v>639618</v>
      </c>
      <c r="Z1351" s="4">
        <v>17</v>
      </c>
      <c r="AA1351" s="4">
        <v>285</v>
      </c>
      <c r="AB1351" s="4">
        <v>2480</v>
      </c>
      <c r="AC1351" s="4">
        <v>707529</v>
      </c>
      <c r="AD1351" s="4"/>
      <c r="AE1351" s="4"/>
      <c r="AF1351" s="4"/>
      <c r="AG1351" s="4"/>
      <c r="AH1351" s="4"/>
      <c r="AI1351" s="4"/>
      <c r="AJ1351" s="4"/>
      <c r="AK1351" s="4"/>
      <c r="AL1351" s="1">
        <v>3</v>
      </c>
      <c r="AM1351" s="1">
        <v>475</v>
      </c>
      <c r="AN1351" s="1">
        <v>2200</v>
      </c>
      <c r="AO1351" s="1">
        <v>1045733</v>
      </c>
    </row>
    <row r="1352" spans="1:45" ht="15" x14ac:dyDescent="0.2">
      <c r="A1352" s="8"/>
      <c r="B1352" s="4"/>
      <c r="C1352" s="4"/>
      <c r="D1352" s="4"/>
      <c r="E1352" s="10"/>
      <c r="F1352" s="4"/>
      <c r="G1352" s="4"/>
      <c r="H1352" s="9"/>
      <c r="I1352" s="4"/>
      <c r="J1352" s="4"/>
      <c r="K1352" s="4"/>
      <c r="L1352" s="9"/>
      <c r="M1352" s="4"/>
      <c r="N1352" s="4"/>
      <c r="O1352" s="4"/>
      <c r="P1352" s="35"/>
      <c r="Q1352" s="4"/>
      <c r="R1352" s="4"/>
      <c r="S1352" s="4"/>
      <c r="T1352" s="9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1"/>
      <c r="AM1352" s="1"/>
      <c r="AN1352" s="1"/>
      <c r="AO1352" s="1"/>
    </row>
    <row r="1353" spans="1:45" ht="15" x14ac:dyDescent="0.2">
      <c r="A1353" s="22">
        <v>38565</v>
      </c>
      <c r="B1353" s="4"/>
      <c r="C1353" s="4"/>
      <c r="D1353" s="4"/>
      <c r="E1353" s="10"/>
      <c r="F1353" s="32">
        <v>37</v>
      </c>
      <c r="G1353" s="32">
        <v>143</v>
      </c>
      <c r="H1353" s="32">
        <v>2750</v>
      </c>
      <c r="I1353" s="32">
        <v>397876</v>
      </c>
      <c r="J1353" s="32">
        <v>136</v>
      </c>
      <c r="K1353" s="32">
        <v>168</v>
      </c>
      <c r="L1353" s="32">
        <v>2735</v>
      </c>
      <c r="M1353" s="25">
        <v>451904</v>
      </c>
      <c r="N1353" s="25">
        <v>442</v>
      </c>
      <c r="O1353" s="25">
        <v>203</v>
      </c>
      <c r="P1353" s="25">
        <v>2630</v>
      </c>
      <c r="Q1353" s="25">
        <v>433648</v>
      </c>
      <c r="R1353" s="25">
        <v>296</v>
      </c>
      <c r="S1353" s="25">
        <v>241</v>
      </c>
      <c r="T1353" s="25">
        <v>2610</v>
      </c>
      <c r="U1353" s="25">
        <v>608281</v>
      </c>
      <c r="V1353" s="25">
        <v>144</v>
      </c>
      <c r="W1353" s="25">
        <v>266</v>
      </c>
      <c r="X1353" s="25">
        <v>2500</v>
      </c>
      <c r="Y1353" s="25">
        <v>661506</v>
      </c>
      <c r="Z1353" s="25">
        <v>97</v>
      </c>
      <c r="AA1353" s="25">
        <v>307</v>
      </c>
      <c r="AB1353" s="25">
        <v>2480</v>
      </c>
      <c r="AC1353" s="25">
        <v>760160</v>
      </c>
      <c r="AD1353" s="25">
        <v>28</v>
      </c>
      <c r="AE1353" s="25">
        <v>335</v>
      </c>
      <c r="AF1353" s="25">
        <v>2453</v>
      </c>
      <c r="AG1353" s="25">
        <v>813394</v>
      </c>
      <c r="AH1353" s="32"/>
      <c r="AI1353" s="4"/>
      <c r="AJ1353" s="4"/>
      <c r="AK1353" s="4"/>
      <c r="AL1353" s="4"/>
      <c r="AM1353" s="4"/>
      <c r="AN1353" s="4"/>
      <c r="AO1353" s="4"/>
    </row>
    <row r="1354" spans="1:45" ht="15" x14ac:dyDescent="0.2">
      <c r="A1354" s="8">
        <v>38566</v>
      </c>
      <c r="B1354" s="4">
        <v>44</v>
      </c>
      <c r="C1354" s="4">
        <v>127</v>
      </c>
      <c r="D1354" s="4">
        <v>2717</v>
      </c>
      <c r="E1354" s="10">
        <v>346761</v>
      </c>
      <c r="F1354" s="4">
        <v>118</v>
      </c>
      <c r="G1354" s="4">
        <v>143</v>
      </c>
      <c r="H1354" s="9">
        <v>2850</v>
      </c>
      <c r="I1354" s="4">
        <v>410664</v>
      </c>
      <c r="J1354" s="4">
        <v>211</v>
      </c>
      <c r="K1354" s="4">
        <v>171</v>
      </c>
      <c r="L1354" s="9">
        <v>2688</v>
      </c>
      <c r="M1354" s="4">
        <v>459311</v>
      </c>
      <c r="N1354" s="4">
        <v>506</v>
      </c>
      <c r="O1354" s="4">
        <v>199</v>
      </c>
      <c r="P1354" s="9">
        <v>2644</v>
      </c>
      <c r="Q1354" s="4">
        <v>535500</v>
      </c>
      <c r="R1354" s="4">
        <v>131</v>
      </c>
      <c r="S1354" s="4">
        <v>233</v>
      </c>
      <c r="T1354" s="9">
        <v>2527</v>
      </c>
      <c r="U1354" s="4">
        <v>591536</v>
      </c>
      <c r="V1354" s="4">
        <v>58</v>
      </c>
      <c r="W1354" s="4">
        <v>270</v>
      </c>
      <c r="X1354" s="4">
        <v>2473</v>
      </c>
      <c r="Y1354" s="4">
        <v>669423</v>
      </c>
      <c r="Z1354" s="4">
        <v>67</v>
      </c>
      <c r="AA1354" s="4">
        <v>284</v>
      </c>
      <c r="AB1354" s="4">
        <v>2415</v>
      </c>
      <c r="AC1354" s="4">
        <v>698613</v>
      </c>
      <c r="AD1354" s="4"/>
      <c r="AE1354" s="4"/>
      <c r="AF1354" s="4"/>
      <c r="AG1354" s="4"/>
      <c r="AH1354" s="1">
        <v>1</v>
      </c>
      <c r="AI1354" s="1">
        <v>384</v>
      </c>
      <c r="AJ1354" s="1">
        <v>2320</v>
      </c>
      <c r="AK1354" s="1">
        <v>890880</v>
      </c>
      <c r="AL1354" s="4"/>
      <c r="AM1354" s="4"/>
      <c r="AN1354" s="4"/>
      <c r="AO1354" s="4"/>
      <c r="AP1354">
        <v>3</v>
      </c>
      <c r="AQ1354">
        <v>633</v>
      </c>
      <c r="AR1354">
        <v>2180</v>
      </c>
      <c r="AS1354">
        <v>1386027</v>
      </c>
    </row>
    <row r="1355" spans="1:45" ht="15" x14ac:dyDescent="0.2">
      <c r="A1355" s="18">
        <v>38568</v>
      </c>
      <c r="B1355" s="25">
        <v>37</v>
      </c>
      <c r="C1355" s="25">
        <v>121</v>
      </c>
      <c r="D1355" s="25">
        <v>2850</v>
      </c>
      <c r="E1355" s="26">
        <v>344850</v>
      </c>
      <c r="F1355" s="25">
        <v>77</v>
      </c>
      <c r="G1355" s="25">
        <v>141</v>
      </c>
      <c r="H1355" s="25">
        <v>2825</v>
      </c>
      <c r="I1355" s="25">
        <v>398325</v>
      </c>
      <c r="J1355" s="25">
        <v>191</v>
      </c>
      <c r="K1355" s="25">
        <v>169</v>
      </c>
      <c r="L1355" s="25">
        <v>2825</v>
      </c>
      <c r="M1355" s="4">
        <v>477425</v>
      </c>
      <c r="N1355" s="25">
        <v>333</v>
      </c>
      <c r="O1355" s="25">
        <v>201</v>
      </c>
      <c r="P1355" s="25">
        <v>2700</v>
      </c>
      <c r="Q1355" s="4">
        <v>542700</v>
      </c>
      <c r="R1355" s="25">
        <v>76</v>
      </c>
      <c r="S1355" s="25">
        <v>233</v>
      </c>
      <c r="T1355" s="25">
        <v>2550</v>
      </c>
      <c r="U1355" s="4">
        <v>594150</v>
      </c>
      <c r="V1355" s="25">
        <v>44</v>
      </c>
      <c r="W1355" s="25">
        <v>269</v>
      </c>
      <c r="X1355" s="25">
        <v>2450</v>
      </c>
      <c r="Y1355" s="4">
        <v>659050</v>
      </c>
      <c r="Z1355" s="25">
        <v>102</v>
      </c>
      <c r="AA1355" s="25">
        <v>293</v>
      </c>
      <c r="AB1355" s="25">
        <v>2420</v>
      </c>
      <c r="AC1355" s="4">
        <v>709060</v>
      </c>
      <c r="AD1355" s="25">
        <v>24</v>
      </c>
      <c r="AE1355" s="25">
        <v>353</v>
      </c>
      <c r="AF1355" s="25">
        <v>2380</v>
      </c>
      <c r="AG1355" s="4">
        <v>840140</v>
      </c>
      <c r="AH1355" s="23">
        <v>1</v>
      </c>
      <c r="AI1355" s="23">
        <v>374</v>
      </c>
      <c r="AJ1355" s="23">
        <v>2380</v>
      </c>
      <c r="AK1355" s="23">
        <v>890120</v>
      </c>
      <c r="AL1355" s="4"/>
      <c r="AM1355" s="4"/>
      <c r="AN1355" s="4"/>
      <c r="AO1355" s="4"/>
      <c r="AP1355">
        <v>5</v>
      </c>
      <c r="AQ1355">
        <v>689</v>
      </c>
      <c r="AR1355">
        <v>2244</v>
      </c>
      <c r="AS1355">
        <v>1545616</v>
      </c>
    </row>
    <row r="1356" spans="1:45" ht="15" x14ac:dyDescent="0.2">
      <c r="A1356" s="8">
        <v>38569</v>
      </c>
      <c r="B1356" s="4">
        <v>8</v>
      </c>
      <c r="C1356" s="4">
        <v>104</v>
      </c>
      <c r="D1356" s="4">
        <v>2650</v>
      </c>
      <c r="E1356" s="10">
        <v>288200</v>
      </c>
      <c r="F1356" s="4">
        <v>37</v>
      </c>
      <c r="G1356" s="4">
        <v>146</v>
      </c>
      <c r="H1356" s="9">
        <v>2850</v>
      </c>
      <c r="I1356" s="4">
        <v>405324</v>
      </c>
      <c r="J1356" s="4">
        <v>69</v>
      </c>
      <c r="K1356" s="4">
        <v>163</v>
      </c>
      <c r="L1356" s="9">
        <v>2738</v>
      </c>
      <c r="M1356" s="4">
        <v>443171</v>
      </c>
      <c r="N1356" s="4">
        <v>257</v>
      </c>
      <c r="O1356" s="4">
        <v>200</v>
      </c>
      <c r="P1356" s="9">
        <v>2665</v>
      </c>
      <c r="Q1356" s="4">
        <v>533170</v>
      </c>
      <c r="R1356" s="4">
        <v>49</v>
      </c>
      <c r="S1356" s="4">
        <v>227</v>
      </c>
      <c r="T1356" s="9">
        <v>2542</v>
      </c>
      <c r="U1356" s="4">
        <v>567980</v>
      </c>
      <c r="V1356" s="4">
        <v>100</v>
      </c>
      <c r="W1356" s="4">
        <v>250</v>
      </c>
      <c r="X1356" s="4">
        <v>2600</v>
      </c>
      <c r="Y1356" s="4">
        <v>650000</v>
      </c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>
        <v>2</v>
      </c>
      <c r="AQ1356">
        <v>612</v>
      </c>
      <c r="AR1356">
        <v>2230</v>
      </c>
      <c r="AS1356">
        <v>1365320</v>
      </c>
    </row>
    <row r="1357" spans="1:45" ht="15" x14ac:dyDescent="0.2">
      <c r="A1357" s="8">
        <v>38573</v>
      </c>
      <c r="B1357" s="4">
        <v>9</v>
      </c>
      <c r="C1357" s="4">
        <v>121</v>
      </c>
      <c r="D1357" s="4">
        <v>2575</v>
      </c>
      <c r="E1357" s="10">
        <v>314167</v>
      </c>
      <c r="F1357" s="4">
        <v>68</v>
      </c>
      <c r="G1357" s="4">
        <v>136</v>
      </c>
      <c r="H1357" s="9">
        <v>2688</v>
      </c>
      <c r="I1357" s="4">
        <v>369212</v>
      </c>
      <c r="J1357" s="4">
        <v>309</v>
      </c>
      <c r="K1357" s="4">
        <v>166</v>
      </c>
      <c r="L1357" s="9">
        <v>2670</v>
      </c>
      <c r="M1357" s="4">
        <v>446472</v>
      </c>
      <c r="N1357" s="4">
        <v>387</v>
      </c>
      <c r="O1357" s="4">
        <v>203</v>
      </c>
      <c r="P1357" s="9">
        <v>2616</v>
      </c>
      <c r="Q1357" s="4">
        <v>533334</v>
      </c>
      <c r="R1357" s="4">
        <v>245</v>
      </c>
      <c r="S1357" s="4">
        <v>234</v>
      </c>
      <c r="T1357" s="9">
        <v>2541</v>
      </c>
      <c r="U1357" s="4">
        <v>604976</v>
      </c>
      <c r="V1357" s="4">
        <v>70</v>
      </c>
      <c r="W1357" s="4">
        <v>262</v>
      </c>
      <c r="X1357" s="4">
        <v>2428</v>
      </c>
      <c r="Y1357" s="4">
        <v>631307</v>
      </c>
      <c r="Z1357" s="4">
        <v>38</v>
      </c>
      <c r="AA1357" s="4">
        <v>291</v>
      </c>
      <c r="AB1357" s="4">
        <v>2430</v>
      </c>
      <c r="AC1357" s="4">
        <v>707929</v>
      </c>
      <c r="AD1357" s="4"/>
      <c r="AE1357" s="4"/>
      <c r="AF1357" s="4"/>
      <c r="AG1357" s="4"/>
      <c r="AH1357" s="1">
        <v>14</v>
      </c>
      <c r="AI1357" s="1">
        <v>381</v>
      </c>
      <c r="AJ1357" s="1">
        <v>2180</v>
      </c>
      <c r="AK1357" s="1">
        <v>830580</v>
      </c>
      <c r="AL1357" s="4"/>
      <c r="AM1357" s="4"/>
      <c r="AN1357" s="4"/>
      <c r="AO1357" s="4"/>
    </row>
    <row r="1358" spans="1:45" ht="15" x14ac:dyDescent="0.2">
      <c r="A1358" s="18">
        <v>38575</v>
      </c>
      <c r="B1358" s="25">
        <v>16</v>
      </c>
      <c r="C1358" s="25">
        <v>118</v>
      </c>
      <c r="D1358" s="25">
        <v>2706</v>
      </c>
      <c r="E1358" s="26">
        <v>328384</v>
      </c>
      <c r="F1358" s="25">
        <v>48</v>
      </c>
      <c r="G1358" s="25">
        <v>139</v>
      </c>
      <c r="H1358" s="25">
        <v>2700</v>
      </c>
      <c r="I1358" s="25">
        <v>386312</v>
      </c>
      <c r="J1358" s="25">
        <v>149</v>
      </c>
      <c r="K1358" s="25">
        <v>162</v>
      </c>
      <c r="L1358" s="25">
        <v>2645</v>
      </c>
      <c r="M1358" s="25">
        <v>438506</v>
      </c>
      <c r="N1358" s="25">
        <v>337</v>
      </c>
      <c r="O1358" s="25">
        <v>198</v>
      </c>
      <c r="P1358" s="25">
        <v>2667</v>
      </c>
      <c r="Q1358" s="25">
        <v>537464</v>
      </c>
      <c r="R1358" s="25">
        <v>140</v>
      </c>
      <c r="S1358" s="25">
        <v>238</v>
      </c>
      <c r="T1358" s="25">
        <v>2518</v>
      </c>
      <c r="U1358" s="25">
        <v>610684</v>
      </c>
      <c r="V1358" s="25">
        <v>44</v>
      </c>
      <c r="W1358" s="25">
        <v>268</v>
      </c>
      <c r="X1358" s="25">
        <v>2500</v>
      </c>
      <c r="Y1358" s="25">
        <v>641500</v>
      </c>
      <c r="Z1358" s="25">
        <v>53</v>
      </c>
      <c r="AA1358" s="25">
        <v>299</v>
      </c>
      <c r="AB1358" s="25">
        <v>2327</v>
      </c>
      <c r="AC1358" s="25">
        <v>693260</v>
      </c>
      <c r="AD1358" s="25">
        <v>38</v>
      </c>
      <c r="AE1358" s="25">
        <v>339</v>
      </c>
      <c r="AF1358" s="25">
        <v>2327</v>
      </c>
      <c r="AG1358" s="25">
        <v>788099</v>
      </c>
      <c r="AH1358" s="1"/>
      <c r="AI1358" s="1"/>
      <c r="AJ1358" s="1"/>
      <c r="AK1358" s="1"/>
      <c r="AL1358" s="4"/>
      <c r="AM1358" s="4"/>
      <c r="AN1358" s="4"/>
      <c r="AO1358" s="4"/>
    </row>
    <row r="1359" spans="1:45" ht="15" x14ac:dyDescent="0.2">
      <c r="A1359" s="8">
        <v>38576</v>
      </c>
      <c r="B1359" s="4">
        <v>67</v>
      </c>
      <c r="C1359" s="4">
        <v>122</v>
      </c>
      <c r="D1359" s="4">
        <v>2790</v>
      </c>
      <c r="E1359" s="10">
        <v>347796</v>
      </c>
      <c r="F1359" s="4">
        <v>17</v>
      </c>
      <c r="G1359" s="4">
        <v>137</v>
      </c>
      <c r="H1359" s="9">
        <v>2750</v>
      </c>
      <c r="I1359" s="4">
        <v>378565</v>
      </c>
      <c r="J1359" s="4">
        <v>25</v>
      </c>
      <c r="K1359" s="4">
        <v>178</v>
      </c>
      <c r="L1359" s="9">
        <v>2600</v>
      </c>
      <c r="M1359" s="4">
        <v>462800</v>
      </c>
      <c r="N1359" s="4">
        <v>238</v>
      </c>
      <c r="O1359" s="4">
        <v>198</v>
      </c>
      <c r="P1359" s="9">
        <v>2562</v>
      </c>
      <c r="Q1359" s="4">
        <v>531946</v>
      </c>
      <c r="R1359" s="4">
        <v>125</v>
      </c>
      <c r="S1359" s="4">
        <v>234</v>
      </c>
      <c r="T1359" s="9">
        <v>2523</v>
      </c>
      <c r="U1359" s="4">
        <v>594463</v>
      </c>
      <c r="V1359" s="4">
        <v>28</v>
      </c>
      <c r="W1359" s="4">
        <v>264</v>
      </c>
      <c r="X1359" s="4">
        <v>2310</v>
      </c>
      <c r="Y1359" s="4">
        <v>613690</v>
      </c>
      <c r="Z1359" s="4">
        <v>20</v>
      </c>
      <c r="AA1359" s="4">
        <v>284</v>
      </c>
      <c r="AB1359" s="4">
        <v>2460</v>
      </c>
      <c r="AC1359" s="4">
        <v>699870</v>
      </c>
      <c r="AD1359" s="4"/>
      <c r="AE1359" s="4"/>
      <c r="AF1359" s="4"/>
      <c r="AG1359" s="4"/>
      <c r="AH1359" s="1">
        <v>11</v>
      </c>
      <c r="AI1359" s="1">
        <v>377</v>
      </c>
      <c r="AJ1359" s="1">
        <v>2360</v>
      </c>
      <c r="AK1359" s="1">
        <v>889076</v>
      </c>
      <c r="AL1359" s="4"/>
      <c r="AM1359" s="4"/>
      <c r="AN1359" s="4"/>
      <c r="AO1359" s="4"/>
    </row>
    <row r="1360" spans="1:45" ht="15.75" x14ac:dyDescent="0.25">
      <c r="A1360" s="8">
        <v>38580</v>
      </c>
      <c r="B1360" s="4">
        <v>9</v>
      </c>
      <c r="C1360" s="4">
        <v>106</v>
      </c>
      <c r="D1360" s="4">
        <v>2525</v>
      </c>
      <c r="E1360" s="10">
        <v>305289</v>
      </c>
      <c r="F1360" s="4">
        <v>37</v>
      </c>
      <c r="G1360" s="4">
        <v>143</v>
      </c>
      <c r="H1360" s="9">
        <v>2767</v>
      </c>
      <c r="I1360" s="4">
        <v>403186</v>
      </c>
      <c r="J1360" s="4">
        <v>183</v>
      </c>
      <c r="K1360" s="4">
        <v>161</v>
      </c>
      <c r="L1360" s="9">
        <v>2725</v>
      </c>
      <c r="M1360" s="4">
        <v>438260</v>
      </c>
      <c r="N1360" s="4">
        <v>267</v>
      </c>
      <c r="O1360" s="4">
        <v>199</v>
      </c>
      <c r="P1360" s="9">
        <v>2611</v>
      </c>
      <c r="Q1360" s="4">
        <v>529852</v>
      </c>
      <c r="R1360" s="4">
        <v>86</v>
      </c>
      <c r="S1360" s="4">
        <v>234</v>
      </c>
      <c r="T1360" s="9">
        <v>2472</v>
      </c>
      <c r="U1360" s="4">
        <v>580869</v>
      </c>
      <c r="V1360" s="4">
        <v>47</v>
      </c>
      <c r="W1360" s="4">
        <v>272</v>
      </c>
      <c r="X1360" s="4">
        <v>2410</v>
      </c>
      <c r="Y1360" s="4">
        <v>654665</v>
      </c>
      <c r="Z1360" s="4">
        <v>111</v>
      </c>
      <c r="AA1360" s="4">
        <v>299</v>
      </c>
      <c r="AB1360" s="4">
        <v>2383</v>
      </c>
      <c r="AC1360" s="4">
        <v>712846</v>
      </c>
      <c r="AD1360" s="4">
        <v>17</v>
      </c>
      <c r="AE1360" s="4">
        <v>332</v>
      </c>
      <c r="AF1360" s="4">
        <v>2360</v>
      </c>
      <c r="AG1360" s="4">
        <v>782409</v>
      </c>
      <c r="AH1360" s="6">
        <v>27</v>
      </c>
      <c r="AI1360" s="6">
        <v>376</v>
      </c>
      <c r="AJ1360" s="6">
        <v>2380</v>
      </c>
      <c r="AK1360" s="6">
        <v>891723</v>
      </c>
      <c r="AL1360" s="4"/>
      <c r="AM1360" s="4"/>
      <c r="AN1360" s="4"/>
      <c r="AO1360" s="4"/>
      <c r="AP1360">
        <v>1</v>
      </c>
      <c r="AQ1360">
        <v>442</v>
      </c>
      <c r="AR1360">
        <v>2520</v>
      </c>
      <c r="AS1360">
        <v>1113840</v>
      </c>
    </row>
    <row r="1361" spans="1:45" ht="15" x14ac:dyDescent="0.2">
      <c r="A1361" s="18">
        <v>38582</v>
      </c>
      <c r="B1361" s="25">
        <v>24</v>
      </c>
      <c r="C1361" s="25">
        <v>112</v>
      </c>
      <c r="D1361" s="25">
        <v>2850</v>
      </c>
      <c r="E1361" s="26">
        <v>317708</v>
      </c>
      <c r="F1361" s="25">
        <v>82</v>
      </c>
      <c r="G1361" s="25">
        <v>141</v>
      </c>
      <c r="H1361" s="25">
        <v>2793</v>
      </c>
      <c r="I1361" s="25">
        <v>397433</v>
      </c>
      <c r="J1361" s="25">
        <v>142</v>
      </c>
      <c r="K1361" s="25">
        <v>161</v>
      </c>
      <c r="L1361" s="25">
        <v>2750</v>
      </c>
      <c r="M1361" s="25">
        <v>449173</v>
      </c>
      <c r="N1361" s="25">
        <v>326</v>
      </c>
      <c r="O1361" s="25">
        <v>203</v>
      </c>
      <c r="P1361" s="25">
        <v>2698</v>
      </c>
      <c r="Q1361" s="25">
        <v>552025</v>
      </c>
      <c r="R1361" s="25">
        <v>143</v>
      </c>
      <c r="S1361" s="25">
        <v>240</v>
      </c>
      <c r="T1361" s="25">
        <v>2428</v>
      </c>
      <c r="U1361" s="25">
        <v>577436</v>
      </c>
      <c r="V1361" s="25">
        <v>109</v>
      </c>
      <c r="W1361" s="25">
        <v>262</v>
      </c>
      <c r="X1361" s="25">
        <v>2490</v>
      </c>
      <c r="Y1361" s="25">
        <v>650845</v>
      </c>
      <c r="Z1361" s="25">
        <v>170</v>
      </c>
      <c r="AA1361" s="25">
        <v>289</v>
      </c>
      <c r="AB1361" s="25">
        <v>2404</v>
      </c>
      <c r="AC1361" s="25">
        <v>700580</v>
      </c>
      <c r="AD1361" s="25">
        <v>3</v>
      </c>
      <c r="AE1361" s="25">
        <v>332</v>
      </c>
      <c r="AF1361" s="25">
        <v>2340</v>
      </c>
      <c r="AG1361" s="25">
        <v>779013</v>
      </c>
      <c r="AH1361" s="4"/>
      <c r="AI1361" s="4"/>
      <c r="AJ1361" s="4"/>
      <c r="AK1361" s="4"/>
      <c r="AL1361" s="4"/>
      <c r="AM1361" s="4"/>
      <c r="AN1361" s="4"/>
      <c r="AO1361" s="4"/>
    </row>
    <row r="1362" spans="1:45" ht="15" x14ac:dyDescent="0.2">
      <c r="A1362" s="8">
        <v>38583</v>
      </c>
      <c r="B1362" s="4">
        <v>5</v>
      </c>
      <c r="C1362" s="4">
        <v>124</v>
      </c>
      <c r="D1362" s="4">
        <v>2850</v>
      </c>
      <c r="E1362" s="10">
        <v>352260</v>
      </c>
      <c r="F1362" s="4">
        <v>41</v>
      </c>
      <c r="G1362" s="4">
        <v>141</v>
      </c>
      <c r="H1362" s="9">
        <v>2800</v>
      </c>
      <c r="I1362" s="4">
        <v>405024</v>
      </c>
      <c r="J1362" s="4">
        <v>83</v>
      </c>
      <c r="K1362" s="4">
        <v>159</v>
      </c>
      <c r="L1362" s="9">
        <v>2821</v>
      </c>
      <c r="M1362" s="4">
        <v>447990</v>
      </c>
      <c r="N1362" s="4">
        <v>340</v>
      </c>
      <c r="O1362" s="4">
        <v>195</v>
      </c>
      <c r="P1362" s="9">
        <v>2662</v>
      </c>
      <c r="Q1362" s="4">
        <v>535610</v>
      </c>
      <c r="R1362" s="4">
        <v>40</v>
      </c>
      <c r="S1362" s="4">
        <v>240</v>
      </c>
      <c r="T1362" s="9">
        <v>2575</v>
      </c>
      <c r="U1362" s="4">
        <v>617948</v>
      </c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>
        <v>7</v>
      </c>
      <c r="AQ1362">
        <v>548</v>
      </c>
      <c r="AR1362">
        <v>2276</v>
      </c>
      <c r="AS1362">
        <v>1231017</v>
      </c>
    </row>
    <row r="1363" spans="1:45" ht="15" x14ac:dyDescent="0.2">
      <c r="A1363" s="8">
        <v>38587</v>
      </c>
      <c r="B1363" s="4">
        <v>1</v>
      </c>
      <c r="C1363" s="4">
        <v>96</v>
      </c>
      <c r="D1363" s="4">
        <v>2800</v>
      </c>
      <c r="E1363" s="10">
        <v>268800</v>
      </c>
      <c r="F1363" s="4">
        <v>38</v>
      </c>
      <c r="G1363" s="4">
        <v>145</v>
      </c>
      <c r="H1363" s="9">
        <v>2700</v>
      </c>
      <c r="I1363" s="4">
        <v>392211</v>
      </c>
      <c r="J1363" s="4">
        <v>99</v>
      </c>
      <c r="K1363" s="4">
        <v>165</v>
      </c>
      <c r="L1363" s="9">
        <v>2657</v>
      </c>
      <c r="M1363" s="4">
        <v>446700</v>
      </c>
      <c r="N1363" s="4">
        <v>60</v>
      </c>
      <c r="O1363" s="4">
        <v>202</v>
      </c>
      <c r="P1363" s="9">
        <v>2550</v>
      </c>
      <c r="Q1363" s="4">
        <v>523638</v>
      </c>
      <c r="R1363" s="4">
        <v>58</v>
      </c>
      <c r="S1363" s="4">
        <v>235</v>
      </c>
      <c r="T1363" s="9">
        <v>2454</v>
      </c>
      <c r="U1363" s="4">
        <v>565468</v>
      </c>
      <c r="V1363" s="4">
        <v>52</v>
      </c>
      <c r="W1363" s="4">
        <v>266</v>
      </c>
      <c r="X1363" s="4">
        <v>2410</v>
      </c>
      <c r="Y1363" s="4">
        <v>638378</v>
      </c>
      <c r="Z1363" s="4">
        <v>23</v>
      </c>
      <c r="AA1363" s="4">
        <v>282</v>
      </c>
      <c r="AB1363" s="4">
        <v>2290</v>
      </c>
      <c r="AC1363" s="4">
        <v>646654</v>
      </c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>
        <v>4</v>
      </c>
      <c r="AQ1363">
        <v>647</v>
      </c>
      <c r="AR1363">
        <v>2125</v>
      </c>
      <c r="AS1363">
        <v>1362050</v>
      </c>
    </row>
    <row r="1364" spans="1:45" ht="15" x14ac:dyDescent="0.2">
      <c r="A1364" s="18">
        <v>38589</v>
      </c>
      <c r="B1364" s="25">
        <v>32</v>
      </c>
      <c r="C1364" s="25">
        <v>125</v>
      </c>
      <c r="D1364" s="25">
        <v>2825</v>
      </c>
      <c r="E1364" s="26">
        <v>354459</v>
      </c>
      <c r="F1364" s="25">
        <v>59</v>
      </c>
      <c r="G1364" s="25">
        <v>140</v>
      </c>
      <c r="H1364" s="25">
        <v>2900</v>
      </c>
      <c r="I1364" s="25">
        <v>385264</v>
      </c>
      <c r="J1364" s="25">
        <v>127</v>
      </c>
      <c r="K1364" s="25">
        <v>171</v>
      </c>
      <c r="L1364" s="25">
        <v>2648</v>
      </c>
      <c r="M1364" s="25">
        <v>457038</v>
      </c>
      <c r="N1364" s="25">
        <v>127</v>
      </c>
      <c r="O1364" s="25">
        <v>171</v>
      </c>
      <c r="P1364" s="25">
        <v>2648</v>
      </c>
      <c r="Q1364" s="25">
        <v>457038</v>
      </c>
      <c r="R1364" s="25">
        <v>156</v>
      </c>
      <c r="S1364" s="25">
        <v>239</v>
      </c>
      <c r="T1364" s="25">
        <v>2500</v>
      </c>
      <c r="U1364" s="25">
        <v>591629</v>
      </c>
      <c r="V1364" s="25">
        <v>42</v>
      </c>
      <c r="W1364" s="25">
        <v>251</v>
      </c>
      <c r="X1364" s="25">
        <v>2510</v>
      </c>
      <c r="Y1364" s="25">
        <v>631325</v>
      </c>
      <c r="Z1364" s="25">
        <v>67</v>
      </c>
      <c r="AA1364" s="25">
        <v>292</v>
      </c>
      <c r="AB1364" s="25">
        <v>2355</v>
      </c>
      <c r="AC1364" s="25">
        <v>695817</v>
      </c>
      <c r="AD1364" s="25">
        <v>19</v>
      </c>
      <c r="AE1364" s="25">
        <v>342</v>
      </c>
      <c r="AF1364" s="25">
        <v>2300</v>
      </c>
      <c r="AG1364" s="25">
        <v>816716</v>
      </c>
      <c r="AH1364" s="4"/>
      <c r="AI1364" s="4"/>
      <c r="AJ1364" s="4"/>
      <c r="AK1364" s="4"/>
      <c r="AL1364" s="4"/>
      <c r="AM1364" s="4"/>
      <c r="AN1364" s="4"/>
      <c r="AO1364" s="4"/>
      <c r="AP1364">
        <v>7</v>
      </c>
      <c r="AQ1364">
        <v>632</v>
      </c>
      <c r="AR1364">
        <v>2229</v>
      </c>
      <c r="AS1364">
        <v>147840</v>
      </c>
    </row>
    <row r="1365" spans="1:45" ht="15" x14ac:dyDescent="0.2">
      <c r="A1365" s="8">
        <v>38590</v>
      </c>
      <c r="B1365" s="4">
        <v>7</v>
      </c>
      <c r="C1365" s="4">
        <v>97</v>
      </c>
      <c r="D1365" s="4">
        <v>2400</v>
      </c>
      <c r="E1365" s="10">
        <v>233143</v>
      </c>
      <c r="F1365" s="4">
        <v>52</v>
      </c>
      <c r="G1365" s="4">
        <v>142</v>
      </c>
      <c r="H1365" s="9">
        <v>2910</v>
      </c>
      <c r="I1365" s="4">
        <v>415500</v>
      </c>
      <c r="J1365" s="4">
        <v>111</v>
      </c>
      <c r="K1365" s="4">
        <v>166</v>
      </c>
      <c r="L1365" s="9">
        <v>2840</v>
      </c>
      <c r="M1365" s="4">
        <v>462288</v>
      </c>
      <c r="N1365" s="4">
        <v>90</v>
      </c>
      <c r="O1365" s="4">
        <v>203</v>
      </c>
      <c r="P1365" s="9">
        <v>2645</v>
      </c>
      <c r="Q1365" s="4">
        <v>537702</v>
      </c>
      <c r="R1365" s="4">
        <v>65</v>
      </c>
      <c r="S1365" s="4">
        <v>239</v>
      </c>
      <c r="T1365" s="9">
        <v>2480</v>
      </c>
      <c r="U1365" s="4">
        <v>590436</v>
      </c>
      <c r="V1365" s="4">
        <v>19</v>
      </c>
      <c r="W1365" s="4">
        <v>266</v>
      </c>
      <c r="X1365" s="4">
        <v>2460</v>
      </c>
      <c r="Y1365" s="4">
        <v>654360</v>
      </c>
      <c r="Z1365" s="4">
        <v>21</v>
      </c>
      <c r="AA1365" s="4">
        <v>281</v>
      </c>
      <c r="AB1365" s="4">
        <v>2400</v>
      </c>
      <c r="AC1365" s="4">
        <v>674743</v>
      </c>
      <c r="AD1365" s="4"/>
      <c r="AE1365" s="4"/>
      <c r="AF1365" s="4"/>
      <c r="AG1365" s="4"/>
      <c r="AH1365" s="4"/>
      <c r="AI1365" s="4"/>
      <c r="AJ1365" s="4"/>
      <c r="AK1365" s="4"/>
      <c r="AL1365" s="1">
        <v>1</v>
      </c>
      <c r="AM1365" s="1">
        <v>482</v>
      </c>
      <c r="AN1365" s="1">
        <v>2200</v>
      </c>
      <c r="AO1365" s="1">
        <v>1060400</v>
      </c>
      <c r="AP1365">
        <v>3</v>
      </c>
      <c r="AQ1365">
        <v>671</v>
      </c>
      <c r="AR1365">
        <v>2213</v>
      </c>
      <c r="AS1365">
        <v>1487533</v>
      </c>
    </row>
    <row r="1366" spans="1:45" ht="15" x14ac:dyDescent="0.2">
      <c r="A1366" s="8">
        <v>38594</v>
      </c>
      <c r="B1366" s="4"/>
      <c r="C1366" s="4"/>
      <c r="D1366" s="4"/>
      <c r="E1366" s="10"/>
      <c r="F1366" s="4">
        <v>73</v>
      </c>
      <c r="G1366" s="4">
        <v>143</v>
      </c>
      <c r="H1366" s="9">
        <v>2912</v>
      </c>
      <c r="I1366" s="4">
        <v>420778</v>
      </c>
      <c r="J1366" s="4">
        <v>100</v>
      </c>
      <c r="K1366" s="4">
        <v>171</v>
      </c>
      <c r="L1366" s="9">
        <v>2820</v>
      </c>
      <c r="M1366" s="4">
        <v>488114</v>
      </c>
      <c r="N1366" s="4">
        <v>229</v>
      </c>
      <c r="O1366" s="4">
        <v>200</v>
      </c>
      <c r="P1366" s="9">
        <v>2668</v>
      </c>
      <c r="Q1366" s="4">
        <v>534468</v>
      </c>
      <c r="R1366" s="4">
        <v>136</v>
      </c>
      <c r="S1366" s="4">
        <v>233</v>
      </c>
      <c r="T1366" s="9">
        <v>2511</v>
      </c>
      <c r="U1366" s="4">
        <v>586831</v>
      </c>
      <c r="V1366" s="4">
        <v>43</v>
      </c>
      <c r="W1366" s="4">
        <v>265</v>
      </c>
      <c r="X1366" s="4">
        <v>2470</v>
      </c>
      <c r="Y1366" s="4">
        <v>653441</v>
      </c>
      <c r="Z1366" s="4">
        <v>19</v>
      </c>
      <c r="AA1366" s="4">
        <v>301</v>
      </c>
      <c r="AB1366" s="4">
        <v>2380</v>
      </c>
      <c r="AC1366" s="4">
        <v>721941</v>
      </c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>
        <v>5</v>
      </c>
      <c r="AQ1366">
        <v>656</v>
      </c>
      <c r="AR1366">
        <v>2204</v>
      </c>
      <c r="AS1366">
        <v>1444264</v>
      </c>
    </row>
    <row r="1367" spans="1:45" ht="15" x14ac:dyDescent="0.2">
      <c r="A1367" s="8"/>
      <c r="B1367" s="4"/>
      <c r="C1367" s="4"/>
      <c r="D1367" s="4"/>
      <c r="E1367" s="10"/>
      <c r="F1367" s="4"/>
      <c r="G1367" s="4"/>
      <c r="H1367" s="9"/>
      <c r="I1367" s="4"/>
      <c r="J1367" s="4"/>
      <c r="K1367" s="4"/>
      <c r="L1367" s="9"/>
      <c r="M1367" s="4"/>
      <c r="N1367" s="4"/>
      <c r="O1367" s="4"/>
      <c r="P1367" s="9"/>
      <c r="Q1367" s="4"/>
      <c r="R1367" s="4"/>
      <c r="S1367" s="4"/>
      <c r="T1367" s="9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</row>
    <row r="1368" spans="1:45" ht="15" x14ac:dyDescent="0.2">
      <c r="A1368" s="18">
        <v>38596</v>
      </c>
      <c r="B1368" s="25">
        <v>10</v>
      </c>
      <c r="C1368" s="25">
        <v>134</v>
      </c>
      <c r="D1368" s="25">
        <v>2850</v>
      </c>
      <c r="E1368" s="26">
        <v>328600</v>
      </c>
      <c r="F1368" s="25">
        <v>43</v>
      </c>
      <c r="G1368" s="25">
        <v>127</v>
      </c>
      <c r="H1368" s="25">
        <v>2750</v>
      </c>
      <c r="I1368" s="25">
        <v>401807</v>
      </c>
      <c r="J1368" s="25">
        <v>117</v>
      </c>
      <c r="K1368" s="25">
        <v>169</v>
      </c>
      <c r="L1368" s="25">
        <v>2700</v>
      </c>
      <c r="M1368" s="25">
        <v>454897</v>
      </c>
      <c r="N1368" s="25">
        <v>444</v>
      </c>
      <c r="O1368" s="25">
        <v>196</v>
      </c>
      <c r="P1368" s="25">
        <v>2800</v>
      </c>
      <c r="Q1368" s="25">
        <v>516570</v>
      </c>
      <c r="R1368" s="25">
        <v>48</v>
      </c>
      <c r="S1368" s="25">
        <v>237</v>
      </c>
      <c r="T1368" s="25">
        <v>2474</v>
      </c>
      <c r="U1368" s="25">
        <v>562619</v>
      </c>
      <c r="V1368" s="25">
        <v>178</v>
      </c>
      <c r="W1368" s="25">
        <v>267</v>
      </c>
      <c r="X1368" s="25">
        <v>2476</v>
      </c>
      <c r="Y1368" s="25">
        <v>660853</v>
      </c>
      <c r="Z1368" s="25">
        <v>133</v>
      </c>
      <c r="AA1368" s="25">
        <v>288</v>
      </c>
      <c r="AB1368" s="25">
        <v>2429</v>
      </c>
      <c r="AC1368" s="25">
        <v>702365</v>
      </c>
      <c r="AD1368" s="25">
        <v>5</v>
      </c>
      <c r="AE1368" s="25">
        <v>327</v>
      </c>
      <c r="AF1368" s="25">
        <v>2360</v>
      </c>
      <c r="AG1368" s="25">
        <v>752710</v>
      </c>
      <c r="AH1368" s="4"/>
      <c r="AI1368" s="4"/>
      <c r="AJ1368" s="4"/>
      <c r="AK1368" s="4"/>
      <c r="AL1368" s="4"/>
      <c r="AM1368" s="4"/>
      <c r="AN1368" s="4"/>
      <c r="AO1368" s="4"/>
      <c r="AP1368">
        <v>2</v>
      </c>
      <c r="AQ1368">
        <v>652</v>
      </c>
      <c r="AR1368">
        <v>2320</v>
      </c>
      <c r="AS1368">
        <v>1512640</v>
      </c>
    </row>
    <row r="1369" spans="1:45" ht="15" x14ac:dyDescent="0.2">
      <c r="A1369" s="8">
        <v>38597</v>
      </c>
      <c r="B1369" s="4">
        <v>44</v>
      </c>
      <c r="C1369" s="4">
        <v>124</v>
      </c>
      <c r="D1369" s="4">
        <v>2900</v>
      </c>
      <c r="E1369" s="10">
        <v>362582</v>
      </c>
      <c r="F1369" s="4">
        <v>38</v>
      </c>
      <c r="G1369" s="4">
        <v>142</v>
      </c>
      <c r="H1369" s="9">
        <v>2652</v>
      </c>
      <c r="I1369" s="4">
        <v>376718</v>
      </c>
      <c r="J1369" s="4">
        <v>55</v>
      </c>
      <c r="K1369" s="4">
        <v>164</v>
      </c>
      <c r="L1369" s="9">
        <v>2833</v>
      </c>
      <c r="M1369" s="4">
        <v>470518</v>
      </c>
      <c r="N1369" s="4">
        <v>74</v>
      </c>
      <c r="O1369" s="4">
        <v>191</v>
      </c>
      <c r="P1369" s="9">
        <v>2725</v>
      </c>
      <c r="Q1369" s="4">
        <v>521173</v>
      </c>
      <c r="R1369" s="4"/>
      <c r="S1369" s="4"/>
      <c r="T1369" s="9"/>
      <c r="U1369" s="4"/>
      <c r="V1369" s="4">
        <v>0</v>
      </c>
      <c r="W1369" s="4">
        <v>260</v>
      </c>
      <c r="X1369" s="9">
        <v>2480</v>
      </c>
      <c r="Y1369" s="4">
        <v>643560</v>
      </c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</row>
    <row r="1370" spans="1:45" ht="15" x14ac:dyDescent="0.2">
      <c r="A1370" s="8">
        <v>38601</v>
      </c>
      <c r="B1370" s="4">
        <v>30</v>
      </c>
      <c r="C1370" s="4">
        <v>121</v>
      </c>
      <c r="D1370" s="4">
        <v>2750</v>
      </c>
      <c r="E1370" s="10">
        <v>331720</v>
      </c>
      <c r="F1370" s="4">
        <v>33</v>
      </c>
      <c r="G1370" s="4">
        <v>144</v>
      </c>
      <c r="H1370" s="9">
        <v>2712</v>
      </c>
      <c r="I1370" s="4">
        <v>394442</v>
      </c>
      <c r="J1370" s="4">
        <v>176</v>
      </c>
      <c r="K1370" s="4">
        <v>162</v>
      </c>
      <c r="L1370" s="9">
        <v>2733</v>
      </c>
      <c r="M1370" s="4">
        <v>446965</v>
      </c>
      <c r="N1370" s="4">
        <v>208</v>
      </c>
      <c r="O1370" s="4">
        <v>197</v>
      </c>
      <c r="P1370" s="9">
        <v>2673</v>
      </c>
      <c r="Q1370" s="4">
        <v>526266</v>
      </c>
      <c r="R1370" s="4">
        <v>180</v>
      </c>
      <c r="S1370" s="4">
        <v>233</v>
      </c>
      <c r="T1370" s="9">
        <v>2558</v>
      </c>
      <c r="U1370" s="4">
        <v>596447</v>
      </c>
      <c r="V1370" s="4">
        <v>103</v>
      </c>
      <c r="W1370" s="4">
        <v>264</v>
      </c>
      <c r="X1370" s="4">
        <v>2444</v>
      </c>
      <c r="Y1370" s="4">
        <v>643812</v>
      </c>
      <c r="Z1370" s="4">
        <v>76</v>
      </c>
      <c r="AA1370" s="4">
        <v>292</v>
      </c>
      <c r="AB1370" s="4">
        <v>2463</v>
      </c>
      <c r="AC1370" s="4">
        <v>719391</v>
      </c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</row>
    <row r="1371" spans="1:45" ht="15" x14ac:dyDescent="0.2">
      <c r="A1371" s="18">
        <v>38603</v>
      </c>
      <c r="B1371" s="25">
        <v>19</v>
      </c>
      <c r="C1371" s="25">
        <v>125</v>
      </c>
      <c r="D1371" s="25">
        <v>2825</v>
      </c>
      <c r="E1371" s="26">
        <v>357116</v>
      </c>
      <c r="F1371" s="25">
        <v>12</v>
      </c>
      <c r="G1371" s="25">
        <v>135</v>
      </c>
      <c r="H1371" s="25">
        <v>2600</v>
      </c>
      <c r="I1371" s="25">
        <v>333167</v>
      </c>
      <c r="J1371" s="25">
        <v>242</v>
      </c>
      <c r="K1371" s="25">
        <v>166</v>
      </c>
      <c r="L1371" s="25">
        <v>2787</v>
      </c>
      <c r="M1371" s="25">
        <v>451153</v>
      </c>
      <c r="N1371" s="25">
        <v>290</v>
      </c>
      <c r="O1371" s="25">
        <v>196</v>
      </c>
      <c r="P1371" s="25">
        <v>2576</v>
      </c>
      <c r="Q1371" s="25">
        <v>500803</v>
      </c>
      <c r="R1371" s="25">
        <v>120</v>
      </c>
      <c r="S1371" s="25">
        <v>236</v>
      </c>
      <c r="T1371" s="25">
        <v>2560</v>
      </c>
      <c r="U1371" s="25">
        <v>589995</v>
      </c>
      <c r="V1371" s="25">
        <v>165</v>
      </c>
      <c r="W1371" s="25">
        <v>269</v>
      </c>
      <c r="X1371" s="25">
        <v>2452</v>
      </c>
      <c r="Y1371" s="25">
        <v>633958</v>
      </c>
      <c r="Z1371" s="25">
        <v>86</v>
      </c>
      <c r="AA1371" s="25">
        <v>300</v>
      </c>
      <c r="AB1371" s="25">
        <v>2480</v>
      </c>
      <c r="AC1371" s="25">
        <v>737609</v>
      </c>
      <c r="AD1371" s="25">
        <v>34</v>
      </c>
      <c r="AE1371" s="25">
        <v>338</v>
      </c>
      <c r="AF1371" s="25">
        <v>2440</v>
      </c>
      <c r="AG1371" s="25">
        <v>822193</v>
      </c>
      <c r="AH1371" s="4"/>
      <c r="AI1371" s="4"/>
      <c r="AJ1371" s="4"/>
      <c r="AK1371" s="4"/>
      <c r="AL1371" s="4"/>
      <c r="AM1371" s="4"/>
      <c r="AN1371" s="4"/>
      <c r="AO1371" s="4"/>
    </row>
    <row r="1372" spans="1:45" ht="15" x14ac:dyDescent="0.2">
      <c r="A1372" s="8">
        <v>38604</v>
      </c>
      <c r="B1372" s="4">
        <v>35</v>
      </c>
      <c r="C1372" s="4">
        <v>118</v>
      </c>
      <c r="D1372" s="4">
        <v>2967</v>
      </c>
      <c r="E1372" s="10">
        <v>357911</v>
      </c>
      <c r="F1372" s="4">
        <v>33</v>
      </c>
      <c r="G1372" s="4">
        <v>137</v>
      </c>
      <c r="H1372" s="9">
        <v>2883</v>
      </c>
      <c r="I1372" s="4">
        <v>400548</v>
      </c>
      <c r="J1372" s="4">
        <v>44</v>
      </c>
      <c r="K1372" s="4">
        <v>165</v>
      </c>
      <c r="L1372" s="9">
        <v>2817</v>
      </c>
      <c r="M1372" s="4">
        <v>466884</v>
      </c>
      <c r="N1372" s="4">
        <v>63</v>
      </c>
      <c r="O1372" s="4">
        <v>192</v>
      </c>
      <c r="P1372" s="9">
        <v>2600</v>
      </c>
      <c r="Q1372" s="4">
        <v>498721</v>
      </c>
      <c r="R1372" s="4">
        <v>55</v>
      </c>
      <c r="S1372" s="4">
        <v>236</v>
      </c>
      <c r="T1372" s="9">
        <v>2557</v>
      </c>
      <c r="U1372" s="4">
        <v>610059</v>
      </c>
      <c r="V1372" s="4">
        <v>14</v>
      </c>
      <c r="W1372" s="4">
        <v>252</v>
      </c>
      <c r="X1372" s="4">
        <v>2500</v>
      </c>
      <c r="Y1372" s="4">
        <v>629286</v>
      </c>
      <c r="Z1372" s="4"/>
      <c r="AA1372" s="4"/>
      <c r="AB1372" s="4"/>
      <c r="AC1372" s="4"/>
      <c r="AD1372" s="4">
        <v>1</v>
      </c>
      <c r="AE1372" s="4">
        <v>354</v>
      </c>
      <c r="AF1372" s="4">
        <v>2300</v>
      </c>
      <c r="AG1372" s="4">
        <v>814200</v>
      </c>
      <c r="AH1372" s="4"/>
      <c r="AI1372" s="4"/>
      <c r="AJ1372" s="4"/>
      <c r="AK1372" s="4"/>
      <c r="AL1372" s="4"/>
      <c r="AM1372" s="4"/>
      <c r="AN1372" s="4"/>
      <c r="AO1372" s="4"/>
    </row>
    <row r="1373" spans="1:45" ht="15" x14ac:dyDescent="0.2">
      <c r="A1373" s="8">
        <v>38608</v>
      </c>
      <c r="B1373" s="4">
        <v>7</v>
      </c>
      <c r="C1373" s="4">
        <v>118</v>
      </c>
      <c r="D1373" s="4">
        <v>2875</v>
      </c>
      <c r="E1373" s="10">
        <v>343100</v>
      </c>
      <c r="F1373" s="4">
        <v>66</v>
      </c>
      <c r="G1373" s="4">
        <v>141</v>
      </c>
      <c r="H1373" s="9">
        <v>2750</v>
      </c>
      <c r="I1373" s="4">
        <v>391345</v>
      </c>
      <c r="J1373" s="4">
        <v>44</v>
      </c>
      <c r="K1373" s="4">
        <v>164</v>
      </c>
      <c r="L1373" s="9">
        <v>2788</v>
      </c>
      <c r="M1373" s="4">
        <v>461539</v>
      </c>
      <c r="N1373" s="4">
        <v>192</v>
      </c>
      <c r="O1373" s="4">
        <v>193</v>
      </c>
      <c r="P1373" s="9">
        <v>2683</v>
      </c>
      <c r="Q1373" s="4">
        <v>534101</v>
      </c>
      <c r="R1373" s="4">
        <v>42</v>
      </c>
      <c r="S1373" s="4">
        <v>235</v>
      </c>
      <c r="T1373" s="9">
        <v>2520</v>
      </c>
      <c r="U1373" s="4">
        <v>593845</v>
      </c>
      <c r="V1373" s="4">
        <v>45</v>
      </c>
      <c r="W1373" s="4">
        <v>268</v>
      </c>
      <c r="X1373" s="4">
        <v>2470</v>
      </c>
      <c r="Y1373" s="4">
        <v>661053</v>
      </c>
      <c r="Z1373" s="4">
        <v>21</v>
      </c>
      <c r="AA1373" s="4">
        <v>280</v>
      </c>
      <c r="AB1373" s="4">
        <v>2400</v>
      </c>
      <c r="AC1373" s="4">
        <v>672299</v>
      </c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</row>
    <row r="1374" spans="1:45" ht="15" x14ac:dyDescent="0.2">
      <c r="A1374" s="8">
        <v>38610</v>
      </c>
      <c r="B1374" s="4"/>
      <c r="C1374" s="4"/>
      <c r="D1374" s="4"/>
      <c r="E1374" s="10"/>
      <c r="F1374" s="4"/>
      <c r="G1374" s="4"/>
      <c r="H1374" s="9"/>
      <c r="I1374" s="4"/>
      <c r="J1374" s="4"/>
      <c r="K1374" s="4"/>
      <c r="L1374" s="9"/>
      <c r="M1374" s="4"/>
      <c r="N1374" s="4"/>
      <c r="O1374" s="4"/>
      <c r="P1374" s="9"/>
      <c r="Q1374" s="4"/>
      <c r="R1374" s="4"/>
      <c r="S1374" s="4"/>
      <c r="T1374" s="9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>
        <v>7</v>
      </c>
      <c r="AQ1374">
        <v>626</v>
      </c>
      <c r="AR1374">
        <v>2223</v>
      </c>
      <c r="AS1374">
        <v>1381823</v>
      </c>
    </row>
    <row r="1375" spans="1:45" ht="15" x14ac:dyDescent="0.2">
      <c r="A1375" s="8">
        <v>38611</v>
      </c>
      <c r="B1375" s="4">
        <v>21</v>
      </c>
      <c r="C1375" s="4">
        <v>122</v>
      </c>
      <c r="D1375" s="4">
        <v>2650</v>
      </c>
      <c r="E1375" s="10">
        <v>330029</v>
      </c>
      <c r="F1375" s="4">
        <v>68</v>
      </c>
      <c r="G1375" s="4">
        <v>144</v>
      </c>
      <c r="H1375" s="9">
        <v>2890</v>
      </c>
      <c r="I1375" s="4">
        <v>422129</v>
      </c>
      <c r="J1375" s="4">
        <v>107</v>
      </c>
      <c r="K1375" s="4">
        <v>157</v>
      </c>
      <c r="L1375" s="9">
        <v>2800</v>
      </c>
      <c r="M1375" s="4">
        <v>443765</v>
      </c>
      <c r="N1375" s="4">
        <v>171</v>
      </c>
      <c r="O1375" s="4">
        <v>202</v>
      </c>
      <c r="P1375" s="9">
        <v>2645</v>
      </c>
      <c r="Q1375" s="4">
        <v>536130</v>
      </c>
      <c r="R1375" s="4">
        <v>154</v>
      </c>
      <c r="S1375" s="4">
        <v>234</v>
      </c>
      <c r="T1375" s="9">
        <v>2498</v>
      </c>
      <c r="U1375" s="4">
        <v>584619</v>
      </c>
      <c r="V1375" s="4">
        <v>78</v>
      </c>
      <c r="W1375" s="4">
        <v>258</v>
      </c>
      <c r="X1375" s="4">
        <v>2475</v>
      </c>
      <c r="Y1375" s="4">
        <v>639253</v>
      </c>
      <c r="Z1375" s="4">
        <v>69</v>
      </c>
      <c r="AA1375" s="4">
        <v>302</v>
      </c>
      <c r="AB1375" s="4">
        <v>2364</v>
      </c>
      <c r="AC1375" s="4">
        <v>715545</v>
      </c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>
        <v>4</v>
      </c>
      <c r="AQ1375">
        <v>650</v>
      </c>
      <c r="AR1375">
        <v>2220</v>
      </c>
      <c r="AS1375">
        <v>1439970</v>
      </c>
    </row>
    <row r="1376" spans="1:45" ht="15" x14ac:dyDescent="0.2">
      <c r="A1376" s="8">
        <v>38615</v>
      </c>
      <c r="B1376" s="4">
        <v>38</v>
      </c>
      <c r="C1376" s="4">
        <v>120</v>
      </c>
      <c r="D1376" s="4">
        <v>2725</v>
      </c>
      <c r="E1376" s="10">
        <v>333516</v>
      </c>
      <c r="F1376" s="4">
        <v>30</v>
      </c>
      <c r="G1376" s="4">
        <v>138</v>
      </c>
      <c r="H1376" s="9">
        <v>2825</v>
      </c>
      <c r="I1376" s="4">
        <v>398813</v>
      </c>
      <c r="J1376" s="4">
        <v>139</v>
      </c>
      <c r="K1376" s="4">
        <v>163</v>
      </c>
      <c r="L1376" s="9">
        <v>2736</v>
      </c>
      <c r="M1376" s="4">
        <v>452541</v>
      </c>
      <c r="N1376" s="4">
        <v>139</v>
      </c>
      <c r="O1376" s="4">
        <v>189</v>
      </c>
      <c r="P1376" s="9">
        <v>2715</v>
      </c>
      <c r="Q1376" s="4">
        <v>524200</v>
      </c>
      <c r="R1376" s="4">
        <v>107</v>
      </c>
      <c r="S1376" s="4">
        <v>232</v>
      </c>
      <c r="T1376" s="9">
        <v>2524</v>
      </c>
      <c r="U1376" s="4">
        <v>587313</v>
      </c>
      <c r="V1376" s="4">
        <v>45</v>
      </c>
      <c r="W1376" s="4">
        <v>268</v>
      </c>
      <c r="X1376" s="4">
        <v>2470</v>
      </c>
      <c r="Y1376" s="4">
        <v>661053</v>
      </c>
      <c r="Z1376" s="4">
        <v>20</v>
      </c>
      <c r="AA1376" s="4">
        <v>305</v>
      </c>
      <c r="AB1376" s="4">
        <v>2480</v>
      </c>
      <c r="AC1376" s="4">
        <v>756400</v>
      </c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</row>
    <row r="1377" spans="1:45" ht="15" x14ac:dyDescent="0.2">
      <c r="A1377" s="18">
        <v>38617</v>
      </c>
      <c r="B1377" s="25">
        <v>25</v>
      </c>
      <c r="C1377" s="25">
        <v>139</v>
      </c>
      <c r="D1377" s="25">
        <v>2650</v>
      </c>
      <c r="E1377" s="26">
        <v>367284</v>
      </c>
      <c r="F1377" s="25">
        <v>72</v>
      </c>
      <c r="G1377" s="25">
        <v>168</v>
      </c>
      <c r="H1377" s="25">
        <v>2685</v>
      </c>
      <c r="I1377" s="25">
        <v>441752</v>
      </c>
      <c r="J1377" s="25">
        <v>234</v>
      </c>
      <c r="K1377" s="25">
        <v>199</v>
      </c>
      <c r="L1377" s="25">
        <v>2672</v>
      </c>
      <c r="M1377" s="25">
        <v>514488</v>
      </c>
      <c r="N1377" s="25">
        <v>239</v>
      </c>
      <c r="O1377" s="25">
        <v>229</v>
      </c>
      <c r="P1377" s="25">
        <v>2590</v>
      </c>
      <c r="Q1377" s="25">
        <v>579673</v>
      </c>
      <c r="R1377" s="25">
        <v>128</v>
      </c>
      <c r="S1377" s="25">
        <v>266</v>
      </c>
      <c r="T1377" s="25">
        <v>2498</v>
      </c>
      <c r="U1377" s="25">
        <v>636367</v>
      </c>
      <c r="V1377" s="25">
        <v>172</v>
      </c>
      <c r="W1377" s="25">
        <v>291</v>
      </c>
      <c r="X1377" s="25">
        <v>2473</v>
      </c>
      <c r="Y1377" s="25">
        <v>701091</v>
      </c>
      <c r="Z1377" s="25">
        <v>29</v>
      </c>
      <c r="AA1377" s="25">
        <v>334</v>
      </c>
      <c r="AB1377" s="25">
        <v>2400</v>
      </c>
      <c r="AC1377" s="25">
        <v>769120</v>
      </c>
      <c r="AD1377" s="14"/>
      <c r="AE1377" s="14"/>
      <c r="AF1377" s="14"/>
      <c r="AG1377" s="14"/>
      <c r="AH1377" s="4"/>
      <c r="AI1377" s="4"/>
      <c r="AJ1377" s="4"/>
      <c r="AK1377" s="4"/>
      <c r="AL1377" s="4"/>
      <c r="AM1377" s="4"/>
      <c r="AN1377" s="4"/>
      <c r="AO1377" s="4"/>
      <c r="AP1377">
        <v>2</v>
      </c>
      <c r="AQ1377">
        <v>714</v>
      </c>
      <c r="AR1377">
        <v>2180</v>
      </c>
      <c r="AS1377">
        <v>1555880</v>
      </c>
    </row>
    <row r="1378" spans="1:45" ht="15" x14ac:dyDescent="0.2">
      <c r="A1378" s="8">
        <v>38618</v>
      </c>
      <c r="B1378" s="4">
        <v>4</v>
      </c>
      <c r="C1378" s="4">
        <v>117</v>
      </c>
      <c r="D1378" s="4">
        <v>2900</v>
      </c>
      <c r="E1378" s="10">
        <v>339300</v>
      </c>
      <c r="F1378" s="4">
        <v>46</v>
      </c>
      <c r="G1378" s="4">
        <v>143</v>
      </c>
      <c r="H1378" s="9">
        <v>2850</v>
      </c>
      <c r="I1378" s="4">
        <v>407674</v>
      </c>
      <c r="J1378" s="4">
        <v>25</v>
      </c>
      <c r="K1378" s="4">
        <v>172</v>
      </c>
      <c r="L1378" s="9">
        <v>2750</v>
      </c>
      <c r="M1378" s="4">
        <v>477768</v>
      </c>
      <c r="N1378" s="4">
        <v>353</v>
      </c>
      <c r="O1378" s="4">
        <v>202</v>
      </c>
      <c r="P1378" s="9">
        <v>2677</v>
      </c>
      <c r="Q1378" s="4">
        <v>542234</v>
      </c>
      <c r="R1378" s="4">
        <v>145</v>
      </c>
      <c r="S1378" s="4">
        <v>232</v>
      </c>
      <c r="T1378" s="9">
        <v>2541</v>
      </c>
      <c r="U1378" s="4">
        <v>588906</v>
      </c>
      <c r="V1378" s="4">
        <v>40</v>
      </c>
      <c r="W1378" s="4">
        <v>264</v>
      </c>
      <c r="X1378" s="4">
        <v>2440</v>
      </c>
      <c r="Y1378" s="4">
        <v>642644</v>
      </c>
      <c r="Z1378" s="4">
        <v>169</v>
      </c>
      <c r="AA1378" s="4">
        <v>305</v>
      </c>
      <c r="AB1378" s="4">
        <v>2401</v>
      </c>
      <c r="AC1378" s="4">
        <v>732317</v>
      </c>
      <c r="AD1378" s="4">
        <v>50</v>
      </c>
      <c r="AE1378" s="4">
        <v>333</v>
      </c>
      <c r="AF1378" s="4">
        <v>2407</v>
      </c>
      <c r="AG1378" s="4">
        <v>838400</v>
      </c>
      <c r="AH1378" s="4"/>
      <c r="AI1378" s="4"/>
      <c r="AJ1378" s="4"/>
      <c r="AK1378" s="4"/>
      <c r="AL1378" s="4"/>
      <c r="AM1378" s="4"/>
      <c r="AN1378" s="4"/>
      <c r="AO1378" s="4"/>
    </row>
    <row r="1379" spans="1:45" ht="15" x14ac:dyDescent="0.2">
      <c r="A1379" s="8">
        <v>38622</v>
      </c>
      <c r="B1379" s="4">
        <v>43</v>
      </c>
      <c r="C1379" s="4">
        <v>121</v>
      </c>
      <c r="D1379" s="4">
        <v>2250</v>
      </c>
      <c r="E1379" s="10">
        <v>331149</v>
      </c>
      <c r="F1379" s="4">
        <v>37</v>
      </c>
      <c r="G1379" s="4">
        <v>137</v>
      </c>
      <c r="H1379" s="9">
        <v>2617</v>
      </c>
      <c r="I1379" s="4">
        <v>351084</v>
      </c>
      <c r="J1379" s="4">
        <v>111</v>
      </c>
      <c r="K1379" s="4">
        <v>170</v>
      </c>
      <c r="L1379" s="9">
        <v>2643</v>
      </c>
      <c r="M1379" s="4">
        <v>456877</v>
      </c>
      <c r="N1379" s="4">
        <v>100</v>
      </c>
      <c r="O1379" s="4">
        <v>199</v>
      </c>
      <c r="P1379" s="9">
        <v>2643</v>
      </c>
      <c r="Q1379" s="4">
        <v>527484</v>
      </c>
      <c r="R1379" s="4">
        <v>57</v>
      </c>
      <c r="S1379" s="4">
        <v>233</v>
      </c>
      <c r="T1379" s="9">
        <v>2547</v>
      </c>
      <c r="U1379" s="4">
        <v>592603</v>
      </c>
      <c r="V1379" s="4">
        <v>11</v>
      </c>
      <c r="W1379" s="4">
        <v>266</v>
      </c>
      <c r="X1379" s="4">
        <v>2410</v>
      </c>
      <c r="Y1379" s="4">
        <v>646636</v>
      </c>
      <c r="Z1379" s="4">
        <v>60</v>
      </c>
      <c r="AA1379" s="4">
        <v>301</v>
      </c>
      <c r="AB1379" s="4">
        <v>2440</v>
      </c>
      <c r="AC1379" s="4">
        <v>734059</v>
      </c>
      <c r="AD1379" s="4">
        <v>27</v>
      </c>
      <c r="AE1379" s="4">
        <v>344</v>
      </c>
      <c r="AF1379" s="4">
        <v>2310</v>
      </c>
      <c r="AG1379" s="4">
        <v>800713</v>
      </c>
      <c r="AH1379" s="4"/>
      <c r="AI1379" s="4"/>
      <c r="AJ1379" s="4"/>
      <c r="AK1379" s="4"/>
      <c r="AL1379" s="4"/>
      <c r="AM1379" s="4"/>
      <c r="AN1379" s="4"/>
      <c r="AO1379" s="4"/>
      <c r="AP1379">
        <v>5</v>
      </c>
      <c r="AQ1379">
        <v>558</v>
      </c>
      <c r="AR1379">
        <v>2302</v>
      </c>
      <c r="AS1379">
        <v>1279272</v>
      </c>
    </row>
    <row r="1380" spans="1:45" ht="15" x14ac:dyDescent="0.2">
      <c r="A1380" s="18">
        <v>38624</v>
      </c>
      <c r="B1380" s="25">
        <v>59</v>
      </c>
      <c r="C1380" s="25">
        <v>126</v>
      </c>
      <c r="D1380" s="25">
        <v>2817</v>
      </c>
      <c r="E1380" s="26">
        <v>350503</v>
      </c>
      <c r="F1380" s="25">
        <v>41</v>
      </c>
      <c r="G1380" s="25">
        <v>138</v>
      </c>
      <c r="H1380" s="25">
        <v>2817</v>
      </c>
      <c r="I1380" s="25">
        <v>390505</v>
      </c>
      <c r="J1380" s="25">
        <v>47</v>
      </c>
      <c r="K1380" s="25">
        <v>170</v>
      </c>
      <c r="L1380" s="25">
        <v>2747</v>
      </c>
      <c r="M1380" s="25">
        <v>461143</v>
      </c>
      <c r="N1380" s="25">
        <v>306</v>
      </c>
      <c r="O1380" s="25">
        <v>199</v>
      </c>
      <c r="P1380" s="25">
        <v>2613</v>
      </c>
      <c r="Q1380" s="25">
        <v>518880</v>
      </c>
      <c r="R1380" s="25">
        <v>37</v>
      </c>
      <c r="S1380" s="25">
        <v>228</v>
      </c>
      <c r="T1380" s="25">
        <v>2480</v>
      </c>
      <c r="U1380" s="25">
        <v>566824</v>
      </c>
      <c r="V1380" s="25">
        <v>66</v>
      </c>
      <c r="W1380" s="25">
        <v>268</v>
      </c>
      <c r="X1380" s="25">
        <v>2400</v>
      </c>
      <c r="Y1380" s="25">
        <v>641863</v>
      </c>
      <c r="Z1380" s="25">
        <v>40</v>
      </c>
      <c r="AA1380" s="25">
        <v>295</v>
      </c>
      <c r="AB1380" s="25">
        <v>2240</v>
      </c>
      <c r="AC1380" s="25">
        <v>660422</v>
      </c>
      <c r="AD1380" s="14"/>
      <c r="AE1380" s="14"/>
      <c r="AF1380" s="14"/>
      <c r="AG1380" s="14"/>
      <c r="AH1380" s="4"/>
      <c r="AI1380" s="4"/>
      <c r="AJ1380" s="4"/>
      <c r="AK1380" s="4"/>
      <c r="AL1380" s="4"/>
      <c r="AM1380" s="4"/>
      <c r="AN1380" s="4"/>
      <c r="AO1380" s="4"/>
    </row>
    <row r="1381" spans="1:45" ht="15" x14ac:dyDescent="0.2">
      <c r="A1381" s="8">
        <v>38625</v>
      </c>
      <c r="B1381" s="4"/>
      <c r="C1381" s="4"/>
      <c r="D1381" s="4"/>
      <c r="E1381" s="10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</row>
    <row r="1382" spans="1:45" ht="15" x14ac:dyDescent="0.2">
      <c r="A1382" s="8"/>
      <c r="B1382" s="4"/>
      <c r="C1382" s="4"/>
      <c r="D1382" s="4"/>
      <c r="E1382" s="10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</row>
    <row r="1383" spans="1:45" ht="15" x14ac:dyDescent="0.2">
      <c r="A1383" s="34">
        <v>38628</v>
      </c>
      <c r="B1383" s="32">
        <v>33</v>
      </c>
      <c r="C1383" s="32">
        <v>114</v>
      </c>
      <c r="D1383" s="32">
        <v>2875</v>
      </c>
      <c r="E1383" s="33">
        <v>321241</v>
      </c>
      <c r="F1383" s="32">
        <v>33</v>
      </c>
      <c r="G1383" s="32">
        <v>136</v>
      </c>
      <c r="H1383" s="32">
        <v>2650</v>
      </c>
      <c r="I1383" s="32">
        <v>389706</v>
      </c>
      <c r="J1383" s="32">
        <v>54</v>
      </c>
      <c r="K1383" s="32">
        <v>169</v>
      </c>
      <c r="L1383" s="32">
        <v>2685</v>
      </c>
      <c r="M1383" s="25">
        <v>400070</v>
      </c>
      <c r="N1383" s="25">
        <v>192</v>
      </c>
      <c r="O1383" s="25">
        <v>198</v>
      </c>
      <c r="P1383" s="25">
        <v>2627</v>
      </c>
      <c r="Q1383" s="25">
        <v>520854</v>
      </c>
      <c r="R1383" s="25">
        <v>103</v>
      </c>
      <c r="S1383" s="25">
        <v>237</v>
      </c>
      <c r="T1383" s="25">
        <v>2577</v>
      </c>
      <c r="U1383" s="25">
        <v>609295</v>
      </c>
      <c r="V1383" s="25">
        <v>186</v>
      </c>
      <c r="W1383" s="25">
        <v>264</v>
      </c>
      <c r="X1383" s="25">
        <v>2560</v>
      </c>
      <c r="Y1383" s="25">
        <v>661504</v>
      </c>
      <c r="Z1383" s="25">
        <v>77</v>
      </c>
      <c r="AA1383" s="25">
        <v>299</v>
      </c>
      <c r="AB1383" s="25">
        <v>2365</v>
      </c>
      <c r="AC1383" s="25">
        <v>707390</v>
      </c>
      <c r="AD1383" s="25">
        <v>70</v>
      </c>
      <c r="AE1383" s="25">
        <v>344</v>
      </c>
      <c r="AF1383" s="25">
        <v>2330</v>
      </c>
      <c r="AG1383" s="25">
        <v>802038</v>
      </c>
      <c r="AH1383" s="4"/>
      <c r="AI1383" s="4"/>
      <c r="AJ1383" s="4"/>
      <c r="AK1383" s="4"/>
      <c r="AL1383" s="4"/>
      <c r="AM1383" s="4"/>
      <c r="AN1383" s="4"/>
      <c r="AO1383" s="4"/>
    </row>
    <row r="1384" spans="1:45" ht="15" x14ac:dyDescent="0.2">
      <c r="A1384" s="8">
        <v>38629</v>
      </c>
      <c r="B1384" s="4">
        <v>37</v>
      </c>
      <c r="C1384" s="4">
        <v>116</v>
      </c>
      <c r="D1384" s="4">
        <v>2600</v>
      </c>
      <c r="E1384" s="10">
        <v>307786</v>
      </c>
      <c r="F1384" s="4">
        <v>136</v>
      </c>
      <c r="G1384" s="4">
        <v>140</v>
      </c>
      <c r="H1384" s="9">
        <v>2693</v>
      </c>
      <c r="I1384" s="4">
        <v>380598</v>
      </c>
      <c r="J1384" s="4">
        <v>250</v>
      </c>
      <c r="K1384" s="4">
        <v>163</v>
      </c>
      <c r="L1384" s="9">
        <v>2727</v>
      </c>
      <c r="M1384" s="4">
        <v>444751</v>
      </c>
      <c r="N1384" s="4">
        <v>225</v>
      </c>
      <c r="O1384" s="4">
        <v>197</v>
      </c>
      <c r="P1384" s="9">
        <v>2597</v>
      </c>
      <c r="Q1384" s="4">
        <v>512785</v>
      </c>
      <c r="R1384" s="4">
        <v>22</v>
      </c>
      <c r="S1384" s="4">
        <v>245</v>
      </c>
      <c r="T1384" s="9">
        <v>2520</v>
      </c>
      <c r="U1384" s="4">
        <v>617171</v>
      </c>
      <c r="V1384" s="4">
        <v>29</v>
      </c>
      <c r="W1384" s="4">
        <v>263</v>
      </c>
      <c r="X1384" s="4">
        <v>2330</v>
      </c>
      <c r="Y1384" s="4">
        <v>626218</v>
      </c>
      <c r="Z1384" s="4">
        <v>83</v>
      </c>
      <c r="AA1384" s="4">
        <v>294</v>
      </c>
      <c r="AB1384" s="4">
        <v>2370</v>
      </c>
      <c r="AC1384" s="4">
        <v>705349</v>
      </c>
      <c r="AD1384" s="4">
        <v>27</v>
      </c>
      <c r="AE1384" s="4">
        <v>328</v>
      </c>
      <c r="AF1384" s="4">
        <v>2280</v>
      </c>
      <c r="AG1384" s="4">
        <v>753770</v>
      </c>
      <c r="AH1384" s="4"/>
      <c r="AI1384" s="4"/>
      <c r="AJ1384" s="4"/>
      <c r="AK1384" s="4"/>
      <c r="AL1384" s="1">
        <v>4</v>
      </c>
      <c r="AM1384" s="1">
        <v>406</v>
      </c>
      <c r="AN1384" s="1">
        <v>2320</v>
      </c>
      <c r="AO1384" s="1">
        <v>940760</v>
      </c>
      <c r="AP1384">
        <v>1</v>
      </c>
      <c r="AQ1384">
        <v>686</v>
      </c>
      <c r="AR1384">
        <v>2320</v>
      </c>
      <c r="AS1384">
        <v>1591520</v>
      </c>
    </row>
    <row r="1385" spans="1:45" ht="15" x14ac:dyDescent="0.2">
      <c r="A1385" s="18">
        <v>38631</v>
      </c>
      <c r="B1385" s="14"/>
      <c r="C1385" s="14"/>
      <c r="D1385" s="14"/>
      <c r="E1385" s="21"/>
      <c r="F1385" s="25">
        <v>53</v>
      </c>
      <c r="G1385" s="25">
        <v>142</v>
      </c>
      <c r="H1385" s="25">
        <v>2453</v>
      </c>
      <c r="I1385" s="25">
        <v>349920</v>
      </c>
      <c r="J1385" s="25">
        <v>91</v>
      </c>
      <c r="K1385" s="25">
        <v>162</v>
      </c>
      <c r="L1385" s="25">
        <v>2605</v>
      </c>
      <c r="M1385" s="25">
        <v>433441</v>
      </c>
      <c r="N1385" s="25">
        <v>459</v>
      </c>
      <c r="O1385" s="25">
        <v>196</v>
      </c>
      <c r="P1385" s="25">
        <v>2573</v>
      </c>
      <c r="Q1385" s="25">
        <v>506617</v>
      </c>
      <c r="R1385" s="25">
        <v>190</v>
      </c>
      <c r="S1385" s="25">
        <v>234</v>
      </c>
      <c r="T1385" s="25">
        <v>2480</v>
      </c>
      <c r="U1385" s="25">
        <v>581066</v>
      </c>
      <c r="V1385" s="25">
        <v>106</v>
      </c>
      <c r="W1385" s="25">
        <v>271</v>
      </c>
      <c r="X1385" s="25">
        <v>2422</v>
      </c>
      <c r="Y1385" s="25">
        <v>654321</v>
      </c>
      <c r="Z1385" s="25">
        <v>78</v>
      </c>
      <c r="AA1385" s="25">
        <v>294</v>
      </c>
      <c r="AB1385" s="25">
        <v>2372</v>
      </c>
      <c r="AC1385" s="25">
        <v>703719</v>
      </c>
      <c r="AD1385" s="14"/>
      <c r="AE1385" s="14"/>
      <c r="AF1385" s="14"/>
      <c r="AG1385" s="14"/>
      <c r="AH1385" s="4"/>
      <c r="AI1385" s="4"/>
      <c r="AJ1385" s="4"/>
      <c r="AK1385" s="4"/>
      <c r="AL1385" s="4"/>
      <c r="AM1385" s="4"/>
      <c r="AN1385" s="4"/>
      <c r="AO1385" s="4"/>
    </row>
    <row r="1386" spans="1:45" ht="15" x14ac:dyDescent="0.2">
      <c r="A1386" s="8">
        <v>38632</v>
      </c>
      <c r="B1386" s="4">
        <v>15</v>
      </c>
      <c r="C1386" s="4">
        <v>110</v>
      </c>
      <c r="D1386" s="4">
        <v>2500</v>
      </c>
      <c r="E1386" s="10">
        <v>275700</v>
      </c>
      <c r="F1386" s="4">
        <v>46</v>
      </c>
      <c r="G1386" s="4">
        <v>143</v>
      </c>
      <c r="H1386" s="9">
        <v>2588</v>
      </c>
      <c r="I1386" s="4">
        <v>389124</v>
      </c>
      <c r="J1386" s="4">
        <v>53</v>
      </c>
      <c r="K1386" s="4">
        <v>168</v>
      </c>
      <c r="L1386" s="9">
        <v>2670</v>
      </c>
      <c r="M1386" s="4">
        <v>450549</v>
      </c>
      <c r="N1386" s="4">
        <v>175</v>
      </c>
      <c r="O1386" s="4">
        <v>196</v>
      </c>
      <c r="P1386" s="9">
        <v>2632</v>
      </c>
      <c r="Q1386" s="4">
        <v>514502</v>
      </c>
      <c r="R1386" s="4">
        <v>41</v>
      </c>
      <c r="S1386" s="4">
        <v>238</v>
      </c>
      <c r="T1386" s="9">
        <v>2460</v>
      </c>
      <c r="U1386" s="4">
        <v>585960</v>
      </c>
      <c r="V1386" s="4">
        <v>59</v>
      </c>
      <c r="W1386" s="4">
        <v>275</v>
      </c>
      <c r="X1386" s="4">
        <v>2380</v>
      </c>
      <c r="Y1386" s="4">
        <v>654126</v>
      </c>
      <c r="Z1386" s="4"/>
      <c r="AA1386" s="4"/>
      <c r="AB1386" s="4"/>
      <c r="AC1386" s="4"/>
      <c r="AD1386" s="4">
        <v>18</v>
      </c>
      <c r="AE1386" s="4">
        <v>321</v>
      </c>
      <c r="AF1386" s="4">
        <v>2240</v>
      </c>
      <c r="AG1386" s="4">
        <v>720036</v>
      </c>
      <c r="AH1386" s="4"/>
      <c r="AI1386" s="4"/>
      <c r="AJ1386" s="4"/>
      <c r="AK1386" s="4"/>
      <c r="AL1386" s="4"/>
      <c r="AM1386" s="4"/>
      <c r="AN1386" s="4"/>
      <c r="AO1386" s="4"/>
      <c r="AP1386">
        <v>2</v>
      </c>
      <c r="AQ1386">
        <v>666</v>
      </c>
      <c r="AR1386">
        <v>2210</v>
      </c>
      <c r="AS1386">
        <v>1471760</v>
      </c>
    </row>
    <row r="1387" spans="1:45" ht="15" x14ac:dyDescent="0.2">
      <c r="A1387" s="34">
        <v>38635</v>
      </c>
      <c r="B1387" s="32"/>
      <c r="C1387" s="32"/>
      <c r="D1387" s="32"/>
      <c r="E1387" s="33"/>
      <c r="F1387" s="32"/>
      <c r="G1387" s="32"/>
      <c r="H1387" s="32"/>
      <c r="I1387" s="32"/>
      <c r="J1387" s="32">
        <v>70</v>
      </c>
      <c r="K1387" s="32">
        <v>164</v>
      </c>
      <c r="L1387" s="32">
        <v>2658</v>
      </c>
      <c r="M1387" s="25">
        <v>438287</v>
      </c>
      <c r="N1387" s="25">
        <v>302</v>
      </c>
      <c r="O1387" s="25">
        <v>198</v>
      </c>
      <c r="P1387" s="25">
        <v>2619</v>
      </c>
      <c r="Q1387" s="25">
        <v>521020</v>
      </c>
      <c r="R1387" s="25">
        <v>94</v>
      </c>
      <c r="S1387" s="25">
        <v>238</v>
      </c>
      <c r="T1387" s="25">
        <v>2480</v>
      </c>
      <c r="U1387" s="25">
        <v>590077</v>
      </c>
      <c r="V1387" s="25">
        <v>72</v>
      </c>
      <c r="W1387" s="25">
        <v>261</v>
      </c>
      <c r="X1387" s="25">
        <v>2440</v>
      </c>
      <c r="Y1387" s="25">
        <v>637239</v>
      </c>
      <c r="Z1387" s="32"/>
      <c r="AA1387" s="32"/>
      <c r="AB1387" s="32"/>
      <c r="AC1387" s="32"/>
      <c r="AD1387" s="32"/>
      <c r="AE1387" s="32"/>
      <c r="AF1387" s="32"/>
      <c r="AG1387" s="32"/>
      <c r="AH1387" s="32"/>
      <c r="AI1387" s="4"/>
      <c r="AJ1387" s="4"/>
      <c r="AK1387" s="4"/>
      <c r="AL1387" s="4"/>
      <c r="AM1387" s="4"/>
      <c r="AN1387" s="4"/>
      <c r="AO1387" s="4"/>
    </row>
    <row r="1388" spans="1:45" ht="15" x14ac:dyDescent="0.2">
      <c r="A1388" s="8">
        <v>38636</v>
      </c>
      <c r="B1388" s="4">
        <v>13</v>
      </c>
      <c r="C1388" s="4">
        <v>112</v>
      </c>
      <c r="D1388" s="4">
        <v>2617</v>
      </c>
      <c r="E1388" s="10">
        <v>295000</v>
      </c>
      <c r="F1388" s="4">
        <v>87</v>
      </c>
      <c r="G1388" s="4">
        <v>139</v>
      </c>
      <c r="H1388" s="9">
        <v>2682</v>
      </c>
      <c r="I1388" s="4">
        <v>399331</v>
      </c>
      <c r="J1388" s="4">
        <v>142</v>
      </c>
      <c r="K1388" s="4">
        <v>167</v>
      </c>
      <c r="L1388" s="9">
        <v>2667</v>
      </c>
      <c r="M1388" s="4">
        <v>450901</v>
      </c>
      <c r="N1388" s="4">
        <v>230</v>
      </c>
      <c r="O1388" s="4">
        <v>199</v>
      </c>
      <c r="P1388" s="9">
        <v>2581</v>
      </c>
      <c r="Q1388" s="4">
        <v>523804</v>
      </c>
      <c r="R1388" s="4">
        <v>117</v>
      </c>
      <c r="S1388" s="4">
        <v>235</v>
      </c>
      <c r="T1388" s="9">
        <v>2593</v>
      </c>
      <c r="U1388" s="4">
        <v>596556</v>
      </c>
      <c r="V1388" s="4">
        <v>58</v>
      </c>
      <c r="W1388" s="4">
        <v>259</v>
      </c>
      <c r="X1388" s="4">
        <v>2387</v>
      </c>
      <c r="Y1388" s="4">
        <v>620379</v>
      </c>
      <c r="Z1388" s="4">
        <v>88</v>
      </c>
      <c r="AA1388" s="4">
        <v>287</v>
      </c>
      <c r="AB1388" s="4">
        <v>2364</v>
      </c>
      <c r="AC1388" s="4">
        <v>681286</v>
      </c>
      <c r="AD1388" s="4">
        <v>9</v>
      </c>
      <c r="AE1388" s="4">
        <v>323</v>
      </c>
      <c r="AF1388" s="4">
        <v>2260</v>
      </c>
      <c r="AG1388" s="4">
        <v>729227</v>
      </c>
      <c r="AH1388" s="4"/>
      <c r="AI1388" s="4"/>
      <c r="AJ1388" s="4"/>
      <c r="AK1388" s="4"/>
      <c r="AL1388" s="4"/>
      <c r="AM1388" s="4"/>
      <c r="AN1388" s="4"/>
      <c r="AO1388" s="4"/>
      <c r="AP1388">
        <v>8</v>
      </c>
      <c r="AQ1388">
        <v>581</v>
      </c>
      <c r="AR1388">
        <v>2211</v>
      </c>
      <c r="AS1388">
        <v>1286045</v>
      </c>
    </row>
    <row r="1389" spans="1:45" ht="15" x14ac:dyDescent="0.2">
      <c r="A1389" s="18">
        <v>38638</v>
      </c>
      <c r="B1389" s="25">
        <v>1</v>
      </c>
      <c r="C1389" s="25">
        <v>120</v>
      </c>
      <c r="D1389" s="25">
        <v>2600</v>
      </c>
      <c r="E1389" s="26">
        <v>312000</v>
      </c>
      <c r="F1389" s="25">
        <v>152</v>
      </c>
      <c r="G1389" s="25">
        <v>174</v>
      </c>
      <c r="H1389" s="25">
        <v>2582</v>
      </c>
      <c r="I1389" s="25">
        <v>447809</v>
      </c>
      <c r="J1389" s="25"/>
      <c r="K1389" s="25"/>
      <c r="L1389" s="25"/>
      <c r="M1389" s="25"/>
      <c r="N1389" s="25">
        <v>262</v>
      </c>
      <c r="O1389" s="25">
        <v>203</v>
      </c>
      <c r="P1389" s="25">
        <v>2573</v>
      </c>
      <c r="Q1389" s="25">
        <v>523285</v>
      </c>
      <c r="R1389" s="25">
        <v>93</v>
      </c>
      <c r="S1389" s="25">
        <v>238</v>
      </c>
      <c r="T1389" s="25">
        <v>2447</v>
      </c>
      <c r="U1389" s="25">
        <v>586663</v>
      </c>
      <c r="V1389" s="25">
        <v>142</v>
      </c>
      <c r="W1389" s="25">
        <v>263</v>
      </c>
      <c r="X1389" s="25">
        <v>2366</v>
      </c>
      <c r="Y1389" s="25">
        <v>627040</v>
      </c>
      <c r="Z1389" s="25">
        <v>97</v>
      </c>
      <c r="AA1389" s="25">
        <v>294</v>
      </c>
      <c r="AB1389" s="25">
        <v>2363</v>
      </c>
      <c r="AC1389" s="25">
        <v>696586</v>
      </c>
      <c r="AD1389" s="25"/>
      <c r="AE1389" s="25"/>
      <c r="AF1389" s="25"/>
      <c r="AG1389" s="25"/>
      <c r="AH1389" s="32"/>
      <c r="AI1389" s="4"/>
      <c r="AJ1389" s="4"/>
      <c r="AK1389" s="4"/>
      <c r="AL1389" s="4"/>
      <c r="AM1389" s="4"/>
      <c r="AN1389" s="4"/>
      <c r="AO1389" s="4"/>
    </row>
    <row r="1390" spans="1:45" ht="15" customHeight="1" x14ac:dyDescent="0.2">
      <c r="A1390" s="8">
        <v>38639</v>
      </c>
      <c r="B1390" s="4">
        <v>79</v>
      </c>
      <c r="C1390" s="4">
        <v>123</v>
      </c>
      <c r="D1390" s="4">
        <v>2443</v>
      </c>
      <c r="E1390" s="10">
        <v>310856</v>
      </c>
      <c r="F1390" s="4">
        <v>53</v>
      </c>
      <c r="G1390" s="4">
        <v>140</v>
      </c>
      <c r="H1390" s="9">
        <v>2567</v>
      </c>
      <c r="I1390" s="4">
        <v>350853</v>
      </c>
      <c r="J1390" s="4">
        <v>234</v>
      </c>
      <c r="K1390" s="4">
        <v>159</v>
      </c>
      <c r="L1390" s="9">
        <v>2692</v>
      </c>
      <c r="M1390" s="4">
        <v>430779</v>
      </c>
      <c r="N1390" s="4">
        <v>209</v>
      </c>
      <c r="O1390" s="4">
        <v>205</v>
      </c>
      <c r="P1390" s="9">
        <v>2578</v>
      </c>
      <c r="Q1390" s="4">
        <v>528220</v>
      </c>
      <c r="R1390" s="4">
        <v>79</v>
      </c>
      <c r="S1390" s="4">
        <v>232</v>
      </c>
      <c r="T1390" s="9">
        <v>2458</v>
      </c>
      <c r="U1390" s="4">
        <v>570010</v>
      </c>
      <c r="V1390" s="4">
        <v>103</v>
      </c>
      <c r="W1390" s="4">
        <v>264</v>
      </c>
      <c r="X1390" s="4">
        <v>2393</v>
      </c>
      <c r="Y1390" s="4">
        <v>630867</v>
      </c>
      <c r="Z1390" s="4">
        <v>41</v>
      </c>
      <c r="AA1390" s="4">
        <v>303</v>
      </c>
      <c r="AB1390" s="4">
        <v>2260</v>
      </c>
      <c r="AC1390" s="4">
        <v>683358</v>
      </c>
      <c r="AD1390" s="4"/>
      <c r="AE1390" s="4"/>
      <c r="AF1390" s="4"/>
      <c r="AG1390" s="4"/>
      <c r="AH1390" s="4"/>
      <c r="AI1390" s="4"/>
      <c r="AJ1390" s="4"/>
      <c r="AK1390" s="4"/>
      <c r="AL1390" s="1">
        <v>16</v>
      </c>
      <c r="AM1390" s="1">
        <v>416</v>
      </c>
      <c r="AN1390" s="1">
        <v>2320</v>
      </c>
      <c r="AO1390" s="1">
        <v>964250</v>
      </c>
      <c r="AP1390">
        <v>2</v>
      </c>
      <c r="AQ1390">
        <v>534</v>
      </c>
      <c r="AR1390">
        <v>2100</v>
      </c>
      <c r="AS1390">
        <v>1137800</v>
      </c>
    </row>
    <row r="1391" spans="1:45" ht="15" x14ac:dyDescent="0.2">
      <c r="A1391" s="8">
        <v>38643</v>
      </c>
      <c r="B1391" s="4">
        <v>44</v>
      </c>
      <c r="C1391" s="4">
        <v>119</v>
      </c>
      <c r="D1391" s="4">
        <v>2475</v>
      </c>
      <c r="E1391" s="10">
        <v>305268</v>
      </c>
      <c r="F1391" s="4">
        <v>96</v>
      </c>
      <c r="G1391" s="4">
        <v>137</v>
      </c>
      <c r="H1391" s="9">
        <v>2617</v>
      </c>
      <c r="I1391" s="4">
        <v>367235</v>
      </c>
      <c r="J1391" s="4">
        <v>127</v>
      </c>
      <c r="K1391" s="4">
        <v>166</v>
      </c>
      <c r="L1391" s="9">
        <v>2667</v>
      </c>
      <c r="M1391" s="4">
        <v>446859</v>
      </c>
      <c r="N1391" s="4">
        <v>137</v>
      </c>
      <c r="O1391" s="4">
        <v>196</v>
      </c>
      <c r="P1391" s="9">
        <v>2548</v>
      </c>
      <c r="Q1391" s="4">
        <v>502105</v>
      </c>
      <c r="R1391" s="4">
        <v>54</v>
      </c>
      <c r="S1391" s="4">
        <v>226</v>
      </c>
      <c r="T1391" s="9">
        <v>2447</v>
      </c>
      <c r="U1391" s="4">
        <v>553901</v>
      </c>
      <c r="V1391" s="4">
        <v>45</v>
      </c>
      <c r="W1391" s="4">
        <v>263</v>
      </c>
      <c r="X1391" s="4">
        <v>2380</v>
      </c>
      <c r="Y1391" s="4">
        <v>624563</v>
      </c>
      <c r="Z1391" s="4">
        <v>57</v>
      </c>
      <c r="AA1391" s="4">
        <v>303</v>
      </c>
      <c r="AB1391" s="4">
        <v>2400</v>
      </c>
      <c r="AC1391" s="4">
        <v>727200</v>
      </c>
      <c r="AD1391" s="4"/>
      <c r="AE1391" s="4"/>
      <c r="AF1391" s="4"/>
      <c r="AG1391" s="4"/>
      <c r="AH1391" s="4"/>
      <c r="AI1391" s="4"/>
      <c r="AJ1391" s="4"/>
      <c r="AK1391" s="4"/>
      <c r="AL1391" s="1">
        <v>1</v>
      </c>
      <c r="AM1391" s="1">
        <v>402</v>
      </c>
      <c r="AN1391" s="1">
        <v>2150</v>
      </c>
      <c r="AO1391" s="1">
        <v>864300</v>
      </c>
      <c r="AP1391">
        <v>1</v>
      </c>
      <c r="AQ1391">
        <v>730</v>
      </c>
      <c r="AR1391">
        <v>2200</v>
      </c>
      <c r="AS1391">
        <v>1606000</v>
      </c>
    </row>
    <row r="1392" spans="1:45" ht="15" x14ac:dyDescent="0.2">
      <c r="A1392" s="18">
        <v>38645</v>
      </c>
      <c r="B1392" s="25">
        <v>90</v>
      </c>
      <c r="C1392" s="25">
        <v>125</v>
      </c>
      <c r="D1392" s="25">
        <v>2650</v>
      </c>
      <c r="E1392" s="26">
        <v>331898</v>
      </c>
      <c r="F1392" s="25">
        <v>32</v>
      </c>
      <c r="G1392" s="25">
        <v>142</v>
      </c>
      <c r="H1392" s="25">
        <v>2550</v>
      </c>
      <c r="I1392" s="25">
        <v>361303</v>
      </c>
      <c r="J1392" s="25">
        <v>103</v>
      </c>
      <c r="K1392" s="25">
        <v>164</v>
      </c>
      <c r="L1392" s="25">
        <v>2627</v>
      </c>
      <c r="M1392" s="25">
        <v>432988</v>
      </c>
      <c r="N1392" s="25">
        <v>358</v>
      </c>
      <c r="O1392" s="25">
        <v>198</v>
      </c>
      <c r="P1392" s="25">
        <v>2560</v>
      </c>
      <c r="Q1392" s="25">
        <v>509430</v>
      </c>
      <c r="R1392" s="25">
        <v>117</v>
      </c>
      <c r="S1392" s="25">
        <v>232</v>
      </c>
      <c r="T1392" s="25">
        <v>2440</v>
      </c>
      <c r="U1392" s="25">
        <v>566388</v>
      </c>
      <c r="V1392" s="25">
        <v>79</v>
      </c>
      <c r="W1392" s="25">
        <v>271</v>
      </c>
      <c r="X1392" s="25">
        <v>2380</v>
      </c>
      <c r="Y1392" s="25">
        <v>644723</v>
      </c>
      <c r="Z1392" s="25">
        <v>188</v>
      </c>
      <c r="AA1392" s="25">
        <v>304</v>
      </c>
      <c r="AB1392" s="25">
        <v>2286</v>
      </c>
      <c r="AC1392" s="25">
        <v>696273</v>
      </c>
      <c r="AD1392" s="25">
        <v>18</v>
      </c>
      <c r="AE1392" s="25">
        <v>336</v>
      </c>
      <c r="AF1392" s="25">
        <v>2240</v>
      </c>
      <c r="AG1392" s="25">
        <v>751644</v>
      </c>
      <c r="AH1392" s="32"/>
      <c r="AI1392" s="4"/>
      <c r="AJ1392" s="4"/>
      <c r="AK1392" s="4"/>
      <c r="AL1392" s="4"/>
      <c r="AM1392" s="4"/>
      <c r="AN1392" s="4"/>
      <c r="AO1392" s="4"/>
    </row>
    <row r="1393" spans="1:45" ht="15" x14ac:dyDescent="0.2">
      <c r="A1393" s="8">
        <v>38646</v>
      </c>
      <c r="B1393" s="4">
        <v>23</v>
      </c>
      <c r="C1393" s="4">
        <v>116</v>
      </c>
      <c r="D1393" s="4">
        <v>2383</v>
      </c>
      <c r="E1393" s="10">
        <v>277891</v>
      </c>
      <c r="F1393" s="4">
        <v>51</v>
      </c>
      <c r="G1393" s="4">
        <v>139</v>
      </c>
      <c r="H1393" s="9">
        <v>2610</v>
      </c>
      <c r="I1393" s="4">
        <v>364824</v>
      </c>
      <c r="J1393" s="4">
        <v>97</v>
      </c>
      <c r="K1393" s="4">
        <v>164</v>
      </c>
      <c r="L1393" s="9">
        <v>2576</v>
      </c>
      <c r="M1393" s="4">
        <v>419125</v>
      </c>
      <c r="N1393" s="4">
        <v>71</v>
      </c>
      <c r="O1393" s="4">
        <v>199</v>
      </c>
      <c r="P1393" s="9">
        <v>2517</v>
      </c>
      <c r="Q1393" s="4">
        <v>498604</v>
      </c>
      <c r="R1393" s="4">
        <v>82</v>
      </c>
      <c r="S1393" s="4">
        <v>231</v>
      </c>
      <c r="T1393" s="9">
        <v>2485</v>
      </c>
      <c r="U1393" s="4">
        <v>574232</v>
      </c>
      <c r="V1393" s="4">
        <v>24</v>
      </c>
      <c r="W1393" s="4">
        <v>254</v>
      </c>
      <c r="X1393" s="4">
        <v>2360</v>
      </c>
      <c r="Y1393" s="4">
        <v>599833</v>
      </c>
      <c r="Z1393" s="4">
        <v>40</v>
      </c>
      <c r="AA1393" s="4">
        <v>307</v>
      </c>
      <c r="AB1393" s="4">
        <v>2340</v>
      </c>
      <c r="AC1393" s="4">
        <v>718840</v>
      </c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>
        <v>1</v>
      </c>
      <c r="AQ1393">
        <v>675</v>
      </c>
      <c r="AR1393">
        <v>2280</v>
      </c>
      <c r="AS1393">
        <v>1539000</v>
      </c>
    </row>
    <row r="1394" spans="1:45" ht="15" x14ac:dyDescent="0.2">
      <c r="A1394" s="34">
        <v>38649</v>
      </c>
      <c r="B1394" s="32"/>
      <c r="C1394" s="32"/>
      <c r="D1394" s="32"/>
      <c r="E1394" s="33"/>
      <c r="F1394" s="32">
        <v>1</v>
      </c>
      <c r="G1394" s="32">
        <v>132</v>
      </c>
      <c r="H1394" s="32">
        <v>2450</v>
      </c>
      <c r="I1394" s="32">
        <v>323400</v>
      </c>
      <c r="J1394" s="32">
        <v>25</v>
      </c>
      <c r="K1394" s="32">
        <v>172</v>
      </c>
      <c r="L1394" s="32">
        <v>2633</v>
      </c>
      <c r="M1394" s="25">
        <v>471904</v>
      </c>
      <c r="N1394" s="25">
        <v>74</v>
      </c>
      <c r="O1394" s="25">
        <v>199</v>
      </c>
      <c r="P1394" s="25">
        <v>2578</v>
      </c>
      <c r="Q1394" s="25">
        <v>504847</v>
      </c>
      <c r="R1394" s="25">
        <v>93</v>
      </c>
      <c r="S1394" s="25">
        <v>231</v>
      </c>
      <c r="T1394" s="25">
        <v>2417</v>
      </c>
      <c r="U1394" s="25">
        <v>559553</v>
      </c>
      <c r="V1394" s="25">
        <v>18</v>
      </c>
      <c r="W1394" s="25">
        <v>258</v>
      </c>
      <c r="X1394" s="25">
        <v>2380</v>
      </c>
      <c r="Y1394" s="25">
        <v>614304</v>
      </c>
      <c r="Z1394" s="25">
        <v>18</v>
      </c>
      <c r="AA1394" s="25">
        <v>291</v>
      </c>
      <c r="AB1394" s="25">
        <v>2320</v>
      </c>
      <c r="AC1394" s="25">
        <v>674089</v>
      </c>
      <c r="AD1394" s="32"/>
      <c r="AE1394" s="32"/>
      <c r="AF1394" s="32"/>
      <c r="AG1394" s="32"/>
      <c r="AH1394" s="32"/>
      <c r="AI1394" s="4"/>
      <c r="AJ1394" s="4"/>
      <c r="AK1394" s="4"/>
      <c r="AL1394" s="4"/>
      <c r="AM1394" s="4"/>
      <c r="AN1394" s="4"/>
      <c r="AO1394" s="4"/>
    </row>
    <row r="1395" spans="1:45" ht="15.75" x14ac:dyDescent="0.25">
      <c r="A1395" s="8">
        <v>38650</v>
      </c>
      <c r="B1395" s="4">
        <v>32</v>
      </c>
      <c r="C1395" s="4">
        <v>108</v>
      </c>
      <c r="D1395" s="4">
        <v>2850</v>
      </c>
      <c r="E1395" s="10">
        <v>307800</v>
      </c>
      <c r="F1395" s="4">
        <v>15</v>
      </c>
      <c r="G1395" s="4">
        <v>146</v>
      </c>
      <c r="H1395" s="9">
        <v>2500</v>
      </c>
      <c r="I1395" s="4">
        <v>365667</v>
      </c>
      <c r="J1395" s="4">
        <v>87</v>
      </c>
      <c r="K1395" s="4">
        <v>156</v>
      </c>
      <c r="L1395" s="9">
        <v>2633</v>
      </c>
      <c r="M1395" s="4">
        <v>410611</v>
      </c>
      <c r="N1395" s="4">
        <v>226</v>
      </c>
      <c r="O1395" s="4">
        <v>203</v>
      </c>
      <c r="P1395" s="9">
        <v>2558</v>
      </c>
      <c r="Q1395" s="4">
        <v>522222</v>
      </c>
      <c r="R1395" s="4">
        <v>50</v>
      </c>
      <c r="S1395" s="4">
        <v>227</v>
      </c>
      <c r="T1395" s="9">
        <v>2530</v>
      </c>
      <c r="U1395" s="4">
        <v>576011</v>
      </c>
      <c r="V1395" s="4">
        <v>47</v>
      </c>
      <c r="W1395" s="4">
        <v>273</v>
      </c>
      <c r="X1395" s="4">
        <v>2387</v>
      </c>
      <c r="Y1395" s="4">
        <v>656337</v>
      </c>
      <c r="Z1395" s="4">
        <v>89</v>
      </c>
      <c r="AA1395" s="4">
        <v>291</v>
      </c>
      <c r="AB1395" s="4">
        <v>2416</v>
      </c>
      <c r="AC1395" s="4">
        <v>705312</v>
      </c>
      <c r="AD1395" s="4">
        <v>37</v>
      </c>
      <c r="AE1395" s="4">
        <v>328</v>
      </c>
      <c r="AF1395" s="4">
        <v>2320</v>
      </c>
      <c r="AG1395" s="4">
        <v>770261</v>
      </c>
      <c r="AH1395" s="6">
        <v>150</v>
      </c>
      <c r="AI1395" s="6">
        <v>377</v>
      </c>
      <c r="AJ1395" s="6">
        <v>2330</v>
      </c>
      <c r="AK1395" s="6">
        <v>877944</v>
      </c>
      <c r="AL1395" s="4"/>
      <c r="AM1395" s="4"/>
      <c r="AN1395" s="4"/>
      <c r="AO1395" s="4"/>
      <c r="AP1395">
        <v>1</v>
      </c>
      <c r="AQ1395">
        <v>686</v>
      </c>
      <c r="AR1395">
        <v>2180</v>
      </c>
      <c r="AS1395">
        <v>1495480</v>
      </c>
    </row>
    <row r="1396" spans="1:45" ht="15" x14ac:dyDescent="0.2">
      <c r="A1396" s="18">
        <v>38652</v>
      </c>
      <c r="B1396" s="25">
        <v>12</v>
      </c>
      <c r="C1396" s="25">
        <v>117</v>
      </c>
      <c r="D1396" s="25">
        <v>2667</v>
      </c>
      <c r="E1396" s="26">
        <v>308533</v>
      </c>
      <c r="F1396" s="25">
        <v>22</v>
      </c>
      <c r="G1396" s="25">
        <v>144</v>
      </c>
      <c r="H1396" s="25">
        <v>2495</v>
      </c>
      <c r="I1396" s="25">
        <v>351842</v>
      </c>
      <c r="J1396" s="25">
        <v>91</v>
      </c>
      <c r="K1396" s="25">
        <v>172</v>
      </c>
      <c r="L1396" s="25">
        <v>2643</v>
      </c>
      <c r="M1396" s="25">
        <v>462757</v>
      </c>
      <c r="N1396" s="25">
        <v>225</v>
      </c>
      <c r="O1396" s="25">
        <v>203</v>
      </c>
      <c r="P1396" s="25">
        <v>2506</v>
      </c>
      <c r="Q1396" s="25">
        <v>514949</v>
      </c>
      <c r="R1396" s="25">
        <v>87</v>
      </c>
      <c r="S1396" s="25">
        <v>233</v>
      </c>
      <c r="T1396" s="25">
        <v>2413</v>
      </c>
      <c r="U1396" s="25">
        <v>562762</v>
      </c>
      <c r="V1396" s="25">
        <v>136</v>
      </c>
      <c r="W1396" s="25">
        <v>261</v>
      </c>
      <c r="X1396" s="25">
        <v>2375</v>
      </c>
      <c r="Y1396" s="25">
        <v>619691</v>
      </c>
      <c r="Z1396" s="25">
        <v>78</v>
      </c>
      <c r="AA1396" s="25">
        <v>303</v>
      </c>
      <c r="AB1396" s="25">
        <v>2378</v>
      </c>
      <c r="AC1396" s="25">
        <v>714189</v>
      </c>
      <c r="AD1396" s="25"/>
      <c r="AE1396" s="25"/>
      <c r="AF1396" s="25"/>
      <c r="AG1396" s="25"/>
      <c r="AH1396" s="32"/>
      <c r="AI1396" s="4"/>
      <c r="AJ1396" s="4"/>
      <c r="AK1396" s="4"/>
      <c r="AL1396" s="4"/>
      <c r="AM1396" s="4"/>
      <c r="AN1396" s="4"/>
      <c r="AO1396" s="4"/>
    </row>
    <row r="1397" spans="1:45" ht="15" x14ac:dyDescent="0.2">
      <c r="A1397" s="8">
        <v>38653</v>
      </c>
      <c r="B1397" s="4">
        <v>2</v>
      </c>
      <c r="C1397" s="4">
        <v>111</v>
      </c>
      <c r="D1397" s="4">
        <v>2700</v>
      </c>
      <c r="E1397" s="10">
        <v>299700</v>
      </c>
      <c r="F1397" s="4">
        <v>38</v>
      </c>
      <c r="G1397" s="4">
        <v>141</v>
      </c>
      <c r="H1397" s="9">
        <v>2650</v>
      </c>
      <c r="I1397" s="4">
        <v>376342</v>
      </c>
      <c r="J1397" s="4">
        <v>84</v>
      </c>
      <c r="K1397" s="4">
        <v>166</v>
      </c>
      <c r="L1397" s="9">
        <v>2640</v>
      </c>
      <c r="M1397" s="4">
        <v>438242</v>
      </c>
      <c r="N1397" s="4">
        <v>122</v>
      </c>
      <c r="O1397" s="4">
        <v>208</v>
      </c>
      <c r="P1397" s="9">
        <v>2531</v>
      </c>
      <c r="Q1397" s="4">
        <v>526467</v>
      </c>
      <c r="R1397" s="4">
        <v>124</v>
      </c>
      <c r="S1397" s="4">
        <v>233</v>
      </c>
      <c r="T1397" s="9">
        <v>2447</v>
      </c>
      <c r="U1397" s="4">
        <v>581385</v>
      </c>
      <c r="V1397" s="4">
        <v>12</v>
      </c>
      <c r="W1397" s="4">
        <v>277</v>
      </c>
      <c r="X1397" s="4">
        <v>2250</v>
      </c>
      <c r="Y1397" s="4">
        <v>623250</v>
      </c>
      <c r="Z1397" s="4">
        <v>20</v>
      </c>
      <c r="AA1397" s="4">
        <v>294</v>
      </c>
      <c r="AB1397" s="4">
        <v>2500</v>
      </c>
      <c r="AC1397" s="4">
        <v>735000</v>
      </c>
      <c r="AD1397" s="4">
        <v>18</v>
      </c>
      <c r="AE1397" s="4">
        <v>334</v>
      </c>
      <c r="AF1397" s="4">
        <v>2360</v>
      </c>
      <c r="AG1397" s="4">
        <v>788502</v>
      </c>
      <c r="AH1397" s="4"/>
      <c r="AI1397" s="4"/>
      <c r="AJ1397" s="4"/>
      <c r="AK1397" s="4"/>
      <c r="AL1397" s="4"/>
      <c r="AM1397" s="4"/>
      <c r="AN1397" s="4"/>
      <c r="AO1397" s="4"/>
    </row>
    <row r="1398" spans="1:45" ht="15" x14ac:dyDescent="0.2">
      <c r="A1398" s="8"/>
      <c r="B1398" s="4"/>
      <c r="C1398" s="4"/>
      <c r="D1398" s="4"/>
      <c r="E1398" s="10"/>
      <c r="F1398" s="4"/>
      <c r="G1398" s="4"/>
      <c r="H1398" s="9"/>
      <c r="I1398" s="4"/>
      <c r="J1398" s="4"/>
      <c r="K1398" s="4"/>
      <c r="L1398" s="9"/>
      <c r="M1398" s="4"/>
      <c r="N1398" s="4"/>
      <c r="O1398" s="4"/>
      <c r="P1398" s="9"/>
      <c r="Q1398" s="4"/>
      <c r="R1398" s="4"/>
      <c r="S1398" s="4"/>
      <c r="T1398" s="9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</row>
    <row r="1399" spans="1:45" ht="15.75" x14ac:dyDescent="0.25">
      <c r="A1399" s="8">
        <v>38657</v>
      </c>
      <c r="B1399" s="4">
        <v>57</v>
      </c>
      <c r="C1399" s="4">
        <v>119</v>
      </c>
      <c r="D1399" s="4">
        <v>2450</v>
      </c>
      <c r="E1399" s="10">
        <v>307758</v>
      </c>
      <c r="F1399" s="4">
        <v>48</v>
      </c>
      <c r="G1399" s="4">
        <v>139</v>
      </c>
      <c r="H1399" s="9">
        <v>2600</v>
      </c>
      <c r="I1399" s="4">
        <v>378788</v>
      </c>
      <c r="J1399" s="4">
        <v>235</v>
      </c>
      <c r="K1399" s="4">
        <v>165</v>
      </c>
      <c r="L1399" s="9">
        <v>2623</v>
      </c>
      <c r="M1399" s="4">
        <v>437176</v>
      </c>
      <c r="N1399" s="4">
        <v>296</v>
      </c>
      <c r="O1399" s="4">
        <v>197</v>
      </c>
      <c r="P1399" s="9">
        <v>2533</v>
      </c>
      <c r="Q1399" s="4">
        <v>499594</v>
      </c>
      <c r="R1399" s="4">
        <v>64</v>
      </c>
      <c r="S1399" s="4">
        <v>236</v>
      </c>
      <c r="T1399" s="9">
        <v>2433</v>
      </c>
      <c r="U1399" s="4">
        <v>573319</v>
      </c>
      <c r="V1399" s="4">
        <v>113</v>
      </c>
      <c r="W1399" s="4">
        <v>265</v>
      </c>
      <c r="X1399" s="4">
        <v>2446</v>
      </c>
      <c r="Y1399" s="4">
        <v>638811</v>
      </c>
      <c r="Z1399" s="4">
        <v>118</v>
      </c>
      <c r="AA1399" s="4">
        <v>295</v>
      </c>
      <c r="AB1399" s="4">
        <v>2400</v>
      </c>
      <c r="AC1399" s="4">
        <v>707147</v>
      </c>
      <c r="AD1399" s="4">
        <v>18</v>
      </c>
      <c r="AE1399" s="4">
        <v>321</v>
      </c>
      <c r="AF1399" s="4">
        <v>2280</v>
      </c>
      <c r="AG1399" s="4">
        <v>731880</v>
      </c>
      <c r="AH1399" s="6">
        <v>1</v>
      </c>
      <c r="AI1399" s="6">
        <v>396</v>
      </c>
      <c r="AJ1399" s="6">
        <v>2500</v>
      </c>
      <c r="AK1399" s="6">
        <v>990000</v>
      </c>
      <c r="AL1399" s="4"/>
      <c r="AM1399" s="4"/>
      <c r="AN1399" s="4"/>
      <c r="AO1399" s="4"/>
      <c r="AP1399">
        <v>3</v>
      </c>
      <c r="AQ1399">
        <v>671</v>
      </c>
      <c r="AR1399">
        <v>2207</v>
      </c>
      <c r="AS1399">
        <v>1479867</v>
      </c>
    </row>
    <row r="1400" spans="1:45" ht="15" x14ac:dyDescent="0.2">
      <c r="A1400" s="18">
        <v>38659</v>
      </c>
      <c r="B1400" s="25">
        <v>29</v>
      </c>
      <c r="C1400" s="25">
        <v>127</v>
      </c>
      <c r="D1400" s="25">
        <v>2650</v>
      </c>
      <c r="E1400" s="26">
        <v>337955</v>
      </c>
      <c r="F1400" s="25">
        <v>58</v>
      </c>
      <c r="G1400" s="25">
        <v>145</v>
      </c>
      <c r="H1400" s="25">
        <v>2605</v>
      </c>
      <c r="I1400" s="25">
        <v>379100</v>
      </c>
      <c r="J1400" s="25">
        <v>76</v>
      </c>
      <c r="K1400" s="25">
        <v>168</v>
      </c>
      <c r="L1400" s="25">
        <v>2481</v>
      </c>
      <c r="M1400" s="25">
        <v>433864</v>
      </c>
      <c r="N1400" s="25">
        <v>263</v>
      </c>
      <c r="O1400" s="25">
        <v>197</v>
      </c>
      <c r="P1400" s="25">
        <v>2494</v>
      </c>
      <c r="Q1400" s="25">
        <v>495758</v>
      </c>
      <c r="R1400" s="25">
        <v>52</v>
      </c>
      <c r="S1400" s="25">
        <v>240</v>
      </c>
      <c r="T1400" s="25">
        <v>2288</v>
      </c>
      <c r="U1400" s="25">
        <v>546737</v>
      </c>
      <c r="V1400" s="25">
        <v>58</v>
      </c>
      <c r="W1400" s="25">
        <v>272</v>
      </c>
      <c r="X1400" s="25">
        <v>2373</v>
      </c>
      <c r="Y1400" s="25">
        <v>720000</v>
      </c>
      <c r="Z1400" s="25">
        <v>35</v>
      </c>
      <c r="AA1400" s="25">
        <v>284</v>
      </c>
      <c r="AB1400" s="25">
        <v>2280</v>
      </c>
      <c r="AC1400" s="25">
        <v>860000</v>
      </c>
      <c r="AD1400" s="25">
        <v>1</v>
      </c>
      <c r="AE1400" s="25">
        <v>322</v>
      </c>
      <c r="AF1400" s="25">
        <v>2422</v>
      </c>
      <c r="AG1400" s="25">
        <v>780000</v>
      </c>
      <c r="AH1400" s="4"/>
      <c r="AI1400" s="4"/>
      <c r="AJ1400" s="4"/>
      <c r="AK1400" s="4"/>
      <c r="AL1400" s="4"/>
      <c r="AM1400" s="4"/>
      <c r="AN1400" s="4"/>
      <c r="AO1400" s="4"/>
    </row>
    <row r="1401" spans="1:45" ht="15" x14ac:dyDescent="0.2">
      <c r="A1401" s="8">
        <v>38660</v>
      </c>
      <c r="B1401" s="4">
        <v>27</v>
      </c>
      <c r="C1401" s="4">
        <v>127</v>
      </c>
      <c r="D1401" s="4">
        <v>2500</v>
      </c>
      <c r="E1401" s="10">
        <v>317778</v>
      </c>
      <c r="F1401" s="4">
        <v>34</v>
      </c>
      <c r="G1401" s="4">
        <v>141</v>
      </c>
      <c r="H1401" s="9">
        <v>2350</v>
      </c>
      <c r="I1401" s="4">
        <v>357375</v>
      </c>
      <c r="J1401" s="4">
        <v>103</v>
      </c>
      <c r="K1401" s="4">
        <v>167</v>
      </c>
      <c r="L1401" s="9">
        <v>2594</v>
      </c>
      <c r="M1401" s="4">
        <v>434296</v>
      </c>
      <c r="N1401" s="4">
        <v>55</v>
      </c>
      <c r="O1401" s="4">
        <v>190</v>
      </c>
      <c r="P1401" s="9">
        <v>2563</v>
      </c>
      <c r="Q1401" s="4">
        <v>488297</v>
      </c>
      <c r="R1401" s="4">
        <v>55</v>
      </c>
      <c r="S1401" s="4">
        <v>237</v>
      </c>
      <c r="T1401" s="9">
        <v>2533</v>
      </c>
      <c r="U1401" s="4">
        <v>604320</v>
      </c>
      <c r="V1401" s="4">
        <v>18</v>
      </c>
      <c r="W1401" s="4">
        <v>251</v>
      </c>
      <c r="X1401" s="4">
        <v>2370</v>
      </c>
      <c r="Y1401" s="4">
        <v>593544</v>
      </c>
      <c r="Z1401" s="4">
        <v>127</v>
      </c>
      <c r="AA1401" s="4">
        <v>300</v>
      </c>
      <c r="AB1401" s="4">
        <v>2440</v>
      </c>
      <c r="AC1401" s="4">
        <v>731955</v>
      </c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>
        <v>4</v>
      </c>
      <c r="AQ1401">
        <v>626</v>
      </c>
      <c r="AR1401">
        <v>2250</v>
      </c>
      <c r="AS1401">
        <v>1402920</v>
      </c>
    </row>
    <row r="1402" spans="1:45" ht="15" x14ac:dyDescent="0.2">
      <c r="A1402" s="22">
        <v>38663</v>
      </c>
      <c r="B1402" s="25">
        <v>22</v>
      </c>
      <c r="C1402" s="25">
        <v>111</v>
      </c>
      <c r="D1402" s="25">
        <v>2312</v>
      </c>
      <c r="E1402" s="26">
        <v>259168</v>
      </c>
      <c r="F1402" s="25">
        <v>4</v>
      </c>
      <c r="G1402" s="25">
        <v>144</v>
      </c>
      <c r="H1402" s="25">
        <v>2250</v>
      </c>
      <c r="I1402" s="25">
        <v>325125</v>
      </c>
      <c r="J1402" s="25">
        <v>130</v>
      </c>
      <c r="K1402" s="25">
        <v>163</v>
      </c>
      <c r="L1402" s="25">
        <v>2470</v>
      </c>
      <c r="M1402" s="25">
        <v>411900</v>
      </c>
      <c r="N1402" s="25">
        <v>421</v>
      </c>
      <c r="O1402" s="25">
        <v>205</v>
      </c>
      <c r="P1402" s="25">
        <v>2549</v>
      </c>
      <c r="Q1402" s="25">
        <v>525358</v>
      </c>
      <c r="R1402" s="25">
        <v>77</v>
      </c>
      <c r="S1402" s="25">
        <v>229</v>
      </c>
      <c r="T1402" s="25">
        <v>2372</v>
      </c>
      <c r="U1402" s="25">
        <v>560728</v>
      </c>
      <c r="V1402" s="25">
        <v>100</v>
      </c>
      <c r="W1402" s="25">
        <v>261</v>
      </c>
      <c r="X1402" s="25">
        <v>2380</v>
      </c>
      <c r="Y1402" s="25">
        <v>626343</v>
      </c>
      <c r="Z1402" s="25">
        <v>107</v>
      </c>
      <c r="AA1402" s="25">
        <v>301</v>
      </c>
      <c r="AB1402" s="25">
        <v>2377</v>
      </c>
      <c r="AC1402" s="25">
        <v>717920</v>
      </c>
      <c r="AD1402" s="25">
        <v>61</v>
      </c>
      <c r="AE1402" s="25">
        <v>326</v>
      </c>
      <c r="AF1402" s="25">
        <v>2413</v>
      </c>
      <c r="AG1402" s="25">
        <v>787470</v>
      </c>
      <c r="AH1402" s="4"/>
      <c r="AI1402" s="4"/>
      <c r="AJ1402" s="4"/>
      <c r="AK1402" s="4"/>
      <c r="AL1402" s="4"/>
      <c r="AM1402" s="4"/>
      <c r="AN1402" s="4"/>
      <c r="AO1402" s="4"/>
    </row>
    <row r="1403" spans="1:45" ht="15" x14ac:dyDescent="0.2">
      <c r="A1403" s="8">
        <v>38664</v>
      </c>
      <c r="B1403" s="4">
        <v>12</v>
      </c>
      <c r="C1403" s="4">
        <v>120</v>
      </c>
      <c r="D1403" s="4">
        <v>2500</v>
      </c>
      <c r="E1403" s="10">
        <v>302867</v>
      </c>
      <c r="F1403" s="4">
        <v>54</v>
      </c>
      <c r="G1403" s="4">
        <v>136</v>
      </c>
      <c r="H1403" s="9">
        <v>2567</v>
      </c>
      <c r="I1403" s="4">
        <v>348348</v>
      </c>
      <c r="J1403" s="4">
        <v>93</v>
      </c>
      <c r="K1403" s="4">
        <v>164</v>
      </c>
      <c r="L1403" s="9">
        <v>2593</v>
      </c>
      <c r="M1403" s="4">
        <v>431219</v>
      </c>
      <c r="N1403" s="4">
        <v>252</v>
      </c>
      <c r="O1403" s="4">
        <v>202</v>
      </c>
      <c r="P1403" s="9">
        <v>2540</v>
      </c>
      <c r="Q1403" s="4">
        <v>515110</v>
      </c>
      <c r="R1403" s="4">
        <v>102</v>
      </c>
      <c r="S1403" s="4">
        <v>234</v>
      </c>
      <c r="T1403" s="9">
        <v>2490</v>
      </c>
      <c r="U1403" s="4">
        <v>582669</v>
      </c>
      <c r="V1403" s="4">
        <v>60</v>
      </c>
      <c r="W1403" s="4">
        <v>261</v>
      </c>
      <c r="X1403" s="4">
        <v>2363</v>
      </c>
      <c r="Y1403" s="4">
        <v>621920</v>
      </c>
      <c r="Z1403" s="4">
        <v>60</v>
      </c>
      <c r="AA1403" s="4">
        <v>299</v>
      </c>
      <c r="AB1403" s="4">
        <v>2420</v>
      </c>
      <c r="AC1403" s="4">
        <v>723894</v>
      </c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>
        <v>1</v>
      </c>
      <c r="AQ1403">
        <v>700</v>
      </c>
      <c r="AR1403">
        <v>2200</v>
      </c>
      <c r="AS1403">
        <v>1540000</v>
      </c>
    </row>
    <row r="1404" spans="1:45" ht="15" x14ac:dyDescent="0.2">
      <c r="A1404" s="8">
        <v>38666</v>
      </c>
      <c r="B1404" s="4"/>
      <c r="C1404" s="4"/>
      <c r="D1404" s="4"/>
      <c r="E1404" s="10"/>
      <c r="F1404" s="4"/>
      <c r="G1404" s="4"/>
      <c r="H1404" s="9"/>
      <c r="I1404" s="4"/>
      <c r="J1404" s="4"/>
      <c r="K1404" s="4"/>
      <c r="L1404" s="9"/>
      <c r="M1404" s="4"/>
      <c r="N1404" s="4"/>
      <c r="O1404" s="4"/>
      <c r="P1404" s="9"/>
      <c r="Q1404" s="4"/>
      <c r="R1404" s="4"/>
      <c r="S1404" s="4"/>
      <c r="T1404" s="9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</row>
    <row r="1405" spans="1:45" ht="15" x14ac:dyDescent="0.2">
      <c r="A1405" s="8">
        <v>38667</v>
      </c>
      <c r="B1405" s="4">
        <v>7</v>
      </c>
      <c r="C1405" s="4">
        <v>117</v>
      </c>
      <c r="D1405" s="4">
        <v>2435</v>
      </c>
      <c r="E1405" s="10">
        <v>284543</v>
      </c>
      <c r="F1405" s="4">
        <v>89</v>
      </c>
      <c r="G1405" s="4">
        <v>147</v>
      </c>
      <c r="H1405" s="9">
        <v>2570</v>
      </c>
      <c r="I1405" s="4">
        <v>379072</v>
      </c>
      <c r="J1405" s="4">
        <v>137</v>
      </c>
      <c r="K1405" s="4">
        <v>167</v>
      </c>
      <c r="L1405" s="9">
        <v>2608</v>
      </c>
      <c r="M1405" s="4">
        <v>436649</v>
      </c>
      <c r="N1405" s="4">
        <v>224</v>
      </c>
      <c r="O1405" s="4">
        <v>197</v>
      </c>
      <c r="P1405" s="9">
        <v>2529</v>
      </c>
      <c r="Q1405" s="4">
        <v>496681</v>
      </c>
      <c r="R1405" s="4">
        <v>212</v>
      </c>
      <c r="S1405" s="4">
        <v>236</v>
      </c>
      <c r="T1405" s="9">
        <v>2414</v>
      </c>
      <c r="U1405" s="4">
        <v>571461</v>
      </c>
      <c r="V1405" s="4">
        <v>17</v>
      </c>
      <c r="W1405" s="4">
        <v>270</v>
      </c>
      <c r="X1405" s="4">
        <v>2260</v>
      </c>
      <c r="Y1405" s="4">
        <v>610200</v>
      </c>
      <c r="Z1405" s="4">
        <v>49</v>
      </c>
      <c r="AA1405" s="4">
        <v>291</v>
      </c>
      <c r="AB1405" s="4">
        <v>2336</v>
      </c>
      <c r="AC1405" s="4">
        <v>678972</v>
      </c>
      <c r="AD1405" s="4"/>
      <c r="AE1405" s="4"/>
      <c r="AF1405" s="4"/>
      <c r="AG1405" s="4"/>
      <c r="AH1405" s="4">
        <v>16</v>
      </c>
      <c r="AI1405" s="1">
        <v>377</v>
      </c>
      <c r="AJ1405" s="1">
        <v>2360</v>
      </c>
      <c r="AK1405" s="4">
        <v>888835</v>
      </c>
      <c r="AL1405" s="4"/>
      <c r="AM1405" s="4"/>
      <c r="AN1405" s="4"/>
      <c r="AO1405" s="4"/>
      <c r="AP1405">
        <v>2</v>
      </c>
      <c r="AQ1405">
        <v>749</v>
      </c>
      <c r="AR1405">
        <v>2200</v>
      </c>
      <c r="AS1405">
        <v>1647800</v>
      </c>
    </row>
    <row r="1406" spans="1:45" ht="15" x14ac:dyDescent="0.2">
      <c r="A1406" s="8">
        <v>38671</v>
      </c>
      <c r="B1406" s="4"/>
      <c r="C1406" s="4"/>
      <c r="D1406" s="4"/>
      <c r="E1406" s="10"/>
      <c r="F1406" s="4">
        <v>54</v>
      </c>
      <c r="G1406" s="4">
        <v>145</v>
      </c>
      <c r="H1406" s="9">
        <v>2540</v>
      </c>
      <c r="I1406" s="4">
        <v>370411</v>
      </c>
      <c r="J1406" s="4">
        <v>82</v>
      </c>
      <c r="K1406" s="4">
        <v>167</v>
      </c>
      <c r="L1406" s="9">
        <v>2430</v>
      </c>
      <c r="M1406" s="4">
        <v>411151</v>
      </c>
      <c r="N1406" s="4">
        <v>142</v>
      </c>
      <c r="O1406" s="4">
        <v>207</v>
      </c>
      <c r="P1406" s="9">
        <v>2540</v>
      </c>
      <c r="Q1406" s="4">
        <v>525376</v>
      </c>
      <c r="R1406" s="4">
        <v>85</v>
      </c>
      <c r="S1406" s="4">
        <v>236</v>
      </c>
      <c r="T1406" s="9">
        <v>2397</v>
      </c>
      <c r="U1406" s="4">
        <v>545076</v>
      </c>
      <c r="V1406" s="4">
        <v>5</v>
      </c>
      <c r="W1406" s="4">
        <v>265</v>
      </c>
      <c r="X1406" s="4">
        <v>2400</v>
      </c>
      <c r="Y1406" s="4">
        <v>636480</v>
      </c>
      <c r="Z1406" s="4">
        <v>74</v>
      </c>
      <c r="AA1406" s="4">
        <v>297</v>
      </c>
      <c r="AB1406" s="4">
        <v>2385</v>
      </c>
      <c r="AC1406" s="4">
        <v>708446</v>
      </c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</row>
    <row r="1407" spans="1:45" ht="15" x14ac:dyDescent="0.2">
      <c r="A1407" s="18">
        <v>38673</v>
      </c>
      <c r="B1407" s="14"/>
      <c r="C1407" s="14"/>
      <c r="D1407" s="14"/>
      <c r="E1407" s="21"/>
      <c r="F1407" s="25">
        <v>32</v>
      </c>
      <c r="G1407" s="25">
        <v>138</v>
      </c>
      <c r="H1407" s="25">
        <v>2570</v>
      </c>
      <c r="I1407" s="25">
        <v>355988</v>
      </c>
      <c r="J1407" s="25">
        <v>117</v>
      </c>
      <c r="K1407" s="25">
        <v>166</v>
      </c>
      <c r="L1407" s="25">
        <v>2559</v>
      </c>
      <c r="M1407" s="25">
        <v>429782</v>
      </c>
      <c r="N1407" s="25">
        <v>321</v>
      </c>
      <c r="O1407" s="25">
        <v>198</v>
      </c>
      <c r="P1407" s="25">
        <v>2518</v>
      </c>
      <c r="Q1407" s="25">
        <v>509265</v>
      </c>
      <c r="R1407" s="25">
        <v>98</v>
      </c>
      <c r="S1407" s="25">
        <v>237</v>
      </c>
      <c r="T1407" s="25">
        <v>2463</v>
      </c>
      <c r="U1407" s="25">
        <v>576359</v>
      </c>
      <c r="V1407" s="25">
        <v>96</v>
      </c>
      <c r="W1407" s="25">
        <v>269</v>
      </c>
      <c r="X1407" s="25">
        <v>2400</v>
      </c>
      <c r="Y1407" s="25">
        <v>631304</v>
      </c>
      <c r="Z1407" s="25">
        <v>88</v>
      </c>
      <c r="AA1407" s="25">
        <v>298</v>
      </c>
      <c r="AB1407" s="25">
        <v>2400</v>
      </c>
      <c r="AC1407" s="25">
        <v>702625</v>
      </c>
      <c r="AD1407" s="25"/>
      <c r="AE1407" s="25"/>
      <c r="AF1407" s="25"/>
      <c r="AG1407" s="25"/>
      <c r="AH1407" s="32"/>
      <c r="AI1407" s="32"/>
      <c r="AJ1407" s="4"/>
      <c r="AK1407" s="4"/>
      <c r="AL1407" s="4"/>
      <c r="AM1407" s="4"/>
      <c r="AN1407" s="4"/>
      <c r="AO1407" s="4"/>
      <c r="AP1407">
        <v>1</v>
      </c>
      <c r="AQ1407">
        <v>626</v>
      </c>
      <c r="AR1407">
        <v>2220</v>
      </c>
      <c r="AS1407">
        <v>1389720</v>
      </c>
    </row>
    <row r="1408" spans="1:45" ht="15" x14ac:dyDescent="0.2">
      <c r="A1408" s="8">
        <v>38674</v>
      </c>
      <c r="B1408" s="4"/>
      <c r="C1408" s="4"/>
      <c r="D1408" s="4"/>
      <c r="E1408" s="10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</row>
    <row r="1409" spans="1:45" ht="15" x14ac:dyDescent="0.2">
      <c r="A1409" s="22">
        <v>38677</v>
      </c>
      <c r="B1409" s="4"/>
      <c r="C1409" s="4"/>
      <c r="D1409" s="4"/>
      <c r="E1409" s="10"/>
      <c r="F1409" s="32">
        <v>3</v>
      </c>
      <c r="G1409" s="32">
        <v>140</v>
      </c>
      <c r="H1409" s="32">
        <v>2680</v>
      </c>
      <c r="I1409" s="32">
        <v>375200</v>
      </c>
      <c r="J1409" s="32">
        <v>58</v>
      </c>
      <c r="K1409" s="32">
        <v>164</v>
      </c>
      <c r="L1409" s="32">
        <v>2540</v>
      </c>
      <c r="M1409" s="25">
        <v>417598</v>
      </c>
      <c r="N1409" s="25">
        <v>109</v>
      </c>
      <c r="O1409" s="25">
        <v>163</v>
      </c>
      <c r="P1409" s="25">
        <v>2560</v>
      </c>
      <c r="Q1409" s="25">
        <v>520232</v>
      </c>
      <c r="R1409" s="25">
        <v>97</v>
      </c>
      <c r="S1409" s="25">
        <v>229</v>
      </c>
      <c r="T1409" s="25">
        <v>2505</v>
      </c>
      <c r="U1409" s="25">
        <v>572683</v>
      </c>
      <c r="V1409" s="25">
        <v>37</v>
      </c>
      <c r="W1409" s="25">
        <v>258</v>
      </c>
      <c r="X1409" s="25">
        <v>2350</v>
      </c>
      <c r="Y1409" s="25">
        <v>605329</v>
      </c>
      <c r="Z1409" s="32"/>
      <c r="AA1409" s="32"/>
      <c r="AB1409" s="32"/>
      <c r="AC1409" s="32"/>
      <c r="AD1409" s="32"/>
      <c r="AE1409" s="32"/>
      <c r="AF1409" s="32"/>
      <c r="AG1409" s="25"/>
      <c r="AH1409" s="32"/>
      <c r="AI1409" s="32"/>
      <c r="AJ1409" s="4"/>
      <c r="AK1409" s="4"/>
      <c r="AL1409" s="4"/>
      <c r="AM1409" s="4"/>
      <c r="AN1409" s="4"/>
      <c r="AO1409" s="4"/>
    </row>
    <row r="1410" spans="1:45" ht="15.75" x14ac:dyDescent="0.25">
      <c r="A1410" s="8">
        <v>38678</v>
      </c>
      <c r="B1410" s="4">
        <v>14</v>
      </c>
      <c r="C1410" s="4">
        <v>110</v>
      </c>
      <c r="D1410" s="4">
        <v>2100</v>
      </c>
      <c r="E1410" s="10">
        <v>265014</v>
      </c>
      <c r="F1410" s="4">
        <v>48</v>
      </c>
      <c r="G1410" s="4">
        <v>143</v>
      </c>
      <c r="H1410" s="9">
        <v>2500</v>
      </c>
      <c r="I1410" s="4">
        <v>368827</v>
      </c>
      <c r="J1410" s="4">
        <v>274</v>
      </c>
      <c r="K1410" s="4">
        <v>164</v>
      </c>
      <c r="L1410" s="9">
        <v>2566</v>
      </c>
      <c r="M1410" s="4">
        <v>421485</v>
      </c>
      <c r="N1410" s="4">
        <v>216</v>
      </c>
      <c r="O1410" s="4">
        <v>194</v>
      </c>
      <c r="P1410" s="9">
        <v>2500</v>
      </c>
      <c r="Q1410" s="4">
        <v>489800</v>
      </c>
      <c r="R1410" s="4">
        <v>231</v>
      </c>
      <c r="S1410" s="4">
        <v>231</v>
      </c>
      <c r="T1410" s="9">
        <v>2421</v>
      </c>
      <c r="U1410" s="4">
        <v>562932</v>
      </c>
      <c r="V1410" s="4">
        <v>177</v>
      </c>
      <c r="W1410" s="4">
        <v>266</v>
      </c>
      <c r="X1410" s="4">
        <v>2410</v>
      </c>
      <c r="Y1410" s="4">
        <v>639826</v>
      </c>
      <c r="Z1410" s="4">
        <v>25</v>
      </c>
      <c r="AA1410" s="4">
        <v>296</v>
      </c>
      <c r="AB1410" s="4">
        <v>2400</v>
      </c>
      <c r="AC1410" s="4">
        <v>705747</v>
      </c>
      <c r="AD1410" s="4">
        <v>35</v>
      </c>
      <c r="AE1410" s="4">
        <v>335</v>
      </c>
      <c r="AF1410" s="4">
        <v>2380</v>
      </c>
      <c r="AG1410" s="4">
        <v>797486</v>
      </c>
      <c r="AH1410" s="6">
        <v>66</v>
      </c>
      <c r="AI1410" s="6">
        <v>375</v>
      </c>
      <c r="AJ1410" s="6">
        <v>2325</v>
      </c>
      <c r="AK1410" s="6">
        <v>872351</v>
      </c>
      <c r="AL1410" s="6">
        <v>1</v>
      </c>
      <c r="AM1410" s="6">
        <v>426</v>
      </c>
      <c r="AN1410" s="6">
        <v>2240</v>
      </c>
      <c r="AO1410" s="6">
        <v>954240</v>
      </c>
    </row>
    <row r="1411" spans="1:45" ht="15" x14ac:dyDescent="0.2">
      <c r="A1411" s="18">
        <v>38680</v>
      </c>
      <c r="B1411" s="25">
        <v>24</v>
      </c>
      <c r="C1411" s="25">
        <v>124</v>
      </c>
      <c r="D1411" s="25">
        <v>2412</v>
      </c>
      <c r="E1411" s="26">
        <v>297100</v>
      </c>
      <c r="F1411" s="25">
        <v>6</v>
      </c>
      <c r="G1411" s="25">
        <v>136</v>
      </c>
      <c r="H1411" s="25">
        <v>2317</v>
      </c>
      <c r="I1411" s="25">
        <v>310683</v>
      </c>
      <c r="J1411" s="25">
        <v>189</v>
      </c>
      <c r="K1411" s="25">
        <v>173</v>
      </c>
      <c r="L1411" s="25">
        <v>2393</v>
      </c>
      <c r="M1411" s="25">
        <v>439841</v>
      </c>
      <c r="N1411" s="25">
        <v>257</v>
      </c>
      <c r="O1411" s="25">
        <v>202</v>
      </c>
      <c r="P1411" s="25">
        <v>2392</v>
      </c>
      <c r="Q1411" s="25">
        <v>492204</v>
      </c>
      <c r="R1411" s="25">
        <v>118</v>
      </c>
      <c r="S1411" s="25">
        <v>231</v>
      </c>
      <c r="T1411" s="25">
        <v>2428</v>
      </c>
      <c r="U1411" s="25">
        <v>561031</v>
      </c>
      <c r="V1411" s="25">
        <v>34</v>
      </c>
      <c r="W1411" s="25">
        <v>267</v>
      </c>
      <c r="X1411" s="25">
        <v>2300</v>
      </c>
      <c r="Y1411" s="25">
        <v>585733</v>
      </c>
      <c r="Z1411" s="25">
        <v>20</v>
      </c>
      <c r="AA1411" s="25">
        <v>297</v>
      </c>
      <c r="AB1411" s="25">
        <v>2240</v>
      </c>
      <c r="AC1411" s="25">
        <v>665056</v>
      </c>
      <c r="AD1411" s="25">
        <v>124</v>
      </c>
      <c r="AE1411" s="25">
        <v>352</v>
      </c>
      <c r="AF1411" s="25">
        <v>2331</v>
      </c>
      <c r="AG1411" s="25">
        <v>820120</v>
      </c>
      <c r="AH1411" s="32"/>
      <c r="AI1411" s="32"/>
      <c r="AJ1411" s="4"/>
      <c r="AK1411" s="4"/>
      <c r="AL1411" s="4"/>
      <c r="AM1411" s="4"/>
      <c r="AN1411" s="4"/>
      <c r="AO1411" s="4"/>
      <c r="AP1411">
        <v>3</v>
      </c>
      <c r="AQ1411">
        <v>689</v>
      </c>
      <c r="AR1411">
        <v>2160</v>
      </c>
      <c r="AS1411">
        <v>1482787</v>
      </c>
    </row>
    <row r="1412" spans="1:45" ht="15" x14ac:dyDescent="0.2">
      <c r="A1412" s="8">
        <v>38681</v>
      </c>
      <c r="B1412" s="4">
        <v>25</v>
      </c>
      <c r="C1412" s="4">
        <v>126</v>
      </c>
      <c r="D1412" s="4">
        <v>2500</v>
      </c>
      <c r="E1412" s="10">
        <v>324408</v>
      </c>
      <c r="F1412" s="4">
        <v>66</v>
      </c>
      <c r="G1412" s="4">
        <v>139</v>
      </c>
      <c r="H1412" s="9">
        <v>2475</v>
      </c>
      <c r="I1412" s="4">
        <v>350582</v>
      </c>
      <c r="J1412" s="4">
        <v>121</v>
      </c>
      <c r="K1412" s="4">
        <v>170</v>
      </c>
      <c r="L1412" s="9">
        <v>2531</v>
      </c>
      <c r="M1412" s="4">
        <v>429631</v>
      </c>
      <c r="N1412" s="4">
        <v>210</v>
      </c>
      <c r="O1412" s="4">
        <v>202</v>
      </c>
      <c r="P1412" s="9">
        <v>2492</v>
      </c>
      <c r="Q1412" s="4">
        <v>501322</v>
      </c>
      <c r="R1412" s="4"/>
      <c r="S1412" s="4"/>
      <c r="T1412" s="9"/>
      <c r="U1412" s="4"/>
      <c r="V1412" s="4">
        <v>75</v>
      </c>
      <c r="W1412" s="4">
        <v>270</v>
      </c>
      <c r="X1412" s="4">
        <v>2373</v>
      </c>
      <c r="Y1412" s="4">
        <v>637602</v>
      </c>
      <c r="Z1412" s="4">
        <v>7</v>
      </c>
      <c r="AA1412" s="4">
        <v>282</v>
      </c>
      <c r="AB1412" s="4">
        <v>2280</v>
      </c>
      <c r="AC1412" s="4">
        <v>642309</v>
      </c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>
        <v>4</v>
      </c>
      <c r="AQ1412">
        <v>654</v>
      </c>
      <c r="AR1412">
        <v>2160</v>
      </c>
      <c r="AS1412">
        <v>1412560</v>
      </c>
    </row>
    <row r="1413" spans="1:45" ht="15" x14ac:dyDescent="0.2">
      <c r="A1413" s="8">
        <v>38685</v>
      </c>
      <c r="B1413" s="4">
        <v>21</v>
      </c>
      <c r="C1413" s="4">
        <v>100</v>
      </c>
      <c r="D1413" s="4">
        <v>2450</v>
      </c>
      <c r="E1413" s="10">
        <v>246167</v>
      </c>
      <c r="F1413" s="4">
        <v>87</v>
      </c>
      <c r="G1413" s="4">
        <v>137</v>
      </c>
      <c r="H1413" s="9">
        <v>2450</v>
      </c>
      <c r="I1413" s="4">
        <v>340284</v>
      </c>
      <c r="J1413" s="4">
        <v>224</v>
      </c>
      <c r="K1413" s="4">
        <v>167</v>
      </c>
      <c r="L1413" s="9">
        <v>2679</v>
      </c>
      <c r="M1413" s="4">
        <v>456606</v>
      </c>
      <c r="N1413" s="4">
        <v>180</v>
      </c>
      <c r="O1413" s="4">
        <v>203</v>
      </c>
      <c r="P1413" s="9">
        <v>2600</v>
      </c>
      <c r="Q1413" s="4">
        <v>527072</v>
      </c>
      <c r="R1413" s="4">
        <v>139</v>
      </c>
      <c r="S1413" s="4">
        <v>228</v>
      </c>
      <c r="T1413" s="9">
        <v>2463</v>
      </c>
      <c r="U1413" s="4">
        <v>561423</v>
      </c>
      <c r="V1413" s="4">
        <v>156</v>
      </c>
      <c r="W1413" s="4">
        <v>262</v>
      </c>
      <c r="X1413" s="4">
        <v>2398</v>
      </c>
      <c r="Y1413" s="4">
        <v>630555</v>
      </c>
      <c r="Z1413" s="4">
        <v>68</v>
      </c>
      <c r="AA1413" s="4">
        <v>298</v>
      </c>
      <c r="AB1413" s="4">
        <v>2350</v>
      </c>
      <c r="AC1413" s="4">
        <v>700299</v>
      </c>
      <c r="AD1413" s="4">
        <v>17</v>
      </c>
      <c r="AE1413" s="4">
        <v>345</v>
      </c>
      <c r="AF1413" s="4">
        <v>2240</v>
      </c>
      <c r="AG1413" s="4">
        <v>722668</v>
      </c>
      <c r="AH1413" s="4"/>
      <c r="AI1413" s="4"/>
      <c r="AJ1413" s="4"/>
      <c r="AK1413" s="4"/>
      <c r="AL1413" s="4"/>
      <c r="AM1413" s="4"/>
      <c r="AN1413" s="4"/>
      <c r="AO1413" s="4"/>
      <c r="AP1413">
        <v>4</v>
      </c>
      <c r="AQ1413">
        <v>708</v>
      </c>
      <c r="AR1413">
        <v>2285</v>
      </c>
      <c r="AS1413">
        <v>1616725</v>
      </c>
    </row>
    <row r="1414" spans="1:45" ht="15" x14ac:dyDescent="0.2">
      <c r="A1414" s="8"/>
      <c r="B1414" s="4"/>
      <c r="C1414" s="4"/>
      <c r="D1414" s="4"/>
      <c r="E1414" s="10"/>
      <c r="F1414" s="4"/>
      <c r="G1414" s="4"/>
      <c r="H1414" s="9"/>
      <c r="I1414" s="4"/>
      <c r="J1414" s="4"/>
      <c r="K1414" s="4"/>
      <c r="L1414" s="9"/>
      <c r="M1414" s="4"/>
      <c r="N1414" s="4"/>
      <c r="O1414" s="4"/>
      <c r="P1414" s="9"/>
      <c r="Q1414" s="4"/>
      <c r="R1414" s="4"/>
      <c r="S1414" s="4"/>
      <c r="T1414" s="9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</row>
    <row r="1415" spans="1:45" ht="15" x14ac:dyDescent="0.2">
      <c r="A1415" s="18">
        <v>38687</v>
      </c>
      <c r="B1415" s="25">
        <v>41</v>
      </c>
      <c r="C1415" s="25">
        <v>116</v>
      </c>
      <c r="D1415" s="25">
        <v>2138</v>
      </c>
      <c r="E1415" s="26">
        <v>245744</v>
      </c>
      <c r="F1415" s="25">
        <v>89</v>
      </c>
      <c r="G1415" s="25">
        <v>139</v>
      </c>
      <c r="H1415" s="25">
        <v>2529</v>
      </c>
      <c r="I1415" s="25">
        <v>365157</v>
      </c>
      <c r="J1415" s="25">
        <v>67</v>
      </c>
      <c r="K1415" s="25">
        <v>168</v>
      </c>
      <c r="L1415" s="25">
        <v>2457</v>
      </c>
      <c r="M1415" s="25">
        <v>419821</v>
      </c>
      <c r="N1415" s="25">
        <v>208</v>
      </c>
      <c r="O1415" s="25">
        <v>194</v>
      </c>
      <c r="P1415" s="25">
        <v>2465</v>
      </c>
      <c r="Q1415" s="25">
        <v>491123</v>
      </c>
      <c r="R1415" s="25">
        <v>113</v>
      </c>
      <c r="S1415" s="25">
        <v>233</v>
      </c>
      <c r="T1415" s="25">
        <v>2259</v>
      </c>
      <c r="U1415" s="25">
        <v>521033</v>
      </c>
      <c r="V1415" s="25">
        <v>7</v>
      </c>
      <c r="W1415" s="25">
        <v>257</v>
      </c>
      <c r="X1415" s="25">
        <v>2400</v>
      </c>
      <c r="Y1415" s="25">
        <v>617143</v>
      </c>
      <c r="Z1415" s="25">
        <v>89</v>
      </c>
      <c r="AA1415" s="25">
        <v>313</v>
      </c>
      <c r="AB1415" s="25">
        <v>2344</v>
      </c>
      <c r="AC1415" s="25">
        <v>734181</v>
      </c>
      <c r="AD1415" s="25">
        <v>2</v>
      </c>
      <c r="AE1415" s="25">
        <v>326</v>
      </c>
      <c r="AF1415" s="25">
        <v>2300</v>
      </c>
      <c r="AG1415" s="25">
        <v>749800</v>
      </c>
      <c r="AH1415" s="32"/>
      <c r="AI1415" s="32"/>
      <c r="AJ1415" s="4"/>
      <c r="AK1415" s="4"/>
      <c r="AL1415" s="4"/>
      <c r="AM1415" s="4"/>
      <c r="AN1415" s="4"/>
      <c r="AO1415" s="4"/>
    </row>
    <row r="1416" spans="1:45" ht="15" x14ac:dyDescent="0.2">
      <c r="A1416" s="8">
        <v>38688</v>
      </c>
      <c r="B1416" s="4">
        <v>1</v>
      </c>
      <c r="C1416" s="4">
        <v>98</v>
      </c>
      <c r="D1416" s="4">
        <v>2200</v>
      </c>
      <c r="E1416" s="10">
        <v>215600</v>
      </c>
      <c r="F1416" s="4">
        <v>19</v>
      </c>
      <c r="G1416" s="4">
        <v>147</v>
      </c>
      <c r="H1416" s="9">
        <v>2550</v>
      </c>
      <c r="I1416" s="4">
        <v>375253</v>
      </c>
      <c r="J1416" s="4">
        <v>16</v>
      </c>
      <c r="K1416" s="4">
        <v>158</v>
      </c>
      <c r="L1416" s="9">
        <v>2500</v>
      </c>
      <c r="M1416" s="4">
        <v>405612</v>
      </c>
      <c r="N1416" s="4">
        <v>32</v>
      </c>
      <c r="O1416" s="4">
        <v>194</v>
      </c>
      <c r="P1416" s="9">
        <v>2490</v>
      </c>
      <c r="Q1416" s="4">
        <v>482508</v>
      </c>
      <c r="R1416" s="4">
        <v>1</v>
      </c>
      <c r="S1416" s="4">
        <v>220</v>
      </c>
      <c r="T1416" s="9">
        <v>2200</v>
      </c>
      <c r="U1416" s="4">
        <v>484000</v>
      </c>
      <c r="V1416" s="4">
        <v>10</v>
      </c>
      <c r="W1416" s="4">
        <v>273</v>
      </c>
      <c r="X1416" s="4">
        <v>2360</v>
      </c>
      <c r="Y1416" s="4">
        <v>643336</v>
      </c>
      <c r="Z1416" s="4">
        <v>37</v>
      </c>
      <c r="AA1416" s="4">
        <v>292</v>
      </c>
      <c r="AB1416" s="4">
        <v>2287</v>
      </c>
      <c r="AC1416" s="4">
        <v>670266</v>
      </c>
      <c r="AD1416" s="4">
        <v>15</v>
      </c>
      <c r="AE1416" s="4">
        <v>333</v>
      </c>
      <c r="AF1416" s="4">
        <v>2340</v>
      </c>
      <c r="AG1416" s="4">
        <v>779064</v>
      </c>
      <c r="AH1416" s="1">
        <v>15</v>
      </c>
      <c r="AI1416" s="4">
        <v>361</v>
      </c>
      <c r="AJ1416" s="1">
        <v>2360</v>
      </c>
      <c r="AK1416" s="4">
        <v>850859</v>
      </c>
      <c r="AL1416" s="4"/>
      <c r="AM1416" s="4"/>
      <c r="AN1416" s="4"/>
      <c r="AO1416" s="4"/>
    </row>
    <row r="1417" spans="1:45" ht="15" x14ac:dyDescent="0.2">
      <c r="A1417" s="22">
        <v>38691</v>
      </c>
      <c r="B1417" s="32">
        <v>3</v>
      </c>
      <c r="C1417" s="32">
        <v>119</v>
      </c>
      <c r="D1417" s="32">
        <v>2600</v>
      </c>
      <c r="E1417" s="33">
        <v>316200</v>
      </c>
      <c r="F1417" s="32">
        <v>66</v>
      </c>
      <c r="G1417" s="32">
        <v>144</v>
      </c>
      <c r="H1417" s="32">
        <v>2427</v>
      </c>
      <c r="I1417" s="32">
        <v>353958</v>
      </c>
      <c r="J1417" s="32">
        <v>3</v>
      </c>
      <c r="K1417" s="32">
        <v>165</v>
      </c>
      <c r="L1417" s="32">
        <v>2560</v>
      </c>
      <c r="M1417" s="25">
        <v>423253</v>
      </c>
      <c r="N1417" s="25">
        <v>107</v>
      </c>
      <c r="O1417" s="25">
        <v>199</v>
      </c>
      <c r="P1417" s="25">
        <v>2514</v>
      </c>
      <c r="Q1417" s="25">
        <v>507844</v>
      </c>
      <c r="R1417" s="25">
        <v>101</v>
      </c>
      <c r="S1417" s="25">
        <v>230</v>
      </c>
      <c r="T1417" s="25">
        <v>2452</v>
      </c>
      <c r="U1417" s="25">
        <v>561647</v>
      </c>
      <c r="V1417" s="25">
        <v>45</v>
      </c>
      <c r="W1417" s="25">
        <v>271</v>
      </c>
      <c r="X1417" s="25">
        <v>2305</v>
      </c>
      <c r="Y1417" s="25">
        <v>618702</v>
      </c>
      <c r="Z1417" s="25">
        <v>30</v>
      </c>
      <c r="AA1417" s="25">
        <v>310</v>
      </c>
      <c r="AB1417" s="25">
        <v>2270</v>
      </c>
      <c r="AC1417" s="25">
        <v>699612</v>
      </c>
      <c r="AD1417" s="25">
        <v>102</v>
      </c>
      <c r="AE1417" s="25">
        <v>344</v>
      </c>
      <c r="AF1417" s="25">
        <v>2327</v>
      </c>
      <c r="AG1417" s="25">
        <v>800881</v>
      </c>
      <c r="AH1417" s="23">
        <v>1</v>
      </c>
      <c r="AI1417" s="23">
        <v>386</v>
      </c>
      <c r="AJ1417" s="23">
        <v>2260</v>
      </c>
      <c r="AK1417" s="23">
        <v>872360</v>
      </c>
      <c r="AL1417" s="4"/>
      <c r="AM1417" s="4"/>
      <c r="AN1417" s="4"/>
      <c r="AO1417" s="4"/>
    </row>
    <row r="1418" spans="1:45" ht="15" x14ac:dyDescent="0.2">
      <c r="A1418" s="8">
        <v>38692</v>
      </c>
      <c r="B1418" s="4">
        <v>119</v>
      </c>
      <c r="C1418" s="4">
        <v>160</v>
      </c>
      <c r="D1418" s="4">
        <v>2309</v>
      </c>
      <c r="E1418" s="10">
        <v>393541</v>
      </c>
      <c r="F1418" s="4">
        <v>241</v>
      </c>
      <c r="G1418" s="4">
        <v>142</v>
      </c>
      <c r="H1418" s="9">
        <v>2500</v>
      </c>
      <c r="I1418" s="4">
        <v>356368</v>
      </c>
      <c r="J1418" s="4">
        <v>234</v>
      </c>
      <c r="K1418" s="4">
        <v>164</v>
      </c>
      <c r="L1418" s="9">
        <v>2535</v>
      </c>
      <c r="M1418" s="4">
        <v>421732</v>
      </c>
      <c r="N1418" s="4">
        <v>244</v>
      </c>
      <c r="O1418" s="4">
        <v>200</v>
      </c>
      <c r="P1418" s="9">
        <v>2486</v>
      </c>
      <c r="Q1418" s="4">
        <v>503632</v>
      </c>
      <c r="R1418" s="4">
        <v>133</v>
      </c>
      <c r="S1418" s="4">
        <v>227</v>
      </c>
      <c r="T1418" s="9">
        <v>2450</v>
      </c>
      <c r="U1418" s="4">
        <v>555826</v>
      </c>
      <c r="V1418" s="4">
        <v>87</v>
      </c>
      <c r="W1418" s="4">
        <v>268</v>
      </c>
      <c r="X1418" s="4">
        <v>2408</v>
      </c>
      <c r="Y1418" s="4">
        <v>645663</v>
      </c>
      <c r="Z1418" s="4">
        <v>23</v>
      </c>
      <c r="AA1418" s="4">
        <v>291</v>
      </c>
      <c r="AB1418" s="4">
        <v>2310</v>
      </c>
      <c r="AC1418" s="4">
        <v>677876</v>
      </c>
      <c r="AD1418" s="4">
        <v>10</v>
      </c>
      <c r="AE1418" s="4">
        <v>334</v>
      </c>
      <c r="AF1418" s="4">
        <v>2280</v>
      </c>
      <c r="AG1418" s="4">
        <v>762432</v>
      </c>
      <c r="AH1418" s="4"/>
      <c r="AI1418" s="4"/>
      <c r="AJ1418" s="4"/>
      <c r="AK1418" s="4"/>
      <c r="AL1418" s="4"/>
      <c r="AM1418" s="4"/>
      <c r="AN1418" s="4"/>
      <c r="AO1418" s="4"/>
      <c r="AP1418">
        <v>5</v>
      </c>
      <c r="AQ1418">
        <v>739</v>
      </c>
      <c r="AR1418">
        <v>2264</v>
      </c>
      <c r="AS1418">
        <v>1677256</v>
      </c>
    </row>
    <row r="1419" spans="1:45" ht="15" x14ac:dyDescent="0.2">
      <c r="A1419" s="18">
        <v>38694</v>
      </c>
      <c r="B1419" s="25">
        <v>46</v>
      </c>
      <c r="C1419" s="25">
        <v>118</v>
      </c>
      <c r="D1419" s="25">
        <v>1914</v>
      </c>
      <c r="E1419" s="26">
        <v>256233</v>
      </c>
      <c r="F1419" s="25">
        <v>61</v>
      </c>
      <c r="G1419" s="25">
        <v>147</v>
      </c>
      <c r="H1419" s="25">
        <v>2340</v>
      </c>
      <c r="I1419" s="25">
        <v>348100</v>
      </c>
      <c r="J1419" s="25">
        <v>137</v>
      </c>
      <c r="K1419" s="25">
        <v>160</v>
      </c>
      <c r="L1419" s="25">
        <v>2143</v>
      </c>
      <c r="M1419" s="25">
        <v>371708</v>
      </c>
      <c r="N1419" s="25">
        <v>128</v>
      </c>
      <c r="O1419" s="25">
        <v>200</v>
      </c>
      <c r="P1419" s="25">
        <v>2380</v>
      </c>
      <c r="Q1419" s="25">
        <v>484808</v>
      </c>
      <c r="R1419" s="25">
        <v>32</v>
      </c>
      <c r="S1419" s="25">
        <v>248</v>
      </c>
      <c r="T1419" s="25">
        <v>2272</v>
      </c>
      <c r="U1419" s="25">
        <v>568835</v>
      </c>
      <c r="V1419" s="25">
        <v>15</v>
      </c>
      <c r="W1419" s="25">
        <v>263</v>
      </c>
      <c r="X1419" s="25">
        <v>2300</v>
      </c>
      <c r="Y1419" s="25">
        <v>650457</v>
      </c>
      <c r="Z1419" s="25">
        <v>48</v>
      </c>
      <c r="AA1419" s="25">
        <v>320</v>
      </c>
      <c r="AB1419" s="25">
        <v>2280</v>
      </c>
      <c r="AC1419" s="25">
        <v>728840</v>
      </c>
      <c r="AD1419" s="25">
        <v>28</v>
      </c>
      <c r="AE1419" s="25">
        <v>342</v>
      </c>
      <c r="AF1419" s="25">
        <v>2087</v>
      </c>
      <c r="AG1419" s="25">
        <v>747094</v>
      </c>
      <c r="AH1419" s="4"/>
      <c r="AI1419" s="4"/>
      <c r="AJ1419" s="4"/>
      <c r="AK1419" s="4"/>
      <c r="AL1419" s="4"/>
      <c r="AM1419" s="4"/>
      <c r="AN1419" s="4"/>
      <c r="AO1419" s="25"/>
    </row>
    <row r="1420" spans="1:45" ht="15" x14ac:dyDescent="0.2">
      <c r="A1420" s="8">
        <v>38695</v>
      </c>
      <c r="B1420" s="4">
        <v>52</v>
      </c>
      <c r="C1420" s="4">
        <v>152</v>
      </c>
      <c r="D1420" s="4">
        <v>2433</v>
      </c>
      <c r="E1420" s="10">
        <v>381190</v>
      </c>
      <c r="F1420" s="4">
        <v>102</v>
      </c>
      <c r="G1420" s="4">
        <v>141</v>
      </c>
      <c r="H1420" s="9">
        <v>2472</v>
      </c>
      <c r="I1420" s="4">
        <v>352626</v>
      </c>
      <c r="J1420" s="4">
        <v>210</v>
      </c>
      <c r="K1420" s="4">
        <v>166</v>
      </c>
      <c r="L1420" s="9">
        <v>2440</v>
      </c>
      <c r="M1420" s="4">
        <v>407086</v>
      </c>
      <c r="N1420" s="4">
        <v>139</v>
      </c>
      <c r="O1420" s="4">
        <v>195</v>
      </c>
      <c r="P1420" s="9">
        <v>2488</v>
      </c>
      <c r="Q1420" s="4">
        <v>439348</v>
      </c>
      <c r="R1420" s="4">
        <v>105</v>
      </c>
      <c r="S1420" s="4">
        <v>214</v>
      </c>
      <c r="T1420" s="9">
        <v>2454</v>
      </c>
      <c r="U1420" s="4">
        <v>531756</v>
      </c>
      <c r="V1420" s="4">
        <v>21</v>
      </c>
      <c r="W1420" s="4">
        <v>262</v>
      </c>
      <c r="X1420" s="4">
        <v>2310</v>
      </c>
      <c r="Y1420" s="4">
        <v>621187</v>
      </c>
      <c r="Z1420" s="4">
        <v>90</v>
      </c>
      <c r="AA1420" s="4">
        <v>296</v>
      </c>
      <c r="AB1420" s="4">
        <v>2340</v>
      </c>
      <c r="AC1420" s="4">
        <v>689864</v>
      </c>
      <c r="AD1420" s="4">
        <v>32</v>
      </c>
      <c r="AE1420" s="4">
        <v>322</v>
      </c>
      <c r="AF1420" s="4">
        <v>2390</v>
      </c>
      <c r="AG1420" s="4">
        <v>770631</v>
      </c>
      <c r="AH1420" s="4"/>
      <c r="AI1420" s="4"/>
      <c r="AJ1420" s="4"/>
      <c r="AK1420" s="4"/>
      <c r="AL1420" s="4"/>
      <c r="AM1420" s="4"/>
      <c r="AN1420" s="4"/>
      <c r="AO1420" s="4"/>
      <c r="AP1420">
        <v>1</v>
      </c>
      <c r="AQ1420">
        <v>724</v>
      </c>
      <c r="AR1420">
        <v>2200</v>
      </c>
      <c r="AS1420">
        <v>1592800</v>
      </c>
    </row>
    <row r="1421" spans="1:45" ht="15" x14ac:dyDescent="0.2">
      <c r="A1421" s="22">
        <v>38698</v>
      </c>
      <c r="B1421" s="25">
        <v>11</v>
      </c>
      <c r="C1421" s="25">
        <v>124</v>
      </c>
      <c r="D1421" s="25">
        <v>2360</v>
      </c>
      <c r="E1421" s="26">
        <v>291069</v>
      </c>
      <c r="F1421" s="25">
        <v>39</v>
      </c>
      <c r="G1421" s="25">
        <v>146</v>
      </c>
      <c r="H1421" s="25">
        <v>2248</v>
      </c>
      <c r="I1421" s="25">
        <v>343880</v>
      </c>
      <c r="J1421" s="25">
        <v>123</v>
      </c>
      <c r="K1421" s="25">
        <v>172</v>
      </c>
      <c r="L1421" s="25">
        <v>2257</v>
      </c>
      <c r="M1421" s="25">
        <v>390782</v>
      </c>
      <c r="N1421" s="25">
        <v>91</v>
      </c>
      <c r="O1421" s="25">
        <v>201</v>
      </c>
      <c r="P1421" s="25">
        <v>2406</v>
      </c>
      <c r="Q1421" s="25">
        <v>496697</v>
      </c>
      <c r="R1421" s="25">
        <v>42</v>
      </c>
      <c r="S1421" s="25">
        <v>245</v>
      </c>
      <c r="T1421" s="25">
        <v>2340</v>
      </c>
      <c r="U1421" s="25">
        <v>572429</v>
      </c>
      <c r="V1421" s="25">
        <v>147</v>
      </c>
      <c r="W1421" s="25">
        <v>261</v>
      </c>
      <c r="X1421" s="25">
        <v>2350</v>
      </c>
      <c r="Y1421" s="25">
        <v>618256</v>
      </c>
      <c r="Z1421" s="25">
        <v>73</v>
      </c>
      <c r="AA1421" s="25">
        <v>294</v>
      </c>
      <c r="AB1421" s="25">
        <v>2252</v>
      </c>
      <c r="AC1421" s="25">
        <v>675773</v>
      </c>
      <c r="AD1421" s="14"/>
      <c r="AE1421" s="14"/>
      <c r="AF1421" s="14"/>
      <c r="AG1421" s="14"/>
      <c r="AH1421" s="4"/>
      <c r="AI1421" s="4"/>
      <c r="AJ1421" s="4"/>
      <c r="AK1421" s="4"/>
      <c r="AL1421" s="4"/>
      <c r="AM1421" s="4"/>
      <c r="AN1421" s="4"/>
      <c r="AO1421" s="25"/>
    </row>
    <row r="1422" spans="1:45" ht="15" x14ac:dyDescent="0.2">
      <c r="A1422" s="8">
        <v>38699</v>
      </c>
      <c r="B1422" s="4"/>
      <c r="C1422" s="4"/>
      <c r="D1422" s="4"/>
      <c r="E1422" s="10"/>
      <c r="F1422" s="4">
        <v>48</v>
      </c>
      <c r="G1422" s="4">
        <v>143</v>
      </c>
      <c r="H1422" s="9">
        <v>2500</v>
      </c>
      <c r="I1422" s="4">
        <v>358438</v>
      </c>
      <c r="J1422" s="4">
        <v>158</v>
      </c>
      <c r="K1422" s="4">
        <v>163</v>
      </c>
      <c r="L1422" s="9">
        <v>2420</v>
      </c>
      <c r="M1422" s="4">
        <v>394348</v>
      </c>
      <c r="N1422" s="4">
        <v>210</v>
      </c>
      <c r="O1422" s="4">
        <v>202</v>
      </c>
      <c r="P1422" s="9">
        <v>2434</v>
      </c>
      <c r="Q1422" s="4">
        <v>512456</v>
      </c>
      <c r="R1422" s="4">
        <v>69</v>
      </c>
      <c r="S1422" s="4">
        <v>234</v>
      </c>
      <c r="T1422" s="9">
        <v>2495</v>
      </c>
      <c r="U1422" s="4">
        <v>584830</v>
      </c>
      <c r="V1422" s="4">
        <v>85</v>
      </c>
      <c r="W1422" s="4">
        <v>264</v>
      </c>
      <c r="X1422" s="4">
        <v>2390</v>
      </c>
      <c r="Y1422" s="4">
        <v>622168</v>
      </c>
      <c r="Z1422" s="4">
        <v>21</v>
      </c>
      <c r="AA1422" s="4">
        <v>282</v>
      </c>
      <c r="AB1422" s="4">
        <v>2350</v>
      </c>
      <c r="AC1422" s="4">
        <v>665678</v>
      </c>
      <c r="AD1422" s="4">
        <v>16</v>
      </c>
      <c r="AE1422" s="4">
        <v>321</v>
      </c>
      <c r="AF1422" s="4">
        <v>2380</v>
      </c>
      <c r="AG1422" s="4">
        <v>763088</v>
      </c>
      <c r="AH1422" s="4"/>
      <c r="AI1422" s="4"/>
      <c r="AJ1422" s="4"/>
      <c r="AK1422" s="4"/>
      <c r="AL1422" s="4"/>
      <c r="AM1422" s="4"/>
      <c r="AN1422" s="4"/>
      <c r="AO1422" s="4"/>
      <c r="AP1422">
        <v>3</v>
      </c>
      <c r="AQ1422">
        <v>673</v>
      </c>
      <c r="AR1422">
        <v>2220</v>
      </c>
      <c r="AS1422">
        <v>1499587</v>
      </c>
    </row>
    <row r="1423" spans="1:45" ht="15" x14ac:dyDescent="0.2">
      <c r="A1423" s="8">
        <v>38701</v>
      </c>
      <c r="B1423" s="4"/>
      <c r="C1423" s="4"/>
      <c r="D1423" s="4"/>
      <c r="E1423" s="10"/>
      <c r="F1423" s="4"/>
      <c r="G1423" s="4"/>
      <c r="H1423" s="9"/>
      <c r="I1423" s="4"/>
      <c r="J1423" s="4"/>
      <c r="K1423" s="4"/>
      <c r="L1423" s="9"/>
      <c r="M1423" s="4"/>
      <c r="N1423" s="4"/>
      <c r="O1423" s="4"/>
      <c r="P1423" s="9"/>
      <c r="Q1423" s="4"/>
      <c r="R1423" s="4"/>
      <c r="S1423" s="4"/>
      <c r="T1423" s="9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</row>
    <row r="1424" spans="1:45" ht="15" x14ac:dyDescent="0.2">
      <c r="A1424" s="8">
        <v>38702</v>
      </c>
      <c r="B1424" s="4">
        <v>11</v>
      </c>
      <c r="C1424" s="4">
        <v>130</v>
      </c>
      <c r="D1424" s="4">
        <v>2350</v>
      </c>
      <c r="E1424" s="10">
        <v>305073</v>
      </c>
      <c r="F1424" s="4">
        <v>66</v>
      </c>
      <c r="G1424" s="4">
        <v>141</v>
      </c>
      <c r="H1424" s="9">
        <v>2350</v>
      </c>
      <c r="I1424" s="4">
        <v>333083</v>
      </c>
      <c r="J1424" s="4">
        <v>38</v>
      </c>
      <c r="K1424" s="4">
        <v>160</v>
      </c>
      <c r="L1424" s="9">
        <v>2475</v>
      </c>
      <c r="M1424" s="4">
        <v>395437</v>
      </c>
      <c r="N1424" s="4">
        <v>55</v>
      </c>
      <c r="O1424" s="4">
        <v>207</v>
      </c>
      <c r="P1424" s="9">
        <v>2413</v>
      </c>
      <c r="Q1424" s="4">
        <v>489180</v>
      </c>
      <c r="R1424" s="4">
        <v>8</v>
      </c>
      <c r="S1424" s="4">
        <v>235</v>
      </c>
      <c r="T1424" s="9">
        <v>2280</v>
      </c>
      <c r="U1424" s="4">
        <v>535230</v>
      </c>
      <c r="V1424" s="4">
        <v>56</v>
      </c>
      <c r="W1424" s="4">
        <v>269</v>
      </c>
      <c r="X1424" s="4">
        <v>2347</v>
      </c>
      <c r="Y1424" s="4">
        <v>620228</v>
      </c>
      <c r="Z1424" s="4"/>
      <c r="AA1424" s="4"/>
      <c r="AB1424" s="4"/>
      <c r="AC1424" s="4"/>
      <c r="AD1424" s="4"/>
      <c r="AE1424" s="4"/>
      <c r="AF1424" s="4"/>
      <c r="AG1424" s="4"/>
      <c r="AH1424" s="1">
        <v>1</v>
      </c>
      <c r="AI1424" s="1">
        <v>370</v>
      </c>
      <c r="AJ1424" s="1">
        <v>2180</v>
      </c>
      <c r="AK1424" s="4">
        <v>806600</v>
      </c>
      <c r="AL1424" s="4"/>
      <c r="AM1424" s="4"/>
      <c r="AN1424" s="4"/>
      <c r="AO1424" s="4"/>
      <c r="AP1424">
        <v>2</v>
      </c>
      <c r="AQ1424">
        <v>731</v>
      </c>
      <c r="AR1424">
        <v>2090</v>
      </c>
      <c r="AS1424">
        <v>1534180</v>
      </c>
    </row>
    <row r="1425" spans="1:45" ht="15" x14ac:dyDescent="0.2">
      <c r="A1425" s="34">
        <v>38705</v>
      </c>
      <c r="B1425" s="32">
        <v>20</v>
      </c>
      <c r="C1425" s="32">
        <v>223</v>
      </c>
      <c r="D1425" s="32">
        <v>2420</v>
      </c>
      <c r="E1425" s="33">
        <f>D1425*C1425</f>
        <v>539660</v>
      </c>
      <c r="F1425" s="32"/>
      <c r="G1425" s="32"/>
      <c r="H1425" s="32"/>
      <c r="I1425" s="32"/>
      <c r="J1425" s="32">
        <v>22</v>
      </c>
      <c r="K1425" s="32">
        <v>170</v>
      </c>
      <c r="L1425" s="32">
        <v>2440</v>
      </c>
      <c r="M1425" s="25">
        <v>415465</v>
      </c>
      <c r="N1425" s="25">
        <v>51</v>
      </c>
      <c r="O1425" s="25">
        <v>196</v>
      </c>
      <c r="P1425" s="25">
        <v>2380</v>
      </c>
      <c r="Q1425" s="25">
        <v>466792</v>
      </c>
      <c r="R1425" s="25">
        <v>45</v>
      </c>
      <c r="S1425" s="25">
        <v>227</v>
      </c>
      <c r="T1425" s="25">
        <v>2430</v>
      </c>
      <c r="U1425" s="25">
        <v>550915</v>
      </c>
      <c r="V1425" s="25">
        <v>28</v>
      </c>
      <c r="W1425" s="25">
        <v>260</v>
      </c>
      <c r="X1425" s="25">
        <v>2460</v>
      </c>
      <c r="Y1425" s="25">
        <v>629766</v>
      </c>
      <c r="Z1425" s="25">
        <v>8</v>
      </c>
      <c r="AA1425" s="25">
        <v>288</v>
      </c>
      <c r="AB1425" s="25">
        <v>2400</v>
      </c>
      <c r="AC1425" s="25">
        <v>690600</v>
      </c>
      <c r="AD1425" s="32"/>
      <c r="AE1425" s="32"/>
      <c r="AF1425" s="32"/>
      <c r="AG1425" s="32"/>
      <c r="AH1425" s="4"/>
      <c r="AI1425" s="4"/>
      <c r="AJ1425" s="4"/>
      <c r="AK1425" s="4"/>
      <c r="AL1425" s="4"/>
      <c r="AM1425" s="4"/>
      <c r="AN1425" s="4"/>
      <c r="AO1425" s="14"/>
    </row>
    <row r="1426" spans="1:45" ht="15" x14ac:dyDescent="0.2">
      <c r="A1426" s="8">
        <v>38706</v>
      </c>
      <c r="B1426" s="4">
        <v>94</v>
      </c>
      <c r="C1426" s="4">
        <v>168</v>
      </c>
      <c r="D1426" s="4">
        <v>2392</v>
      </c>
      <c r="E1426" s="10">
        <v>414177</v>
      </c>
      <c r="F1426" s="4">
        <v>122</v>
      </c>
      <c r="G1426" s="4">
        <v>141</v>
      </c>
      <c r="H1426" s="9">
        <v>2382</v>
      </c>
      <c r="I1426" s="4">
        <v>335387</v>
      </c>
      <c r="J1426" s="4">
        <v>176</v>
      </c>
      <c r="K1426" s="4">
        <v>165</v>
      </c>
      <c r="L1426" s="9">
        <v>2611</v>
      </c>
      <c r="M1426" s="4">
        <v>431268</v>
      </c>
      <c r="N1426" s="4">
        <v>210</v>
      </c>
      <c r="O1426" s="4">
        <v>199</v>
      </c>
      <c r="P1426" s="9">
        <v>2561</v>
      </c>
      <c r="Q1426" s="4">
        <v>511091</v>
      </c>
      <c r="R1426" s="4">
        <v>24</v>
      </c>
      <c r="S1426" s="4">
        <v>238</v>
      </c>
      <c r="T1426" s="9">
        <v>2390</v>
      </c>
      <c r="U1426" s="4">
        <v>565540</v>
      </c>
      <c r="V1426" s="4">
        <v>58</v>
      </c>
      <c r="W1426" s="4">
        <v>264</v>
      </c>
      <c r="X1426" s="4">
        <v>2400</v>
      </c>
      <c r="Y1426" s="4">
        <v>634880</v>
      </c>
      <c r="Z1426" s="4">
        <v>20</v>
      </c>
      <c r="AA1426" s="4">
        <v>272</v>
      </c>
      <c r="AB1426" s="4">
        <v>2360</v>
      </c>
      <c r="AC1426" s="4">
        <v>642864</v>
      </c>
      <c r="AD1426" s="4">
        <v>1</v>
      </c>
      <c r="AE1426" s="4">
        <v>338</v>
      </c>
      <c r="AF1426" s="4">
        <v>2180</v>
      </c>
      <c r="AG1426" s="4">
        <v>736840</v>
      </c>
      <c r="AH1426" s="4"/>
      <c r="AI1426" s="4"/>
      <c r="AJ1426" s="4"/>
      <c r="AK1426" s="4"/>
      <c r="AL1426" s="4"/>
      <c r="AM1426" s="4"/>
      <c r="AN1426" s="4"/>
      <c r="AO1426" s="4"/>
      <c r="AP1426">
        <v>3</v>
      </c>
      <c r="AQ1426">
        <v>711</v>
      </c>
      <c r="AR1426">
        <v>2417</v>
      </c>
      <c r="AS1426">
        <v>1706953</v>
      </c>
    </row>
    <row r="1427" spans="1:45" ht="15" x14ac:dyDescent="0.2">
      <c r="A1427" s="30">
        <v>38708</v>
      </c>
      <c r="B1427" s="32">
        <v>9</v>
      </c>
      <c r="C1427" s="32">
        <v>125</v>
      </c>
      <c r="D1427" s="32">
        <v>2300</v>
      </c>
      <c r="E1427" s="33">
        <v>286011</v>
      </c>
      <c r="F1427" s="32">
        <v>36</v>
      </c>
      <c r="G1427" s="32">
        <v>139</v>
      </c>
      <c r="H1427" s="32">
        <v>2200</v>
      </c>
      <c r="I1427" s="32">
        <v>319124</v>
      </c>
      <c r="J1427" s="32">
        <v>57</v>
      </c>
      <c r="K1427" s="32">
        <v>156</v>
      </c>
      <c r="L1427" s="32">
        <v>2428</v>
      </c>
      <c r="M1427" s="25">
        <v>383088</v>
      </c>
      <c r="N1427" s="25">
        <v>158</v>
      </c>
      <c r="O1427" s="25">
        <v>198</v>
      </c>
      <c r="P1427" s="25">
        <v>2221</v>
      </c>
      <c r="Q1427" s="25">
        <v>474081</v>
      </c>
      <c r="R1427" s="25">
        <v>67</v>
      </c>
      <c r="S1427" s="25">
        <v>233</v>
      </c>
      <c r="T1427" s="25">
        <v>2360</v>
      </c>
      <c r="U1427" s="25">
        <v>551740</v>
      </c>
      <c r="V1427" s="25">
        <v>67</v>
      </c>
      <c r="W1427" s="25">
        <v>266</v>
      </c>
      <c r="X1427" s="25">
        <v>2265</v>
      </c>
      <c r="Y1427" s="25">
        <v>625743</v>
      </c>
      <c r="Z1427" s="25">
        <v>74</v>
      </c>
      <c r="AA1427" s="25">
        <v>304</v>
      </c>
      <c r="AB1427" s="25">
        <v>2315</v>
      </c>
      <c r="AC1427" s="25">
        <v>704372</v>
      </c>
      <c r="AD1427" s="25">
        <v>4</v>
      </c>
      <c r="AE1427" s="25">
        <v>355</v>
      </c>
      <c r="AF1427" s="25">
        <v>2240</v>
      </c>
      <c r="AG1427" s="25">
        <v>795200</v>
      </c>
      <c r="AH1427" s="4"/>
      <c r="AI1427" s="4"/>
      <c r="AJ1427" s="4"/>
      <c r="AK1427" s="4"/>
      <c r="AL1427" s="4"/>
      <c r="AM1427" s="4"/>
      <c r="AN1427" s="4"/>
      <c r="AO1427" s="32"/>
    </row>
    <row r="1428" spans="1:45" ht="15" x14ac:dyDescent="0.2">
      <c r="A1428" s="30">
        <v>38709</v>
      </c>
      <c r="B1428" s="32"/>
      <c r="C1428" s="32"/>
      <c r="D1428" s="32"/>
      <c r="E1428" s="33"/>
      <c r="F1428" s="32"/>
      <c r="G1428" s="32"/>
      <c r="H1428" s="32"/>
      <c r="I1428" s="32"/>
      <c r="J1428" s="32"/>
      <c r="K1428" s="32"/>
      <c r="L1428" s="32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4"/>
      <c r="AI1428" s="4"/>
      <c r="AJ1428" s="4"/>
      <c r="AK1428" s="4"/>
      <c r="AL1428" s="4"/>
      <c r="AM1428" s="4"/>
      <c r="AN1428" s="4"/>
      <c r="AO1428" s="32"/>
    </row>
    <row r="1429" spans="1:45" ht="15" x14ac:dyDescent="0.2">
      <c r="A1429" s="30">
        <v>38713</v>
      </c>
      <c r="B1429" s="32"/>
      <c r="C1429" s="32"/>
      <c r="D1429" s="32"/>
      <c r="E1429" s="33"/>
      <c r="F1429" s="32"/>
      <c r="G1429" s="32"/>
      <c r="H1429" s="32"/>
      <c r="I1429" s="32"/>
      <c r="J1429" s="32"/>
      <c r="K1429" s="32"/>
      <c r="L1429" s="32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4"/>
      <c r="AI1429" s="4"/>
      <c r="AJ1429" s="4"/>
      <c r="AK1429" s="4"/>
      <c r="AL1429" s="4"/>
      <c r="AM1429" s="4"/>
      <c r="AN1429" s="4"/>
      <c r="AO1429" s="32"/>
    </row>
    <row r="1430" spans="1:45" ht="15" x14ac:dyDescent="0.2">
      <c r="A1430" s="30">
        <v>38715</v>
      </c>
      <c r="B1430" s="32"/>
      <c r="C1430" s="32"/>
      <c r="D1430" s="32"/>
      <c r="E1430" s="33"/>
      <c r="F1430" s="32"/>
      <c r="G1430" s="32"/>
      <c r="H1430" s="32"/>
      <c r="I1430" s="32"/>
      <c r="J1430" s="32"/>
      <c r="K1430" s="32"/>
      <c r="L1430" s="32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4"/>
      <c r="AI1430" s="4"/>
      <c r="AJ1430" s="4"/>
      <c r="AK1430" s="4"/>
      <c r="AL1430" s="4"/>
      <c r="AM1430" s="4"/>
      <c r="AN1430" s="4"/>
      <c r="AO1430" s="32"/>
    </row>
    <row r="1431" spans="1:45" ht="15" x14ac:dyDescent="0.2">
      <c r="A1431" s="30">
        <v>38716</v>
      </c>
      <c r="B1431" s="32"/>
      <c r="C1431" s="32"/>
      <c r="D1431" s="32"/>
      <c r="E1431" s="33"/>
      <c r="F1431" s="32"/>
      <c r="G1431" s="32"/>
      <c r="H1431" s="32"/>
      <c r="I1431" s="32"/>
      <c r="J1431" s="32"/>
      <c r="K1431" s="32"/>
      <c r="L1431" s="32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4"/>
      <c r="AI1431" s="4"/>
      <c r="AJ1431" s="4"/>
      <c r="AK1431" s="4"/>
      <c r="AL1431" s="4"/>
      <c r="AM1431" s="4"/>
      <c r="AN1431" s="4"/>
      <c r="AO1431" s="32"/>
    </row>
    <row r="1432" spans="1:45" ht="15" x14ac:dyDescent="0.2">
      <c r="A1432" s="30"/>
      <c r="B1432" s="32"/>
      <c r="C1432" s="32"/>
      <c r="D1432" s="32"/>
      <c r="E1432" s="33"/>
      <c r="F1432" s="32"/>
      <c r="G1432" s="32"/>
      <c r="H1432" s="32"/>
      <c r="I1432" s="32"/>
      <c r="J1432" s="32"/>
      <c r="K1432" s="32"/>
      <c r="L1432" s="32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4"/>
      <c r="AI1432" s="4"/>
      <c r="AJ1432" s="4"/>
      <c r="AK1432" s="4"/>
      <c r="AL1432" s="4"/>
      <c r="AM1432" s="4"/>
      <c r="AN1432" s="4"/>
      <c r="AO1432" s="32"/>
    </row>
    <row r="1433" spans="1:45" ht="15" x14ac:dyDescent="0.2">
      <c r="A1433" s="30">
        <v>38720</v>
      </c>
      <c r="B1433" s="32"/>
      <c r="C1433" s="32"/>
      <c r="D1433" s="32"/>
      <c r="E1433" s="33"/>
      <c r="F1433" s="32"/>
      <c r="G1433" s="32"/>
      <c r="H1433" s="32"/>
      <c r="I1433" s="32"/>
      <c r="J1433" s="32"/>
      <c r="K1433" s="32"/>
      <c r="L1433" s="32"/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4"/>
      <c r="AI1433" s="4"/>
      <c r="AJ1433" s="4"/>
      <c r="AK1433" s="4"/>
      <c r="AL1433" s="4"/>
      <c r="AM1433" s="4"/>
      <c r="AN1433" s="4"/>
      <c r="AO1433" s="32"/>
    </row>
    <row r="1434" spans="1:45" ht="15" x14ac:dyDescent="0.2">
      <c r="A1434" s="18">
        <v>38722</v>
      </c>
      <c r="B1434" s="25">
        <v>1</v>
      </c>
      <c r="C1434" s="25">
        <v>116</v>
      </c>
      <c r="D1434" s="25">
        <v>2300</v>
      </c>
      <c r="E1434" s="26">
        <v>266800</v>
      </c>
      <c r="F1434" s="25">
        <v>1</v>
      </c>
      <c r="G1434" s="25">
        <v>144</v>
      </c>
      <c r="H1434" s="25">
        <v>1300</v>
      </c>
      <c r="I1434" s="25">
        <v>187200</v>
      </c>
      <c r="J1434" s="25">
        <v>24</v>
      </c>
      <c r="K1434" s="25">
        <v>160</v>
      </c>
      <c r="L1434" s="25">
        <v>2365</v>
      </c>
      <c r="M1434" s="25">
        <v>372965</v>
      </c>
      <c r="N1434" s="25">
        <v>167</v>
      </c>
      <c r="O1434" s="25">
        <v>204</v>
      </c>
      <c r="P1434" s="25">
        <v>2352</v>
      </c>
      <c r="Q1434" s="25">
        <v>487549</v>
      </c>
      <c r="R1434" s="25">
        <v>42</v>
      </c>
      <c r="S1434" s="25">
        <v>243</v>
      </c>
      <c r="T1434" s="25">
        <v>2320</v>
      </c>
      <c r="U1434" s="25">
        <v>569237</v>
      </c>
      <c r="V1434" s="25">
        <v>28</v>
      </c>
      <c r="W1434" s="25">
        <v>253</v>
      </c>
      <c r="X1434" s="25">
        <v>2370</v>
      </c>
      <c r="Y1434" s="25">
        <v>612871</v>
      </c>
      <c r="Z1434" s="25">
        <v>22</v>
      </c>
      <c r="AA1434" s="25">
        <v>309</v>
      </c>
      <c r="AB1434" s="25">
        <v>2223</v>
      </c>
      <c r="AC1434" s="25">
        <v>712458</v>
      </c>
      <c r="AD1434" s="25">
        <v>18</v>
      </c>
      <c r="AE1434" s="25">
        <v>341</v>
      </c>
      <c r="AF1434" s="25">
        <v>2360</v>
      </c>
      <c r="AG1434" s="25">
        <v>804498</v>
      </c>
      <c r="AH1434" s="4"/>
      <c r="AI1434" s="4"/>
      <c r="AJ1434" s="4"/>
      <c r="AK1434" s="4"/>
      <c r="AL1434" s="4"/>
      <c r="AM1434" s="4"/>
      <c r="AN1434" s="4"/>
      <c r="AO1434" s="25"/>
    </row>
    <row r="1435" spans="1:45" ht="15" x14ac:dyDescent="0.2">
      <c r="A1435" s="8">
        <v>38723</v>
      </c>
      <c r="B1435" s="4"/>
      <c r="C1435" s="4"/>
      <c r="D1435" s="4"/>
      <c r="E1435" s="10"/>
      <c r="F1435" s="4">
        <v>34</v>
      </c>
      <c r="G1435" s="4">
        <v>139</v>
      </c>
      <c r="H1435" s="9">
        <v>2562</v>
      </c>
      <c r="I1435" s="4">
        <v>364629</v>
      </c>
      <c r="J1435" s="4">
        <v>119</v>
      </c>
      <c r="K1435" s="4">
        <v>168</v>
      </c>
      <c r="L1435" s="9">
        <v>2600</v>
      </c>
      <c r="M1435" s="4">
        <v>439171</v>
      </c>
      <c r="N1435" s="4">
        <v>30</v>
      </c>
      <c r="O1435" s="4">
        <v>210</v>
      </c>
      <c r="P1435" s="9">
        <v>2580</v>
      </c>
      <c r="Q1435" s="4">
        <v>559756</v>
      </c>
      <c r="R1435" s="4"/>
      <c r="S1435" s="4"/>
      <c r="T1435" s="4"/>
      <c r="U1435" s="4"/>
      <c r="V1435" s="4">
        <v>6</v>
      </c>
      <c r="W1435" s="4">
        <v>263</v>
      </c>
      <c r="X1435" s="4">
        <v>2380</v>
      </c>
      <c r="Y1435" s="4">
        <v>626733</v>
      </c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>
        <v>2</v>
      </c>
      <c r="AQ1435">
        <v>773</v>
      </c>
      <c r="AR1435">
        <v>2300</v>
      </c>
      <c r="AS1435">
        <v>1779360</v>
      </c>
    </row>
    <row r="1436" spans="1:45" ht="15" x14ac:dyDescent="0.2">
      <c r="A1436" s="8">
        <v>38727</v>
      </c>
      <c r="B1436" s="4">
        <v>149</v>
      </c>
      <c r="C1436" s="4">
        <v>185</v>
      </c>
      <c r="D1436" s="4">
        <v>2364</v>
      </c>
      <c r="E1436" s="10">
        <v>453280</v>
      </c>
      <c r="F1436" s="4">
        <v>75</v>
      </c>
      <c r="G1436" s="4">
        <v>145</v>
      </c>
      <c r="H1436" s="4">
        <v>2490</v>
      </c>
      <c r="I1436" s="4">
        <v>363416</v>
      </c>
      <c r="J1436" s="4">
        <v>103</v>
      </c>
      <c r="K1436" s="4">
        <v>168</v>
      </c>
      <c r="L1436" s="4">
        <v>2600</v>
      </c>
      <c r="M1436" s="4">
        <v>436661</v>
      </c>
      <c r="N1436" s="4">
        <v>134</v>
      </c>
      <c r="O1436" s="4">
        <v>191</v>
      </c>
      <c r="P1436" s="4">
        <v>2575</v>
      </c>
      <c r="Q1436" s="4">
        <v>491773</v>
      </c>
      <c r="R1436" s="4">
        <v>80</v>
      </c>
      <c r="S1436" s="4">
        <v>233</v>
      </c>
      <c r="T1436" s="4">
        <v>2425</v>
      </c>
      <c r="U1436" s="4">
        <v>564963</v>
      </c>
      <c r="V1436" s="4">
        <v>24</v>
      </c>
      <c r="W1436" s="4">
        <v>269</v>
      </c>
      <c r="X1436" s="4">
        <v>2460</v>
      </c>
      <c r="Y1436" s="4">
        <v>660586</v>
      </c>
      <c r="Z1436" s="4">
        <v>61</v>
      </c>
      <c r="AA1436" s="4">
        <v>296</v>
      </c>
      <c r="AB1436" s="4">
        <v>2467</v>
      </c>
      <c r="AC1436" s="4">
        <v>729277</v>
      </c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>
        <v>3</v>
      </c>
      <c r="AQ1436">
        <v>643</v>
      </c>
      <c r="AR1436">
        <v>2200</v>
      </c>
      <c r="AS1436">
        <v>1400360</v>
      </c>
    </row>
    <row r="1437" spans="1:45" ht="15" x14ac:dyDescent="0.2">
      <c r="A1437" s="18">
        <v>38729</v>
      </c>
      <c r="B1437" s="25">
        <v>12</v>
      </c>
      <c r="C1437" s="25">
        <v>116</v>
      </c>
      <c r="D1437" s="25">
        <v>2600</v>
      </c>
      <c r="E1437" s="26">
        <v>301600</v>
      </c>
      <c r="F1437" s="25">
        <v>80</v>
      </c>
      <c r="G1437" s="25">
        <v>139</v>
      </c>
      <c r="H1437" s="25">
        <v>2683</v>
      </c>
      <c r="I1437" s="25">
        <v>423728</v>
      </c>
      <c r="J1437" s="25">
        <v>102</v>
      </c>
      <c r="K1437" s="25">
        <v>175</v>
      </c>
      <c r="L1437" s="25">
        <v>2640</v>
      </c>
      <c r="M1437" s="25">
        <v>462000</v>
      </c>
      <c r="N1437" s="25">
        <v>144</v>
      </c>
      <c r="O1437" s="25">
        <v>194</v>
      </c>
      <c r="P1437" s="25">
        <v>2600</v>
      </c>
      <c r="Q1437" s="25">
        <v>508609</v>
      </c>
      <c r="R1437" s="25">
        <v>82</v>
      </c>
      <c r="S1437" s="25">
        <v>236</v>
      </c>
      <c r="T1437" s="25">
        <v>2480</v>
      </c>
      <c r="U1437" s="25">
        <v>585280</v>
      </c>
      <c r="V1437" s="25">
        <v>54</v>
      </c>
      <c r="W1437" s="25">
        <v>271</v>
      </c>
      <c r="X1437" s="25">
        <v>2450</v>
      </c>
      <c r="Y1437" s="25">
        <v>663950</v>
      </c>
      <c r="Z1437" s="25">
        <v>81</v>
      </c>
      <c r="AA1437" s="25">
        <v>303</v>
      </c>
      <c r="AB1437" s="25">
        <v>2428</v>
      </c>
      <c r="AC1437" s="25">
        <v>737417</v>
      </c>
      <c r="AD1437" s="14"/>
      <c r="AE1437" s="14"/>
      <c r="AF1437" s="14"/>
      <c r="AG1437" s="14"/>
      <c r="AH1437" s="4"/>
      <c r="AI1437" s="4"/>
      <c r="AJ1437" s="4"/>
      <c r="AK1437" s="4"/>
      <c r="AL1437" s="4"/>
      <c r="AM1437" s="4"/>
      <c r="AN1437" s="4"/>
      <c r="AO1437" s="32"/>
    </row>
    <row r="1438" spans="1:45" ht="15" x14ac:dyDescent="0.2">
      <c r="A1438" s="8">
        <v>38730</v>
      </c>
      <c r="B1438" s="4">
        <v>6</v>
      </c>
      <c r="C1438" s="4">
        <v>129</v>
      </c>
      <c r="D1438" s="4">
        <v>2300</v>
      </c>
      <c r="E1438" s="10">
        <v>297467</v>
      </c>
      <c r="F1438" s="4">
        <v>69</v>
      </c>
      <c r="G1438" s="4">
        <v>142</v>
      </c>
      <c r="H1438" s="4">
        <v>2477</v>
      </c>
      <c r="I1438" s="4">
        <v>340021</v>
      </c>
      <c r="J1438" s="4">
        <v>27</v>
      </c>
      <c r="K1438" s="4">
        <v>171</v>
      </c>
      <c r="L1438" s="4">
        <v>2470</v>
      </c>
      <c r="M1438" s="4">
        <v>423516</v>
      </c>
      <c r="N1438" s="4">
        <v>94</v>
      </c>
      <c r="O1438" s="4">
        <v>201</v>
      </c>
      <c r="P1438" s="4">
        <v>2556</v>
      </c>
      <c r="Q1438" s="4">
        <v>511470</v>
      </c>
      <c r="R1438" s="4">
        <v>25</v>
      </c>
      <c r="S1438" s="4">
        <v>245</v>
      </c>
      <c r="T1438" s="4">
        <v>2460</v>
      </c>
      <c r="U1438" s="4">
        <v>602208</v>
      </c>
      <c r="V1438" s="4"/>
      <c r="W1438" s="4"/>
      <c r="X1438" s="4"/>
      <c r="Y1438" s="4"/>
      <c r="Z1438" s="4">
        <v>20</v>
      </c>
      <c r="AA1438" s="4">
        <v>293</v>
      </c>
      <c r="AB1438" s="4">
        <v>2420</v>
      </c>
      <c r="AC1438" s="4">
        <v>709312</v>
      </c>
      <c r="AD1438" s="4">
        <v>18</v>
      </c>
      <c r="AE1438" s="4">
        <v>331</v>
      </c>
      <c r="AF1438" s="4">
        <v>2400</v>
      </c>
      <c r="AG1438" s="4">
        <v>795467</v>
      </c>
      <c r="AH1438" s="4"/>
      <c r="AI1438" s="4"/>
      <c r="AJ1438" s="4"/>
      <c r="AK1438" s="4"/>
      <c r="AL1438" s="1">
        <v>13</v>
      </c>
      <c r="AM1438" s="1">
        <v>400</v>
      </c>
      <c r="AN1438" s="1">
        <v>2580</v>
      </c>
      <c r="AO1438" s="1">
        <f>AN1438*AM1438</f>
        <v>1032000</v>
      </c>
    </row>
    <row r="1439" spans="1:45" ht="15.75" x14ac:dyDescent="0.25">
      <c r="A1439" s="8">
        <v>38734</v>
      </c>
      <c r="B1439" s="4"/>
      <c r="C1439" s="4"/>
      <c r="D1439" s="4"/>
      <c r="E1439" s="10"/>
      <c r="F1439" s="4">
        <v>44</v>
      </c>
      <c r="G1439" s="4">
        <v>133</v>
      </c>
      <c r="H1439" s="4">
        <v>2600</v>
      </c>
      <c r="I1439" s="4">
        <v>345445</v>
      </c>
      <c r="J1439" s="4">
        <v>165</v>
      </c>
      <c r="K1439" s="4">
        <v>171</v>
      </c>
      <c r="L1439" s="4">
        <v>2528</v>
      </c>
      <c r="M1439" s="4">
        <v>434128</v>
      </c>
      <c r="N1439" s="4">
        <v>188</v>
      </c>
      <c r="O1439" s="4">
        <v>201</v>
      </c>
      <c r="P1439" s="4">
        <v>2528</v>
      </c>
      <c r="Q1439" s="4">
        <v>510275</v>
      </c>
      <c r="R1439" s="4">
        <v>114</v>
      </c>
      <c r="S1439" s="4">
        <v>242</v>
      </c>
      <c r="T1439" s="4">
        <v>2437</v>
      </c>
      <c r="U1439" s="4">
        <v>591085</v>
      </c>
      <c r="V1439" s="4">
        <v>98</v>
      </c>
      <c r="W1439" s="4">
        <v>265</v>
      </c>
      <c r="X1439" s="4">
        <v>2400</v>
      </c>
      <c r="Y1439" s="4">
        <v>635500</v>
      </c>
      <c r="Z1439" s="4">
        <v>40</v>
      </c>
      <c r="AA1439" s="4">
        <v>296</v>
      </c>
      <c r="AB1439" s="4">
        <v>2480</v>
      </c>
      <c r="AC1439" s="4">
        <v>734840</v>
      </c>
      <c r="AD1439" s="4">
        <v>58</v>
      </c>
      <c r="AE1439" s="4">
        <v>348</v>
      </c>
      <c r="AF1439" s="4">
        <v>2420</v>
      </c>
      <c r="AG1439" s="4">
        <v>843037</v>
      </c>
      <c r="AH1439" s="6">
        <v>14</v>
      </c>
      <c r="AI1439" s="6">
        <v>365</v>
      </c>
      <c r="AJ1439" s="6">
        <v>2380</v>
      </c>
      <c r="AK1439" s="6">
        <v>867680</v>
      </c>
      <c r="AL1439" s="6">
        <v>3</v>
      </c>
      <c r="AM1439" s="6">
        <v>429</v>
      </c>
      <c r="AN1439" s="6">
        <v>2360</v>
      </c>
      <c r="AO1439" s="6">
        <v>1011653</v>
      </c>
      <c r="AP1439">
        <v>3</v>
      </c>
      <c r="AQ1439">
        <v>610</v>
      </c>
      <c r="AR1439">
        <v>2287</v>
      </c>
      <c r="AS1439">
        <v>1394733</v>
      </c>
    </row>
    <row r="1440" spans="1:45" ht="15" x14ac:dyDescent="0.2">
      <c r="A1440" s="18">
        <v>38736</v>
      </c>
      <c r="B1440" s="25">
        <v>11</v>
      </c>
      <c r="C1440" s="25">
        <v>91</v>
      </c>
      <c r="D1440" s="25">
        <v>2400</v>
      </c>
      <c r="E1440" s="26">
        <v>217309</v>
      </c>
      <c r="F1440" s="14"/>
      <c r="G1440" s="14"/>
      <c r="H1440" s="14"/>
      <c r="I1440" s="14"/>
      <c r="J1440" s="25">
        <v>154</v>
      </c>
      <c r="K1440" s="25">
        <v>166</v>
      </c>
      <c r="L1440" s="25">
        <v>2600</v>
      </c>
      <c r="M1440" s="25">
        <v>426841</v>
      </c>
      <c r="N1440" s="25">
        <v>201</v>
      </c>
      <c r="O1440" s="25">
        <v>200</v>
      </c>
      <c r="P1440" s="25">
        <v>2630</v>
      </c>
      <c r="Q1440" s="25">
        <v>521031</v>
      </c>
      <c r="R1440" s="25">
        <v>81</v>
      </c>
      <c r="S1440" s="25">
        <v>230</v>
      </c>
      <c r="T1440" s="25">
        <v>2505</v>
      </c>
      <c r="U1440" s="25">
        <v>577291</v>
      </c>
      <c r="V1440" s="25">
        <v>122</v>
      </c>
      <c r="W1440" s="25">
        <v>262</v>
      </c>
      <c r="X1440" s="25">
        <v>2520</v>
      </c>
      <c r="Y1440" s="25">
        <v>650785</v>
      </c>
      <c r="Z1440" s="25">
        <v>164</v>
      </c>
      <c r="AA1440" s="25">
        <v>293</v>
      </c>
      <c r="AB1440" s="25">
        <v>2471</v>
      </c>
      <c r="AC1440" s="25">
        <v>724158</v>
      </c>
      <c r="AD1440" s="14"/>
      <c r="AE1440" s="14"/>
      <c r="AF1440" s="14"/>
      <c r="AG1440" s="14"/>
      <c r="AH1440" s="23">
        <v>20</v>
      </c>
      <c r="AI1440" s="23">
        <v>379</v>
      </c>
      <c r="AJ1440" s="23">
        <v>2360</v>
      </c>
      <c r="AK1440" s="23">
        <v>894138</v>
      </c>
      <c r="AL1440" s="4"/>
      <c r="AM1440" s="4"/>
      <c r="AN1440" s="4"/>
      <c r="AO1440" s="25"/>
    </row>
    <row r="1441" spans="1:45" ht="15" x14ac:dyDescent="0.2">
      <c r="A1441" s="8">
        <v>38737</v>
      </c>
      <c r="B1441" s="4"/>
      <c r="C1441" s="4"/>
      <c r="D1441" s="4"/>
      <c r="E1441" s="10"/>
      <c r="F1441" s="4">
        <v>37</v>
      </c>
      <c r="G1441" s="4">
        <v>137</v>
      </c>
      <c r="H1441" s="4">
        <v>2400</v>
      </c>
      <c r="I1441" s="4">
        <v>330832</v>
      </c>
      <c r="J1441" s="4">
        <v>71</v>
      </c>
      <c r="K1441" s="4">
        <v>159</v>
      </c>
      <c r="L1441" s="4">
        <v>2530</v>
      </c>
      <c r="M1441" s="4">
        <v>395714</v>
      </c>
      <c r="N1441" s="4">
        <v>33</v>
      </c>
      <c r="O1441" s="4">
        <v>202</v>
      </c>
      <c r="P1441" s="4">
        <v>2460</v>
      </c>
      <c r="Q1441" s="4">
        <v>496324</v>
      </c>
      <c r="R1441" s="4">
        <v>58</v>
      </c>
      <c r="S1441" s="4">
        <v>239</v>
      </c>
      <c r="T1441" s="4">
        <v>2465</v>
      </c>
      <c r="U1441" s="4">
        <v>589651</v>
      </c>
      <c r="V1441" s="4">
        <v>20</v>
      </c>
      <c r="W1441" s="4">
        <v>250</v>
      </c>
      <c r="X1441" s="4">
        <v>2500</v>
      </c>
      <c r="Y1441" s="4">
        <v>625500</v>
      </c>
      <c r="Z1441" s="4">
        <v>20</v>
      </c>
      <c r="AA1441" s="4">
        <v>316</v>
      </c>
      <c r="AB1441" s="4">
        <v>2440</v>
      </c>
      <c r="AC1441" s="4">
        <v>770308</v>
      </c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>
        <v>6</v>
      </c>
      <c r="AQ1441">
        <v>604</v>
      </c>
      <c r="AR1441">
        <v>2233</v>
      </c>
      <c r="AS1441">
        <v>1352527</v>
      </c>
    </row>
    <row r="1442" spans="1:45" ht="15" x14ac:dyDescent="0.2">
      <c r="A1442" s="34">
        <v>38740</v>
      </c>
      <c r="B1442" s="32"/>
      <c r="C1442" s="32"/>
      <c r="D1442" s="32"/>
      <c r="E1442" s="33"/>
      <c r="F1442" s="32"/>
      <c r="G1442" s="32"/>
      <c r="H1442" s="32"/>
      <c r="I1442" s="32"/>
      <c r="J1442" s="25">
        <v>50</v>
      </c>
      <c r="K1442" s="25">
        <v>172</v>
      </c>
      <c r="L1442" s="25">
        <v>2633</v>
      </c>
      <c r="M1442" s="25">
        <v>451044</v>
      </c>
      <c r="N1442" s="25">
        <v>73</v>
      </c>
      <c r="O1442" s="25">
        <v>196</v>
      </c>
      <c r="P1442" s="25">
        <v>2560</v>
      </c>
      <c r="Q1442" s="25">
        <v>507160</v>
      </c>
      <c r="R1442" s="25"/>
      <c r="S1442" s="25"/>
      <c r="T1442" s="25"/>
      <c r="U1442" s="25"/>
      <c r="V1442" s="25"/>
      <c r="W1442" s="25"/>
      <c r="X1442" s="25"/>
      <c r="Y1442" s="25"/>
      <c r="Z1442" s="25">
        <v>38</v>
      </c>
      <c r="AA1442" s="25">
        <v>300</v>
      </c>
      <c r="AB1442" s="25">
        <v>2407</v>
      </c>
      <c r="AC1442" s="25">
        <v>723477</v>
      </c>
      <c r="AD1442" s="32"/>
      <c r="AE1442" s="32"/>
      <c r="AF1442" s="32"/>
      <c r="AG1442" s="32"/>
      <c r="AH1442" s="23">
        <v>10</v>
      </c>
      <c r="AI1442" s="23">
        <v>381</v>
      </c>
      <c r="AJ1442" s="23">
        <v>2300</v>
      </c>
      <c r="AK1442" s="23">
        <v>875840</v>
      </c>
      <c r="AL1442" s="4"/>
      <c r="AM1442" s="4"/>
      <c r="AN1442" s="4"/>
      <c r="AO1442" s="25"/>
    </row>
    <row r="1443" spans="1:45" ht="15" x14ac:dyDescent="0.2">
      <c r="A1443" s="8">
        <v>38741</v>
      </c>
      <c r="B1443" s="4">
        <v>2</v>
      </c>
      <c r="C1443" s="4">
        <v>117</v>
      </c>
      <c r="D1443" s="4">
        <v>2250</v>
      </c>
      <c r="E1443" s="10">
        <v>263250</v>
      </c>
      <c r="F1443" s="4">
        <v>110</v>
      </c>
      <c r="G1443" s="4">
        <v>138</v>
      </c>
      <c r="H1443" s="4">
        <v>2590</v>
      </c>
      <c r="I1443" s="4">
        <v>363052</v>
      </c>
      <c r="J1443" s="4">
        <v>186</v>
      </c>
      <c r="K1443" s="4">
        <v>166</v>
      </c>
      <c r="L1443" s="4">
        <v>2554</v>
      </c>
      <c r="M1443" s="4">
        <v>421639</v>
      </c>
      <c r="N1443" s="4">
        <v>240</v>
      </c>
      <c r="O1443" s="4">
        <v>204</v>
      </c>
      <c r="P1443" s="4">
        <v>2516</v>
      </c>
      <c r="Q1443" s="4">
        <v>514482</v>
      </c>
      <c r="R1443" s="4">
        <v>178</v>
      </c>
      <c r="S1443" s="4">
        <v>231</v>
      </c>
      <c r="T1443" s="4">
        <v>2476</v>
      </c>
      <c r="U1443" s="4">
        <v>572380</v>
      </c>
      <c r="V1443" s="4">
        <v>68</v>
      </c>
      <c r="W1443" s="4">
        <v>271</v>
      </c>
      <c r="X1443" s="4">
        <v>2413</v>
      </c>
      <c r="Y1443" s="4">
        <v>653049</v>
      </c>
      <c r="Z1443" s="4">
        <v>39</v>
      </c>
      <c r="AA1443" s="4">
        <v>306</v>
      </c>
      <c r="AB1443" s="4">
        <v>2370</v>
      </c>
      <c r="AC1443" s="4">
        <v>726355</v>
      </c>
      <c r="AD1443" s="4">
        <v>20</v>
      </c>
      <c r="AE1443" s="4">
        <v>324</v>
      </c>
      <c r="AF1443" s="4">
        <v>2360</v>
      </c>
      <c r="AG1443" s="4">
        <v>765348</v>
      </c>
      <c r="AH1443" s="4"/>
      <c r="AI1443" s="4"/>
      <c r="AJ1443" s="4"/>
      <c r="AK1443" s="4"/>
      <c r="AL1443" s="4"/>
      <c r="AM1443" s="4"/>
      <c r="AN1443" s="4"/>
      <c r="AO1443" s="4"/>
      <c r="AP1443">
        <v>2</v>
      </c>
      <c r="AQ1443">
        <v>588</v>
      </c>
      <c r="AR1443">
        <v>2170</v>
      </c>
      <c r="AS1443">
        <v>1280580</v>
      </c>
    </row>
    <row r="1444" spans="1:45" ht="15" x14ac:dyDescent="0.2">
      <c r="A1444" s="18">
        <v>38743</v>
      </c>
      <c r="B1444" s="25">
        <v>96</v>
      </c>
      <c r="C1444" s="25">
        <v>194</v>
      </c>
      <c r="D1444" s="25">
        <v>2306</v>
      </c>
      <c r="E1444" s="26">
        <v>474939</v>
      </c>
      <c r="F1444" s="25">
        <v>77</v>
      </c>
      <c r="G1444" s="25">
        <v>140</v>
      </c>
      <c r="H1444" s="25">
        <v>2386</v>
      </c>
      <c r="I1444" s="25">
        <v>349026</v>
      </c>
      <c r="J1444" s="25">
        <v>192</v>
      </c>
      <c r="K1444" s="25">
        <v>169</v>
      </c>
      <c r="L1444" s="25">
        <v>2479</v>
      </c>
      <c r="M1444" s="25">
        <v>424197</v>
      </c>
      <c r="N1444" s="25">
        <v>180</v>
      </c>
      <c r="O1444" s="25">
        <v>198</v>
      </c>
      <c r="P1444" s="25">
        <v>2451</v>
      </c>
      <c r="Q1444" s="25">
        <v>488918</v>
      </c>
      <c r="R1444" s="25">
        <v>289</v>
      </c>
      <c r="S1444" s="25">
        <v>230</v>
      </c>
      <c r="T1444" s="25">
        <v>2442</v>
      </c>
      <c r="U1444" s="25">
        <v>563807</v>
      </c>
      <c r="V1444" s="25">
        <v>274</v>
      </c>
      <c r="W1444" s="25">
        <v>279</v>
      </c>
      <c r="X1444" s="25">
        <v>2480</v>
      </c>
      <c r="Y1444" s="25">
        <v>693022</v>
      </c>
      <c r="Z1444" s="25">
        <v>109</v>
      </c>
      <c r="AA1444" s="25">
        <v>297</v>
      </c>
      <c r="AB1444" s="25">
        <v>2430</v>
      </c>
      <c r="AC1444" s="25">
        <v>723953</v>
      </c>
      <c r="AD1444" s="25"/>
      <c r="AE1444" s="25"/>
      <c r="AF1444" s="25"/>
      <c r="AG1444" s="25"/>
      <c r="AH1444" s="23">
        <v>1</v>
      </c>
      <c r="AI1444" s="23">
        <v>382</v>
      </c>
      <c r="AJ1444" s="23">
        <v>2200</v>
      </c>
      <c r="AK1444" s="23">
        <v>840400</v>
      </c>
      <c r="AL1444" s="4"/>
      <c r="AM1444" s="4"/>
      <c r="AN1444" s="4"/>
      <c r="AO1444" s="25"/>
    </row>
    <row r="1445" spans="1:45" ht="15" x14ac:dyDescent="0.2">
      <c r="A1445" s="8">
        <v>38744</v>
      </c>
      <c r="B1445" s="4"/>
      <c r="C1445" s="4"/>
      <c r="D1445" s="4"/>
      <c r="E1445" s="10"/>
      <c r="F1445" s="4">
        <v>14</v>
      </c>
      <c r="G1445" s="4">
        <v>132</v>
      </c>
      <c r="H1445" s="4">
        <v>2600</v>
      </c>
      <c r="I1445" s="4">
        <v>342829</v>
      </c>
      <c r="J1445" s="4">
        <v>79</v>
      </c>
      <c r="K1445" s="4">
        <v>167</v>
      </c>
      <c r="L1445" s="4">
        <v>2488</v>
      </c>
      <c r="M1445" s="4">
        <v>414877</v>
      </c>
      <c r="N1445" s="4">
        <v>56</v>
      </c>
      <c r="O1445" s="4">
        <v>196</v>
      </c>
      <c r="P1445" s="4">
        <v>2500</v>
      </c>
      <c r="Q1445" s="4">
        <v>491943</v>
      </c>
      <c r="R1445" s="4">
        <v>48</v>
      </c>
      <c r="S1445" s="4">
        <v>228</v>
      </c>
      <c r="T1445" s="4">
        <v>2400</v>
      </c>
      <c r="U1445" s="4">
        <v>547397</v>
      </c>
      <c r="V1445" s="4">
        <v>22</v>
      </c>
      <c r="W1445" s="4">
        <v>271</v>
      </c>
      <c r="X1445" s="4">
        <v>2460</v>
      </c>
      <c r="Y1445" s="4">
        <v>666884</v>
      </c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>
        <v>5</v>
      </c>
      <c r="AQ1445">
        <v>634</v>
      </c>
      <c r="AR1445">
        <v>2252</v>
      </c>
      <c r="AS1445">
        <v>1424040</v>
      </c>
    </row>
    <row r="1446" spans="1:45" ht="15" x14ac:dyDescent="0.2">
      <c r="A1446" s="34">
        <v>38747</v>
      </c>
      <c r="B1446" s="32"/>
      <c r="C1446" s="32"/>
      <c r="D1446" s="32"/>
      <c r="E1446" s="33"/>
      <c r="F1446" s="32">
        <v>105</v>
      </c>
      <c r="G1446" s="32">
        <v>168</v>
      </c>
      <c r="H1446" s="32">
        <v>2526</v>
      </c>
      <c r="I1446" s="32">
        <v>432382</v>
      </c>
      <c r="J1446" s="25">
        <v>131</v>
      </c>
      <c r="K1446" s="25">
        <v>205</v>
      </c>
      <c r="L1446" s="25">
        <v>2540</v>
      </c>
      <c r="M1446" s="25">
        <v>529249</v>
      </c>
      <c r="N1446" s="25">
        <v>58</v>
      </c>
      <c r="O1446" s="25">
        <v>238</v>
      </c>
      <c r="P1446" s="25">
        <v>2433</v>
      </c>
      <c r="Q1446" s="25">
        <v>580492</v>
      </c>
      <c r="R1446" s="25">
        <v>158</v>
      </c>
      <c r="S1446" s="25">
        <v>267</v>
      </c>
      <c r="T1446" s="25">
        <v>2463</v>
      </c>
      <c r="U1446" s="25">
        <v>651608</v>
      </c>
      <c r="V1446" s="25">
        <v>66</v>
      </c>
      <c r="W1446" s="25">
        <v>296</v>
      </c>
      <c r="X1446" s="25">
        <v>2493</v>
      </c>
      <c r="Y1446" s="25">
        <v>739301</v>
      </c>
      <c r="Z1446" s="25">
        <v>24</v>
      </c>
      <c r="AA1446" s="25">
        <v>319</v>
      </c>
      <c r="AB1446" s="25">
        <v>2440</v>
      </c>
      <c r="AC1446" s="25">
        <v>788337</v>
      </c>
      <c r="AD1446" s="32"/>
      <c r="AE1446" s="32"/>
      <c r="AF1446" s="32"/>
      <c r="AG1446" s="32"/>
      <c r="AH1446" s="4"/>
      <c r="AI1446" s="4"/>
      <c r="AJ1446" s="4"/>
      <c r="AK1446" s="4"/>
      <c r="AL1446" s="4"/>
      <c r="AM1446" s="4"/>
      <c r="AN1446" s="4"/>
      <c r="AO1446" s="25"/>
    </row>
    <row r="1447" spans="1:45" ht="15" x14ac:dyDescent="0.2">
      <c r="A1447" s="8">
        <v>38748</v>
      </c>
      <c r="B1447" s="4">
        <v>49</v>
      </c>
      <c r="C1447" s="4">
        <v>116</v>
      </c>
      <c r="D1447" s="4">
        <v>2283</v>
      </c>
      <c r="E1447" s="10">
        <v>288494</v>
      </c>
      <c r="F1447" s="4">
        <v>44</v>
      </c>
      <c r="G1447" s="4">
        <v>143</v>
      </c>
      <c r="H1447" s="4">
        <v>2500</v>
      </c>
      <c r="I1447" s="4">
        <v>358636</v>
      </c>
      <c r="J1447" s="4">
        <v>92</v>
      </c>
      <c r="K1447" s="4">
        <v>162</v>
      </c>
      <c r="L1447" s="4">
        <v>2530</v>
      </c>
      <c r="M1447" s="4">
        <v>408965</v>
      </c>
      <c r="N1447" s="4">
        <v>350</v>
      </c>
      <c r="O1447" s="4">
        <v>201</v>
      </c>
      <c r="P1447" s="4">
        <v>2565</v>
      </c>
      <c r="Q1447" s="4">
        <v>518524</v>
      </c>
      <c r="R1447" s="4">
        <v>86</v>
      </c>
      <c r="S1447" s="4">
        <v>227</v>
      </c>
      <c r="T1447" s="4">
        <v>2480</v>
      </c>
      <c r="U1447" s="4">
        <v>563471</v>
      </c>
      <c r="V1447" s="4">
        <v>160</v>
      </c>
      <c r="W1447" s="4">
        <v>265</v>
      </c>
      <c r="X1447" s="4">
        <v>2428</v>
      </c>
      <c r="Y1447" s="4">
        <v>644163</v>
      </c>
      <c r="Z1447" s="4">
        <v>158</v>
      </c>
      <c r="AA1447" s="4">
        <v>291</v>
      </c>
      <c r="AB1447" s="4">
        <v>2464</v>
      </c>
      <c r="AC1447" s="4">
        <v>720921</v>
      </c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</row>
    <row r="1448" spans="1:45" ht="15" x14ac:dyDescent="0.2">
      <c r="A1448" s="8"/>
      <c r="B1448" s="4"/>
      <c r="C1448" s="4"/>
      <c r="D1448" s="4"/>
      <c r="E1448" s="10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</row>
    <row r="1449" spans="1:45" ht="15" x14ac:dyDescent="0.2">
      <c r="A1449" s="18">
        <v>38750</v>
      </c>
      <c r="B1449" s="25">
        <v>32</v>
      </c>
      <c r="C1449" s="25">
        <v>118</v>
      </c>
      <c r="D1449" s="25">
        <v>2575</v>
      </c>
      <c r="E1449" s="26">
        <v>303850</v>
      </c>
      <c r="F1449" s="25">
        <v>37</v>
      </c>
      <c r="G1449" s="25">
        <v>144</v>
      </c>
      <c r="H1449" s="25">
        <v>2583</v>
      </c>
      <c r="I1449" s="25">
        <v>381441</v>
      </c>
      <c r="J1449" s="25">
        <v>125</v>
      </c>
      <c r="K1449" s="25">
        <v>170</v>
      </c>
      <c r="L1449" s="25">
        <v>2525</v>
      </c>
      <c r="M1449" s="25">
        <v>429250</v>
      </c>
      <c r="N1449" s="25">
        <v>331</v>
      </c>
      <c r="O1449" s="25">
        <v>199</v>
      </c>
      <c r="P1449" s="25">
        <v>2621</v>
      </c>
      <c r="Q1449" s="25">
        <v>525287</v>
      </c>
      <c r="R1449" s="25">
        <v>145</v>
      </c>
      <c r="S1449" s="25">
        <v>237</v>
      </c>
      <c r="T1449" s="25">
        <v>2430</v>
      </c>
      <c r="U1449" s="25">
        <v>575910</v>
      </c>
      <c r="V1449" s="25">
        <v>61</v>
      </c>
      <c r="W1449" s="25">
        <v>273</v>
      </c>
      <c r="X1449" s="25">
        <v>2510</v>
      </c>
      <c r="Y1449" s="25">
        <v>667627</v>
      </c>
      <c r="Z1449" s="25">
        <v>117</v>
      </c>
      <c r="AA1449" s="25">
        <v>293</v>
      </c>
      <c r="AB1449" s="25">
        <v>2440</v>
      </c>
      <c r="AC1449" s="25">
        <v>704665</v>
      </c>
      <c r="AD1449" s="25">
        <v>30</v>
      </c>
      <c r="AE1449" s="25">
        <v>326</v>
      </c>
      <c r="AF1449" s="25">
        <v>2300</v>
      </c>
      <c r="AG1449" s="25">
        <v>750573</v>
      </c>
      <c r="AH1449" s="4"/>
      <c r="AI1449" s="4"/>
      <c r="AJ1449" s="4"/>
      <c r="AK1449" s="4"/>
      <c r="AL1449" s="4"/>
      <c r="AM1449" s="4"/>
      <c r="AN1449" s="4"/>
      <c r="AO1449" s="25"/>
    </row>
    <row r="1450" spans="1:45" ht="15" x14ac:dyDescent="0.2">
      <c r="A1450" s="8">
        <v>38751</v>
      </c>
      <c r="B1450" s="4">
        <v>24</v>
      </c>
      <c r="C1450" s="4">
        <v>125</v>
      </c>
      <c r="D1450" s="4">
        <v>2475</v>
      </c>
      <c r="E1450" s="10">
        <v>203862</v>
      </c>
      <c r="F1450" s="4">
        <v>12</v>
      </c>
      <c r="G1450" s="4">
        <v>144</v>
      </c>
      <c r="H1450" s="4">
        <v>2550</v>
      </c>
      <c r="I1450" s="4">
        <v>365583</v>
      </c>
      <c r="J1450" s="4">
        <v>34</v>
      </c>
      <c r="K1450" s="4">
        <v>170</v>
      </c>
      <c r="L1450" s="4">
        <v>2625</v>
      </c>
      <c r="M1450" s="4">
        <v>446138</v>
      </c>
      <c r="N1450" s="4">
        <v>39</v>
      </c>
      <c r="O1450" s="4">
        <v>207</v>
      </c>
      <c r="P1450" s="4">
        <v>2535</v>
      </c>
      <c r="Q1450" s="4">
        <v>523908</v>
      </c>
      <c r="R1450" s="4">
        <v>26</v>
      </c>
      <c r="S1450" s="4">
        <v>220</v>
      </c>
      <c r="T1450" s="4">
        <v>2560</v>
      </c>
      <c r="U1450" s="4">
        <v>563594</v>
      </c>
      <c r="V1450" s="4"/>
      <c r="W1450" s="4"/>
      <c r="X1450" s="4"/>
      <c r="Y1450" s="4"/>
      <c r="Z1450" s="4">
        <v>50</v>
      </c>
      <c r="AA1450" s="4">
        <v>315</v>
      </c>
      <c r="AB1450" s="4">
        <v>2420</v>
      </c>
      <c r="AC1450" s="4">
        <v>761477</v>
      </c>
      <c r="AD1450" s="4"/>
      <c r="AE1450" s="4"/>
      <c r="AF1450" s="4"/>
      <c r="AG1450" s="4"/>
      <c r="AH1450" s="4"/>
      <c r="AI1450" s="4"/>
      <c r="AJ1450" s="4"/>
      <c r="AK1450" s="4"/>
      <c r="AL1450" s="1">
        <v>3</v>
      </c>
      <c r="AM1450" s="1">
        <v>411</v>
      </c>
      <c r="AN1450" s="1">
        <v>2200</v>
      </c>
      <c r="AO1450" s="1">
        <v>904933</v>
      </c>
      <c r="AP1450">
        <v>2</v>
      </c>
      <c r="AQ1450">
        <v>697</v>
      </c>
      <c r="AR1450">
        <v>2100</v>
      </c>
      <c r="AS1450">
        <v>1463700</v>
      </c>
    </row>
    <row r="1451" spans="1:45" ht="15" x14ac:dyDescent="0.2">
      <c r="A1451" s="34">
        <v>38754</v>
      </c>
      <c r="B1451" s="32"/>
      <c r="C1451" s="32"/>
      <c r="D1451" s="32"/>
      <c r="E1451" s="33"/>
      <c r="F1451" s="25">
        <v>6</v>
      </c>
      <c r="G1451" s="25">
        <v>141</v>
      </c>
      <c r="H1451" s="25">
        <v>2550</v>
      </c>
      <c r="I1451" s="25">
        <v>360400</v>
      </c>
      <c r="J1451" s="25">
        <v>104</v>
      </c>
      <c r="K1451" s="25">
        <v>162</v>
      </c>
      <c r="L1451" s="25">
        <v>2580</v>
      </c>
      <c r="M1451" s="25">
        <v>413534</v>
      </c>
      <c r="N1451" s="25">
        <v>25</v>
      </c>
      <c r="O1451" s="25">
        <v>203</v>
      </c>
      <c r="P1451" s="25">
        <v>2560</v>
      </c>
      <c r="Q1451" s="25">
        <v>520192</v>
      </c>
      <c r="R1451" s="25">
        <v>39</v>
      </c>
      <c r="S1451" s="25">
        <v>234</v>
      </c>
      <c r="T1451" s="25">
        <v>2410</v>
      </c>
      <c r="U1451" s="25">
        <v>556761</v>
      </c>
      <c r="V1451" s="25"/>
      <c r="W1451" s="25"/>
      <c r="X1451" s="25"/>
      <c r="Y1451" s="25"/>
      <c r="Z1451" s="25">
        <v>54</v>
      </c>
      <c r="AA1451" s="25">
        <v>291</v>
      </c>
      <c r="AB1451" s="25">
        <v>2487</v>
      </c>
      <c r="AC1451" s="25">
        <v>719729</v>
      </c>
      <c r="AD1451" s="25">
        <v>12</v>
      </c>
      <c r="AE1451" s="25">
        <v>350</v>
      </c>
      <c r="AF1451" s="25">
        <v>2320</v>
      </c>
      <c r="AG1451" s="25">
        <v>812000</v>
      </c>
      <c r="AH1451" s="4"/>
      <c r="AI1451" s="4"/>
      <c r="AJ1451" s="4"/>
      <c r="AK1451" s="4"/>
      <c r="AL1451" s="4"/>
      <c r="AM1451" s="4"/>
      <c r="AN1451" s="4"/>
      <c r="AO1451" s="25"/>
    </row>
    <row r="1452" spans="1:45" ht="15" x14ac:dyDescent="0.2">
      <c r="A1452" s="8">
        <v>38755</v>
      </c>
      <c r="B1452" s="4"/>
      <c r="C1452" s="4"/>
      <c r="D1452" s="4"/>
      <c r="E1452" s="10"/>
      <c r="F1452" s="4">
        <v>146</v>
      </c>
      <c r="G1452" s="4">
        <v>140</v>
      </c>
      <c r="H1452" s="4">
        <v>2564</v>
      </c>
      <c r="I1452" s="4">
        <v>364742</v>
      </c>
      <c r="J1452" s="4">
        <v>84</v>
      </c>
      <c r="K1452" s="4">
        <v>163</v>
      </c>
      <c r="L1452" s="4">
        <v>2570</v>
      </c>
      <c r="M1452" s="4">
        <v>444543</v>
      </c>
      <c r="N1452" s="4">
        <v>212</v>
      </c>
      <c r="O1452" s="4">
        <v>199</v>
      </c>
      <c r="P1452" s="4">
        <v>2591</v>
      </c>
      <c r="Q1452" s="4">
        <v>521277</v>
      </c>
      <c r="R1452" s="4">
        <v>97</v>
      </c>
      <c r="S1452" s="4">
        <v>231</v>
      </c>
      <c r="T1452" s="4">
        <v>2486</v>
      </c>
      <c r="U1452" s="4">
        <v>583611</v>
      </c>
      <c r="V1452" s="4">
        <v>36</v>
      </c>
      <c r="W1452" s="4">
        <v>265</v>
      </c>
      <c r="X1452" s="4">
        <v>2480</v>
      </c>
      <c r="Y1452" s="4">
        <v>656614</v>
      </c>
      <c r="Z1452" s="4">
        <v>15</v>
      </c>
      <c r="AA1452" s="4">
        <v>289</v>
      </c>
      <c r="AB1452" s="4">
        <v>2560</v>
      </c>
      <c r="AC1452" s="4">
        <v>738987</v>
      </c>
      <c r="AD1452" s="4">
        <v>39</v>
      </c>
      <c r="AE1452" s="4">
        <v>331</v>
      </c>
      <c r="AF1452" s="4">
        <v>2480</v>
      </c>
      <c r="AG1452" s="4">
        <v>822202</v>
      </c>
      <c r="AH1452" s="4"/>
      <c r="AI1452" s="4"/>
      <c r="AJ1452" s="4"/>
      <c r="AK1452" s="4"/>
      <c r="AL1452" s="4"/>
      <c r="AM1452" s="4"/>
      <c r="AN1452" s="4"/>
      <c r="AO1452" s="4"/>
      <c r="AP1452">
        <v>1</v>
      </c>
      <c r="AQ1452">
        <v>734</v>
      </c>
      <c r="AR1452">
        <v>2200</v>
      </c>
      <c r="AS1452">
        <v>1614800</v>
      </c>
    </row>
    <row r="1453" spans="1:45" ht="15" x14ac:dyDescent="0.2">
      <c r="A1453" s="18">
        <v>38757</v>
      </c>
      <c r="B1453" s="25">
        <v>6</v>
      </c>
      <c r="C1453" s="25">
        <v>98</v>
      </c>
      <c r="D1453" s="25">
        <v>1300</v>
      </c>
      <c r="E1453" s="26">
        <v>130000</v>
      </c>
      <c r="F1453" s="25">
        <v>46</v>
      </c>
      <c r="G1453" s="25">
        <v>141</v>
      </c>
      <c r="H1453" s="25">
        <v>2817</v>
      </c>
      <c r="I1453" s="25">
        <v>400130</v>
      </c>
      <c r="J1453" s="25">
        <v>87</v>
      </c>
      <c r="K1453" s="25">
        <v>167</v>
      </c>
      <c r="L1453" s="25">
        <v>2654</v>
      </c>
      <c r="M1453" s="25">
        <v>442075</v>
      </c>
      <c r="N1453" s="25">
        <v>285</v>
      </c>
      <c r="O1453" s="25">
        <v>201</v>
      </c>
      <c r="P1453" s="25">
        <v>2645</v>
      </c>
      <c r="Q1453" s="25">
        <v>531645</v>
      </c>
      <c r="R1453" s="25">
        <v>174</v>
      </c>
      <c r="S1453" s="25">
        <v>244</v>
      </c>
      <c r="T1453" s="25">
        <v>2520</v>
      </c>
      <c r="U1453" s="25">
        <v>610800</v>
      </c>
      <c r="V1453" s="25">
        <v>207</v>
      </c>
      <c r="W1453" s="25">
        <v>266</v>
      </c>
      <c r="X1453" s="25">
        <v>2510</v>
      </c>
      <c r="Y1453" s="25">
        <v>657221</v>
      </c>
      <c r="Z1453" s="25">
        <v>262</v>
      </c>
      <c r="AA1453" s="25">
        <v>291</v>
      </c>
      <c r="AB1453" s="25">
        <v>2495</v>
      </c>
      <c r="AC1453" s="25">
        <v>726045</v>
      </c>
      <c r="AD1453" s="25"/>
      <c r="AE1453" s="14"/>
      <c r="AF1453" s="14"/>
      <c r="AG1453" s="14"/>
      <c r="AH1453" s="4"/>
      <c r="AI1453" s="4"/>
      <c r="AJ1453" s="4"/>
      <c r="AK1453" s="4"/>
      <c r="AL1453" s="4"/>
      <c r="AM1453" s="4"/>
      <c r="AN1453" s="4"/>
      <c r="AO1453" s="25"/>
    </row>
    <row r="1454" spans="1:45" ht="15" x14ac:dyDescent="0.2">
      <c r="A1454" s="8">
        <v>38758</v>
      </c>
      <c r="B1454" s="4">
        <v>20</v>
      </c>
      <c r="C1454" s="4">
        <v>128</v>
      </c>
      <c r="D1454" s="4">
        <v>2350</v>
      </c>
      <c r="E1454" s="10">
        <v>299625</v>
      </c>
      <c r="F1454" s="4">
        <v>31</v>
      </c>
      <c r="G1454" s="4">
        <v>139</v>
      </c>
      <c r="H1454" s="4">
        <v>2650</v>
      </c>
      <c r="I1454" s="4">
        <v>367239</v>
      </c>
      <c r="J1454" s="4">
        <v>11</v>
      </c>
      <c r="K1454" s="4">
        <v>156</v>
      </c>
      <c r="L1454" s="4">
        <v>2600</v>
      </c>
      <c r="M1454" s="4">
        <v>404727</v>
      </c>
      <c r="N1454" s="4">
        <v>13</v>
      </c>
      <c r="O1454" s="4">
        <v>208</v>
      </c>
      <c r="P1454" s="4">
        <v>2477</v>
      </c>
      <c r="Q1454" s="4">
        <v>515588</v>
      </c>
      <c r="R1454" s="4"/>
      <c r="S1454" s="4"/>
      <c r="T1454" s="4"/>
      <c r="U1454" s="4"/>
      <c r="V1454" s="4">
        <v>11</v>
      </c>
      <c r="W1454" s="4">
        <v>263</v>
      </c>
      <c r="X1454" s="4">
        <v>2420</v>
      </c>
      <c r="Y1454" s="4">
        <v>637560</v>
      </c>
      <c r="Z1454" s="4">
        <v>9</v>
      </c>
      <c r="AA1454" s="4">
        <v>304</v>
      </c>
      <c r="AB1454" s="4">
        <v>2380</v>
      </c>
      <c r="AC1454" s="4">
        <v>723520</v>
      </c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</row>
    <row r="1455" spans="1:45" ht="15" x14ac:dyDescent="0.2">
      <c r="A1455" s="34">
        <v>38761</v>
      </c>
      <c r="B1455" s="32">
        <v>20</v>
      </c>
      <c r="C1455" s="32">
        <v>115</v>
      </c>
      <c r="D1455" s="32">
        <v>2400</v>
      </c>
      <c r="E1455" s="33">
        <v>275520</v>
      </c>
      <c r="F1455" s="25">
        <v>45</v>
      </c>
      <c r="G1455" s="25">
        <v>139</v>
      </c>
      <c r="H1455" s="25">
        <v>2600</v>
      </c>
      <c r="I1455" s="25">
        <v>362107</v>
      </c>
      <c r="J1455" s="25">
        <v>20</v>
      </c>
      <c r="K1455" s="25">
        <v>168</v>
      </c>
      <c r="L1455" s="25">
        <v>2680</v>
      </c>
      <c r="M1455" s="25">
        <v>448900</v>
      </c>
      <c r="N1455" s="25">
        <v>96</v>
      </c>
      <c r="O1455" s="25">
        <v>199</v>
      </c>
      <c r="P1455" s="25">
        <v>2580</v>
      </c>
      <c r="Q1455" s="25">
        <v>498710</v>
      </c>
      <c r="R1455" s="25">
        <v>40</v>
      </c>
      <c r="S1455" s="25">
        <v>231</v>
      </c>
      <c r="T1455" s="25">
        <v>2410</v>
      </c>
      <c r="U1455" s="25">
        <v>528748</v>
      </c>
      <c r="V1455" s="25">
        <v>80</v>
      </c>
      <c r="W1455" s="25">
        <v>261</v>
      </c>
      <c r="X1455" s="25">
        <v>2400</v>
      </c>
      <c r="Y1455" s="25">
        <v>618577</v>
      </c>
      <c r="Z1455" s="25">
        <v>31</v>
      </c>
      <c r="AA1455" s="25">
        <v>295</v>
      </c>
      <c r="AB1455" s="25">
        <v>2410</v>
      </c>
      <c r="AC1455" s="25">
        <v>709397</v>
      </c>
      <c r="AD1455" s="25">
        <v>20</v>
      </c>
      <c r="AE1455" s="25">
        <v>339</v>
      </c>
      <c r="AF1455" s="25">
        <v>2360</v>
      </c>
      <c r="AG1455" s="25">
        <v>800512</v>
      </c>
      <c r="AH1455" s="23">
        <v>14</v>
      </c>
      <c r="AI1455" s="23">
        <v>370</v>
      </c>
      <c r="AJ1455" s="23">
        <v>2440</v>
      </c>
      <c r="AK1455" s="23">
        <v>901754</v>
      </c>
      <c r="AL1455" s="4"/>
      <c r="AM1455" s="4"/>
      <c r="AN1455" s="4"/>
      <c r="AO1455" s="25"/>
    </row>
    <row r="1456" spans="1:45" ht="15" x14ac:dyDescent="0.2">
      <c r="A1456" s="8">
        <v>38762</v>
      </c>
      <c r="B1456" s="4">
        <v>14</v>
      </c>
      <c r="C1456" s="4">
        <v>107</v>
      </c>
      <c r="D1456" s="4">
        <v>2350</v>
      </c>
      <c r="E1456" s="10">
        <v>255186</v>
      </c>
      <c r="F1456" s="4">
        <v>52</v>
      </c>
      <c r="G1456" s="4">
        <v>139</v>
      </c>
      <c r="H1456" s="4">
        <v>2375</v>
      </c>
      <c r="I1456" s="4">
        <v>339312</v>
      </c>
      <c r="J1456" s="4">
        <v>165</v>
      </c>
      <c r="K1456" s="4">
        <v>166</v>
      </c>
      <c r="L1456" s="4">
        <v>2536</v>
      </c>
      <c r="M1456" s="4">
        <v>424173</v>
      </c>
      <c r="N1456" s="4">
        <v>196</v>
      </c>
      <c r="O1456" s="4">
        <v>200</v>
      </c>
      <c r="P1456" s="4">
        <v>2497</v>
      </c>
      <c r="Q1456" s="4">
        <v>499590</v>
      </c>
      <c r="R1456" s="4">
        <v>94</v>
      </c>
      <c r="S1456" s="4">
        <v>229</v>
      </c>
      <c r="T1456" s="4">
        <v>2470</v>
      </c>
      <c r="U1456" s="4">
        <v>563994</v>
      </c>
      <c r="V1456" s="4">
        <v>70</v>
      </c>
      <c r="W1456" s="4">
        <v>271</v>
      </c>
      <c r="X1456" s="4">
        <v>2425</v>
      </c>
      <c r="Y1456" s="4">
        <v>656410</v>
      </c>
      <c r="Z1456" s="4">
        <v>27</v>
      </c>
      <c r="AA1456" s="4">
        <v>291</v>
      </c>
      <c r="AB1456" s="4">
        <v>2420</v>
      </c>
      <c r="AC1456" s="4">
        <v>704130</v>
      </c>
      <c r="AD1456" s="4"/>
      <c r="AE1456" s="4"/>
      <c r="AF1456" s="4"/>
      <c r="AG1456" s="4"/>
      <c r="AH1456" s="1">
        <v>17</v>
      </c>
      <c r="AI1456" s="1">
        <v>380</v>
      </c>
      <c r="AJ1456" s="1">
        <v>2400</v>
      </c>
      <c r="AK1456" s="1">
        <v>911153</v>
      </c>
      <c r="AL1456" s="4"/>
      <c r="AM1456" s="4"/>
      <c r="AN1456" s="4"/>
      <c r="AO1456" s="4"/>
      <c r="AP1456">
        <v>13</v>
      </c>
      <c r="AQ1456">
        <v>589</v>
      </c>
      <c r="AR1456">
        <v>2377</v>
      </c>
      <c r="AS1456">
        <v>1409585</v>
      </c>
    </row>
    <row r="1457" spans="1:45" ht="15" x14ac:dyDescent="0.2">
      <c r="A1457" s="18">
        <v>38764</v>
      </c>
      <c r="B1457" s="25">
        <v>45</v>
      </c>
      <c r="C1457" s="25">
        <v>115</v>
      </c>
      <c r="D1457" s="25">
        <v>2645</v>
      </c>
      <c r="E1457" s="26">
        <v>298538</v>
      </c>
      <c r="F1457" s="25">
        <v>32</v>
      </c>
      <c r="G1457" s="25">
        <v>131</v>
      </c>
      <c r="H1457" s="25">
        <v>2665</v>
      </c>
      <c r="I1457" s="25">
        <v>270112</v>
      </c>
      <c r="J1457" s="25">
        <v>147</v>
      </c>
      <c r="K1457" s="25">
        <v>166</v>
      </c>
      <c r="L1457" s="25">
        <v>2685</v>
      </c>
      <c r="M1457" s="25">
        <v>432966</v>
      </c>
      <c r="N1457" s="25">
        <v>219</v>
      </c>
      <c r="O1457" s="25">
        <v>191</v>
      </c>
      <c r="P1457" s="25">
        <v>2620</v>
      </c>
      <c r="Q1457" s="25">
        <v>494113</v>
      </c>
      <c r="R1457" s="25">
        <v>118</v>
      </c>
      <c r="S1457" s="25">
        <v>231</v>
      </c>
      <c r="T1457" s="25">
        <v>2506</v>
      </c>
      <c r="U1457" s="25">
        <v>580761</v>
      </c>
      <c r="V1457" s="25">
        <v>74</v>
      </c>
      <c r="W1457" s="25">
        <v>272</v>
      </c>
      <c r="X1457" s="25">
        <v>2450</v>
      </c>
      <c r="Y1457" s="25">
        <v>652075</v>
      </c>
      <c r="Z1457" s="25">
        <v>148</v>
      </c>
      <c r="AA1457" s="25">
        <v>302</v>
      </c>
      <c r="AB1457" s="25">
        <v>2429</v>
      </c>
      <c r="AC1457" s="25">
        <v>715.20100000000002</v>
      </c>
      <c r="AD1457" s="25">
        <v>120</v>
      </c>
      <c r="AE1457" s="25">
        <v>332</v>
      </c>
      <c r="AF1457" s="25">
        <v>2405</v>
      </c>
      <c r="AG1457" s="25">
        <v>777317</v>
      </c>
      <c r="AH1457" s="32"/>
      <c r="AI1457" s="4"/>
      <c r="AJ1457" s="4"/>
      <c r="AK1457" s="25"/>
      <c r="AL1457" s="25"/>
      <c r="AM1457" s="25"/>
      <c r="AN1457" s="25"/>
      <c r="AO1457" s="25"/>
    </row>
    <row r="1458" spans="1:45" ht="15" x14ac:dyDescent="0.2">
      <c r="A1458" s="8">
        <v>38765</v>
      </c>
      <c r="B1458" s="4"/>
      <c r="C1458" s="4"/>
      <c r="D1458" s="4"/>
      <c r="E1458" s="10"/>
      <c r="F1458" s="4">
        <v>37</v>
      </c>
      <c r="G1458" s="4">
        <v>142</v>
      </c>
      <c r="H1458" s="4">
        <v>2617</v>
      </c>
      <c r="I1458" s="4">
        <v>370368</v>
      </c>
      <c r="J1458" s="4">
        <v>15</v>
      </c>
      <c r="K1458" s="4">
        <v>162</v>
      </c>
      <c r="L1458" s="4">
        <v>2617</v>
      </c>
      <c r="M1458" s="4">
        <v>446393</v>
      </c>
      <c r="N1458" s="4">
        <v>112</v>
      </c>
      <c r="O1458" s="4">
        <v>192</v>
      </c>
      <c r="P1458" s="4">
        <v>2643</v>
      </c>
      <c r="Q1458" s="4">
        <v>518296</v>
      </c>
      <c r="R1458" s="4">
        <v>21</v>
      </c>
      <c r="S1458" s="4">
        <v>248</v>
      </c>
      <c r="T1458" s="4">
        <v>2520</v>
      </c>
      <c r="U1458" s="4">
        <v>623760</v>
      </c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>
        <v>6</v>
      </c>
      <c r="AQ1458">
        <v>630</v>
      </c>
      <c r="AR1458">
        <v>2317</v>
      </c>
      <c r="AS1458">
        <v>1461473</v>
      </c>
    </row>
    <row r="1459" spans="1:45" ht="15" x14ac:dyDescent="0.2">
      <c r="A1459" s="34">
        <v>38768</v>
      </c>
      <c r="B1459" s="32"/>
      <c r="C1459" s="32"/>
      <c r="D1459" s="32"/>
      <c r="E1459" s="33"/>
      <c r="F1459" s="25">
        <v>41</v>
      </c>
      <c r="G1459" s="25">
        <v>201</v>
      </c>
      <c r="H1459" s="25">
        <v>2700</v>
      </c>
      <c r="I1459" s="25">
        <v>543182</v>
      </c>
      <c r="J1459" s="25">
        <v>76</v>
      </c>
      <c r="K1459" s="25">
        <v>229</v>
      </c>
      <c r="L1459" s="25">
        <v>2500</v>
      </c>
      <c r="M1459" s="25">
        <v>550709</v>
      </c>
      <c r="N1459" s="25">
        <v>20</v>
      </c>
      <c r="O1459" s="25">
        <v>261</v>
      </c>
      <c r="P1459" s="25">
        <v>2450</v>
      </c>
      <c r="Q1459" s="25">
        <v>650408</v>
      </c>
      <c r="R1459" s="25">
        <v>36</v>
      </c>
      <c r="S1459" s="25">
        <v>294</v>
      </c>
      <c r="T1459" s="25">
        <v>2470</v>
      </c>
      <c r="U1459" s="25">
        <v>727267</v>
      </c>
      <c r="V1459" s="32"/>
      <c r="W1459" s="32"/>
      <c r="X1459" s="32"/>
      <c r="Y1459" s="32"/>
      <c r="Z1459" s="32"/>
      <c r="AA1459" s="32"/>
      <c r="AB1459" s="32"/>
      <c r="AC1459" s="32"/>
      <c r="AD1459" s="32"/>
      <c r="AE1459" s="32"/>
      <c r="AF1459" s="32"/>
      <c r="AG1459" s="32"/>
      <c r="AH1459" s="32"/>
      <c r="AI1459" s="4"/>
      <c r="AJ1459" s="4"/>
      <c r="AK1459" s="25"/>
      <c r="AL1459" s="25"/>
      <c r="AM1459" s="25"/>
      <c r="AN1459" s="25"/>
      <c r="AO1459" s="25"/>
    </row>
    <row r="1460" spans="1:45" ht="15" x14ac:dyDescent="0.2">
      <c r="A1460" s="8">
        <v>38769</v>
      </c>
      <c r="B1460" s="4">
        <v>10</v>
      </c>
      <c r="C1460" s="4">
        <v>108</v>
      </c>
      <c r="D1460" s="4">
        <v>2375</v>
      </c>
      <c r="E1460" s="10">
        <v>257330</v>
      </c>
      <c r="F1460" s="4">
        <v>90</v>
      </c>
      <c r="G1460" s="4">
        <v>132</v>
      </c>
      <c r="H1460" s="4">
        <v>2625</v>
      </c>
      <c r="I1460" s="4">
        <v>348263</v>
      </c>
      <c r="J1460" s="4">
        <v>184</v>
      </c>
      <c r="K1460" s="4">
        <v>165</v>
      </c>
      <c r="L1460" s="4">
        <v>2675</v>
      </c>
      <c r="M1460" s="4">
        <v>440430</v>
      </c>
      <c r="N1460" s="4">
        <v>195</v>
      </c>
      <c r="O1460" s="4">
        <v>194</v>
      </c>
      <c r="P1460" s="4">
        <v>2642</v>
      </c>
      <c r="Q1460" s="4">
        <v>513514</v>
      </c>
      <c r="R1460" s="4">
        <v>194</v>
      </c>
      <c r="S1460" s="4">
        <v>236</v>
      </c>
      <c r="T1460" s="4">
        <v>2451</v>
      </c>
      <c r="U1460" s="4">
        <v>587505</v>
      </c>
      <c r="V1460" s="4">
        <v>28</v>
      </c>
      <c r="W1460" s="4">
        <v>265</v>
      </c>
      <c r="X1460" s="4">
        <v>2430</v>
      </c>
      <c r="Y1460" s="4">
        <v>587505</v>
      </c>
      <c r="Z1460" s="4">
        <v>34</v>
      </c>
      <c r="AA1460" s="4">
        <v>310</v>
      </c>
      <c r="AB1460" s="4">
        <v>2410</v>
      </c>
      <c r="AC1460" s="4">
        <v>749001</v>
      </c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>
        <v>10</v>
      </c>
      <c r="AQ1460">
        <v>641</v>
      </c>
      <c r="AR1460">
        <v>2265</v>
      </c>
      <c r="AS1460">
        <v>1435834</v>
      </c>
    </row>
    <row r="1461" spans="1:45" ht="15" x14ac:dyDescent="0.2">
      <c r="A1461" s="18">
        <v>38771</v>
      </c>
      <c r="B1461" s="25">
        <v>23</v>
      </c>
      <c r="C1461" s="25">
        <v>113</v>
      </c>
      <c r="D1461" s="25">
        <v>2775</v>
      </c>
      <c r="E1461" s="26">
        <v>326630</v>
      </c>
      <c r="F1461" s="25">
        <v>39</v>
      </c>
      <c r="G1461" s="25">
        <v>145</v>
      </c>
      <c r="H1461" s="25">
        <v>2750</v>
      </c>
      <c r="I1461" s="25">
        <v>398750</v>
      </c>
      <c r="J1461" s="25">
        <v>166</v>
      </c>
      <c r="K1461" s="25">
        <v>164</v>
      </c>
      <c r="L1461" s="25">
        <v>2775</v>
      </c>
      <c r="M1461" s="25">
        <v>455100</v>
      </c>
      <c r="N1461" s="25">
        <v>161</v>
      </c>
      <c r="O1461" s="25">
        <v>201</v>
      </c>
      <c r="P1461" s="25">
        <v>2595</v>
      </c>
      <c r="Q1461" s="25">
        <v>522595</v>
      </c>
      <c r="R1461" s="25">
        <v>22</v>
      </c>
      <c r="S1461" s="25">
        <v>231</v>
      </c>
      <c r="T1461" s="25">
        <v>2380</v>
      </c>
      <c r="U1461" s="25">
        <v>550213</v>
      </c>
      <c r="V1461" s="25">
        <v>92</v>
      </c>
      <c r="W1461" s="25">
        <v>265</v>
      </c>
      <c r="X1461" s="25">
        <v>2555</v>
      </c>
      <c r="Y1461" s="25">
        <v>677075</v>
      </c>
      <c r="Z1461" s="25">
        <v>111</v>
      </c>
      <c r="AA1461" s="25">
        <v>298</v>
      </c>
      <c r="AB1461" s="25">
        <v>2351</v>
      </c>
      <c r="AC1461" s="25">
        <v>702209</v>
      </c>
      <c r="AD1461" s="25">
        <v>36</v>
      </c>
      <c r="AE1461" s="25">
        <v>338</v>
      </c>
      <c r="AF1461" s="25">
        <v>2300</v>
      </c>
      <c r="AG1461" s="25">
        <v>791269</v>
      </c>
      <c r="AH1461" s="32"/>
      <c r="AI1461" s="4"/>
      <c r="AJ1461" s="4"/>
      <c r="AK1461" s="25"/>
      <c r="AL1461" s="25"/>
      <c r="AM1461" s="25"/>
      <c r="AN1461" s="25"/>
      <c r="AO1461" s="25"/>
    </row>
    <row r="1462" spans="1:45" ht="15" x14ac:dyDescent="0.2">
      <c r="A1462" s="8">
        <v>38772</v>
      </c>
      <c r="B1462" s="4">
        <v>20</v>
      </c>
      <c r="C1462" s="4">
        <v>124</v>
      </c>
      <c r="D1462" s="4">
        <v>2517</v>
      </c>
      <c r="E1462" s="10">
        <v>299985</v>
      </c>
      <c r="F1462" s="4"/>
      <c r="G1462" s="4"/>
      <c r="H1462" s="4"/>
      <c r="I1462" s="4"/>
      <c r="J1462" s="4">
        <v>128</v>
      </c>
      <c r="K1462" s="4">
        <v>170</v>
      </c>
      <c r="L1462" s="4">
        <v>2621</v>
      </c>
      <c r="M1462" s="4">
        <v>448186</v>
      </c>
      <c r="N1462" s="4">
        <v>198</v>
      </c>
      <c r="O1462" s="4">
        <v>206</v>
      </c>
      <c r="P1462" s="4">
        <v>2620</v>
      </c>
      <c r="Q1462" s="4">
        <v>544874</v>
      </c>
      <c r="R1462" s="4">
        <v>40</v>
      </c>
      <c r="S1462" s="4">
        <v>230</v>
      </c>
      <c r="T1462" s="4">
        <v>2550</v>
      </c>
      <c r="U1462" s="4">
        <v>585895</v>
      </c>
      <c r="V1462" s="4">
        <v>63</v>
      </c>
      <c r="W1462" s="4">
        <v>268</v>
      </c>
      <c r="X1462" s="4">
        <v>2420</v>
      </c>
      <c r="Y1462" s="4">
        <v>651571</v>
      </c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>
        <v>2</v>
      </c>
      <c r="AQ1462">
        <v>523</v>
      </c>
      <c r="AR1462">
        <v>2210</v>
      </c>
      <c r="AS1462">
        <v>1154280</v>
      </c>
    </row>
    <row r="1463" spans="1:45" ht="15" x14ac:dyDescent="0.2">
      <c r="A1463" s="34">
        <v>38775</v>
      </c>
      <c r="B1463" s="32">
        <v>5</v>
      </c>
      <c r="C1463" s="32">
        <v>129</v>
      </c>
      <c r="D1463" s="32">
        <v>2600</v>
      </c>
      <c r="E1463" s="33">
        <v>334880</v>
      </c>
      <c r="F1463" s="25">
        <v>3</v>
      </c>
      <c r="G1463" s="25">
        <v>146</v>
      </c>
      <c r="H1463" s="25">
        <v>2650</v>
      </c>
      <c r="I1463" s="25">
        <v>386900</v>
      </c>
      <c r="J1463" s="25">
        <v>15</v>
      </c>
      <c r="K1463" s="25">
        <v>153</v>
      </c>
      <c r="L1463" s="25">
        <v>2700</v>
      </c>
      <c r="M1463" s="25">
        <v>413640</v>
      </c>
      <c r="N1463" s="25">
        <v>67</v>
      </c>
      <c r="O1463" s="25">
        <v>205</v>
      </c>
      <c r="P1463" s="25">
        <v>2560</v>
      </c>
      <c r="Q1463" s="25">
        <v>528697</v>
      </c>
      <c r="R1463" s="25">
        <v>13</v>
      </c>
      <c r="S1463" s="25">
        <v>220</v>
      </c>
      <c r="T1463" s="25">
        <v>2440</v>
      </c>
      <c r="U1463" s="25">
        <v>537926</v>
      </c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32"/>
      <c r="AF1463" s="32"/>
      <c r="AG1463" s="32"/>
      <c r="AH1463" s="1">
        <v>5</v>
      </c>
      <c r="AI1463" s="1">
        <v>373</v>
      </c>
      <c r="AJ1463" s="1">
        <v>2300</v>
      </c>
      <c r="AK1463" s="1">
        <v>858360</v>
      </c>
      <c r="AL1463" s="1">
        <v>6</v>
      </c>
      <c r="AM1463" s="1">
        <v>501</v>
      </c>
      <c r="AN1463" s="1">
        <v>2340</v>
      </c>
      <c r="AO1463" s="1">
        <v>1172340</v>
      </c>
    </row>
    <row r="1464" spans="1:45" ht="15" x14ac:dyDescent="0.2">
      <c r="A1464" s="8">
        <v>38776</v>
      </c>
      <c r="B1464" s="4">
        <v>20</v>
      </c>
      <c r="C1464" s="4">
        <v>124</v>
      </c>
      <c r="D1464" s="4">
        <v>2517</v>
      </c>
      <c r="E1464" s="10">
        <v>299985</v>
      </c>
      <c r="F1464" s="4"/>
      <c r="G1464" s="4"/>
      <c r="H1464" s="4"/>
      <c r="I1464" s="4"/>
      <c r="J1464" s="4">
        <v>128</v>
      </c>
      <c r="K1464" s="4">
        <v>170</v>
      </c>
      <c r="L1464" s="4">
        <v>2621</v>
      </c>
      <c r="M1464" s="4">
        <v>448186</v>
      </c>
      <c r="N1464" s="4">
        <v>78</v>
      </c>
      <c r="O1464" s="4">
        <v>200</v>
      </c>
      <c r="P1464" s="4">
        <v>2614</v>
      </c>
      <c r="Q1464" s="4">
        <v>526988</v>
      </c>
      <c r="R1464" s="4">
        <v>40</v>
      </c>
      <c r="S1464" s="4">
        <v>230</v>
      </c>
      <c r="T1464" s="4">
        <v>2550</v>
      </c>
      <c r="U1464" s="4">
        <v>585895</v>
      </c>
      <c r="V1464" s="4">
        <v>82</v>
      </c>
      <c r="W1464" s="4">
        <v>266</v>
      </c>
      <c r="X1464" s="4">
        <v>2412</v>
      </c>
      <c r="Y1464" s="4">
        <v>643107</v>
      </c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>
        <v>2</v>
      </c>
      <c r="AQ1464">
        <v>523</v>
      </c>
      <c r="AR1464">
        <v>2210</v>
      </c>
      <c r="AS1464">
        <v>1154280</v>
      </c>
    </row>
    <row r="1465" spans="1:45" ht="15" x14ac:dyDescent="0.2">
      <c r="A1465" s="8"/>
      <c r="B1465" s="4"/>
      <c r="C1465" s="4"/>
      <c r="D1465" s="4"/>
      <c r="E1465" s="10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</row>
    <row r="1466" spans="1:45" ht="15" x14ac:dyDescent="0.2">
      <c r="A1466" s="18">
        <v>38778</v>
      </c>
      <c r="B1466" s="25">
        <v>50</v>
      </c>
      <c r="C1466" s="25">
        <v>145</v>
      </c>
      <c r="D1466" s="25">
        <v>2650</v>
      </c>
      <c r="E1466" s="26">
        <v>384250</v>
      </c>
      <c r="F1466" s="25"/>
      <c r="G1466" s="25"/>
      <c r="H1466" s="25"/>
      <c r="I1466" s="25"/>
      <c r="J1466" s="25">
        <v>277</v>
      </c>
      <c r="K1466" s="25">
        <v>162</v>
      </c>
      <c r="L1466" s="25">
        <v>2668</v>
      </c>
      <c r="M1466" s="25">
        <v>433236</v>
      </c>
      <c r="N1466" s="25">
        <v>242</v>
      </c>
      <c r="O1466" s="25">
        <v>193</v>
      </c>
      <c r="P1466" s="25">
        <v>2650</v>
      </c>
      <c r="Q1466" s="25">
        <v>511450</v>
      </c>
      <c r="R1466" s="25">
        <v>105</v>
      </c>
      <c r="S1466" s="25">
        <v>236</v>
      </c>
      <c r="T1466" s="25">
        <v>2550</v>
      </c>
      <c r="U1466" s="25">
        <v>600800</v>
      </c>
      <c r="V1466" s="25">
        <v>55</v>
      </c>
      <c r="W1466" s="25">
        <v>260</v>
      </c>
      <c r="X1466" s="25">
        <v>2395</v>
      </c>
      <c r="Y1466" s="25">
        <v>627833</v>
      </c>
      <c r="Z1466" s="25">
        <v>60</v>
      </c>
      <c r="AA1466" s="25">
        <v>295</v>
      </c>
      <c r="AB1466" s="25">
        <v>2380</v>
      </c>
      <c r="AC1466" s="25">
        <v>702005</v>
      </c>
      <c r="AD1466" s="25">
        <v>22</v>
      </c>
      <c r="AE1466" s="25">
        <v>329</v>
      </c>
      <c r="AF1466" s="25">
        <v>2273</v>
      </c>
      <c r="AG1466" s="25">
        <v>479358</v>
      </c>
      <c r="AH1466" s="1">
        <v>15</v>
      </c>
      <c r="AI1466" s="1">
        <v>358</v>
      </c>
      <c r="AJ1466" s="1">
        <v>2240</v>
      </c>
      <c r="AK1466" s="1">
        <v>824619</v>
      </c>
      <c r="AL1466" s="4"/>
      <c r="AM1466" s="4"/>
      <c r="AN1466" s="4"/>
      <c r="AO1466" s="25"/>
    </row>
    <row r="1467" spans="1:45" ht="15" x14ac:dyDescent="0.2">
      <c r="A1467" s="8">
        <v>38779</v>
      </c>
      <c r="B1467" s="4">
        <v>20</v>
      </c>
      <c r="C1467" s="4">
        <v>116</v>
      </c>
      <c r="D1467" s="4">
        <v>2750</v>
      </c>
      <c r="E1467" s="10">
        <v>332480</v>
      </c>
      <c r="F1467" s="4">
        <v>32</v>
      </c>
      <c r="G1467" s="4">
        <v>147</v>
      </c>
      <c r="H1467" s="4">
        <v>2700</v>
      </c>
      <c r="I1467" s="4">
        <v>402138</v>
      </c>
      <c r="J1467" s="4">
        <v>184</v>
      </c>
      <c r="K1467" s="4">
        <v>164</v>
      </c>
      <c r="L1467" s="4">
        <v>2644</v>
      </c>
      <c r="M1467" s="4">
        <v>433321</v>
      </c>
      <c r="N1467" s="4">
        <v>72</v>
      </c>
      <c r="O1467" s="4">
        <v>193</v>
      </c>
      <c r="P1467" s="4">
        <v>2542</v>
      </c>
      <c r="Q1467" s="4">
        <v>493376</v>
      </c>
      <c r="R1467" s="4">
        <v>115</v>
      </c>
      <c r="S1467" s="4">
        <v>221</v>
      </c>
      <c r="T1467" s="4">
        <v>2180</v>
      </c>
      <c r="U1467" s="4">
        <v>567957</v>
      </c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>
        <v>2</v>
      </c>
      <c r="AQ1467">
        <v>615</v>
      </c>
      <c r="AR1467">
        <v>2240</v>
      </c>
      <c r="AS1467">
        <v>1382040</v>
      </c>
    </row>
    <row r="1468" spans="1:45" ht="15" x14ac:dyDescent="0.2">
      <c r="A1468" s="34">
        <v>38782</v>
      </c>
      <c r="B1468" s="32"/>
      <c r="C1468" s="32"/>
      <c r="D1468" s="32"/>
      <c r="E1468" s="33"/>
      <c r="F1468" s="25">
        <v>2</v>
      </c>
      <c r="G1468" s="25">
        <v>136</v>
      </c>
      <c r="H1468" s="25">
        <v>2450</v>
      </c>
      <c r="I1468" s="25">
        <v>333200</v>
      </c>
      <c r="J1468" s="25">
        <v>24</v>
      </c>
      <c r="K1468" s="25">
        <v>170</v>
      </c>
      <c r="L1468" s="25">
        <v>2580</v>
      </c>
      <c r="M1468" s="25">
        <v>437525</v>
      </c>
      <c r="N1468" s="25">
        <v>35</v>
      </c>
      <c r="O1468" s="25">
        <v>196</v>
      </c>
      <c r="P1468" s="25">
        <v>2520</v>
      </c>
      <c r="Q1468" s="25">
        <v>493920</v>
      </c>
      <c r="R1468" s="25">
        <v>24</v>
      </c>
      <c r="S1468" s="25">
        <v>235</v>
      </c>
      <c r="T1468" s="25">
        <v>2450</v>
      </c>
      <c r="U1468" s="25">
        <v>575750</v>
      </c>
      <c r="V1468" s="25">
        <v>4</v>
      </c>
      <c r="W1468" s="25">
        <v>262</v>
      </c>
      <c r="X1468" s="25">
        <v>2400</v>
      </c>
      <c r="Y1468" s="25">
        <v>628800</v>
      </c>
      <c r="Z1468" s="25">
        <v>31</v>
      </c>
      <c r="AA1468" s="25">
        <v>307</v>
      </c>
      <c r="AB1468" s="25">
        <v>2330</v>
      </c>
      <c r="AC1468" s="25">
        <v>715310</v>
      </c>
      <c r="AD1468" s="32"/>
      <c r="AE1468" s="32"/>
      <c r="AF1468" s="32"/>
      <c r="AG1468" s="32"/>
      <c r="AH1468" s="1">
        <v>6</v>
      </c>
      <c r="AI1468" s="1">
        <v>387</v>
      </c>
      <c r="AJ1468" s="1">
        <v>2180</v>
      </c>
      <c r="AK1468" s="1">
        <v>842933</v>
      </c>
      <c r="AL1468" s="4"/>
      <c r="AM1468" s="4"/>
      <c r="AN1468" s="4"/>
      <c r="AO1468" s="25"/>
    </row>
    <row r="1469" spans="1:45" ht="15" x14ac:dyDescent="0.2">
      <c r="A1469" s="8">
        <v>38783</v>
      </c>
      <c r="B1469" s="4">
        <v>21</v>
      </c>
      <c r="C1469" s="4">
        <v>118</v>
      </c>
      <c r="D1469" s="4">
        <v>2750</v>
      </c>
      <c r="E1469" s="10">
        <v>325810</v>
      </c>
      <c r="F1469" s="4">
        <v>88</v>
      </c>
      <c r="G1469" s="4">
        <v>140</v>
      </c>
      <c r="H1469" s="4">
        <v>2700</v>
      </c>
      <c r="I1469" s="4">
        <v>380039</v>
      </c>
      <c r="J1469" s="4">
        <v>110</v>
      </c>
      <c r="K1469" s="4">
        <v>168</v>
      </c>
      <c r="L1469" s="4">
        <v>2608</v>
      </c>
      <c r="M1469" s="4">
        <v>441421</v>
      </c>
      <c r="N1469" s="4">
        <v>327</v>
      </c>
      <c r="O1469" s="4">
        <v>201</v>
      </c>
      <c r="P1469" s="4">
        <v>2559</v>
      </c>
      <c r="Q1469" s="4">
        <v>521179</v>
      </c>
      <c r="R1469" s="4">
        <v>134</v>
      </c>
      <c r="S1469" s="4">
        <v>236</v>
      </c>
      <c r="T1469" s="4">
        <v>2457</v>
      </c>
      <c r="U1469" s="4">
        <v>580316</v>
      </c>
      <c r="V1469" s="4">
        <v>90</v>
      </c>
      <c r="W1469" s="4">
        <v>256</v>
      </c>
      <c r="X1469" s="4">
        <v>2510</v>
      </c>
      <c r="Y1469" s="4">
        <v>645939</v>
      </c>
      <c r="Z1469" s="4">
        <v>26</v>
      </c>
      <c r="AA1469" s="4">
        <v>289</v>
      </c>
      <c r="AB1469" s="4">
        <v>2380</v>
      </c>
      <c r="AC1469" s="4">
        <v>688186</v>
      </c>
      <c r="AD1469" s="4">
        <v>4</v>
      </c>
      <c r="AE1469" s="4">
        <v>346</v>
      </c>
      <c r="AF1469" s="4">
        <v>2380</v>
      </c>
      <c r="AG1469" s="4">
        <v>822290</v>
      </c>
      <c r="AH1469" s="4"/>
      <c r="AI1469" s="4"/>
      <c r="AJ1469" s="4"/>
      <c r="AK1469" s="4"/>
      <c r="AL1469" s="4"/>
      <c r="AM1469" s="4"/>
      <c r="AN1469" s="4"/>
      <c r="AO1469" s="4"/>
      <c r="AP1469">
        <v>4</v>
      </c>
      <c r="AQ1469">
        <v>598</v>
      </c>
      <c r="AR1469">
        <v>2145</v>
      </c>
      <c r="AS1469">
        <v>1281160</v>
      </c>
    </row>
    <row r="1470" spans="1:45" ht="15" x14ac:dyDescent="0.2">
      <c r="A1470" s="18">
        <v>38785</v>
      </c>
      <c r="B1470" s="25">
        <v>11</v>
      </c>
      <c r="C1470" s="25">
        <v>121</v>
      </c>
      <c r="D1470" s="25">
        <v>2517</v>
      </c>
      <c r="E1470" s="26">
        <v>305609</v>
      </c>
      <c r="F1470" s="25">
        <v>25</v>
      </c>
      <c r="G1470" s="25">
        <v>142</v>
      </c>
      <c r="H1470" s="25">
        <v>2625</v>
      </c>
      <c r="I1470" s="25">
        <v>368832</v>
      </c>
      <c r="J1470" s="25">
        <v>103</v>
      </c>
      <c r="K1470" s="25">
        <v>163</v>
      </c>
      <c r="L1470" s="25">
        <v>2685</v>
      </c>
      <c r="M1470" s="25">
        <v>437665</v>
      </c>
      <c r="N1470" s="25">
        <v>75</v>
      </c>
      <c r="O1470" s="25">
        <v>203</v>
      </c>
      <c r="P1470" s="25">
        <v>2620</v>
      </c>
      <c r="Q1470" s="25">
        <v>531860</v>
      </c>
      <c r="R1470" s="25">
        <v>160</v>
      </c>
      <c r="S1470" s="25">
        <v>230</v>
      </c>
      <c r="T1470" s="25">
        <v>2506</v>
      </c>
      <c r="U1470" s="25">
        <v>577457</v>
      </c>
      <c r="V1470" s="25">
        <v>86</v>
      </c>
      <c r="W1470" s="25">
        <v>269</v>
      </c>
      <c r="X1470" s="25">
        <v>2460</v>
      </c>
      <c r="Y1470" s="25">
        <v>634680</v>
      </c>
      <c r="Z1470" s="25">
        <v>28</v>
      </c>
      <c r="AA1470" s="25">
        <v>315</v>
      </c>
      <c r="AB1470" s="25">
        <v>2333</v>
      </c>
      <c r="AC1470" s="25">
        <v>746296</v>
      </c>
      <c r="AD1470" s="25">
        <v>47</v>
      </c>
      <c r="AE1470" s="25">
        <v>328</v>
      </c>
      <c r="AF1470" s="25">
        <v>2373</v>
      </c>
      <c r="AG1470" s="25">
        <v>778795</v>
      </c>
      <c r="AH1470" s="32"/>
      <c r="AI1470" s="4"/>
      <c r="AJ1470" s="4"/>
      <c r="AK1470" s="4"/>
      <c r="AL1470" s="4"/>
      <c r="AM1470" s="4"/>
      <c r="AN1470" s="4"/>
      <c r="AO1470" s="32"/>
    </row>
    <row r="1471" spans="1:45" ht="15" x14ac:dyDescent="0.2">
      <c r="A1471" s="8">
        <v>38786</v>
      </c>
      <c r="B1471" s="4"/>
      <c r="C1471" s="4"/>
      <c r="D1471" s="4"/>
      <c r="E1471" s="10"/>
      <c r="F1471" s="4">
        <v>26</v>
      </c>
      <c r="G1471" s="4">
        <v>144</v>
      </c>
      <c r="H1471" s="4">
        <v>2575</v>
      </c>
      <c r="I1471" s="4">
        <v>379823</v>
      </c>
      <c r="J1471" s="4">
        <v>144</v>
      </c>
      <c r="K1471" s="4">
        <v>169</v>
      </c>
      <c r="L1471" s="4">
        <v>2611</v>
      </c>
      <c r="M1471" s="4">
        <v>445605</v>
      </c>
      <c r="N1471" s="4">
        <v>160</v>
      </c>
      <c r="O1471" s="4">
        <v>193</v>
      </c>
      <c r="P1471" s="4">
        <v>2574</v>
      </c>
      <c r="Q1471" s="4">
        <v>502517</v>
      </c>
      <c r="R1471" s="4"/>
      <c r="S1471" s="4"/>
      <c r="T1471" s="4"/>
      <c r="U1471" s="4"/>
      <c r="V1471" s="4">
        <v>22</v>
      </c>
      <c r="W1471" s="4">
        <v>252</v>
      </c>
      <c r="X1471" s="4">
        <v>2360</v>
      </c>
      <c r="Y1471" s="4">
        <v>594720</v>
      </c>
      <c r="Z1471" s="4">
        <v>4</v>
      </c>
      <c r="AA1471" s="4">
        <v>297</v>
      </c>
      <c r="AB1471" s="4">
        <v>2400</v>
      </c>
      <c r="AC1471" s="4">
        <v>712800</v>
      </c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>
        <v>2</v>
      </c>
      <c r="AQ1471">
        <v>697</v>
      </c>
      <c r="AR1471">
        <v>2220</v>
      </c>
      <c r="AS1471">
        <v>1539940</v>
      </c>
    </row>
    <row r="1472" spans="1:45" ht="15" x14ac:dyDescent="0.2">
      <c r="A1472" s="34">
        <v>38789</v>
      </c>
      <c r="B1472" s="32"/>
      <c r="C1472" s="32"/>
      <c r="D1472" s="32"/>
      <c r="E1472" s="33"/>
      <c r="F1472" s="32"/>
      <c r="G1472" s="32"/>
      <c r="H1472" s="32"/>
      <c r="I1472" s="32"/>
      <c r="J1472" s="25">
        <v>49</v>
      </c>
      <c r="K1472" s="25">
        <v>170</v>
      </c>
      <c r="L1472" s="25">
        <v>2560</v>
      </c>
      <c r="M1472" s="25">
        <v>435200</v>
      </c>
      <c r="N1472" s="25">
        <v>55</v>
      </c>
      <c r="O1472" s="25">
        <v>208</v>
      </c>
      <c r="P1472" s="25">
        <v>2530</v>
      </c>
      <c r="Q1472" s="25">
        <v>527997</v>
      </c>
      <c r="R1472" s="25">
        <v>48</v>
      </c>
      <c r="S1472" s="25">
        <v>242</v>
      </c>
      <c r="T1472" s="25">
        <v>2467</v>
      </c>
      <c r="U1472" s="25">
        <v>596086</v>
      </c>
      <c r="V1472" s="25">
        <v>62</v>
      </c>
      <c r="W1472" s="25">
        <v>269</v>
      </c>
      <c r="X1472" s="25">
        <v>2353</v>
      </c>
      <c r="Y1472" s="25">
        <v>633303</v>
      </c>
      <c r="Z1472" s="25">
        <v>126</v>
      </c>
      <c r="AA1472" s="25">
        <v>300</v>
      </c>
      <c r="AB1472" s="25">
        <v>2382</v>
      </c>
      <c r="AC1472" s="25">
        <v>716439</v>
      </c>
      <c r="AD1472" s="25">
        <v>32</v>
      </c>
      <c r="AE1472" s="25">
        <v>341</v>
      </c>
      <c r="AF1472" s="25">
        <v>2320</v>
      </c>
      <c r="AG1472" s="25">
        <v>790514</v>
      </c>
      <c r="AH1472" s="32"/>
      <c r="AI1472" s="4"/>
      <c r="AJ1472" s="4"/>
      <c r="AK1472" s="4"/>
      <c r="AL1472" s="4"/>
      <c r="AM1472" s="4"/>
      <c r="AN1472" s="4"/>
      <c r="AO1472" s="25"/>
    </row>
    <row r="1473" spans="1:45" ht="15" x14ac:dyDescent="0.2">
      <c r="A1473" s="8">
        <v>38790</v>
      </c>
      <c r="B1473" s="4">
        <v>6</v>
      </c>
      <c r="C1473" s="4">
        <v>115</v>
      </c>
      <c r="D1473" s="4">
        <v>2425</v>
      </c>
      <c r="E1473" s="10">
        <v>278000</v>
      </c>
      <c r="F1473" s="4">
        <v>103</v>
      </c>
      <c r="G1473" s="4">
        <v>138</v>
      </c>
      <c r="H1473" s="4">
        <v>2610</v>
      </c>
      <c r="I1473" s="4">
        <v>367301</v>
      </c>
      <c r="J1473" s="4">
        <v>138</v>
      </c>
      <c r="K1473" s="4">
        <v>163</v>
      </c>
      <c r="L1473" s="4">
        <v>2638</v>
      </c>
      <c r="M1473" s="4">
        <v>430912</v>
      </c>
      <c r="N1473" s="4">
        <v>253</v>
      </c>
      <c r="O1473" s="4">
        <v>210</v>
      </c>
      <c r="P1473" s="4">
        <v>2590</v>
      </c>
      <c r="Q1473" s="4">
        <v>556882</v>
      </c>
      <c r="R1473" s="4">
        <v>89</v>
      </c>
      <c r="S1473" s="4">
        <v>236</v>
      </c>
      <c r="T1473" s="4">
        <v>2496</v>
      </c>
      <c r="U1473" s="4">
        <v>590197</v>
      </c>
      <c r="V1473" s="4">
        <v>33</v>
      </c>
      <c r="W1473" s="4">
        <v>269</v>
      </c>
      <c r="X1473" s="4">
        <v>2420</v>
      </c>
      <c r="Y1473" s="4">
        <v>664635</v>
      </c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>
        <v>8</v>
      </c>
      <c r="AQ1473">
        <v>564</v>
      </c>
      <c r="AR1473">
        <v>2282</v>
      </c>
      <c r="AS1473">
        <v>1292245</v>
      </c>
    </row>
    <row r="1474" spans="1:45" ht="15" x14ac:dyDescent="0.2">
      <c r="A1474" s="18">
        <v>38792</v>
      </c>
      <c r="B1474" s="25"/>
      <c r="C1474" s="14"/>
      <c r="D1474" s="14"/>
      <c r="E1474" s="21"/>
      <c r="F1474" s="25">
        <v>64</v>
      </c>
      <c r="G1474" s="25">
        <v>141</v>
      </c>
      <c r="H1474" s="25">
        <v>2733</v>
      </c>
      <c r="I1474" s="25">
        <v>376476</v>
      </c>
      <c r="J1474" s="25">
        <v>111</v>
      </c>
      <c r="K1474" s="25">
        <v>168</v>
      </c>
      <c r="L1474" s="25">
        <v>2700</v>
      </c>
      <c r="M1474" s="25">
        <v>441518</v>
      </c>
      <c r="N1474" s="25">
        <v>73</v>
      </c>
      <c r="O1474" s="25">
        <v>193</v>
      </c>
      <c r="P1474" s="25">
        <v>2655</v>
      </c>
      <c r="Q1474" s="25">
        <v>498090</v>
      </c>
      <c r="R1474" s="25">
        <v>15</v>
      </c>
      <c r="S1474" s="25">
        <v>225</v>
      </c>
      <c r="T1474" s="25">
        <v>2440</v>
      </c>
      <c r="U1474" s="25">
        <v>548187</v>
      </c>
      <c r="V1474" s="25">
        <v>83</v>
      </c>
      <c r="W1474" s="25">
        <v>263</v>
      </c>
      <c r="X1474" s="25">
        <v>2430</v>
      </c>
      <c r="Y1474" s="25">
        <v>636089</v>
      </c>
      <c r="Z1474" s="25">
        <v>70</v>
      </c>
      <c r="AA1474" s="25">
        <v>310</v>
      </c>
      <c r="AB1474" s="25">
        <v>2347</v>
      </c>
      <c r="AC1474" s="25">
        <v>734285</v>
      </c>
      <c r="AD1474" s="25">
        <v>83</v>
      </c>
      <c r="AE1474" s="25">
        <v>334</v>
      </c>
      <c r="AF1474" s="25">
        <v>2317</v>
      </c>
      <c r="AG1474" s="25">
        <v>777919</v>
      </c>
      <c r="AH1474" s="32"/>
      <c r="AI1474" s="4"/>
      <c r="AJ1474" s="4"/>
      <c r="AK1474" s="4"/>
      <c r="AL1474" s="4"/>
      <c r="AM1474" s="4"/>
      <c r="AN1474" s="4"/>
      <c r="AO1474" s="4"/>
    </row>
    <row r="1475" spans="1:45" ht="15" x14ac:dyDescent="0.2">
      <c r="A1475" s="8">
        <v>38793</v>
      </c>
      <c r="B1475" s="4"/>
      <c r="C1475" s="4"/>
      <c r="D1475" s="4"/>
      <c r="E1475" s="10"/>
      <c r="F1475" s="4">
        <v>38</v>
      </c>
      <c r="G1475" s="4">
        <v>140</v>
      </c>
      <c r="H1475" s="4">
        <v>2583</v>
      </c>
      <c r="I1475" s="4">
        <v>361655</v>
      </c>
      <c r="J1475" s="4">
        <v>61</v>
      </c>
      <c r="K1475" s="4">
        <v>157</v>
      </c>
      <c r="L1475" s="4">
        <v>2650</v>
      </c>
      <c r="M1475" s="4">
        <v>415931</v>
      </c>
      <c r="N1475" s="4">
        <v>167</v>
      </c>
      <c r="O1475" s="4">
        <v>190</v>
      </c>
      <c r="P1475" s="4">
        <v>2600</v>
      </c>
      <c r="Q1475" s="4">
        <v>493813</v>
      </c>
      <c r="R1475" s="4">
        <v>16</v>
      </c>
      <c r="S1475" s="4">
        <v>247</v>
      </c>
      <c r="T1475" s="4">
        <v>2440</v>
      </c>
      <c r="U1475" s="4">
        <v>603290</v>
      </c>
      <c r="V1475" s="4">
        <v>5</v>
      </c>
      <c r="W1475" s="4">
        <v>256</v>
      </c>
      <c r="X1475" s="4">
        <v>2420</v>
      </c>
      <c r="Y1475" s="4">
        <v>619520</v>
      </c>
      <c r="Z1475" s="4">
        <v>15</v>
      </c>
      <c r="AA1475" s="4">
        <v>303</v>
      </c>
      <c r="AB1475" s="4">
        <v>2440</v>
      </c>
      <c r="AC1475" s="4">
        <v>738832</v>
      </c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>
        <v>4</v>
      </c>
      <c r="AQ1475">
        <v>647</v>
      </c>
      <c r="AR1475">
        <v>2235</v>
      </c>
      <c r="AS1475">
        <v>1443290</v>
      </c>
    </row>
    <row r="1476" spans="1:45" ht="15" x14ac:dyDescent="0.2">
      <c r="A1476" s="12">
        <v>38796</v>
      </c>
      <c r="B1476" s="4"/>
      <c r="C1476" s="4"/>
      <c r="D1476" s="4"/>
      <c r="E1476" s="10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</row>
    <row r="1477" spans="1:45" ht="15" x14ac:dyDescent="0.2">
      <c r="A1477" s="8">
        <v>38797</v>
      </c>
      <c r="B1477" s="4">
        <v>7</v>
      </c>
      <c r="C1477" s="4">
        <v>121</v>
      </c>
      <c r="D1477" s="4">
        <v>2433</v>
      </c>
      <c r="E1477" s="10">
        <v>310171</v>
      </c>
      <c r="F1477" s="4">
        <v>17</v>
      </c>
      <c r="G1477" s="4">
        <v>134</v>
      </c>
      <c r="H1477" s="4">
        <v>2250</v>
      </c>
      <c r="I1477" s="4">
        <v>305547</v>
      </c>
      <c r="J1477" s="4">
        <v>97</v>
      </c>
      <c r="K1477" s="4">
        <v>167</v>
      </c>
      <c r="L1477" s="4">
        <v>2592</v>
      </c>
      <c r="M1477" s="4">
        <v>433020</v>
      </c>
      <c r="N1477" s="4">
        <v>192</v>
      </c>
      <c r="O1477" s="4">
        <v>202</v>
      </c>
      <c r="P1477" s="4">
        <v>2590</v>
      </c>
      <c r="Q1477" s="4">
        <v>524382</v>
      </c>
      <c r="R1477" s="4">
        <v>98</v>
      </c>
      <c r="S1477" s="4">
        <v>231</v>
      </c>
      <c r="T1477" s="4">
        <v>2473</v>
      </c>
      <c r="U1477" s="4">
        <v>577732</v>
      </c>
      <c r="V1477" s="4">
        <v>24</v>
      </c>
      <c r="W1477" s="4">
        <v>250</v>
      </c>
      <c r="X1477" s="4">
        <v>2480</v>
      </c>
      <c r="Y1477" s="4">
        <v>637093</v>
      </c>
      <c r="Z1477" s="4">
        <v>20</v>
      </c>
      <c r="AA1477" s="4">
        <v>296</v>
      </c>
      <c r="AB1477" s="4">
        <v>2420</v>
      </c>
      <c r="AC1477" s="4">
        <v>717288</v>
      </c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>
        <v>3</v>
      </c>
      <c r="AQ1477">
        <v>563</v>
      </c>
      <c r="AR1477">
        <v>2277</v>
      </c>
      <c r="AS1477">
        <v>1278440</v>
      </c>
    </row>
    <row r="1478" spans="1:45" ht="15" x14ac:dyDescent="0.2">
      <c r="A1478" s="18">
        <v>38799</v>
      </c>
      <c r="B1478" s="25">
        <v>47</v>
      </c>
      <c r="C1478" s="25">
        <v>107</v>
      </c>
      <c r="D1478" s="25">
        <v>2675</v>
      </c>
      <c r="E1478" s="26">
        <v>286225</v>
      </c>
      <c r="F1478" s="25">
        <v>34</v>
      </c>
      <c r="G1478" s="25">
        <v>139</v>
      </c>
      <c r="H1478" s="25">
        <v>2675</v>
      </c>
      <c r="I1478" s="25">
        <v>369703</v>
      </c>
      <c r="J1478" s="25">
        <v>90</v>
      </c>
      <c r="K1478" s="25">
        <v>161</v>
      </c>
      <c r="L1478" s="25">
        <v>2710</v>
      </c>
      <c r="M1478" s="25">
        <v>436310</v>
      </c>
      <c r="N1478" s="25">
        <v>24</v>
      </c>
      <c r="O1478" s="25">
        <v>192</v>
      </c>
      <c r="P1478" s="25">
        <v>2710</v>
      </c>
      <c r="Q1478" s="25">
        <v>436310</v>
      </c>
      <c r="R1478" s="25">
        <v>124</v>
      </c>
      <c r="S1478" s="25">
        <v>240</v>
      </c>
      <c r="T1478" s="25">
        <v>2547</v>
      </c>
      <c r="U1478" s="25">
        <v>610578</v>
      </c>
      <c r="V1478" s="25">
        <v>51</v>
      </c>
      <c r="W1478" s="25">
        <v>261</v>
      </c>
      <c r="X1478" s="25">
        <v>2467</v>
      </c>
      <c r="Y1478" s="25">
        <v>642778</v>
      </c>
      <c r="Z1478" s="25">
        <v>38</v>
      </c>
      <c r="AA1478" s="25">
        <v>308</v>
      </c>
      <c r="AB1478" s="25">
        <v>2350</v>
      </c>
      <c r="AC1478" s="25">
        <v>727769</v>
      </c>
      <c r="AD1478" s="25">
        <v>2</v>
      </c>
      <c r="AE1478" s="25">
        <v>321</v>
      </c>
      <c r="AF1478" s="25">
        <v>2360</v>
      </c>
      <c r="AG1478" s="25">
        <v>757560</v>
      </c>
      <c r="AH1478" s="32"/>
      <c r="AI1478" s="4"/>
      <c r="AJ1478" s="4"/>
      <c r="AK1478" s="4"/>
      <c r="AL1478" s="4"/>
      <c r="AM1478" s="4"/>
      <c r="AN1478" s="4"/>
      <c r="AO1478" s="25"/>
    </row>
    <row r="1479" spans="1:45" ht="15" x14ac:dyDescent="0.2">
      <c r="A1479" s="8">
        <v>38800</v>
      </c>
      <c r="B1479" s="4"/>
      <c r="C1479" s="4"/>
      <c r="D1479" s="4"/>
      <c r="E1479" s="10"/>
      <c r="F1479" s="4">
        <v>6</v>
      </c>
      <c r="G1479" s="4">
        <v>141</v>
      </c>
      <c r="H1479" s="4">
        <v>2550</v>
      </c>
      <c r="I1479" s="4">
        <v>359550</v>
      </c>
      <c r="J1479" s="4">
        <v>14</v>
      </c>
      <c r="K1479" s="4">
        <v>157</v>
      </c>
      <c r="L1479" s="4">
        <v>2600</v>
      </c>
      <c r="M1479" s="4">
        <v>408200</v>
      </c>
      <c r="N1479" s="4">
        <v>131</v>
      </c>
      <c r="O1479" s="4">
        <v>200</v>
      </c>
      <c r="P1479" s="4">
        <v>2650</v>
      </c>
      <c r="Q1479" s="4">
        <v>530809</v>
      </c>
      <c r="R1479" s="4">
        <v>23</v>
      </c>
      <c r="S1479" s="4">
        <v>221</v>
      </c>
      <c r="T1479" s="4">
        <v>2580</v>
      </c>
      <c r="U1479" s="4">
        <v>571190</v>
      </c>
      <c r="V1479" s="4">
        <v>32</v>
      </c>
      <c r="W1479" s="4">
        <v>260</v>
      </c>
      <c r="X1479" s="4">
        <v>2420</v>
      </c>
      <c r="Y1479" s="4">
        <v>632874</v>
      </c>
      <c r="Z1479" s="4">
        <v>70</v>
      </c>
      <c r="AA1479" s="4">
        <v>315</v>
      </c>
      <c r="AB1479" s="4">
        <v>2500</v>
      </c>
      <c r="AC1479" s="4">
        <v>787857</v>
      </c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</row>
    <row r="1480" spans="1:45" ht="15" x14ac:dyDescent="0.2">
      <c r="A1480" s="22">
        <v>38803</v>
      </c>
      <c r="B1480" s="4"/>
      <c r="C1480" s="4"/>
      <c r="D1480" s="4"/>
      <c r="E1480" s="10"/>
      <c r="F1480" s="32"/>
      <c r="G1480" s="32"/>
      <c r="H1480" s="32"/>
      <c r="I1480" s="32"/>
      <c r="J1480" s="25">
        <v>47</v>
      </c>
      <c r="K1480" s="25">
        <v>171</v>
      </c>
      <c r="L1480" s="25">
        <v>2750</v>
      </c>
      <c r="M1480" s="25">
        <v>470660</v>
      </c>
      <c r="N1480" s="25">
        <v>35</v>
      </c>
      <c r="O1480" s="25">
        <v>204</v>
      </c>
      <c r="P1480" s="25">
        <v>2583</v>
      </c>
      <c r="Q1480" s="25">
        <v>544637</v>
      </c>
      <c r="R1480" s="25">
        <v>42</v>
      </c>
      <c r="S1480" s="25">
        <v>233</v>
      </c>
      <c r="T1480" s="25">
        <v>2540</v>
      </c>
      <c r="U1480" s="25">
        <v>591402</v>
      </c>
      <c r="V1480" s="25">
        <v>82</v>
      </c>
      <c r="W1480" s="25">
        <v>259</v>
      </c>
      <c r="X1480" s="25">
        <v>2405</v>
      </c>
      <c r="Y1480" s="25">
        <v>621965</v>
      </c>
      <c r="Z1480" s="25">
        <v>58</v>
      </c>
      <c r="AA1480" s="25">
        <v>292</v>
      </c>
      <c r="AB1480" s="25">
        <v>2413</v>
      </c>
      <c r="AC1480" s="25">
        <v>704761</v>
      </c>
      <c r="AD1480" s="32"/>
      <c r="AE1480" s="32"/>
      <c r="AF1480" s="32"/>
      <c r="AG1480" s="32"/>
      <c r="AH1480" s="32"/>
      <c r="AI1480" s="4"/>
      <c r="AJ1480" s="4"/>
      <c r="AK1480" s="4"/>
      <c r="AL1480" s="4"/>
      <c r="AM1480" s="4"/>
      <c r="AN1480" s="4"/>
      <c r="AO1480" s="32"/>
    </row>
    <row r="1481" spans="1:45" ht="15" x14ac:dyDescent="0.2">
      <c r="A1481" s="8">
        <v>38804</v>
      </c>
      <c r="B1481" s="4">
        <v>27</v>
      </c>
      <c r="C1481" s="4">
        <v>121</v>
      </c>
      <c r="D1481" s="4">
        <v>2592</v>
      </c>
      <c r="E1481" s="10">
        <v>313022</v>
      </c>
      <c r="F1481" s="4">
        <v>32</v>
      </c>
      <c r="G1481" s="4">
        <v>139</v>
      </c>
      <c r="H1481" s="4">
        <v>2683</v>
      </c>
      <c r="I1481" s="4">
        <v>380438</v>
      </c>
      <c r="J1481" s="4">
        <v>132</v>
      </c>
      <c r="K1481" s="4">
        <v>164</v>
      </c>
      <c r="L1481" s="4">
        <v>2672</v>
      </c>
      <c r="M1481" s="4">
        <v>444411</v>
      </c>
      <c r="N1481" s="4">
        <v>113</v>
      </c>
      <c r="O1481" s="4">
        <v>172</v>
      </c>
      <c r="P1481" s="4">
        <v>2673</v>
      </c>
      <c r="Q1481" s="4">
        <v>522284</v>
      </c>
      <c r="R1481" s="4">
        <v>82</v>
      </c>
      <c r="S1481" s="4">
        <v>232</v>
      </c>
      <c r="T1481" s="4">
        <v>2577</v>
      </c>
      <c r="U1481" s="4">
        <v>610872</v>
      </c>
      <c r="V1481" s="4">
        <v>21</v>
      </c>
      <c r="W1481" s="4">
        <v>278</v>
      </c>
      <c r="X1481" s="4">
        <v>2540</v>
      </c>
      <c r="Y1481" s="4">
        <v>704910</v>
      </c>
      <c r="Z1481" s="4">
        <v>89</v>
      </c>
      <c r="AA1481" s="4">
        <v>292</v>
      </c>
      <c r="AB1481" s="4">
        <v>2490</v>
      </c>
      <c r="AC1481" s="4">
        <v>725789</v>
      </c>
      <c r="AD1481" s="4">
        <v>30</v>
      </c>
      <c r="AE1481" s="4">
        <v>336</v>
      </c>
      <c r="AF1481" s="4">
        <v>2460</v>
      </c>
      <c r="AG1481" s="4">
        <v>826068</v>
      </c>
      <c r="AH1481" s="4"/>
      <c r="AI1481" s="4"/>
      <c r="AJ1481" s="4"/>
      <c r="AK1481" s="4"/>
      <c r="AL1481" s="4"/>
      <c r="AM1481" s="4"/>
      <c r="AN1481" s="4"/>
      <c r="AO1481" s="4"/>
      <c r="AP1481">
        <v>2</v>
      </c>
      <c r="AQ1481">
        <v>630</v>
      </c>
      <c r="AR1481">
        <v>2320</v>
      </c>
      <c r="AS1481">
        <v>1461600</v>
      </c>
    </row>
    <row r="1482" spans="1:45" ht="15" x14ac:dyDescent="0.2">
      <c r="A1482" s="18">
        <v>38806</v>
      </c>
      <c r="B1482" s="14"/>
      <c r="C1482" s="14"/>
      <c r="D1482" s="14"/>
      <c r="E1482" s="21"/>
      <c r="F1482" s="25">
        <v>43</v>
      </c>
      <c r="G1482" s="25">
        <v>139</v>
      </c>
      <c r="H1482" s="25">
        <v>2675</v>
      </c>
      <c r="I1482" s="25">
        <v>371825</v>
      </c>
      <c r="J1482" s="25">
        <v>124</v>
      </c>
      <c r="K1482" s="25">
        <v>166</v>
      </c>
      <c r="L1482" s="25">
        <v>2725</v>
      </c>
      <c r="M1482" s="25">
        <v>452350</v>
      </c>
      <c r="N1482" s="25">
        <v>128</v>
      </c>
      <c r="O1482" s="25">
        <v>206</v>
      </c>
      <c r="P1482" s="25">
        <v>2700</v>
      </c>
      <c r="Q1482" s="25">
        <v>557831</v>
      </c>
      <c r="R1482" s="25">
        <v>48</v>
      </c>
      <c r="S1482" s="25">
        <v>238</v>
      </c>
      <c r="T1482" s="25">
        <v>2595</v>
      </c>
      <c r="U1482" s="25">
        <v>617610</v>
      </c>
      <c r="V1482" s="25">
        <v>44</v>
      </c>
      <c r="W1482" s="25">
        <v>271</v>
      </c>
      <c r="X1482" s="25">
        <v>2570</v>
      </c>
      <c r="Y1482" s="25">
        <v>695528</v>
      </c>
      <c r="Z1482" s="25"/>
      <c r="AA1482" s="25"/>
      <c r="AB1482" s="25"/>
      <c r="AC1482" s="25"/>
      <c r="AD1482" s="25"/>
      <c r="AE1482" s="25"/>
      <c r="AF1482" s="25"/>
      <c r="AG1482" s="25"/>
      <c r="AH1482" s="32"/>
      <c r="AI1482" s="4"/>
      <c r="AJ1482" s="4"/>
      <c r="AK1482" s="4"/>
      <c r="AL1482" s="4"/>
      <c r="AM1482" s="4"/>
      <c r="AN1482" s="4"/>
      <c r="AO1482" s="32"/>
    </row>
    <row r="1483" spans="1:45" ht="15" x14ac:dyDescent="0.2">
      <c r="A1483" s="8">
        <v>38807</v>
      </c>
      <c r="B1483" s="4">
        <v>9</v>
      </c>
      <c r="C1483" s="4">
        <v>120</v>
      </c>
      <c r="D1483" s="4">
        <v>2533</v>
      </c>
      <c r="E1483" s="10">
        <v>312389</v>
      </c>
      <c r="F1483" s="4"/>
      <c r="G1483" s="4"/>
      <c r="H1483" s="4"/>
      <c r="I1483" s="4"/>
      <c r="J1483" s="4">
        <v>40</v>
      </c>
      <c r="K1483" s="4">
        <v>174</v>
      </c>
      <c r="L1483" s="4">
        <v>2612</v>
      </c>
      <c r="M1483" s="4">
        <v>458525</v>
      </c>
      <c r="N1483" s="4">
        <v>82</v>
      </c>
      <c r="O1483" s="4">
        <v>208</v>
      </c>
      <c r="P1483" s="4">
        <v>2550</v>
      </c>
      <c r="Q1483" s="4">
        <v>527805</v>
      </c>
      <c r="R1483" s="4">
        <v>46</v>
      </c>
      <c r="S1483" s="4">
        <v>227</v>
      </c>
      <c r="T1483" s="4">
        <v>2400</v>
      </c>
      <c r="U1483" s="4">
        <v>579287</v>
      </c>
      <c r="V1483" s="4">
        <v>28</v>
      </c>
      <c r="W1483" s="4">
        <v>259</v>
      </c>
      <c r="X1483" s="4">
        <v>2560</v>
      </c>
      <c r="Y1483" s="4">
        <v>663771</v>
      </c>
      <c r="Z1483" s="4">
        <v>60</v>
      </c>
      <c r="AA1483" s="4">
        <v>300</v>
      </c>
      <c r="AB1483" s="4">
        <v>2533</v>
      </c>
      <c r="AC1483" s="4">
        <v>759861</v>
      </c>
      <c r="AD1483" s="4"/>
      <c r="AE1483" s="4"/>
      <c r="AF1483" s="4"/>
      <c r="AG1483" s="4"/>
      <c r="AH1483" s="4"/>
      <c r="AI1483" s="4"/>
      <c r="AJ1483" s="4"/>
      <c r="AK1483" s="4"/>
      <c r="AL1483" s="1">
        <v>1</v>
      </c>
      <c r="AM1483" s="1">
        <v>432</v>
      </c>
      <c r="AN1483" s="1">
        <v>2400</v>
      </c>
      <c r="AO1483" s="1">
        <v>1036800</v>
      </c>
      <c r="AP1483">
        <v>2</v>
      </c>
      <c r="AQ1483">
        <v>582</v>
      </c>
      <c r="AR1483">
        <v>2280</v>
      </c>
      <c r="AS1483">
        <v>1332560</v>
      </c>
    </row>
    <row r="1484" spans="1:45" ht="15" x14ac:dyDescent="0.2">
      <c r="A1484" s="8"/>
      <c r="B1484" s="4"/>
      <c r="C1484" s="4"/>
      <c r="D1484" s="4"/>
      <c r="E1484" s="10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1"/>
      <c r="AM1484" s="1"/>
      <c r="AN1484" s="1"/>
      <c r="AO1484" s="1"/>
    </row>
    <row r="1485" spans="1:45" ht="15" x14ac:dyDescent="0.2">
      <c r="A1485" s="22">
        <v>38810</v>
      </c>
      <c r="B1485" s="4"/>
      <c r="C1485" s="4"/>
      <c r="D1485" s="4"/>
      <c r="E1485" s="10"/>
      <c r="F1485" s="4"/>
      <c r="G1485" s="4"/>
      <c r="H1485" s="4"/>
      <c r="I1485" s="4"/>
      <c r="J1485" s="25">
        <v>49</v>
      </c>
      <c r="K1485" s="25">
        <v>146</v>
      </c>
      <c r="L1485" s="25">
        <v>2675</v>
      </c>
      <c r="M1485" s="25">
        <v>391496</v>
      </c>
      <c r="N1485" s="25">
        <v>27</v>
      </c>
      <c r="O1485" s="25">
        <v>164</v>
      </c>
      <c r="P1485" s="25">
        <v>2700</v>
      </c>
      <c r="Q1485" s="25">
        <v>442400</v>
      </c>
      <c r="R1485" s="25">
        <v>80</v>
      </c>
      <c r="S1485" s="25">
        <v>201</v>
      </c>
      <c r="T1485" s="25">
        <v>2705</v>
      </c>
      <c r="U1485" s="25">
        <v>542178</v>
      </c>
      <c r="V1485" s="32"/>
      <c r="W1485" s="32"/>
      <c r="X1485" s="32"/>
      <c r="Y1485" s="32"/>
      <c r="Z1485" s="32"/>
      <c r="AA1485" s="32"/>
      <c r="AB1485" s="32"/>
      <c r="AC1485" s="32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25"/>
      <c r="AP1485">
        <v>3</v>
      </c>
      <c r="AQ1485">
        <v>692</v>
      </c>
      <c r="AR1485">
        <v>2320</v>
      </c>
      <c r="AS1485">
        <v>1605413</v>
      </c>
    </row>
    <row r="1486" spans="1:45" ht="15" x14ac:dyDescent="0.2">
      <c r="A1486" s="8">
        <v>38811</v>
      </c>
      <c r="B1486" s="4">
        <v>4</v>
      </c>
      <c r="C1486" s="4">
        <v>108</v>
      </c>
      <c r="D1486" s="4">
        <v>2450</v>
      </c>
      <c r="E1486" s="10">
        <v>265825</v>
      </c>
      <c r="F1486" s="4">
        <v>80</v>
      </c>
      <c r="G1486" s="4">
        <v>139</v>
      </c>
      <c r="H1486" s="4">
        <v>2775</v>
      </c>
      <c r="I1486" s="4">
        <v>384131</v>
      </c>
      <c r="J1486" s="4">
        <v>76</v>
      </c>
      <c r="K1486" s="4">
        <v>169</v>
      </c>
      <c r="L1486" s="4">
        <v>2700</v>
      </c>
      <c r="M1486" s="4">
        <v>451563</v>
      </c>
      <c r="N1486" s="4">
        <v>117</v>
      </c>
      <c r="O1486" s="4">
        <v>202</v>
      </c>
      <c r="P1486" s="4">
        <v>2657</v>
      </c>
      <c r="Q1486" s="4">
        <v>536462</v>
      </c>
      <c r="R1486" s="4">
        <v>24</v>
      </c>
      <c r="S1486" s="4">
        <v>226</v>
      </c>
      <c r="T1486" s="4">
        <v>2620</v>
      </c>
      <c r="U1486" s="4">
        <v>591902</v>
      </c>
      <c r="V1486" s="4">
        <v>45</v>
      </c>
      <c r="W1486" s="4">
        <v>265</v>
      </c>
      <c r="X1486" s="4">
        <v>2575</v>
      </c>
      <c r="Y1486" s="4">
        <v>670611</v>
      </c>
      <c r="Z1486" s="4">
        <v>71</v>
      </c>
      <c r="AA1486" s="4">
        <v>302</v>
      </c>
      <c r="AB1486" s="4">
        <v>2540</v>
      </c>
      <c r="AC1486" s="4">
        <v>766865</v>
      </c>
      <c r="AD1486" s="4">
        <v>16</v>
      </c>
      <c r="AE1486" s="4">
        <v>320</v>
      </c>
      <c r="AF1486" s="4">
        <v>2540</v>
      </c>
      <c r="AG1486" s="4">
        <v>812800</v>
      </c>
      <c r="AH1486" s="4"/>
      <c r="AI1486" s="4"/>
      <c r="AJ1486" s="4"/>
      <c r="AK1486" s="4"/>
      <c r="AL1486" s="4"/>
      <c r="AM1486" s="4"/>
      <c r="AN1486" s="4"/>
      <c r="AO1486" s="4"/>
    </row>
    <row r="1487" spans="1:45" ht="15" x14ac:dyDescent="0.2">
      <c r="A1487" s="18">
        <v>38813</v>
      </c>
      <c r="B1487" s="25">
        <v>22</v>
      </c>
      <c r="C1487" s="25">
        <v>113</v>
      </c>
      <c r="D1487" s="25">
        <v>2462</v>
      </c>
      <c r="E1487" s="26">
        <v>289000</v>
      </c>
      <c r="F1487" s="25">
        <v>101</v>
      </c>
      <c r="G1487" s="25">
        <v>144</v>
      </c>
      <c r="H1487" s="25">
        <v>2710</v>
      </c>
      <c r="I1487" s="25">
        <v>389356</v>
      </c>
      <c r="J1487" s="25">
        <v>52</v>
      </c>
      <c r="K1487" s="25">
        <v>169</v>
      </c>
      <c r="L1487" s="25">
        <v>2617</v>
      </c>
      <c r="M1487" s="25">
        <v>456952</v>
      </c>
      <c r="N1487" s="25">
        <v>204</v>
      </c>
      <c r="O1487" s="25">
        <v>198</v>
      </c>
      <c r="P1487" s="25">
        <v>2635</v>
      </c>
      <c r="Q1487" s="25">
        <v>528225</v>
      </c>
      <c r="R1487" s="25">
        <v>89</v>
      </c>
      <c r="S1487" s="25">
        <v>236</v>
      </c>
      <c r="T1487" s="25">
        <v>2590</v>
      </c>
      <c r="U1487" s="25">
        <v>618755</v>
      </c>
      <c r="V1487" s="25">
        <v>69</v>
      </c>
      <c r="W1487" s="25">
        <v>266</v>
      </c>
      <c r="X1487" s="25">
        <v>2545</v>
      </c>
      <c r="Y1487" s="25">
        <v>682827</v>
      </c>
      <c r="Z1487" s="25">
        <v>25</v>
      </c>
      <c r="AA1487" s="25">
        <v>299</v>
      </c>
      <c r="AB1487" s="25">
        <v>2413</v>
      </c>
      <c r="AC1487" s="25">
        <v>734776</v>
      </c>
      <c r="AD1487" s="14"/>
      <c r="AE1487" s="14"/>
      <c r="AF1487" s="14"/>
      <c r="AG1487" s="14"/>
      <c r="AH1487" s="1">
        <v>1</v>
      </c>
      <c r="AI1487" s="1">
        <v>382</v>
      </c>
      <c r="AJ1487" s="1">
        <v>2300</v>
      </c>
      <c r="AK1487" s="1">
        <v>878600</v>
      </c>
      <c r="AL1487" s="4"/>
      <c r="AM1487" s="4"/>
      <c r="AN1487" s="4"/>
      <c r="AO1487" s="32"/>
    </row>
    <row r="1488" spans="1:45" ht="15" x14ac:dyDescent="0.2">
      <c r="A1488" s="8">
        <v>38814</v>
      </c>
      <c r="B1488" s="4">
        <v>9</v>
      </c>
      <c r="C1488" s="4">
        <v>120</v>
      </c>
      <c r="D1488" s="4">
        <v>2750</v>
      </c>
      <c r="E1488" s="10">
        <v>328778</v>
      </c>
      <c r="F1488" s="4">
        <v>12</v>
      </c>
      <c r="G1488" s="4">
        <v>135</v>
      </c>
      <c r="H1488" s="4">
        <v>2550</v>
      </c>
      <c r="I1488" s="4">
        <v>343400</v>
      </c>
      <c r="J1488" s="4">
        <v>8</v>
      </c>
      <c r="K1488" s="4">
        <v>153</v>
      </c>
      <c r="L1488" s="4">
        <v>2750</v>
      </c>
      <c r="M1488" s="4">
        <v>421438</v>
      </c>
      <c r="N1488" s="4">
        <v>91</v>
      </c>
      <c r="O1488" s="4">
        <v>204</v>
      </c>
      <c r="P1488" s="4">
        <v>2650</v>
      </c>
      <c r="Q1488" s="4">
        <v>550381</v>
      </c>
      <c r="R1488" s="4"/>
      <c r="S1488" s="4"/>
      <c r="T1488" s="4"/>
      <c r="U1488" s="4"/>
      <c r="V1488" s="4">
        <v>20</v>
      </c>
      <c r="W1488" s="4">
        <v>276</v>
      </c>
      <c r="X1488" s="4">
        <v>2580</v>
      </c>
      <c r="Y1488" s="4">
        <v>711048</v>
      </c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1">
        <v>2</v>
      </c>
      <c r="AM1488" s="1">
        <v>436</v>
      </c>
      <c r="AN1488" s="1">
        <v>2340</v>
      </c>
      <c r="AO1488" s="1">
        <v>1020240</v>
      </c>
    </row>
    <row r="1489" spans="1:45" ht="15" x14ac:dyDescent="0.2">
      <c r="A1489" s="34">
        <v>38817</v>
      </c>
      <c r="B1489" s="32"/>
      <c r="C1489" s="32"/>
      <c r="D1489" s="32"/>
      <c r="E1489" s="33"/>
      <c r="F1489" s="32">
        <v>26</v>
      </c>
      <c r="G1489" s="32">
        <v>139</v>
      </c>
      <c r="H1489" s="32">
        <v>2600</v>
      </c>
      <c r="I1489" s="32">
        <v>363354</v>
      </c>
      <c r="J1489" s="25">
        <v>142</v>
      </c>
      <c r="K1489" s="25">
        <v>173</v>
      </c>
      <c r="L1489" s="25">
        <v>2733</v>
      </c>
      <c r="M1489" s="25">
        <v>476176</v>
      </c>
      <c r="N1489" s="25">
        <v>32</v>
      </c>
      <c r="O1489" s="25">
        <v>197</v>
      </c>
      <c r="P1489" s="25">
        <v>2570</v>
      </c>
      <c r="Q1489" s="25">
        <v>505672</v>
      </c>
      <c r="R1489" s="25">
        <v>25</v>
      </c>
      <c r="S1489" s="25">
        <v>225</v>
      </c>
      <c r="T1489" s="25">
        <v>2640</v>
      </c>
      <c r="U1489" s="25">
        <v>594739</v>
      </c>
      <c r="V1489" s="32"/>
      <c r="W1489" s="32"/>
      <c r="X1489" s="32"/>
      <c r="Y1489" s="32"/>
      <c r="Z1489" s="25">
        <v>1</v>
      </c>
      <c r="AA1489" s="25">
        <v>286</v>
      </c>
      <c r="AB1489" s="25">
        <v>2050</v>
      </c>
      <c r="AC1489" s="25">
        <v>586300</v>
      </c>
      <c r="AD1489" s="14"/>
      <c r="AE1489" s="14"/>
      <c r="AF1489" s="14"/>
      <c r="AG1489" s="14"/>
      <c r="AH1489" s="4"/>
      <c r="AI1489" s="4"/>
      <c r="AJ1489" s="4"/>
      <c r="AK1489" s="4"/>
      <c r="AL1489" s="4"/>
      <c r="AM1489" s="4"/>
      <c r="AN1489" s="4"/>
      <c r="AO1489" s="25"/>
      <c r="AP1489">
        <v>1</v>
      </c>
      <c r="AQ1489">
        <v>460</v>
      </c>
      <c r="AR1489">
        <v>2460</v>
      </c>
      <c r="AS1489">
        <v>1131600</v>
      </c>
    </row>
    <row r="1490" spans="1:45" ht="15" x14ac:dyDescent="0.2">
      <c r="A1490" s="8">
        <v>38818</v>
      </c>
      <c r="B1490" s="4">
        <v>49</v>
      </c>
      <c r="C1490" s="4">
        <v>119</v>
      </c>
      <c r="D1490" s="4">
        <v>2492</v>
      </c>
      <c r="E1490" s="10">
        <v>304824</v>
      </c>
      <c r="F1490" s="4">
        <v>28</v>
      </c>
      <c r="G1490" s="4">
        <v>147</v>
      </c>
      <c r="H1490" s="4">
        <v>2650</v>
      </c>
      <c r="I1490" s="4">
        <v>390118</v>
      </c>
      <c r="J1490" s="4">
        <v>8</v>
      </c>
      <c r="K1490" s="4">
        <v>172</v>
      </c>
      <c r="L1490" s="4">
        <v>2600</v>
      </c>
      <c r="M1490" s="4">
        <v>454238</v>
      </c>
      <c r="N1490" s="4">
        <v>90</v>
      </c>
      <c r="O1490" s="4">
        <v>208</v>
      </c>
      <c r="P1490" s="4">
        <v>2620</v>
      </c>
      <c r="Q1490" s="4">
        <v>557056</v>
      </c>
      <c r="R1490" s="4">
        <v>112</v>
      </c>
      <c r="S1490" s="4">
        <v>129</v>
      </c>
      <c r="T1490" s="4">
        <v>2460</v>
      </c>
      <c r="U1490" s="4">
        <v>547731</v>
      </c>
      <c r="V1490" s="4">
        <v>1</v>
      </c>
      <c r="W1490" s="4">
        <v>250</v>
      </c>
      <c r="X1490" s="4">
        <v>2320</v>
      </c>
      <c r="Y1490" s="4">
        <v>580000</v>
      </c>
      <c r="Z1490" s="4">
        <v>37</v>
      </c>
      <c r="AA1490" s="4">
        <v>310</v>
      </c>
      <c r="AB1490" s="4">
        <v>2415</v>
      </c>
      <c r="AC1490" s="4">
        <v>748293</v>
      </c>
      <c r="AD1490" s="4"/>
      <c r="AE1490" s="4"/>
      <c r="AF1490" s="4"/>
      <c r="AG1490" s="4"/>
      <c r="AH1490" s="1">
        <v>2</v>
      </c>
      <c r="AI1490" s="1">
        <v>376</v>
      </c>
      <c r="AJ1490" s="1">
        <v>2420</v>
      </c>
      <c r="AK1490" s="1">
        <v>909920</v>
      </c>
      <c r="AL1490" s="4"/>
      <c r="AM1490" s="4"/>
      <c r="AN1490" s="4"/>
      <c r="AO1490" s="4"/>
    </row>
    <row r="1491" spans="1:45" ht="15" x14ac:dyDescent="0.2">
      <c r="A1491" s="8">
        <v>38820</v>
      </c>
      <c r="B1491" s="4"/>
      <c r="C1491" s="4"/>
      <c r="D1491" s="4"/>
      <c r="E1491" s="10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</row>
    <row r="1492" spans="1:45" ht="15" x14ac:dyDescent="0.2">
      <c r="A1492" s="8">
        <v>38821</v>
      </c>
      <c r="B1492" s="4"/>
      <c r="C1492" s="4"/>
      <c r="D1492" s="4"/>
      <c r="E1492" s="10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</row>
    <row r="1493" spans="1:45" ht="15" x14ac:dyDescent="0.2">
      <c r="A1493" s="34">
        <v>38824</v>
      </c>
      <c r="B1493" s="32">
        <v>5</v>
      </c>
      <c r="C1493" s="32">
        <v>121</v>
      </c>
      <c r="D1493" s="32">
        <v>2650</v>
      </c>
      <c r="E1493" s="33">
        <v>320650</v>
      </c>
      <c r="F1493" s="32">
        <v>26</v>
      </c>
      <c r="G1493" s="32">
        <v>139</v>
      </c>
      <c r="H1493" s="32">
        <v>2680</v>
      </c>
      <c r="I1493" s="32">
        <v>372520</v>
      </c>
      <c r="J1493" s="32">
        <v>6</v>
      </c>
      <c r="K1493" s="32">
        <v>179</v>
      </c>
      <c r="L1493" s="25">
        <v>2700</v>
      </c>
      <c r="M1493" s="25">
        <v>483300</v>
      </c>
      <c r="N1493" s="25">
        <v>51</v>
      </c>
      <c r="O1493" s="25">
        <v>196</v>
      </c>
      <c r="P1493" s="25">
        <v>2725</v>
      </c>
      <c r="Q1493" s="25">
        <v>533600</v>
      </c>
      <c r="R1493" s="32"/>
      <c r="S1493" s="32"/>
      <c r="T1493" s="32"/>
      <c r="U1493" s="32"/>
      <c r="V1493" s="32"/>
      <c r="W1493" s="32"/>
      <c r="X1493" s="32"/>
      <c r="Y1493" s="32"/>
      <c r="Z1493" s="32"/>
      <c r="AA1493" s="32"/>
      <c r="AB1493" s="32"/>
      <c r="AC1493" s="32"/>
      <c r="AD1493" s="14"/>
      <c r="AE1493" s="14"/>
      <c r="AF1493" s="14"/>
      <c r="AG1493" s="14"/>
      <c r="AH1493" s="4"/>
      <c r="AI1493" s="4"/>
      <c r="AJ1493" s="4"/>
      <c r="AK1493" s="4"/>
      <c r="AL1493" s="4"/>
      <c r="AM1493" s="4"/>
      <c r="AN1493" s="4"/>
      <c r="AO1493" s="25"/>
      <c r="AP1493">
        <v>3</v>
      </c>
      <c r="AQ1493">
        <v>746</v>
      </c>
      <c r="AR1493">
        <v>2440</v>
      </c>
      <c r="AS1493">
        <v>1824640</v>
      </c>
    </row>
    <row r="1494" spans="1:45" ht="15" x14ac:dyDescent="0.2">
      <c r="A1494" s="8">
        <v>38825</v>
      </c>
      <c r="B1494" s="4"/>
      <c r="C1494" s="4"/>
      <c r="D1494" s="4"/>
      <c r="E1494" s="10"/>
      <c r="F1494" s="4">
        <v>16</v>
      </c>
      <c r="G1494" s="4">
        <v>140</v>
      </c>
      <c r="H1494" s="4">
        <v>2650</v>
      </c>
      <c r="I1494" s="4">
        <v>371994</v>
      </c>
      <c r="J1494" s="4">
        <v>140</v>
      </c>
      <c r="K1494" s="4">
        <v>163</v>
      </c>
      <c r="L1494" s="4">
        <v>2679</v>
      </c>
      <c r="M1494" s="4">
        <v>440782</v>
      </c>
      <c r="N1494" s="4">
        <v>157</v>
      </c>
      <c r="O1494" s="4">
        <v>197</v>
      </c>
      <c r="P1494" s="4">
        <v>2652</v>
      </c>
      <c r="Q1494" s="4">
        <v>529782</v>
      </c>
      <c r="R1494" s="4">
        <v>137</v>
      </c>
      <c r="S1494" s="4">
        <v>233</v>
      </c>
      <c r="T1494" s="4">
        <v>2505</v>
      </c>
      <c r="U1494" s="4">
        <v>597900</v>
      </c>
      <c r="V1494" s="4">
        <v>59</v>
      </c>
      <c r="W1494" s="4">
        <v>257</v>
      </c>
      <c r="X1494" s="4">
        <v>2507</v>
      </c>
      <c r="Y1494" s="4">
        <v>643852</v>
      </c>
      <c r="Z1494" s="4">
        <v>20</v>
      </c>
      <c r="AA1494" s="4">
        <v>290</v>
      </c>
      <c r="AB1494" s="4">
        <v>2480</v>
      </c>
      <c r="AC1494" s="4">
        <v>720440</v>
      </c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</row>
    <row r="1495" spans="1:45" ht="15" x14ac:dyDescent="0.2">
      <c r="A1495" s="30">
        <v>38827</v>
      </c>
      <c r="B1495" s="25">
        <v>32</v>
      </c>
      <c r="C1495" s="25">
        <v>128</v>
      </c>
      <c r="D1495" s="25">
        <v>2567</v>
      </c>
      <c r="E1495" s="26">
        <v>328662</v>
      </c>
      <c r="F1495" s="25">
        <v>77</v>
      </c>
      <c r="G1495" s="25">
        <v>145</v>
      </c>
      <c r="H1495" s="25">
        <v>2543</v>
      </c>
      <c r="I1495" s="25">
        <v>367449</v>
      </c>
      <c r="J1495" s="25">
        <v>85</v>
      </c>
      <c r="K1495" s="25">
        <v>162</v>
      </c>
      <c r="L1495" s="25">
        <v>2626</v>
      </c>
      <c r="M1495" s="25">
        <v>435074</v>
      </c>
      <c r="N1495" s="25">
        <v>328</v>
      </c>
      <c r="O1495" s="25">
        <v>205</v>
      </c>
      <c r="P1495" s="25">
        <v>2681</v>
      </c>
      <c r="Q1495" s="25">
        <v>556028</v>
      </c>
      <c r="R1495" s="25">
        <v>99</v>
      </c>
      <c r="S1495" s="25">
        <v>230</v>
      </c>
      <c r="T1495" s="25">
        <v>2532</v>
      </c>
      <c r="U1495" s="25">
        <v>583779</v>
      </c>
      <c r="V1495" s="25">
        <v>45</v>
      </c>
      <c r="W1495" s="25">
        <v>264</v>
      </c>
      <c r="X1495" s="25">
        <v>2520</v>
      </c>
      <c r="Y1495" s="25">
        <v>665531</v>
      </c>
      <c r="Z1495" s="25">
        <v>84</v>
      </c>
      <c r="AA1495" s="25">
        <v>303</v>
      </c>
      <c r="AB1495" s="25">
        <v>2453</v>
      </c>
      <c r="AC1495" s="25">
        <v>746771</v>
      </c>
      <c r="AD1495" s="25">
        <v>29</v>
      </c>
      <c r="AE1495" s="25">
        <v>343</v>
      </c>
      <c r="AF1495" s="25">
        <v>2360</v>
      </c>
      <c r="AG1495" s="25">
        <v>809381</v>
      </c>
      <c r="AH1495" s="1">
        <v>2</v>
      </c>
      <c r="AI1495" s="1">
        <v>383</v>
      </c>
      <c r="AJ1495" s="1">
        <v>2300</v>
      </c>
      <c r="AK1495" s="1">
        <v>880900</v>
      </c>
      <c r="AL1495" s="1">
        <v>3</v>
      </c>
      <c r="AM1495" s="1">
        <v>407</v>
      </c>
      <c r="AN1495" s="1">
        <v>2500</v>
      </c>
      <c r="AO1495" s="1">
        <v>1016667</v>
      </c>
    </row>
    <row r="1496" spans="1:45" ht="15" x14ac:dyDescent="0.2">
      <c r="A1496" s="8">
        <v>38828</v>
      </c>
      <c r="B1496" s="4">
        <v>3</v>
      </c>
      <c r="C1496" s="4">
        <v>121</v>
      </c>
      <c r="D1496" s="4">
        <v>2700</v>
      </c>
      <c r="E1496" s="10">
        <v>327600</v>
      </c>
      <c r="F1496" s="4">
        <v>64</v>
      </c>
      <c r="G1496" s="4">
        <v>137</v>
      </c>
      <c r="H1496" s="4">
        <v>2712</v>
      </c>
      <c r="I1496" s="4">
        <v>370870</v>
      </c>
      <c r="J1496" s="4">
        <v>123</v>
      </c>
      <c r="K1496" s="4">
        <v>164</v>
      </c>
      <c r="L1496" s="4">
        <v>2700</v>
      </c>
      <c r="M1496" s="4">
        <v>443695</v>
      </c>
      <c r="N1496" s="4">
        <v>121</v>
      </c>
      <c r="O1496" s="4">
        <v>193</v>
      </c>
      <c r="P1496" s="4">
        <v>2675</v>
      </c>
      <c r="Q1496" s="4">
        <v>530489</v>
      </c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</row>
    <row r="1497" spans="1:45" s="2" customFormat="1" ht="15" x14ac:dyDescent="0.2">
      <c r="A1497" s="34">
        <v>38831</v>
      </c>
      <c r="B1497" s="32"/>
      <c r="C1497" s="32"/>
      <c r="D1497" s="32"/>
      <c r="E1497" s="33"/>
      <c r="F1497" s="32"/>
      <c r="G1497" s="32"/>
      <c r="H1497" s="32"/>
      <c r="I1497" s="32"/>
      <c r="J1497" s="32">
        <v>37</v>
      </c>
      <c r="K1497" s="32">
        <v>166</v>
      </c>
      <c r="L1497" s="25">
        <v>2575</v>
      </c>
      <c r="M1497" s="25">
        <v>445349</v>
      </c>
      <c r="N1497" s="25">
        <v>61</v>
      </c>
      <c r="O1497" s="25">
        <v>194</v>
      </c>
      <c r="P1497" s="25">
        <v>2520</v>
      </c>
      <c r="Q1497" s="25">
        <v>552885</v>
      </c>
      <c r="R1497" s="32"/>
      <c r="S1497" s="32"/>
      <c r="T1497" s="32"/>
      <c r="U1497" s="32"/>
      <c r="V1497" s="32">
        <v>18</v>
      </c>
      <c r="W1497" s="32">
        <v>255</v>
      </c>
      <c r="X1497" s="32">
        <v>2560</v>
      </c>
      <c r="Y1497" s="32">
        <v>652516</v>
      </c>
      <c r="Z1497" s="25">
        <v>35</v>
      </c>
      <c r="AA1497" s="25">
        <v>294</v>
      </c>
      <c r="AB1497" s="25">
        <v>2430</v>
      </c>
      <c r="AC1497" s="25">
        <v>714420</v>
      </c>
      <c r="AD1497" s="32"/>
      <c r="AE1497" s="32"/>
      <c r="AF1497" s="32"/>
      <c r="AG1497" s="32"/>
      <c r="AH1497" s="1">
        <v>1</v>
      </c>
      <c r="AI1497" s="1">
        <v>380</v>
      </c>
      <c r="AJ1497" s="1">
        <v>2360</v>
      </c>
      <c r="AK1497" s="1">
        <v>896800</v>
      </c>
      <c r="AL1497" s="1">
        <v>2</v>
      </c>
      <c r="AM1497" s="1">
        <v>407</v>
      </c>
      <c r="AN1497" s="1">
        <v>2420</v>
      </c>
      <c r="AO1497" s="1">
        <v>984940</v>
      </c>
      <c r="AP1497">
        <v>3</v>
      </c>
      <c r="AQ1497">
        <v>689</v>
      </c>
      <c r="AR1497">
        <v>2380</v>
      </c>
      <c r="AS1497">
        <v>1664213</v>
      </c>
    </row>
    <row r="1498" spans="1:45" ht="15" x14ac:dyDescent="0.2">
      <c r="A1498" s="8">
        <v>38832</v>
      </c>
      <c r="B1498" s="4"/>
      <c r="C1498" s="4"/>
      <c r="D1498" s="4"/>
      <c r="E1498" s="10"/>
      <c r="F1498" s="4">
        <v>83</v>
      </c>
      <c r="G1498" s="4">
        <v>142</v>
      </c>
      <c r="H1498" s="4">
        <v>2617</v>
      </c>
      <c r="I1498" s="4">
        <v>372022</v>
      </c>
      <c r="J1498" s="4">
        <v>275</v>
      </c>
      <c r="K1498" s="4">
        <v>167</v>
      </c>
      <c r="L1498" s="4">
        <v>2695</v>
      </c>
      <c r="M1498" s="4">
        <v>457939</v>
      </c>
      <c r="N1498" s="4">
        <v>91</v>
      </c>
      <c r="O1498" s="4">
        <v>194</v>
      </c>
      <c r="P1498" s="4">
        <v>2662</v>
      </c>
      <c r="Q1498" s="4">
        <v>529977</v>
      </c>
      <c r="R1498" s="4">
        <v>121</v>
      </c>
      <c r="S1498" s="4">
        <v>230</v>
      </c>
      <c r="T1498" s="4">
        <v>2530</v>
      </c>
      <c r="U1498" s="4">
        <v>593225</v>
      </c>
      <c r="V1498" s="4">
        <v>45</v>
      </c>
      <c r="W1498" s="4">
        <v>258</v>
      </c>
      <c r="X1498" s="4">
        <v>2480</v>
      </c>
      <c r="Y1498" s="4">
        <v>637489</v>
      </c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</row>
    <row r="1499" spans="1:45" ht="15" x14ac:dyDescent="0.2">
      <c r="A1499" s="30">
        <v>38834</v>
      </c>
      <c r="B1499" s="25">
        <v>2</v>
      </c>
      <c r="C1499" s="25">
        <v>129</v>
      </c>
      <c r="D1499" s="25">
        <v>2700</v>
      </c>
      <c r="E1499" s="26">
        <v>348300</v>
      </c>
      <c r="F1499" s="25">
        <v>76</v>
      </c>
      <c r="G1499" s="25">
        <v>139</v>
      </c>
      <c r="H1499" s="25">
        <v>2630</v>
      </c>
      <c r="I1499" s="25">
        <v>369334</v>
      </c>
      <c r="J1499" s="25">
        <v>128</v>
      </c>
      <c r="K1499" s="25">
        <v>167</v>
      </c>
      <c r="L1499" s="25">
        <v>2725</v>
      </c>
      <c r="M1499" s="25">
        <v>455075</v>
      </c>
      <c r="N1499" s="25">
        <v>279</v>
      </c>
      <c r="O1499" s="25">
        <v>197</v>
      </c>
      <c r="P1499" s="25">
        <v>2705</v>
      </c>
      <c r="Q1499" s="25">
        <v>532885</v>
      </c>
      <c r="R1499" s="25">
        <v>154</v>
      </c>
      <c r="S1499" s="25">
        <v>232</v>
      </c>
      <c r="T1499" s="25">
        <v>2550</v>
      </c>
      <c r="U1499" s="25">
        <v>591600</v>
      </c>
      <c r="V1499" s="25">
        <v>60</v>
      </c>
      <c r="W1499" s="25">
        <v>262</v>
      </c>
      <c r="X1499" s="25">
        <v>2513</v>
      </c>
      <c r="Y1499" s="25">
        <v>657447</v>
      </c>
      <c r="Z1499" s="25">
        <v>46</v>
      </c>
      <c r="AA1499" s="25">
        <v>300</v>
      </c>
      <c r="AB1499" s="25">
        <v>2380</v>
      </c>
      <c r="AC1499" s="25">
        <v>714359</v>
      </c>
      <c r="AD1499" s="25">
        <v>40</v>
      </c>
      <c r="AE1499" s="25">
        <v>328</v>
      </c>
      <c r="AF1499" s="25">
        <v>2460</v>
      </c>
      <c r="AG1499" s="25">
        <v>806880</v>
      </c>
      <c r="AH1499" s="1">
        <v>39</v>
      </c>
      <c r="AI1499" s="1">
        <v>373</v>
      </c>
      <c r="AJ1499" s="1">
        <v>2460</v>
      </c>
      <c r="AK1499" s="1">
        <v>917580</v>
      </c>
      <c r="AL1499" s="4"/>
      <c r="AM1499" s="4"/>
      <c r="AN1499" s="4"/>
      <c r="AO1499" s="32"/>
      <c r="AP1499">
        <v>2</v>
      </c>
      <c r="AQ1499">
        <v>534</v>
      </c>
      <c r="AR1499">
        <v>2300</v>
      </c>
      <c r="AS1499">
        <v>1229840</v>
      </c>
    </row>
    <row r="1500" spans="1:45" ht="15" x14ac:dyDescent="0.2">
      <c r="A1500" s="8">
        <v>38835</v>
      </c>
      <c r="B1500" s="4">
        <v>17</v>
      </c>
      <c r="C1500" s="4">
        <v>116</v>
      </c>
      <c r="D1500" s="4">
        <v>2700</v>
      </c>
      <c r="E1500" s="10">
        <v>311929</v>
      </c>
      <c r="F1500" s="4">
        <v>10</v>
      </c>
      <c r="G1500" s="4">
        <v>131</v>
      </c>
      <c r="H1500" s="4">
        <v>2600</v>
      </c>
      <c r="I1500" s="4">
        <v>340080</v>
      </c>
      <c r="J1500" s="4">
        <v>39</v>
      </c>
      <c r="K1500" s="4">
        <v>155</v>
      </c>
      <c r="L1500" s="4">
        <v>2625</v>
      </c>
      <c r="M1500" s="4">
        <v>406590</v>
      </c>
      <c r="N1500" s="4">
        <v>144</v>
      </c>
      <c r="O1500" s="4">
        <v>211</v>
      </c>
      <c r="P1500" s="4">
        <v>2645</v>
      </c>
      <c r="Q1500" s="4">
        <v>514187</v>
      </c>
      <c r="R1500" s="4">
        <v>121</v>
      </c>
      <c r="S1500" s="4">
        <v>225</v>
      </c>
      <c r="T1500" s="4">
        <v>2605</v>
      </c>
      <c r="U1500" s="4">
        <v>591729</v>
      </c>
      <c r="V1500" s="4">
        <v>20</v>
      </c>
      <c r="W1500" s="4">
        <v>254</v>
      </c>
      <c r="X1500" s="4">
        <v>2480</v>
      </c>
      <c r="Y1500" s="4">
        <v>628680</v>
      </c>
      <c r="Z1500" s="4">
        <v>40</v>
      </c>
      <c r="AA1500" s="4">
        <v>286</v>
      </c>
      <c r="AB1500" s="4">
        <v>2540</v>
      </c>
      <c r="AC1500" s="4">
        <v>726694</v>
      </c>
      <c r="AD1500" s="4"/>
      <c r="AE1500" s="4"/>
      <c r="AF1500" s="4"/>
      <c r="AG1500" s="4"/>
      <c r="AH1500" s="1">
        <v>1</v>
      </c>
      <c r="AI1500" s="1">
        <v>390</v>
      </c>
      <c r="AJ1500" s="1">
        <v>2340</v>
      </c>
      <c r="AK1500" s="1">
        <v>912600</v>
      </c>
      <c r="AL1500" s="1">
        <v>60</v>
      </c>
      <c r="AM1500" s="1">
        <v>424</v>
      </c>
      <c r="AN1500" s="1">
        <v>2560</v>
      </c>
      <c r="AO1500" s="1">
        <v>1084885</v>
      </c>
    </row>
    <row r="1501" spans="1:45" ht="15" x14ac:dyDescent="0.2">
      <c r="A1501" s="8"/>
      <c r="B1501" s="4"/>
      <c r="C1501" s="4"/>
      <c r="D1501" s="4"/>
      <c r="E1501" s="10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1"/>
      <c r="AI1501" s="1"/>
      <c r="AJ1501" s="1"/>
      <c r="AK1501" s="1"/>
      <c r="AL1501" s="1"/>
      <c r="AM1501" s="1"/>
      <c r="AN1501" s="1"/>
      <c r="AO1501" s="1"/>
    </row>
    <row r="1502" spans="1:45" ht="15" x14ac:dyDescent="0.2">
      <c r="A1502" s="12">
        <v>38838</v>
      </c>
      <c r="B1502" s="4"/>
      <c r="C1502" s="4"/>
      <c r="D1502" s="4"/>
      <c r="E1502" s="10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1">
        <v>18</v>
      </c>
      <c r="AI1502" s="1">
        <v>376</v>
      </c>
      <c r="AJ1502" s="1">
        <v>2460</v>
      </c>
      <c r="AK1502" s="1">
        <v>924960</v>
      </c>
      <c r="AL1502" s="4"/>
      <c r="AM1502" s="4"/>
      <c r="AN1502" s="4"/>
      <c r="AO1502" s="4"/>
    </row>
    <row r="1503" spans="1:45" ht="15" x14ac:dyDescent="0.2">
      <c r="A1503" s="8">
        <v>38839</v>
      </c>
      <c r="B1503" s="4">
        <v>45</v>
      </c>
      <c r="C1503" s="4">
        <v>120</v>
      </c>
      <c r="D1503" s="4">
        <v>2617</v>
      </c>
      <c r="E1503" s="10">
        <v>328649</v>
      </c>
      <c r="F1503" s="4">
        <v>19</v>
      </c>
      <c r="G1503" s="4">
        <v>132</v>
      </c>
      <c r="H1503" s="4">
        <v>2650</v>
      </c>
      <c r="I1503" s="4">
        <v>353737</v>
      </c>
      <c r="J1503" s="4">
        <v>120</v>
      </c>
      <c r="K1503" s="4">
        <v>166</v>
      </c>
      <c r="L1503" s="4">
        <v>2686</v>
      </c>
      <c r="M1503" s="4">
        <v>446892</v>
      </c>
      <c r="N1503" s="4">
        <v>132</v>
      </c>
      <c r="O1503" s="4">
        <v>195</v>
      </c>
      <c r="P1503" s="4">
        <v>2676</v>
      </c>
      <c r="Q1503" s="4">
        <v>523964</v>
      </c>
      <c r="R1503" s="4">
        <v>84</v>
      </c>
      <c r="S1503" s="4">
        <v>238</v>
      </c>
      <c r="T1503" s="4">
        <v>2590</v>
      </c>
      <c r="U1503" s="4">
        <v>617856</v>
      </c>
      <c r="V1503" s="4"/>
      <c r="W1503" s="4"/>
      <c r="X1503" s="4"/>
      <c r="Y1503" s="4"/>
      <c r="Z1503" s="4">
        <v>25</v>
      </c>
      <c r="AA1503" s="4">
        <v>294</v>
      </c>
      <c r="AB1503" s="4">
        <v>2500</v>
      </c>
      <c r="AC1503" s="4">
        <v>745786</v>
      </c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>
        <v>1</v>
      </c>
      <c r="AQ1503">
        <v>678</v>
      </c>
      <c r="AR1503">
        <v>2260</v>
      </c>
      <c r="AS1503">
        <v>1532280</v>
      </c>
    </row>
    <row r="1504" spans="1:45" ht="15" x14ac:dyDescent="0.2">
      <c r="A1504" s="30">
        <v>38841</v>
      </c>
      <c r="B1504" s="25"/>
      <c r="C1504" s="25"/>
      <c r="D1504" s="25"/>
      <c r="E1504" s="26"/>
      <c r="F1504" s="25">
        <v>61</v>
      </c>
      <c r="G1504" s="25">
        <v>139</v>
      </c>
      <c r="H1504" s="25">
        <v>2688</v>
      </c>
      <c r="I1504" s="25">
        <v>375939</v>
      </c>
      <c r="J1504" s="25">
        <v>164</v>
      </c>
      <c r="K1504" s="25">
        <v>164</v>
      </c>
      <c r="L1504" s="25">
        <v>2750</v>
      </c>
      <c r="M1504" s="25">
        <v>451000</v>
      </c>
      <c r="N1504" s="25">
        <v>191</v>
      </c>
      <c r="O1504" s="25">
        <v>208</v>
      </c>
      <c r="P1504" s="25">
        <v>2720</v>
      </c>
      <c r="Q1504" s="25">
        <v>565700</v>
      </c>
      <c r="R1504" s="25">
        <v>44</v>
      </c>
      <c r="S1504" s="25">
        <v>242</v>
      </c>
      <c r="T1504" s="25">
        <v>2567</v>
      </c>
      <c r="U1504" s="25">
        <v>622590</v>
      </c>
      <c r="V1504" s="25">
        <v>59</v>
      </c>
      <c r="W1504" s="25">
        <v>255</v>
      </c>
      <c r="X1504" s="25">
        <v>2553</v>
      </c>
      <c r="Y1504" s="25">
        <v>652745</v>
      </c>
      <c r="Z1504" s="25">
        <v>54</v>
      </c>
      <c r="AA1504" s="25">
        <v>291</v>
      </c>
      <c r="AB1504" s="25">
        <v>2520</v>
      </c>
      <c r="AC1504" s="25">
        <v>744890</v>
      </c>
      <c r="AD1504" s="25"/>
      <c r="AE1504" s="25"/>
      <c r="AF1504" s="25"/>
      <c r="AG1504" s="25"/>
      <c r="AH1504" s="4"/>
      <c r="AI1504" s="4"/>
      <c r="AJ1504" s="4"/>
      <c r="AK1504" s="4"/>
      <c r="AL1504" s="4"/>
      <c r="AM1504" s="4"/>
      <c r="AN1504" s="4"/>
      <c r="AO1504" s="25"/>
    </row>
    <row r="1505" spans="1:45" ht="15" x14ac:dyDescent="0.2">
      <c r="A1505" s="8">
        <v>38842</v>
      </c>
      <c r="B1505" s="4"/>
      <c r="C1505" s="4"/>
      <c r="D1505" s="4"/>
      <c r="E1505" s="10"/>
      <c r="F1505" s="4">
        <v>54</v>
      </c>
      <c r="G1505" s="4">
        <v>142</v>
      </c>
      <c r="H1505" s="4">
        <v>2825</v>
      </c>
      <c r="I1505" s="4">
        <v>400296</v>
      </c>
      <c r="J1505" s="4">
        <v>47</v>
      </c>
      <c r="K1505" s="4">
        <v>163</v>
      </c>
      <c r="L1505" s="4">
        <v>2800</v>
      </c>
      <c r="M1505" s="4">
        <v>456211</v>
      </c>
      <c r="N1505" s="4">
        <v>106</v>
      </c>
      <c r="O1505" s="4">
        <v>199</v>
      </c>
      <c r="P1505" s="4">
        <v>2800</v>
      </c>
      <c r="Q1505" s="4">
        <v>558204</v>
      </c>
      <c r="R1505" s="4">
        <v>5</v>
      </c>
      <c r="S1505" s="4">
        <v>246</v>
      </c>
      <c r="T1505" s="4">
        <v>2480</v>
      </c>
      <c r="U1505" s="4">
        <v>611072</v>
      </c>
      <c r="V1505" s="4">
        <v>17</v>
      </c>
      <c r="W1505" s="4">
        <v>266</v>
      </c>
      <c r="X1505" s="4">
        <v>2480</v>
      </c>
      <c r="Y1505" s="4">
        <v>659388</v>
      </c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>
        <v>1</v>
      </c>
      <c r="AQ1505">
        <v>592</v>
      </c>
      <c r="AR1505">
        <v>2520</v>
      </c>
      <c r="AS1505">
        <v>1491840</v>
      </c>
    </row>
    <row r="1506" spans="1:45" ht="15" x14ac:dyDescent="0.2">
      <c r="A1506" s="34">
        <v>38845</v>
      </c>
      <c r="B1506" s="32"/>
      <c r="C1506" s="32"/>
      <c r="D1506" s="32"/>
      <c r="E1506" s="33"/>
      <c r="F1506" s="32">
        <v>17</v>
      </c>
      <c r="G1506" s="32">
        <v>147</v>
      </c>
      <c r="H1506" s="32">
        <v>2750</v>
      </c>
      <c r="I1506" s="32">
        <v>403075</v>
      </c>
      <c r="J1506" s="32">
        <v>16</v>
      </c>
      <c r="K1506" s="32">
        <v>162</v>
      </c>
      <c r="L1506" s="25">
        <v>2700</v>
      </c>
      <c r="M1506" s="25">
        <v>438075</v>
      </c>
      <c r="N1506" s="25">
        <v>81</v>
      </c>
      <c r="O1506" s="25">
        <v>204</v>
      </c>
      <c r="P1506" s="25">
        <v>2686</v>
      </c>
      <c r="Q1506" s="25">
        <v>548442</v>
      </c>
      <c r="R1506" s="25">
        <v>64</v>
      </c>
      <c r="S1506" s="25">
        <v>227</v>
      </c>
      <c r="T1506" s="25">
        <v>2650</v>
      </c>
      <c r="U1506" s="25">
        <v>600252</v>
      </c>
      <c r="V1506" s="25">
        <v>80</v>
      </c>
      <c r="W1506" s="25">
        <v>270</v>
      </c>
      <c r="X1506" s="25">
        <v>2480</v>
      </c>
      <c r="Y1506" s="25">
        <v>670461</v>
      </c>
      <c r="Z1506" s="25">
        <v>9</v>
      </c>
      <c r="AA1506" s="25">
        <v>292</v>
      </c>
      <c r="AB1506" s="25">
        <v>2460</v>
      </c>
      <c r="AC1506" s="25">
        <v>718867</v>
      </c>
      <c r="AD1506" s="32"/>
      <c r="AE1506" s="32"/>
      <c r="AF1506" s="32"/>
      <c r="AG1506" s="32"/>
      <c r="AH1506" s="4"/>
      <c r="AI1506" s="4"/>
      <c r="AJ1506" s="4"/>
      <c r="AK1506" s="4"/>
      <c r="AL1506" s="4"/>
      <c r="AM1506" s="4"/>
      <c r="AN1506" s="4"/>
      <c r="AO1506" s="25"/>
    </row>
    <row r="1507" spans="1:45" ht="15" x14ac:dyDescent="0.2">
      <c r="A1507" s="8">
        <v>38846</v>
      </c>
      <c r="B1507" s="4">
        <v>8</v>
      </c>
      <c r="C1507" s="4">
        <v>124</v>
      </c>
      <c r="D1507" s="4">
        <v>2600</v>
      </c>
      <c r="E1507" s="10">
        <v>330750</v>
      </c>
      <c r="F1507" s="4">
        <v>83</v>
      </c>
      <c r="G1507" s="4">
        <v>141</v>
      </c>
      <c r="H1507" s="4">
        <v>2736</v>
      </c>
      <c r="I1507" s="4">
        <v>386961</v>
      </c>
      <c r="J1507" s="4">
        <v>115</v>
      </c>
      <c r="K1507" s="4">
        <v>166</v>
      </c>
      <c r="L1507" s="4">
        <v>2683</v>
      </c>
      <c r="M1507" s="4">
        <v>447636</v>
      </c>
      <c r="N1507" s="4">
        <v>187</v>
      </c>
      <c r="O1507" s="4">
        <v>201</v>
      </c>
      <c r="P1507" s="4">
        <v>2732</v>
      </c>
      <c r="Q1507" s="4">
        <v>553328</v>
      </c>
      <c r="R1507" s="4">
        <v>282</v>
      </c>
      <c r="S1507" s="4">
        <v>236</v>
      </c>
      <c r="T1507" s="4">
        <v>2601</v>
      </c>
      <c r="U1507" s="4">
        <v>620904</v>
      </c>
      <c r="V1507" s="4">
        <v>15</v>
      </c>
      <c r="W1507" s="4">
        <v>270</v>
      </c>
      <c r="X1507" s="4">
        <v>2590</v>
      </c>
      <c r="Y1507" s="4">
        <v>700179</v>
      </c>
      <c r="Z1507" s="4">
        <v>31</v>
      </c>
      <c r="AA1507" s="4">
        <v>285</v>
      </c>
      <c r="AB1507" s="4">
        <v>2480</v>
      </c>
      <c r="AC1507" s="4">
        <v>707899</v>
      </c>
      <c r="AD1507" s="4"/>
      <c r="AE1507" s="4"/>
      <c r="AF1507" s="4"/>
      <c r="AG1507" s="4"/>
      <c r="AH1507" s="1">
        <v>5</v>
      </c>
      <c r="AI1507" s="1">
        <v>363</v>
      </c>
      <c r="AJ1507" s="1">
        <v>2400</v>
      </c>
      <c r="AK1507" s="1">
        <v>871680</v>
      </c>
      <c r="AL1507" s="4"/>
      <c r="AM1507" s="4"/>
      <c r="AN1507" s="4"/>
      <c r="AO1507" s="4"/>
      <c r="AP1507">
        <v>4</v>
      </c>
      <c r="AQ1507">
        <v>618</v>
      </c>
      <c r="AR1507">
        <v>2430</v>
      </c>
      <c r="AS1507">
        <v>1508000</v>
      </c>
    </row>
    <row r="1508" spans="1:45" ht="15" x14ac:dyDescent="0.2">
      <c r="A1508" s="30">
        <v>38848</v>
      </c>
      <c r="B1508" s="25">
        <v>19</v>
      </c>
      <c r="C1508" s="25">
        <v>107</v>
      </c>
      <c r="D1508" s="25">
        <v>2600</v>
      </c>
      <c r="E1508" s="26">
        <v>281853</v>
      </c>
      <c r="F1508" s="25">
        <v>44</v>
      </c>
      <c r="G1508" s="25">
        <v>144</v>
      </c>
      <c r="H1508" s="25">
        <v>2700</v>
      </c>
      <c r="I1508" s="25">
        <v>387034</v>
      </c>
      <c r="J1508" s="25">
        <v>165</v>
      </c>
      <c r="K1508" s="25">
        <v>161</v>
      </c>
      <c r="L1508" s="25">
        <v>2641</v>
      </c>
      <c r="M1508" s="25">
        <v>435564</v>
      </c>
      <c r="N1508" s="25">
        <v>270</v>
      </c>
      <c r="O1508" s="25">
        <v>200</v>
      </c>
      <c r="P1508" s="25">
        <v>2719</v>
      </c>
      <c r="Q1508" s="25">
        <v>551459</v>
      </c>
      <c r="R1508" s="25">
        <v>65</v>
      </c>
      <c r="S1508" s="25">
        <v>235</v>
      </c>
      <c r="T1508" s="25">
        <v>2555</v>
      </c>
      <c r="U1508" s="25">
        <v>609899</v>
      </c>
      <c r="V1508" s="25">
        <v>141</v>
      </c>
      <c r="W1508" s="25">
        <v>259</v>
      </c>
      <c r="X1508" s="25">
        <v>2571</v>
      </c>
      <c r="Y1508" s="25">
        <v>681509</v>
      </c>
      <c r="Z1508" s="25">
        <v>58</v>
      </c>
      <c r="AA1508" s="25">
        <v>308</v>
      </c>
      <c r="AB1508" s="25">
        <v>2525</v>
      </c>
      <c r="AC1508" s="25">
        <v>792359</v>
      </c>
      <c r="AD1508" s="25">
        <v>5</v>
      </c>
      <c r="AE1508" s="25">
        <v>352</v>
      </c>
      <c r="AF1508" s="25">
        <v>2340</v>
      </c>
      <c r="AG1508" s="25">
        <v>822744</v>
      </c>
      <c r="AH1508" s="1">
        <v>3</v>
      </c>
      <c r="AI1508" s="1">
        <v>373</v>
      </c>
      <c r="AJ1508" s="1">
        <v>2480</v>
      </c>
      <c r="AK1508" s="1">
        <v>925867</v>
      </c>
      <c r="AL1508" s="4"/>
      <c r="AM1508" s="4"/>
      <c r="AN1508" s="4"/>
      <c r="AO1508" s="32"/>
    </row>
    <row r="1509" spans="1:45" ht="15" x14ac:dyDescent="0.2">
      <c r="A1509" s="8">
        <v>38849</v>
      </c>
      <c r="B1509" s="4">
        <v>2</v>
      </c>
      <c r="C1509" s="4">
        <v>106</v>
      </c>
      <c r="D1509" s="4">
        <v>2700</v>
      </c>
      <c r="E1509" s="10">
        <v>286200</v>
      </c>
      <c r="F1509" s="4">
        <v>104</v>
      </c>
      <c r="G1509" s="4">
        <v>137</v>
      </c>
      <c r="H1509" s="4">
        <v>2775</v>
      </c>
      <c r="I1509" s="4">
        <v>381213</v>
      </c>
      <c r="J1509" s="4">
        <v>142</v>
      </c>
      <c r="K1509" s="4">
        <v>166</v>
      </c>
      <c r="L1509" s="4">
        <v>2705</v>
      </c>
      <c r="M1509" s="4">
        <v>449325</v>
      </c>
      <c r="N1509" s="4">
        <v>317</v>
      </c>
      <c r="O1509" s="4">
        <v>199</v>
      </c>
      <c r="P1509" s="4">
        <v>2740</v>
      </c>
      <c r="Q1509" s="4">
        <v>559065</v>
      </c>
      <c r="R1509" s="4">
        <v>33</v>
      </c>
      <c r="S1509" s="4">
        <v>238</v>
      </c>
      <c r="T1509" s="4">
        <v>2593</v>
      </c>
      <c r="U1509" s="4">
        <v>621148</v>
      </c>
      <c r="V1509" s="4">
        <v>20</v>
      </c>
      <c r="W1509" s="4">
        <v>257</v>
      </c>
      <c r="X1509" s="4">
        <v>2310</v>
      </c>
      <c r="Y1509" s="4">
        <v>664432</v>
      </c>
      <c r="Z1509" s="4">
        <v>43</v>
      </c>
      <c r="AA1509" s="4">
        <v>298</v>
      </c>
      <c r="AB1509" s="4">
        <v>2567</v>
      </c>
      <c r="AC1509" s="4">
        <v>769088</v>
      </c>
      <c r="AD1509" s="4">
        <v>3</v>
      </c>
      <c r="AE1509" s="4">
        <v>335</v>
      </c>
      <c r="AF1509" s="4">
        <v>2420</v>
      </c>
      <c r="AG1509" s="4">
        <v>819627</v>
      </c>
      <c r="AH1509" s="4"/>
      <c r="AI1509" s="4"/>
      <c r="AJ1509" s="4"/>
      <c r="AK1509" s="4"/>
      <c r="AL1509" s="4"/>
      <c r="AM1509" s="4"/>
      <c r="AN1509" s="4"/>
      <c r="AO1509" s="4"/>
      <c r="AP1509">
        <v>1</v>
      </c>
      <c r="AQ1509">
        <v>580</v>
      </c>
      <c r="AR1509">
        <v>2700</v>
      </c>
      <c r="AS1509">
        <v>1566000</v>
      </c>
    </row>
    <row r="1510" spans="1:45" ht="15" x14ac:dyDescent="0.2">
      <c r="A1510" s="36">
        <v>38852</v>
      </c>
      <c r="B1510" s="32"/>
      <c r="C1510" s="32"/>
      <c r="D1510" s="32"/>
      <c r="E1510" s="33"/>
      <c r="F1510" s="32"/>
      <c r="G1510" s="32"/>
      <c r="H1510" s="32"/>
      <c r="I1510" s="32"/>
      <c r="J1510" s="32">
        <v>63</v>
      </c>
      <c r="K1510" s="32">
        <v>167</v>
      </c>
      <c r="L1510" s="25">
        <v>2767</v>
      </c>
      <c r="M1510" s="25">
        <v>462325</v>
      </c>
      <c r="N1510" s="25">
        <v>20</v>
      </c>
      <c r="O1510" s="25">
        <v>191</v>
      </c>
      <c r="P1510" s="25">
        <v>2360</v>
      </c>
      <c r="Q1510" s="25">
        <v>499374</v>
      </c>
      <c r="R1510" s="32"/>
      <c r="S1510" s="32"/>
      <c r="T1510" s="32"/>
      <c r="U1510" s="32"/>
      <c r="V1510" s="32">
        <v>38</v>
      </c>
      <c r="W1510" s="32">
        <v>268</v>
      </c>
      <c r="X1510" s="32">
        <v>2467</v>
      </c>
      <c r="Y1510" s="32">
        <v>664863</v>
      </c>
      <c r="Z1510" s="25">
        <v>15</v>
      </c>
      <c r="AA1510" s="25">
        <v>297</v>
      </c>
      <c r="AB1510" s="25">
        <v>2440</v>
      </c>
      <c r="AC1510" s="25">
        <v>723867</v>
      </c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25"/>
    </row>
    <row r="1511" spans="1:45" ht="15" x14ac:dyDescent="0.2">
      <c r="A1511" s="8">
        <v>38853</v>
      </c>
      <c r="B1511" s="4">
        <v>17</v>
      </c>
      <c r="C1511" s="4">
        <v>128</v>
      </c>
      <c r="D1511" s="4">
        <v>2950</v>
      </c>
      <c r="E1511" s="10">
        <v>377600</v>
      </c>
      <c r="F1511" s="4">
        <v>33</v>
      </c>
      <c r="G1511" s="4">
        <v>142</v>
      </c>
      <c r="H1511" s="4">
        <v>2683</v>
      </c>
      <c r="I1511" s="4">
        <v>380924</v>
      </c>
      <c r="J1511" s="4">
        <v>89</v>
      </c>
      <c r="K1511" s="4">
        <v>160</v>
      </c>
      <c r="L1511" s="4">
        <v>2730</v>
      </c>
      <c r="M1511" s="4">
        <v>443903</v>
      </c>
      <c r="N1511" s="4">
        <v>252</v>
      </c>
      <c r="O1511" s="4">
        <v>191</v>
      </c>
      <c r="P1511" s="4">
        <v>2761</v>
      </c>
      <c r="Q1511" s="4">
        <v>535256</v>
      </c>
      <c r="R1511" s="4">
        <v>100</v>
      </c>
      <c r="S1511" s="4">
        <v>225</v>
      </c>
      <c r="T1511" s="4">
        <v>2750</v>
      </c>
      <c r="U1511" s="4">
        <v>618750</v>
      </c>
      <c r="V1511" s="4">
        <v>14</v>
      </c>
      <c r="W1511" s="4">
        <v>298</v>
      </c>
      <c r="X1511" s="4">
        <v>2460</v>
      </c>
      <c r="Y1511" s="4">
        <v>733783</v>
      </c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</row>
    <row r="1512" spans="1:45" ht="15" x14ac:dyDescent="0.2">
      <c r="A1512" s="30">
        <v>38855</v>
      </c>
      <c r="B1512" s="25">
        <v>10</v>
      </c>
      <c r="C1512" s="25">
        <v>116</v>
      </c>
      <c r="D1512" s="25">
        <v>2500</v>
      </c>
      <c r="E1512" s="26">
        <v>289500</v>
      </c>
      <c r="F1512" s="25">
        <v>124</v>
      </c>
      <c r="G1512" s="25">
        <v>140</v>
      </c>
      <c r="H1512" s="25">
        <v>2800</v>
      </c>
      <c r="I1512" s="25">
        <v>392000</v>
      </c>
      <c r="J1512" s="25">
        <v>104</v>
      </c>
      <c r="K1512" s="25">
        <v>162</v>
      </c>
      <c r="L1512" s="25">
        <v>2750</v>
      </c>
      <c r="M1512" s="25">
        <v>445500</v>
      </c>
      <c r="N1512" s="25">
        <v>213</v>
      </c>
      <c r="O1512" s="25">
        <v>200</v>
      </c>
      <c r="P1512" s="25">
        <v>2775</v>
      </c>
      <c r="Q1512" s="25">
        <v>555000</v>
      </c>
      <c r="R1512" s="25">
        <v>121</v>
      </c>
      <c r="S1512" s="25">
        <v>233</v>
      </c>
      <c r="T1512" s="25">
        <v>2670</v>
      </c>
      <c r="U1512" s="25">
        <v>622110</v>
      </c>
      <c r="V1512" s="25">
        <v>158</v>
      </c>
      <c r="W1512" s="25">
        <v>265</v>
      </c>
      <c r="X1512" s="25">
        <v>2600</v>
      </c>
      <c r="Y1512" s="25">
        <v>689716</v>
      </c>
      <c r="Z1512" s="25">
        <v>97</v>
      </c>
      <c r="AA1512" s="25">
        <v>300</v>
      </c>
      <c r="AB1512" s="25">
        <v>2520</v>
      </c>
      <c r="AC1512" s="25">
        <v>754833</v>
      </c>
      <c r="AD1512" s="25"/>
      <c r="AE1512" s="25"/>
      <c r="AF1512" s="25"/>
      <c r="AG1512" s="25"/>
      <c r="AH1512" s="4"/>
      <c r="AI1512" s="4"/>
      <c r="AJ1512" s="4"/>
      <c r="AK1512" s="4"/>
      <c r="AL1512" s="4"/>
      <c r="AM1512" s="4"/>
      <c r="AN1512" s="4"/>
      <c r="AO1512" s="32"/>
    </row>
    <row r="1513" spans="1:45" ht="15" x14ac:dyDescent="0.2">
      <c r="A1513" s="8">
        <v>38856</v>
      </c>
      <c r="B1513" s="4">
        <v>25</v>
      </c>
      <c r="C1513" s="4">
        <v>123</v>
      </c>
      <c r="D1513" s="4">
        <v>2775</v>
      </c>
      <c r="E1513" s="10">
        <v>353604</v>
      </c>
      <c r="F1513" s="4">
        <v>42</v>
      </c>
      <c r="G1513" s="4">
        <v>141</v>
      </c>
      <c r="H1513" s="4">
        <v>2733</v>
      </c>
      <c r="I1513" s="4">
        <v>387910</v>
      </c>
      <c r="J1513" s="4">
        <v>48</v>
      </c>
      <c r="K1513" s="4">
        <v>167</v>
      </c>
      <c r="L1513" s="4">
        <v>2740</v>
      </c>
      <c r="M1513" s="4">
        <v>464981</v>
      </c>
      <c r="N1513" s="4">
        <v>120</v>
      </c>
      <c r="O1513" s="4">
        <v>203</v>
      </c>
      <c r="P1513" s="4">
        <v>2835</v>
      </c>
      <c r="Q1513" s="4">
        <v>576804</v>
      </c>
      <c r="R1513" s="4">
        <v>40</v>
      </c>
      <c r="S1513" s="4">
        <v>226</v>
      </c>
      <c r="T1513" s="4">
        <v>2790</v>
      </c>
      <c r="U1513" s="4">
        <v>631639</v>
      </c>
      <c r="V1513" s="4">
        <v>42</v>
      </c>
      <c r="W1513" s="4">
        <v>254</v>
      </c>
      <c r="X1513" s="4">
        <v>2580</v>
      </c>
      <c r="Y1513" s="4">
        <v>656057</v>
      </c>
      <c r="Z1513" s="4">
        <v>54</v>
      </c>
      <c r="AA1513" s="4">
        <v>295</v>
      </c>
      <c r="AB1513" s="4">
        <v>2530</v>
      </c>
      <c r="AC1513" s="4">
        <v>748790</v>
      </c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>
        <v>1</v>
      </c>
      <c r="AQ1513">
        <v>706</v>
      </c>
      <c r="AR1513">
        <v>2240</v>
      </c>
      <c r="AS1513">
        <v>1581440</v>
      </c>
    </row>
    <row r="1514" spans="1:45" ht="15" x14ac:dyDescent="0.2">
      <c r="A1514" s="12">
        <v>38859</v>
      </c>
      <c r="B1514" s="4"/>
      <c r="C1514" s="4"/>
      <c r="D1514" s="4"/>
      <c r="E1514" s="10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</row>
    <row r="1515" spans="1:45" ht="15" x14ac:dyDescent="0.2">
      <c r="A1515" s="8">
        <v>38860</v>
      </c>
      <c r="B1515" s="4">
        <v>16</v>
      </c>
      <c r="C1515" s="4">
        <v>122</v>
      </c>
      <c r="D1515" s="4">
        <v>2875</v>
      </c>
      <c r="E1515" s="10">
        <v>347881</v>
      </c>
      <c r="F1515" s="4">
        <v>43</v>
      </c>
      <c r="G1515" s="4">
        <v>136</v>
      </c>
      <c r="H1515" s="4">
        <v>2900</v>
      </c>
      <c r="I1515" s="4">
        <v>401284</v>
      </c>
      <c r="J1515" s="4">
        <v>223</v>
      </c>
      <c r="K1515" s="4">
        <v>166</v>
      </c>
      <c r="L1515" s="4">
        <v>2806</v>
      </c>
      <c r="M1515" s="4">
        <v>480276</v>
      </c>
      <c r="N1515" s="4">
        <v>90</v>
      </c>
      <c r="O1515" s="4">
        <v>193</v>
      </c>
      <c r="P1515" s="4">
        <v>2762</v>
      </c>
      <c r="Q1515" s="4">
        <v>534618</v>
      </c>
      <c r="R1515" s="4">
        <v>21</v>
      </c>
      <c r="S1515" s="4">
        <v>244</v>
      </c>
      <c r="T1515" s="4">
        <v>2640</v>
      </c>
      <c r="U1515" s="4">
        <v>651806</v>
      </c>
      <c r="V1515" s="4">
        <v>82</v>
      </c>
      <c r="W1515" s="4">
        <v>259</v>
      </c>
      <c r="X1515" s="4">
        <v>2660</v>
      </c>
      <c r="Y1515" s="4">
        <v>689100</v>
      </c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>
        <v>3</v>
      </c>
      <c r="AQ1515">
        <v>549</v>
      </c>
      <c r="AR1515">
        <v>2440</v>
      </c>
      <c r="AS1515">
        <v>1347507</v>
      </c>
    </row>
    <row r="1516" spans="1:45" ht="15" x14ac:dyDescent="0.2">
      <c r="A1516" s="30">
        <v>38862</v>
      </c>
      <c r="B1516" s="25">
        <v>27</v>
      </c>
      <c r="C1516" s="25">
        <v>123</v>
      </c>
      <c r="D1516" s="25">
        <v>2733</v>
      </c>
      <c r="E1516" s="26">
        <v>340696</v>
      </c>
      <c r="F1516" s="25">
        <v>33</v>
      </c>
      <c r="G1516" s="25">
        <v>138</v>
      </c>
      <c r="H1516" s="25">
        <v>2850</v>
      </c>
      <c r="I1516" s="25">
        <v>393300</v>
      </c>
      <c r="J1516" s="25">
        <v>80</v>
      </c>
      <c r="K1516" s="25">
        <v>159</v>
      </c>
      <c r="L1516" s="25">
        <v>2850</v>
      </c>
      <c r="M1516" s="25">
        <v>457500</v>
      </c>
      <c r="N1516" s="25">
        <v>258</v>
      </c>
      <c r="O1516" s="25">
        <v>201</v>
      </c>
      <c r="P1516" s="25">
        <v>2840</v>
      </c>
      <c r="Q1516" s="25">
        <v>570840</v>
      </c>
      <c r="R1516" s="25">
        <v>175</v>
      </c>
      <c r="S1516" s="25">
        <v>235</v>
      </c>
      <c r="T1516" s="25">
        <v>2631</v>
      </c>
      <c r="U1516" s="25">
        <v>620629</v>
      </c>
      <c r="V1516" s="25">
        <v>106</v>
      </c>
      <c r="W1516" s="25">
        <v>266</v>
      </c>
      <c r="X1516" s="25">
        <v>2700</v>
      </c>
      <c r="Y1516" s="25">
        <v>718200</v>
      </c>
      <c r="Z1516" s="25">
        <v>78</v>
      </c>
      <c r="AA1516" s="25">
        <v>288</v>
      </c>
      <c r="AB1516" s="25">
        <v>2525</v>
      </c>
      <c r="AC1516" s="25">
        <v>727016</v>
      </c>
      <c r="AD1516" s="25">
        <v>10</v>
      </c>
      <c r="AE1516" s="25">
        <v>337</v>
      </c>
      <c r="AF1516" s="25">
        <v>2480</v>
      </c>
      <c r="AG1516" s="25">
        <v>835760</v>
      </c>
      <c r="AH1516" s="4"/>
      <c r="AI1516" s="4"/>
      <c r="AJ1516" s="4"/>
      <c r="AK1516" s="4"/>
      <c r="AL1516" s="4"/>
      <c r="AM1516" s="4"/>
      <c r="AN1516" s="4"/>
      <c r="AO1516" s="25"/>
    </row>
    <row r="1517" spans="1:45" ht="15.75" x14ac:dyDescent="0.25">
      <c r="A1517" s="8">
        <v>38863</v>
      </c>
      <c r="B1517" s="4">
        <v>5</v>
      </c>
      <c r="C1517" s="4">
        <v>127</v>
      </c>
      <c r="D1517" s="4">
        <v>2900</v>
      </c>
      <c r="E1517" s="10">
        <v>368880</v>
      </c>
      <c r="F1517" s="4">
        <v>16</v>
      </c>
      <c r="G1517" s="4">
        <v>142</v>
      </c>
      <c r="H1517" s="4">
        <v>2800</v>
      </c>
      <c r="I1517" s="4">
        <v>400075</v>
      </c>
      <c r="J1517" s="4">
        <v>107</v>
      </c>
      <c r="K1517" s="4">
        <v>163</v>
      </c>
      <c r="L1517" s="4">
        <v>2598</v>
      </c>
      <c r="M1517" s="4">
        <v>481504</v>
      </c>
      <c r="N1517" s="4">
        <v>85</v>
      </c>
      <c r="O1517" s="4">
        <v>203</v>
      </c>
      <c r="P1517" s="4">
        <v>2714</v>
      </c>
      <c r="Q1517" s="4">
        <v>558294</v>
      </c>
      <c r="R1517" s="4">
        <v>143</v>
      </c>
      <c r="S1517" s="4">
        <v>225</v>
      </c>
      <c r="T1517" s="4">
        <v>2678</v>
      </c>
      <c r="U1517" s="4">
        <v>623616</v>
      </c>
      <c r="V1517" s="4">
        <v>55</v>
      </c>
      <c r="W1517" s="4">
        <v>270</v>
      </c>
      <c r="X1517" s="4">
        <v>2587</v>
      </c>
      <c r="Y1517" s="4">
        <v>698095</v>
      </c>
      <c r="Z1517" s="4">
        <v>19</v>
      </c>
      <c r="AA1517" s="4">
        <v>292</v>
      </c>
      <c r="AB1517" s="4">
        <v>2600</v>
      </c>
      <c r="AC1517" s="4">
        <v>759747</v>
      </c>
      <c r="AD1517" s="4">
        <v>9</v>
      </c>
      <c r="AE1517" s="4">
        <v>323</v>
      </c>
      <c r="AF1517" s="4">
        <v>2560</v>
      </c>
      <c r="AG1517" s="4">
        <v>827164</v>
      </c>
      <c r="AH1517" s="6">
        <v>8</v>
      </c>
      <c r="AI1517" s="6">
        <v>392</v>
      </c>
      <c r="AJ1517" s="6">
        <v>2580</v>
      </c>
      <c r="AK1517" s="6">
        <v>1011360</v>
      </c>
      <c r="AL1517" s="4"/>
      <c r="AM1517" s="4"/>
      <c r="AN1517" s="4"/>
      <c r="AO1517" s="4"/>
      <c r="AP1517">
        <v>2</v>
      </c>
      <c r="AQ1517">
        <v>565</v>
      </c>
      <c r="AR1517">
        <v>2380</v>
      </c>
      <c r="AS1517">
        <v>1343460</v>
      </c>
    </row>
    <row r="1518" spans="1:45" ht="15" x14ac:dyDescent="0.2">
      <c r="A1518" s="34">
        <v>38866</v>
      </c>
      <c r="B1518" s="32">
        <v>12</v>
      </c>
      <c r="C1518" s="32">
        <v>115</v>
      </c>
      <c r="D1518" s="32">
        <v>2330</v>
      </c>
      <c r="E1518" s="33">
        <v>272816</v>
      </c>
      <c r="F1518" s="32">
        <v>25</v>
      </c>
      <c r="G1518" s="32">
        <v>138</v>
      </c>
      <c r="H1518" s="32">
        <v>2700</v>
      </c>
      <c r="I1518" s="32">
        <v>376256</v>
      </c>
      <c r="J1518" s="32">
        <v>67</v>
      </c>
      <c r="K1518" s="32">
        <v>162</v>
      </c>
      <c r="L1518" s="25">
        <v>2740</v>
      </c>
      <c r="M1518" s="25">
        <v>444328</v>
      </c>
      <c r="N1518" s="25">
        <v>19</v>
      </c>
      <c r="O1518" s="25">
        <v>191</v>
      </c>
      <c r="P1518" s="25">
        <v>2582</v>
      </c>
      <c r="Q1518" s="25">
        <v>504649</v>
      </c>
      <c r="R1518" s="25">
        <v>4</v>
      </c>
      <c r="S1518" s="25">
        <v>236</v>
      </c>
      <c r="T1518" s="25">
        <v>2440</v>
      </c>
      <c r="U1518" s="25">
        <v>586990</v>
      </c>
      <c r="V1518" s="32"/>
      <c r="W1518" s="32"/>
      <c r="X1518" s="32"/>
      <c r="Y1518" s="32"/>
      <c r="Z1518" s="25">
        <v>23</v>
      </c>
      <c r="AA1518" s="25">
        <v>312</v>
      </c>
      <c r="AB1518" s="25">
        <v>2398</v>
      </c>
      <c r="AC1518" s="25">
        <v>775062</v>
      </c>
      <c r="AD1518" s="32"/>
      <c r="AE1518" s="32"/>
      <c r="AF1518" s="32"/>
      <c r="AG1518" s="32"/>
      <c r="AH1518" s="4"/>
      <c r="AI1518" s="4"/>
      <c r="AJ1518" s="4"/>
      <c r="AK1518" s="4"/>
      <c r="AL1518" s="4"/>
      <c r="AM1518" s="4"/>
      <c r="AN1518" s="4"/>
      <c r="AO1518" s="25"/>
    </row>
    <row r="1519" spans="1:45" ht="15" x14ac:dyDescent="0.2">
      <c r="A1519" s="8">
        <v>38867</v>
      </c>
      <c r="B1519" s="4">
        <v>6</v>
      </c>
      <c r="C1519" s="4">
        <v>124</v>
      </c>
      <c r="D1519" s="4">
        <v>2725</v>
      </c>
      <c r="E1519" s="10">
        <v>338167</v>
      </c>
      <c r="F1519" s="15">
        <v>30</v>
      </c>
      <c r="G1519" s="15">
        <v>142</v>
      </c>
      <c r="H1519" s="15">
        <v>2900</v>
      </c>
      <c r="I1519" s="4">
        <v>412333</v>
      </c>
      <c r="J1519" s="37">
        <v>145</v>
      </c>
      <c r="K1519" s="15">
        <v>169</v>
      </c>
      <c r="L1519" s="15">
        <v>2864</v>
      </c>
      <c r="M1519" s="15">
        <v>483669</v>
      </c>
      <c r="N1519" s="15">
        <v>193</v>
      </c>
      <c r="O1519" s="15">
        <v>202</v>
      </c>
      <c r="P1519" s="15">
        <v>2820</v>
      </c>
      <c r="Q1519" s="15">
        <v>572772</v>
      </c>
      <c r="R1519" s="38">
        <v>103</v>
      </c>
      <c r="S1519" s="15">
        <v>235</v>
      </c>
      <c r="T1519" s="15">
        <v>2654</v>
      </c>
      <c r="U1519" s="15">
        <v>626189</v>
      </c>
      <c r="V1519" s="15">
        <v>38</v>
      </c>
      <c r="W1519" s="15">
        <v>271</v>
      </c>
      <c r="X1519" s="15">
        <v>2570</v>
      </c>
      <c r="Y1519" s="15">
        <v>696831</v>
      </c>
      <c r="Z1519" s="39">
        <v>60</v>
      </c>
      <c r="AA1519" s="39">
        <v>283</v>
      </c>
      <c r="AB1519" s="39">
        <v>2573</v>
      </c>
      <c r="AC1519" s="39">
        <v>726308</v>
      </c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>
        <v>3</v>
      </c>
      <c r="AQ1519">
        <v>664</v>
      </c>
      <c r="AR1519">
        <v>2427</v>
      </c>
      <c r="AS1519">
        <v>1610613</v>
      </c>
    </row>
    <row r="1520" spans="1:45" ht="15" x14ac:dyDescent="0.2">
      <c r="A1520" s="8"/>
      <c r="B1520" s="4"/>
      <c r="C1520" s="4"/>
      <c r="D1520" s="4"/>
      <c r="E1520" s="10"/>
      <c r="F1520" s="15"/>
      <c r="G1520" s="15"/>
      <c r="H1520" s="15"/>
      <c r="I1520" s="4"/>
      <c r="J1520" s="37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39"/>
      <c r="AA1520" s="39"/>
      <c r="AB1520" s="39"/>
      <c r="AC1520" s="39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</row>
    <row r="1521" spans="1:45" ht="15" x14ac:dyDescent="0.2">
      <c r="A1521" s="30">
        <v>38869</v>
      </c>
      <c r="B1521" s="25">
        <v>23</v>
      </c>
      <c r="C1521" s="25">
        <v>106</v>
      </c>
      <c r="D1521" s="25">
        <v>2633</v>
      </c>
      <c r="E1521" s="26">
        <v>288548</v>
      </c>
      <c r="F1521" s="25">
        <v>20</v>
      </c>
      <c r="G1521" s="25">
        <v>136</v>
      </c>
      <c r="H1521" s="25">
        <v>2900</v>
      </c>
      <c r="I1521" s="25">
        <f>H1521*G1521</f>
        <v>394400</v>
      </c>
      <c r="J1521" s="25">
        <v>201</v>
      </c>
      <c r="K1521" s="25">
        <v>166</v>
      </c>
      <c r="L1521" s="25">
        <v>2857</v>
      </c>
      <c r="M1521" s="25">
        <v>479252</v>
      </c>
      <c r="N1521" s="25">
        <v>375</v>
      </c>
      <c r="O1521" s="25">
        <v>194</v>
      </c>
      <c r="P1521" s="25">
        <v>2783</v>
      </c>
      <c r="Q1521" s="25">
        <v>540688</v>
      </c>
      <c r="R1521" s="25">
        <v>127</v>
      </c>
      <c r="S1521" s="25">
        <v>240</v>
      </c>
      <c r="T1521" s="25">
        <v>2643</v>
      </c>
      <c r="U1521" s="25">
        <v>633640</v>
      </c>
      <c r="V1521" s="25">
        <v>43</v>
      </c>
      <c r="W1521" s="25">
        <v>266</v>
      </c>
      <c r="X1521" s="25">
        <v>2545</v>
      </c>
      <c r="Y1521" s="25">
        <v>686020</v>
      </c>
      <c r="Z1521" s="25">
        <v>64</v>
      </c>
      <c r="AA1521" s="25">
        <v>290</v>
      </c>
      <c r="AB1521" s="25">
        <v>2524</v>
      </c>
      <c r="AC1521" s="25">
        <v>745794</v>
      </c>
      <c r="AD1521" s="25">
        <v>6</v>
      </c>
      <c r="AE1521" s="25">
        <v>352</v>
      </c>
      <c r="AF1521" s="25">
        <v>2500</v>
      </c>
      <c r="AG1521" s="25">
        <v>880000</v>
      </c>
      <c r="AH1521" s="1">
        <v>46</v>
      </c>
      <c r="AI1521" s="1">
        <v>372</v>
      </c>
      <c r="AJ1521" s="1">
        <v>2558</v>
      </c>
      <c r="AK1521" s="1">
        <v>950470</v>
      </c>
      <c r="AL1521" s="4"/>
      <c r="AM1521" s="4"/>
      <c r="AN1521" s="4"/>
      <c r="AO1521" s="32"/>
    </row>
    <row r="1522" spans="1:45" ht="15" x14ac:dyDescent="0.2">
      <c r="A1522" s="8">
        <v>38870</v>
      </c>
      <c r="B1522" s="4">
        <v>28</v>
      </c>
      <c r="C1522" s="4">
        <v>122</v>
      </c>
      <c r="D1522" s="4">
        <v>2850</v>
      </c>
      <c r="E1522" s="10">
        <v>342182</v>
      </c>
      <c r="F1522" s="15">
        <v>94</v>
      </c>
      <c r="G1522" s="15">
        <v>142</v>
      </c>
      <c r="H1522" s="15">
        <v>3125</v>
      </c>
      <c r="I1522" s="4">
        <v>441162</v>
      </c>
      <c r="J1522" s="37">
        <v>199</v>
      </c>
      <c r="K1522" s="15">
        <v>167</v>
      </c>
      <c r="L1522" s="15">
        <v>2895</v>
      </c>
      <c r="M1522" s="15">
        <v>485019</v>
      </c>
      <c r="N1522" s="15">
        <v>392</v>
      </c>
      <c r="O1522" s="15">
        <v>201</v>
      </c>
      <c r="P1522" s="15">
        <v>2782</v>
      </c>
      <c r="Q1522" s="15">
        <v>565236</v>
      </c>
      <c r="R1522" s="15">
        <v>40</v>
      </c>
      <c r="S1522" s="15">
        <v>229</v>
      </c>
      <c r="T1522" s="15">
        <v>2740</v>
      </c>
      <c r="U1522" s="15">
        <v>628693</v>
      </c>
      <c r="V1522" s="15">
        <v>27</v>
      </c>
      <c r="W1522" s="15">
        <v>258</v>
      </c>
      <c r="X1522" s="15">
        <v>2627</v>
      </c>
      <c r="Y1522" s="15">
        <v>681793</v>
      </c>
      <c r="Z1522" s="39">
        <v>20</v>
      </c>
      <c r="AA1522" s="39">
        <v>288</v>
      </c>
      <c r="AB1522" s="39">
        <v>2580</v>
      </c>
      <c r="AC1522" s="39">
        <v>744072</v>
      </c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>
        <v>3</v>
      </c>
      <c r="AQ1522">
        <v>609</v>
      </c>
      <c r="AR1522">
        <v>2433</v>
      </c>
      <c r="AS1522">
        <v>1480080</v>
      </c>
    </row>
    <row r="1523" spans="1:45" ht="15" x14ac:dyDescent="0.2">
      <c r="A1523" s="34">
        <v>38873</v>
      </c>
      <c r="B1523" s="32"/>
      <c r="C1523" s="32"/>
      <c r="D1523" s="32"/>
      <c r="E1523" s="33"/>
      <c r="F1523" s="32">
        <v>27</v>
      </c>
      <c r="G1523" s="32">
        <v>145</v>
      </c>
      <c r="H1523" s="32">
        <v>3000</v>
      </c>
      <c r="I1523" s="32">
        <v>436222</v>
      </c>
      <c r="J1523" s="32">
        <v>36</v>
      </c>
      <c r="K1523" s="32">
        <v>176</v>
      </c>
      <c r="L1523" s="25">
        <v>2850</v>
      </c>
      <c r="M1523" s="25">
        <v>494378</v>
      </c>
      <c r="N1523" s="25">
        <v>215</v>
      </c>
      <c r="O1523" s="25">
        <v>200</v>
      </c>
      <c r="P1523" s="25">
        <v>2743</v>
      </c>
      <c r="Q1523" s="25">
        <v>550071</v>
      </c>
      <c r="R1523" s="25">
        <v>154</v>
      </c>
      <c r="S1523" s="25">
        <v>233</v>
      </c>
      <c r="T1523" s="25">
        <v>2640</v>
      </c>
      <c r="U1523" s="25">
        <v>618292</v>
      </c>
      <c r="V1523" s="32">
        <v>86</v>
      </c>
      <c r="W1523" s="32">
        <v>258</v>
      </c>
      <c r="X1523" s="32">
        <v>2675</v>
      </c>
      <c r="Y1523" s="32">
        <v>689980</v>
      </c>
      <c r="Z1523" s="25">
        <v>18</v>
      </c>
      <c r="AA1523" s="25">
        <v>303</v>
      </c>
      <c r="AB1523" s="25">
        <v>2560</v>
      </c>
      <c r="AC1523" s="25">
        <v>775396</v>
      </c>
      <c r="AD1523" s="25">
        <v>37</v>
      </c>
      <c r="AE1523" s="25">
        <v>343</v>
      </c>
      <c r="AF1523" s="25">
        <v>2493</v>
      </c>
      <c r="AG1523" s="25">
        <v>874943</v>
      </c>
      <c r="AH1523" s="1">
        <v>52</v>
      </c>
      <c r="AI1523" s="1">
        <v>365</v>
      </c>
      <c r="AJ1523" s="1">
        <v>2567</v>
      </c>
      <c r="AK1523" s="1">
        <v>937440</v>
      </c>
      <c r="AL1523" s="4"/>
      <c r="AM1523" s="4"/>
      <c r="AN1523" s="4"/>
      <c r="AO1523" s="25"/>
    </row>
    <row r="1524" spans="1:45" ht="15.75" x14ac:dyDescent="0.25">
      <c r="A1524" s="8">
        <v>38874</v>
      </c>
      <c r="B1524" s="4">
        <v>51</v>
      </c>
      <c r="C1524" s="4">
        <v>123</v>
      </c>
      <c r="D1524" s="4">
        <v>3000</v>
      </c>
      <c r="E1524" s="10">
        <v>372043</v>
      </c>
      <c r="F1524" s="4">
        <v>60</v>
      </c>
      <c r="G1524" s="4">
        <v>141</v>
      </c>
      <c r="H1524" s="4">
        <v>2850</v>
      </c>
      <c r="I1524" s="4">
        <v>401240</v>
      </c>
      <c r="J1524" s="4">
        <v>143</v>
      </c>
      <c r="K1524" s="4">
        <v>164</v>
      </c>
      <c r="L1524" s="40">
        <v>2861</v>
      </c>
      <c r="M1524" s="4">
        <v>473701</v>
      </c>
      <c r="N1524" s="4">
        <v>111</v>
      </c>
      <c r="O1524" s="4">
        <v>200</v>
      </c>
      <c r="P1524" s="4">
        <v>2793</v>
      </c>
      <c r="Q1524" s="25">
        <v>559114</v>
      </c>
      <c r="R1524" s="4">
        <v>209</v>
      </c>
      <c r="S1524" s="25">
        <v>227</v>
      </c>
      <c r="T1524" s="4">
        <v>2677</v>
      </c>
      <c r="U1524" s="4">
        <v>609900</v>
      </c>
      <c r="V1524" s="4">
        <v>143</v>
      </c>
      <c r="W1524" s="4">
        <v>265</v>
      </c>
      <c r="X1524" s="4">
        <v>2649</v>
      </c>
      <c r="Y1524" s="4">
        <v>705336</v>
      </c>
      <c r="Z1524" s="4">
        <v>10</v>
      </c>
      <c r="AA1524" s="4">
        <v>302</v>
      </c>
      <c r="AB1524" s="4">
        <v>2570</v>
      </c>
      <c r="AC1524" s="4">
        <v>771732</v>
      </c>
      <c r="AD1524" s="4">
        <v>1</v>
      </c>
      <c r="AE1524" s="4">
        <v>340</v>
      </c>
      <c r="AF1524" s="4">
        <v>2380</v>
      </c>
      <c r="AG1524" s="4">
        <v>809200</v>
      </c>
      <c r="AH1524" s="6">
        <v>6</v>
      </c>
      <c r="AI1524" s="6">
        <v>379</v>
      </c>
      <c r="AJ1524" s="6">
        <v>2480</v>
      </c>
      <c r="AK1524" s="6">
        <v>940747</v>
      </c>
      <c r="AL1524" s="4"/>
      <c r="AM1524" s="4"/>
      <c r="AN1524" s="4"/>
      <c r="AO1524" s="4"/>
      <c r="AP1524">
        <v>4</v>
      </c>
      <c r="AQ1524">
        <v>574</v>
      </c>
      <c r="AR1524">
        <v>2475</v>
      </c>
      <c r="AS1524">
        <v>1422600</v>
      </c>
    </row>
    <row r="1525" spans="1:45" ht="15" x14ac:dyDescent="0.2">
      <c r="A1525" s="30">
        <v>38876</v>
      </c>
      <c r="B1525" s="25">
        <v>21</v>
      </c>
      <c r="C1525" s="25">
        <v>125</v>
      </c>
      <c r="D1525" s="25">
        <v>2830</v>
      </c>
      <c r="E1525" s="26">
        <v>356648</v>
      </c>
      <c r="F1525" s="25">
        <v>60</v>
      </c>
      <c r="G1525" s="25">
        <v>140</v>
      </c>
      <c r="H1525" s="25">
        <v>2983</v>
      </c>
      <c r="I1525" s="25">
        <v>418318</v>
      </c>
      <c r="J1525" s="25">
        <v>107</v>
      </c>
      <c r="K1525" s="25">
        <v>166</v>
      </c>
      <c r="L1525" s="25">
        <v>2721</v>
      </c>
      <c r="M1525" s="25">
        <v>458392</v>
      </c>
      <c r="N1525" s="25">
        <v>266</v>
      </c>
      <c r="O1525" s="25">
        <v>199</v>
      </c>
      <c r="P1525" s="25">
        <v>2823</v>
      </c>
      <c r="Q1525" s="25">
        <v>561809</v>
      </c>
      <c r="R1525" s="25">
        <v>137</v>
      </c>
      <c r="S1525" s="25">
        <v>242</v>
      </c>
      <c r="T1525" s="25">
        <v>2629</v>
      </c>
      <c r="U1525" s="25">
        <v>634281</v>
      </c>
      <c r="V1525" s="25">
        <v>67</v>
      </c>
      <c r="W1525" s="25">
        <v>264</v>
      </c>
      <c r="X1525" s="25">
        <v>2570</v>
      </c>
      <c r="Y1525" s="25">
        <v>682279</v>
      </c>
      <c r="Z1525" s="25">
        <v>45</v>
      </c>
      <c r="AA1525" s="25">
        <v>297</v>
      </c>
      <c r="AB1525" s="25">
        <v>2513</v>
      </c>
      <c r="AC1525" s="25">
        <v>743102</v>
      </c>
      <c r="AD1525" s="25">
        <v>64</v>
      </c>
      <c r="AE1525" s="25">
        <v>339</v>
      </c>
      <c r="AF1525" s="25">
        <v>2555</v>
      </c>
      <c r="AG1525" s="25">
        <v>866618</v>
      </c>
      <c r="AH1525" s="4"/>
      <c r="AI1525" s="4"/>
      <c r="AJ1525" s="4"/>
      <c r="AK1525" s="4"/>
      <c r="AL1525" s="4"/>
      <c r="AM1525" s="4"/>
      <c r="AN1525" s="4"/>
      <c r="AO1525" s="25"/>
    </row>
    <row r="1526" spans="1:45" ht="15" x14ac:dyDescent="0.2">
      <c r="A1526" s="8">
        <v>38877</v>
      </c>
      <c r="B1526" s="4">
        <v>39</v>
      </c>
      <c r="C1526" s="4">
        <v>117</v>
      </c>
      <c r="D1526" s="4">
        <v>2962</v>
      </c>
      <c r="E1526" s="10">
        <v>339785</v>
      </c>
      <c r="F1526" s="4">
        <v>56</v>
      </c>
      <c r="G1526" s="4">
        <v>140</v>
      </c>
      <c r="H1526" s="4">
        <v>2917</v>
      </c>
      <c r="I1526" s="4">
        <v>411577</v>
      </c>
      <c r="J1526" s="4">
        <v>196</v>
      </c>
      <c r="K1526" s="4">
        <v>161</v>
      </c>
      <c r="L1526" s="40">
        <v>2827</v>
      </c>
      <c r="M1526" s="4">
        <v>459217</v>
      </c>
      <c r="N1526" s="4">
        <v>72</v>
      </c>
      <c r="O1526" s="4">
        <v>200</v>
      </c>
      <c r="P1526" s="4">
        <v>2771</v>
      </c>
      <c r="Q1526" s="25">
        <v>545468</v>
      </c>
      <c r="R1526" s="4">
        <v>117</v>
      </c>
      <c r="S1526" s="25">
        <v>228</v>
      </c>
      <c r="T1526" s="4">
        <v>2750</v>
      </c>
      <c r="U1526" s="4">
        <v>634485</v>
      </c>
      <c r="V1526" s="4">
        <v>1</v>
      </c>
      <c r="W1526" s="4">
        <v>274</v>
      </c>
      <c r="X1526" s="4">
        <v>2660</v>
      </c>
      <c r="Y1526" s="4">
        <v>728840</v>
      </c>
      <c r="Z1526" s="4"/>
      <c r="AA1526" s="4"/>
      <c r="AB1526" s="4"/>
      <c r="AC1526" s="4"/>
      <c r="AD1526" s="4">
        <v>1</v>
      </c>
      <c r="AE1526" s="4">
        <v>354</v>
      </c>
      <c r="AF1526" s="4">
        <v>2540</v>
      </c>
      <c r="AG1526" s="4">
        <v>899160</v>
      </c>
      <c r="AH1526" s="4"/>
      <c r="AI1526" s="4"/>
      <c r="AJ1526" s="4"/>
      <c r="AK1526" s="4"/>
      <c r="AL1526" s="4"/>
      <c r="AM1526" s="4"/>
      <c r="AN1526" s="4"/>
      <c r="AO1526" s="4"/>
      <c r="AP1526">
        <v>6</v>
      </c>
      <c r="AQ1526">
        <v>448</v>
      </c>
      <c r="AR1526">
        <v>2980</v>
      </c>
      <c r="AS1526">
        <v>1325073</v>
      </c>
    </row>
    <row r="1527" spans="1:45" ht="15" x14ac:dyDescent="0.2">
      <c r="A1527" s="12">
        <v>38880</v>
      </c>
      <c r="B1527" s="4"/>
      <c r="C1527" s="4"/>
      <c r="D1527" s="4"/>
      <c r="E1527" s="10"/>
      <c r="F1527" s="4"/>
      <c r="G1527" s="4"/>
      <c r="H1527" s="4"/>
      <c r="I1527" s="4"/>
      <c r="J1527" s="4"/>
      <c r="K1527" s="4"/>
      <c r="L1527" s="40"/>
      <c r="M1527" s="4"/>
      <c r="N1527" s="4"/>
      <c r="O1527" s="4"/>
      <c r="P1527" s="4"/>
      <c r="Q1527" s="25"/>
      <c r="R1527" s="4"/>
      <c r="S1527" s="25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</row>
    <row r="1528" spans="1:45" ht="15" x14ac:dyDescent="0.2">
      <c r="A1528" s="8">
        <v>38881</v>
      </c>
      <c r="B1528" s="4">
        <v>89</v>
      </c>
      <c r="C1528" s="4">
        <v>119</v>
      </c>
      <c r="D1528" s="4">
        <v>2936</v>
      </c>
      <c r="E1528" s="10">
        <v>342948</v>
      </c>
      <c r="F1528" s="4">
        <v>51</v>
      </c>
      <c r="G1528" s="4">
        <v>138</v>
      </c>
      <c r="H1528" s="4">
        <v>2850</v>
      </c>
      <c r="I1528" s="4">
        <v>397951</v>
      </c>
      <c r="J1528" s="4">
        <v>132</v>
      </c>
      <c r="K1528" s="4">
        <v>162</v>
      </c>
      <c r="L1528" s="4">
        <v>2844</v>
      </c>
      <c r="M1528" s="4">
        <v>466592</v>
      </c>
      <c r="N1528" s="4">
        <v>220</v>
      </c>
      <c r="O1528" s="4">
        <v>194</v>
      </c>
      <c r="P1528" s="4">
        <v>2840</v>
      </c>
      <c r="Q1528" s="25">
        <v>551686</v>
      </c>
      <c r="R1528" s="25">
        <v>119</v>
      </c>
      <c r="S1528" s="25">
        <v>224</v>
      </c>
      <c r="T1528" s="4">
        <v>2713</v>
      </c>
      <c r="U1528" s="4">
        <v>625220</v>
      </c>
      <c r="V1528" s="4">
        <v>22</v>
      </c>
      <c r="W1528" s="4">
        <v>256</v>
      </c>
      <c r="X1528" s="4">
        <v>2720</v>
      </c>
      <c r="Y1528" s="4">
        <v>697556</v>
      </c>
      <c r="Z1528" s="4">
        <v>56</v>
      </c>
      <c r="AA1528" s="4">
        <v>296</v>
      </c>
      <c r="AB1528" s="4">
        <v>2553</v>
      </c>
      <c r="AC1528" s="4">
        <v>754727</v>
      </c>
      <c r="AD1528" s="4"/>
      <c r="AE1528" s="4"/>
      <c r="AF1528" s="4"/>
      <c r="AG1528" s="4"/>
      <c r="AH1528" s="1">
        <v>1</v>
      </c>
      <c r="AI1528" s="1">
        <v>384</v>
      </c>
      <c r="AJ1528" s="1">
        <v>2320</v>
      </c>
      <c r="AK1528" s="1">
        <v>890880</v>
      </c>
      <c r="AL1528" s="1">
        <v>3</v>
      </c>
      <c r="AM1528" s="1">
        <v>405</v>
      </c>
      <c r="AN1528" s="1">
        <v>2340</v>
      </c>
      <c r="AO1528" s="1">
        <v>948480</v>
      </c>
      <c r="AP1528">
        <v>9</v>
      </c>
      <c r="AQ1528">
        <v>613</v>
      </c>
      <c r="AR1528">
        <v>2446</v>
      </c>
      <c r="AS1528">
        <v>1469238</v>
      </c>
    </row>
    <row r="1529" spans="1:45" ht="15" x14ac:dyDescent="0.2">
      <c r="A1529" s="30">
        <v>38883</v>
      </c>
      <c r="B1529" s="25">
        <v>26</v>
      </c>
      <c r="C1529" s="25">
        <v>127</v>
      </c>
      <c r="D1529" s="25">
        <v>2850</v>
      </c>
      <c r="E1529" s="26">
        <v>368069</v>
      </c>
      <c r="F1529" s="25">
        <v>26</v>
      </c>
      <c r="G1529" s="25">
        <v>143</v>
      </c>
      <c r="H1529" s="25">
        <v>2775</v>
      </c>
      <c r="I1529" s="25">
        <v>398935</v>
      </c>
      <c r="J1529" s="25">
        <v>126</v>
      </c>
      <c r="K1529" s="25">
        <v>168</v>
      </c>
      <c r="L1529" s="25">
        <v>2806</v>
      </c>
      <c r="M1529" s="25">
        <v>477685</v>
      </c>
      <c r="N1529" s="25">
        <v>347</v>
      </c>
      <c r="O1529" s="25">
        <v>200</v>
      </c>
      <c r="P1529" s="25">
        <v>2820</v>
      </c>
      <c r="Q1529" s="25">
        <v>552563</v>
      </c>
      <c r="R1529" s="25">
        <v>165</v>
      </c>
      <c r="S1529" s="25">
        <v>228</v>
      </c>
      <c r="T1529" s="25">
        <v>2687</v>
      </c>
      <c r="U1529" s="25">
        <v>612245</v>
      </c>
      <c r="V1529" s="25">
        <v>27</v>
      </c>
      <c r="W1529" s="25">
        <v>266</v>
      </c>
      <c r="X1529" s="25">
        <v>2600</v>
      </c>
      <c r="Y1529" s="25">
        <v>691793</v>
      </c>
      <c r="Z1529" s="25">
        <v>90</v>
      </c>
      <c r="AA1529" s="25">
        <v>292</v>
      </c>
      <c r="AB1529" s="25">
        <v>2580</v>
      </c>
      <c r="AC1529" s="25">
        <v>746998</v>
      </c>
      <c r="AD1529" s="25">
        <v>2</v>
      </c>
      <c r="AE1529" s="25">
        <v>328</v>
      </c>
      <c r="AF1529" s="25">
        <v>2490</v>
      </c>
      <c r="AG1529" s="25">
        <v>816300</v>
      </c>
      <c r="AH1529" s="1">
        <v>1</v>
      </c>
      <c r="AI1529" s="1">
        <v>392</v>
      </c>
      <c r="AJ1529" s="1">
        <v>2400</v>
      </c>
      <c r="AK1529" s="1">
        <v>940800</v>
      </c>
      <c r="AL1529" s="1">
        <v>6</v>
      </c>
      <c r="AM1529" s="1">
        <v>423</v>
      </c>
      <c r="AN1529" s="1">
        <v>2360</v>
      </c>
      <c r="AO1529" s="1">
        <v>997493</v>
      </c>
    </row>
    <row r="1530" spans="1:45" ht="15" x14ac:dyDescent="0.2">
      <c r="A1530" s="8">
        <v>38884</v>
      </c>
      <c r="B1530" s="4">
        <v>6</v>
      </c>
      <c r="C1530" s="4">
        <v>127</v>
      </c>
      <c r="D1530" s="4">
        <v>2850</v>
      </c>
      <c r="E1530" s="10">
        <v>362900</v>
      </c>
      <c r="F1530" s="4">
        <v>24</v>
      </c>
      <c r="G1530" s="4">
        <v>144</v>
      </c>
      <c r="H1530" s="4">
        <v>2900</v>
      </c>
      <c r="I1530" s="4">
        <v>416633</v>
      </c>
      <c r="J1530" s="4">
        <v>126</v>
      </c>
      <c r="K1530" s="4">
        <v>160</v>
      </c>
      <c r="L1530" s="4">
        <v>2843</v>
      </c>
      <c r="M1530" s="4">
        <v>495280</v>
      </c>
      <c r="N1530" s="4">
        <v>218</v>
      </c>
      <c r="O1530" s="4">
        <v>203</v>
      </c>
      <c r="P1530" s="4">
        <v>2814</v>
      </c>
      <c r="Q1530" s="25">
        <v>573653</v>
      </c>
      <c r="R1530" s="25">
        <v>34</v>
      </c>
      <c r="S1530" s="25">
        <v>231</v>
      </c>
      <c r="T1530" s="4">
        <v>2672</v>
      </c>
      <c r="U1530" s="4">
        <v>633362</v>
      </c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>
        <v>1</v>
      </c>
      <c r="AQ1530">
        <v>498</v>
      </c>
      <c r="AR1530">
        <v>2380</v>
      </c>
      <c r="AS1530">
        <v>1185240</v>
      </c>
    </row>
    <row r="1531" spans="1:45" ht="15" x14ac:dyDescent="0.2">
      <c r="A1531" s="34">
        <v>38887</v>
      </c>
      <c r="B1531" s="32">
        <v>205</v>
      </c>
      <c r="C1531" s="32">
        <v>120</v>
      </c>
      <c r="D1531" s="32">
        <v>2900</v>
      </c>
      <c r="E1531" s="33">
        <v>371686</v>
      </c>
      <c r="F1531" s="32">
        <v>452</v>
      </c>
      <c r="G1531" s="32">
        <v>219</v>
      </c>
      <c r="H1531" s="32">
        <v>2838</v>
      </c>
      <c r="I1531" s="32">
        <v>417782</v>
      </c>
      <c r="J1531" s="32">
        <v>960</v>
      </c>
      <c r="K1531" s="32">
        <v>163</v>
      </c>
      <c r="L1531" s="25">
        <v>2767</v>
      </c>
      <c r="M1531" s="25">
        <v>456750</v>
      </c>
      <c r="N1531" s="25">
        <v>1307</v>
      </c>
      <c r="O1531" s="25">
        <v>198</v>
      </c>
      <c r="P1531" s="25">
        <v>2825</v>
      </c>
      <c r="Q1531" s="25">
        <v>545959</v>
      </c>
      <c r="R1531" s="25">
        <v>448</v>
      </c>
      <c r="S1531" s="25">
        <v>230</v>
      </c>
      <c r="T1531" s="25">
        <v>2694</v>
      </c>
      <c r="U1531" s="25">
        <v>619436</v>
      </c>
      <c r="V1531" s="32">
        <v>175</v>
      </c>
      <c r="W1531" s="32">
        <v>259</v>
      </c>
      <c r="X1531" s="32">
        <v>2560</v>
      </c>
      <c r="Y1531" s="32">
        <v>660976</v>
      </c>
      <c r="Z1531" s="25">
        <v>161</v>
      </c>
      <c r="AA1531" s="25">
        <v>298</v>
      </c>
      <c r="AB1531" s="25">
        <v>2533</v>
      </c>
      <c r="AC1531" s="25">
        <v>759775</v>
      </c>
      <c r="AD1531" s="25">
        <v>4</v>
      </c>
      <c r="AE1531" s="25">
        <v>328</v>
      </c>
      <c r="AF1531" s="25">
        <v>2490</v>
      </c>
      <c r="AG1531" s="25">
        <v>816300</v>
      </c>
      <c r="AH1531" s="4"/>
      <c r="AI1531" s="4"/>
      <c r="AJ1531" s="4"/>
      <c r="AK1531" s="4"/>
      <c r="AL1531" s="4"/>
      <c r="AM1531" s="4"/>
      <c r="AN1531" s="4"/>
      <c r="AO1531" s="25"/>
    </row>
    <row r="1532" spans="1:45" ht="15" x14ac:dyDescent="0.2">
      <c r="A1532" s="8">
        <v>38888</v>
      </c>
      <c r="B1532" s="4">
        <v>87</v>
      </c>
      <c r="C1532" s="4">
        <v>111</v>
      </c>
      <c r="D1532" s="4">
        <v>2720</v>
      </c>
      <c r="E1532" s="10">
        <v>305846</v>
      </c>
      <c r="F1532" s="4">
        <v>101</v>
      </c>
      <c r="G1532" s="4">
        <v>138</v>
      </c>
      <c r="H1532" s="4">
        <v>2950</v>
      </c>
      <c r="I1532" s="4">
        <v>408887</v>
      </c>
      <c r="J1532" s="4">
        <v>196</v>
      </c>
      <c r="K1532" s="4">
        <v>162</v>
      </c>
      <c r="L1532" s="4">
        <v>2790</v>
      </c>
      <c r="M1532" s="4">
        <v>456852</v>
      </c>
      <c r="N1532" s="4">
        <v>257</v>
      </c>
      <c r="O1532" s="4">
        <v>197</v>
      </c>
      <c r="P1532" s="4">
        <v>2819</v>
      </c>
      <c r="Q1532" s="25">
        <v>551380</v>
      </c>
      <c r="R1532" s="25">
        <v>381</v>
      </c>
      <c r="S1532" s="25">
        <v>226</v>
      </c>
      <c r="T1532" s="4">
        <v>2670</v>
      </c>
      <c r="U1532" s="4">
        <v>621866</v>
      </c>
      <c r="V1532" s="4">
        <v>21</v>
      </c>
      <c r="W1532" s="4">
        <v>273</v>
      </c>
      <c r="X1532" s="4">
        <v>2600</v>
      </c>
      <c r="Y1532" s="4">
        <v>695181</v>
      </c>
      <c r="Z1532" s="4">
        <v>9</v>
      </c>
      <c r="AA1532" s="4">
        <v>304</v>
      </c>
      <c r="AB1532" s="4">
        <v>2500</v>
      </c>
      <c r="AC1532" s="4">
        <v>760556</v>
      </c>
      <c r="AD1532" s="4">
        <v>7</v>
      </c>
      <c r="AE1532" s="4">
        <v>334</v>
      </c>
      <c r="AF1532" s="4">
        <v>2500</v>
      </c>
      <c r="AG1532" s="4">
        <v>860714</v>
      </c>
      <c r="AH1532" s="4"/>
      <c r="AI1532" s="4"/>
      <c r="AJ1532" s="4"/>
      <c r="AK1532" s="4"/>
      <c r="AL1532" s="4"/>
      <c r="AM1532" s="4"/>
      <c r="AN1532" s="4"/>
      <c r="AO1532" s="4"/>
      <c r="AP1532">
        <v>8</v>
      </c>
      <c r="AQ1532">
        <v>592</v>
      </c>
      <c r="AR1532">
        <v>2398</v>
      </c>
      <c r="AS1532">
        <v>1419350</v>
      </c>
    </row>
    <row r="1533" spans="1:45" ht="15" x14ac:dyDescent="0.2">
      <c r="A1533" s="30">
        <v>38890</v>
      </c>
      <c r="B1533" s="25">
        <v>7</v>
      </c>
      <c r="C1533" s="25">
        <v>127</v>
      </c>
      <c r="D1533" s="25">
        <v>2700</v>
      </c>
      <c r="E1533" s="26">
        <v>343286</v>
      </c>
      <c r="F1533" s="25">
        <v>70</v>
      </c>
      <c r="G1533" s="25">
        <v>139</v>
      </c>
      <c r="H1533" s="25">
        <v>2780</v>
      </c>
      <c r="I1533" s="25">
        <v>388942</v>
      </c>
      <c r="J1533" s="25">
        <v>119</v>
      </c>
      <c r="K1533" s="25">
        <v>166</v>
      </c>
      <c r="L1533" s="25">
        <v>2750</v>
      </c>
      <c r="M1533" s="25">
        <v>454313</v>
      </c>
      <c r="N1533" s="25">
        <v>307</v>
      </c>
      <c r="O1533" s="25">
        <v>197</v>
      </c>
      <c r="P1533" s="25">
        <v>2780</v>
      </c>
      <c r="Q1533" s="25">
        <v>544950</v>
      </c>
      <c r="R1533" s="25">
        <v>172</v>
      </c>
      <c r="S1533" s="25">
        <v>231</v>
      </c>
      <c r="T1533" s="25">
        <v>2720</v>
      </c>
      <c r="U1533" s="25">
        <v>626766</v>
      </c>
      <c r="V1533" s="25">
        <v>86</v>
      </c>
      <c r="W1533" s="25">
        <v>263</v>
      </c>
      <c r="X1533" s="25">
        <v>2780</v>
      </c>
      <c r="Y1533" s="25">
        <v>697224</v>
      </c>
      <c r="Z1533" s="25">
        <v>52</v>
      </c>
      <c r="AA1533" s="25">
        <v>296</v>
      </c>
      <c r="AB1533" s="25">
        <v>2570</v>
      </c>
      <c r="AC1533" s="25">
        <v>765489</v>
      </c>
      <c r="AD1533" s="25">
        <v>19</v>
      </c>
      <c r="AE1533" s="25">
        <v>330</v>
      </c>
      <c r="AF1533" s="25">
        <v>2620</v>
      </c>
      <c r="AG1533" s="25">
        <v>865152</v>
      </c>
      <c r="AH1533" s="4"/>
      <c r="AI1533" s="4"/>
      <c r="AJ1533" s="4"/>
      <c r="AK1533" s="4"/>
      <c r="AL1533" s="4"/>
      <c r="AM1533" s="4"/>
      <c r="AN1533" s="4"/>
      <c r="AO1533" s="25"/>
    </row>
    <row r="1534" spans="1:45" ht="15" x14ac:dyDescent="0.2">
      <c r="A1534" s="8">
        <v>38891</v>
      </c>
      <c r="B1534" s="4">
        <v>9</v>
      </c>
      <c r="C1534" s="4">
        <v>113</v>
      </c>
      <c r="D1534" s="4">
        <v>2833</v>
      </c>
      <c r="E1534" s="10">
        <v>321978</v>
      </c>
      <c r="F1534" s="4">
        <v>33</v>
      </c>
      <c r="G1534" s="4">
        <v>144</v>
      </c>
      <c r="H1534" s="4">
        <v>2925</v>
      </c>
      <c r="I1534" s="4">
        <v>422188</v>
      </c>
      <c r="J1534" s="4">
        <v>39</v>
      </c>
      <c r="K1534" s="4">
        <v>163</v>
      </c>
      <c r="L1534" s="4">
        <v>2650</v>
      </c>
      <c r="M1534" s="4">
        <v>445738</v>
      </c>
      <c r="N1534" s="4">
        <v>390</v>
      </c>
      <c r="O1534" s="4">
        <v>195</v>
      </c>
      <c r="P1534" s="4">
        <v>2783</v>
      </c>
      <c r="Q1534" s="25">
        <v>544976</v>
      </c>
      <c r="R1534" s="25">
        <v>64</v>
      </c>
      <c r="S1534" s="25">
        <v>231</v>
      </c>
      <c r="T1534" s="4">
        <v>2665</v>
      </c>
      <c r="U1534" s="4">
        <v>618028</v>
      </c>
      <c r="V1534" s="4">
        <v>43</v>
      </c>
      <c r="W1534" s="4">
        <v>263</v>
      </c>
      <c r="X1534" s="4">
        <v>2633</v>
      </c>
      <c r="Y1534" s="4">
        <v>692516</v>
      </c>
      <c r="Z1534" s="4">
        <v>49</v>
      </c>
      <c r="AA1534" s="4">
        <v>292</v>
      </c>
      <c r="AB1534" s="4">
        <v>2593</v>
      </c>
      <c r="AC1534" s="4">
        <v>762783</v>
      </c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>
        <v>2</v>
      </c>
      <c r="AQ1534">
        <v>489</v>
      </c>
      <c r="AR1534">
        <v>2900</v>
      </c>
      <c r="AS1534">
        <v>1370700</v>
      </c>
    </row>
    <row r="1535" spans="1:45" ht="15" x14ac:dyDescent="0.2">
      <c r="A1535" s="12">
        <v>38894</v>
      </c>
      <c r="B1535" s="4"/>
      <c r="C1535" s="4"/>
      <c r="D1535" s="4"/>
      <c r="E1535" s="10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25"/>
      <c r="R1535" s="25"/>
      <c r="S1535" s="25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</row>
    <row r="1536" spans="1:45" ht="15" x14ac:dyDescent="0.2">
      <c r="A1536" s="8">
        <v>38895</v>
      </c>
      <c r="B1536" s="4"/>
      <c r="C1536" s="4"/>
      <c r="D1536" s="4"/>
      <c r="E1536" s="10"/>
      <c r="F1536" s="4">
        <v>129</v>
      </c>
      <c r="G1536" s="4">
        <v>168</v>
      </c>
      <c r="H1536" s="4">
        <v>2856</v>
      </c>
      <c r="I1536" s="4">
        <v>486127</v>
      </c>
      <c r="J1536" s="4">
        <v>254</v>
      </c>
      <c r="K1536" s="4">
        <v>199</v>
      </c>
      <c r="L1536" s="4">
        <v>2867</v>
      </c>
      <c r="M1536" s="4">
        <v>570472</v>
      </c>
      <c r="N1536" s="4">
        <v>170</v>
      </c>
      <c r="O1536" s="4">
        <v>229</v>
      </c>
      <c r="P1536" s="4">
        <v>2760</v>
      </c>
      <c r="Q1536" s="4">
        <v>630676</v>
      </c>
      <c r="R1536" s="4">
        <v>93</v>
      </c>
      <c r="S1536" s="4">
        <v>264</v>
      </c>
      <c r="T1536" s="4">
        <v>2644</v>
      </c>
      <c r="U1536" s="4">
        <v>700367</v>
      </c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1">
        <v>1</v>
      </c>
      <c r="AI1536" s="1">
        <v>374</v>
      </c>
      <c r="AJ1536" s="1">
        <v>2400</v>
      </c>
      <c r="AK1536" s="1">
        <v>897600</v>
      </c>
      <c r="AL1536" s="4"/>
      <c r="AM1536" s="4"/>
      <c r="AN1536" s="4"/>
      <c r="AO1536" s="4"/>
    </row>
    <row r="1537" spans="1:45" ht="15" x14ac:dyDescent="0.2">
      <c r="A1537" s="18">
        <v>38897</v>
      </c>
      <c r="B1537" s="25">
        <v>20</v>
      </c>
      <c r="C1537" s="25">
        <v>116</v>
      </c>
      <c r="D1537" s="25">
        <v>2733</v>
      </c>
      <c r="E1537" s="26">
        <v>316630</v>
      </c>
      <c r="F1537" s="25">
        <v>42</v>
      </c>
      <c r="G1537" s="25">
        <v>142</v>
      </c>
      <c r="H1537" s="25">
        <v>2717</v>
      </c>
      <c r="I1537" s="25">
        <v>385179</v>
      </c>
      <c r="J1537" s="25">
        <v>124</v>
      </c>
      <c r="K1537" s="25">
        <v>160</v>
      </c>
      <c r="L1537" s="25">
        <v>2810</v>
      </c>
      <c r="M1537" s="25">
        <v>452860</v>
      </c>
      <c r="N1537" s="25">
        <v>192</v>
      </c>
      <c r="O1537" s="25">
        <v>205</v>
      </c>
      <c r="P1537" s="25">
        <v>2875</v>
      </c>
      <c r="Q1537" s="25">
        <v>592942</v>
      </c>
      <c r="R1537" s="25">
        <v>152</v>
      </c>
      <c r="S1537" s="25">
        <v>235</v>
      </c>
      <c r="T1537" s="25">
        <v>2740</v>
      </c>
      <c r="U1537" s="25">
        <v>637301</v>
      </c>
      <c r="V1537" s="25">
        <v>30</v>
      </c>
      <c r="W1537" s="25">
        <v>274</v>
      </c>
      <c r="X1537" s="25">
        <v>2560</v>
      </c>
      <c r="Y1537" s="25">
        <v>695113</v>
      </c>
      <c r="Z1537" s="25">
        <v>34</v>
      </c>
      <c r="AA1537" s="25">
        <v>316</v>
      </c>
      <c r="AB1537" s="25">
        <v>2620</v>
      </c>
      <c r="AC1537" s="25">
        <v>827149</v>
      </c>
      <c r="AD1537" s="25">
        <v>35</v>
      </c>
      <c r="AE1537" s="25">
        <v>323</v>
      </c>
      <c r="AF1537" s="25">
        <v>2580</v>
      </c>
      <c r="AG1537" s="25">
        <v>841787</v>
      </c>
      <c r="AH1537" s="4"/>
      <c r="AI1537" s="4"/>
      <c r="AJ1537" s="4"/>
      <c r="AK1537" s="4"/>
      <c r="AL1537" s="4"/>
      <c r="AM1537" s="4"/>
      <c r="AN1537" s="4"/>
      <c r="AO1537" s="32"/>
    </row>
    <row r="1538" spans="1:45" ht="15" x14ac:dyDescent="0.2">
      <c r="A1538" s="8">
        <v>38898</v>
      </c>
      <c r="B1538" s="4">
        <v>12</v>
      </c>
      <c r="C1538" s="4">
        <v>106</v>
      </c>
      <c r="D1538" s="4">
        <v>2665</v>
      </c>
      <c r="E1538" s="10">
        <v>288967</v>
      </c>
      <c r="F1538" s="4">
        <v>103</v>
      </c>
      <c r="G1538" s="4">
        <v>140</v>
      </c>
      <c r="H1538" s="4">
        <v>2829</v>
      </c>
      <c r="I1538" s="4">
        <v>404467</v>
      </c>
      <c r="J1538" s="4">
        <v>112</v>
      </c>
      <c r="K1538" s="4">
        <v>165</v>
      </c>
      <c r="L1538" s="4">
        <v>2800</v>
      </c>
      <c r="M1538" s="4">
        <v>467479</v>
      </c>
      <c r="N1538" s="4">
        <v>48</v>
      </c>
      <c r="O1538" s="4">
        <v>197</v>
      </c>
      <c r="P1538" s="4">
        <v>2783</v>
      </c>
      <c r="Q1538" s="25">
        <v>544644</v>
      </c>
      <c r="R1538" s="25">
        <v>147</v>
      </c>
      <c r="S1538" s="25">
        <v>230</v>
      </c>
      <c r="T1538" s="4">
        <v>2710</v>
      </c>
      <c r="U1538" s="4">
        <v>636776</v>
      </c>
      <c r="V1538" s="4">
        <v>19</v>
      </c>
      <c r="W1538" s="4">
        <v>259</v>
      </c>
      <c r="X1538" s="4">
        <v>2560</v>
      </c>
      <c r="Y1538" s="4">
        <v>662905</v>
      </c>
      <c r="Z1538" s="4">
        <v>14</v>
      </c>
      <c r="AA1538" s="4">
        <v>313</v>
      </c>
      <c r="AB1538" s="4">
        <v>2500</v>
      </c>
      <c r="AC1538" s="4">
        <v>797691</v>
      </c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>
        <v>2</v>
      </c>
      <c r="AQ1538">
        <v>531</v>
      </c>
      <c r="AR1538">
        <v>2400</v>
      </c>
      <c r="AS1538">
        <v>1272840</v>
      </c>
    </row>
    <row r="1539" spans="1:45" ht="15" x14ac:dyDescent="0.2">
      <c r="A1539" s="8"/>
      <c r="B1539" s="4"/>
      <c r="C1539" s="4"/>
      <c r="D1539" s="4"/>
      <c r="E1539" s="10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25"/>
      <c r="R1539" s="25"/>
      <c r="S1539" s="25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</row>
    <row r="1540" spans="1:45" ht="15" x14ac:dyDescent="0.2">
      <c r="A1540" s="12">
        <v>38901</v>
      </c>
      <c r="B1540" s="4"/>
      <c r="C1540" s="4"/>
      <c r="D1540" s="4"/>
      <c r="E1540" s="10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25"/>
      <c r="R1540" s="25"/>
      <c r="S1540" s="25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</row>
    <row r="1541" spans="1:45" ht="15" x14ac:dyDescent="0.2">
      <c r="A1541" s="8">
        <v>38902</v>
      </c>
      <c r="B1541" s="4">
        <v>3</v>
      </c>
      <c r="C1541" s="4">
        <v>96</v>
      </c>
      <c r="D1541" s="4">
        <v>2950</v>
      </c>
      <c r="E1541" s="10">
        <v>283200</v>
      </c>
      <c r="F1541" s="4">
        <v>42</v>
      </c>
      <c r="G1541" s="4">
        <v>136</v>
      </c>
      <c r="H1541" s="4">
        <v>2825</v>
      </c>
      <c r="I1541" s="4">
        <v>388374</v>
      </c>
      <c r="J1541" s="4">
        <v>175</v>
      </c>
      <c r="K1541" s="4">
        <v>166</v>
      </c>
      <c r="L1541" s="4">
        <v>2856</v>
      </c>
      <c r="M1541" s="4">
        <v>475194</v>
      </c>
      <c r="N1541" s="4">
        <v>175</v>
      </c>
      <c r="O1541" s="4">
        <v>201</v>
      </c>
      <c r="P1541" s="4">
        <v>2884</v>
      </c>
      <c r="Q1541" s="25">
        <v>574949</v>
      </c>
      <c r="R1541" s="4">
        <v>262</v>
      </c>
      <c r="S1541" s="4">
        <v>235</v>
      </c>
      <c r="T1541" s="4">
        <v>2800</v>
      </c>
      <c r="U1541" s="4">
        <v>653135</v>
      </c>
      <c r="V1541" s="4">
        <v>22</v>
      </c>
      <c r="W1541" s="4">
        <v>250</v>
      </c>
      <c r="X1541" s="4">
        <v>2760</v>
      </c>
      <c r="Y1541" s="4">
        <v>690000</v>
      </c>
      <c r="Z1541" s="4">
        <v>62</v>
      </c>
      <c r="AA1541" s="4">
        <v>293</v>
      </c>
      <c r="AB1541" s="4">
        <v>2515</v>
      </c>
      <c r="AC1541" s="4">
        <v>740876</v>
      </c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>
        <v>5</v>
      </c>
      <c r="AQ1541">
        <v>632</v>
      </c>
      <c r="AR1541">
        <v>2272</v>
      </c>
      <c r="AS1541">
        <v>1434200</v>
      </c>
    </row>
    <row r="1542" spans="1:45" ht="15" x14ac:dyDescent="0.2">
      <c r="A1542" s="18">
        <v>38904</v>
      </c>
      <c r="B1542" s="25">
        <v>15</v>
      </c>
      <c r="C1542" s="25">
        <v>105</v>
      </c>
      <c r="D1542" s="25">
        <v>2700</v>
      </c>
      <c r="E1542" s="26">
        <v>282600</v>
      </c>
      <c r="F1542" s="25">
        <v>39</v>
      </c>
      <c r="G1542" s="25">
        <v>143</v>
      </c>
      <c r="H1542" s="25">
        <v>2820</v>
      </c>
      <c r="I1542" s="25">
        <v>338277</v>
      </c>
      <c r="J1542" s="25">
        <v>154</v>
      </c>
      <c r="K1542" s="25">
        <v>168</v>
      </c>
      <c r="L1542" s="25">
        <v>2840</v>
      </c>
      <c r="M1542" s="25">
        <v>472694</v>
      </c>
      <c r="N1542" s="25">
        <v>415</v>
      </c>
      <c r="O1542" s="25">
        <v>197</v>
      </c>
      <c r="P1542" s="25">
        <v>2882</v>
      </c>
      <c r="Q1542" s="25">
        <v>553684</v>
      </c>
      <c r="R1542" s="25">
        <v>150</v>
      </c>
      <c r="S1542" s="25">
        <v>236</v>
      </c>
      <c r="T1542" s="25">
        <v>2720</v>
      </c>
      <c r="U1542" s="25">
        <v>617303</v>
      </c>
      <c r="V1542" s="25">
        <v>41</v>
      </c>
      <c r="W1542" s="25">
        <v>274</v>
      </c>
      <c r="X1542" s="25">
        <v>2610</v>
      </c>
      <c r="Y1542" s="25">
        <v>708723</v>
      </c>
      <c r="Z1542" s="25">
        <v>100</v>
      </c>
      <c r="AA1542" s="25">
        <v>292</v>
      </c>
      <c r="AB1542" s="25">
        <v>2585</v>
      </c>
      <c r="AC1542" s="25">
        <v>763650</v>
      </c>
      <c r="AD1542" s="25">
        <v>67</v>
      </c>
      <c r="AE1542" s="25">
        <v>330</v>
      </c>
      <c r="AF1542" s="25">
        <v>2570</v>
      </c>
      <c r="AG1542" s="25">
        <v>834440</v>
      </c>
      <c r="AH1542" s="1">
        <v>15</v>
      </c>
      <c r="AI1542" s="1">
        <v>362</v>
      </c>
      <c r="AJ1542" s="1">
        <v>2410</v>
      </c>
      <c r="AK1542" s="1">
        <v>817456</v>
      </c>
      <c r="AL1542" s="1">
        <v>1</v>
      </c>
      <c r="AM1542" s="1">
        <v>502</v>
      </c>
      <c r="AN1542" s="1">
        <v>2420</v>
      </c>
      <c r="AO1542" s="1">
        <v>1214840</v>
      </c>
    </row>
    <row r="1543" spans="1:45" ht="15" x14ac:dyDescent="0.2">
      <c r="A1543" s="8">
        <v>38905</v>
      </c>
      <c r="B1543" s="4">
        <v>11</v>
      </c>
      <c r="C1543" s="4">
        <v>118</v>
      </c>
      <c r="D1543" s="4">
        <v>2875</v>
      </c>
      <c r="E1543" s="10">
        <v>337920</v>
      </c>
      <c r="F1543" s="4">
        <v>44</v>
      </c>
      <c r="G1543" s="4">
        <v>142</v>
      </c>
      <c r="H1543" s="4">
        <v>2838</v>
      </c>
      <c r="I1543" s="4">
        <v>402491</v>
      </c>
      <c r="J1543" s="4">
        <v>87</v>
      </c>
      <c r="K1543" s="4">
        <v>171</v>
      </c>
      <c r="L1543" s="4">
        <v>2821</v>
      </c>
      <c r="M1543" s="4">
        <v>481438</v>
      </c>
      <c r="N1543" s="4">
        <v>332</v>
      </c>
      <c r="O1543" s="4">
        <v>199</v>
      </c>
      <c r="P1543" s="4">
        <v>2795</v>
      </c>
      <c r="Q1543" s="4">
        <v>559542</v>
      </c>
      <c r="R1543" s="4">
        <v>67</v>
      </c>
      <c r="S1543" s="4">
        <v>245</v>
      </c>
      <c r="T1543" s="4">
        <v>2640</v>
      </c>
      <c r="U1543" s="4">
        <v>646427</v>
      </c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>
        <v>3</v>
      </c>
      <c r="AQ1543">
        <v>553</v>
      </c>
      <c r="AR1543">
        <v>2300</v>
      </c>
      <c r="AS1543">
        <v>1270907</v>
      </c>
    </row>
    <row r="1544" spans="1:45" ht="15" x14ac:dyDescent="0.2">
      <c r="A1544" s="12">
        <v>38908</v>
      </c>
      <c r="B1544" s="4"/>
      <c r="C1544" s="4"/>
      <c r="D1544" s="4"/>
      <c r="E1544" s="10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</row>
    <row r="1545" spans="1:45" ht="15" x14ac:dyDescent="0.2">
      <c r="A1545" s="8">
        <v>38909</v>
      </c>
      <c r="B1545" s="4">
        <v>35</v>
      </c>
      <c r="C1545" s="4">
        <v>113</v>
      </c>
      <c r="D1545" s="4">
        <v>3050</v>
      </c>
      <c r="E1545" s="10">
        <v>340974</v>
      </c>
      <c r="F1545" s="4">
        <v>135</v>
      </c>
      <c r="G1545" s="4">
        <v>141</v>
      </c>
      <c r="H1545" s="4">
        <v>2920</v>
      </c>
      <c r="I1545" s="4">
        <v>413163</v>
      </c>
      <c r="J1545" s="4">
        <v>162</v>
      </c>
      <c r="K1545" s="4">
        <v>161</v>
      </c>
      <c r="L1545" s="4">
        <v>2856</v>
      </c>
      <c r="M1545" s="4">
        <v>461125</v>
      </c>
      <c r="N1545" s="4">
        <v>395</v>
      </c>
      <c r="O1545" s="4">
        <v>200</v>
      </c>
      <c r="P1545" s="4">
        <v>2833</v>
      </c>
      <c r="Q1545" s="4">
        <v>566627</v>
      </c>
      <c r="R1545" s="4">
        <v>170</v>
      </c>
      <c r="S1545" s="4">
        <v>231</v>
      </c>
      <c r="T1545" s="4">
        <v>2724</v>
      </c>
      <c r="U1545" s="4">
        <v>630830</v>
      </c>
      <c r="V1545" s="4">
        <v>104</v>
      </c>
      <c r="W1545" s="4">
        <v>268</v>
      </c>
      <c r="X1545" s="4">
        <v>2656</v>
      </c>
      <c r="Y1545" s="4">
        <v>710087</v>
      </c>
      <c r="Z1545" s="4">
        <v>20</v>
      </c>
      <c r="AA1545" s="4">
        <v>318</v>
      </c>
      <c r="AB1545" s="4">
        <v>2620</v>
      </c>
      <c r="AC1545" s="4">
        <v>831850</v>
      </c>
      <c r="AD1545" s="4">
        <v>13</v>
      </c>
      <c r="AE1545" s="4">
        <v>342</v>
      </c>
      <c r="AF1545" s="4">
        <v>2460</v>
      </c>
      <c r="AG1545" s="4">
        <v>841320</v>
      </c>
      <c r="AH1545" s="4"/>
      <c r="AI1545" s="4"/>
      <c r="AJ1545" s="4"/>
      <c r="AK1545" s="4"/>
      <c r="AL1545" s="4"/>
      <c r="AM1545" s="4"/>
      <c r="AN1545" s="4"/>
      <c r="AO1545" s="4"/>
      <c r="AP1545">
        <v>1</v>
      </c>
      <c r="AQ1545">
        <v>740</v>
      </c>
      <c r="AR1545">
        <v>2340</v>
      </c>
      <c r="AS1545">
        <v>1731600</v>
      </c>
    </row>
    <row r="1546" spans="1:45" ht="15" x14ac:dyDescent="0.2">
      <c r="A1546" s="18">
        <v>38911</v>
      </c>
      <c r="B1546" s="25">
        <v>1</v>
      </c>
      <c r="C1546" s="25">
        <v>74</v>
      </c>
      <c r="D1546" s="25">
        <v>2500</v>
      </c>
      <c r="E1546" s="26">
        <v>185000</v>
      </c>
      <c r="F1546" s="25">
        <v>46</v>
      </c>
      <c r="G1546" s="25">
        <v>145</v>
      </c>
      <c r="H1546" s="25">
        <v>2817</v>
      </c>
      <c r="I1546" s="25">
        <v>409354</v>
      </c>
      <c r="J1546" s="25">
        <v>56</v>
      </c>
      <c r="K1546" s="25">
        <v>164</v>
      </c>
      <c r="L1546" s="25">
        <v>2765</v>
      </c>
      <c r="M1546" s="25">
        <v>433920</v>
      </c>
      <c r="N1546" s="25">
        <v>99</v>
      </c>
      <c r="O1546" s="25">
        <v>204</v>
      </c>
      <c r="P1546" s="25">
        <v>2860</v>
      </c>
      <c r="Q1546" s="25">
        <v>590130</v>
      </c>
      <c r="R1546" s="25">
        <v>82</v>
      </c>
      <c r="S1546" s="25">
        <v>237</v>
      </c>
      <c r="T1546" s="25">
        <v>2760</v>
      </c>
      <c r="U1546" s="25">
        <v>641648</v>
      </c>
      <c r="V1546" s="25">
        <v>211</v>
      </c>
      <c r="W1546" s="25">
        <v>267</v>
      </c>
      <c r="X1546" s="25">
        <v>2780</v>
      </c>
      <c r="Y1546" s="25">
        <v>702138</v>
      </c>
      <c r="Z1546" s="25">
        <v>69</v>
      </c>
      <c r="AA1546" s="25">
        <v>298</v>
      </c>
      <c r="AB1546" s="25">
        <v>2616</v>
      </c>
      <c r="AC1546" s="25">
        <v>778421</v>
      </c>
      <c r="AD1546" s="25">
        <v>36</v>
      </c>
      <c r="AE1546" s="25">
        <v>330</v>
      </c>
      <c r="AF1546" s="25">
        <v>2600</v>
      </c>
      <c r="AG1546" s="25">
        <v>858433</v>
      </c>
      <c r="AH1546" s="1">
        <v>2</v>
      </c>
      <c r="AI1546" s="1">
        <v>390</v>
      </c>
      <c r="AJ1546" s="1">
        <v>2420</v>
      </c>
      <c r="AK1546" s="1">
        <v>943880</v>
      </c>
      <c r="AL1546" s="4"/>
      <c r="AM1546" s="4"/>
      <c r="AN1546" s="4"/>
      <c r="AO1546" s="25"/>
    </row>
    <row r="1547" spans="1:45" ht="15" x14ac:dyDescent="0.2">
      <c r="A1547" s="8">
        <v>38912</v>
      </c>
      <c r="B1547" s="4">
        <v>24</v>
      </c>
      <c r="C1547" s="4">
        <v>118</v>
      </c>
      <c r="D1547" s="4">
        <v>2783</v>
      </c>
      <c r="E1547" s="10">
        <v>327475</v>
      </c>
      <c r="F1547" s="4">
        <v>54</v>
      </c>
      <c r="G1547" s="4">
        <v>144</v>
      </c>
      <c r="H1547" s="4">
        <v>2933</v>
      </c>
      <c r="I1547" s="4">
        <v>438698</v>
      </c>
      <c r="J1547" s="4">
        <v>203</v>
      </c>
      <c r="K1547" s="4">
        <v>165</v>
      </c>
      <c r="L1547" s="4">
        <v>2950</v>
      </c>
      <c r="M1547" s="4">
        <v>489532</v>
      </c>
      <c r="N1547" s="4">
        <v>69</v>
      </c>
      <c r="O1547" s="4">
        <v>208</v>
      </c>
      <c r="P1547" s="4">
        <v>2850</v>
      </c>
      <c r="Q1547" s="4">
        <v>595462</v>
      </c>
      <c r="R1547" s="4">
        <v>26</v>
      </c>
      <c r="S1547" s="4">
        <v>244</v>
      </c>
      <c r="T1547" s="4">
        <v>2700</v>
      </c>
      <c r="U1547" s="4">
        <v>658592</v>
      </c>
      <c r="V1547" s="4"/>
      <c r="W1547" s="4"/>
      <c r="X1547" s="4"/>
      <c r="Y1547" s="4"/>
      <c r="Z1547" s="4"/>
      <c r="AA1547" s="4"/>
      <c r="AB1547" s="4"/>
      <c r="AC1547" s="4"/>
      <c r="AD1547" s="4">
        <v>1</v>
      </c>
      <c r="AE1547" s="4">
        <v>358</v>
      </c>
      <c r="AF1547" s="4">
        <v>2460</v>
      </c>
      <c r="AG1547" s="4">
        <v>880680</v>
      </c>
      <c r="AH1547" s="4"/>
      <c r="AI1547" s="4"/>
      <c r="AJ1547" s="4"/>
      <c r="AK1547" s="4"/>
      <c r="AL1547" s="4"/>
      <c r="AM1547" s="4"/>
      <c r="AN1547" s="4"/>
      <c r="AO1547" s="4"/>
    </row>
    <row r="1548" spans="1:45" ht="15" x14ac:dyDescent="0.2">
      <c r="A1548" s="12">
        <v>38915</v>
      </c>
      <c r="B1548" s="4"/>
      <c r="C1548" s="4"/>
      <c r="D1548" s="4"/>
      <c r="E1548" s="10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</row>
    <row r="1549" spans="1:45" ht="15" x14ac:dyDescent="0.2">
      <c r="A1549" s="8">
        <v>38916</v>
      </c>
      <c r="B1549" s="4">
        <v>19</v>
      </c>
      <c r="C1549" s="4">
        <v>113</v>
      </c>
      <c r="D1549" s="4">
        <v>2817</v>
      </c>
      <c r="E1549" s="10">
        <v>317816</v>
      </c>
      <c r="F1549" s="4">
        <v>50</v>
      </c>
      <c r="G1549" s="4">
        <v>141</v>
      </c>
      <c r="H1549" s="4">
        <v>2950</v>
      </c>
      <c r="I1549" s="4">
        <v>419142</v>
      </c>
      <c r="J1549" s="4">
        <v>298</v>
      </c>
      <c r="K1549" s="4">
        <v>171</v>
      </c>
      <c r="L1549" s="4">
        <v>2864</v>
      </c>
      <c r="M1549" s="4">
        <v>492134</v>
      </c>
      <c r="N1549" s="4">
        <v>234</v>
      </c>
      <c r="O1549" s="4">
        <v>194</v>
      </c>
      <c r="P1549" s="4">
        <v>2856</v>
      </c>
      <c r="Q1549" s="4">
        <v>552697</v>
      </c>
      <c r="R1549" s="4">
        <v>330</v>
      </c>
      <c r="S1549" s="4">
        <v>238</v>
      </c>
      <c r="T1549" s="4">
        <v>2722</v>
      </c>
      <c r="U1549" s="4">
        <v>648747</v>
      </c>
      <c r="V1549" s="4">
        <v>132</v>
      </c>
      <c r="W1549" s="4">
        <v>263</v>
      </c>
      <c r="X1549" s="4">
        <v>2607</v>
      </c>
      <c r="Y1549" s="4">
        <v>685763</v>
      </c>
      <c r="Z1549" s="4">
        <v>33</v>
      </c>
      <c r="AA1549" s="4">
        <v>297</v>
      </c>
      <c r="AB1549" s="4">
        <v>2490</v>
      </c>
      <c r="AC1549" s="4">
        <v>733407</v>
      </c>
      <c r="AD1549" s="4">
        <v>16</v>
      </c>
      <c r="AE1549" s="4">
        <v>325</v>
      </c>
      <c r="AF1549" s="4">
        <v>2520</v>
      </c>
      <c r="AG1549" s="4">
        <v>818095</v>
      </c>
      <c r="AH1549" s="4"/>
      <c r="AI1549" s="4"/>
      <c r="AJ1549" s="4"/>
      <c r="AK1549" s="4"/>
      <c r="AL1549" s="4"/>
      <c r="AM1549" s="4"/>
      <c r="AN1549" s="4"/>
      <c r="AO1549" s="4"/>
      <c r="AP1549">
        <v>6</v>
      </c>
      <c r="AQ1549">
        <v>699</v>
      </c>
      <c r="AR1549">
        <v>2207</v>
      </c>
      <c r="AS1549">
        <v>1544453</v>
      </c>
    </row>
    <row r="1550" spans="1:45" ht="15" x14ac:dyDescent="0.2">
      <c r="A1550" s="18">
        <v>38918</v>
      </c>
      <c r="B1550" s="25">
        <v>17</v>
      </c>
      <c r="C1550" s="25">
        <v>106</v>
      </c>
      <c r="D1550" s="25">
        <v>2850</v>
      </c>
      <c r="E1550" s="26">
        <v>303106</v>
      </c>
      <c r="F1550" s="25">
        <v>10</v>
      </c>
      <c r="G1550" s="25">
        <v>140</v>
      </c>
      <c r="H1550" s="25">
        <v>2800</v>
      </c>
      <c r="I1550" s="25">
        <v>409630</v>
      </c>
      <c r="J1550" s="25">
        <v>37</v>
      </c>
      <c r="K1550" s="25">
        <v>163</v>
      </c>
      <c r="L1550" s="25">
        <v>2850</v>
      </c>
      <c r="M1550" s="25">
        <v>463711</v>
      </c>
      <c r="N1550" s="25">
        <v>125</v>
      </c>
      <c r="O1550" s="25">
        <v>199</v>
      </c>
      <c r="P1550" s="25">
        <v>2843</v>
      </c>
      <c r="Q1550" s="25">
        <v>570616</v>
      </c>
      <c r="R1550" s="25">
        <v>31</v>
      </c>
      <c r="S1550" s="25">
        <v>243</v>
      </c>
      <c r="T1550" s="25">
        <v>2700</v>
      </c>
      <c r="U1550" s="25">
        <v>661061</v>
      </c>
      <c r="V1550" s="25">
        <v>83</v>
      </c>
      <c r="W1550" s="25">
        <v>260</v>
      </c>
      <c r="X1550" s="25">
        <v>2700</v>
      </c>
      <c r="Y1550" s="25">
        <v>701751</v>
      </c>
      <c r="Z1550" s="25">
        <v>20</v>
      </c>
      <c r="AA1550" s="25">
        <v>280</v>
      </c>
      <c r="AB1550" s="25">
        <v>2660</v>
      </c>
      <c r="AC1550" s="25">
        <v>746130</v>
      </c>
      <c r="AD1550" s="25">
        <v>40</v>
      </c>
      <c r="AE1550" s="25">
        <v>350</v>
      </c>
      <c r="AF1550" s="25">
        <v>2560</v>
      </c>
      <c r="AG1550" s="25">
        <v>895488</v>
      </c>
      <c r="AH1550" s="4"/>
      <c r="AI1550" s="4"/>
      <c r="AJ1550" s="4"/>
      <c r="AK1550" s="4"/>
      <c r="AL1550" s="4"/>
      <c r="AM1550" s="4"/>
      <c r="AN1550" s="4"/>
      <c r="AO1550" s="25"/>
    </row>
    <row r="1551" spans="1:45" ht="15" x14ac:dyDescent="0.2">
      <c r="A1551" s="8">
        <v>38919</v>
      </c>
      <c r="B1551" s="4"/>
      <c r="C1551" s="4"/>
      <c r="D1551" s="4"/>
      <c r="E1551" s="10"/>
      <c r="F1551" s="4">
        <v>60</v>
      </c>
      <c r="G1551" s="4">
        <v>140</v>
      </c>
      <c r="H1551" s="4">
        <v>2962</v>
      </c>
      <c r="I1551" s="4">
        <v>406495</v>
      </c>
      <c r="J1551" s="4">
        <v>40</v>
      </c>
      <c r="K1551" s="4">
        <v>176</v>
      </c>
      <c r="L1551" s="4">
        <v>3050</v>
      </c>
      <c r="M1551" s="4">
        <v>536495</v>
      </c>
      <c r="N1551" s="4">
        <v>83</v>
      </c>
      <c r="O1551" s="4">
        <v>201</v>
      </c>
      <c r="P1551" s="4">
        <v>2953</v>
      </c>
      <c r="Q1551" s="4">
        <v>594667</v>
      </c>
      <c r="R1551" s="4">
        <v>100</v>
      </c>
      <c r="S1551" s="4">
        <v>220</v>
      </c>
      <c r="T1551" s="4">
        <v>2850</v>
      </c>
      <c r="U1551" s="4">
        <v>627000</v>
      </c>
      <c r="V1551" s="4"/>
      <c r="W1551" s="4"/>
      <c r="X1551" s="4"/>
      <c r="Y1551" s="4"/>
      <c r="Z1551" s="4">
        <v>35</v>
      </c>
      <c r="AA1551" s="4">
        <v>288</v>
      </c>
      <c r="AB1551" s="4">
        <v>2640</v>
      </c>
      <c r="AC1551" s="4">
        <v>760915</v>
      </c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>
        <v>2</v>
      </c>
      <c r="AQ1551">
        <v>571</v>
      </c>
      <c r="AR1551">
        <v>2350</v>
      </c>
      <c r="AS1551">
        <v>1342140</v>
      </c>
    </row>
    <row r="1552" spans="1:45" ht="15" x14ac:dyDescent="0.2">
      <c r="A1552" s="34">
        <v>38922</v>
      </c>
      <c r="B1552" s="32"/>
      <c r="C1552" s="32"/>
      <c r="D1552" s="32"/>
      <c r="E1552" s="33"/>
      <c r="F1552" s="32">
        <v>8</v>
      </c>
      <c r="G1552" s="32">
        <v>134</v>
      </c>
      <c r="H1552" s="32">
        <v>2938</v>
      </c>
      <c r="I1552" s="32">
        <v>393692</v>
      </c>
      <c r="J1552" s="32">
        <v>65</v>
      </c>
      <c r="K1552" s="32">
        <v>165</v>
      </c>
      <c r="L1552" s="25">
        <v>2938</v>
      </c>
      <c r="M1552" s="25">
        <v>488932</v>
      </c>
      <c r="N1552" s="25">
        <v>232</v>
      </c>
      <c r="O1552" s="25">
        <v>198</v>
      </c>
      <c r="P1552" s="25">
        <v>2857</v>
      </c>
      <c r="Q1552" s="25">
        <v>564791</v>
      </c>
      <c r="R1552" s="25">
        <v>105</v>
      </c>
      <c r="S1552" s="25">
        <v>239</v>
      </c>
      <c r="T1552" s="25">
        <v>2746</v>
      </c>
      <c r="U1552" s="25">
        <v>656647</v>
      </c>
      <c r="V1552" s="32">
        <v>2</v>
      </c>
      <c r="W1552" s="32">
        <v>250</v>
      </c>
      <c r="X1552" s="32">
        <v>2640</v>
      </c>
      <c r="Y1552" s="32">
        <v>660000</v>
      </c>
      <c r="Z1552" s="25">
        <v>56</v>
      </c>
      <c r="AA1552" s="25">
        <v>291</v>
      </c>
      <c r="AB1552" s="25">
        <v>2570</v>
      </c>
      <c r="AC1552" s="25">
        <v>747870</v>
      </c>
      <c r="AD1552" s="32"/>
      <c r="AE1552" s="32"/>
      <c r="AF1552" s="32"/>
      <c r="AG1552" s="32"/>
      <c r="AH1552" s="4"/>
      <c r="AI1552" s="4"/>
      <c r="AJ1552" s="4"/>
      <c r="AK1552" s="4"/>
      <c r="AL1552" s="4"/>
      <c r="AM1552" s="4"/>
      <c r="AN1552" s="4"/>
      <c r="AO1552" s="32"/>
    </row>
    <row r="1553" spans="1:45" ht="15" x14ac:dyDescent="0.2">
      <c r="A1553" s="8">
        <v>38923</v>
      </c>
      <c r="B1553" s="4">
        <v>56</v>
      </c>
      <c r="C1553" s="4">
        <v>115</v>
      </c>
      <c r="D1553" s="4">
        <v>3033</v>
      </c>
      <c r="E1553" s="10">
        <v>347966</v>
      </c>
      <c r="F1553" s="4">
        <v>77</v>
      </c>
      <c r="G1553" s="4">
        <v>137</v>
      </c>
      <c r="H1553" s="4">
        <v>3025</v>
      </c>
      <c r="I1553" s="4">
        <v>420806</v>
      </c>
      <c r="J1553" s="4">
        <v>279</v>
      </c>
      <c r="K1553" s="4">
        <v>166</v>
      </c>
      <c r="L1553" s="4">
        <v>2957</v>
      </c>
      <c r="M1553" s="4">
        <v>495066</v>
      </c>
      <c r="N1553" s="4">
        <v>285</v>
      </c>
      <c r="O1553" s="4">
        <v>193</v>
      </c>
      <c r="P1553" s="4">
        <v>2867</v>
      </c>
      <c r="Q1553" s="4">
        <v>554412</v>
      </c>
      <c r="R1553" s="4">
        <v>301</v>
      </c>
      <c r="S1553" s="4">
        <v>323</v>
      </c>
      <c r="T1553" s="4">
        <v>2677</v>
      </c>
      <c r="U1553" s="4">
        <v>634146</v>
      </c>
      <c r="V1553" s="4">
        <v>107</v>
      </c>
      <c r="W1553" s="4">
        <v>266</v>
      </c>
      <c r="X1553" s="4">
        <v>2660</v>
      </c>
      <c r="Y1553" s="4">
        <v>707864</v>
      </c>
      <c r="Z1553" s="4">
        <v>42</v>
      </c>
      <c r="AA1553" s="4">
        <v>295</v>
      </c>
      <c r="AB1553" s="4">
        <v>2630</v>
      </c>
      <c r="AC1553" s="4">
        <v>767030</v>
      </c>
      <c r="AD1553" s="4">
        <v>28</v>
      </c>
      <c r="AE1553" s="4">
        <v>321</v>
      </c>
      <c r="AF1553" s="4">
        <v>2590</v>
      </c>
      <c r="AG1553" s="4">
        <v>841640</v>
      </c>
      <c r="AH1553" s="4"/>
      <c r="AI1553" s="4"/>
      <c r="AJ1553" s="4"/>
      <c r="AK1553" s="4"/>
      <c r="AL1553" s="4"/>
      <c r="AM1553" s="4"/>
      <c r="AN1553" s="4"/>
      <c r="AO1553" s="4"/>
      <c r="AP1553">
        <v>15</v>
      </c>
      <c r="AQ1553">
        <v>598</v>
      </c>
      <c r="AR1553">
        <v>2345</v>
      </c>
      <c r="AS1553">
        <v>1407947</v>
      </c>
    </row>
    <row r="1554" spans="1:45" ht="15" x14ac:dyDescent="0.2">
      <c r="A1554" s="18">
        <v>38925</v>
      </c>
      <c r="B1554" s="25">
        <v>19</v>
      </c>
      <c r="C1554" s="25">
        <v>120</v>
      </c>
      <c r="D1554" s="25">
        <v>2920</v>
      </c>
      <c r="E1554" s="26">
        <v>360874</v>
      </c>
      <c r="F1554" s="25">
        <v>2</v>
      </c>
      <c r="G1554" s="25">
        <v>141</v>
      </c>
      <c r="H1554" s="25">
        <v>2850</v>
      </c>
      <c r="I1554" s="25">
        <v>402100</v>
      </c>
      <c r="J1554" s="25">
        <v>90</v>
      </c>
      <c r="K1554" s="25">
        <v>162</v>
      </c>
      <c r="L1554" s="25">
        <v>2860</v>
      </c>
      <c r="M1554" s="25">
        <v>454128</v>
      </c>
      <c r="N1554" s="25">
        <v>455</v>
      </c>
      <c r="O1554" s="25">
        <v>205</v>
      </c>
      <c r="P1554" s="25">
        <v>2780</v>
      </c>
      <c r="Q1554" s="25">
        <v>571089</v>
      </c>
      <c r="R1554" s="25">
        <v>64</v>
      </c>
      <c r="S1554" s="25">
        <v>233</v>
      </c>
      <c r="T1554" s="25">
        <v>2660</v>
      </c>
      <c r="U1554" s="25">
        <v>622065</v>
      </c>
      <c r="V1554" s="25">
        <v>107</v>
      </c>
      <c r="W1554" s="25">
        <v>264</v>
      </c>
      <c r="X1554" s="25">
        <v>2587</v>
      </c>
      <c r="Y1554" s="25">
        <v>685690</v>
      </c>
      <c r="Z1554" s="25">
        <v>81</v>
      </c>
      <c r="AA1554" s="25">
        <v>297</v>
      </c>
      <c r="AB1554" s="25">
        <v>2560</v>
      </c>
      <c r="AC1554" s="25">
        <v>769065</v>
      </c>
      <c r="AD1554" s="25">
        <v>501</v>
      </c>
      <c r="AE1554" s="25">
        <v>334</v>
      </c>
      <c r="AF1554" s="25">
        <v>2500</v>
      </c>
      <c r="AG1554" s="25">
        <v>827822</v>
      </c>
      <c r="AH1554" s="4"/>
      <c r="AI1554" s="4"/>
      <c r="AJ1554" s="4"/>
      <c r="AK1554" s="4"/>
      <c r="AL1554" s="4"/>
      <c r="AM1554" s="4"/>
      <c r="AN1554" s="4"/>
      <c r="AO1554" s="25"/>
    </row>
    <row r="1555" spans="1:45" ht="15" x14ac:dyDescent="0.2">
      <c r="A1555" s="8">
        <v>38926</v>
      </c>
      <c r="B1555" s="4">
        <v>17</v>
      </c>
      <c r="C1555" s="4">
        <v>108</v>
      </c>
      <c r="D1555" s="4">
        <v>2770</v>
      </c>
      <c r="E1555" s="10">
        <v>294118</v>
      </c>
      <c r="F1555" s="4">
        <v>109</v>
      </c>
      <c r="G1555" s="4">
        <v>140</v>
      </c>
      <c r="H1555" s="4">
        <v>2875</v>
      </c>
      <c r="I1555" s="4">
        <v>403067</v>
      </c>
      <c r="J1555" s="4">
        <v>139</v>
      </c>
      <c r="K1555" s="4">
        <v>165</v>
      </c>
      <c r="L1555" s="4">
        <v>2836</v>
      </c>
      <c r="M1555" s="4">
        <v>469594</v>
      </c>
      <c r="N1555" s="4">
        <v>144</v>
      </c>
      <c r="O1555" s="4">
        <v>197</v>
      </c>
      <c r="P1555" s="4">
        <v>2821</v>
      </c>
      <c r="Q1555" s="4">
        <v>558106</v>
      </c>
      <c r="R1555" s="4">
        <v>233</v>
      </c>
      <c r="S1555" s="4">
        <v>227</v>
      </c>
      <c r="T1555" s="4">
        <v>2676</v>
      </c>
      <c r="U1555" s="4">
        <v>622887</v>
      </c>
      <c r="V1555" s="4">
        <v>60</v>
      </c>
      <c r="W1555" s="4">
        <v>262</v>
      </c>
      <c r="X1555" s="4">
        <v>2673</v>
      </c>
      <c r="Y1555" s="4">
        <v>701480</v>
      </c>
      <c r="Z1555" s="4">
        <v>39</v>
      </c>
      <c r="AA1555" s="4">
        <v>287</v>
      </c>
      <c r="AB1555" s="4">
        <v>2625</v>
      </c>
      <c r="AC1555" s="4">
        <v>754326</v>
      </c>
      <c r="AD1555" s="4">
        <v>19</v>
      </c>
      <c r="AE1555" s="4">
        <v>328</v>
      </c>
      <c r="AF1555" s="4">
        <v>2590</v>
      </c>
      <c r="AG1555" s="4">
        <v>862246</v>
      </c>
      <c r="AH1555" s="1">
        <v>17</v>
      </c>
      <c r="AI1555" s="1">
        <v>389</v>
      </c>
      <c r="AJ1555" s="1">
        <v>2600</v>
      </c>
      <c r="AK1555" s="1">
        <v>1010941</v>
      </c>
      <c r="AL1555" s="4"/>
      <c r="AM1555" s="4"/>
      <c r="AN1555" s="4"/>
      <c r="AO1555" s="4"/>
    </row>
    <row r="1556" spans="1:45" ht="15" x14ac:dyDescent="0.2">
      <c r="A1556" s="12">
        <v>38929</v>
      </c>
      <c r="B1556" s="4"/>
      <c r="C1556" s="4"/>
      <c r="D1556" s="4"/>
      <c r="E1556" s="10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1">
        <v>1</v>
      </c>
      <c r="AI1556" s="1">
        <v>362</v>
      </c>
      <c r="AJ1556" s="1">
        <v>2300</v>
      </c>
      <c r="AK1556" s="1">
        <v>832600</v>
      </c>
      <c r="AL1556" s="4"/>
      <c r="AM1556" s="4"/>
      <c r="AN1556" s="4"/>
      <c r="AO1556" s="4"/>
    </row>
    <row r="1557" spans="1:45" ht="15" x14ac:dyDescent="0.2">
      <c r="A1557" s="12"/>
      <c r="B1557" s="4"/>
      <c r="C1557" s="4"/>
      <c r="D1557" s="4"/>
      <c r="E1557" s="10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1"/>
      <c r="AI1557" s="1"/>
      <c r="AJ1557" s="1"/>
      <c r="AK1557" s="1"/>
      <c r="AL1557" s="4"/>
      <c r="AM1557" s="4"/>
      <c r="AN1557" s="4"/>
      <c r="AO1557" s="4"/>
    </row>
    <row r="1558" spans="1:45" ht="15" x14ac:dyDescent="0.2">
      <c r="A1558" s="8">
        <v>38930</v>
      </c>
      <c r="B1558" s="4">
        <v>23</v>
      </c>
      <c r="C1558" s="4">
        <v>108</v>
      </c>
      <c r="D1558" s="4">
        <v>2650</v>
      </c>
      <c r="E1558" s="10">
        <v>279870</v>
      </c>
      <c r="F1558" s="4">
        <v>119</v>
      </c>
      <c r="G1558" s="4">
        <v>144</v>
      </c>
      <c r="H1558" s="4">
        <v>2890</v>
      </c>
      <c r="I1558" s="4">
        <v>419733</v>
      </c>
      <c r="J1558" s="4">
        <v>243</v>
      </c>
      <c r="K1558" s="4">
        <v>167</v>
      </c>
      <c r="L1558" s="4">
        <v>2854</v>
      </c>
      <c r="M1558" s="4">
        <v>476098</v>
      </c>
      <c r="N1558" s="4">
        <v>497</v>
      </c>
      <c r="O1558" s="4">
        <v>200</v>
      </c>
      <c r="P1558" s="4">
        <v>2737</v>
      </c>
      <c r="Q1558" s="4">
        <v>555490</v>
      </c>
      <c r="R1558" s="4">
        <v>328</v>
      </c>
      <c r="S1558" s="4">
        <v>230</v>
      </c>
      <c r="T1558" s="4">
        <v>2686</v>
      </c>
      <c r="U1558" s="4">
        <v>626734</v>
      </c>
      <c r="V1558" s="4">
        <v>62</v>
      </c>
      <c r="W1558" s="4">
        <v>266</v>
      </c>
      <c r="X1558" s="4">
        <v>2567</v>
      </c>
      <c r="Y1558" s="4">
        <v>682695</v>
      </c>
      <c r="Z1558" s="4">
        <v>41</v>
      </c>
      <c r="AA1558" s="4">
        <v>303</v>
      </c>
      <c r="AB1558" s="4">
        <v>2507</v>
      </c>
      <c r="AC1558" s="4">
        <v>764008</v>
      </c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>
        <v>15</v>
      </c>
      <c r="AQ1558">
        <v>570</v>
      </c>
      <c r="AR1558">
        <v>2424</v>
      </c>
      <c r="AS1558">
        <v>1389181</v>
      </c>
    </row>
    <row r="1559" spans="1:45" ht="15" x14ac:dyDescent="0.2">
      <c r="A1559" s="18">
        <v>38932</v>
      </c>
      <c r="B1559" s="25">
        <v>61</v>
      </c>
      <c r="C1559" s="25">
        <v>113</v>
      </c>
      <c r="D1559" s="25">
        <v>2865</v>
      </c>
      <c r="E1559" s="26">
        <v>318000</v>
      </c>
      <c r="F1559" s="25">
        <v>45</v>
      </c>
      <c r="G1559" s="25">
        <v>145</v>
      </c>
      <c r="H1559" s="25">
        <v>2925</v>
      </c>
      <c r="I1559" s="25">
        <v>429247</v>
      </c>
      <c r="J1559" s="25">
        <v>96</v>
      </c>
      <c r="K1559" s="25">
        <v>169</v>
      </c>
      <c r="L1559" s="25">
        <v>2890</v>
      </c>
      <c r="M1559" s="25">
        <v>503386</v>
      </c>
      <c r="N1559" s="25">
        <v>435</v>
      </c>
      <c r="O1559" s="25">
        <v>200</v>
      </c>
      <c r="P1559" s="25">
        <v>2840</v>
      </c>
      <c r="Q1559" s="25">
        <v>566110</v>
      </c>
      <c r="R1559" s="25">
        <v>98</v>
      </c>
      <c r="S1559" s="25">
        <v>228</v>
      </c>
      <c r="T1559" s="25">
        <v>2760</v>
      </c>
      <c r="U1559" s="25">
        <v>614503</v>
      </c>
      <c r="V1559" s="25">
        <v>80</v>
      </c>
      <c r="W1559" s="25">
        <v>260</v>
      </c>
      <c r="X1559" s="25">
        <v>2580</v>
      </c>
      <c r="Y1559" s="25">
        <v>676118</v>
      </c>
      <c r="Z1559" s="25">
        <v>22</v>
      </c>
      <c r="AA1559" s="25">
        <v>281</v>
      </c>
      <c r="AB1559" s="25">
        <v>2620</v>
      </c>
      <c r="AC1559" s="25">
        <v>737173</v>
      </c>
      <c r="AD1559" s="25">
        <v>54</v>
      </c>
      <c r="AE1559" s="25">
        <v>335</v>
      </c>
      <c r="AF1559" s="25">
        <v>2513</v>
      </c>
      <c r="AG1559" s="25">
        <v>842808</v>
      </c>
      <c r="AH1559" s="1">
        <v>3</v>
      </c>
      <c r="AI1559" s="1">
        <v>371</v>
      </c>
      <c r="AJ1559" s="1">
        <v>2400</v>
      </c>
      <c r="AK1559" s="1">
        <v>889600</v>
      </c>
      <c r="AL1559" s="4"/>
      <c r="AM1559" s="4"/>
      <c r="AN1559" s="4"/>
      <c r="AO1559" s="25"/>
    </row>
    <row r="1560" spans="1:45" ht="15" x14ac:dyDescent="0.2">
      <c r="A1560" s="8">
        <v>38933</v>
      </c>
      <c r="B1560" s="4">
        <v>15</v>
      </c>
      <c r="C1560" s="4">
        <v>123</v>
      </c>
      <c r="D1560" s="4">
        <v>2775</v>
      </c>
      <c r="E1560" s="10">
        <v>344040</v>
      </c>
      <c r="F1560" s="4">
        <v>21</v>
      </c>
      <c r="G1560" s="4">
        <v>148</v>
      </c>
      <c r="H1560" s="4">
        <v>2775</v>
      </c>
      <c r="I1560" s="4">
        <v>411543</v>
      </c>
      <c r="J1560" s="4">
        <v>73</v>
      </c>
      <c r="K1560" s="4">
        <v>160</v>
      </c>
      <c r="L1560" s="4">
        <v>2767</v>
      </c>
      <c r="M1560" s="4">
        <v>441527</v>
      </c>
      <c r="N1560" s="4">
        <v>284</v>
      </c>
      <c r="O1560" s="4">
        <v>204</v>
      </c>
      <c r="P1560" s="4">
        <v>2750</v>
      </c>
      <c r="Q1560" s="4">
        <v>565298</v>
      </c>
      <c r="R1560" s="4">
        <v>28</v>
      </c>
      <c r="S1560" s="4">
        <v>232</v>
      </c>
      <c r="T1560" s="4">
        <v>2663</v>
      </c>
      <c r="U1560" s="4">
        <v>619131</v>
      </c>
      <c r="V1560" s="4">
        <v>17</v>
      </c>
      <c r="W1560" s="4">
        <v>277</v>
      </c>
      <c r="X1560" s="4">
        <v>2540</v>
      </c>
      <c r="Y1560" s="4">
        <v>704626</v>
      </c>
      <c r="Z1560" s="4">
        <v>16</v>
      </c>
      <c r="AA1560" s="4">
        <v>298</v>
      </c>
      <c r="AB1560" s="4">
        <v>2540</v>
      </c>
      <c r="AC1560" s="4">
        <v>755968</v>
      </c>
      <c r="AD1560" s="4">
        <v>12</v>
      </c>
      <c r="AE1560" s="4">
        <v>329</v>
      </c>
      <c r="AF1560" s="4">
        <v>2440</v>
      </c>
      <c r="AG1560" s="4">
        <v>803660</v>
      </c>
      <c r="AH1560" s="1">
        <v>1</v>
      </c>
      <c r="AI1560" s="1">
        <v>378</v>
      </c>
      <c r="AJ1560" s="1">
        <v>2400</v>
      </c>
      <c r="AK1560" s="1">
        <v>907200</v>
      </c>
      <c r="AL1560" s="4"/>
      <c r="AM1560" s="4"/>
      <c r="AN1560" s="4"/>
      <c r="AO1560" s="4"/>
      <c r="AP1560">
        <v>3</v>
      </c>
      <c r="AQ1560">
        <v>531</v>
      </c>
      <c r="AR1560">
        <v>2310</v>
      </c>
      <c r="AS1560">
        <v>1224287</v>
      </c>
    </row>
    <row r="1561" spans="1:45" ht="15" x14ac:dyDescent="0.2">
      <c r="A1561" s="12">
        <v>38936</v>
      </c>
      <c r="B1561" s="4"/>
      <c r="C1561" s="4"/>
      <c r="D1561" s="4"/>
      <c r="E1561" s="10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</row>
    <row r="1562" spans="1:45" ht="15" x14ac:dyDescent="0.2">
      <c r="A1562" s="8">
        <v>38937</v>
      </c>
      <c r="B1562" s="4">
        <v>8</v>
      </c>
      <c r="C1562" s="4">
        <v>116</v>
      </c>
      <c r="D1562" s="4">
        <v>2650</v>
      </c>
      <c r="E1562" s="10">
        <v>317938</v>
      </c>
      <c r="F1562" s="4">
        <v>67</v>
      </c>
      <c r="G1562" s="4">
        <v>146</v>
      </c>
      <c r="H1562" s="4">
        <v>2850</v>
      </c>
      <c r="I1562" s="4">
        <v>433115</v>
      </c>
      <c r="J1562" s="4">
        <v>113</v>
      </c>
      <c r="K1562" s="4">
        <v>169</v>
      </c>
      <c r="L1562" s="4">
        <v>2829</v>
      </c>
      <c r="M1562" s="4">
        <v>482437</v>
      </c>
      <c r="N1562" s="4">
        <v>297</v>
      </c>
      <c r="O1562" s="4">
        <v>200</v>
      </c>
      <c r="P1562" s="4">
        <v>2836</v>
      </c>
      <c r="Q1562" s="4">
        <v>567755</v>
      </c>
      <c r="R1562" s="4">
        <v>276</v>
      </c>
      <c r="S1562" s="4">
        <v>229</v>
      </c>
      <c r="T1562" s="4">
        <v>2635</v>
      </c>
      <c r="U1562" s="4">
        <v>610902</v>
      </c>
      <c r="V1562" s="4">
        <v>167</v>
      </c>
      <c r="W1562" s="4">
        <v>262</v>
      </c>
      <c r="X1562" s="4">
        <v>2580</v>
      </c>
      <c r="Y1562" s="4">
        <v>676182</v>
      </c>
      <c r="Z1562" s="4">
        <v>10</v>
      </c>
      <c r="AA1562" s="4">
        <v>292</v>
      </c>
      <c r="AB1562" s="4">
        <v>2540</v>
      </c>
      <c r="AC1562" s="4">
        <v>742188</v>
      </c>
      <c r="AD1562" s="4">
        <v>18</v>
      </c>
      <c r="AE1562" s="4">
        <v>340</v>
      </c>
      <c r="AF1562" s="4">
        <v>2480</v>
      </c>
      <c r="AG1562" s="4">
        <v>843476</v>
      </c>
      <c r="AH1562" s="4"/>
      <c r="AI1562" s="4"/>
      <c r="AJ1562" s="4"/>
      <c r="AK1562" s="4"/>
      <c r="AL1562" s="4"/>
      <c r="AM1562" s="4"/>
      <c r="AN1562" s="4"/>
      <c r="AO1562" s="4"/>
      <c r="AP1562">
        <v>3</v>
      </c>
      <c r="AQ1562">
        <v>556</v>
      </c>
      <c r="AR1562">
        <v>2380</v>
      </c>
      <c r="AS1562">
        <v>1319933</v>
      </c>
    </row>
    <row r="1563" spans="1:45" ht="15" x14ac:dyDescent="0.2">
      <c r="A1563" s="18">
        <v>38939</v>
      </c>
      <c r="B1563" s="25">
        <v>38</v>
      </c>
      <c r="C1563" s="25">
        <v>116</v>
      </c>
      <c r="D1563" s="25">
        <v>2912</v>
      </c>
      <c r="E1563" s="26">
        <v>337684</v>
      </c>
      <c r="F1563" s="25">
        <v>32</v>
      </c>
      <c r="G1563" s="25">
        <v>138</v>
      </c>
      <c r="H1563" s="25">
        <v>3000</v>
      </c>
      <c r="I1563" s="25">
        <v>414000</v>
      </c>
      <c r="J1563" s="25">
        <v>111</v>
      </c>
      <c r="K1563" s="25">
        <v>164</v>
      </c>
      <c r="L1563" s="25">
        <v>2900</v>
      </c>
      <c r="M1563" s="25">
        <v>459200</v>
      </c>
      <c r="N1563" s="25">
        <v>221</v>
      </c>
      <c r="O1563" s="25">
        <v>197</v>
      </c>
      <c r="P1563" s="25">
        <v>2850</v>
      </c>
      <c r="Q1563" s="25">
        <v>557809</v>
      </c>
      <c r="R1563" s="25">
        <v>100</v>
      </c>
      <c r="S1563" s="25">
        <v>232</v>
      </c>
      <c r="T1563" s="25">
        <v>2730</v>
      </c>
      <c r="U1563" s="25">
        <v>617722</v>
      </c>
      <c r="V1563" s="25">
        <v>83</v>
      </c>
      <c r="W1563" s="25">
        <v>267</v>
      </c>
      <c r="X1563" s="25">
        <v>2640</v>
      </c>
      <c r="Y1563" s="25">
        <v>624200</v>
      </c>
      <c r="Z1563" s="25">
        <v>10</v>
      </c>
      <c r="AA1563" s="25">
        <v>284</v>
      </c>
      <c r="AB1563" s="25">
        <v>2540</v>
      </c>
      <c r="AC1563" s="25">
        <v>723024</v>
      </c>
      <c r="AD1563" s="25">
        <v>36</v>
      </c>
      <c r="AE1563" s="25">
        <v>321</v>
      </c>
      <c r="AF1563" s="25">
        <v>2530</v>
      </c>
      <c r="AG1563" s="25">
        <v>811009</v>
      </c>
      <c r="AH1563" s="4"/>
      <c r="AI1563" s="4"/>
      <c r="AJ1563" s="4"/>
      <c r="AK1563" s="4"/>
      <c r="AL1563" s="4"/>
      <c r="AM1563" s="4"/>
      <c r="AN1563" s="4"/>
      <c r="AO1563" s="25"/>
    </row>
    <row r="1564" spans="1:45" ht="15" x14ac:dyDescent="0.2">
      <c r="A1564" s="8">
        <v>38940</v>
      </c>
      <c r="B1564" s="4">
        <v>30</v>
      </c>
      <c r="C1564" s="4">
        <v>128</v>
      </c>
      <c r="D1564" s="4">
        <v>3050</v>
      </c>
      <c r="E1564" s="10">
        <v>389993</v>
      </c>
      <c r="F1564" s="4">
        <v>55</v>
      </c>
      <c r="G1564" s="4">
        <v>143</v>
      </c>
      <c r="H1564" s="4">
        <v>2967</v>
      </c>
      <c r="I1564" s="4">
        <v>427687</v>
      </c>
      <c r="J1564" s="4">
        <v>69</v>
      </c>
      <c r="K1564" s="4">
        <v>168</v>
      </c>
      <c r="L1564" s="4">
        <v>2950</v>
      </c>
      <c r="M1564" s="4">
        <v>499090</v>
      </c>
      <c r="N1564" s="4">
        <v>254</v>
      </c>
      <c r="O1564" s="4">
        <v>193</v>
      </c>
      <c r="P1564" s="4">
        <v>2778</v>
      </c>
      <c r="Q1564" s="4">
        <v>551943</v>
      </c>
      <c r="R1564" s="4">
        <v>34</v>
      </c>
      <c r="S1564" s="4">
        <v>222</v>
      </c>
      <c r="T1564" s="4">
        <v>2740</v>
      </c>
      <c r="U1564" s="4">
        <v>608214</v>
      </c>
      <c r="V1564" s="4"/>
      <c r="W1564" s="4"/>
      <c r="X1564" s="4"/>
      <c r="Y1564" s="4"/>
      <c r="Z1564" s="4"/>
      <c r="AA1564" s="4"/>
      <c r="AB1564" s="4"/>
      <c r="AC1564" s="4"/>
      <c r="AD1564" s="4">
        <v>1</v>
      </c>
      <c r="AE1564" s="4">
        <v>340</v>
      </c>
      <c r="AF1564" s="4">
        <v>2420</v>
      </c>
      <c r="AG1564" s="4">
        <v>822800</v>
      </c>
      <c r="AH1564" s="4"/>
      <c r="AI1564" s="4"/>
      <c r="AJ1564" s="4"/>
      <c r="AK1564" s="4"/>
      <c r="AL1564" s="4"/>
      <c r="AM1564" s="4"/>
      <c r="AN1564" s="4"/>
      <c r="AO1564" s="4"/>
      <c r="AP1564">
        <v>2</v>
      </c>
      <c r="AQ1564">
        <v>559</v>
      </c>
      <c r="AR1564">
        <v>2350</v>
      </c>
      <c r="AS1564">
        <v>1313960</v>
      </c>
    </row>
    <row r="1565" spans="1:45" ht="15" x14ac:dyDescent="0.2">
      <c r="A1565" s="34">
        <v>38943</v>
      </c>
      <c r="B1565" s="32">
        <v>21</v>
      </c>
      <c r="C1565" s="32">
        <v>124</v>
      </c>
      <c r="D1565" s="32">
        <v>2800</v>
      </c>
      <c r="E1565" s="33">
        <v>351800</v>
      </c>
      <c r="F1565" s="32">
        <v>24</v>
      </c>
      <c r="G1565" s="32">
        <v>146</v>
      </c>
      <c r="H1565" s="32">
        <v>2900</v>
      </c>
      <c r="I1565" s="32">
        <v>423883</v>
      </c>
      <c r="J1565" s="32">
        <v>19</v>
      </c>
      <c r="K1565" s="32">
        <v>172</v>
      </c>
      <c r="L1565" s="32">
        <v>2800</v>
      </c>
      <c r="M1565" s="32">
        <v>480053</v>
      </c>
      <c r="N1565" s="32">
        <v>260</v>
      </c>
      <c r="O1565" s="32">
        <v>206</v>
      </c>
      <c r="P1565" s="32">
        <v>2768</v>
      </c>
      <c r="Q1565" s="32">
        <v>572229</v>
      </c>
      <c r="R1565" s="32">
        <v>101</v>
      </c>
      <c r="S1565" s="32">
        <v>231</v>
      </c>
      <c r="T1565" s="32">
        <v>2748</v>
      </c>
      <c r="U1565" s="32">
        <v>633858</v>
      </c>
      <c r="V1565" s="32">
        <v>30</v>
      </c>
      <c r="W1565" s="32">
        <v>258</v>
      </c>
      <c r="X1565" s="32">
        <v>2700</v>
      </c>
      <c r="Y1565" s="32">
        <v>694636</v>
      </c>
      <c r="Z1565" s="25">
        <v>42</v>
      </c>
      <c r="AA1565" s="25">
        <v>234</v>
      </c>
      <c r="AB1565" s="25">
        <v>2520</v>
      </c>
      <c r="AC1565" s="25">
        <v>715.56600000000003</v>
      </c>
      <c r="AD1565" s="25">
        <v>8</v>
      </c>
      <c r="AE1565" s="25">
        <v>345</v>
      </c>
      <c r="AF1565" s="25">
        <v>2480</v>
      </c>
      <c r="AG1565" s="25">
        <v>854980</v>
      </c>
      <c r="AH1565" s="4"/>
      <c r="AI1565" s="4"/>
      <c r="AJ1565" s="4"/>
      <c r="AK1565" s="4"/>
      <c r="AL1565" s="4"/>
      <c r="AM1565" s="4"/>
      <c r="AN1565" s="4"/>
      <c r="AO1565" s="32"/>
    </row>
    <row r="1566" spans="1:45" ht="15" x14ac:dyDescent="0.2">
      <c r="A1566" s="8">
        <v>38944</v>
      </c>
      <c r="B1566" s="4">
        <v>6</v>
      </c>
      <c r="C1566" s="4">
        <v>115</v>
      </c>
      <c r="D1566" s="4">
        <v>2900</v>
      </c>
      <c r="E1566" s="10">
        <v>341200</v>
      </c>
      <c r="F1566" s="4">
        <v>45</v>
      </c>
      <c r="G1566" s="4">
        <v>140</v>
      </c>
      <c r="H1566" s="4">
        <v>3150</v>
      </c>
      <c r="I1566" s="4">
        <v>440860</v>
      </c>
      <c r="J1566" s="4">
        <v>173</v>
      </c>
      <c r="K1566" s="4">
        <v>167</v>
      </c>
      <c r="L1566" s="4">
        <v>2970</v>
      </c>
      <c r="M1566" s="4">
        <v>497899</v>
      </c>
      <c r="N1566" s="4">
        <v>404</v>
      </c>
      <c r="O1566" s="4">
        <v>203</v>
      </c>
      <c r="P1566" s="4">
        <v>2821</v>
      </c>
      <c r="Q1566" s="4">
        <v>574311</v>
      </c>
      <c r="R1566" s="4">
        <v>117</v>
      </c>
      <c r="S1566" s="4">
        <v>242</v>
      </c>
      <c r="T1566" s="4">
        <v>2639</v>
      </c>
      <c r="U1566" s="4">
        <v>643466</v>
      </c>
      <c r="V1566" s="4"/>
      <c r="W1566" s="4"/>
      <c r="X1566" s="4"/>
      <c r="Y1566" s="4"/>
      <c r="Z1566" s="4">
        <v>22</v>
      </c>
      <c r="AA1566" s="4">
        <v>283</v>
      </c>
      <c r="AB1566" s="4">
        <v>2600</v>
      </c>
      <c r="AC1566" s="4">
        <v>736982</v>
      </c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>
        <v>4</v>
      </c>
      <c r="AQ1566">
        <v>738</v>
      </c>
      <c r="AR1566">
        <v>2445</v>
      </c>
      <c r="AS1566">
        <v>1806540</v>
      </c>
    </row>
    <row r="1567" spans="1:45" ht="15" x14ac:dyDescent="0.2">
      <c r="A1567" s="30">
        <v>38946</v>
      </c>
      <c r="B1567" s="25">
        <v>5</v>
      </c>
      <c r="C1567" s="25">
        <v>105</v>
      </c>
      <c r="D1567" s="25">
        <v>2900</v>
      </c>
      <c r="E1567" s="26">
        <v>306880</v>
      </c>
      <c r="F1567" s="25">
        <v>51</v>
      </c>
      <c r="G1567" s="25">
        <v>142</v>
      </c>
      <c r="H1567" s="25">
        <v>2920</v>
      </c>
      <c r="I1567" s="25">
        <v>434382</v>
      </c>
      <c r="J1567" s="25">
        <v>84</v>
      </c>
      <c r="K1567" s="25">
        <v>172</v>
      </c>
      <c r="L1567" s="25">
        <v>2840</v>
      </c>
      <c r="M1567" s="25">
        <v>481123</v>
      </c>
      <c r="N1567" s="25">
        <v>245</v>
      </c>
      <c r="O1567" s="25">
        <v>199</v>
      </c>
      <c r="P1567" s="25">
        <v>2780</v>
      </c>
      <c r="Q1567" s="25">
        <v>551251</v>
      </c>
      <c r="R1567" s="25">
        <v>105</v>
      </c>
      <c r="S1567" s="25">
        <v>231</v>
      </c>
      <c r="T1567" s="25">
        <v>2675</v>
      </c>
      <c r="U1567" s="25">
        <v>621852</v>
      </c>
      <c r="V1567" s="25">
        <v>54</v>
      </c>
      <c r="W1567" s="25">
        <v>237</v>
      </c>
      <c r="X1567" s="25">
        <v>2540</v>
      </c>
      <c r="Y1567" s="25">
        <v>679500</v>
      </c>
      <c r="Z1567" s="25">
        <v>161</v>
      </c>
      <c r="AA1567" s="25">
        <v>293</v>
      </c>
      <c r="AB1567" s="25">
        <v>2580</v>
      </c>
      <c r="AC1567" s="25">
        <v>757004</v>
      </c>
      <c r="AD1567" s="25">
        <v>19</v>
      </c>
      <c r="AE1567" s="25">
        <v>235</v>
      </c>
      <c r="AF1567" s="25">
        <v>2440</v>
      </c>
      <c r="AG1567" s="25">
        <v>834996</v>
      </c>
      <c r="AH1567" s="4"/>
      <c r="AI1567" s="4"/>
      <c r="AJ1567" s="4"/>
      <c r="AK1567" s="4"/>
      <c r="AL1567" s="4"/>
      <c r="AM1567" s="4"/>
      <c r="AN1567" s="4"/>
      <c r="AO1567" s="25"/>
    </row>
    <row r="1568" spans="1:45" ht="15" x14ac:dyDescent="0.2">
      <c r="A1568" s="8">
        <v>38947</v>
      </c>
      <c r="B1568" s="4">
        <v>1</v>
      </c>
      <c r="C1568" s="4">
        <v>84</v>
      </c>
      <c r="D1568" s="4">
        <v>2700</v>
      </c>
      <c r="E1568" s="10">
        <v>226800</v>
      </c>
      <c r="F1568" s="4">
        <v>47</v>
      </c>
      <c r="G1568" s="4">
        <v>146</v>
      </c>
      <c r="H1568" s="4">
        <v>2962</v>
      </c>
      <c r="I1568" s="4">
        <v>433143</v>
      </c>
      <c r="J1568" s="4">
        <v>37</v>
      </c>
      <c r="K1568" s="4">
        <v>160</v>
      </c>
      <c r="L1568" s="4">
        <v>2900</v>
      </c>
      <c r="M1568" s="4">
        <v>492292</v>
      </c>
      <c r="N1568" s="4">
        <v>182</v>
      </c>
      <c r="O1568" s="4">
        <v>197</v>
      </c>
      <c r="P1568" s="4">
        <v>2831</v>
      </c>
      <c r="Q1568" s="4">
        <v>554362</v>
      </c>
      <c r="R1568" s="4">
        <v>7</v>
      </c>
      <c r="S1568" s="4">
        <v>239</v>
      </c>
      <c r="T1568" s="4">
        <v>2720</v>
      </c>
      <c r="U1568" s="4">
        <v>648914</v>
      </c>
      <c r="V1568" s="4">
        <v>5</v>
      </c>
      <c r="W1568" s="4">
        <v>261</v>
      </c>
      <c r="X1568" s="4">
        <v>2560</v>
      </c>
      <c r="Y1568" s="4">
        <v>668672</v>
      </c>
      <c r="Z1568" s="4"/>
      <c r="AA1568" s="4"/>
      <c r="AB1568" s="4"/>
      <c r="AC1568" s="4"/>
      <c r="AD1568" s="4"/>
      <c r="AE1568" s="4"/>
      <c r="AF1568" s="4"/>
      <c r="AG1568" s="4"/>
      <c r="AH1568" s="1">
        <v>1</v>
      </c>
      <c r="AI1568" s="1">
        <v>366</v>
      </c>
      <c r="AJ1568" s="1">
        <v>2500</v>
      </c>
      <c r="AK1568" s="1">
        <v>915000</v>
      </c>
      <c r="AL1568" s="4"/>
      <c r="AM1568" s="4"/>
      <c r="AN1568" s="4"/>
      <c r="AO1568" s="4"/>
      <c r="AP1568">
        <v>3</v>
      </c>
      <c r="AQ1568">
        <v>609</v>
      </c>
      <c r="AR1568">
        <v>2360</v>
      </c>
      <c r="AS1568">
        <v>1433827</v>
      </c>
    </row>
    <row r="1569" spans="1:45" ht="15" x14ac:dyDescent="0.2">
      <c r="A1569" s="12">
        <v>38950</v>
      </c>
      <c r="B1569" s="4"/>
      <c r="C1569" s="4"/>
      <c r="D1569" s="4"/>
      <c r="E1569" s="10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</row>
    <row r="1570" spans="1:45" ht="15" x14ac:dyDescent="0.2">
      <c r="A1570" s="41">
        <v>38951</v>
      </c>
      <c r="B1570" s="4">
        <v>20</v>
      </c>
      <c r="C1570" s="4">
        <v>125</v>
      </c>
      <c r="D1570" s="4">
        <v>2925</v>
      </c>
      <c r="E1570" s="10">
        <v>375470</v>
      </c>
      <c r="F1570" s="4">
        <v>21</v>
      </c>
      <c r="G1570" s="4">
        <v>140</v>
      </c>
      <c r="H1570" s="4">
        <v>2975</v>
      </c>
      <c r="I1570" s="4">
        <v>417867</v>
      </c>
      <c r="J1570" s="4">
        <v>226</v>
      </c>
      <c r="K1570" s="4">
        <v>167</v>
      </c>
      <c r="L1570" s="4">
        <v>2838</v>
      </c>
      <c r="M1570" s="4">
        <v>481248</v>
      </c>
      <c r="N1570" s="4">
        <v>295</v>
      </c>
      <c r="O1570" s="4">
        <v>198</v>
      </c>
      <c r="P1570" s="4">
        <v>2850</v>
      </c>
      <c r="Q1570" s="4">
        <v>565074</v>
      </c>
      <c r="R1570" s="4">
        <v>159</v>
      </c>
      <c r="S1570" s="4">
        <v>236</v>
      </c>
      <c r="T1570" s="4">
        <v>2700</v>
      </c>
      <c r="U1570" s="4">
        <v>636860</v>
      </c>
      <c r="V1570" s="4"/>
      <c r="W1570" s="4"/>
      <c r="X1570" s="4"/>
      <c r="Y1570" s="4"/>
      <c r="Z1570" s="4">
        <v>132</v>
      </c>
      <c r="AA1570" s="4">
        <v>302</v>
      </c>
      <c r="AB1570" s="4">
        <v>2560</v>
      </c>
      <c r="AC1570" s="4">
        <v>774818</v>
      </c>
      <c r="AD1570" s="4">
        <v>8</v>
      </c>
      <c r="AE1570" s="4">
        <v>355</v>
      </c>
      <c r="AF1570" s="4">
        <v>2520</v>
      </c>
      <c r="AG1570" s="4">
        <v>893970</v>
      </c>
      <c r="AH1570" s="1">
        <v>16</v>
      </c>
      <c r="AI1570" s="1">
        <v>374</v>
      </c>
      <c r="AJ1570" s="1">
        <v>2480</v>
      </c>
      <c r="AK1570" s="1">
        <v>928140</v>
      </c>
      <c r="AL1570" s="4"/>
      <c r="AM1570" s="4"/>
      <c r="AN1570" s="4"/>
      <c r="AO1570" s="4"/>
      <c r="AP1570">
        <v>1</v>
      </c>
      <c r="AQ1570">
        <v>650</v>
      </c>
      <c r="AR1570">
        <v>2340</v>
      </c>
      <c r="AS1570">
        <v>1521000</v>
      </c>
    </row>
    <row r="1571" spans="1:45" ht="15" x14ac:dyDescent="0.2">
      <c r="A1571" s="30">
        <v>38953</v>
      </c>
      <c r="B1571" s="25">
        <v>21</v>
      </c>
      <c r="C1571" s="25">
        <v>127</v>
      </c>
      <c r="D1571" s="25">
        <v>2875</v>
      </c>
      <c r="E1571" s="26">
        <v>373876</v>
      </c>
      <c r="F1571" s="25">
        <v>22</v>
      </c>
      <c r="G1571" s="25">
        <v>137</v>
      </c>
      <c r="H1571" s="25">
        <v>3050</v>
      </c>
      <c r="I1571" s="25">
        <v>417850</v>
      </c>
      <c r="J1571" s="25">
        <v>56</v>
      </c>
      <c r="K1571" s="25">
        <v>165</v>
      </c>
      <c r="L1571" s="25">
        <v>2852</v>
      </c>
      <c r="M1571" s="25">
        <v>475575</v>
      </c>
      <c r="N1571" s="25">
        <v>250</v>
      </c>
      <c r="O1571" s="25">
        <v>197</v>
      </c>
      <c r="P1571" s="25">
        <v>2760</v>
      </c>
      <c r="Q1571" s="25">
        <v>540240</v>
      </c>
      <c r="R1571" s="25">
        <v>96</v>
      </c>
      <c r="S1571" s="25">
        <v>231</v>
      </c>
      <c r="T1571" s="25">
        <v>2645</v>
      </c>
      <c r="U1571" s="25">
        <v>614459</v>
      </c>
      <c r="V1571" s="25">
        <v>19</v>
      </c>
      <c r="W1571" s="25">
        <v>267</v>
      </c>
      <c r="X1571" s="25">
        <v>2580</v>
      </c>
      <c r="Y1571" s="25">
        <v>666168</v>
      </c>
      <c r="Z1571" s="25">
        <v>100</v>
      </c>
      <c r="AA1571" s="25">
        <v>291</v>
      </c>
      <c r="AB1571" s="25">
        <v>2430</v>
      </c>
      <c r="AC1571" s="25">
        <v>733396</v>
      </c>
      <c r="AD1571" s="25"/>
      <c r="AE1571" s="25"/>
      <c r="AF1571" s="25"/>
      <c r="AG1571" s="25"/>
      <c r="AH1571" s="4"/>
      <c r="AI1571" s="4"/>
      <c r="AJ1571" s="4"/>
      <c r="AK1571" s="4"/>
      <c r="AL1571" s="4"/>
      <c r="AM1571" s="4"/>
      <c r="AN1571" s="4"/>
      <c r="AO1571" s="32"/>
    </row>
    <row r="1572" spans="1:45" ht="15" x14ac:dyDescent="0.2">
      <c r="A1572" s="41">
        <v>38954</v>
      </c>
      <c r="B1572" s="4">
        <v>11</v>
      </c>
      <c r="C1572" s="4">
        <v>127</v>
      </c>
      <c r="D1572" s="4">
        <v>2700</v>
      </c>
      <c r="E1572" s="10">
        <v>344455</v>
      </c>
      <c r="F1572" s="4">
        <v>35</v>
      </c>
      <c r="G1572" s="4">
        <v>143</v>
      </c>
      <c r="H1572" s="4">
        <v>2800</v>
      </c>
      <c r="I1572" s="4">
        <v>399520</v>
      </c>
      <c r="J1572" s="4">
        <v>103</v>
      </c>
      <c r="K1572" s="4">
        <v>165</v>
      </c>
      <c r="L1572" s="4">
        <v>2806</v>
      </c>
      <c r="M1572" s="4">
        <v>466967</v>
      </c>
      <c r="N1572" s="4">
        <v>108</v>
      </c>
      <c r="O1572" s="4">
        <v>191</v>
      </c>
      <c r="P1572" s="4">
        <v>2838</v>
      </c>
      <c r="Q1572" s="4">
        <v>544986</v>
      </c>
      <c r="R1572" s="4">
        <v>192</v>
      </c>
      <c r="S1572" s="4">
        <v>228</v>
      </c>
      <c r="T1572" s="4">
        <v>2712</v>
      </c>
      <c r="U1572" s="4">
        <v>622430</v>
      </c>
      <c r="V1572" s="4">
        <v>12</v>
      </c>
      <c r="W1572" s="4">
        <v>270</v>
      </c>
      <c r="X1572" s="4">
        <v>2440</v>
      </c>
      <c r="Y1572" s="4">
        <v>657580</v>
      </c>
      <c r="Z1572" s="4"/>
      <c r="AA1572" s="4"/>
      <c r="AB1572" s="4"/>
      <c r="AC1572" s="4"/>
      <c r="AD1572" s="4">
        <v>1</v>
      </c>
      <c r="AE1572" s="4">
        <v>342</v>
      </c>
      <c r="AF1572" s="4">
        <v>2440</v>
      </c>
      <c r="AG1572" s="4">
        <v>834480</v>
      </c>
      <c r="AH1572" s="4"/>
      <c r="AI1572" s="4"/>
      <c r="AJ1572" s="4"/>
      <c r="AK1572" s="4"/>
      <c r="AL1572" s="4"/>
      <c r="AM1572" s="4"/>
      <c r="AN1572" s="4"/>
      <c r="AO1572" s="4"/>
      <c r="AP1572">
        <v>1</v>
      </c>
      <c r="AQ1572">
        <v>680</v>
      </c>
      <c r="AR1572">
        <v>2280</v>
      </c>
      <c r="AS1572">
        <v>1550400</v>
      </c>
    </row>
    <row r="1573" spans="1:45" ht="15" x14ac:dyDescent="0.2">
      <c r="A1573" s="42">
        <v>38957</v>
      </c>
      <c r="B1573" s="4"/>
      <c r="C1573" s="4"/>
      <c r="D1573" s="4"/>
      <c r="E1573" s="10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</row>
    <row r="1574" spans="1:45" ht="15" x14ac:dyDescent="0.2">
      <c r="A1574" s="42">
        <v>38958</v>
      </c>
      <c r="B1574" s="1">
        <v>41</v>
      </c>
      <c r="C1574" s="1">
        <v>116</v>
      </c>
      <c r="D1574" s="1">
        <v>2625</v>
      </c>
      <c r="E1574" s="1">
        <v>330263</v>
      </c>
      <c r="F1574" s="1">
        <v>16</v>
      </c>
      <c r="G1574" s="1">
        <v>139</v>
      </c>
      <c r="H1574" s="1">
        <v>2717</v>
      </c>
      <c r="I1574" s="1">
        <v>379625</v>
      </c>
      <c r="J1574" s="1">
        <v>274</v>
      </c>
      <c r="K1574" s="1">
        <v>168</v>
      </c>
      <c r="L1574" s="1">
        <v>2853</v>
      </c>
      <c r="M1574" s="1">
        <v>484078</v>
      </c>
      <c r="N1574" s="1">
        <v>425</v>
      </c>
      <c r="O1574" s="1">
        <v>199</v>
      </c>
      <c r="P1574" s="1">
        <v>2813</v>
      </c>
      <c r="Q1574" s="1">
        <v>560280</v>
      </c>
      <c r="R1574" s="1">
        <v>172</v>
      </c>
      <c r="S1574" s="1">
        <v>229</v>
      </c>
      <c r="T1574" s="1">
        <v>2662</v>
      </c>
      <c r="U1574" s="1">
        <v>611669</v>
      </c>
      <c r="V1574" s="1">
        <v>104</v>
      </c>
      <c r="W1574" s="1">
        <v>259</v>
      </c>
      <c r="X1574" s="1">
        <v>2615</v>
      </c>
      <c r="Y1574" s="1">
        <v>683319</v>
      </c>
      <c r="Z1574" s="1">
        <v>38</v>
      </c>
      <c r="AA1574" s="1">
        <v>299</v>
      </c>
      <c r="AB1574" s="1">
        <v>2580</v>
      </c>
      <c r="AC1574" s="1">
        <v>784849</v>
      </c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>
        <v>4</v>
      </c>
      <c r="AQ1574">
        <v>560</v>
      </c>
      <c r="AR1574">
        <v>2515</v>
      </c>
      <c r="AS1574">
        <v>1400930</v>
      </c>
    </row>
    <row r="1575" spans="1:45" ht="15" x14ac:dyDescent="0.2">
      <c r="A1575" s="30">
        <v>38960</v>
      </c>
      <c r="B1575" s="25"/>
      <c r="C1575" s="25"/>
      <c r="D1575" s="25"/>
      <c r="E1575" s="26"/>
      <c r="F1575" s="25">
        <v>63</v>
      </c>
      <c r="G1575" s="25">
        <v>140</v>
      </c>
      <c r="H1575" s="25">
        <v>2033</v>
      </c>
      <c r="I1575" s="25">
        <v>427844</v>
      </c>
      <c r="J1575" s="25">
        <v>140</v>
      </c>
      <c r="K1575" s="25">
        <v>171</v>
      </c>
      <c r="L1575" s="25">
        <v>2865</v>
      </c>
      <c r="M1575" s="25">
        <v>492690</v>
      </c>
      <c r="N1575" s="25">
        <v>436</v>
      </c>
      <c r="O1575" s="25">
        <v>197</v>
      </c>
      <c r="P1575" s="25">
        <v>2820</v>
      </c>
      <c r="Q1575" s="25">
        <v>546563</v>
      </c>
      <c r="R1575" s="25">
        <v>120</v>
      </c>
      <c r="S1575" s="25">
        <v>230</v>
      </c>
      <c r="T1575" s="25">
        <v>2740</v>
      </c>
      <c r="U1575" s="25">
        <v>628458</v>
      </c>
      <c r="V1575" s="25">
        <v>112</v>
      </c>
      <c r="W1575" s="25">
        <v>267</v>
      </c>
      <c r="X1575" s="25">
        <v>2627</v>
      </c>
      <c r="Y1575" s="25">
        <v>705762</v>
      </c>
      <c r="Z1575" s="25">
        <v>92</v>
      </c>
      <c r="AA1575" s="25">
        <v>297</v>
      </c>
      <c r="AB1575" s="25">
        <v>2620</v>
      </c>
      <c r="AC1575" s="25">
        <v>779955</v>
      </c>
      <c r="AD1575" s="25"/>
      <c r="AE1575" s="25"/>
      <c r="AF1575" s="25"/>
      <c r="AG1575" s="25"/>
      <c r="AH1575" s="1">
        <v>47</v>
      </c>
      <c r="AI1575" s="1">
        <v>374</v>
      </c>
      <c r="AJ1575" s="1">
        <v>2498</v>
      </c>
      <c r="AK1575" s="1">
        <v>951747</v>
      </c>
      <c r="AL1575" s="4"/>
      <c r="AM1575" s="4"/>
      <c r="AN1575" s="4"/>
      <c r="AO1575" s="25"/>
    </row>
    <row r="1576" spans="1:45" ht="15" x14ac:dyDescent="0.2">
      <c r="A1576" s="30"/>
      <c r="B1576" s="25"/>
      <c r="C1576" s="25"/>
      <c r="D1576" s="25"/>
      <c r="E1576" s="26"/>
      <c r="F1576" s="25"/>
      <c r="G1576" s="25"/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1"/>
      <c r="AI1576" s="1"/>
      <c r="AJ1576" s="1"/>
      <c r="AK1576" s="1"/>
      <c r="AL1576" s="4"/>
      <c r="AM1576" s="4"/>
      <c r="AN1576" s="4"/>
      <c r="AO1576" s="25"/>
    </row>
    <row r="1577" spans="1:45" ht="15" x14ac:dyDescent="0.2">
      <c r="A1577" s="30">
        <v>38961</v>
      </c>
      <c r="B1577" s="1">
        <v>7</v>
      </c>
      <c r="C1577" s="1">
        <v>120</v>
      </c>
      <c r="D1577" s="1">
        <v>2933</v>
      </c>
      <c r="E1577" s="1">
        <v>368200</v>
      </c>
      <c r="F1577" s="1">
        <v>36</v>
      </c>
      <c r="G1577" s="1">
        <v>142</v>
      </c>
      <c r="H1577" s="1">
        <v>2860</v>
      </c>
      <c r="I1577" s="1">
        <v>402661</v>
      </c>
      <c r="J1577" s="1">
        <v>42</v>
      </c>
      <c r="K1577" s="1">
        <v>158</v>
      </c>
      <c r="L1577" s="1">
        <v>2840</v>
      </c>
      <c r="M1577" s="1">
        <v>456024</v>
      </c>
      <c r="N1577" s="1">
        <v>165</v>
      </c>
      <c r="O1577" s="1">
        <v>185</v>
      </c>
      <c r="P1577" s="1">
        <v>2817</v>
      </c>
      <c r="Q1577" s="1">
        <v>540139</v>
      </c>
      <c r="R1577" s="1">
        <v>123</v>
      </c>
      <c r="S1577" s="1">
        <v>220</v>
      </c>
      <c r="T1577" s="1">
        <v>2695</v>
      </c>
      <c r="U1577" s="1">
        <v>605097</v>
      </c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>
        <v>2</v>
      </c>
      <c r="AQ1577">
        <v>728</v>
      </c>
      <c r="AR1577">
        <v>2360</v>
      </c>
      <c r="AS1577">
        <v>1719440</v>
      </c>
    </row>
    <row r="1578" spans="1:45" ht="15" x14ac:dyDescent="0.2">
      <c r="A1578" s="34">
        <v>38964</v>
      </c>
      <c r="B1578" s="32">
        <v>3</v>
      </c>
      <c r="C1578" s="32">
        <v>123</v>
      </c>
      <c r="D1578" s="32">
        <v>2650</v>
      </c>
      <c r="E1578" s="33">
        <v>326833</v>
      </c>
      <c r="F1578" s="32">
        <v>14</v>
      </c>
      <c r="G1578" s="32">
        <v>138</v>
      </c>
      <c r="H1578" s="32">
        <v>2950</v>
      </c>
      <c r="I1578" s="32">
        <v>406679</v>
      </c>
      <c r="J1578" s="32">
        <v>44</v>
      </c>
      <c r="K1578" s="32">
        <v>168</v>
      </c>
      <c r="L1578" s="32">
        <v>2800</v>
      </c>
      <c r="M1578" s="32">
        <v>470145</v>
      </c>
      <c r="N1578" s="32">
        <v>46</v>
      </c>
      <c r="O1578" s="32">
        <v>195</v>
      </c>
      <c r="P1578" s="32">
        <v>2830</v>
      </c>
      <c r="Q1578" s="32">
        <v>551897</v>
      </c>
      <c r="R1578" s="32">
        <v>53</v>
      </c>
      <c r="S1578" s="32">
        <v>235</v>
      </c>
      <c r="T1578" s="32">
        <v>2665</v>
      </c>
      <c r="U1578" s="32">
        <v>615478</v>
      </c>
      <c r="V1578" s="32">
        <v>4</v>
      </c>
      <c r="W1578" s="32">
        <v>301</v>
      </c>
      <c r="X1578" s="32">
        <v>2380</v>
      </c>
      <c r="Y1578" s="32">
        <v>716380</v>
      </c>
      <c r="Z1578" s="32"/>
      <c r="AA1578" s="32"/>
      <c r="AB1578" s="32"/>
      <c r="AC1578" s="32"/>
      <c r="AD1578" s="32"/>
      <c r="AE1578" s="32"/>
      <c r="AF1578" s="32"/>
      <c r="AG1578" s="32"/>
      <c r="AH1578" s="4"/>
      <c r="AI1578" s="4"/>
      <c r="AJ1578" s="4"/>
      <c r="AK1578" s="4"/>
      <c r="AL1578" s="4"/>
      <c r="AM1578" s="4"/>
      <c r="AN1578" s="4"/>
      <c r="AO1578" s="4"/>
    </row>
    <row r="1579" spans="1:45" ht="15" x14ac:dyDescent="0.2">
      <c r="A1579" s="34">
        <v>38965</v>
      </c>
      <c r="B1579" s="1">
        <v>26</v>
      </c>
      <c r="C1579" s="1">
        <v>126</v>
      </c>
      <c r="D1579" s="1">
        <v>2921</v>
      </c>
      <c r="E1579" s="1">
        <v>366877</v>
      </c>
      <c r="F1579" s="1">
        <v>10</v>
      </c>
      <c r="G1579" s="1">
        <v>136</v>
      </c>
      <c r="H1579" s="1">
        <v>2850</v>
      </c>
      <c r="I1579" s="1">
        <v>393660</v>
      </c>
      <c r="J1579" s="1">
        <v>135</v>
      </c>
      <c r="K1579" s="1">
        <v>165</v>
      </c>
      <c r="L1579" s="1">
        <v>2912</v>
      </c>
      <c r="M1579" s="1">
        <v>485133</v>
      </c>
      <c r="N1579" s="1">
        <v>466</v>
      </c>
      <c r="O1579" s="1">
        <v>202</v>
      </c>
      <c r="P1579" s="1">
        <v>2833</v>
      </c>
      <c r="Q1579" s="1">
        <v>570322</v>
      </c>
      <c r="R1579" s="1">
        <v>164</v>
      </c>
      <c r="S1579" s="1">
        <v>231</v>
      </c>
      <c r="T1579" s="1">
        <v>2712</v>
      </c>
      <c r="U1579" s="1">
        <v>629642</v>
      </c>
      <c r="V1579" s="1">
        <v>29</v>
      </c>
      <c r="W1579" s="1">
        <v>259</v>
      </c>
      <c r="X1579" s="1">
        <v>2540</v>
      </c>
      <c r="Y1579" s="1">
        <v>659599</v>
      </c>
      <c r="Z1579" s="1"/>
      <c r="AA1579" s="1"/>
      <c r="AB1579" s="1"/>
      <c r="AC1579" s="1"/>
      <c r="AD1579" s="1">
        <v>15</v>
      </c>
      <c r="AE1579" s="1">
        <v>334</v>
      </c>
      <c r="AF1579" s="1">
        <v>2500</v>
      </c>
      <c r="AG1579" s="1">
        <v>834667</v>
      </c>
      <c r="AH1579" s="1"/>
      <c r="AI1579" s="1"/>
      <c r="AJ1579" s="1"/>
      <c r="AK1579" s="1"/>
      <c r="AL1579" s="1"/>
      <c r="AM1579" s="1"/>
      <c r="AN1579" s="1"/>
      <c r="AO1579" s="1"/>
      <c r="AP1579">
        <v>10</v>
      </c>
      <c r="AQ1579">
        <v>633</v>
      </c>
      <c r="AR1579">
        <v>2333</v>
      </c>
      <c r="AS1579">
        <v>1476074</v>
      </c>
    </row>
    <row r="1580" spans="1:45" ht="15" x14ac:dyDescent="0.2">
      <c r="A1580" s="30">
        <v>38967</v>
      </c>
      <c r="B1580" s="25">
        <v>39</v>
      </c>
      <c r="C1580" s="25">
        <v>113</v>
      </c>
      <c r="D1580" s="25">
        <v>2125</v>
      </c>
      <c r="E1580" s="26">
        <v>356638</v>
      </c>
      <c r="F1580" s="25">
        <v>8</v>
      </c>
      <c r="G1580" s="25">
        <v>141</v>
      </c>
      <c r="H1580" s="25">
        <v>2925</v>
      </c>
      <c r="I1580" s="25">
        <v>411425</v>
      </c>
      <c r="J1580" s="25">
        <v>75</v>
      </c>
      <c r="K1580" s="25">
        <v>162</v>
      </c>
      <c r="L1580" s="25">
        <v>2880</v>
      </c>
      <c r="M1580" s="25">
        <v>467749</v>
      </c>
      <c r="N1580" s="25">
        <v>340</v>
      </c>
      <c r="O1580" s="25">
        <v>197</v>
      </c>
      <c r="P1580" s="25">
        <v>2842</v>
      </c>
      <c r="Q1580" s="25">
        <v>562729</v>
      </c>
      <c r="R1580" s="25">
        <v>210</v>
      </c>
      <c r="S1580" s="25">
        <v>238</v>
      </c>
      <c r="T1580" s="25">
        <v>2685</v>
      </c>
      <c r="U1580" s="25">
        <v>634360</v>
      </c>
      <c r="V1580" s="25">
        <v>90</v>
      </c>
      <c r="W1580" s="25">
        <v>259</v>
      </c>
      <c r="X1580" s="25">
        <v>2676</v>
      </c>
      <c r="Y1580" s="25">
        <v>689660</v>
      </c>
      <c r="Z1580" s="25">
        <v>179</v>
      </c>
      <c r="AA1580" s="25">
        <v>297</v>
      </c>
      <c r="AB1580" s="25">
        <v>2583</v>
      </c>
      <c r="AC1580" s="25">
        <v>771935</v>
      </c>
      <c r="AD1580" s="25">
        <v>27</v>
      </c>
      <c r="AE1580" s="25">
        <v>322</v>
      </c>
      <c r="AF1580" s="25">
        <v>2510</v>
      </c>
      <c r="AG1580" s="25">
        <v>807631</v>
      </c>
      <c r="AH1580" s="4"/>
      <c r="AI1580" s="4"/>
      <c r="AJ1580" s="4"/>
      <c r="AK1580" s="4"/>
      <c r="AL1580" s="4"/>
      <c r="AM1580" s="4"/>
      <c r="AN1580" s="4"/>
      <c r="AO1580" s="4"/>
    </row>
    <row r="1581" spans="1:45" ht="15" x14ac:dyDescent="0.2">
      <c r="A1581" s="30">
        <v>38968</v>
      </c>
      <c r="B1581" s="1">
        <v>9</v>
      </c>
      <c r="C1581" s="1">
        <v>105</v>
      </c>
      <c r="D1581" s="1">
        <v>2850</v>
      </c>
      <c r="E1581" s="1">
        <v>300756</v>
      </c>
      <c r="F1581" s="1"/>
      <c r="G1581" s="1"/>
      <c r="H1581" s="1"/>
      <c r="I1581" s="1"/>
      <c r="J1581" s="1">
        <v>89</v>
      </c>
      <c r="K1581" s="1">
        <v>167</v>
      </c>
      <c r="L1581" s="1">
        <v>2875</v>
      </c>
      <c r="M1581" s="1">
        <v>480178</v>
      </c>
      <c r="N1581" s="1">
        <v>139</v>
      </c>
      <c r="O1581" s="1">
        <v>198</v>
      </c>
      <c r="P1581" s="1">
        <v>2917</v>
      </c>
      <c r="Q1581" s="1">
        <v>576305</v>
      </c>
      <c r="R1581" s="1">
        <v>131</v>
      </c>
      <c r="S1581" s="1">
        <v>221</v>
      </c>
      <c r="T1581" s="1">
        <v>2712</v>
      </c>
      <c r="U1581" s="1">
        <v>606164</v>
      </c>
      <c r="V1581" s="1"/>
      <c r="W1581" s="1"/>
      <c r="X1581" s="1"/>
      <c r="Y1581" s="1"/>
      <c r="Z1581" s="1"/>
      <c r="AA1581" s="1"/>
      <c r="AB1581" s="1"/>
      <c r="AC1581" s="1"/>
      <c r="AD1581" s="1">
        <v>11</v>
      </c>
      <c r="AE1581" s="1">
        <v>327</v>
      </c>
      <c r="AF1581" s="1">
        <v>2580</v>
      </c>
      <c r="AG1581" s="1">
        <v>842956</v>
      </c>
      <c r="AH1581" s="1"/>
      <c r="AI1581" s="1"/>
      <c r="AJ1581" s="1"/>
      <c r="AK1581" s="1"/>
      <c r="AL1581" s="1"/>
      <c r="AM1581" s="1"/>
      <c r="AN1581" s="1"/>
      <c r="AO1581" s="1"/>
      <c r="AP1581">
        <v>2</v>
      </c>
      <c r="AQ1581">
        <v>514</v>
      </c>
      <c r="AR1581">
        <v>2340</v>
      </c>
      <c r="AS1581">
        <v>1202760</v>
      </c>
    </row>
    <row r="1582" spans="1:45" ht="15" x14ac:dyDescent="0.2">
      <c r="A1582" s="34">
        <v>38971</v>
      </c>
      <c r="B1582" s="32"/>
      <c r="C1582" s="32"/>
      <c r="D1582" s="32"/>
      <c r="E1582" s="33"/>
      <c r="F1582" s="32"/>
      <c r="G1582" s="32"/>
      <c r="H1582" s="32"/>
      <c r="I1582" s="32"/>
      <c r="J1582" s="32">
        <v>30</v>
      </c>
      <c r="K1582" s="32">
        <v>159</v>
      </c>
      <c r="L1582" s="32">
        <v>2750</v>
      </c>
      <c r="M1582" s="32">
        <v>436700</v>
      </c>
      <c r="N1582" s="32">
        <v>71</v>
      </c>
      <c r="O1582" s="32">
        <v>200</v>
      </c>
      <c r="P1582" s="32">
        <v>2857</v>
      </c>
      <c r="Q1582" s="32">
        <v>572828</v>
      </c>
      <c r="R1582" s="32"/>
      <c r="S1582" s="32"/>
      <c r="T1582" s="32"/>
      <c r="U1582" s="32"/>
      <c r="V1582" s="32"/>
      <c r="W1582" s="32"/>
      <c r="X1582" s="32"/>
      <c r="Y1582" s="32"/>
      <c r="Z1582" s="25">
        <v>39</v>
      </c>
      <c r="AA1582" s="25">
        <v>318</v>
      </c>
      <c r="AB1582" s="25">
        <v>2600</v>
      </c>
      <c r="AC1582" s="25">
        <v>827769</v>
      </c>
      <c r="AD1582" s="32"/>
      <c r="AE1582" s="32"/>
      <c r="AF1582" s="32"/>
      <c r="AG1582" s="32"/>
      <c r="AH1582" s="4"/>
      <c r="AI1582" s="4"/>
      <c r="AJ1582" s="4"/>
      <c r="AK1582" s="4"/>
      <c r="AL1582" s="4"/>
      <c r="AM1582" s="4"/>
      <c r="AN1582" s="4"/>
      <c r="AO1582" s="4"/>
    </row>
    <row r="1583" spans="1:45" ht="15" x14ac:dyDescent="0.2">
      <c r="A1583" s="34">
        <v>38972</v>
      </c>
      <c r="B1583" s="1">
        <v>38</v>
      </c>
      <c r="C1583" s="1">
        <v>117</v>
      </c>
      <c r="D1583" s="1">
        <v>3233</v>
      </c>
      <c r="E1583" s="1">
        <v>376989</v>
      </c>
      <c r="F1583" s="1">
        <v>58</v>
      </c>
      <c r="G1583" s="1">
        <v>135</v>
      </c>
      <c r="H1583" s="1">
        <v>3070</v>
      </c>
      <c r="I1583" s="1">
        <v>411550</v>
      </c>
      <c r="J1583" s="1">
        <v>110</v>
      </c>
      <c r="K1583" s="1">
        <v>169</v>
      </c>
      <c r="L1583" s="1">
        <v>3129</v>
      </c>
      <c r="M1583" s="1">
        <v>564186</v>
      </c>
      <c r="N1583" s="1">
        <v>346</v>
      </c>
      <c r="O1583" s="1">
        <v>199</v>
      </c>
      <c r="P1583" s="1">
        <v>2892</v>
      </c>
      <c r="Q1583" s="1">
        <v>582720</v>
      </c>
      <c r="R1583" s="1">
        <v>22</v>
      </c>
      <c r="S1583" s="1">
        <v>226</v>
      </c>
      <c r="T1583" s="1">
        <v>2645</v>
      </c>
      <c r="U1583" s="1">
        <v>598069</v>
      </c>
      <c r="V1583" s="1">
        <v>132</v>
      </c>
      <c r="W1583" s="1">
        <v>267</v>
      </c>
      <c r="X1583" s="1">
        <v>2693</v>
      </c>
      <c r="Y1583" s="1">
        <v>719767</v>
      </c>
      <c r="Z1583" s="1">
        <v>20</v>
      </c>
      <c r="AA1583" s="1">
        <v>312</v>
      </c>
      <c r="AB1583" s="1">
        <v>2460</v>
      </c>
      <c r="AC1583" s="1">
        <v>774114</v>
      </c>
      <c r="AD1583" s="1">
        <v>1</v>
      </c>
      <c r="AE1583" s="1">
        <v>322</v>
      </c>
      <c r="AF1583" s="1">
        <v>2500</v>
      </c>
      <c r="AG1583" s="1">
        <v>805000</v>
      </c>
      <c r="AH1583" s="1"/>
      <c r="AI1583" s="1"/>
      <c r="AJ1583" s="1"/>
      <c r="AK1583" s="1"/>
      <c r="AL1583" s="1"/>
      <c r="AM1583" s="1"/>
      <c r="AN1583" s="1"/>
      <c r="AO1583" s="1"/>
      <c r="AP1583">
        <v>7</v>
      </c>
      <c r="AQ1583">
        <v>622</v>
      </c>
      <c r="AR1583">
        <v>2334</v>
      </c>
      <c r="AS1583">
        <v>1455411</v>
      </c>
    </row>
    <row r="1584" spans="1:45" ht="15" x14ac:dyDescent="0.2">
      <c r="A1584" s="30">
        <v>38974</v>
      </c>
      <c r="B1584" s="25">
        <v>13</v>
      </c>
      <c r="C1584" s="25">
        <v>121</v>
      </c>
      <c r="D1584" s="25">
        <v>2920</v>
      </c>
      <c r="E1584" s="26">
        <f>D1584*C1584</f>
        <v>353320</v>
      </c>
      <c r="F1584" s="25">
        <v>7</v>
      </c>
      <c r="G1584" s="25">
        <v>139</v>
      </c>
      <c r="H1584" s="25">
        <v>3050</v>
      </c>
      <c r="I1584" s="25">
        <v>422643</v>
      </c>
      <c r="J1584" s="25">
        <v>19</v>
      </c>
      <c r="K1584" s="25">
        <v>164</v>
      </c>
      <c r="L1584" s="25">
        <v>2880</v>
      </c>
      <c r="M1584" s="25">
        <v>442245</v>
      </c>
      <c r="N1584" s="25">
        <v>259</v>
      </c>
      <c r="O1584" s="25">
        <v>196</v>
      </c>
      <c r="P1584" s="25">
        <v>2845</v>
      </c>
      <c r="Q1584" s="25">
        <v>558899</v>
      </c>
      <c r="R1584" s="25">
        <v>168</v>
      </c>
      <c r="S1584" s="25">
        <v>229</v>
      </c>
      <c r="T1584" s="25">
        <v>2720</v>
      </c>
      <c r="U1584" s="25">
        <v>619663</v>
      </c>
      <c r="V1584" s="25">
        <v>114</v>
      </c>
      <c r="W1584" s="25">
        <v>270</v>
      </c>
      <c r="X1584" s="25">
        <v>2680</v>
      </c>
      <c r="Y1584" s="25">
        <v>723610</v>
      </c>
      <c r="Z1584" s="25">
        <v>57</v>
      </c>
      <c r="AA1584" s="25">
        <v>292</v>
      </c>
      <c r="AB1584" s="25">
        <v>2640</v>
      </c>
      <c r="AC1584" s="25">
        <v>772712</v>
      </c>
      <c r="AD1584" s="25">
        <v>68</v>
      </c>
      <c r="AE1584" s="25">
        <v>338</v>
      </c>
      <c r="AF1584" s="25">
        <v>2600</v>
      </c>
      <c r="AG1584" s="25">
        <v>878572</v>
      </c>
      <c r="AH1584" s="4"/>
      <c r="AI1584" s="4"/>
      <c r="AJ1584" s="4"/>
      <c r="AK1584" s="4"/>
      <c r="AL1584" s="4"/>
      <c r="AM1584" s="4"/>
      <c r="AN1584" s="4"/>
      <c r="AO1584" s="4"/>
    </row>
    <row r="1585" spans="1:45" ht="15" x14ac:dyDescent="0.2">
      <c r="A1585" s="30">
        <v>38975</v>
      </c>
      <c r="B1585" s="1"/>
      <c r="C1585" s="1"/>
      <c r="D1585" s="1"/>
      <c r="E1585" s="1"/>
      <c r="F1585" s="1">
        <v>3</v>
      </c>
      <c r="G1585" s="1">
        <v>136</v>
      </c>
      <c r="H1585" s="1">
        <v>2650</v>
      </c>
      <c r="I1585" s="1">
        <v>360400</v>
      </c>
      <c r="J1585" s="1">
        <v>33</v>
      </c>
      <c r="K1585" s="1">
        <v>158</v>
      </c>
      <c r="L1585" s="1">
        <v>2975</v>
      </c>
      <c r="M1585" s="1">
        <v>484852</v>
      </c>
      <c r="N1585" s="1">
        <v>288</v>
      </c>
      <c r="O1585" s="1">
        <v>198</v>
      </c>
      <c r="P1585" s="1">
        <v>2835</v>
      </c>
      <c r="Q1585" s="1">
        <v>566855</v>
      </c>
      <c r="R1585" s="1">
        <v>117</v>
      </c>
      <c r="S1585" s="1">
        <v>230</v>
      </c>
      <c r="T1585" s="1">
        <v>2779</v>
      </c>
      <c r="U1585" s="1">
        <v>639021</v>
      </c>
      <c r="V1585" s="1">
        <v>20</v>
      </c>
      <c r="W1585" s="1">
        <v>262</v>
      </c>
      <c r="X1585" s="1">
        <v>2820</v>
      </c>
      <c r="Y1585" s="1">
        <v>739968</v>
      </c>
      <c r="Z1585" s="1">
        <v>51</v>
      </c>
      <c r="AA1585" s="1">
        <v>301</v>
      </c>
      <c r="AB1585" s="1">
        <v>2633</v>
      </c>
      <c r="AC1585" s="1">
        <v>793685</v>
      </c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</row>
    <row r="1586" spans="1:45" ht="15" x14ac:dyDescent="0.2">
      <c r="A1586" s="34">
        <v>38978</v>
      </c>
      <c r="B1586" s="32"/>
      <c r="C1586" s="32"/>
      <c r="D1586" s="32"/>
      <c r="E1586" s="33"/>
      <c r="F1586" s="32"/>
      <c r="G1586" s="32"/>
      <c r="H1586" s="32"/>
      <c r="I1586" s="32"/>
      <c r="J1586" s="32">
        <v>12</v>
      </c>
      <c r="K1586" s="32">
        <v>162</v>
      </c>
      <c r="L1586" s="32">
        <v>2800</v>
      </c>
      <c r="M1586" s="32">
        <v>456783</v>
      </c>
      <c r="N1586" s="32">
        <v>17</v>
      </c>
      <c r="O1586" s="32">
        <v>213</v>
      </c>
      <c r="P1586" s="32">
        <v>2800</v>
      </c>
      <c r="Q1586" s="32">
        <v>595247</v>
      </c>
      <c r="R1586" s="32">
        <v>5</v>
      </c>
      <c r="S1586" s="32">
        <v>222</v>
      </c>
      <c r="T1586" s="32">
        <v>2740</v>
      </c>
      <c r="U1586" s="32">
        <v>609370</v>
      </c>
      <c r="V1586" s="32">
        <v>30</v>
      </c>
      <c r="W1586" s="32">
        <v>265</v>
      </c>
      <c r="X1586" s="32">
        <v>2613</v>
      </c>
      <c r="Y1586" s="32">
        <v>689971</v>
      </c>
      <c r="Z1586" s="25">
        <v>17</v>
      </c>
      <c r="AA1586" s="25">
        <v>306</v>
      </c>
      <c r="AB1586" s="25">
        <v>2620</v>
      </c>
      <c r="AC1586" s="25">
        <v>801104</v>
      </c>
      <c r="AD1586" s="25">
        <v>18</v>
      </c>
      <c r="AE1586" s="25">
        <v>343</v>
      </c>
      <c r="AF1586" s="25">
        <v>2600</v>
      </c>
      <c r="AG1586" s="25">
        <v>890933</v>
      </c>
      <c r="AH1586" s="4"/>
      <c r="AI1586" s="4"/>
      <c r="AJ1586" s="4"/>
      <c r="AK1586" s="4"/>
      <c r="AL1586" s="4"/>
      <c r="AM1586" s="4"/>
      <c r="AN1586" s="4"/>
      <c r="AO1586" s="4"/>
    </row>
    <row r="1587" spans="1:45" ht="15" x14ac:dyDescent="0.2">
      <c r="A1587" s="34">
        <v>38979</v>
      </c>
      <c r="B1587" s="32"/>
      <c r="C1587" s="32"/>
      <c r="D1587" s="32"/>
      <c r="E1587" s="33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X1587" s="32"/>
      <c r="Y1587" s="32"/>
      <c r="Z1587" s="1">
        <v>23</v>
      </c>
      <c r="AA1587" s="1">
        <v>120</v>
      </c>
      <c r="AB1587" s="1">
        <v>3050</v>
      </c>
      <c r="AC1587" s="1">
        <v>372343</v>
      </c>
      <c r="AD1587" s="1">
        <v>34</v>
      </c>
      <c r="AE1587" s="1">
        <v>146</v>
      </c>
      <c r="AF1587" s="1">
        <v>2983</v>
      </c>
      <c r="AG1587" s="1">
        <v>432894</v>
      </c>
      <c r="AH1587" s="1">
        <v>4</v>
      </c>
      <c r="AI1587" s="1">
        <v>380</v>
      </c>
      <c r="AJ1587" s="1">
        <v>2450</v>
      </c>
      <c r="AK1587" s="1">
        <v>931640</v>
      </c>
      <c r="AL1587" s="1">
        <v>93</v>
      </c>
      <c r="AM1587" s="1">
        <v>400</v>
      </c>
      <c r="AN1587" s="1">
        <v>2807</v>
      </c>
      <c r="AO1587" s="1">
        <f>AN1587*AM1587</f>
        <v>1122800</v>
      </c>
      <c r="AP1587">
        <v>4</v>
      </c>
      <c r="AQ1587">
        <v>598</v>
      </c>
      <c r="AR1587">
        <v>2430</v>
      </c>
      <c r="AS1587">
        <v>1454990</v>
      </c>
    </row>
    <row r="1588" spans="1:45" ht="15" x14ac:dyDescent="0.2">
      <c r="A1588" s="30">
        <v>38981</v>
      </c>
      <c r="B1588" s="32"/>
      <c r="C1588" s="32"/>
      <c r="D1588" s="32"/>
      <c r="E1588" s="33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X1588" s="32"/>
      <c r="Y1588" s="32"/>
      <c r="Z1588" s="25"/>
      <c r="AA1588" s="25"/>
      <c r="AB1588" s="25"/>
      <c r="AC1588" s="25"/>
      <c r="AD1588" s="25"/>
      <c r="AE1588" s="25"/>
      <c r="AF1588" s="25"/>
      <c r="AG1588" s="25"/>
      <c r="AH1588" s="4"/>
      <c r="AI1588" s="4"/>
      <c r="AJ1588" s="4"/>
      <c r="AK1588" s="4"/>
      <c r="AL1588" s="4"/>
      <c r="AM1588" s="4"/>
      <c r="AN1588" s="4"/>
      <c r="AO1588" s="4"/>
    </row>
    <row r="1589" spans="1:45" ht="15" x14ac:dyDescent="0.2">
      <c r="A1589" s="30">
        <v>38982</v>
      </c>
      <c r="B1589" s="1">
        <v>17</v>
      </c>
      <c r="C1589" s="1">
        <v>116</v>
      </c>
      <c r="D1589" s="1">
        <v>2838</v>
      </c>
      <c r="E1589" s="1">
        <v>329688</v>
      </c>
      <c r="F1589" s="1">
        <v>4</v>
      </c>
      <c r="G1589" s="1">
        <v>134</v>
      </c>
      <c r="H1589" s="1">
        <v>2900</v>
      </c>
      <c r="I1589" s="1">
        <v>390050</v>
      </c>
      <c r="J1589" s="1">
        <v>33</v>
      </c>
      <c r="K1589" s="1">
        <v>170</v>
      </c>
      <c r="L1589" s="1">
        <v>2838</v>
      </c>
      <c r="M1589" s="1">
        <v>484273</v>
      </c>
      <c r="N1589" s="1">
        <v>338</v>
      </c>
      <c r="O1589" s="1">
        <v>192</v>
      </c>
      <c r="P1589" s="1">
        <v>2773</v>
      </c>
      <c r="Q1589" s="1">
        <v>536865</v>
      </c>
      <c r="R1589" s="1">
        <v>4</v>
      </c>
      <c r="S1589" s="1">
        <v>236</v>
      </c>
      <c r="T1589" s="1">
        <v>2580</v>
      </c>
      <c r="U1589" s="1">
        <v>610170</v>
      </c>
      <c r="V1589" s="1">
        <v>7</v>
      </c>
      <c r="W1589" s="1">
        <v>271</v>
      </c>
      <c r="X1589" s="1">
        <v>2760</v>
      </c>
      <c r="Y1589" s="1">
        <v>748354</v>
      </c>
      <c r="Z1589" s="1">
        <v>27</v>
      </c>
      <c r="AA1589" s="1">
        <v>305</v>
      </c>
      <c r="AB1589" s="1">
        <v>2660</v>
      </c>
      <c r="AC1589" s="1">
        <v>818234</v>
      </c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>
        <v>5</v>
      </c>
      <c r="AQ1589">
        <v>600</v>
      </c>
      <c r="AR1589">
        <v>2414</v>
      </c>
      <c r="AS1589">
        <v>1446880</v>
      </c>
    </row>
    <row r="1590" spans="1:45" ht="15" x14ac:dyDescent="0.2">
      <c r="A1590" s="34">
        <v>38985</v>
      </c>
      <c r="B1590" s="32"/>
      <c r="C1590" s="32"/>
      <c r="D1590" s="32"/>
      <c r="E1590" s="33"/>
      <c r="F1590" s="32">
        <v>36</v>
      </c>
      <c r="G1590" s="32">
        <v>144</v>
      </c>
      <c r="H1590" s="32">
        <v>2950</v>
      </c>
      <c r="I1590" s="32">
        <v>423489</v>
      </c>
      <c r="J1590" s="32">
        <v>29</v>
      </c>
      <c r="K1590" s="32">
        <v>170</v>
      </c>
      <c r="L1590" s="32">
        <v>2725</v>
      </c>
      <c r="M1590" s="32">
        <v>463945</v>
      </c>
      <c r="N1590" s="32">
        <v>116</v>
      </c>
      <c r="O1590" s="32">
        <v>192</v>
      </c>
      <c r="P1590" s="32">
        <v>2860</v>
      </c>
      <c r="Q1590" s="32">
        <v>540724</v>
      </c>
      <c r="R1590" s="32">
        <v>46</v>
      </c>
      <c r="S1590" s="32">
        <v>234</v>
      </c>
      <c r="T1590" s="32">
        <v>2747</v>
      </c>
      <c r="U1590" s="32">
        <v>644825</v>
      </c>
      <c r="V1590" s="32">
        <v>12</v>
      </c>
      <c r="W1590" s="32">
        <v>274</v>
      </c>
      <c r="X1590" s="32">
        <v>2640</v>
      </c>
      <c r="Y1590" s="32">
        <v>724680</v>
      </c>
      <c r="Z1590" s="25">
        <v>12</v>
      </c>
      <c r="AA1590" s="25">
        <v>292</v>
      </c>
      <c r="AB1590" s="25">
        <v>2600</v>
      </c>
      <c r="AC1590" s="25">
        <v>758767</v>
      </c>
      <c r="AD1590" s="25">
        <v>16</v>
      </c>
      <c r="AE1590" s="25">
        <v>340</v>
      </c>
      <c r="AF1590" s="25">
        <v>2620</v>
      </c>
      <c r="AG1590" s="25">
        <v>889490</v>
      </c>
      <c r="AH1590" s="4"/>
      <c r="AI1590" s="4"/>
      <c r="AJ1590" s="4"/>
      <c r="AK1590" s="4"/>
      <c r="AL1590" s="4"/>
      <c r="AM1590" s="4"/>
      <c r="AN1590" s="4"/>
      <c r="AO1590" s="4"/>
    </row>
    <row r="1591" spans="1:45" ht="15" x14ac:dyDescent="0.2">
      <c r="A1591" s="34">
        <v>38986</v>
      </c>
      <c r="B1591" s="1">
        <v>57</v>
      </c>
      <c r="C1591" s="1">
        <v>124</v>
      </c>
      <c r="D1591" s="1">
        <v>2950</v>
      </c>
      <c r="E1591" s="1">
        <v>369356</v>
      </c>
      <c r="F1591" s="1">
        <v>76</v>
      </c>
      <c r="G1591" s="1">
        <v>140</v>
      </c>
      <c r="H1591" s="1">
        <v>2925</v>
      </c>
      <c r="I1591" s="1">
        <v>416697</v>
      </c>
      <c r="J1591" s="1">
        <v>212</v>
      </c>
      <c r="K1591" s="1">
        <v>163</v>
      </c>
      <c r="L1591" s="1">
        <v>2886</v>
      </c>
      <c r="M1591" s="1">
        <v>473915</v>
      </c>
      <c r="N1591" s="1">
        <v>385</v>
      </c>
      <c r="O1591" s="1">
        <v>200</v>
      </c>
      <c r="P1591" s="1">
        <v>2789</v>
      </c>
      <c r="Q1591" s="1">
        <v>561965</v>
      </c>
      <c r="R1591" s="1">
        <v>202</v>
      </c>
      <c r="S1591" s="1">
        <v>229</v>
      </c>
      <c r="T1591" s="1">
        <v>2700</v>
      </c>
      <c r="U1591" s="1">
        <v>619035</v>
      </c>
      <c r="V1591" s="1">
        <v>47</v>
      </c>
      <c r="W1591" s="1">
        <v>261</v>
      </c>
      <c r="X1591" s="1">
        <v>2607</v>
      </c>
      <c r="Y1591" s="1">
        <v>680534</v>
      </c>
      <c r="Z1591" s="1">
        <v>31</v>
      </c>
      <c r="AA1591" s="1">
        <v>303</v>
      </c>
      <c r="AB1591" s="1">
        <v>2480</v>
      </c>
      <c r="AC1591" s="1">
        <v>763781</v>
      </c>
      <c r="AD1591" s="1">
        <v>82</v>
      </c>
      <c r="AE1591" s="1">
        <v>330</v>
      </c>
      <c r="AF1591" s="1">
        <v>2563</v>
      </c>
      <c r="AG1591" s="1">
        <v>856084</v>
      </c>
      <c r="AH1591" s="1"/>
      <c r="AI1591" s="1"/>
      <c r="AJ1591" s="1"/>
      <c r="AK1591" s="1"/>
      <c r="AL1591" s="1"/>
      <c r="AM1591" s="1"/>
      <c r="AN1591" s="1"/>
      <c r="AO1591" s="1"/>
      <c r="AP1591">
        <v>18</v>
      </c>
      <c r="AQ1591">
        <v>459</v>
      </c>
      <c r="AR1591">
        <v>2480</v>
      </c>
      <c r="AS1591">
        <v>1149231</v>
      </c>
    </row>
    <row r="1592" spans="1:45" ht="15" x14ac:dyDescent="0.2">
      <c r="A1592" s="30">
        <v>38988</v>
      </c>
      <c r="B1592" s="25">
        <v>28</v>
      </c>
      <c r="C1592" s="25">
        <v>113</v>
      </c>
      <c r="D1592" s="25">
        <v>2900</v>
      </c>
      <c r="E1592" s="26">
        <v>294271</v>
      </c>
      <c r="F1592" s="25">
        <v>31</v>
      </c>
      <c r="G1592" s="25">
        <v>137</v>
      </c>
      <c r="H1592" s="25">
        <v>2850</v>
      </c>
      <c r="I1592" s="25">
        <v>393735</v>
      </c>
      <c r="J1592" s="25">
        <v>127</v>
      </c>
      <c r="K1592" s="25">
        <v>163</v>
      </c>
      <c r="L1592" s="25">
        <v>2822</v>
      </c>
      <c r="M1592" s="25">
        <v>458610</v>
      </c>
      <c r="N1592" s="25">
        <v>242</v>
      </c>
      <c r="O1592" s="25">
        <v>208</v>
      </c>
      <c r="P1592" s="25">
        <v>2702</v>
      </c>
      <c r="Q1592" s="25">
        <v>571880</v>
      </c>
      <c r="R1592" s="25">
        <v>439</v>
      </c>
      <c r="S1592" s="25">
        <v>236</v>
      </c>
      <c r="T1592" s="25">
        <v>2645</v>
      </c>
      <c r="U1592" s="25">
        <v>623993</v>
      </c>
      <c r="V1592" s="25">
        <v>123</v>
      </c>
      <c r="W1592" s="25">
        <v>262</v>
      </c>
      <c r="X1592" s="25">
        <v>2551</v>
      </c>
      <c r="Y1592" s="25">
        <v>670969</v>
      </c>
      <c r="Z1592" s="25">
        <v>64</v>
      </c>
      <c r="AA1592" s="25">
        <v>302</v>
      </c>
      <c r="AB1592" s="25">
        <v>2560</v>
      </c>
      <c r="AC1592" s="25">
        <v>774867</v>
      </c>
      <c r="AD1592" s="25">
        <v>5</v>
      </c>
      <c r="AE1592" s="25">
        <v>343</v>
      </c>
      <c r="AF1592" s="25">
        <v>2480</v>
      </c>
      <c r="AG1592" s="25">
        <v>834096</v>
      </c>
      <c r="AH1592" s="4"/>
      <c r="AI1592" s="4"/>
      <c r="AJ1592" s="4"/>
      <c r="AK1592" s="4"/>
      <c r="AL1592" s="4"/>
      <c r="AM1592" s="4"/>
      <c r="AN1592" s="4"/>
      <c r="AO1592" s="4"/>
    </row>
    <row r="1593" spans="1:45" ht="15" x14ac:dyDescent="0.2">
      <c r="A1593" s="30">
        <v>38989</v>
      </c>
      <c r="B1593" s="1">
        <v>21</v>
      </c>
      <c r="C1593" s="1">
        <v>117</v>
      </c>
      <c r="D1593" s="1">
        <v>2900</v>
      </c>
      <c r="E1593" s="1">
        <v>335976</v>
      </c>
      <c r="F1593" s="1">
        <v>13</v>
      </c>
      <c r="G1593" s="1">
        <v>141</v>
      </c>
      <c r="H1593" s="1">
        <v>2825</v>
      </c>
      <c r="I1593" s="1">
        <v>396446</v>
      </c>
      <c r="J1593" s="1">
        <v>61</v>
      </c>
      <c r="K1593" s="1">
        <v>171</v>
      </c>
      <c r="L1593" s="1">
        <v>2800</v>
      </c>
      <c r="M1593" s="1">
        <v>481149</v>
      </c>
      <c r="N1593" s="1">
        <v>228</v>
      </c>
      <c r="O1593" s="1">
        <v>200</v>
      </c>
      <c r="P1593" s="1">
        <v>2762</v>
      </c>
      <c r="Q1593" s="1">
        <v>556355</v>
      </c>
      <c r="R1593" s="1">
        <v>69</v>
      </c>
      <c r="S1593" s="1">
        <v>237</v>
      </c>
      <c r="T1593" s="1">
        <v>2570</v>
      </c>
      <c r="U1593" s="1">
        <v>608592</v>
      </c>
      <c r="V1593" s="1">
        <v>63</v>
      </c>
      <c r="W1593" s="1">
        <v>267</v>
      </c>
      <c r="X1593" s="1">
        <v>2547</v>
      </c>
      <c r="Y1593" s="1">
        <v>679847</v>
      </c>
      <c r="Z1593" s="1">
        <v>18</v>
      </c>
      <c r="AA1593" s="1">
        <v>308</v>
      </c>
      <c r="AB1593" s="1">
        <v>2650</v>
      </c>
      <c r="AC1593" s="1">
        <v>814875</v>
      </c>
      <c r="AD1593" s="1">
        <v>16</v>
      </c>
      <c r="AE1593" s="1">
        <v>328</v>
      </c>
      <c r="AF1593" s="1">
        <v>2720</v>
      </c>
      <c r="AG1593" s="1">
        <v>290800</v>
      </c>
      <c r="AH1593" s="1"/>
      <c r="AI1593" s="1"/>
      <c r="AJ1593" s="1"/>
      <c r="AK1593" s="1"/>
      <c r="AL1593" s="1"/>
      <c r="AM1593" s="1"/>
      <c r="AN1593" s="1"/>
      <c r="AO1593" s="1"/>
      <c r="AP1593">
        <v>4</v>
      </c>
      <c r="AQ1593">
        <v>646</v>
      </c>
      <c r="AR1593">
        <v>2390</v>
      </c>
      <c r="AS1593">
        <v>1543180</v>
      </c>
    </row>
    <row r="1594" spans="1:45" ht="15" x14ac:dyDescent="0.2">
      <c r="A1594" s="30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</row>
    <row r="1595" spans="1:45" ht="15" x14ac:dyDescent="0.2">
      <c r="A1595" s="34">
        <v>38992</v>
      </c>
      <c r="B1595" s="32"/>
      <c r="C1595" s="32"/>
      <c r="D1595" s="32"/>
      <c r="E1595" s="33"/>
      <c r="F1595" s="32"/>
      <c r="G1595" s="32"/>
      <c r="H1595" s="32"/>
      <c r="I1595" s="32"/>
      <c r="J1595" s="32">
        <v>29</v>
      </c>
      <c r="K1595" s="32">
        <v>176</v>
      </c>
      <c r="L1595" s="32">
        <v>2817</v>
      </c>
      <c r="M1595" s="32">
        <v>513448</v>
      </c>
      <c r="N1595" s="32">
        <v>287</v>
      </c>
      <c r="O1595" s="32">
        <v>198</v>
      </c>
      <c r="P1595" s="32">
        <v>3107</v>
      </c>
      <c r="Q1595" s="32">
        <v>597638</v>
      </c>
      <c r="R1595" s="32">
        <v>200</v>
      </c>
      <c r="S1595" s="32">
        <v>231</v>
      </c>
      <c r="T1595" s="32">
        <v>3086</v>
      </c>
      <c r="U1595" s="32">
        <v>706405</v>
      </c>
      <c r="V1595" s="32">
        <v>56</v>
      </c>
      <c r="W1595" s="32">
        <v>267</v>
      </c>
      <c r="X1595" s="32">
        <v>3035</v>
      </c>
      <c r="Y1595" s="32">
        <v>803398</v>
      </c>
      <c r="Z1595" s="25">
        <v>18</v>
      </c>
      <c r="AA1595" s="25">
        <v>307</v>
      </c>
      <c r="AB1595" s="25">
        <v>2640</v>
      </c>
      <c r="AC1595" s="25">
        <v>811360</v>
      </c>
      <c r="AD1595" s="25">
        <v>45</v>
      </c>
      <c r="AE1595" s="25">
        <v>335</v>
      </c>
      <c r="AF1595" s="25">
        <v>2728</v>
      </c>
      <c r="AG1595" s="25">
        <v>914281</v>
      </c>
      <c r="AH1595" s="1">
        <v>14</v>
      </c>
      <c r="AI1595" s="1">
        <v>399</v>
      </c>
      <c r="AJ1595" s="1">
        <v>2560</v>
      </c>
      <c r="AK1595" s="1">
        <v>1021074</v>
      </c>
      <c r="AL1595" s="1">
        <v>4</v>
      </c>
      <c r="AM1595" s="1">
        <v>408</v>
      </c>
      <c r="AN1595" s="1">
        <v>2540</v>
      </c>
      <c r="AO1595" s="1">
        <v>1036320</v>
      </c>
      <c r="AP1595">
        <v>6</v>
      </c>
      <c r="AQ1595">
        <v>612</v>
      </c>
      <c r="AR1595">
        <v>2448</v>
      </c>
      <c r="AS1595">
        <v>1505487</v>
      </c>
    </row>
    <row r="1596" spans="1:45" ht="15" x14ac:dyDescent="0.2">
      <c r="A1596" s="34">
        <v>38993</v>
      </c>
      <c r="B1596" s="1">
        <v>23</v>
      </c>
      <c r="C1596" s="1">
        <v>113</v>
      </c>
      <c r="D1596" s="1">
        <v>2950</v>
      </c>
      <c r="E1596" s="1">
        <v>227491</v>
      </c>
      <c r="F1596" s="1">
        <v>55</v>
      </c>
      <c r="G1596" s="1">
        <v>137</v>
      </c>
      <c r="H1596" s="1">
        <v>2990</v>
      </c>
      <c r="I1596" s="1">
        <v>411858</v>
      </c>
      <c r="J1596" s="1">
        <v>60</v>
      </c>
      <c r="K1596" s="1">
        <v>173</v>
      </c>
      <c r="L1596" s="1">
        <v>2917</v>
      </c>
      <c r="M1596" s="1">
        <v>502790</v>
      </c>
      <c r="N1596" s="1">
        <v>487</v>
      </c>
      <c r="O1596" s="1">
        <v>200</v>
      </c>
      <c r="P1596" s="1">
        <v>2815</v>
      </c>
      <c r="Q1596" s="1">
        <v>564141</v>
      </c>
      <c r="R1596" s="1">
        <v>424</v>
      </c>
      <c r="S1596" s="1">
        <v>229</v>
      </c>
      <c r="T1596" s="1">
        <v>2688</v>
      </c>
      <c r="U1596" s="1">
        <v>620519</v>
      </c>
      <c r="V1596" s="1">
        <v>64</v>
      </c>
      <c r="W1596" s="1">
        <v>269</v>
      </c>
      <c r="X1596" s="1">
        <v>2605</v>
      </c>
      <c r="Y1596" s="1">
        <v>705783</v>
      </c>
      <c r="Z1596" s="1">
        <v>4</v>
      </c>
      <c r="AA1596" s="1">
        <v>290</v>
      </c>
      <c r="AB1596" s="1">
        <v>2440</v>
      </c>
      <c r="AC1596" s="1">
        <v>706380</v>
      </c>
      <c r="AD1596" s="1">
        <v>20</v>
      </c>
      <c r="AE1596" s="1">
        <v>339</v>
      </c>
      <c r="AF1596" s="1">
        <v>2640</v>
      </c>
      <c r="AG1596" s="1">
        <v>894696</v>
      </c>
      <c r="AH1596" s="1">
        <v>10</v>
      </c>
      <c r="AI1596" s="1">
        <v>398</v>
      </c>
      <c r="AJ1596" s="1">
        <v>2480</v>
      </c>
      <c r="AK1596" s="1">
        <v>986048</v>
      </c>
      <c r="AL1596" s="1"/>
      <c r="AM1596" s="1"/>
      <c r="AN1596" s="1"/>
      <c r="AO1596" s="1"/>
    </row>
    <row r="1597" spans="1:45" ht="15" x14ac:dyDescent="0.2">
      <c r="A1597" s="30">
        <v>38995</v>
      </c>
      <c r="B1597" s="25">
        <v>21</v>
      </c>
      <c r="C1597" s="25">
        <v>107</v>
      </c>
      <c r="D1597" s="25">
        <v>2700</v>
      </c>
      <c r="E1597" s="26">
        <v>307619</v>
      </c>
      <c r="F1597" s="25">
        <v>17</v>
      </c>
      <c r="G1597" s="25">
        <v>139</v>
      </c>
      <c r="H1597" s="25">
        <v>2712</v>
      </c>
      <c r="I1597" s="25">
        <v>387388</v>
      </c>
      <c r="J1597" s="25">
        <v>116</v>
      </c>
      <c r="K1597" s="25">
        <v>169</v>
      </c>
      <c r="L1597" s="25">
        <v>2871</v>
      </c>
      <c r="M1597" s="25">
        <v>489506</v>
      </c>
      <c r="N1597" s="25">
        <v>253</v>
      </c>
      <c r="O1597" s="25">
        <v>198</v>
      </c>
      <c r="P1597" s="25">
        <v>2730</v>
      </c>
      <c r="Q1597" s="25">
        <v>553484</v>
      </c>
      <c r="R1597" s="25">
        <v>191</v>
      </c>
      <c r="S1597" s="25">
        <v>238</v>
      </c>
      <c r="T1597" s="25">
        <v>2669</v>
      </c>
      <c r="U1597" s="25">
        <v>630879</v>
      </c>
      <c r="V1597" s="25">
        <v>259</v>
      </c>
      <c r="W1597" s="25">
        <v>265</v>
      </c>
      <c r="X1597" s="25">
        <v>2508</v>
      </c>
      <c r="Y1597" s="25">
        <v>687789</v>
      </c>
      <c r="Z1597" s="25">
        <v>227</v>
      </c>
      <c r="AA1597" s="25">
        <v>295</v>
      </c>
      <c r="AB1597" s="25">
        <v>2601</v>
      </c>
      <c r="AC1597" s="25">
        <v>773218</v>
      </c>
      <c r="AD1597" s="25">
        <v>9</v>
      </c>
      <c r="AE1597" s="25">
        <v>320</v>
      </c>
      <c r="AF1597" s="25">
        <v>2400</v>
      </c>
      <c r="AG1597" s="25">
        <v>767467</v>
      </c>
      <c r="AH1597" s="4"/>
      <c r="AI1597" s="4"/>
      <c r="AJ1597" s="4"/>
      <c r="AK1597" s="4"/>
      <c r="AL1597" s="4"/>
      <c r="AM1597" s="4"/>
      <c r="AN1597" s="4"/>
      <c r="AO1597" s="4"/>
      <c r="AP1597">
        <v>7</v>
      </c>
      <c r="AQ1597">
        <v>575</v>
      </c>
      <c r="AR1597">
        <v>2383</v>
      </c>
      <c r="AS1597">
        <v>1371200</v>
      </c>
    </row>
    <row r="1598" spans="1:45" ht="15" x14ac:dyDescent="0.2">
      <c r="A1598" s="30">
        <v>38996</v>
      </c>
      <c r="B1598" s="1">
        <v>1</v>
      </c>
      <c r="C1598" s="1">
        <v>120</v>
      </c>
      <c r="D1598" s="1">
        <v>2950</v>
      </c>
      <c r="E1598" s="1">
        <v>354000</v>
      </c>
      <c r="F1598" s="1">
        <v>71</v>
      </c>
      <c r="G1598" s="1">
        <v>138</v>
      </c>
      <c r="H1598" s="1">
        <v>2881</v>
      </c>
      <c r="I1598" s="1">
        <v>408851</v>
      </c>
      <c r="J1598" s="1">
        <v>212</v>
      </c>
      <c r="K1598" s="1">
        <v>159</v>
      </c>
      <c r="L1598" s="1">
        <v>2893</v>
      </c>
      <c r="M1598" s="1">
        <v>458908</v>
      </c>
      <c r="N1598" s="1">
        <v>332</v>
      </c>
      <c r="O1598" s="1">
        <v>197</v>
      </c>
      <c r="P1598" s="1">
        <v>2741</v>
      </c>
      <c r="Q1598" s="1">
        <v>546913</v>
      </c>
      <c r="R1598" s="1">
        <v>114</v>
      </c>
      <c r="S1598" s="1">
        <v>232</v>
      </c>
      <c r="T1598" s="1">
        <v>2613</v>
      </c>
      <c r="U1598" s="1">
        <v>617006</v>
      </c>
      <c r="V1598" s="1"/>
      <c r="W1598" s="1"/>
      <c r="X1598" s="1"/>
      <c r="Y1598" s="1"/>
      <c r="Z1598" s="1">
        <v>8</v>
      </c>
      <c r="AA1598" s="1">
        <v>285</v>
      </c>
      <c r="AB1598" s="1">
        <v>2440</v>
      </c>
      <c r="AC1598" s="1">
        <v>695400</v>
      </c>
      <c r="AD1598" s="1">
        <v>2</v>
      </c>
      <c r="AE1598" s="1">
        <v>332</v>
      </c>
      <c r="AF1598" s="1">
        <v>2320</v>
      </c>
      <c r="AG1598" s="1">
        <v>770240</v>
      </c>
      <c r="AH1598" s="1"/>
      <c r="AI1598" s="1"/>
      <c r="AJ1598" s="1"/>
      <c r="AK1598" s="1"/>
      <c r="AL1598" s="1"/>
      <c r="AM1598" s="1"/>
      <c r="AN1598" s="1"/>
      <c r="AO1598" s="1"/>
    </row>
    <row r="1599" spans="1:45" ht="15" x14ac:dyDescent="0.2">
      <c r="A1599" s="34">
        <v>38999</v>
      </c>
      <c r="B1599" s="25"/>
      <c r="C1599" s="25"/>
      <c r="D1599" s="25"/>
      <c r="E1599" s="26"/>
      <c r="F1599" s="25"/>
      <c r="G1599" s="25"/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4"/>
      <c r="AI1599" s="4"/>
      <c r="AJ1599" s="4"/>
      <c r="AK1599" s="4"/>
      <c r="AL1599" s="4"/>
      <c r="AM1599" s="4"/>
      <c r="AN1599" s="4"/>
      <c r="AO1599" s="4"/>
      <c r="AP1599">
        <v>25</v>
      </c>
      <c r="AQ1599">
        <v>444</v>
      </c>
      <c r="AR1599">
        <v>2442</v>
      </c>
      <c r="AS1599">
        <v>1073704</v>
      </c>
    </row>
    <row r="1600" spans="1:45" ht="15" x14ac:dyDescent="0.2">
      <c r="A1600" s="34">
        <v>39000</v>
      </c>
      <c r="B1600" s="1">
        <v>13</v>
      </c>
      <c r="C1600" s="1">
        <v>128</v>
      </c>
      <c r="D1600" s="5">
        <v>2950</v>
      </c>
      <c r="E1600" s="5">
        <v>376692</v>
      </c>
      <c r="F1600" s="1">
        <v>68</v>
      </c>
      <c r="G1600" s="1">
        <v>136</v>
      </c>
      <c r="H1600" s="5">
        <v>2900</v>
      </c>
      <c r="I1600" s="5">
        <v>394009</v>
      </c>
      <c r="J1600" s="1">
        <v>173</v>
      </c>
      <c r="K1600" s="1">
        <v>170</v>
      </c>
      <c r="L1600" s="5">
        <v>2710</v>
      </c>
      <c r="M1600" s="5">
        <v>465614</v>
      </c>
      <c r="N1600" s="1">
        <v>327</v>
      </c>
      <c r="O1600" s="1">
        <v>198</v>
      </c>
      <c r="P1600" s="1">
        <v>2742</v>
      </c>
      <c r="Q1600" s="5">
        <v>545598</v>
      </c>
      <c r="R1600" s="1">
        <v>200</v>
      </c>
      <c r="S1600" s="1">
        <v>234</v>
      </c>
      <c r="T1600" s="1">
        <v>2595</v>
      </c>
      <c r="U1600" s="5">
        <v>617850</v>
      </c>
      <c r="V1600" s="1">
        <v>69</v>
      </c>
      <c r="W1600" s="1">
        <v>274</v>
      </c>
      <c r="X1600" s="5">
        <v>2510</v>
      </c>
      <c r="Y1600" s="5">
        <v>690605</v>
      </c>
      <c r="Z1600" s="1">
        <v>42</v>
      </c>
      <c r="AA1600" s="1">
        <v>290</v>
      </c>
      <c r="AB1600" s="5">
        <v>2450</v>
      </c>
      <c r="AC1600" s="5">
        <v>709427</v>
      </c>
      <c r="AD1600" s="1">
        <v>5</v>
      </c>
      <c r="AE1600" s="1">
        <v>350</v>
      </c>
      <c r="AF1600" s="5">
        <v>2480</v>
      </c>
      <c r="AG1600" s="5">
        <v>868992</v>
      </c>
      <c r="AH1600" s="1">
        <v>2</v>
      </c>
      <c r="AI1600" s="1">
        <v>394</v>
      </c>
      <c r="AJ1600" s="5">
        <v>2440</v>
      </c>
      <c r="AK1600" s="5">
        <v>961360</v>
      </c>
      <c r="AL1600" s="1"/>
      <c r="AM1600" s="1"/>
      <c r="AN1600" s="1"/>
      <c r="AO1600" s="1"/>
    </row>
    <row r="1601" spans="1:45" ht="15" x14ac:dyDescent="0.2">
      <c r="A1601" s="30">
        <v>39002</v>
      </c>
      <c r="B1601" s="25">
        <v>29</v>
      </c>
      <c r="C1601" s="25">
        <v>119</v>
      </c>
      <c r="D1601" s="25">
        <v>2823</v>
      </c>
      <c r="E1601" s="26">
        <v>348797</v>
      </c>
      <c r="F1601" s="25"/>
      <c r="G1601" s="25"/>
      <c r="H1601" s="25"/>
      <c r="I1601" s="25"/>
      <c r="J1601" s="25">
        <v>191</v>
      </c>
      <c r="K1601" s="25">
        <v>166</v>
      </c>
      <c r="L1601" s="25">
        <v>2845</v>
      </c>
      <c r="M1601" s="25">
        <v>471119</v>
      </c>
      <c r="N1601" s="25">
        <v>215</v>
      </c>
      <c r="O1601" s="25">
        <v>199</v>
      </c>
      <c r="P1601" s="25">
        <v>2780</v>
      </c>
      <c r="Q1601" s="25">
        <v>523933</v>
      </c>
      <c r="R1601" s="25">
        <v>136</v>
      </c>
      <c r="S1601" s="25">
        <v>237</v>
      </c>
      <c r="T1601" s="25">
        <v>2640</v>
      </c>
      <c r="U1601" s="25">
        <v>606499</v>
      </c>
      <c r="V1601" s="25">
        <v>65</v>
      </c>
      <c r="W1601" s="25">
        <v>259</v>
      </c>
      <c r="X1601" s="25">
        <v>2540</v>
      </c>
      <c r="Y1601" s="25">
        <v>661849</v>
      </c>
      <c r="Z1601" s="25">
        <v>198</v>
      </c>
      <c r="AA1601" s="25">
        <v>298</v>
      </c>
      <c r="AB1601" s="25">
        <v>2521</v>
      </c>
      <c r="AC1601" s="25">
        <v>753808</v>
      </c>
      <c r="AD1601" s="25"/>
      <c r="AE1601" s="25"/>
      <c r="AF1601" s="25"/>
      <c r="AG1601" s="25"/>
      <c r="AH1601" s="1">
        <v>3</v>
      </c>
      <c r="AI1601" s="1">
        <v>363</v>
      </c>
      <c r="AJ1601" s="1">
        <v>2160</v>
      </c>
      <c r="AK1601" s="1">
        <v>784800</v>
      </c>
      <c r="AL1601" s="1">
        <v>10</v>
      </c>
      <c r="AM1601" s="1">
        <v>525</v>
      </c>
      <c r="AN1601" s="1">
        <v>2350</v>
      </c>
      <c r="AO1601" s="1">
        <v>1198034</v>
      </c>
    </row>
    <row r="1602" spans="1:45" ht="15" x14ac:dyDescent="0.2">
      <c r="A1602" s="30">
        <v>39003</v>
      </c>
      <c r="B1602" s="25"/>
      <c r="C1602" s="25"/>
      <c r="D1602" s="25"/>
      <c r="E1602" s="26"/>
      <c r="F1602" s="25"/>
      <c r="G1602" s="25"/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4"/>
      <c r="AI1602" s="4"/>
      <c r="AJ1602" s="4"/>
      <c r="AK1602" s="4"/>
      <c r="AL1602" s="4"/>
      <c r="AM1602" s="4"/>
      <c r="AN1602" s="4"/>
      <c r="AO1602" s="4"/>
    </row>
    <row r="1603" spans="1:45" ht="15" x14ac:dyDescent="0.2">
      <c r="A1603" s="34">
        <v>39006</v>
      </c>
      <c r="B1603" s="25"/>
      <c r="C1603" s="25"/>
      <c r="D1603" s="25"/>
      <c r="E1603" s="26"/>
      <c r="F1603" s="25"/>
      <c r="G1603" s="25"/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4"/>
      <c r="AI1603" s="4"/>
      <c r="AJ1603" s="4"/>
      <c r="AK1603" s="4"/>
      <c r="AL1603" s="4"/>
      <c r="AM1603" s="4"/>
      <c r="AN1603" s="4"/>
      <c r="AO1603" s="4"/>
      <c r="AP1603">
        <v>4</v>
      </c>
      <c r="AQ1603">
        <v>666</v>
      </c>
      <c r="AR1603">
        <v>2350</v>
      </c>
      <c r="AS1603">
        <v>1559640</v>
      </c>
    </row>
    <row r="1604" spans="1:45" ht="15" x14ac:dyDescent="0.2">
      <c r="A1604" s="34">
        <v>39007</v>
      </c>
      <c r="B1604" s="1">
        <v>14</v>
      </c>
      <c r="C1604" s="1">
        <v>119</v>
      </c>
      <c r="D1604" s="5">
        <v>3017</v>
      </c>
      <c r="E1604" s="5">
        <v>353821</v>
      </c>
      <c r="F1604" s="1">
        <v>24</v>
      </c>
      <c r="G1604" s="1">
        <v>144</v>
      </c>
      <c r="H1604" s="5">
        <v>2825</v>
      </c>
      <c r="I1604" s="5">
        <v>402388</v>
      </c>
      <c r="J1604" s="1">
        <v>86</v>
      </c>
      <c r="K1604" s="1">
        <v>163</v>
      </c>
      <c r="L1604" s="5">
        <v>2770</v>
      </c>
      <c r="M1604" s="5">
        <v>454842</v>
      </c>
      <c r="N1604" s="1">
        <v>148</v>
      </c>
      <c r="O1604" s="1">
        <v>199</v>
      </c>
      <c r="P1604" s="1">
        <v>2770</v>
      </c>
      <c r="Q1604" s="5">
        <v>454842</v>
      </c>
      <c r="R1604" s="1">
        <v>104</v>
      </c>
      <c r="S1604" s="1">
        <v>234</v>
      </c>
      <c r="T1604" s="1">
        <v>2560</v>
      </c>
      <c r="U1604" s="5">
        <v>601800</v>
      </c>
      <c r="V1604" s="1">
        <v>204</v>
      </c>
      <c r="W1604" s="1">
        <v>259</v>
      </c>
      <c r="X1604" s="5">
        <v>2523</v>
      </c>
      <c r="Y1604" s="5">
        <v>655507</v>
      </c>
      <c r="Z1604" s="1">
        <v>10</v>
      </c>
      <c r="AA1604" s="1">
        <v>280</v>
      </c>
      <c r="AB1604" s="5">
        <v>2620</v>
      </c>
      <c r="AC1604" s="5">
        <v>734124</v>
      </c>
      <c r="AD1604" s="1">
        <v>10</v>
      </c>
      <c r="AE1604" s="1">
        <v>328</v>
      </c>
      <c r="AF1604" s="5">
        <v>2460</v>
      </c>
      <c r="AG1604" s="5">
        <v>806880</v>
      </c>
      <c r="AH1604" s="1"/>
      <c r="AI1604" s="1"/>
      <c r="AJ1604" s="1"/>
      <c r="AK1604" s="1"/>
      <c r="AL1604" s="1"/>
      <c r="AM1604" s="1"/>
      <c r="AN1604" s="1"/>
      <c r="AO1604" s="1"/>
    </row>
    <row r="1605" spans="1:45" ht="15" x14ac:dyDescent="0.2">
      <c r="A1605" s="30">
        <v>39009</v>
      </c>
      <c r="B1605" s="25">
        <v>19</v>
      </c>
      <c r="C1605" s="25">
        <v>124</v>
      </c>
      <c r="D1605" s="25">
        <v>2825</v>
      </c>
      <c r="E1605" s="26">
        <v>365853</v>
      </c>
      <c r="F1605" s="25">
        <v>40</v>
      </c>
      <c r="G1605" s="25">
        <v>143</v>
      </c>
      <c r="H1605" s="25">
        <v>2683</v>
      </c>
      <c r="I1605" s="25">
        <v>381440</v>
      </c>
      <c r="J1605" s="25">
        <v>121</v>
      </c>
      <c r="K1605" s="25">
        <v>164</v>
      </c>
      <c r="L1605" s="25">
        <v>2674</v>
      </c>
      <c r="M1605" s="25">
        <v>450864</v>
      </c>
      <c r="N1605" s="25">
        <v>326</v>
      </c>
      <c r="O1605" s="25">
        <v>200</v>
      </c>
      <c r="P1605" s="25">
        <v>2639</v>
      </c>
      <c r="Q1605" s="25">
        <v>532495</v>
      </c>
      <c r="R1605" s="25">
        <v>171</v>
      </c>
      <c r="S1605" s="25">
        <v>233</v>
      </c>
      <c r="T1605" s="25">
        <v>2608</v>
      </c>
      <c r="U1605" s="25">
        <v>606890</v>
      </c>
      <c r="V1605" s="25">
        <v>103</v>
      </c>
      <c r="W1605" s="25">
        <v>262</v>
      </c>
      <c r="X1605" s="25">
        <v>2556</v>
      </c>
      <c r="Y1605" s="25">
        <v>669482</v>
      </c>
      <c r="Z1605" s="25">
        <v>124</v>
      </c>
      <c r="AA1605" s="25">
        <v>305</v>
      </c>
      <c r="AB1605" s="25">
        <v>2511</v>
      </c>
      <c r="AC1605" s="25">
        <v>779811</v>
      </c>
      <c r="AD1605" s="25"/>
      <c r="AE1605" s="14"/>
      <c r="AF1605" s="14"/>
      <c r="AG1605" s="14"/>
      <c r="AH1605" s="4"/>
      <c r="AI1605" s="4"/>
      <c r="AJ1605" s="4"/>
      <c r="AK1605" s="4"/>
      <c r="AL1605" s="4"/>
      <c r="AM1605" s="4"/>
      <c r="AN1605" s="4"/>
      <c r="AO1605" s="4"/>
      <c r="AP1605">
        <v>6</v>
      </c>
      <c r="AQ1605">
        <v>594</v>
      </c>
      <c r="AR1605">
        <v>2460</v>
      </c>
      <c r="AS1605">
        <v>1465680</v>
      </c>
    </row>
    <row r="1606" spans="1:45" ht="15" x14ac:dyDescent="0.2">
      <c r="A1606" s="30">
        <v>39010</v>
      </c>
      <c r="B1606" s="1">
        <v>21</v>
      </c>
      <c r="C1606" s="1">
        <v>124</v>
      </c>
      <c r="D1606" s="1">
        <v>2783</v>
      </c>
      <c r="E1606" s="1">
        <v>349890</v>
      </c>
      <c r="F1606" s="1"/>
      <c r="G1606" s="1"/>
      <c r="H1606" s="1"/>
      <c r="I1606" s="1"/>
      <c r="J1606" s="1">
        <v>38</v>
      </c>
      <c r="K1606" s="1">
        <v>169</v>
      </c>
      <c r="L1606" s="5">
        <v>2783</v>
      </c>
      <c r="M1606" s="5">
        <v>465050</v>
      </c>
      <c r="N1606" s="1">
        <v>227</v>
      </c>
      <c r="O1606" s="1">
        <v>198</v>
      </c>
      <c r="P1606" s="1">
        <v>2742</v>
      </c>
      <c r="Q1606" s="5">
        <v>547092</v>
      </c>
      <c r="R1606" s="1">
        <v>54</v>
      </c>
      <c r="S1606" s="1">
        <v>231</v>
      </c>
      <c r="T1606" s="1">
        <v>2523</v>
      </c>
      <c r="U1606" s="5">
        <v>580726</v>
      </c>
      <c r="V1606" s="1">
        <v>18</v>
      </c>
      <c r="W1606" s="1">
        <v>257</v>
      </c>
      <c r="X1606" s="5">
        <v>2540</v>
      </c>
      <c r="Y1606" s="5">
        <v>653909</v>
      </c>
      <c r="Z1606" s="1">
        <v>13</v>
      </c>
      <c r="AA1606" s="1">
        <v>294</v>
      </c>
      <c r="AB1606" s="5">
        <v>2493</v>
      </c>
      <c r="AC1606" s="5">
        <v>736871</v>
      </c>
      <c r="AD1606" s="1">
        <v>17</v>
      </c>
      <c r="AE1606" s="1">
        <v>327</v>
      </c>
      <c r="AF1606" s="5">
        <v>2440</v>
      </c>
      <c r="AG1606" s="5">
        <v>798885</v>
      </c>
      <c r="AH1606" s="1">
        <v>8</v>
      </c>
      <c r="AI1606" s="1">
        <v>380</v>
      </c>
      <c r="AJ1606" s="5">
        <v>2460</v>
      </c>
      <c r="AK1606" s="5">
        <v>933570</v>
      </c>
      <c r="AL1606" s="1"/>
      <c r="AM1606" s="1"/>
      <c r="AN1606" s="1"/>
      <c r="AO1606" s="1"/>
    </row>
    <row r="1607" spans="1:45" ht="15" x14ac:dyDescent="0.2">
      <c r="A1607" s="34">
        <v>39013</v>
      </c>
      <c r="B1607" s="32"/>
      <c r="C1607" s="32"/>
      <c r="D1607" s="32"/>
      <c r="E1607" s="33"/>
      <c r="F1607" s="32"/>
      <c r="G1607" s="32"/>
      <c r="H1607" s="32"/>
      <c r="I1607" s="32"/>
      <c r="J1607" s="32">
        <v>30</v>
      </c>
      <c r="K1607" s="32">
        <v>176</v>
      </c>
      <c r="L1607" s="32">
        <v>2820</v>
      </c>
      <c r="M1607" s="32">
        <v>496320</v>
      </c>
      <c r="N1607" s="32">
        <v>34</v>
      </c>
      <c r="O1607" s="32">
        <v>199</v>
      </c>
      <c r="P1607" s="32">
        <v>2740</v>
      </c>
      <c r="Q1607" s="32">
        <v>550235</v>
      </c>
      <c r="R1607" s="32">
        <v>57</v>
      </c>
      <c r="S1607" s="32">
        <v>236</v>
      </c>
      <c r="T1607" s="32">
        <v>2513</v>
      </c>
      <c r="U1607" s="32">
        <v>593375</v>
      </c>
      <c r="V1607" s="32">
        <v>89</v>
      </c>
      <c r="W1607" s="32">
        <v>263</v>
      </c>
      <c r="X1607" s="32">
        <v>2483</v>
      </c>
      <c r="Y1607" s="32">
        <v>660356</v>
      </c>
      <c r="Z1607" s="25">
        <v>222</v>
      </c>
      <c r="AA1607" s="25">
        <v>303</v>
      </c>
      <c r="AB1607" s="25">
        <v>2478</v>
      </c>
      <c r="AC1607" s="25">
        <v>756261</v>
      </c>
      <c r="AD1607" s="25">
        <v>16</v>
      </c>
      <c r="AE1607" s="25">
        <v>338</v>
      </c>
      <c r="AF1607" s="25">
        <v>2442</v>
      </c>
      <c r="AG1607" s="25">
        <v>825330</v>
      </c>
      <c r="AH1607" s="4"/>
      <c r="AI1607" s="4"/>
      <c r="AJ1607" s="4"/>
      <c r="AK1607" s="4"/>
      <c r="AL1607" s="4"/>
      <c r="AM1607" s="4"/>
      <c r="AN1607" s="4"/>
      <c r="AO1607" s="4"/>
      <c r="AP1607">
        <v>9</v>
      </c>
      <c r="AQ1607">
        <v>589</v>
      </c>
      <c r="AR1607">
        <v>2457</v>
      </c>
      <c r="AS1607">
        <v>1448253</v>
      </c>
    </row>
    <row r="1608" spans="1:45" ht="15" x14ac:dyDescent="0.2">
      <c r="A1608" s="34">
        <v>39014</v>
      </c>
      <c r="B1608" s="1"/>
      <c r="C1608" s="1"/>
      <c r="D1608" s="1"/>
      <c r="E1608" s="1"/>
      <c r="F1608" s="1">
        <v>28</v>
      </c>
      <c r="G1608" s="1">
        <v>141</v>
      </c>
      <c r="H1608" s="5">
        <v>2838</v>
      </c>
      <c r="I1608" s="5">
        <v>402939</v>
      </c>
      <c r="J1608" s="1">
        <v>121</v>
      </c>
      <c r="K1608" s="1">
        <v>162</v>
      </c>
      <c r="L1608" s="5">
        <v>2788</v>
      </c>
      <c r="M1608" s="5">
        <v>462399</v>
      </c>
      <c r="N1608" s="1">
        <v>300</v>
      </c>
      <c r="O1608" s="1">
        <v>189</v>
      </c>
      <c r="P1608" s="1">
        <v>2712</v>
      </c>
      <c r="Q1608" s="5">
        <v>531640</v>
      </c>
      <c r="R1608" s="1">
        <v>223</v>
      </c>
      <c r="S1608" s="1">
        <v>238</v>
      </c>
      <c r="T1608" s="1">
        <v>2663</v>
      </c>
      <c r="U1608" s="5">
        <v>641709</v>
      </c>
      <c r="V1608" s="1">
        <v>43</v>
      </c>
      <c r="W1608" s="1">
        <v>264</v>
      </c>
      <c r="X1608" s="5">
        <v>2527</v>
      </c>
      <c r="Y1608" s="5">
        <v>668593</v>
      </c>
      <c r="Z1608" s="1">
        <v>145</v>
      </c>
      <c r="AA1608" s="1">
        <v>296</v>
      </c>
      <c r="AB1608" s="5">
        <v>2595</v>
      </c>
      <c r="AC1608" s="5">
        <v>769959</v>
      </c>
      <c r="AD1608" s="1">
        <v>225</v>
      </c>
      <c r="AE1608" s="1">
        <v>329</v>
      </c>
      <c r="AF1608" s="5">
        <v>2604</v>
      </c>
      <c r="AG1608" s="5">
        <v>860546</v>
      </c>
      <c r="AH1608" s="1"/>
      <c r="AI1608" s="1"/>
      <c r="AJ1608" s="1"/>
      <c r="AK1608" s="1"/>
      <c r="AL1608" s="1"/>
      <c r="AM1608" s="1"/>
      <c r="AN1608" s="1"/>
      <c r="AO1608" s="1"/>
    </row>
    <row r="1609" spans="1:45" ht="15" x14ac:dyDescent="0.2">
      <c r="A1609" s="30">
        <v>39016</v>
      </c>
      <c r="B1609" s="32"/>
      <c r="C1609" s="32"/>
      <c r="D1609" s="32"/>
      <c r="E1609" s="33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X1609" s="32"/>
      <c r="Y1609" s="32"/>
      <c r="Z1609" s="25"/>
      <c r="AA1609" s="25"/>
      <c r="AB1609" s="25"/>
      <c r="AC1609" s="25"/>
      <c r="AD1609" s="25"/>
      <c r="AE1609" s="25"/>
      <c r="AF1609" s="25"/>
      <c r="AG1609" s="25"/>
      <c r="AH1609" s="4"/>
      <c r="AI1609" s="4"/>
      <c r="AJ1609" s="4"/>
      <c r="AK1609" s="4"/>
      <c r="AL1609" s="4"/>
      <c r="AM1609" s="4"/>
      <c r="AN1609" s="4"/>
      <c r="AO1609" s="4"/>
      <c r="AP1609">
        <v>7</v>
      </c>
      <c r="AQ1609">
        <v>601</v>
      </c>
      <c r="AR1609">
        <v>2369</v>
      </c>
      <c r="AS1609">
        <v>1491074</v>
      </c>
    </row>
    <row r="1610" spans="1:45" ht="15" x14ac:dyDescent="0.2">
      <c r="A1610" s="30">
        <v>39017</v>
      </c>
      <c r="B1610" s="1">
        <v>23</v>
      </c>
      <c r="C1610" s="1">
        <v>121</v>
      </c>
      <c r="D1610" s="1">
        <v>2900</v>
      </c>
      <c r="E1610" s="5">
        <v>351783</v>
      </c>
      <c r="F1610" s="1">
        <v>37</v>
      </c>
      <c r="G1610" s="1">
        <v>137</v>
      </c>
      <c r="H1610" s="1">
        <v>2883</v>
      </c>
      <c r="I1610" s="5">
        <v>399395</v>
      </c>
      <c r="J1610" s="1">
        <v>164</v>
      </c>
      <c r="K1610" s="1">
        <v>168</v>
      </c>
      <c r="L1610" s="1">
        <v>2856</v>
      </c>
      <c r="M1610" s="1">
        <v>479008</v>
      </c>
      <c r="N1610" s="1">
        <v>193</v>
      </c>
      <c r="O1610" s="1">
        <v>193</v>
      </c>
      <c r="P1610" s="1">
        <v>2806</v>
      </c>
      <c r="Q1610" s="1">
        <v>542606</v>
      </c>
      <c r="R1610" s="1">
        <v>20</v>
      </c>
      <c r="S1610" s="1">
        <v>242</v>
      </c>
      <c r="T1610" s="1">
        <v>2600</v>
      </c>
      <c r="U1610" s="1">
        <v>628680</v>
      </c>
      <c r="V1610" s="1">
        <v>56</v>
      </c>
      <c r="W1610" s="1">
        <v>263</v>
      </c>
      <c r="X1610" s="1">
        <v>2613</v>
      </c>
      <c r="Y1610" s="1">
        <v>686141</v>
      </c>
      <c r="Z1610" s="1">
        <v>18</v>
      </c>
      <c r="AA1610" s="1">
        <v>301</v>
      </c>
      <c r="AB1610" s="1">
        <v>2580</v>
      </c>
      <c r="AC1610" s="1">
        <v>776150</v>
      </c>
      <c r="AD1610" s="1">
        <v>1</v>
      </c>
      <c r="AE1610" s="1">
        <v>348</v>
      </c>
      <c r="AF1610" s="1">
        <v>2560</v>
      </c>
      <c r="AG1610" s="1"/>
      <c r="AH1610" s="1"/>
      <c r="AI1610" s="1"/>
      <c r="AJ1610" s="1"/>
      <c r="AK1610" s="1"/>
      <c r="AL1610" s="1"/>
      <c r="AM1610" s="1"/>
      <c r="AN1610" s="1"/>
      <c r="AO1610" s="1"/>
    </row>
    <row r="1611" spans="1:45" ht="15" x14ac:dyDescent="0.2">
      <c r="A1611" s="34">
        <v>39020</v>
      </c>
      <c r="B1611" s="43">
        <v>7</v>
      </c>
      <c r="C1611" s="43">
        <v>125</v>
      </c>
      <c r="D1611" s="43">
        <v>2850</v>
      </c>
      <c r="E1611" s="44">
        <v>342571</v>
      </c>
      <c r="F1611" s="43"/>
      <c r="G1611" s="43"/>
      <c r="H1611" s="43"/>
      <c r="I1611" s="43"/>
      <c r="J1611" s="43">
        <v>28</v>
      </c>
      <c r="K1611" s="43">
        <v>156</v>
      </c>
      <c r="L1611" s="43">
        <v>2880</v>
      </c>
      <c r="M1611" s="43">
        <v>448663</v>
      </c>
      <c r="N1611" s="43">
        <v>100</v>
      </c>
      <c r="O1611" s="43">
        <v>202</v>
      </c>
      <c r="P1611" s="43">
        <v>2680</v>
      </c>
      <c r="Q1611" s="43">
        <v>540177</v>
      </c>
      <c r="R1611" s="43">
        <v>8</v>
      </c>
      <c r="S1611" s="43">
        <v>243</v>
      </c>
      <c r="T1611" s="43">
        <v>2500</v>
      </c>
      <c r="U1611" s="43">
        <v>608125</v>
      </c>
      <c r="V1611" s="43">
        <v>13</v>
      </c>
      <c r="W1611" s="43">
        <v>251</v>
      </c>
      <c r="X1611" s="43">
        <v>2500</v>
      </c>
      <c r="Y1611" s="43">
        <v>626538</v>
      </c>
      <c r="Z1611" s="45">
        <v>130</v>
      </c>
      <c r="AA1611" s="45">
        <v>290</v>
      </c>
      <c r="AB1611" s="45">
        <v>2300</v>
      </c>
      <c r="AC1611" s="45">
        <v>667460</v>
      </c>
      <c r="AD1611" s="43"/>
      <c r="AE1611" s="43"/>
      <c r="AF1611" s="43"/>
      <c r="AG1611" s="43"/>
      <c r="AH1611" s="4"/>
      <c r="AI1611" s="4"/>
      <c r="AJ1611" s="4"/>
      <c r="AK1611" s="4"/>
      <c r="AL1611" s="4"/>
      <c r="AM1611" s="4"/>
      <c r="AN1611" s="4"/>
      <c r="AO1611" s="4"/>
      <c r="AP1611">
        <v>2</v>
      </c>
      <c r="AQ1611">
        <v>710</v>
      </c>
      <c r="AR1611">
        <v>2550</v>
      </c>
      <c r="AS1611">
        <v>1810500</v>
      </c>
    </row>
    <row r="1612" spans="1:45" ht="15" x14ac:dyDescent="0.2">
      <c r="A1612" s="30">
        <v>39021</v>
      </c>
      <c r="B1612" s="1">
        <v>20</v>
      </c>
      <c r="C1612" s="1">
        <v>122</v>
      </c>
      <c r="D1612" s="1">
        <v>2900</v>
      </c>
      <c r="E1612" s="5">
        <v>352480</v>
      </c>
      <c r="F1612" s="1">
        <v>49</v>
      </c>
      <c r="G1612" s="1">
        <v>145</v>
      </c>
      <c r="H1612" s="1">
        <v>2800</v>
      </c>
      <c r="I1612" s="5">
        <v>402908</v>
      </c>
      <c r="J1612" s="1">
        <v>131</v>
      </c>
      <c r="K1612" s="1">
        <v>166</v>
      </c>
      <c r="L1612" s="1">
        <v>2693</v>
      </c>
      <c r="M1612" s="5">
        <v>470094</v>
      </c>
      <c r="N1612" s="1">
        <v>134</v>
      </c>
      <c r="O1612" s="1">
        <v>197</v>
      </c>
      <c r="P1612" s="1">
        <v>2812</v>
      </c>
      <c r="Q1612" s="5">
        <v>559337</v>
      </c>
      <c r="R1612" s="1">
        <v>20</v>
      </c>
      <c r="S1612" s="1">
        <v>232</v>
      </c>
      <c r="T1612" s="1">
        <v>2580</v>
      </c>
      <c r="U1612" s="5">
        <v>606978</v>
      </c>
      <c r="V1612" s="1">
        <v>114</v>
      </c>
      <c r="W1612" s="1">
        <v>272</v>
      </c>
      <c r="X1612" s="1">
        <v>2583</v>
      </c>
      <c r="Y1612" s="5">
        <v>706062</v>
      </c>
      <c r="Z1612" s="1">
        <v>23</v>
      </c>
      <c r="AA1612" s="1">
        <v>296</v>
      </c>
      <c r="AB1612" s="1">
        <v>2513</v>
      </c>
      <c r="AC1612" s="5">
        <v>749638</v>
      </c>
      <c r="AD1612" s="1">
        <v>20</v>
      </c>
      <c r="AE1612" s="1">
        <v>322</v>
      </c>
      <c r="AF1612" s="1">
        <v>2490</v>
      </c>
      <c r="AG1612" s="5">
        <v>828912</v>
      </c>
      <c r="AH1612" s="1">
        <v>20</v>
      </c>
      <c r="AI1612" s="1">
        <v>367</v>
      </c>
      <c r="AJ1612" s="1">
        <v>2540</v>
      </c>
      <c r="AK1612" s="5">
        <v>932434</v>
      </c>
      <c r="AL1612" s="1"/>
      <c r="AM1612" s="1"/>
      <c r="AN1612" s="1"/>
      <c r="AO1612" s="1"/>
    </row>
    <row r="1613" spans="1:45" ht="15" x14ac:dyDescent="0.2">
      <c r="A1613" s="30"/>
      <c r="B1613" s="1"/>
      <c r="C1613" s="1"/>
      <c r="D1613" s="1"/>
      <c r="E1613" s="5"/>
      <c r="F1613" s="1"/>
      <c r="G1613" s="1"/>
      <c r="H1613" s="1"/>
      <c r="I1613" s="5"/>
      <c r="J1613" s="1"/>
      <c r="K1613" s="1"/>
      <c r="L1613" s="1"/>
      <c r="M1613" s="5"/>
      <c r="N1613" s="1"/>
      <c r="O1613" s="1"/>
      <c r="P1613" s="1"/>
      <c r="Q1613" s="5"/>
      <c r="R1613" s="1"/>
      <c r="S1613" s="1"/>
      <c r="T1613" s="1"/>
      <c r="U1613" s="5"/>
      <c r="V1613" s="1"/>
      <c r="W1613" s="1"/>
      <c r="X1613" s="1"/>
      <c r="Y1613" s="5"/>
      <c r="Z1613" s="1"/>
      <c r="AA1613" s="1"/>
      <c r="AB1613" s="1"/>
      <c r="AC1613" s="5"/>
      <c r="AD1613" s="1"/>
      <c r="AE1613" s="1"/>
      <c r="AF1613" s="1"/>
      <c r="AG1613" s="5"/>
      <c r="AH1613" s="1"/>
      <c r="AI1613" s="1"/>
      <c r="AJ1613" s="1"/>
      <c r="AK1613" s="5"/>
      <c r="AL1613" s="1"/>
      <c r="AM1613" s="1"/>
      <c r="AN1613" s="1"/>
      <c r="AO1613" s="1"/>
    </row>
    <row r="1614" spans="1:45" ht="15" x14ac:dyDescent="0.2">
      <c r="A1614" s="30">
        <v>39023</v>
      </c>
      <c r="B1614" s="25">
        <v>23</v>
      </c>
      <c r="C1614" s="25">
        <v>117</v>
      </c>
      <c r="D1614" s="25">
        <v>2800</v>
      </c>
      <c r="E1614" s="26">
        <v>317626</v>
      </c>
      <c r="F1614" s="25">
        <v>90</v>
      </c>
      <c r="G1614" s="25">
        <v>143</v>
      </c>
      <c r="H1614" s="25">
        <v>2712</v>
      </c>
      <c r="I1614" s="25">
        <v>393580</v>
      </c>
      <c r="J1614" s="25">
        <v>76</v>
      </c>
      <c r="K1614" s="25">
        <v>175</v>
      </c>
      <c r="L1614" s="25">
        <v>2654</v>
      </c>
      <c r="M1614" s="25">
        <v>489519</v>
      </c>
      <c r="N1614" s="25">
        <v>156</v>
      </c>
      <c r="O1614" s="25">
        <v>204</v>
      </c>
      <c r="P1614" s="25">
        <v>2729</v>
      </c>
      <c r="Q1614" s="25">
        <v>550803</v>
      </c>
      <c r="R1614" s="25">
        <v>46</v>
      </c>
      <c r="S1614" s="25">
        <v>235</v>
      </c>
      <c r="T1614" s="25">
        <v>2515</v>
      </c>
      <c r="U1614" s="25">
        <v>597710</v>
      </c>
      <c r="V1614" s="25">
        <v>125</v>
      </c>
      <c r="W1614" s="25">
        <v>256</v>
      </c>
      <c r="X1614" s="25">
        <v>2524</v>
      </c>
      <c r="Y1614" s="25">
        <v>660562</v>
      </c>
      <c r="Z1614" s="25">
        <v>103</v>
      </c>
      <c r="AA1614" s="25">
        <v>298</v>
      </c>
      <c r="AB1614" s="25">
        <v>2580</v>
      </c>
      <c r="AC1614" s="25">
        <v>468290</v>
      </c>
      <c r="AD1614" s="25"/>
      <c r="AE1614" s="14"/>
      <c r="AF1614" s="14"/>
      <c r="AG1614" s="14"/>
      <c r="AH1614" s="4"/>
      <c r="AI1614" s="4"/>
      <c r="AJ1614" s="4"/>
      <c r="AK1614" s="4"/>
      <c r="AL1614" s="4"/>
      <c r="AM1614" s="4"/>
      <c r="AN1614" s="4"/>
      <c r="AO1614" s="4"/>
    </row>
    <row r="1615" spans="1:45" ht="15" x14ac:dyDescent="0.2">
      <c r="A1615" s="30">
        <v>39024</v>
      </c>
      <c r="B1615" s="1">
        <v>70</v>
      </c>
      <c r="C1615" s="1">
        <v>113</v>
      </c>
      <c r="D1615" s="1">
        <v>2850</v>
      </c>
      <c r="E1615" s="1">
        <v>321974</v>
      </c>
      <c r="F1615" s="1">
        <v>37</v>
      </c>
      <c r="G1615" s="1">
        <v>144</v>
      </c>
      <c r="H1615" s="1">
        <v>2667</v>
      </c>
      <c r="I1615" s="5">
        <v>409035</v>
      </c>
      <c r="J1615" s="1">
        <v>179</v>
      </c>
      <c r="K1615" s="1">
        <v>156</v>
      </c>
      <c r="L1615" s="1">
        <v>2742</v>
      </c>
      <c r="M1615" s="1">
        <v>454439</v>
      </c>
      <c r="N1615" s="1">
        <v>69</v>
      </c>
      <c r="O1615" s="1">
        <v>195</v>
      </c>
      <c r="P1615" s="1">
        <v>2732</v>
      </c>
      <c r="Q1615" s="1">
        <v>533372</v>
      </c>
      <c r="R1615" s="1">
        <v>100</v>
      </c>
      <c r="S1615" s="1">
        <v>230</v>
      </c>
      <c r="T1615" s="1">
        <v>2700</v>
      </c>
      <c r="U1615" s="1">
        <v>621000</v>
      </c>
      <c r="V1615" s="1">
        <v>8</v>
      </c>
      <c r="W1615" s="1">
        <v>275</v>
      </c>
      <c r="X1615" s="1">
        <v>2310</v>
      </c>
      <c r="Y1615" s="1">
        <v>738260</v>
      </c>
      <c r="Z1615" s="1"/>
      <c r="AA1615" s="1"/>
      <c r="AB1615" s="1"/>
      <c r="AC1615" s="1"/>
      <c r="AD1615" s="1"/>
      <c r="AE1615" s="1"/>
      <c r="AF1615" s="1"/>
      <c r="AG1615" s="1"/>
      <c r="AH1615" s="1">
        <v>1</v>
      </c>
      <c r="AI1615" s="1">
        <v>386</v>
      </c>
      <c r="AJ1615" s="1">
        <v>2480</v>
      </c>
      <c r="AK1615" s="1">
        <v>957280</v>
      </c>
      <c r="AL1615" s="1"/>
      <c r="AM1615" s="1"/>
      <c r="AN1615" s="1"/>
      <c r="AO1615" s="1"/>
      <c r="AP1615">
        <v>7</v>
      </c>
      <c r="AQ1615">
        <v>559</v>
      </c>
      <c r="AR1615">
        <v>2443</v>
      </c>
      <c r="AS1615">
        <v>1361914</v>
      </c>
    </row>
    <row r="1616" spans="1:45" ht="15" x14ac:dyDescent="0.2">
      <c r="A1616" s="30">
        <v>39027</v>
      </c>
      <c r="B1616" s="25"/>
      <c r="C1616" s="25"/>
      <c r="D1616" s="25"/>
      <c r="E1616" s="26"/>
      <c r="F1616" s="25"/>
      <c r="G1616" s="25"/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14"/>
      <c r="AF1616" s="14"/>
      <c r="AG1616" s="14"/>
      <c r="AH1616" s="4"/>
      <c r="AI1616" s="4"/>
      <c r="AJ1616" s="4"/>
      <c r="AK1616" s="4"/>
      <c r="AL1616" s="4"/>
      <c r="AM1616" s="4"/>
      <c r="AN1616" s="4"/>
      <c r="AO1616" s="4"/>
    </row>
    <row r="1617" spans="1:45" ht="15" x14ac:dyDescent="0.2">
      <c r="A1617" s="30">
        <v>39028</v>
      </c>
      <c r="B1617" s="1">
        <v>5</v>
      </c>
      <c r="C1617" s="1">
        <v>125</v>
      </c>
      <c r="D1617" s="1">
        <v>3000</v>
      </c>
      <c r="E1617" s="1">
        <v>375600</v>
      </c>
      <c r="F1617" s="1"/>
      <c r="G1617" s="1"/>
      <c r="H1617" s="1"/>
      <c r="I1617" s="1"/>
      <c r="J1617" s="1">
        <v>40</v>
      </c>
      <c r="K1617" s="1">
        <v>140</v>
      </c>
      <c r="L1617" s="1">
        <v>2700</v>
      </c>
      <c r="M1617" s="1">
        <v>378075</v>
      </c>
      <c r="N1617" s="1">
        <v>41</v>
      </c>
      <c r="O1617" s="1">
        <v>172</v>
      </c>
      <c r="P1617" s="1">
        <v>2867</v>
      </c>
      <c r="Q1617" s="1">
        <v>496722</v>
      </c>
      <c r="R1617" s="1">
        <v>182</v>
      </c>
      <c r="S1617" s="1">
        <v>196</v>
      </c>
      <c r="T1617" s="1">
        <v>2797</v>
      </c>
      <c r="U1617" s="1">
        <v>551550</v>
      </c>
      <c r="V1617" s="1">
        <v>263</v>
      </c>
      <c r="W1617" s="1">
        <v>231</v>
      </c>
      <c r="X1617" s="1">
        <v>2696</v>
      </c>
      <c r="Y1617" s="1">
        <v>622741</v>
      </c>
      <c r="Z1617" s="1">
        <v>106</v>
      </c>
      <c r="AA1617" s="1">
        <v>261</v>
      </c>
      <c r="AB1617" s="1">
        <v>2577</v>
      </c>
      <c r="AC1617" s="1">
        <v>678471</v>
      </c>
      <c r="AD1617" s="1">
        <v>11</v>
      </c>
      <c r="AE1617" s="1">
        <v>300</v>
      </c>
      <c r="AF1617" s="1">
        <v>2420</v>
      </c>
      <c r="AG1617" s="1">
        <v>736095</v>
      </c>
      <c r="AH1617" s="1">
        <v>12</v>
      </c>
      <c r="AI1617" s="1">
        <v>326</v>
      </c>
      <c r="AJ1617" s="1">
        <v>2460</v>
      </c>
      <c r="AK1617" s="1">
        <v>803190</v>
      </c>
      <c r="AL1617" s="1"/>
      <c r="AM1617" s="1"/>
      <c r="AN1617" s="1"/>
      <c r="AO1617" s="1"/>
      <c r="AP1617">
        <v>1</v>
      </c>
      <c r="AQ1617">
        <v>564</v>
      </c>
      <c r="AR1617">
        <v>2460</v>
      </c>
      <c r="AS1617">
        <v>1387440</v>
      </c>
    </row>
    <row r="1618" spans="1:45" ht="15" x14ac:dyDescent="0.2">
      <c r="A1618" s="30">
        <v>39030</v>
      </c>
      <c r="B1618" s="14"/>
      <c r="C1618" s="14"/>
      <c r="D1618" s="25"/>
      <c r="E1618" s="26"/>
      <c r="F1618" s="25">
        <v>19</v>
      </c>
      <c r="G1618" s="25">
        <v>136</v>
      </c>
      <c r="H1618" s="25">
        <v>2850</v>
      </c>
      <c r="I1618" s="25">
        <v>388500</v>
      </c>
      <c r="J1618" s="25">
        <v>127</v>
      </c>
      <c r="K1618" s="25">
        <v>170</v>
      </c>
      <c r="L1618" s="25">
        <v>2820</v>
      </c>
      <c r="M1618" s="25">
        <v>469986</v>
      </c>
      <c r="N1618" s="25">
        <v>386</v>
      </c>
      <c r="O1618" s="25">
        <v>196</v>
      </c>
      <c r="P1618" s="25">
        <v>2820</v>
      </c>
      <c r="Q1618" s="25">
        <v>538169</v>
      </c>
      <c r="R1618" s="25">
        <v>93</v>
      </c>
      <c r="S1618" s="25">
        <v>231</v>
      </c>
      <c r="T1618" s="25">
        <v>2605</v>
      </c>
      <c r="U1618" s="25">
        <v>607825</v>
      </c>
      <c r="V1618" s="25">
        <v>128</v>
      </c>
      <c r="W1618" s="25">
        <v>263</v>
      </c>
      <c r="X1618" s="25">
        <v>2580</v>
      </c>
      <c r="Y1618" s="25">
        <v>690449</v>
      </c>
      <c r="Z1618" s="25">
        <v>120</v>
      </c>
      <c r="AA1618" s="25">
        <v>301</v>
      </c>
      <c r="AB1618" s="25">
        <v>2585</v>
      </c>
      <c r="AC1618" s="25">
        <v>778890</v>
      </c>
      <c r="AD1618" s="25">
        <v>29</v>
      </c>
      <c r="AE1618" s="25">
        <v>342</v>
      </c>
      <c r="AF1618" s="25">
        <v>2465</v>
      </c>
      <c r="AG1618" s="25">
        <v>858320</v>
      </c>
      <c r="AH1618" s="4"/>
      <c r="AI1618" s="4"/>
      <c r="AJ1618" s="4"/>
      <c r="AK1618" s="4"/>
      <c r="AL1618" s="4"/>
      <c r="AM1618" s="4"/>
      <c r="AN1618" s="4"/>
      <c r="AO1618" s="4"/>
    </row>
    <row r="1619" spans="1:45" ht="15" x14ac:dyDescent="0.2">
      <c r="A1619" s="30">
        <v>39031</v>
      </c>
      <c r="B1619" s="1">
        <v>26</v>
      </c>
      <c r="C1619" s="1">
        <v>123</v>
      </c>
      <c r="D1619" s="5">
        <v>2767</v>
      </c>
      <c r="E1619" s="5">
        <v>341338</v>
      </c>
      <c r="F1619" s="1">
        <v>7</v>
      </c>
      <c r="G1619" s="1">
        <v>137</v>
      </c>
      <c r="H1619" s="5">
        <v>2800</v>
      </c>
      <c r="I1619" s="5">
        <v>383200</v>
      </c>
      <c r="J1619" s="1">
        <v>31</v>
      </c>
      <c r="K1619" s="1">
        <v>158</v>
      </c>
      <c r="L1619" s="5">
        <v>2667</v>
      </c>
      <c r="M1619" s="5">
        <v>422016</v>
      </c>
      <c r="N1619" s="1">
        <v>168</v>
      </c>
      <c r="O1619" s="1">
        <v>184</v>
      </c>
      <c r="P1619" s="1">
        <v>2725</v>
      </c>
      <c r="Q1619" s="5">
        <v>517212</v>
      </c>
      <c r="R1619" s="1">
        <v>108</v>
      </c>
      <c r="S1619" s="1">
        <v>222</v>
      </c>
      <c r="T1619" s="1">
        <v>2640</v>
      </c>
      <c r="U1619" s="5">
        <v>616836</v>
      </c>
      <c r="V1619" s="1"/>
      <c r="W1619" s="1"/>
      <c r="X1619" s="1"/>
      <c r="Y1619" s="1"/>
      <c r="Z1619" s="1">
        <v>2</v>
      </c>
      <c r="AA1619" s="1">
        <v>297</v>
      </c>
      <c r="AB1619" s="5">
        <v>2520</v>
      </c>
      <c r="AC1619" s="5">
        <v>748440</v>
      </c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>
        <v>4</v>
      </c>
      <c r="AQ1619">
        <v>648</v>
      </c>
      <c r="AR1619">
        <v>2425</v>
      </c>
      <c r="AS1619">
        <v>1257522</v>
      </c>
    </row>
    <row r="1620" spans="1:45" ht="15" x14ac:dyDescent="0.2">
      <c r="A1620" s="30">
        <v>39034</v>
      </c>
      <c r="B1620" s="1"/>
      <c r="C1620" s="1"/>
      <c r="D1620" s="5"/>
      <c r="E1620" s="5"/>
      <c r="F1620" s="1"/>
      <c r="G1620" s="1"/>
      <c r="H1620" s="5"/>
      <c r="I1620" s="5"/>
      <c r="J1620" s="1"/>
      <c r="K1620" s="1"/>
      <c r="L1620" s="5"/>
      <c r="M1620" s="5"/>
      <c r="N1620" s="1"/>
      <c r="O1620" s="1"/>
      <c r="P1620" s="1"/>
      <c r="Q1620" s="5"/>
      <c r="R1620" s="1"/>
      <c r="S1620" s="1"/>
      <c r="T1620" s="1"/>
      <c r="U1620" s="5"/>
      <c r="V1620" s="1"/>
      <c r="W1620" s="1"/>
      <c r="X1620" s="1"/>
      <c r="Y1620" s="1"/>
      <c r="Z1620" s="1"/>
      <c r="AA1620" s="1"/>
      <c r="AB1620" s="5"/>
      <c r="AC1620" s="5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</row>
    <row r="1621" spans="1:45" ht="15" x14ac:dyDescent="0.2">
      <c r="A1621" s="30">
        <v>39035</v>
      </c>
      <c r="B1621" s="1">
        <v>89</v>
      </c>
      <c r="C1621" s="1">
        <v>123</v>
      </c>
      <c r="D1621" s="5">
        <v>2950</v>
      </c>
      <c r="E1621" s="5">
        <v>363309</v>
      </c>
      <c r="F1621" s="1">
        <v>55</v>
      </c>
      <c r="G1621" s="1">
        <v>141</v>
      </c>
      <c r="H1621" s="5">
        <v>2812</v>
      </c>
      <c r="I1621" s="5">
        <v>401782</v>
      </c>
      <c r="J1621" s="1">
        <v>132</v>
      </c>
      <c r="K1621" s="1">
        <v>166</v>
      </c>
      <c r="L1621" s="5">
        <v>2785</v>
      </c>
      <c r="M1621" s="5">
        <v>464255</v>
      </c>
      <c r="N1621" s="1">
        <v>291</v>
      </c>
      <c r="O1621" s="1">
        <v>199</v>
      </c>
      <c r="P1621" s="1">
        <v>2603</v>
      </c>
      <c r="Q1621" s="5">
        <v>539939</v>
      </c>
      <c r="R1621" s="1">
        <v>144</v>
      </c>
      <c r="S1621" s="1">
        <v>227</v>
      </c>
      <c r="T1621" s="1">
        <v>2641</v>
      </c>
      <c r="U1621" s="5">
        <v>605432</v>
      </c>
      <c r="V1621" s="1">
        <v>8</v>
      </c>
      <c r="W1621" s="1">
        <v>270</v>
      </c>
      <c r="X1621" s="5">
        <v>2460</v>
      </c>
      <c r="Y1621" s="5">
        <v>668605</v>
      </c>
      <c r="Z1621" s="1">
        <v>27</v>
      </c>
      <c r="AA1621" s="1">
        <v>317</v>
      </c>
      <c r="AB1621" s="5">
        <v>2460</v>
      </c>
      <c r="AC1621" s="5">
        <v>782664</v>
      </c>
      <c r="AD1621" s="1">
        <v>40</v>
      </c>
      <c r="AE1621" s="1">
        <v>334</v>
      </c>
      <c r="AF1621" s="1">
        <v>2400</v>
      </c>
      <c r="AG1621" s="5">
        <v>804822</v>
      </c>
      <c r="AH1621" s="1">
        <v>17</v>
      </c>
      <c r="AI1621" s="1">
        <v>369</v>
      </c>
      <c r="AJ1621" s="5">
        <v>2420</v>
      </c>
      <c r="AK1621" s="5">
        <v>893407</v>
      </c>
      <c r="AL1621" s="1">
        <v>4</v>
      </c>
      <c r="AM1621" s="1">
        <v>416</v>
      </c>
      <c r="AN1621" s="5">
        <v>2500</v>
      </c>
      <c r="AO1621" s="5">
        <v>1038750</v>
      </c>
      <c r="AP1621">
        <v>4</v>
      </c>
      <c r="AQ1621">
        <v>538</v>
      </c>
      <c r="AR1621">
        <v>2547</v>
      </c>
      <c r="AS1621">
        <v>1373080</v>
      </c>
    </row>
    <row r="1622" spans="1:45" ht="15" x14ac:dyDescent="0.2">
      <c r="A1622" s="30">
        <v>39037</v>
      </c>
      <c r="B1622" s="25">
        <v>37</v>
      </c>
      <c r="C1622" s="25">
        <v>122</v>
      </c>
      <c r="D1622" s="25">
        <v>2560</v>
      </c>
      <c r="E1622" s="26">
        <v>332278</v>
      </c>
      <c r="F1622" s="25">
        <v>3</v>
      </c>
      <c r="G1622" s="25">
        <v>139</v>
      </c>
      <c r="H1622" s="25">
        <v>2750</v>
      </c>
      <c r="I1622" s="25">
        <v>381333</v>
      </c>
      <c r="J1622" s="25">
        <v>220</v>
      </c>
      <c r="K1622" s="25">
        <v>170</v>
      </c>
      <c r="L1622" s="25">
        <v>2716</v>
      </c>
      <c r="M1622" s="25">
        <v>462429</v>
      </c>
      <c r="N1622" s="25">
        <v>270</v>
      </c>
      <c r="O1622" s="25">
        <v>192</v>
      </c>
      <c r="P1622" s="25">
        <v>2676</v>
      </c>
      <c r="Q1622" s="25">
        <v>517812</v>
      </c>
      <c r="R1622" s="25">
        <v>147</v>
      </c>
      <c r="S1622" s="25">
        <v>236</v>
      </c>
      <c r="T1622" s="25">
        <v>2646</v>
      </c>
      <c r="U1622" s="25">
        <v>623923</v>
      </c>
      <c r="V1622" s="25">
        <v>29</v>
      </c>
      <c r="W1622" s="25">
        <v>265</v>
      </c>
      <c r="X1622" s="25">
        <v>2452</v>
      </c>
      <c r="Y1622" s="25">
        <v>646712</v>
      </c>
      <c r="Z1622" s="25">
        <v>109</v>
      </c>
      <c r="AA1622" s="25">
        <v>297</v>
      </c>
      <c r="AB1622" s="25">
        <v>2589</v>
      </c>
      <c r="AC1622" s="25">
        <v>777682</v>
      </c>
      <c r="AD1622" s="25">
        <v>14</v>
      </c>
      <c r="AE1622" s="25">
        <v>336</v>
      </c>
      <c r="AF1622" s="25">
        <v>2440</v>
      </c>
      <c r="AG1622" s="25">
        <v>860657</v>
      </c>
      <c r="AH1622" s="1">
        <v>1</v>
      </c>
      <c r="AI1622" s="1">
        <v>396</v>
      </c>
      <c r="AJ1622" s="1">
        <v>2100</v>
      </c>
      <c r="AK1622" s="1">
        <v>831600</v>
      </c>
      <c r="AL1622" s="1">
        <v>13</v>
      </c>
      <c r="AM1622" s="1">
        <v>419</v>
      </c>
      <c r="AN1622" s="1">
        <v>2660</v>
      </c>
      <c r="AO1622" s="1">
        <v>1114335</v>
      </c>
    </row>
    <row r="1623" spans="1:45" ht="15" x14ac:dyDescent="0.2">
      <c r="A1623" s="30">
        <v>39038</v>
      </c>
      <c r="B1623" s="1">
        <v>20</v>
      </c>
      <c r="C1623" s="1">
        <v>108</v>
      </c>
      <c r="D1623" s="5">
        <v>2833</v>
      </c>
      <c r="E1623" s="5">
        <v>306800</v>
      </c>
      <c r="F1623" s="1">
        <v>19</v>
      </c>
      <c r="G1623" s="1">
        <v>148</v>
      </c>
      <c r="H1623" s="5">
        <v>2750</v>
      </c>
      <c r="I1623" s="5">
        <v>406132</v>
      </c>
      <c r="J1623" s="1">
        <v>48</v>
      </c>
      <c r="K1623" s="1">
        <v>161</v>
      </c>
      <c r="L1623" s="5">
        <v>2844</v>
      </c>
      <c r="M1623" s="5">
        <v>460231</v>
      </c>
      <c r="N1623" s="1">
        <v>79</v>
      </c>
      <c r="O1623" s="1">
        <v>198</v>
      </c>
      <c r="P1623" s="1">
        <v>2700</v>
      </c>
      <c r="Q1623" s="5">
        <v>538032</v>
      </c>
      <c r="R1623" s="1"/>
      <c r="S1623" s="1"/>
      <c r="T1623" s="1"/>
      <c r="U1623" s="1"/>
      <c r="V1623" s="1"/>
      <c r="W1623" s="1"/>
      <c r="X1623" s="1"/>
      <c r="Y1623" s="1"/>
      <c r="Z1623" s="1">
        <v>3</v>
      </c>
      <c r="AA1623" s="1">
        <v>292</v>
      </c>
      <c r="AB1623" s="5">
        <v>2440</v>
      </c>
      <c r="AC1623" s="5">
        <v>712480</v>
      </c>
      <c r="AD1623" s="1"/>
      <c r="AE1623" s="1"/>
      <c r="AF1623" s="1"/>
      <c r="AG1623" s="1"/>
      <c r="AH1623" s="1"/>
      <c r="AI1623" s="1"/>
      <c r="AJ1623" s="1"/>
      <c r="AK1623" s="1"/>
      <c r="AL1623" s="1">
        <v>1</v>
      </c>
      <c r="AM1623" s="1">
        <v>430</v>
      </c>
      <c r="AN1623" s="5">
        <v>2400</v>
      </c>
      <c r="AO1623" s="5">
        <v>1032000</v>
      </c>
      <c r="AP1623">
        <v>5</v>
      </c>
      <c r="AQ1623">
        <v>594</v>
      </c>
      <c r="AR1623">
        <v>2510</v>
      </c>
      <c r="AS1623">
        <v>1493860</v>
      </c>
    </row>
    <row r="1624" spans="1:45" ht="15" x14ac:dyDescent="0.2">
      <c r="A1624" s="30">
        <v>39041</v>
      </c>
      <c r="B1624" s="1"/>
      <c r="C1624" s="1"/>
      <c r="D1624" s="5"/>
      <c r="E1624" s="5"/>
      <c r="F1624" s="1"/>
      <c r="G1624" s="1"/>
      <c r="H1624" s="5"/>
      <c r="I1624" s="5"/>
      <c r="J1624" s="1"/>
      <c r="K1624" s="1"/>
      <c r="L1624" s="5"/>
      <c r="M1624" s="5"/>
      <c r="N1624" s="1"/>
      <c r="O1624" s="1"/>
      <c r="P1624" s="1"/>
      <c r="Q1624" s="5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5"/>
      <c r="AC1624" s="5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5"/>
      <c r="AO1624" s="5"/>
    </row>
    <row r="1625" spans="1:45" ht="15" x14ac:dyDescent="0.2">
      <c r="A1625" s="30">
        <v>39042</v>
      </c>
      <c r="B1625" s="1">
        <v>48</v>
      </c>
      <c r="C1625" s="1">
        <v>121</v>
      </c>
      <c r="D1625" s="5">
        <v>2500</v>
      </c>
      <c r="E1625" s="5">
        <v>305765</v>
      </c>
      <c r="F1625" s="1">
        <v>53</v>
      </c>
      <c r="G1625" s="1">
        <v>137</v>
      </c>
      <c r="H1625" s="5">
        <v>2675</v>
      </c>
      <c r="I1625" s="5">
        <v>377298</v>
      </c>
      <c r="J1625" s="1">
        <v>144</v>
      </c>
      <c r="K1625" s="1">
        <v>167</v>
      </c>
      <c r="L1625" s="5">
        <v>2817</v>
      </c>
      <c r="M1625" s="5">
        <v>474763</v>
      </c>
      <c r="N1625" s="1">
        <v>273</v>
      </c>
      <c r="O1625" s="1">
        <v>201</v>
      </c>
      <c r="P1625" s="1">
        <v>2766</v>
      </c>
      <c r="Q1625" s="5">
        <v>558778</v>
      </c>
      <c r="R1625" s="1">
        <v>166</v>
      </c>
      <c r="S1625" s="1">
        <v>234</v>
      </c>
      <c r="T1625" s="5">
        <v>2685</v>
      </c>
      <c r="U1625" s="5">
        <v>628822</v>
      </c>
      <c r="V1625" s="1">
        <v>84</v>
      </c>
      <c r="W1625" s="1">
        <v>262</v>
      </c>
      <c r="X1625" s="5">
        <v>2690</v>
      </c>
      <c r="Y1625" s="5">
        <v>706117</v>
      </c>
      <c r="Z1625" s="1">
        <v>3</v>
      </c>
      <c r="AA1625" s="1">
        <v>298</v>
      </c>
      <c r="AB1625" s="5">
        <v>2240</v>
      </c>
      <c r="AC1625" s="5">
        <v>667520</v>
      </c>
      <c r="AD1625" s="1">
        <v>15</v>
      </c>
      <c r="AE1625" s="1">
        <v>336</v>
      </c>
      <c r="AF1625" s="5">
        <v>2520</v>
      </c>
      <c r="AG1625" s="5">
        <v>847056</v>
      </c>
      <c r="AH1625" s="1"/>
      <c r="AI1625" s="1"/>
      <c r="AJ1625" s="1"/>
      <c r="AK1625" s="1"/>
      <c r="AL1625" s="1">
        <v>1</v>
      </c>
      <c r="AM1625" s="1">
        <v>476</v>
      </c>
      <c r="AN1625" s="5">
        <v>2400</v>
      </c>
      <c r="AO1625" s="5">
        <v>1142400</v>
      </c>
      <c r="AP1625">
        <v>5</v>
      </c>
      <c r="AQ1625">
        <v>610</v>
      </c>
      <c r="AR1625">
        <v>2524</v>
      </c>
      <c r="AS1625">
        <v>1538824</v>
      </c>
    </row>
    <row r="1626" spans="1:45" ht="15" x14ac:dyDescent="0.2">
      <c r="A1626" s="30">
        <v>39044</v>
      </c>
      <c r="B1626" s="25">
        <v>8</v>
      </c>
      <c r="C1626" s="25">
        <v>92</v>
      </c>
      <c r="D1626" s="25">
        <v>2950</v>
      </c>
      <c r="E1626" s="26">
        <v>272875</v>
      </c>
      <c r="F1626" s="25">
        <v>94</v>
      </c>
      <c r="G1626" s="25">
        <v>138</v>
      </c>
      <c r="H1626" s="25">
        <v>2750</v>
      </c>
      <c r="I1626" s="25">
        <v>381441</v>
      </c>
      <c r="J1626" s="25">
        <v>174</v>
      </c>
      <c r="K1626" s="25">
        <v>170</v>
      </c>
      <c r="L1626" s="25">
        <v>2756</v>
      </c>
      <c r="M1626" s="25">
        <v>473866</v>
      </c>
      <c r="N1626" s="25">
        <v>297</v>
      </c>
      <c r="O1626" s="25">
        <v>201</v>
      </c>
      <c r="P1626" s="25">
        <v>2696</v>
      </c>
      <c r="Q1626" s="25">
        <v>556419</v>
      </c>
      <c r="R1626" s="25">
        <v>178</v>
      </c>
      <c r="S1626" s="25">
        <v>233</v>
      </c>
      <c r="T1626" s="25">
        <v>2607</v>
      </c>
      <c r="U1626" s="25">
        <v>610164</v>
      </c>
      <c r="V1626" s="25">
        <v>75</v>
      </c>
      <c r="W1626" s="25">
        <v>260</v>
      </c>
      <c r="X1626" s="25">
        <v>2617</v>
      </c>
      <c r="Y1626" s="25">
        <v>685841</v>
      </c>
      <c r="Z1626" s="25">
        <v>73</v>
      </c>
      <c r="AA1626" s="25">
        <v>303</v>
      </c>
      <c r="AB1626" s="25">
        <v>2556</v>
      </c>
      <c r="AC1626" s="25">
        <v>779355</v>
      </c>
      <c r="AD1626" s="25">
        <v>2</v>
      </c>
      <c r="AE1626" s="25">
        <v>338</v>
      </c>
      <c r="AF1626" s="25">
        <v>2380</v>
      </c>
      <c r="AG1626" s="25">
        <v>805350</v>
      </c>
      <c r="AH1626" s="1">
        <v>17</v>
      </c>
      <c r="AI1626" s="1">
        <v>395</v>
      </c>
      <c r="AJ1626" s="1">
        <v>2420</v>
      </c>
      <c r="AK1626" s="1">
        <v>1002394</v>
      </c>
      <c r="AL1626" s="4"/>
      <c r="AM1626" s="4"/>
      <c r="AN1626" s="4"/>
      <c r="AO1626" s="4"/>
    </row>
    <row r="1627" spans="1:45" ht="15" x14ac:dyDescent="0.2">
      <c r="A1627" s="7">
        <v>39045</v>
      </c>
      <c r="B1627" s="1">
        <v>16</v>
      </c>
      <c r="C1627" s="1">
        <v>126</v>
      </c>
      <c r="D1627" s="5">
        <v>3000</v>
      </c>
      <c r="E1627" s="5">
        <v>377250</v>
      </c>
      <c r="F1627" s="1">
        <v>38</v>
      </c>
      <c r="G1627" s="1">
        <v>142</v>
      </c>
      <c r="H1627" s="5">
        <v>2810</v>
      </c>
      <c r="I1627" s="5">
        <v>399732</v>
      </c>
      <c r="J1627" s="5">
        <v>27</v>
      </c>
      <c r="K1627" s="5">
        <v>159</v>
      </c>
      <c r="L1627" s="5">
        <v>2850</v>
      </c>
      <c r="M1627" s="5">
        <v>451496</v>
      </c>
      <c r="N1627" s="5">
        <v>56</v>
      </c>
      <c r="O1627" s="5">
        <v>203</v>
      </c>
      <c r="P1627" s="5">
        <v>2708</v>
      </c>
      <c r="Q1627" s="5">
        <v>550688</v>
      </c>
      <c r="R1627" s="5">
        <v>11</v>
      </c>
      <c r="S1627" s="5">
        <v>248</v>
      </c>
      <c r="T1627" s="5">
        <v>2660</v>
      </c>
      <c r="U1627" s="5">
        <v>660647</v>
      </c>
      <c r="V1627" s="5">
        <v>1</v>
      </c>
      <c r="W1627" s="5">
        <v>254</v>
      </c>
      <c r="X1627" s="5">
        <v>2100</v>
      </c>
      <c r="Y1627" s="5">
        <v>533400</v>
      </c>
      <c r="Z1627" s="5">
        <v>3</v>
      </c>
      <c r="AA1627" s="5">
        <v>307</v>
      </c>
      <c r="AB1627" s="5">
        <v>2480</v>
      </c>
      <c r="AC1627" s="5">
        <v>762613</v>
      </c>
      <c r="AD1627" s="5">
        <v>1</v>
      </c>
      <c r="AE1627" s="5">
        <v>328</v>
      </c>
      <c r="AF1627" s="5">
        <v>2360</v>
      </c>
      <c r="AG1627" s="5">
        <v>774080</v>
      </c>
      <c r="AH1627" s="1"/>
      <c r="AI1627" s="1"/>
      <c r="AJ1627" s="1"/>
      <c r="AK1627" s="1"/>
      <c r="AL1627" s="1"/>
      <c r="AM1627" s="1"/>
      <c r="AN1627" s="1"/>
      <c r="AO1627" s="1"/>
      <c r="AP1627">
        <v>6</v>
      </c>
      <c r="AQ1627">
        <v>643</v>
      </c>
      <c r="AR1627">
        <v>2370</v>
      </c>
      <c r="AS1627">
        <v>1524420</v>
      </c>
    </row>
    <row r="1628" spans="1:45" ht="15" x14ac:dyDescent="0.2">
      <c r="A1628" s="7">
        <v>39048</v>
      </c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</row>
    <row r="1629" spans="1:45" ht="15" x14ac:dyDescent="0.2">
      <c r="A1629" s="8" t="s">
        <v>4</v>
      </c>
      <c r="B1629" s="1">
        <v>31</v>
      </c>
      <c r="C1629" s="1">
        <v>125</v>
      </c>
      <c r="D1629" s="5">
        <v>2800</v>
      </c>
      <c r="E1629" s="5">
        <v>346277</v>
      </c>
      <c r="F1629" s="1">
        <v>69</v>
      </c>
      <c r="G1629" s="1">
        <v>137</v>
      </c>
      <c r="H1629" s="5">
        <v>2844</v>
      </c>
      <c r="I1629" s="5">
        <v>391681</v>
      </c>
      <c r="J1629" s="5">
        <v>215</v>
      </c>
      <c r="K1629" s="5">
        <v>165</v>
      </c>
      <c r="L1629" s="5">
        <v>2786</v>
      </c>
      <c r="M1629" s="5">
        <v>462285</v>
      </c>
      <c r="N1629" s="5">
        <v>226</v>
      </c>
      <c r="O1629" s="5">
        <v>206</v>
      </c>
      <c r="P1629" s="5">
        <v>2781</v>
      </c>
      <c r="Q1629" s="5">
        <v>576217</v>
      </c>
      <c r="R1629" s="5">
        <v>244</v>
      </c>
      <c r="S1629" s="5">
        <v>231</v>
      </c>
      <c r="T1629" s="5">
        <v>2718</v>
      </c>
      <c r="U1629" s="5">
        <v>627717</v>
      </c>
      <c r="V1629" s="5">
        <v>34</v>
      </c>
      <c r="W1629" s="5">
        <v>258</v>
      </c>
      <c r="X1629" s="5">
        <v>2620</v>
      </c>
      <c r="Y1629" s="5">
        <v>680141</v>
      </c>
      <c r="Z1629" s="5">
        <v>46</v>
      </c>
      <c r="AA1629" s="5">
        <v>295</v>
      </c>
      <c r="AB1629" s="5">
        <v>2547</v>
      </c>
      <c r="AC1629" s="5">
        <v>758537</v>
      </c>
      <c r="AD1629" s="1"/>
      <c r="AE1629" s="1"/>
      <c r="AF1629" s="1"/>
      <c r="AG1629" s="1"/>
      <c r="AH1629" s="1">
        <v>1</v>
      </c>
      <c r="AI1629" s="1">
        <v>394</v>
      </c>
      <c r="AJ1629" s="1">
        <v>2400</v>
      </c>
      <c r="AK1629" s="1">
        <v>945600</v>
      </c>
      <c r="AL1629" s="1"/>
      <c r="AM1629" s="1"/>
      <c r="AN1629" s="1"/>
      <c r="AO1629" s="1"/>
      <c r="AP1629">
        <v>3</v>
      </c>
      <c r="AQ1629">
        <v>796</v>
      </c>
      <c r="AR1629">
        <v>2513</v>
      </c>
      <c r="AS1629">
        <v>2001547</v>
      </c>
    </row>
    <row r="1630" spans="1:45" ht="15" x14ac:dyDescent="0.2">
      <c r="A1630" s="7">
        <v>39051</v>
      </c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</row>
    <row r="1631" spans="1:45" ht="15" x14ac:dyDescent="0.2">
      <c r="A1631" s="7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</row>
    <row r="1632" spans="1:45" ht="15" x14ac:dyDescent="0.2">
      <c r="A1632" s="8" t="s">
        <v>5</v>
      </c>
      <c r="B1632" s="1">
        <v>10</v>
      </c>
      <c r="C1632" s="1">
        <v>105</v>
      </c>
      <c r="D1632" s="5">
        <v>2538</v>
      </c>
      <c r="E1632" s="5">
        <v>280380</v>
      </c>
      <c r="F1632" s="1">
        <v>23</v>
      </c>
      <c r="G1632" s="1">
        <v>141</v>
      </c>
      <c r="H1632" s="5">
        <v>2717</v>
      </c>
      <c r="I1632" s="5">
        <v>385565</v>
      </c>
      <c r="J1632" s="5">
        <v>81</v>
      </c>
      <c r="K1632" s="5">
        <v>168</v>
      </c>
      <c r="L1632" s="5">
        <v>2600</v>
      </c>
      <c r="M1632" s="5">
        <v>457221</v>
      </c>
      <c r="N1632" s="5">
        <v>62</v>
      </c>
      <c r="O1632" s="5">
        <v>196</v>
      </c>
      <c r="P1632" s="5">
        <v>2725</v>
      </c>
      <c r="Q1632" s="5">
        <v>531513</v>
      </c>
      <c r="R1632" s="5">
        <v>14</v>
      </c>
      <c r="S1632" s="5">
        <v>226</v>
      </c>
      <c r="T1632" s="5">
        <v>2850</v>
      </c>
      <c r="U1632" s="5">
        <v>642879</v>
      </c>
      <c r="V1632" s="5">
        <v>76</v>
      </c>
      <c r="W1632" s="5">
        <v>259</v>
      </c>
      <c r="X1632" s="5">
        <v>2650</v>
      </c>
      <c r="Y1632" s="5">
        <v>686559</v>
      </c>
      <c r="Z1632" s="1"/>
      <c r="AA1632" s="1"/>
      <c r="AB1632" s="5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>
        <v>3</v>
      </c>
      <c r="AM1632" s="1">
        <v>405</v>
      </c>
      <c r="AN1632" s="5">
        <v>2313</v>
      </c>
      <c r="AO1632" s="5">
        <v>1363704</v>
      </c>
      <c r="AP1632">
        <v>10</v>
      </c>
      <c r="AQ1632">
        <v>588</v>
      </c>
      <c r="AR1632">
        <v>2313</v>
      </c>
      <c r="AS1632">
        <v>1363704</v>
      </c>
    </row>
    <row r="1633" spans="1:45" ht="15" x14ac:dyDescent="0.2">
      <c r="A1633" s="7">
        <v>39055</v>
      </c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</row>
    <row r="1634" spans="1:45" ht="15" x14ac:dyDescent="0.2">
      <c r="A1634" s="8" t="s">
        <v>6</v>
      </c>
      <c r="B1634" s="1">
        <v>17</v>
      </c>
      <c r="C1634" s="1">
        <v>120</v>
      </c>
      <c r="D1634" s="5">
        <v>2840</v>
      </c>
      <c r="E1634" s="5">
        <v>338106</v>
      </c>
      <c r="F1634" s="1">
        <v>41</v>
      </c>
      <c r="G1634" s="1">
        <v>144</v>
      </c>
      <c r="H1634" s="5">
        <v>2875</v>
      </c>
      <c r="I1634" s="5">
        <v>426176</v>
      </c>
      <c r="J1634" s="1">
        <v>18</v>
      </c>
      <c r="K1634" s="1">
        <v>155</v>
      </c>
      <c r="L1634" s="5">
        <v>2650</v>
      </c>
      <c r="M1634" s="5">
        <v>420372</v>
      </c>
      <c r="N1634" s="1">
        <v>157</v>
      </c>
      <c r="O1634" s="1">
        <v>198</v>
      </c>
      <c r="P1634" s="1">
        <v>2810</v>
      </c>
      <c r="Q1634" s="5">
        <v>560875</v>
      </c>
      <c r="R1634" s="1">
        <v>170</v>
      </c>
      <c r="S1634" s="1">
        <v>233</v>
      </c>
      <c r="T1634" s="1">
        <v>2651</v>
      </c>
      <c r="U1634" s="5">
        <v>624926</v>
      </c>
      <c r="V1634" s="1">
        <v>66</v>
      </c>
      <c r="W1634" s="1">
        <v>260</v>
      </c>
      <c r="X1634" s="5">
        <v>2665</v>
      </c>
      <c r="Y1634" s="5">
        <v>694435</v>
      </c>
      <c r="Z1634" s="1">
        <v>41</v>
      </c>
      <c r="AA1634" s="1">
        <v>268</v>
      </c>
      <c r="AB1634" s="5">
        <v>2610</v>
      </c>
      <c r="AC1634" s="5">
        <v>735618</v>
      </c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>
        <v>12</v>
      </c>
      <c r="AQ1634">
        <v>622</v>
      </c>
      <c r="AR1634">
        <v>2428</v>
      </c>
      <c r="AS1634">
        <v>1504420</v>
      </c>
    </row>
    <row r="1635" spans="1:45" ht="15" x14ac:dyDescent="0.2">
      <c r="A1635" s="7">
        <v>39058</v>
      </c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</row>
    <row r="1636" spans="1:45" ht="15" x14ac:dyDescent="0.2">
      <c r="A1636" s="8" t="s">
        <v>7</v>
      </c>
      <c r="B1636" s="1"/>
      <c r="C1636" s="1"/>
      <c r="D1636" s="1"/>
      <c r="E1636" s="1"/>
      <c r="F1636" s="1">
        <v>18</v>
      </c>
      <c r="G1636" s="1">
        <v>143</v>
      </c>
      <c r="H1636" s="5">
        <v>2750</v>
      </c>
      <c r="I1636" s="5">
        <v>392333</v>
      </c>
      <c r="J1636" s="1">
        <v>91</v>
      </c>
      <c r="K1636" s="1">
        <v>158</v>
      </c>
      <c r="L1636" s="5">
        <v>2950</v>
      </c>
      <c r="M1636" s="5">
        <v>465902</v>
      </c>
      <c r="N1636" s="1">
        <v>92</v>
      </c>
      <c r="O1636" s="1">
        <v>201</v>
      </c>
      <c r="P1636" s="1">
        <v>2862</v>
      </c>
      <c r="Q1636" s="5">
        <v>576364</v>
      </c>
      <c r="R1636" s="1">
        <v>195</v>
      </c>
      <c r="S1636" s="1">
        <v>227</v>
      </c>
      <c r="T1636" s="1">
        <v>2767</v>
      </c>
      <c r="U1636" s="5">
        <v>630273</v>
      </c>
      <c r="V1636" s="1">
        <v>26</v>
      </c>
      <c r="W1636" s="1">
        <v>257</v>
      </c>
      <c r="X1636" s="5">
        <v>2790</v>
      </c>
      <c r="Y1636" s="5">
        <v>700344</v>
      </c>
      <c r="Z1636" s="1">
        <v>39</v>
      </c>
      <c r="AA1636" s="1">
        <v>294</v>
      </c>
      <c r="AB1636" s="5">
        <v>2660</v>
      </c>
      <c r="AC1636" s="5">
        <v>784018</v>
      </c>
      <c r="AD1636" s="1">
        <v>33</v>
      </c>
      <c r="AE1636" s="1">
        <v>332</v>
      </c>
      <c r="AF1636" s="5">
        <v>2630</v>
      </c>
      <c r="AG1636" s="5">
        <v>873479</v>
      </c>
      <c r="AH1636" s="1"/>
      <c r="AI1636" s="1"/>
      <c r="AJ1636" s="1"/>
      <c r="AK1636" s="1"/>
      <c r="AL1636" s="1"/>
      <c r="AM1636" s="1"/>
      <c r="AN1636" s="1"/>
      <c r="AO1636" s="1"/>
      <c r="AP1636">
        <v>1</v>
      </c>
      <c r="AQ1636">
        <v>460</v>
      </c>
      <c r="AR1636">
        <v>2500</v>
      </c>
      <c r="AS1636">
        <v>1150000</v>
      </c>
    </row>
    <row r="1637" spans="1:45" ht="15" x14ac:dyDescent="0.2">
      <c r="A1637" s="7">
        <v>39062</v>
      </c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</row>
    <row r="1638" spans="1:45" ht="15" x14ac:dyDescent="0.2">
      <c r="A1638" s="8" t="s">
        <v>8</v>
      </c>
      <c r="B1638" s="1">
        <v>23</v>
      </c>
      <c r="C1638" s="1">
        <v>117</v>
      </c>
      <c r="D1638" s="5">
        <v>2730</v>
      </c>
      <c r="E1638" s="5">
        <v>319826</v>
      </c>
      <c r="F1638" s="1">
        <v>118</v>
      </c>
      <c r="G1638" s="1">
        <v>135</v>
      </c>
      <c r="H1638" s="5">
        <v>2822</v>
      </c>
      <c r="I1638" s="5">
        <v>392036</v>
      </c>
      <c r="J1638" s="1">
        <v>233</v>
      </c>
      <c r="K1638" s="1">
        <v>165</v>
      </c>
      <c r="L1638" s="5">
        <v>2904</v>
      </c>
      <c r="M1638" s="5">
        <v>487342</v>
      </c>
      <c r="N1638" s="1">
        <v>248</v>
      </c>
      <c r="O1638" s="1">
        <v>195</v>
      </c>
      <c r="P1638" s="1">
        <v>2847</v>
      </c>
      <c r="Q1638" s="5">
        <v>558826</v>
      </c>
      <c r="R1638" s="1">
        <v>150</v>
      </c>
      <c r="S1638" s="1">
        <v>233</v>
      </c>
      <c r="T1638" s="1">
        <v>2724</v>
      </c>
      <c r="U1638" s="5">
        <v>639964</v>
      </c>
      <c r="V1638" s="1">
        <v>176</v>
      </c>
      <c r="W1638" s="1">
        <v>267</v>
      </c>
      <c r="X1638" s="5">
        <v>2638</v>
      </c>
      <c r="Y1638" s="5">
        <v>709405</v>
      </c>
      <c r="Z1638" s="1">
        <v>53</v>
      </c>
      <c r="AA1638" s="1">
        <v>287</v>
      </c>
      <c r="AB1638" s="5">
        <v>2633</v>
      </c>
      <c r="AC1638" s="5">
        <v>757580</v>
      </c>
      <c r="AD1638" s="1">
        <v>49</v>
      </c>
      <c r="AE1638" s="1">
        <v>341</v>
      </c>
      <c r="AF1638" s="5">
        <v>2500</v>
      </c>
      <c r="AG1638" s="5">
        <v>850058</v>
      </c>
      <c r="AH1638" s="1"/>
      <c r="AI1638" s="1"/>
      <c r="AJ1638" s="1"/>
      <c r="AK1638" s="1"/>
      <c r="AL1638" s="1"/>
      <c r="AM1638" s="1"/>
      <c r="AN1638" s="1"/>
      <c r="AO1638" s="1"/>
      <c r="AP1638">
        <v>5</v>
      </c>
      <c r="AQ1638">
        <v>632</v>
      </c>
      <c r="AR1638">
        <v>2556</v>
      </c>
      <c r="AS1638">
        <v>1614864</v>
      </c>
    </row>
    <row r="1639" spans="1:45" ht="15" x14ac:dyDescent="0.2">
      <c r="A1639" s="7">
        <v>39065</v>
      </c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</row>
    <row r="1640" spans="1:45" ht="15" x14ac:dyDescent="0.2">
      <c r="A1640" s="8" t="s">
        <v>9</v>
      </c>
      <c r="B1640" s="1">
        <v>37</v>
      </c>
      <c r="C1640" s="1">
        <v>110</v>
      </c>
      <c r="D1640" s="5">
        <v>2638</v>
      </c>
      <c r="E1640" s="5">
        <v>308300</v>
      </c>
      <c r="F1640" s="1">
        <v>40</v>
      </c>
      <c r="G1640" s="1">
        <v>138</v>
      </c>
      <c r="H1640" s="5">
        <v>2860</v>
      </c>
      <c r="I1640" s="5">
        <v>395858</v>
      </c>
      <c r="J1640" s="5">
        <v>119</v>
      </c>
      <c r="K1640" s="5">
        <v>163</v>
      </c>
      <c r="L1640" s="5">
        <v>2815</v>
      </c>
      <c r="M1640" s="5">
        <v>472536</v>
      </c>
      <c r="N1640" s="5">
        <v>137</v>
      </c>
      <c r="O1640" s="5">
        <v>212</v>
      </c>
      <c r="P1640" s="5">
        <v>2747</v>
      </c>
      <c r="Q1640" s="5">
        <v>582615</v>
      </c>
      <c r="R1640" s="5">
        <v>84</v>
      </c>
      <c r="S1640" s="5">
        <v>233</v>
      </c>
      <c r="T1640" s="5">
        <v>2650</v>
      </c>
      <c r="U1640" s="5">
        <v>630320</v>
      </c>
      <c r="V1640" s="5">
        <v>96</v>
      </c>
      <c r="W1640" s="5">
        <v>259</v>
      </c>
      <c r="X1640" s="5">
        <v>2630</v>
      </c>
      <c r="Y1640" s="5">
        <v>690378</v>
      </c>
      <c r="Z1640" s="46">
        <v>10</v>
      </c>
      <c r="AA1640" s="46">
        <v>285</v>
      </c>
      <c r="AB1640" s="5">
        <v>2540</v>
      </c>
      <c r="AC1640" s="5">
        <v>722884</v>
      </c>
      <c r="AD1640" s="46">
        <v>1</v>
      </c>
      <c r="AE1640" s="46">
        <v>360</v>
      </c>
      <c r="AF1640" s="5">
        <v>2240</v>
      </c>
      <c r="AG1640" s="5">
        <v>806400</v>
      </c>
      <c r="AH1640" s="1"/>
      <c r="AI1640" s="1"/>
      <c r="AJ1640" s="1"/>
      <c r="AK1640" s="1"/>
      <c r="AL1640" s="1"/>
      <c r="AM1640" s="1"/>
      <c r="AN1640" s="1"/>
      <c r="AO1640" s="1"/>
      <c r="AP1640">
        <v>4</v>
      </c>
      <c r="AQ1640">
        <v>658</v>
      </c>
      <c r="AR1640">
        <v>2540</v>
      </c>
      <c r="AS1640">
        <v>1669800</v>
      </c>
    </row>
    <row r="1641" spans="1:45" ht="15" x14ac:dyDescent="0.2">
      <c r="A1641" s="7">
        <v>39069</v>
      </c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</row>
    <row r="1642" spans="1:45" ht="15" x14ac:dyDescent="0.2">
      <c r="A1642" s="8" t="s">
        <v>10</v>
      </c>
      <c r="B1642" s="1">
        <v>28</v>
      </c>
      <c r="C1642" s="1">
        <v>118</v>
      </c>
      <c r="D1642" s="5">
        <v>3025</v>
      </c>
      <c r="E1642" s="5">
        <v>356961</v>
      </c>
      <c r="F1642" s="1">
        <v>85</v>
      </c>
      <c r="G1642" s="1">
        <v>140</v>
      </c>
      <c r="H1642" s="5">
        <v>2970</v>
      </c>
      <c r="I1642" s="5">
        <v>415660</v>
      </c>
      <c r="J1642" s="5">
        <v>239</v>
      </c>
      <c r="K1642" s="5">
        <v>165</v>
      </c>
      <c r="L1642" s="5">
        <v>2957</v>
      </c>
      <c r="M1642" s="5">
        <v>495099</v>
      </c>
      <c r="N1642" s="5">
        <v>267</v>
      </c>
      <c r="O1642" s="5">
        <v>204</v>
      </c>
      <c r="P1642" s="5">
        <v>2850</v>
      </c>
      <c r="Q1642" s="5">
        <v>586388</v>
      </c>
      <c r="R1642" s="5">
        <v>133</v>
      </c>
      <c r="S1642" s="5">
        <v>231</v>
      </c>
      <c r="T1642" s="5">
        <v>2822</v>
      </c>
      <c r="U1642" s="5">
        <v>652586</v>
      </c>
      <c r="V1642" s="5">
        <v>61</v>
      </c>
      <c r="W1642" s="5">
        <v>265</v>
      </c>
      <c r="X1642" s="5">
        <v>2675</v>
      </c>
      <c r="Y1642" s="5">
        <v>709986</v>
      </c>
      <c r="Z1642" s="46">
        <v>17</v>
      </c>
      <c r="AA1642" s="46">
        <v>294</v>
      </c>
      <c r="AB1642" s="5">
        <v>2500</v>
      </c>
      <c r="AC1642" s="5">
        <v>742433</v>
      </c>
      <c r="AD1642" s="1"/>
      <c r="AE1642" s="1"/>
      <c r="AF1642" s="1"/>
      <c r="AG1642" s="1"/>
      <c r="AH1642" s="1">
        <v>1</v>
      </c>
      <c r="AI1642" s="1">
        <v>366</v>
      </c>
      <c r="AJ1642" s="1">
        <v>2500</v>
      </c>
      <c r="AK1642" s="1">
        <v>915000</v>
      </c>
      <c r="AL1642" s="1"/>
      <c r="AM1642" s="1"/>
      <c r="AN1642" s="1"/>
      <c r="AO1642" s="1"/>
      <c r="AP1642">
        <v>8</v>
      </c>
      <c r="AQ1642">
        <v>618</v>
      </c>
      <c r="AR1642">
        <v>2514</v>
      </c>
      <c r="AS1642">
        <v>1553912</v>
      </c>
    </row>
    <row r="1643" spans="1:45" ht="15" x14ac:dyDescent="0.2">
      <c r="A1643" s="7">
        <v>39072</v>
      </c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</row>
    <row r="1644" spans="1:45" ht="15" x14ac:dyDescent="0.2">
      <c r="A1644" s="7">
        <v>39073</v>
      </c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</row>
    <row r="1645" spans="1:45" ht="15" x14ac:dyDescent="0.2">
      <c r="A1645" s="7">
        <v>39076</v>
      </c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</row>
    <row r="1646" spans="1:45" ht="15" x14ac:dyDescent="0.2">
      <c r="A1646" s="7">
        <v>39077</v>
      </c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</row>
    <row r="1647" spans="1:45" ht="15" x14ac:dyDescent="0.2">
      <c r="A1647" s="7">
        <v>39079</v>
      </c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</row>
    <row r="1648" spans="1:45" ht="15" x14ac:dyDescent="0.2">
      <c r="A1648" s="7">
        <v>39080</v>
      </c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</row>
    <row r="1650" spans="1:45" ht="15" x14ac:dyDescent="0.2">
      <c r="A1650" s="8">
        <v>39091</v>
      </c>
      <c r="B1650" s="1">
        <v>44</v>
      </c>
      <c r="C1650" s="1">
        <v>125</v>
      </c>
      <c r="D1650" s="1">
        <v>2850</v>
      </c>
      <c r="E1650" s="1">
        <v>355198</v>
      </c>
      <c r="F1650" s="1">
        <v>42</v>
      </c>
      <c r="G1650" s="1">
        <v>144</v>
      </c>
      <c r="H1650" s="1">
        <v>2800</v>
      </c>
      <c r="I1650" s="1">
        <v>410136</v>
      </c>
      <c r="J1650" s="1">
        <v>90</v>
      </c>
      <c r="K1650" s="1">
        <v>164</v>
      </c>
      <c r="L1650" s="1">
        <v>2833</v>
      </c>
      <c r="M1650" s="1">
        <v>460641</v>
      </c>
      <c r="N1650" s="1">
        <v>248</v>
      </c>
      <c r="O1650" s="1">
        <v>204</v>
      </c>
      <c r="P1650" s="1">
        <v>2775</v>
      </c>
      <c r="Q1650" s="1">
        <v>577290</v>
      </c>
      <c r="R1650" s="1">
        <v>85</v>
      </c>
      <c r="S1650" s="1">
        <v>299</v>
      </c>
      <c r="T1650" s="1">
        <v>2750</v>
      </c>
      <c r="U1650" s="1">
        <v>631012</v>
      </c>
      <c r="V1650" s="1">
        <v>15</v>
      </c>
      <c r="W1650" s="1">
        <v>266</v>
      </c>
      <c r="X1650" s="1">
        <v>2660</v>
      </c>
      <c r="Y1650" s="1">
        <v>708269</v>
      </c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>
        <v>5</v>
      </c>
      <c r="AQ1650">
        <v>569</v>
      </c>
      <c r="AR1650">
        <v>2652</v>
      </c>
      <c r="AS1650">
        <v>1509792</v>
      </c>
    </row>
    <row r="1651" spans="1:45" ht="15" x14ac:dyDescent="0.2">
      <c r="A1651" s="8">
        <v>39094</v>
      </c>
      <c r="B1651" s="1">
        <v>13</v>
      </c>
      <c r="C1651" s="1">
        <v>112</v>
      </c>
      <c r="D1651" s="1">
        <v>2825</v>
      </c>
      <c r="E1651" s="1">
        <v>315723</v>
      </c>
      <c r="F1651" s="1">
        <v>81</v>
      </c>
      <c r="G1651" s="1">
        <v>138</v>
      </c>
      <c r="H1651" s="1">
        <v>2830</v>
      </c>
      <c r="I1651" s="1">
        <v>390696</v>
      </c>
      <c r="J1651" s="1">
        <v>126</v>
      </c>
      <c r="K1651" s="1">
        <v>164</v>
      </c>
      <c r="L1651" s="1">
        <v>2819</v>
      </c>
      <c r="M1651" s="1">
        <v>461518</v>
      </c>
      <c r="N1651" s="1">
        <v>274</v>
      </c>
      <c r="O1651" s="1">
        <v>201</v>
      </c>
      <c r="P1651" s="1">
        <v>2806</v>
      </c>
      <c r="Q1651" s="1">
        <v>567601</v>
      </c>
      <c r="R1651" s="1">
        <v>47</v>
      </c>
      <c r="S1651" s="1">
        <v>244</v>
      </c>
      <c r="T1651" s="1">
        <v>2707</v>
      </c>
      <c r="U1651" s="1">
        <v>660605</v>
      </c>
      <c r="V1651" s="1">
        <v>20</v>
      </c>
      <c r="W1651" s="1">
        <v>259</v>
      </c>
      <c r="X1651" s="1">
        <v>2760</v>
      </c>
      <c r="Y1651" s="1">
        <v>715668</v>
      </c>
      <c r="Z1651" s="1">
        <v>13</v>
      </c>
      <c r="AA1651" s="1">
        <v>286</v>
      </c>
      <c r="AB1651" s="1">
        <v>2560</v>
      </c>
      <c r="AC1651" s="1">
        <v>753394</v>
      </c>
      <c r="AD1651" s="1">
        <v>1</v>
      </c>
      <c r="AE1651" s="1">
        <v>344</v>
      </c>
      <c r="AF1651" s="1">
        <v>2460</v>
      </c>
      <c r="AG1651" s="1">
        <v>846240</v>
      </c>
      <c r="AH1651" s="1">
        <v>29</v>
      </c>
      <c r="AI1651" s="1">
        <v>375</v>
      </c>
      <c r="AJ1651" s="1">
        <v>2610</v>
      </c>
      <c r="AK1651" s="1">
        <v>979626</v>
      </c>
      <c r="AL1651" s="1">
        <v>13</v>
      </c>
      <c r="AM1651" s="1">
        <v>423</v>
      </c>
      <c r="AN1651" s="1">
        <v>2700</v>
      </c>
      <c r="AO1651" s="1">
        <v>1142723</v>
      </c>
    </row>
    <row r="1652" spans="1:45" ht="15" x14ac:dyDescent="0.2">
      <c r="A1652" s="8">
        <v>39097</v>
      </c>
      <c r="B1652" s="1"/>
      <c r="C1652" s="1"/>
      <c r="D1652" s="1"/>
      <c r="E1652" s="1"/>
      <c r="F1652" s="1"/>
      <c r="G1652" s="1"/>
      <c r="H1652" s="1"/>
      <c r="I1652" s="1"/>
      <c r="J1652" s="1">
        <v>68</v>
      </c>
      <c r="K1652" s="1">
        <v>159</v>
      </c>
      <c r="L1652" s="1">
        <v>2750</v>
      </c>
      <c r="M1652" s="1">
        <v>441247</v>
      </c>
      <c r="N1652" s="1">
        <v>40</v>
      </c>
      <c r="O1652" s="1">
        <v>206</v>
      </c>
      <c r="P1652" s="1">
        <v>2825</v>
      </c>
      <c r="Q1652" s="1">
        <v>580890</v>
      </c>
      <c r="R1652" s="1">
        <v>69</v>
      </c>
      <c r="S1652" s="1">
        <v>237</v>
      </c>
      <c r="T1652" s="1">
        <v>2740</v>
      </c>
      <c r="U1652" s="1">
        <v>649623</v>
      </c>
      <c r="V1652" s="1">
        <v>77</v>
      </c>
      <c r="W1652" s="1">
        <v>259</v>
      </c>
      <c r="X1652" s="1">
        <v>2715</v>
      </c>
      <c r="Y1652" s="1">
        <v>702342</v>
      </c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>
        <v>3</v>
      </c>
      <c r="AQ1652">
        <v>741</v>
      </c>
      <c r="AR1652">
        <v>2627</v>
      </c>
      <c r="AS1652">
        <v>1948467</v>
      </c>
    </row>
    <row r="1653" spans="1:45" ht="15" x14ac:dyDescent="0.2">
      <c r="A1653" s="8">
        <v>39098</v>
      </c>
      <c r="B1653" s="1">
        <v>25</v>
      </c>
      <c r="C1653" s="1">
        <v>112</v>
      </c>
      <c r="D1653" s="1">
        <v>3012</v>
      </c>
      <c r="E1653" s="1">
        <v>343000</v>
      </c>
      <c r="F1653" s="1">
        <v>26</v>
      </c>
      <c r="G1653" s="1">
        <v>138</v>
      </c>
      <c r="H1653" s="1">
        <v>2788</v>
      </c>
      <c r="I1653" s="1">
        <v>383685</v>
      </c>
      <c r="J1653" s="1">
        <v>202</v>
      </c>
      <c r="K1653" s="1">
        <v>166</v>
      </c>
      <c r="L1653" s="1">
        <v>2785</v>
      </c>
      <c r="M1653" s="1">
        <v>462476</v>
      </c>
      <c r="N1653" s="1">
        <v>391</v>
      </c>
      <c r="O1653" s="1">
        <v>200</v>
      </c>
      <c r="P1653" s="1">
        <v>2775</v>
      </c>
      <c r="Q1653" s="1">
        <v>558025</v>
      </c>
      <c r="R1653" s="1">
        <v>178</v>
      </c>
      <c r="S1653" s="1">
        <v>229</v>
      </c>
      <c r="T1653" s="1">
        <v>2719</v>
      </c>
      <c r="U1653" s="1">
        <v>626431</v>
      </c>
      <c r="V1653" s="1">
        <v>111</v>
      </c>
      <c r="W1653" s="1">
        <v>263</v>
      </c>
      <c r="X1653" s="1">
        <v>2661</v>
      </c>
      <c r="Y1653" s="1">
        <v>693247</v>
      </c>
      <c r="Z1653" s="1">
        <v>40</v>
      </c>
      <c r="AA1653" s="1">
        <v>288</v>
      </c>
      <c r="AB1653" s="1">
        <v>2620</v>
      </c>
      <c r="AC1653" s="1">
        <v>753266</v>
      </c>
      <c r="AD1653" s="1">
        <v>4</v>
      </c>
      <c r="AE1653" s="1">
        <v>336</v>
      </c>
      <c r="AF1653" s="1">
        <v>2620</v>
      </c>
      <c r="AG1653" s="1">
        <v>884440</v>
      </c>
      <c r="AH1653" s="1">
        <v>8</v>
      </c>
      <c r="AI1653" s="1">
        <v>399</v>
      </c>
      <c r="AJ1653" s="1">
        <v>2760</v>
      </c>
      <c r="AK1653" s="1">
        <v>1101930</v>
      </c>
      <c r="AL1653" s="1">
        <v>1</v>
      </c>
      <c r="AM1653" s="1">
        <v>522</v>
      </c>
      <c r="AN1653" s="1">
        <v>2700</v>
      </c>
      <c r="AO1653" s="1">
        <v>1409400</v>
      </c>
      <c r="AP1653">
        <v>2</v>
      </c>
      <c r="AQ1653">
        <v>683</v>
      </c>
      <c r="AR1653">
        <v>2660</v>
      </c>
      <c r="AS1653">
        <v>1814600</v>
      </c>
    </row>
    <row r="1654" spans="1:45" ht="15" x14ac:dyDescent="0.2">
      <c r="A1654" s="8">
        <v>39100</v>
      </c>
      <c r="B1654" s="1">
        <v>2</v>
      </c>
      <c r="C1654" s="1">
        <v>117</v>
      </c>
      <c r="D1654" s="1">
        <v>2700</v>
      </c>
      <c r="E1654" s="1">
        <v>315900</v>
      </c>
      <c r="F1654" s="1">
        <v>41</v>
      </c>
      <c r="G1654" s="1">
        <v>140</v>
      </c>
      <c r="H1654" s="1">
        <v>2725</v>
      </c>
      <c r="I1654" s="1">
        <v>381500</v>
      </c>
      <c r="J1654" s="1">
        <v>192</v>
      </c>
      <c r="K1654" s="1">
        <v>165</v>
      </c>
      <c r="L1654" s="1">
        <v>2825</v>
      </c>
      <c r="M1654" s="1">
        <v>466125</v>
      </c>
      <c r="N1654" s="1">
        <v>214</v>
      </c>
      <c r="O1654" s="1">
        <v>203</v>
      </c>
      <c r="P1654" s="1">
        <v>2800</v>
      </c>
      <c r="Q1654" s="1">
        <v>568400</v>
      </c>
      <c r="R1654" s="1">
        <v>241</v>
      </c>
      <c r="S1654" s="1">
        <v>236</v>
      </c>
      <c r="T1654" s="1">
        <v>2730</v>
      </c>
      <c r="U1654" s="1">
        <v>644280</v>
      </c>
      <c r="V1654" s="1">
        <v>69</v>
      </c>
      <c r="W1654" s="1">
        <v>264</v>
      </c>
      <c r="X1654" s="1">
        <v>2790</v>
      </c>
      <c r="Y1654" s="1">
        <v>714240</v>
      </c>
      <c r="Z1654" s="1">
        <v>250</v>
      </c>
      <c r="AA1654" s="1">
        <v>296</v>
      </c>
      <c r="AB1654" s="1">
        <v>2650</v>
      </c>
      <c r="AC1654" s="1">
        <v>784400</v>
      </c>
      <c r="AD1654" s="1">
        <v>68</v>
      </c>
      <c r="AE1654" s="1">
        <v>335</v>
      </c>
      <c r="AF1654" s="1">
        <v>2470</v>
      </c>
      <c r="AG1654" s="1">
        <v>827450</v>
      </c>
      <c r="AH1654" s="1"/>
      <c r="AI1654" s="1"/>
      <c r="AJ1654" s="1"/>
      <c r="AK1654" s="1"/>
      <c r="AL1654" s="1"/>
      <c r="AM1654" s="1"/>
      <c r="AN1654" s="1"/>
      <c r="AO1654" s="1"/>
    </row>
    <row r="1655" spans="1:45" ht="15" x14ac:dyDescent="0.2">
      <c r="A1655" s="8">
        <v>39101</v>
      </c>
      <c r="B1655" s="1"/>
      <c r="C1655" s="1"/>
      <c r="D1655" s="1"/>
      <c r="E1655" s="1"/>
      <c r="F1655" s="1">
        <v>23</v>
      </c>
      <c r="G1655" s="1">
        <v>139</v>
      </c>
      <c r="H1655" s="1">
        <v>2900</v>
      </c>
      <c r="I1655" s="1">
        <v>399965</v>
      </c>
      <c r="J1655" s="1">
        <v>52</v>
      </c>
      <c r="K1655" s="1">
        <v>161</v>
      </c>
      <c r="L1655" s="1">
        <v>2800</v>
      </c>
      <c r="M1655" s="1">
        <v>450262</v>
      </c>
      <c r="N1655" s="1">
        <v>165</v>
      </c>
      <c r="O1655" s="1">
        <v>208</v>
      </c>
      <c r="P1655" s="1">
        <v>2842</v>
      </c>
      <c r="Q1655" s="1">
        <v>593335</v>
      </c>
      <c r="R1655" s="1">
        <v>61</v>
      </c>
      <c r="S1655" s="1">
        <v>228</v>
      </c>
      <c r="T1655" s="1">
        <v>2717</v>
      </c>
      <c r="U1655" s="1">
        <v>639316</v>
      </c>
      <c r="V1655" s="1">
        <v>40</v>
      </c>
      <c r="W1655" s="1">
        <v>265</v>
      </c>
      <c r="X1655" s="1">
        <v>2700</v>
      </c>
      <c r="Y1655" s="1">
        <v>716197</v>
      </c>
      <c r="Z1655" s="1">
        <v>20</v>
      </c>
      <c r="AA1655" s="1">
        <v>299</v>
      </c>
      <c r="AB1655" s="1">
        <v>2660</v>
      </c>
      <c r="AC1655" s="1">
        <v>796404</v>
      </c>
      <c r="AD1655" s="1">
        <v>1</v>
      </c>
      <c r="AE1655" s="1">
        <v>358</v>
      </c>
      <c r="AF1655" s="1">
        <v>2520</v>
      </c>
      <c r="AG1655" s="1">
        <v>902160</v>
      </c>
      <c r="AH1655" s="1"/>
      <c r="AI1655" s="1"/>
      <c r="AJ1655" s="1"/>
      <c r="AK1655" s="1"/>
      <c r="AL1655" s="1">
        <v>1</v>
      </c>
      <c r="AM1655" s="1">
        <v>406</v>
      </c>
      <c r="AN1655" s="1">
        <v>2560</v>
      </c>
      <c r="AO1655" s="1">
        <v>1039360</v>
      </c>
      <c r="AP1655">
        <v>1</v>
      </c>
      <c r="AQ1655">
        <v>588</v>
      </c>
      <c r="AR1655">
        <v>2620</v>
      </c>
      <c r="AS1655">
        <v>1540560</v>
      </c>
    </row>
    <row r="1656" spans="1:45" ht="15" x14ac:dyDescent="0.2">
      <c r="A1656" s="8">
        <v>39104</v>
      </c>
      <c r="B1656" s="1"/>
      <c r="C1656" s="1"/>
      <c r="D1656" s="1"/>
      <c r="E1656" s="1"/>
      <c r="F1656" s="1"/>
      <c r="G1656" s="1"/>
      <c r="H1656" s="1"/>
      <c r="I1656" s="1"/>
      <c r="J1656" s="1">
        <v>99</v>
      </c>
      <c r="K1656" s="1">
        <v>162</v>
      </c>
      <c r="L1656" s="1">
        <v>2875</v>
      </c>
      <c r="M1656" s="1">
        <v>465750</v>
      </c>
      <c r="N1656" s="1">
        <v>109</v>
      </c>
      <c r="O1656" s="1">
        <v>203</v>
      </c>
      <c r="P1656" s="1">
        <v>2880</v>
      </c>
      <c r="Q1656" s="1">
        <v>584640</v>
      </c>
      <c r="R1656" s="1">
        <v>64</v>
      </c>
      <c r="S1656" s="1">
        <v>238</v>
      </c>
      <c r="T1656" s="1">
        <v>2730</v>
      </c>
      <c r="U1656" s="1">
        <v>649740</v>
      </c>
      <c r="V1656" s="1"/>
      <c r="W1656" s="1"/>
      <c r="X1656" s="1"/>
      <c r="Y1656" s="1"/>
      <c r="Z1656" s="1">
        <v>58</v>
      </c>
      <c r="AA1656" s="1">
        <v>307</v>
      </c>
      <c r="AB1656" s="1">
        <v>2640</v>
      </c>
      <c r="AC1656" s="1">
        <v>810480</v>
      </c>
      <c r="AD1656" s="1">
        <v>34</v>
      </c>
      <c r="AE1656" s="1">
        <v>336</v>
      </c>
      <c r="AF1656" s="1">
        <v>2650</v>
      </c>
      <c r="AG1656" s="1">
        <v>890400</v>
      </c>
      <c r="AH1656" s="1">
        <v>29</v>
      </c>
      <c r="AI1656" s="1">
        <v>364</v>
      </c>
      <c r="AJ1656" s="1">
        <v>2660</v>
      </c>
      <c r="AK1656" s="1">
        <v>968240</v>
      </c>
      <c r="AL1656" s="1"/>
      <c r="AM1656" s="1"/>
      <c r="AN1656" s="1"/>
      <c r="AO1656" s="1"/>
    </row>
    <row r="1657" spans="1:45" ht="15" x14ac:dyDescent="0.2">
      <c r="A1657" s="8">
        <v>39105</v>
      </c>
      <c r="B1657" s="1">
        <v>6</v>
      </c>
      <c r="C1657" s="1">
        <v>106</v>
      </c>
      <c r="D1657" s="1">
        <v>2900</v>
      </c>
      <c r="E1657" s="1">
        <v>316633</v>
      </c>
      <c r="F1657" s="1">
        <v>32</v>
      </c>
      <c r="G1657" s="1">
        <v>135</v>
      </c>
      <c r="H1657" s="1">
        <v>2933</v>
      </c>
      <c r="I1657" s="1">
        <v>401706</v>
      </c>
      <c r="J1657" s="1">
        <v>65</v>
      </c>
      <c r="K1657" s="1">
        <v>171</v>
      </c>
      <c r="L1657" s="1">
        <v>2875</v>
      </c>
      <c r="M1657" s="1">
        <v>490626</v>
      </c>
      <c r="N1657" s="1">
        <v>228</v>
      </c>
      <c r="O1657" s="1">
        <v>198</v>
      </c>
      <c r="P1657" s="1">
        <v>2846</v>
      </c>
      <c r="Q1657" s="1">
        <v>563673</v>
      </c>
      <c r="R1657" s="1">
        <v>80</v>
      </c>
      <c r="S1657" s="1">
        <v>228</v>
      </c>
      <c r="T1657" s="1">
        <v>2590</v>
      </c>
      <c r="U1657" s="1">
        <v>594944</v>
      </c>
      <c r="V1657" s="1">
        <v>43</v>
      </c>
      <c r="W1657" s="1">
        <v>260</v>
      </c>
      <c r="X1657" s="1">
        <v>2645</v>
      </c>
      <c r="Y1657" s="1">
        <v>689918</v>
      </c>
      <c r="Z1657" s="1">
        <v>1</v>
      </c>
      <c r="AA1657" s="1">
        <v>316</v>
      </c>
      <c r="AB1657" s="1">
        <v>2450</v>
      </c>
      <c r="AC1657" s="1">
        <v>802640</v>
      </c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>
        <v>11</v>
      </c>
      <c r="AQ1657">
        <v>681</v>
      </c>
      <c r="AR1657">
        <v>2564</v>
      </c>
      <c r="AS1657">
        <v>1743076</v>
      </c>
    </row>
    <row r="1658" spans="1:45" ht="15" x14ac:dyDescent="0.2">
      <c r="A1658" s="8">
        <v>39107</v>
      </c>
      <c r="B1658" s="1"/>
      <c r="C1658" s="1"/>
      <c r="D1658" s="1"/>
      <c r="E1658" s="1"/>
      <c r="F1658" s="1">
        <v>6</v>
      </c>
      <c r="G1658" s="1">
        <v>141</v>
      </c>
      <c r="H1658" s="1">
        <v>2800</v>
      </c>
      <c r="I1658" s="1">
        <v>394800</v>
      </c>
      <c r="J1658" s="1">
        <v>86</v>
      </c>
      <c r="K1658" s="1">
        <v>162</v>
      </c>
      <c r="L1658" s="1">
        <v>2900</v>
      </c>
      <c r="M1658" s="1">
        <v>469800</v>
      </c>
      <c r="N1658" s="1">
        <v>162</v>
      </c>
      <c r="O1658" s="1">
        <v>198</v>
      </c>
      <c r="P1658" s="1">
        <v>2920</v>
      </c>
      <c r="Q1658" s="1">
        <v>578160</v>
      </c>
      <c r="R1658" s="1"/>
      <c r="S1658" s="1"/>
      <c r="T1658" s="1"/>
      <c r="U1658" s="1"/>
      <c r="V1658" s="1">
        <v>49</v>
      </c>
      <c r="W1658" s="1">
        <v>261</v>
      </c>
      <c r="X1658" s="1">
        <v>2910</v>
      </c>
      <c r="Y1658" s="1">
        <v>759510</v>
      </c>
      <c r="Z1658" s="1">
        <v>147</v>
      </c>
      <c r="AA1658" s="1">
        <v>295</v>
      </c>
      <c r="AB1658" s="1">
        <v>2720</v>
      </c>
      <c r="AC1658" s="1">
        <v>802400</v>
      </c>
      <c r="AD1658" s="1">
        <v>21</v>
      </c>
      <c r="AE1658" s="1">
        <v>320</v>
      </c>
      <c r="AF1658" s="1">
        <v>2680</v>
      </c>
      <c r="AG1658" s="1">
        <v>857600</v>
      </c>
      <c r="AH1658" s="1"/>
      <c r="AI1658" s="1"/>
      <c r="AJ1658" s="1"/>
      <c r="AK1658" s="1"/>
      <c r="AL1658" s="1"/>
      <c r="AM1658" s="1"/>
      <c r="AN1658" s="1"/>
      <c r="AO1658" s="1"/>
    </row>
    <row r="1659" spans="1:45" ht="15" x14ac:dyDescent="0.2">
      <c r="A1659" s="8">
        <v>39108</v>
      </c>
      <c r="B1659" s="1">
        <v>4</v>
      </c>
      <c r="C1659" s="1">
        <v>100</v>
      </c>
      <c r="D1659" s="1">
        <v>2800</v>
      </c>
      <c r="E1659" s="1">
        <v>281400</v>
      </c>
      <c r="F1659" s="1">
        <v>16</v>
      </c>
      <c r="G1659" s="1">
        <v>140</v>
      </c>
      <c r="H1659" s="1">
        <v>2975</v>
      </c>
      <c r="I1659" s="1">
        <v>419681</v>
      </c>
      <c r="J1659" s="1">
        <v>69</v>
      </c>
      <c r="K1659" s="1">
        <v>162</v>
      </c>
      <c r="L1659" s="1">
        <v>2880</v>
      </c>
      <c r="M1659" s="1">
        <v>469659</v>
      </c>
      <c r="N1659" s="1">
        <v>213</v>
      </c>
      <c r="O1659" s="1">
        <v>206</v>
      </c>
      <c r="P1659" s="1">
        <v>2781</v>
      </c>
      <c r="Q1659" s="1">
        <v>583346</v>
      </c>
      <c r="R1659" s="1">
        <v>10</v>
      </c>
      <c r="S1659" s="1">
        <v>224</v>
      </c>
      <c r="T1659" s="1">
        <v>2400</v>
      </c>
      <c r="U1659" s="1">
        <v>599350</v>
      </c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>
        <v>5</v>
      </c>
      <c r="AQ1659">
        <v>607</v>
      </c>
      <c r="AR1659">
        <v>2608</v>
      </c>
      <c r="AS1659">
        <v>1583024</v>
      </c>
    </row>
    <row r="1660" spans="1:45" ht="15" x14ac:dyDescent="0.2">
      <c r="A1660" s="8">
        <v>39111</v>
      </c>
      <c r="B1660" s="1"/>
      <c r="C1660" s="1"/>
      <c r="D1660" s="1"/>
      <c r="E1660" s="1"/>
      <c r="F1660" s="1"/>
      <c r="G1660" s="1"/>
      <c r="H1660" s="1"/>
      <c r="I1660" s="1"/>
      <c r="J1660" s="1">
        <v>178</v>
      </c>
      <c r="K1660" s="1">
        <v>168</v>
      </c>
      <c r="L1660" s="1">
        <v>2920</v>
      </c>
      <c r="M1660" s="1">
        <v>490560</v>
      </c>
      <c r="N1660" s="1"/>
      <c r="O1660" s="1"/>
      <c r="P1660" s="1"/>
      <c r="Q1660" s="1"/>
      <c r="R1660" s="1"/>
      <c r="S1660" s="1"/>
      <c r="T1660" s="1"/>
      <c r="U1660" s="1"/>
      <c r="V1660" s="1">
        <v>37</v>
      </c>
      <c r="W1660" s="1">
        <v>271</v>
      </c>
      <c r="X1660" s="1">
        <v>2760</v>
      </c>
      <c r="Y1660" s="1">
        <v>747960</v>
      </c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</row>
    <row r="1661" spans="1:45" ht="15" x14ac:dyDescent="0.2">
      <c r="A1661" s="8">
        <v>39112</v>
      </c>
      <c r="B1661" s="1">
        <v>1</v>
      </c>
      <c r="C1661" s="1">
        <v>110</v>
      </c>
      <c r="D1661" s="1">
        <v>2900</v>
      </c>
      <c r="E1661" s="1">
        <v>319000</v>
      </c>
      <c r="F1661" s="1">
        <v>42</v>
      </c>
      <c r="G1661" s="1">
        <v>135</v>
      </c>
      <c r="H1661" s="1">
        <v>2812</v>
      </c>
      <c r="I1661" s="1">
        <v>374695</v>
      </c>
      <c r="J1661" s="1">
        <v>195</v>
      </c>
      <c r="K1661" s="1">
        <v>163</v>
      </c>
      <c r="L1661" s="1">
        <v>2919</v>
      </c>
      <c r="M1661" s="1">
        <v>479261</v>
      </c>
      <c r="N1661" s="1">
        <v>147</v>
      </c>
      <c r="O1661" s="1">
        <v>199</v>
      </c>
      <c r="P1661" s="1">
        <v>2906</v>
      </c>
      <c r="Q1661" s="1">
        <v>578929</v>
      </c>
      <c r="R1661" s="1">
        <v>223</v>
      </c>
      <c r="S1661" s="1">
        <v>231</v>
      </c>
      <c r="T1661" s="1">
        <v>2781</v>
      </c>
      <c r="U1661" s="1">
        <v>647604</v>
      </c>
      <c r="V1661" s="1">
        <v>39</v>
      </c>
      <c r="W1661" s="1">
        <v>264</v>
      </c>
      <c r="X1661" s="1">
        <v>2680</v>
      </c>
      <c r="Y1661" s="1">
        <v>703875</v>
      </c>
      <c r="Z1661" s="1">
        <v>36</v>
      </c>
      <c r="AA1661" s="1">
        <v>305</v>
      </c>
      <c r="AB1661" s="1">
        <v>2640</v>
      </c>
      <c r="AC1661" s="1">
        <v>820576</v>
      </c>
      <c r="AD1661" s="1">
        <v>8</v>
      </c>
      <c r="AE1661" s="1">
        <v>338</v>
      </c>
      <c r="AF1661" s="1">
        <v>2640</v>
      </c>
      <c r="AG1661" s="1">
        <v>891000</v>
      </c>
      <c r="AH1661" s="1"/>
      <c r="AI1661" s="1"/>
      <c r="AJ1661" s="1"/>
      <c r="AK1661" s="1"/>
      <c r="AL1661" s="1">
        <v>6</v>
      </c>
      <c r="AM1661" s="1">
        <v>408</v>
      </c>
      <c r="AN1661" s="1">
        <v>2720</v>
      </c>
      <c r="AO1661" s="1">
        <v>1108853</v>
      </c>
      <c r="AP1661">
        <v>1</v>
      </c>
      <c r="AQ1661">
        <v>724</v>
      </c>
      <c r="AR1661">
        <v>2500</v>
      </c>
      <c r="AS1661">
        <v>1810000</v>
      </c>
    </row>
    <row r="1662" spans="1:45" ht="15" x14ac:dyDescent="0.2">
      <c r="A1662" s="8"/>
      <c r="B1662" s="1"/>
      <c r="C1662" s="1"/>
      <c r="D1662" s="4"/>
      <c r="E1662" s="1"/>
      <c r="F1662" s="1"/>
      <c r="G1662" s="1"/>
      <c r="H1662" s="4"/>
      <c r="I1662" s="1"/>
      <c r="J1662" s="1"/>
      <c r="K1662" s="1"/>
      <c r="L1662" s="4"/>
      <c r="M1662" s="1"/>
      <c r="N1662" s="1"/>
      <c r="O1662" s="1"/>
      <c r="P1662" s="4"/>
      <c r="Q1662" s="1"/>
      <c r="R1662" s="1"/>
      <c r="S1662" s="1"/>
      <c r="T1662" s="4"/>
      <c r="U1662" s="1"/>
      <c r="V1662" s="1"/>
      <c r="W1662" s="1"/>
      <c r="X1662" s="4"/>
      <c r="Y1662" s="1"/>
      <c r="Z1662" s="1"/>
      <c r="AA1662" s="1"/>
      <c r="AB1662" s="4"/>
      <c r="AC1662" s="1"/>
      <c r="AD1662" s="1"/>
      <c r="AE1662" s="1"/>
      <c r="AF1662" s="4"/>
      <c r="AG1662" s="1"/>
      <c r="AH1662" s="1"/>
      <c r="AI1662" s="1"/>
      <c r="AJ1662" s="4"/>
      <c r="AK1662" s="1"/>
      <c r="AL1662" s="1"/>
      <c r="AM1662" s="1"/>
      <c r="AN1662" s="1"/>
      <c r="AO1662" s="1"/>
    </row>
    <row r="1663" spans="1:45" ht="15" x14ac:dyDescent="0.2">
      <c r="A1663" s="8">
        <v>39114</v>
      </c>
      <c r="B1663" s="1"/>
      <c r="C1663" s="1"/>
      <c r="D1663" s="1"/>
      <c r="E1663" s="1"/>
      <c r="F1663" s="1">
        <v>29</v>
      </c>
      <c r="G1663" s="1">
        <v>146</v>
      </c>
      <c r="H1663" s="1">
        <v>3050</v>
      </c>
      <c r="I1663" s="1">
        <v>445300</v>
      </c>
      <c r="J1663" s="1">
        <v>105</v>
      </c>
      <c r="K1663" s="1">
        <v>165</v>
      </c>
      <c r="L1663" s="1">
        <v>2900</v>
      </c>
      <c r="M1663" s="1">
        <v>478500</v>
      </c>
      <c r="N1663" s="1">
        <v>344</v>
      </c>
      <c r="O1663" s="1">
        <v>198</v>
      </c>
      <c r="P1663" s="1">
        <v>2775</v>
      </c>
      <c r="Q1663" s="1">
        <v>549450</v>
      </c>
      <c r="R1663" s="1">
        <v>106</v>
      </c>
      <c r="S1663" s="1">
        <v>240</v>
      </c>
      <c r="T1663" s="1">
        <v>2690</v>
      </c>
      <c r="U1663" s="1">
        <v>645600</v>
      </c>
      <c r="V1663" s="1">
        <v>125</v>
      </c>
      <c r="W1663" s="1">
        <v>266</v>
      </c>
      <c r="X1663" s="1">
        <v>2740</v>
      </c>
      <c r="Y1663" s="1">
        <v>728840</v>
      </c>
      <c r="Z1663" s="1">
        <v>133</v>
      </c>
      <c r="AA1663" s="1">
        <v>289</v>
      </c>
      <c r="AB1663" s="1">
        <v>2710</v>
      </c>
      <c r="AC1663" s="1">
        <v>783190</v>
      </c>
      <c r="AD1663" s="1">
        <v>9</v>
      </c>
      <c r="AE1663" s="1">
        <v>342</v>
      </c>
      <c r="AF1663" s="1">
        <v>2650</v>
      </c>
      <c r="AG1663" s="1">
        <v>906300</v>
      </c>
      <c r="AH1663" s="1">
        <v>7</v>
      </c>
      <c r="AI1663" s="1">
        <v>390</v>
      </c>
      <c r="AJ1663" s="1">
        <v>2660</v>
      </c>
      <c r="AK1663" s="1">
        <v>1037400</v>
      </c>
      <c r="AL1663" s="1"/>
      <c r="AM1663" s="1"/>
      <c r="AN1663" s="1"/>
      <c r="AO1663" s="1"/>
    </row>
    <row r="1664" spans="1:45" ht="15" x14ac:dyDescent="0.2">
      <c r="A1664" s="8">
        <v>39115</v>
      </c>
      <c r="B1664" s="1">
        <v>26</v>
      </c>
      <c r="C1664" s="1">
        <v>126</v>
      </c>
      <c r="D1664" s="1">
        <v>2725</v>
      </c>
      <c r="E1664" s="1">
        <v>344596</v>
      </c>
      <c r="F1664" s="1">
        <v>38</v>
      </c>
      <c r="G1664" s="1">
        <v>143</v>
      </c>
      <c r="H1664" s="1">
        <v>3050</v>
      </c>
      <c r="I1664" s="1">
        <v>435195</v>
      </c>
      <c r="J1664" s="1">
        <v>80</v>
      </c>
      <c r="K1664" s="1">
        <v>163</v>
      </c>
      <c r="L1664" s="1">
        <v>2858</v>
      </c>
      <c r="M1664" s="1">
        <v>474702</v>
      </c>
      <c r="N1664" s="1">
        <v>24</v>
      </c>
      <c r="O1664" s="1">
        <v>196</v>
      </c>
      <c r="P1664" s="1">
        <v>2850</v>
      </c>
      <c r="Q1664" s="1">
        <v>559550</v>
      </c>
      <c r="R1664" s="1"/>
      <c r="S1664" s="1"/>
      <c r="T1664" s="1"/>
      <c r="U1664" s="1"/>
      <c r="V1664" s="1">
        <v>181</v>
      </c>
      <c r="W1664" s="1">
        <v>256</v>
      </c>
      <c r="X1664" s="1">
        <v>2750</v>
      </c>
      <c r="Y1664" s="1">
        <v>703770</v>
      </c>
      <c r="Z1664" s="1">
        <v>10</v>
      </c>
      <c r="AA1664" s="1">
        <v>290</v>
      </c>
      <c r="AB1664" s="1">
        <v>2700</v>
      </c>
      <c r="AC1664" s="1">
        <v>781920</v>
      </c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>
        <v>1</v>
      </c>
      <c r="AQ1664">
        <v>736</v>
      </c>
      <c r="AR1664">
        <v>2500</v>
      </c>
      <c r="AS1664">
        <v>1840000</v>
      </c>
    </row>
    <row r="1665" spans="1:45" ht="15" x14ac:dyDescent="0.2">
      <c r="A1665" s="8">
        <v>39119</v>
      </c>
      <c r="B1665" s="1">
        <v>9</v>
      </c>
      <c r="C1665" s="1">
        <v>116</v>
      </c>
      <c r="D1665" s="1">
        <v>2675</v>
      </c>
      <c r="E1665" s="1">
        <v>315156</v>
      </c>
      <c r="F1665" s="1">
        <v>40</v>
      </c>
      <c r="G1665" s="1">
        <v>138</v>
      </c>
      <c r="H1665" s="1">
        <v>2883</v>
      </c>
      <c r="I1665" s="1">
        <v>394560</v>
      </c>
      <c r="J1665" s="1">
        <v>135</v>
      </c>
      <c r="K1665" s="1">
        <v>163</v>
      </c>
      <c r="L1665" s="1">
        <v>2906</v>
      </c>
      <c r="M1665" s="1">
        <v>474933</v>
      </c>
      <c r="N1665" s="1">
        <v>216</v>
      </c>
      <c r="O1665" s="1">
        <v>203</v>
      </c>
      <c r="P1665" s="1">
        <v>2827</v>
      </c>
      <c r="Q1665" s="1">
        <v>574848</v>
      </c>
      <c r="R1665" s="1">
        <v>56</v>
      </c>
      <c r="S1665" s="1">
        <v>237</v>
      </c>
      <c r="T1665" s="1">
        <v>2808</v>
      </c>
      <c r="U1665" s="1">
        <v>668589</v>
      </c>
      <c r="V1665" s="1">
        <v>130</v>
      </c>
      <c r="W1665" s="1">
        <v>251</v>
      </c>
      <c r="X1665" s="1">
        <v>2807</v>
      </c>
      <c r="Y1665" s="1">
        <v>702502</v>
      </c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>
        <v>6</v>
      </c>
      <c r="AQ1665">
        <v>618</v>
      </c>
      <c r="AR1665">
        <v>2590</v>
      </c>
      <c r="AS1665">
        <v>1598927</v>
      </c>
    </row>
    <row r="1666" spans="1:45" ht="15" x14ac:dyDescent="0.2">
      <c r="A1666" s="8">
        <v>39122</v>
      </c>
      <c r="B1666" s="1">
        <v>53</v>
      </c>
      <c r="C1666" s="1">
        <v>124</v>
      </c>
      <c r="D1666" s="1">
        <v>2650</v>
      </c>
      <c r="E1666" s="1">
        <v>373272</v>
      </c>
      <c r="F1666" s="1">
        <v>5</v>
      </c>
      <c r="G1666" s="1">
        <v>140</v>
      </c>
      <c r="H1666" s="1">
        <v>2800</v>
      </c>
      <c r="I1666" s="1">
        <v>390880</v>
      </c>
      <c r="J1666" s="1">
        <v>120</v>
      </c>
      <c r="K1666" s="1">
        <v>162</v>
      </c>
      <c r="L1666" s="1">
        <v>2720</v>
      </c>
      <c r="M1666" s="1">
        <v>458048</v>
      </c>
      <c r="N1666" s="1">
        <v>86</v>
      </c>
      <c r="O1666" s="1">
        <v>197</v>
      </c>
      <c r="P1666" s="1">
        <v>2836</v>
      </c>
      <c r="Q1666" s="1">
        <v>560429</v>
      </c>
      <c r="R1666" s="1">
        <v>164</v>
      </c>
      <c r="S1666" s="1">
        <v>232</v>
      </c>
      <c r="T1666" s="1">
        <v>2730</v>
      </c>
      <c r="U1666" s="1">
        <v>639386</v>
      </c>
      <c r="V1666" s="1">
        <v>102</v>
      </c>
      <c r="W1666" s="1">
        <v>264</v>
      </c>
      <c r="X1666" s="1">
        <v>2695</v>
      </c>
      <c r="Y1666" s="1">
        <v>699529</v>
      </c>
      <c r="Z1666" s="1">
        <v>3</v>
      </c>
      <c r="AA1666" s="1">
        <v>303</v>
      </c>
      <c r="AB1666" s="1">
        <v>2640</v>
      </c>
      <c r="AC1666" s="1">
        <v>800800</v>
      </c>
      <c r="AD1666" s="1">
        <v>4</v>
      </c>
      <c r="AE1666" s="1">
        <v>346</v>
      </c>
      <c r="AF1666" s="1">
        <v>2600</v>
      </c>
      <c r="AG1666" s="1">
        <v>899600</v>
      </c>
      <c r="AH1666" s="1"/>
      <c r="AI1666" s="1"/>
      <c r="AJ1666" s="1"/>
      <c r="AK1666" s="1"/>
      <c r="AL1666" s="1"/>
      <c r="AM1666" s="1"/>
      <c r="AN1666" s="1"/>
      <c r="AO1666" s="1"/>
    </row>
    <row r="1667" spans="1:45" ht="15" x14ac:dyDescent="0.2">
      <c r="A1667" s="8">
        <v>39125</v>
      </c>
      <c r="B1667" s="1"/>
      <c r="C1667" s="1"/>
      <c r="D1667" s="1"/>
      <c r="E1667" s="1"/>
      <c r="F1667" s="55"/>
      <c r="G1667" s="55"/>
      <c r="H1667" s="55"/>
      <c r="I1667" s="55"/>
      <c r="J1667" s="1">
        <v>127</v>
      </c>
      <c r="K1667" s="1">
        <v>170</v>
      </c>
      <c r="L1667" s="1">
        <v>2900</v>
      </c>
      <c r="M1667" s="1">
        <v>493000</v>
      </c>
      <c r="N1667" s="1">
        <v>61</v>
      </c>
      <c r="O1667" s="1">
        <v>195</v>
      </c>
      <c r="P1667" s="1">
        <v>2900</v>
      </c>
      <c r="Q1667" s="1">
        <v>565500</v>
      </c>
      <c r="R1667" s="1">
        <v>18</v>
      </c>
      <c r="S1667" s="1">
        <v>230</v>
      </c>
      <c r="T1667" s="1">
        <v>2770</v>
      </c>
      <c r="U1667" s="1">
        <v>637100</v>
      </c>
      <c r="V1667" s="1">
        <v>17</v>
      </c>
      <c r="W1667" s="1">
        <v>271</v>
      </c>
      <c r="X1667" s="1">
        <v>2730</v>
      </c>
      <c r="Y1667" s="1">
        <v>739830</v>
      </c>
      <c r="Z1667" s="1">
        <v>36</v>
      </c>
      <c r="AA1667" s="1">
        <v>282</v>
      </c>
      <c r="AB1667" s="1">
        <v>2720</v>
      </c>
      <c r="AC1667" s="1">
        <v>767040</v>
      </c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</row>
    <row r="1668" spans="1:45" ht="15" x14ac:dyDescent="0.2">
      <c r="A1668" s="8">
        <v>39126</v>
      </c>
      <c r="B1668" s="1">
        <v>17</v>
      </c>
      <c r="C1668" s="1">
        <v>122</v>
      </c>
      <c r="D1668" s="1">
        <v>3075</v>
      </c>
      <c r="E1668" s="1">
        <v>374935</v>
      </c>
      <c r="F1668" s="1">
        <v>79</v>
      </c>
      <c r="G1668" s="1">
        <v>144</v>
      </c>
      <c r="H1668" s="1">
        <v>2920</v>
      </c>
      <c r="I1668" s="1">
        <v>421939</v>
      </c>
      <c r="J1668" s="1">
        <v>84</v>
      </c>
      <c r="K1668" s="1">
        <v>169</v>
      </c>
      <c r="L1668" s="1">
        <v>2850</v>
      </c>
      <c r="M1668" s="1">
        <v>482563</v>
      </c>
      <c r="N1668" s="1">
        <v>289</v>
      </c>
      <c r="O1668" s="1">
        <v>204</v>
      </c>
      <c r="P1668" s="1">
        <v>2871</v>
      </c>
      <c r="Q1668" s="1">
        <v>587112</v>
      </c>
      <c r="R1668" s="1">
        <v>52</v>
      </c>
      <c r="S1668" s="1">
        <v>234</v>
      </c>
      <c r="T1668" s="1">
        <v>2780</v>
      </c>
      <c r="U1668" s="1">
        <v>654842</v>
      </c>
      <c r="V1668" s="1">
        <v>165</v>
      </c>
      <c r="W1668" s="1">
        <v>276</v>
      </c>
      <c r="X1668" s="1">
        <v>2609</v>
      </c>
      <c r="Y1668" s="1">
        <v>719073</v>
      </c>
      <c r="Z1668" s="1">
        <v>150</v>
      </c>
      <c r="AA1668" s="1">
        <v>303</v>
      </c>
      <c r="AB1668" s="1">
        <v>2698</v>
      </c>
      <c r="AC1668" s="1">
        <v>816816</v>
      </c>
      <c r="AD1668" s="1">
        <v>1</v>
      </c>
      <c r="AE1668" s="1">
        <v>336</v>
      </c>
      <c r="AF1668" s="1">
        <v>2680</v>
      </c>
      <c r="AG1668" s="1">
        <v>900480</v>
      </c>
      <c r="AH1668" s="1">
        <v>195</v>
      </c>
      <c r="AI1668" s="1">
        <v>388</v>
      </c>
      <c r="AJ1668" s="1">
        <v>2703</v>
      </c>
      <c r="AK1668" s="1">
        <v>1049865</v>
      </c>
      <c r="AL1668" s="1"/>
      <c r="AM1668" s="1"/>
      <c r="AN1668" s="1"/>
      <c r="AO1668" s="1"/>
      <c r="AP1668">
        <v>2</v>
      </c>
      <c r="AQ1668">
        <v>591</v>
      </c>
      <c r="AR1668">
        <v>2530</v>
      </c>
      <c r="AS1668">
        <v>1501580</v>
      </c>
    </row>
    <row r="1669" spans="1:45" ht="15" x14ac:dyDescent="0.2">
      <c r="A1669" s="8">
        <v>39128</v>
      </c>
      <c r="B1669" s="1"/>
      <c r="C1669" s="1"/>
      <c r="D1669" s="1"/>
      <c r="E1669" s="1"/>
      <c r="F1669" s="1">
        <v>13</v>
      </c>
      <c r="G1669" s="1">
        <v>136</v>
      </c>
      <c r="H1669" s="1">
        <v>3000</v>
      </c>
      <c r="I1669" s="1">
        <v>408000</v>
      </c>
      <c r="J1669" s="1">
        <v>100</v>
      </c>
      <c r="K1669" s="1">
        <v>165</v>
      </c>
      <c r="L1669" s="1">
        <v>2875</v>
      </c>
      <c r="M1669" s="1">
        <v>474375</v>
      </c>
      <c r="N1669" s="1"/>
      <c r="O1669" s="1"/>
      <c r="P1669" s="1"/>
      <c r="Q1669" s="1"/>
      <c r="R1669" s="1">
        <v>85</v>
      </c>
      <c r="S1669" s="1">
        <v>236</v>
      </c>
      <c r="T1669" s="1">
        <v>2845</v>
      </c>
      <c r="U1669" s="1">
        <v>671420</v>
      </c>
      <c r="V1669" s="1">
        <v>120</v>
      </c>
      <c r="W1669" s="1">
        <v>261</v>
      </c>
      <c r="X1669" s="1">
        <v>2700</v>
      </c>
      <c r="Y1669" s="1">
        <v>704700</v>
      </c>
      <c r="Z1669" s="1">
        <v>183</v>
      </c>
      <c r="AA1669" s="1">
        <v>297</v>
      </c>
      <c r="AB1669" s="1">
        <v>2690</v>
      </c>
      <c r="AC1669" s="1">
        <v>798930</v>
      </c>
      <c r="AD1669" s="1">
        <v>105</v>
      </c>
      <c r="AE1669" s="1">
        <v>338</v>
      </c>
      <c r="AF1669" s="1">
        <v>2640</v>
      </c>
      <c r="AG1669" s="1">
        <v>892320</v>
      </c>
      <c r="AH1669" s="1">
        <v>125</v>
      </c>
      <c r="AI1669" s="1">
        <v>375</v>
      </c>
      <c r="AJ1669" s="1">
        <v>2630</v>
      </c>
      <c r="AK1669" s="1">
        <v>986250</v>
      </c>
      <c r="AL1669" s="1"/>
      <c r="AM1669" s="1"/>
      <c r="AN1669" s="1"/>
      <c r="AO1669" s="1"/>
    </row>
    <row r="1670" spans="1:45" ht="15" x14ac:dyDescent="0.2">
      <c r="A1670" s="8">
        <v>39129</v>
      </c>
      <c r="B1670" s="1"/>
      <c r="C1670" s="1"/>
      <c r="D1670" s="1"/>
      <c r="E1670" s="1"/>
      <c r="F1670" s="1">
        <v>64</v>
      </c>
      <c r="G1670" s="1">
        <v>144</v>
      </c>
      <c r="H1670" s="1">
        <v>2867</v>
      </c>
      <c r="I1670" s="1">
        <v>412609</v>
      </c>
      <c r="J1670" s="1">
        <v>127</v>
      </c>
      <c r="K1670" s="1">
        <v>168</v>
      </c>
      <c r="L1670" s="1">
        <v>2814</v>
      </c>
      <c r="M1670" s="1">
        <v>485617</v>
      </c>
      <c r="N1670" s="1">
        <v>54</v>
      </c>
      <c r="O1670" s="1">
        <v>200</v>
      </c>
      <c r="P1670" s="1">
        <v>2728</v>
      </c>
      <c r="Q1670" s="1">
        <v>536176</v>
      </c>
      <c r="R1670" s="1">
        <v>46</v>
      </c>
      <c r="S1670" s="1">
        <v>241</v>
      </c>
      <c r="T1670" s="1">
        <v>2807</v>
      </c>
      <c r="U1670" s="1">
        <v>677791</v>
      </c>
      <c r="V1670" s="1">
        <v>68</v>
      </c>
      <c r="W1670" s="1">
        <v>261</v>
      </c>
      <c r="X1670" s="1">
        <v>2770</v>
      </c>
      <c r="Y1670" s="1">
        <v>726127</v>
      </c>
      <c r="Z1670" s="1">
        <v>72</v>
      </c>
      <c r="AA1670" s="1">
        <v>298</v>
      </c>
      <c r="AB1670" s="1">
        <v>2730</v>
      </c>
      <c r="AC1670" s="1">
        <v>815054</v>
      </c>
      <c r="AD1670" s="1">
        <v>33</v>
      </c>
      <c r="AE1670" s="1">
        <v>330</v>
      </c>
      <c r="AF1670" s="1">
        <v>2880</v>
      </c>
      <c r="AG1670" s="1">
        <v>949536</v>
      </c>
      <c r="AH1670" s="1">
        <v>28</v>
      </c>
      <c r="AI1670" s="1">
        <v>388</v>
      </c>
      <c r="AJ1670" s="1">
        <v>2850</v>
      </c>
      <c r="AK1670" s="1">
        <v>1111157</v>
      </c>
      <c r="AL1670" s="1">
        <v>322</v>
      </c>
      <c r="AM1670" s="1">
        <v>436</v>
      </c>
      <c r="AN1670" s="1">
        <v>2756</v>
      </c>
      <c r="AO1670" s="1">
        <v>1204427</v>
      </c>
      <c r="AP1670">
        <v>4</v>
      </c>
      <c r="AQ1670">
        <v>604</v>
      </c>
      <c r="AR1670">
        <v>2553</v>
      </c>
      <c r="AS1670">
        <v>1550390</v>
      </c>
    </row>
    <row r="1671" spans="1:45" ht="15" x14ac:dyDescent="0.2">
      <c r="A1671" s="8">
        <v>39132</v>
      </c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47">
        <v>16</v>
      </c>
      <c r="O1671" s="47">
        <v>183</v>
      </c>
      <c r="P1671" s="47">
        <v>2800</v>
      </c>
      <c r="Q1671" s="47">
        <v>512400</v>
      </c>
      <c r="R1671" s="47">
        <v>66</v>
      </c>
      <c r="S1671" s="47">
        <v>230</v>
      </c>
      <c r="T1671" s="47">
        <v>2790</v>
      </c>
      <c r="U1671" s="47">
        <v>641700</v>
      </c>
      <c r="V1671" s="47">
        <v>40</v>
      </c>
      <c r="W1671" s="47">
        <v>275</v>
      </c>
      <c r="X1671" s="47">
        <v>2680</v>
      </c>
      <c r="Y1671" s="47">
        <v>737000</v>
      </c>
      <c r="Z1671" s="47">
        <v>59</v>
      </c>
      <c r="AA1671" s="47">
        <v>288</v>
      </c>
      <c r="AB1671" s="47">
        <v>2700</v>
      </c>
      <c r="AC1671" s="47">
        <v>777600</v>
      </c>
      <c r="AD1671" s="47">
        <v>23</v>
      </c>
      <c r="AE1671" s="47">
        <v>290</v>
      </c>
      <c r="AF1671" s="47">
        <v>2700</v>
      </c>
      <c r="AG1671" s="47">
        <v>783000</v>
      </c>
      <c r="AH1671" s="47"/>
      <c r="AI1671" s="47"/>
      <c r="AJ1671" s="47"/>
      <c r="AK1671" s="47"/>
      <c r="AL1671" s="47"/>
      <c r="AM1671" s="47"/>
      <c r="AN1671" s="47"/>
      <c r="AO1671" s="47"/>
    </row>
    <row r="1672" spans="1:45" ht="15" x14ac:dyDescent="0.2">
      <c r="A1672" s="8">
        <v>39133</v>
      </c>
      <c r="B1672" s="1">
        <v>2</v>
      </c>
      <c r="C1672" s="1">
        <v>87</v>
      </c>
      <c r="D1672" s="1">
        <v>2500</v>
      </c>
      <c r="E1672" s="1">
        <v>217500</v>
      </c>
      <c r="F1672" s="1">
        <v>44</v>
      </c>
      <c r="G1672" s="1">
        <v>141</v>
      </c>
      <c r="H1672" s="1">
        <v>2862</v>
      </c>
      <c r="I1672" s="1">
        <v>407539</v>
      </c>
      <c r="J1672" s="1">
        <v>197</v>
      </c>
      <c r="K1672" s="1">
        <v>161</v>
      </c>
      <c r="L1672" s="1">
        <v>2910</v>
      </c>
      <c r="M1672" s="1">
        <v>470059</v>
      </c>
      <c r="N1672" s="1">
        <v>64</v>
      </c>
      <c r="O1672" s="1">
        <v>188</v>
      </c>
      <c r="P1672" s="1">
        <v>2870</v>
      </c>
      <c r="Q1672" s="1">
        <v>548005</v>
      </c>
      <c r="R1672" s="1">
        <v>162</v>
      </c>
      <c r="S1672" s="1">
        <v>227</v>
      </c>
      <c r="T1672" s="1">
        <v>2782</v>
      </c>
      <c r="U1672" s="1">
        <v>648976</v>
      </c>
      <c r="V1672" s="1">
        <v>19</v>
      </c>
      <c r="W1672" s="1">
        <v>251</v>
      </c>
      <c r="X1672" s="1">
        <v>2840</v>
      </c>
      <c r="Y1672" s="1">
        <v>711495</v>
      </c>
      <c r="Z1672" s="1">
        <v>214</v>
      </c>
      <c r="AA1672" s="1">
        <v>301</v>
      </c>
      <c r="AB1672" s="1">
        <v>2573</v>
      </c>
      <c r="AC1672" s="1">
        <v>829556</v>
      </c>
      <c r="AD1672" s="1">
        <v>20</v>
      </c>
      <c r="AE1672" s="1">
        <v>330</v>
      </c>
      <c r="AF1672" s="1">
        <v>2800</v>
      </c>
      <c r="AG1672" s="1">
        <v>924280</v>
      </c>
      <c r="AH1672" s="1">
        <v>59</v>
      </c>
      <c r="AI1672" s="1">
        <v>389</v>
      </c>
      <c r="AJ1672" s="1">
        <v>2717</v>
      </c>
      <c r="AK1672" s="1">
        <v>1062754</v>
      </c>
      <c r="AL1672" s="1">
        <v>17</v>
      </c>
      <c r="AM1672" s="1">
        <v>416</v>
      </c>
      <c r="AN1672" s="1">
        <v>2750</v>
      </c>
      <c r="AO1672" s="1">
        <v>1141115</v>
      </c>
      <c r="AP1672">
        <v>21</v>
      </c>
      <c r="AQ1672">
        <v>669</v>
      </c>
      <c r="AR1672">
        <v>2775</v>
      </c>
      <c r="AS1672">
        <v>1866876</v>
      </c>
    </row>
    <row r="1673" spans="1:45" ht="15" x14ac:dyDescent="0.2">
      <c r="A1673" s="8">
        <v>39135</v>
      </c>
      <c r="B1673" s="1">
        <v>39</v>
      </c>
      <c r="C1673" s="1">
        <v>125</v>
      </c>
      <c r="D1673" s="1">
        <v>3075</v>
      </c>
      <c r="E1673" s="1">
        <v>384375</v>
      </c>
      <c r="F1673" s="1">
        <v>25</v>
      </c>
      <c r="G1673" s="1">
        <v>139</v>
      </c>
      <c r="H1673" s="1">
        <v>2900</v>
      </c>
      <c r="I1673" s="1">
        <v>403100</v>
      </c>
      <c r="J1673" s="1">
        <v>156</v>
      </c>
      <c r="K1673" s="1">
        <v>163</v>
      </c>
      <c r="L1673" s="1">
        <v>3000</v>
      </c>
      <c r="M1673" s="1">
        <v>489000</v>
      </c>
      <c r="N1673" s="1">
        <v>99</v>
      </c>
      <c r="O1673" s="1">
        <v>197</v>
      </c>
      <c r="P1673" s="1">
        <v>3025</v>
      </c>
      <c r="Q1673" s="1">
        <v>595925</v>
      </c>
      <c r="R1673" s="1">
        <v>2</v>
      </c>
      <c r="S1673" s="1">
        <v>247</v>
      </c>
      <c r="T1673" s="1">
        <v>2700</v>
      </c>
      <c r="U1673" s="1">
        <v>366795</v>
      </c>
      <c r="V1673" s="1">
        <v>58</v>
      </c>
      <c r="W1673" s="1">
        <v>267</v>
      </c>
      <c r="X1673" s="1">
        <v>2790</v>
      </c>
      <c r="Y1673" s="1">
        <v>744930</v>
      </c>
      <c r="Z1673" s="1">
        <v>1</v>
      </c>
      <c r="AA1673" s="1">
        <v>318</v>
      </c>
      <c r="AB1673" s="1">
        <v>2780</v>
      </c>
      <c r="AC1673" s="1">
        <v>884040</v>
      </c>
      <c r="AD1673" s="1">
        <v>24</v>
      </c>
      <c r="AE1673" s="1">
        <v>337</v>
      </c>
      <c r="AF1673" s="1">
        <v>2700</v>
      </c>
      <c r="AG1673" s="1">
        <v>909900</v>
      </c>
      <c r="AH1673" s="1">
        <v>1</v>
      </c>
      <c r="AI1673" s="1">
        <v>360</v>
      </c>
      <c r="AJ1673" s="1">
        <v>2620</v>
      </c>
      <c r="AK1673" s="1">
        <v>943200</v>
      </c>
      <c r="AL1673" s="1"/>
      <c r="AM1673" s="1"/>
      <c r="AN1673" s="1"/>
      <c r="AO1673" s="1"/>
    </row>
    <row r="1674" spans="1:45" ht="15" x14ac:dyDescent="0.2">
      <c r="A1674" s="8">
        <v>39136</v>
      </c>
      <c r="B1674" s="1">
        <v>24</v>
      </c>
      <c r="C1674" s="1">
        <v>114</v>
      </c>
      <c r="D1674" s="1">
        <v>2925</v>
      </c>
      <c r="E1674" s="1">
        <v>346767</v>
      </c>
      <c r="F1674" s="1">
        <v>43</v>
      </c>
      <c r="G1674" s="1">
        <v>140</v>
      </c>
      <c r="H1674" s="1">
        <v>3062</v>
      </c>
      <c r="I1674" s="1">
        <v>433884</v>
      </c>
      <c r="J1674" s="1">
        <v>48</v>
      </c>
      <c r="K1674" s="1">
        <v>167</v>
      </c>
      <c r="L1674" s="1">
        <v>3025</v>
      </c>
      <c r="M1674" s="1">
        <v>503769</v>
      </c>
      <c r="N1674" s="1">
        <v>80</v>
      </c>
      <c r="O1674" s="1">
        <v>191</v>
      </c>
      <c r="P1674" s="1">
        <v>2950</v>
      </c>
      <c r="Q1674" s="1">
        <v>568315</v>
      </c>
      <c r="R1674" s="1">
        <v>193</v>
      </c>
      <c r="S1674" s="1">
        <v>238</v>
      </c>
      <c r="T1674" s="1">
        <v>2867</v>
      </c>
      <c r="U1674" s="1">
        <v>680973</v>
      </c>
      <c r="V1674" s="1">
        <v>24</v>
      </c>
      <c r="W1674" s="1">
        <v>252</v>
      </c>
      <c r="X1674" s="1">
        <v>2770</v>
      </c>
      <c r="Y1674" s="1">
        <v>703050</v>
      </c>
      <c r="Z1674" s="1"/>
      <c r="AA1674" s="1"/>
      <c r="AB1674" s="1"/>
      <c r="AC1674" s="1"/>
      <c r="AD1674" s="1"/>
      <c r="AE1674" s="1"/>
      <c r="AF1674" s="1"/>
      <c r="AG1674" s="1"/>
      <c r="AH1674" s="1">
        <v>36</v>
      </c>
      <c r="AI1674" s="1">
        <v>375</v>
      </c>
      <c r="AJ1674" s="1">
        <v>2693</v>
      </c>
      <c r="AK1674" s="1">
        <v>1027662</v>
      </c>
      <c r="AL1674" s="1"/>
      <c r="AM1674" s="1"/>
      <c r="AN1674" s="1"/>
      <c r="AO1674" s="1"/>
      <c r="AP1674">
        <v>7</v>
      </c>
      <c r="AQ1674">
        <v>616</v>
      </c>
      <c r="AR1674">
        <v>2586</v>
      </c>
      <c r="AS1674">
        <v>1596646</v>
      </c>
    </row>
    <row r="1675" spans="1:45" ht="15" x14ac:dyDescent="0.2">
      <c r="A1675" s="8">
        <v>39139</v>
      </c>
      <c r="B1675" s="1">
        <v>35</v>
      </c>
      <c r="C1675" s="1">
        <v>125</v>
      </c>
      <c r="D1675" s="1">
        <v>3075</v>
      </c>
      <c r="E1675" s="1">
        <v>384375</v>
      </c>
      <c r="F1675" s="1">
        <v>47</v>
      </c>
      <c r="G1675" s="1">
        <v>139</v>
      </c>
      <c r="H1675" s="1">
        <v>2900</v>
      </c>
      <c r="I1675" s="1">
        <v>403100</v>
      </c>
      <c r="J1675" s="1">
        <v>25</v>
      </c>
      <c r="K1675" s="1">
        <v>163</v>
      </c>
      <c r="L1675" s="1">
        <v>3000</v>
      </c>
      <c r="M1675" s="1">
        <v>489000</v>
      </c>
      <c r="N1675" s="1">
        <v>83</v>
      </c>
      <c r="O1675" s="1">
        <v>197</v>
      </c>
      <c r="P1675" s="1">
        <v>3025</v>
      </c>
      <c r="Q1675" s="1">
        <v>595925</v>
      </c>
      <c r="R1675" s="1">
        <v>6</v>
      </c>
      <c r="S1675" s="1">
        <v>247</v>
      </c>
      <c r="T1675" s="1">
        <v>1485</v>
      </c>
      <c r="U1675" s="1">
        <v>366795</v>
      </c>
      <c r="V1675" s="1">
        <v>2</v>
      </c>
      <c r="W1675" s="1">
        <v>267</v>
      </c>
      <c r="X1675" s="1">
        <v>2790</v>
      </c>
      <c r="Y1675" s="1">
        <v>744930</v>
      </c>
      <c r="Z1675" s="1"/>
      <c r="AA1675" s="1"/>
      <c r="AB1675" s="1"/>
      <c r="AC1675" s="1"/>
      <c r="AD1675" s="1"/>
      <c r="AE1675" s="1"/>
      <c r="AF1675" s="1"/>
      <c r="AG1675" s="1"/>
      <c r="AH1675" s="1">
        <v>1</v>
      </c>
      <c r="AI1675" s="1">
        <v>360</v>
      </c>
      <c r="AJ1675" s="1">
        <v>2620</v>
      </c>
      <c r="AK1675" s="1">
        <v>943200</v>
      </c>
      <c r="AL1675" s="1"/>
      <c r="AM1675" s="1"/>
      <c r="AN1675" s="1"/>
      <c r="AO1675" s="1"/>
    </row>
    <row r="1676" spans="1:45" ht="15" x14ac:dyDescent="0.2">
      <c r="A1676" s="8">
        <v>39140</v>
      </c>
      <c r="B1676" s="1">
        <v>12</v>
      </c>
      <c r="C1676" s="1">
        <v>108</v>
      </c>
      <c r="D1676" s="1">
        <v>3100</v>
      </c>
      <c r="E1676" s="1">
        <v>319017</v>
      </c>
      <c r="F1676" s="1">
        <v>35</v>
      </c>
      <c r="G1676" s="1">
        <v>139</v>
      </c>
      <c r="H1676" s="1">
        <v>2950</v>
      </c>
      <c r="I1676" s="1">
        <v>413171</v>
      </c>
      <c r="J1676" s="1">
        <v>74</v>
      </c>
      <c r="K1676" s="1">
        <v>163</v>
      </c>
      <c r="L1676" s="1">
        <v>3000</v>
      </c>
      <c r="M1676" s="1">
        <v>488919</v>
      </c>
      <c r="N1676" s="1">
        <v>125</v>
      </c>
      <c r="O1676" s="1">
        <v>202</v>
      </c>
      <c r="P1676" s="1">
        <v>2940</v>
      </c>
      <c r="Q1676" s="1">
        <v>593241</v>
      </c>
      <c r="R1676" s="1">
        <v>190</v>
      </c>
      <c r="S1676" s="1">
        <v>241</v>
      </c>
      <c r="T1676" s="1">
        <v>2818</v>
      </c>
      <c r="U1676" s="1">
        <v>682591</v>
      </c>
      <c r="V1676" s="1">
        <v>49</v>
      </c>
      <c r="W1676" s="1">
        <v>266</v>
      </c>
      <c r="X1676" s="1">
        <v>2833</v>
      </c>
      <c r="Y1676" s="1">
        <v>754148</v>
      </c>
      <c r="Z1676" s="1">
        <v>147</v>
      </c>
      <c r="AA1676" s="1">
        <v>296</v>
      </c>
      <c r="AB1676" s="1">
        <v>2772</v>
      </c>
      <c r="AC1676" s="1">
        <v>820734</v>
      </c>
      <c r="AD1676" s="1">
        <v>16</v>
      </c>
      <c r="AE1676" s="1">
        <v>340</v>
      </c>
      <c r="AF1676" s="1">
        <v>2740</v>
      </c>
      <c r="AG1676" s="1">
        <v>930915</v>
      </c>
      <c r="AH1676" s="1"/>
      <c r="AI1676" s="1"/>
      <c r="AJ1676" s="1"/>
      <c r="AK1676" s="1"/>
      <c r="AL1676" s="1">
        <v>16</v>
      </c>
      <c r="AM1676" s="1">
        <v>420</v>
      </c>
      <c r="AN1676" s="1">
        <v>2650</v>
      </c>
      <c r="AO1676" s="1">
        <v>1115905</v>
      </c>
      <c r="AP1676">
        <v>3</v>
      </c>
      <c r="AQ1676">
        <v>618</v>
      </c>
      <c r="AR1676">
        <v>2673</v>
      </c>
      <c r="AS1676">
        <v>1655587</v>
      </c>
    </row>
    <row r="1677" spans="1:45" ht="15" x14ac:dyDescent="0.2">
      <c r="A1677" s="8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</row>
    <row r="1678" spans="1:45" ht="15" x14ac:dyDescent="0.2">
      <c r="A1678" s="8">
        <v>39142</v>
      </c>
      <c r="B1678" s="1">
        <v>19</v>
      </c>
      <c r="C1678" s="1">
        <v>121</v>
      </c>
      <c r="D1678" s="1">
        <v>2900</v>
      </c>
      <c r="E1678" s="1">
        <v>350900</v>
      </c>
      <c r="F1678" s="1">
        <v>17</v>
      </c>
      <c r="G1678" s="1">
        <v>141</v>
      </c>
      <c r="H1678" s="1">
        <v>2800</v>
      </c>
      <c r="I1678" s="1">
        <v>394800</v>
      </c>
      <c r="J1678" s="1">
        <v>100</v>
      </c>
      <c r="K1678" s="1">
        <v>159</v>
      </c>
      <c r="L1678" s="1">
        <v>2925</v>
      </c>
      <c r="M1678" s="1">
        <v>465075</v>
      </c>
      <c r="N1678" s="1">
        <v>188</v>
      </c>
      <c r="O1678" s="1">
        <v>208</v>
      </c>
      <c r="P1678" s="1">
        <v>2975</v>
      </c>
      <c r="Q1678" s="1">
        <v>618800</v>
      </c>
      <c r="R1678" s="1">
        <v>23</v>
      </c>
      <c r="S1678" s="1">
        <v>247</v>
      </c>
      <c r="T1678" s="1">
        <v>2700</v>
      </c>
      <c r="U1678" s="1">
        <v>666900</v>
      </c>
      <c r="V1678" s="1">
        <v>103</v>
      </c>
      <c r="W1678" s="1">
        <v>263</v>
      </c>
      <c r="X1678" s="1">
        <v>2790</v>
      </c>
      <c r="Y1678" s="1">
        <v>733770</v>
      </c>
      <c r="Z1678" s="1">
        <v>60</v>
      </c>
      <c r="AA1678" s="1">
        <v>304</v>
      </c>
      <c r="AB1678" s="1">
        <v>2720</v>
      </c>
      <c r="AC1678" s="1">
        <v>826880</v>
      </c>
      <c r="AD1678" s="1">
        <v>20</v>
      </c>
      <c r="AE1678" s="1">
        <v>346</v>
      </c>
      <c r="AF1678" s="1">
        <v>2780</v>
      </c>
      <c r="AG1678" s="1">
        <v>961880</v>
      </c>
      <c r="AH1678" s="1"/>
      <c r="AI1678" s="1"/>
      <c r="AJ1678" s="1"/>
      <c r="AK1678" s="1"/>
      <c r="AL1678" s="1"/>
      <c r="AM1678" s="1"/>
      <c r="AN1678" s="1"/>
      <c r="AO1678" s="1"/>
    </row>
    <row r="1679" spans="1:45" ht="15" x14ac:dyDescent="0.2">
      <c r="A1679" s="8">
        <v>39143</v>
      </c>
      <c r="B1679" s="1">
        <v>4</v>
      </c>
      <c r="C1679" s="1">
        <v>98</v>
      </c>
      <c r="D1679" s="1">
        <v>2250</v>
      </c>
      <c r="E1679" s="1">
        <v>240750</v>
      </c>
      <c r="F1679" s="1">
        <v>72</v>
      </c>
      <c r="G1679" s="1">
        <v>143</v>
      </c>
      <c r="H1679" s="1">
        <v>3025</v>
      </c>
      <c r="I1679" s="1">
        <v>433512</v>
      </c>
      <c r="J1679" s="1">
        <v>29</v>
      </c>
      <c r="K1679" s="1">
        <v>165</v>
      </c>
      <c r="L1679" s="1">
        <v>2940</v>
      </c>
      <c r="M1679" s="1">
        <v>484807</v>
      </c>
      <c r="N1679" s="1">
        <v>310</v>
      </c>
      <c r="O1679" s="1">
        <v>205</v>
      </c>
      <c r="P1679" s="1">
        <v>2895</v>
      </c>
      <c r="Q1679" s="1">
        <v>594768</v>
      </c>
      <c r="R1679" s="1">
        <v>124</v>
      </c>
      <c r="S1679" s="1">
        <v>229</v>
      </c>
      <c r="T1679" s="1">
        <v>2813</v>
      </c>
      <c r="U1679" s="1">
        <v>648178</v>
      </c>
      <c r="V1679" s="1">
        <v>20</v>
      </c>
      <c r="W1679" s="1">
        <v>254</v>
      </c>
      <c r="X1679" s="1">
        <v>2750</v>
      </c>
      <c r="Y1679" s="1">
        <v>697675</v>
      </c>
      <c r="Z1679" s="1">
        <v>1</v>
      </c>
      <c r="AA1679" s="1">
        <v>292</v>
      </c>
      <c r="AB1679" s="1">
        <v>2580</v>
      </c>
      <c r="AC1679" s="1">
        <v>753360</v>
      </c>
      <c r="AD1679" s="1">
        <v>16</v>
      </c>
      <c r="AE1679" s="1">
        <v>358</v>
      </c>
      <c r="AF1679" s="1">
        <v>2580</v>
      </c>
      <c r="AG1679" s="1">
        <v>924608</v>
      </c>
      <c r="AH1679" s="1"/>
      <c r="AI1679" s="1"/>
      <c r="AJ1679" s="1"/>
      <c r="AK1679" s="1"/>
      <c r="AL1679" s="1"/>
      <c r="AM1679" s="1"/>
      <c r="AN1679" s="1"/>
      <c r="AO1679" s="1"/>
      <c r="AP1679">
        <v>2</v>
      </c>
      <c r="AQ1679">
        <v>532</v>
      </c>
      <c r="AR1679">
        <v>2680</v>
      </c>
      <c r="AS1679">
        <v>1429000</v>
      </c>
    </row>
    <row r="1680" spans="1:45" ht="15" x14ac:dyDescent="0.2">
      <c r="A1680" s="8">
        <v>39146</v>
      </c>
      <c r="B1680" s="1"/>
      <c r="C1680" s="1"/>
      <c r="D1680" s="1"/>
      <c r="E1680" s="1"/>
      <c r="F1680" s="1"/>
      <c r="G1680" s="1"/>
      <c r="H1680" s="1"/>
      <c r="I1680" s="1"/>
      <c r="J1680" s="1">
        <v>35</v>
      </c>
      <c r="K1680" s="1">
        <v>172</v>
      </c>
      <c r="L1680" s="1">
        <v>2975</v>
      </c>
      <c r="M1680" s="1">
        <v>518929</v>
      </c>
      <c r="N1680" s="1">
        <v>59</v>
      </c>
      <c r="O1680" s="1">
        <v>199</v>
      </c>
      <c r="P1680" s="1">
        <v>2967</v>
      </c>
      <c r="Q1680" s="1">
        <v>592731</v>
      </c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</row>
    <row r="1681" spans="1:45" ht="15" x14ac:dyDescent="0.2">
      <c r="A1681" s="8">
        <v>39147</v>
      </c>
      <c r="B1681" s="1">
        <v>47</v>
      </c>
      <c r="C1681" s="1">
        <v>121</v>
      </c>
      <c r="D1681" s="1">
        <v>2920</v>
      </c>
      <c r="E1681" s="1">
        <v>375898</v>
      </c>
      <c r="F1681" s="1">
        <v>69</v>
      </c>
      <c r="G1681" s="1">
        <v>146</v>
      </c>
      <c r="H1681" s="1">
        <v>3000</v>
      </c>
      <c r="I1681" s="1">
        <v>444177</v>
      </c>
      <c r="J1681" s="1">
        <v>101</v>
      </c>
      <c r="K1681" s="1">
        <v>165</v>
      </c>
      <c r="L1681" s="1">
        <v>3011</v>
      </c>
      <c r="M1681" s="1">
        <v>499267</v>
      </c>
      <c r="N1681" s="1">
        <v>40</v>
      </c>
      <c r="O1681" s="1">
        <v>191</v>
      </c>
      <c r="P1681" s="1">
        <v>2933</v>
      </c>
      <c r="Q1681" s="1">
        <v>574722</v>
      </c>
      <c r="R1681" s="1">
        <v>203</v>
      </c>
      <c r="S1681" s="1">
        <v>236</v>
      </c>
      <c r="T1681" s="1">
        <v>2955</v>
      </c>
      <c r="U1681" s="1">
        <v>687571</v>
      </c>
      <c r="V1681" s="1">
        <v>82</v>
      </c>
      <c r="W1681" s="1">
        <v>269</v>
      </c>
      <c r="X1681" s="1">
        <v>2817</v>
      </c>
      <c r="Y1681" s="1">
        <v>768730</v>
      </c>
      <c r="Z1681" s="1">
        <v>3</v>
      </c>
      <c r="AA1681" s="1">
        <v>347</v>
      </c>
      <c r="AB1681" s="1">
        <v>2720</v>
      </c>
      <c r="AC1681" s="1">
        <v>942933</v>
      </c>
      <c r="AD1681" s="1">
        <v>28</v>
      </c>
      <c r="AE1681" s="1">
        <v>372</v>
      </c>
      <c r="AF1681" s="1">
        <v>2700</v>
      </c>
      <c r="AG1681" s="1">
        <v>1007391</v>
      </c>
      <c r="AH1681" s="1">
        <v>3</v>
      </c>
      <c r="AI1681" s="1">
        <v>427</v>
      </c>
      <c r="AJ1681" s="1">
        <v>2713</v>
      </c>
      <c r="AK1681" s="1">
        <v>1158720</v>
      </c>
      <c r="AL1681" s="1"/>
      <c r="AM1681" s="1"/>
      <c r="AN1681" s="1"/>
      <c r="AO1681" s="1"/>
      <c r="AP1681">
        <v>5</v>
      </c>
      <c r="AQ1681">
        <v>600</v>
      </c>
      <c r="AR1681">
        <v>2712</v>
      </c>
      <c r="AS1681">
        <v>1622312</v>
      </c>
    </row>
    <row r="1682" spans="1:45" ht="15" x14ac:dyDescent="0.2">
      <c r="A1682" s="8">
        <v>39149</v>
      </c>
      <c r="B1682" s="1">
        <v>11</v>
      </c>
      <c r="C1682" s="1">
        <v>127</v>
      </c>
      <c r="D1682" s="1">
        <v>3000</v>
      </c>
      <c r="E1682" s="1">
        <v>381000</v>
      </c>
      <c r="F1682" s="1">
        <v>34</v>
      </c>
      <c r="G1682" s="1">
        <v>141</v>
      </c>
      <c r="H1682" s="1">
        <v>3000</v>
      </c>
      <c r="I1682" s="1">
        <v>423000</v>
      </c>
      <c r="J1682" s="1">
        <v>139</v>
      </c>
      <c r="K1682" s="1">
        <v>172</v>
      </c>
      <c r="L1682" s="1">
        <v>3075</v>
      </c>
      <c r="M1682" s="1">
        <v>528900</v>
      </c>
      <c r="N1682" s="1">
        <v>217</v>
      </c>
      <c r="O1682" s="1">
        <v>205</v>
      </c>
      <c r="P1682" s="1">
        <v>3125</v>
      </c>
      <c r="Q1682" s="1">
        <v>640625</v>
      </c>
      <c r="R1682" s="1">
        <v>64</v>
      </c>
      <c r="S1682" s="1">
        <v>245</v>
      </c>
      <c r="T1682" s="1">
        <v>2910</v>
      </c>
      <c r="U1682" s="1">
        <v>712950</v>
      </c>
      <c r="V1682" s="1">
        <v>37</v>
      </c>
      <c r="W1682" s="1">
        <v>264</v>
      </c>
      <c r="X1682" s="1">
        <v>2830</v>
      </c>
      <c r="Y1682" s="1">
        <v>747120</v>
      </c>
      <c r="Z1682" s="1"/>
      <c r="AA1682" s="1"/>
      <c r="AB1682" s="1"/>
      <c r="AC1682" s="1"/>
      <c r="AD1682" s="1">
        <v>11</v>
      </c>
      <c r="AE1682" s="1">
        <v>350</v>
      </c>
      <c r="AF1682" s="1">
        <v>2900</v>
      </c>
      <c r="AG1682" s="1">
        <v>1015000</v>
      </c>
      <c r="AH1682" s="1"/>
      <c r="AI1682" s="1"/>
      <c r="AJ1682" s="1"/>
      <c r="AK1682" s="1"/>
      <c r="AL1682" s="1"/>
      <c r="AM1682" s="1"/>
      <c r="AN1682" s="1"/>
      <c r="AO1682" s="1"/>
    </row>
    <row r="1683" spans="1:45" ht="15" x14ac:dyDescent="0.2">
      <c r="A1683" s="8">
        <v>39150</v>
      </c>
      <c r="B1683" s="1">
        <v>19</v>
      </c>
      <c r="C1683" s="1">
        <v>121</v>
      </c>
      <c r="D1683" s="1">
        <v>3325</v>
      </c>
      <c r="E1683" s="1">
        <v>401053</v>
      </c>
      <c r="F1683" s="1">
        <v>52</v>
      </c>
      <c r="G1683" s="1">
        <v>133</v>
      </c>
      <c r="H1683" s="1">
        <v>3250</v>
      </c>
      <c r="I1683" s="1">
        <v>438173</v>
      </c>
      <c r="J1683" s="1"/>
      <c r="K1683" s="1"/>
      <c r="L1683" s="1"/>
      <c r="M1683" s="1"/>
      <c r="N1683" s="1">
        <v>149</v>
      </c>
      <c r="O1683" s="1">
        <v>195</v>
      </c>
      <c r="P1683" s="1">
        <v>3094</v>
      </c>
      <c r="Q1683" s="1">
        <v>597794</v>
      </c>
      <c r="R1683" s="1"/>
      <c r="S1683" s="1"/>
      <c r="T1683" s="1"/>
      <c r="U1683" s="1"/>
      <c r="V1683" s="1">
        <v>19</v>
      </c>
      <c r="W1683" s="1">
        <v>252</v>
      </c>
      <c r="X1683" s="1">
        <v>2700</v>
      </c>
      <c r="Y1683" s="1">
        <v>680258</v>
      </c>
      <c r="Z1683" s="1"/>
      <c r="AA1683" s="1"/>
      <c r="AB1683" s="1"/>
      <c r="AC1683" s="1"/>
      <c r="AD1683" s="1">
        <v>37</v>
      </c>
      <c r="AE1683" s="1">
        <v>321</v>
      </c>
      <c r="AF1683" s="1">
        <v>2860</v>
      </c>
      <c r="AG1683" s="1">
        <v>917674</v>
      </c>
      <c r="AH1683" s="1"/>
      <c r="AI1683" s="1"/>
      <c r="AJ1683" s="1"/>
      <c r="AK1683" s="1"/>
      <c r="AL1683" s="1"/>
      <c r="AM1683" s="1"/>
      <c r="AN1683" s="1"/>
      <c r="AO1683" s="1"/>
      <c r="AP1683">
        <v>2</v>
      </c>
      <c r="AQ1683">
        <v>677</v>
      </c>
      <c r="AR1683">
        <v>2640</v>
      </c>
      <c r="AS1683">
        <v>1787280</v>
      </c>
    </row>
    <row r="1684" spans="1:45" ht="15" x14ac:dyDescent="0.2">
      <c r="A1684" s="8">
        <v>39153</v>
      </c>
      <c r="B1684" s="47"/>
      <c r="C1684" s="47"/>
      <c r="D1684" s="47"/>
      <c r="E1684" s="47"/>
      <c r="F1684" s="47"/>
      <c r="G1684" s="47"/>
      <c r="H1684" s="47"/>
      <c r="I1684" s="47"/>
      <c r="J1684" s="47"/>
      <c r="K1684" s="47"/>
      <c r="L1684" s="47"/>
      <c r="M1684" s="47"/>
      <c r="N1684" s="47">
        <v>119</v>
      </c>
      <c r="O1684" s="47">
        <v>190</v>
      </c>
      <c r="P1684" s="47">
        <v>2942</v>
      </c>
      <c r="Q1684" s="47">
        <v>579166</v>
      </c>
      <c r="R1684" s="47">
        <v>21</v>
      </c>
      <c r="S1684" s="47">
        <v>221</v>
      </c>
      <c r="T1684" s="47">
        <v>2880</v>
      </c>
      <c r="U1684" s="47">
        <v>636891</v>
      </c>
      <c r="V1684" s="47"/>
      <c r="W1684" s="47"/>
      <c r="X1684" s="47"/>
      <c r="Y1684" s="47"/>
      <c r="Z1684" s="47">
        <v>3</v>
      </c>
      <c r="AA1684" s="47">
        <v>281</v>
      </c>
      <c r="AB1684" s="47">
        <v>2760</v>
      </c>
      <c r="AC1684" s="47">
        <v>774640</v>
      </c>
      <c r="AD1684" s="47"/>
      <c r="AE1684" s="47"/>
      <c r="AF1684" s="47"/>
      <c r="AG1684" s="47"/>
      <c r="AH1684" s="47"/>
      <c r="AI1684" s="47"/>
      <c r="AJ1684" s="47"/>
      <c r="AK1684" s="47"/>
      <c r="AL1684" s="47"/>
      <c r="AM1684" s="47"/>
      <c r="AN1684" s="47"/>
      <c r="AO1684" s="47"/>
    </row>
    <row r="1685" spans="1:45" ht="15" x14ac:dyDescent="0.2">
      <c r="A1685" s="8">
        <v>39154</v>
      </c>
      <c r="B1685" s="1">
        <v>46</v>
      </c>
      <c r="C1685" s="1">
        <v>118</v>
      </c>
      <c r="D1685" s="1">
        <v>3108</v>
      </c>
      <c r="E1685" s="1">
        <v>373293</v>
      </c>
      <c r="F1685" s="1">
        <v>89</v>
      </c>
      <c r="G1685" s="1">
        <v>140</v>
      </c>
      <c r="H1685" s="1">
        <v>3233</v>
      </c>
      <c r="I1685" s="1">
        <v>463746</v>
      </c>
      <c r="J1685" s="1">
        <v>272</v>
      </c>
      <c r="K1685" s="1">
        <v>170</v>
      </c>
      <c r="L1685" s="1">
        <v>3206</v>
      </c>
      <c r="M1685" s="1">
        <v>554835</v>
      </c>
      <c r="N1685" s="1">
        <v>84</v>
      </c>
      <c r="O1685" s="1">
        <v>198</v>
      </c>
      <c r="P1685" s="1">
        <v>3067</v>
      </c>
      <c r="Q1685" s="1">
        <v>612385</v>
      </c>
      <c r="R1685" s="1">
        <v>35</v>
      </c>
      <c r="S1685" s="1">
        <v>228</v>
      </c>
      <c r="T1685" s="1">
        <v>2930</v>
      </c>
      <c r="U1685" s="1">
        <v>699519</v>
      </c>
      <c r="V1685" s="1">
        <v>85</v>
      </c>
      <c r="W1685" s="1">
        <v>258</v>
      </c>
      <c r="X1685" s="1">
        <v>2880</v>
      </c>
      <c r="Y1685" s="1">
        <v>754515</v>
      </c>
      <c r="Z1685" s="1">
        <v>38</v>
      </c>
      <c r="AA1685" s="1">
        <v>298</v>
      </c>
      <c r="AB1685" s="1">
        <v>2990</v>
      </c>
      <c r="AC1685" s="1">
        <v>892185</v>
      </c>
      <c r="AD1685" s="1">
        <v>20</v>
      </c>
      <c r="AE1685" s="1">
        <v>330</v>
      </c>
      <c r="AF1685" s="1">
        <v>2820</v>
      </c>
      <c r="AG1685" s="1">
        <v>1007740</v>
      </c>
      <c r="AH1685" s="1"/>
      <c r="AI1685" s="1"/>
      <c r="AJ1685" s="1"/>
      <c r="AK1685" s="1"/>
      <c r="AL1685" s="1">
        <v>2</v>
      </c>
      <c r="AM1685" s="1">
        <v>435</v>
      </c>
      <c r="AN1685" s="1">
        <v>2860</v>
      </c>
      <c r="AO1685" s="1">
        <v>1201960</v>
      </c>
      <c r="AP1685">
        <v>12</v>
      </c>
      <c r="AQ1685">
        <v>631</v>
      </c>
      <c r="AR1685">
        <v>2898</v>
      </c>
      <c r="AS1685">
        <v>1829120</v>
      </c>
    </row>
    <row r="1686" spans="1:45" ht="15" x14ac:dyDescent="0.2">
      <c r="A1686" s="8">
        <v>39156</v>
      </c>
      <c r="B1686" s="1">
        <v>37</v>
      </c>
      <c r="C1686" s="1">
        <v>127</v>
      </c>
      <c r="D1686" s="1">
        <v>3075</v>
      </c>
      <c r="E1686" s="1">
        <v>390525</v>
      </c>
      <c r="F1686" s="1">
        <v>4</v>
      </c>
      <c r="G1686" s="1">
        <v>145</v>
      </c>
      <c r="H1686" s="1">
        <v>2950</v>
      </c>
      <c r="I1686" s="1">
        <v>427750</v>
      </c>
      <c r="J1686" s="1">
        <v>74</v>
      </c>
      <c r="K1686" s="1">
        <v>170</v>
      </c>
      <c r="L1686" s="1">
        <v>3250</v>
      </c>
      <c r="M1686" s="1">
        <v>552500</v>
      </c>
      <c r="N1686" s="1">
        <v>209</v>
      </c>
      <c r="O1686" s="1">
        <v>202</v>
      </c>
      <c r="P1686" s="1">
        <v>3100</v>
      </c>
      <c r="Q1686" s="1">
        <v>626200</v>
      </c>
      <c r="R1686" s="1">
        <v>26</v>
      </c>
      <c r="S1686" s="1">
        <v>239</v>
      </c>
      <c r="T1686" s="1">
        <v>3450</v>
      </c>
      <c r="U1686" s="1">
        <v>824550</v>
      </c>
      <c r="V1686" s="1">
        <v>6</v>
      </c>
      <c r="W1686" s="1">
        <v>276</v>
      </c>
      <c r="X1686" s="1">
        <v>2980</v>
      </c>
      <c r="Y1686" s="1">
        <v>822480</v>
      </c>
      <c r="Z1686" s="1">
        <v>68</v>
      </c>
      <c r="AA1686" s="1">
        <v>288</v>
      </c>
      <c r="AB1686" s="1">
        <v>2990</v>
      </c>
      <c r="AC1686" s="1">
        <v>861120</v>
      </c>
      <c r="AD1686" s="1">
        <v>2</v>
      </c>
      <c r="AE1686" s="1">
        <v>346</v>
      </c>
      <c r="AF1686" s="1">
        <v>2800</v>
      </c>
      <c r="AG1686" s="1">
        <v>968800</v>
      </c>
      <c r="AH1686" s="1">
        <v>2</v>
      </c>
      <c r="AI1686" s="1">
        <v>371</v>
      </c>
      <c r="AJ1686" s="1">
        <v>2840</v>
      </c>
      <c r="AK1686" s="1">
        <v>1053640</v>
      </c>
      <c r="AL1686" s="1"/>
      <c r="AM1686" s="1"/>
      <c r="AN1686" s="1"/>
      <c r="AO1686" s="1"/>
    </row>
    <row r="1687" spans="1:45" ht="15" x14ac:dyDescent="0.2">
      <c r="A1687" s="8">
        <v>39157</v>
      </c>
      <c r="B1687" s="1">
        <v>46</v>
      </c>
      <c r="C1687" s="1">
        <v>115</v>
      </c>
      <c r="D1687" s="1">
        <v>3412</v>
      </c>
      <c r="E1687" s="1">
        <v>400659</v>
      </c>
      <c r="F1687" s="1">
        <v>91</v>
      </c>
      <c r="G1687" s="1">
        <v>144</v>
      </c>
      <c r="H1687" s="1">
        <v>3450</v>
      </c>
      <c r="I1687" s="1">
        <v>496654</v>
      </c>
      <c r="J1687" s="1">
        <v>134</v>
      </c>
      <c r="K1687" s="1">
        <v>162</v>
      </c>
      <c r="L1687" s="1">
        <v>3242</v>
      </c>
      <c r="M1687" s="1">
        <v>523507</v>
      </c>
      <c r="N1687" s="1">
        <v>160</v>
      </c>
      <c r="O1687" s="1">
        <v>183</v>
      </c>
      <c r="P1687" s="1">
        <v>3190</v>
      </c>
      <c r="Q1687" s="1">
        <v>597659</v>
      </c>
      <c r="R1687" s="1">
        <v>12</v>
      </c>
      <c r="S1687" s="1">
        <v>221</v>
      </c>
      <c r="T1687" s="1">
        <v>2950</v>
      </c>
      <c r="U1687" s="1">
        <v>652442</v>
      </c>
      <c r="V1687" s="1">
        <v>32</v>
      </c>
      <c r="W1687" s="1">
        <v>267</v>
      </c>
      <c r="X1687" s="1">
        <v>2910</v>
      </c>
      <c r="Y1687" s="1">
        <v>775671</v>
      </c>
      <c r="Z1687" s="1"/>
      <c r="AA1687" s="1"/>
      <c r="AB1687" s="1"/>
      <c r="AC1687" s="1"/>
      <c r="AD1687" s="1">
        <v>3</v>
      </c>
      <c r="AE1687" s="1">
        <v>377</v>
      </c>
      <c r="AF1687" s="1">
        <v>2670</v>
      </c>
      <c r="AG1687" s="1">
        <v>1029920</v>
      </c>
      <c r="AH1687" s="1"/>
      <c r="AI1687" s="1"/>
      <c r="AJ1687" s="1"/>
      <c r="AK1687" s="1"/>
      <c r="AL1687" s="1"/>
      <c r="AM1687" s="1"/>
      <c r="AN1687" s="1"/>
      <c r="AO1687" s="1"/>
      <c r="AP1687">
        <v>1</v>
      </c>
      <c r="AQ1687">
        <v>754</v>
      </c>
      <c r="AR1687">
        <v>2980</v>
      </c>
      <c r="AS1687">
        <v>2246920</v>
      </c>
    </row>
    <row r="1688" spans="1:45" ht="15" x14ac:dyDescent="0.2">
      <c r="A1688" s="8">
        <v>39161</v>
      </c>
      <c r="B1688" s="1">
        <v>88</v>
      </c>
      <c r="C1688" s="1">
        <v>113</v>
      </c>
      <c r="D1688" s="1">
        <v>3086</v>
      </c>
      <c r="E1688" s="1">
        <v>370817</v>
      </c>
      <c r="F1688" s="1">
        <v>62</v>
      </c>
      <c r="G1688" s="1">
        <v>138</v>
      </c>
      <c r="H1688" s="1">
        <v>3288</v>
      </c>
      <c r="I1688" s="1">
        <v>456511</v>
      </c>
      <c r="J1688" s="1">
        <v>179</v>
      </c>
      <c r="K1688" s="1">
        <v>169</v>
      </c>
      <c r="L1688" s="1">
        <v>3219</v>
      </c>
      <c r="M1688" s="1">
        <v>543612</v>
      </c>
      <c r="N1688" s="1">
        <v>154</v>
      </c>
      <c r="O1688" s="1">
        <v>193</v>
      </c>
      <c r="P1688" s="1">
        <v>3177</v>
      </c>
      <c r="Q1688" s="1">
        <v>818361</v>
      </c>
      <c r="R1688" s="1">
        <v>120</v>
      </c>
      <c r="S1688" s="1">
        <v>222</v>
      </c>
      <c r="T1688" s="1">
        <v>2972</v>
      </c>
      <c r="U1688" s="1">
        <v>684157</v>
      </c>
      <c r="V1688" s="1"/>
      <c r="W1688" s="1"/>
      <c r="X1688" s="1"/>
      <c r="Y1688" s="1"/>
      <c r="Z1688" s="1">
        <v>38</v>
      </c>
      <c r="AA1688" s="1">
        <v>293</v>
      </c>
      <c r="AB1688" s="1">
        <v>2820</v>
      </c>
      <c r="AC1688" s="1">
        <v>823613</v>
      </c>
      <c r="AD1688" s="1">
        <v>3</v>
      </c>
      <c r="AE1688" s="1">
        <v>343</v>
      </c>
      <c r="AF1688" s="1">
        <v>2860</v>
      </c>
      <c r="AG1688" s="1">
        <v>977707</v>
      </c>
      <c r="AH1688" s="1">
        <v>2</v>
      </c>
      <c r="AI1688" s="1">
        <v>378</v>
      </c>
      <c r="AJ1688" s="1">
        <v>2860</v>
      </c>
      <c r="AK1688" s="1">
        <v>1080680</v>
      </c>
      <c r="AL1688" s="1">
        <v>1</v>
      </c>
      <c r="AM1688" s="1">
        <v>424</v>
      </c>
      <c r="AN1688" s="1">
        <v>2840</v>
      </c>
      <c r="AO1688" s="1">
        <v>1204160</v>
      </c>
      <c r="AP1688">
        <v>8</v>
      </c>
      <c r="AQ1688">
        <v>654</v>
      </c>
      <c r="AR1688">
        <v>2915</v>
      </c>
      <c r="AS1688">
        <v>1910475</v>
      </c>
    </row>
    <row r="1689" spans="1:45" ht="15" x14ac:dyDescent="0.2">
      <c r="A1689" s="8">
        <v>39163</v>
      </c>
      <c r="B1689" s="47">
        <v>29</v>
      </c>
      <c r="C1689" s="47">
        <v>108</v>
      </c>
      <c r="D1689" s="47">
        <v>3075</v>
      </c>
      <c r="E1689" s="47">
        <v>332100</v>
      </c>
      <c r="F1689" s="47">
        <v>50</v>
      </c>
      <c r="G1689" s="47">
        <v>137</v>
      </c>
      <c r="H1689" s="47">
        <v>3100</v>
      </c>
      <c r="I1689" s="47">
        <v>424700</v>
      </c>
      <c r="J1689" s="47">
        <v>303</v>
      </c>
      <c r="K1689" s="47">
        <v>179</v>
      </c>
      <c r="L1689" s="47">
        <v>3225</v>
      </c>
      <c r="M1689" s="47">
        <v>577275</v>
      </c>
      <c r="N1689" s="47">
        <v>188</v>
      </c>
      <c r="O1689" s="47">
        <v>195</v>
      </c>
      <c r="P1689" s="47">
        <v>3275</v>
      </c>
      <c r="Q1689" s="47">
        <v>638625</v>
      </c>
      <c r="R1689" s="47">
        <v>104</v>
      </c>
      <c r="S1689" s="47">
        <v>233</v>
      </c>
      <c r="T1689" s="47">
        <v>3175</v>
      </c>
      <c r="U1689" s="47">
        <v>739775</v>
      </c>
      <c r="V1689" s="47">
        <v>38</v>
      </c>
      <c r="W1689" s="47">
        <v>267</v>
      </c>
      <c r="X1689" s="47">
        <v>3080</v>
      </c>
      <c r="Y1689" s="47">
        <v>822360</v>
      </c>
      <c r="Z1689" s="47">
        <v>24</v>
      </c>
      <c r="AA1689" s="47">
        <v>287</v>
      </c>
      <c r="AB1689" s="47">
        <v>2980</v>
      </c>
      <c r="AC1689" s="47">
        <v>855260</v>
      </c>
      <c r="AD1689" s="47"/>
      <c r="AE1689" s="47"/>
      <c r="AF1689" s="47"/>
      <c r="AG1689" s="47"/>
      <c r="AH1689" s="47">
        <v>3</v>
      </c>
      <c r="AI1689" s="47">
        <v>391</v>
      </c>
      <c r="AJ1689" s="47">
        <v>2800</v>
      </c>
      <c r="AK1689" s="47">
        <v>1094800</v>
      </c>
      <c r="AL1689" s="47"/>
      <c r="AM1689" s="47"/>
      <c r="AN1689" s="47"/>
      <c r="AO1689" s="47"/>
    </row>
    <row r="1690" spans="1:45" ht="15" x14ac:dyDescent="0.2">
      <c r="A1690" s="8">
        <v>39164</v>
      </c>
      <c r="B1690" s="1">
        <v>35</v>
      </c>
      <c r="C1690" s="1">
        <v>122</v>
      </c>
      <c r="D1690" s="1">
        <v>3300</v>
      </c>
      <c r="E1690" s="1">
        <v>401091</v>
      </c>
      <c r="F1690" s="1">
        <v>119</v>
      </c>
      <c r="G1690" s="1">
        <v>145</v>
      </c>
      <c r="H1690" s="1">
        <v>3279</v>
      </c>
      <c r="I1690" s="1">
        <v>477115</v>
      </c>
      <c r="J1690" s="1">
        <v>199</v>
      </c>
      <c r="K1690" s="1">
        <v>166</v>
      </c>
      <c r="L1690" s="1">
        <v>3304</v>
      </c>
      <c r="M1690" s="1">
        <v>551062</v>
      </c>
      <c r="N1690" s="1">
        <v>129</v>
      </c>
      <c r="O1690" s="1">
        <v>209</v>
      </c>
      <c r="P1690" s="1">
        <v>2950</v>
      </c>
      <c r="Q1690" s="1">
        <v>703988</v>
      </c>
      <c r="R1690" s="1"/>
      <c r="S1690" s="1"/>
      <c r="T1690" s="1"/>
      <c r="U1690" s="1"/>
      <c r="V1690" s="1"/>
      <c r="W1690" s="1"/>
      <c r="X1690" s="1"/>
      <c r="Y1690" s="1"/>
      <c r="Z1690" s="1">
        <v>67</v>
      </c>
      <c r="AA1690" s="1">
        <v>296</v>
      </c>
      <c r="AB1690" s="1">
        <v>2960</v>
      </c>
      <c r="AC1690" s="1">
        <v>879042</v>
      </c>
      <c r="AD1690" s="1"/>
      <c r="AE1690" s="1"/>
      <c r="AF1690" s="1"/>
      <c r="AG1690" s="1"/>
      <c r="AH1690" s="1">
        <v>15</v>
      </c>
      <c r="AI1690" s="1">
        <v>378</v>
      </c>
      <c r="AJ1690" s="1">
        <v>2880</v>
      </c>
      <c r="AK1690" s="1">
        <v>1122168</v>
      </c>
      <c r="AL1690" s="1">
        <v>18</v>
      </c>
      <c r="AM1690" s="1">
        <v>402</v>
      </c>
      <c r="AN1690" s="1">
        <v>2880</v>
      </c>
      <c r="AO1690" s="1">
        <v>1185480</v>
      </c>
    </row>
    <row r="1691" spans="1:45" ht="15" x14ac:dyDescent="0.2">
      <c r="A1691" s="8">
        <v>39167</v>
      </c>
      <c r="B1691" s="47"/>
      <c r="C1691" s="47"/>
      <c r="D1691" s="47"/>
      <c r="E1691" s="47"/>
      <c r="F1691" s="47">
        <v>15</v>
      </c>
      <c r="G1691" s="47">
        <v>141</v>
      </c>
      <c r="H1691" s="47">
        <v>3250</v>
      </c>
      <c r="I1691" s="47">
        <v>457600</v>
      </c>
      <c r="J1691" s="47"/>
      <c r="K1691" s="47"/>
      <c r="L1691" s="47"/>
      <c r="M1691" s="47"/>
      <c r="N1691" s="47">
        <v>113</v>
      </c>
      <c r="O1691" s="47">
        <v>195</v>
      </c>
      <c r="P1691" s="47">
        <v>3270</v>
      </c>
      <c r="Q1691" s="47">
        <v>640096</v>
      </c>
      <c r="R1691" s="47"/>
      <c r="S1691" s="47"/>
      <c r="T1691" s="47"/>
      <c r="U1691" s="47"/>
      <c r="V1691" s="47"/>
      <c r="W1691" s="47"/>
      <c r="X1691" s="47"/>
      <c r="Y1691" s="47"/>
      <c r="Z1691" s="47">
        <v>14</v>
      </c>
      <c r="AA1691" s="47">
        <v>282</v>
      </c>
      <c r="AB1691" s="47">
        <v>3120</v>
      </c>
      <c r="AC1691" s="47">
        <v>880731</v>
      </c>
      <c r="AD1691" s="47"/>
      <c r="AE1691" s="47"/>
      <c r="AF1691" s="47"/>
      <c r="AG1691" s="47"/>
      <c r="AH1691" s="47"/>
      <c r="AI1691" s="47"/>
      <c r="AJ1691" s="47"/>
      <c r="AK1691" s="47"/>
      <c r="AL1691" s="47"/>
      <c r="AM1691" s="47"/>
      <c r="AN1691" s="47"/>
      <c r="AO1691" s="47"/>
    </row>
    <row r="1692" spans="1:45" ht="15" x14ac:dyDescent="0.2">
      <c r="A1692" s="8">
        <v>39168</v>
      </c>
      <c r="B1692" s="1">
        <v>154</v>
      </c>
      <c r="C1692" s="1">
        <v>121</v>
      </c>
      <c r="D1692" s="1">
        <v>3322</v>
      </c>
      <c r="E1692" s="1">
        <v>405588</v>
      </c>
      <c r="F1692" s="1">
        <v>201</v>
      </c>
      <c r="G1692" s="1">
        <v>139</v>
      </c>
      <c r="H1692" s="1">
        <v>3328</v>
      </c>
      <c r="I1692" s="1">
        <v>465770</v>
      </c>
      <c r="J1692" s="1">
        <v>162</v>
      </c>
      <c r="K1692" s="1">
        <v>165</v>
      </c>
      <c r="L1692" s="1">
        <v>3321</v>
      </c>
      <c r="M1692" s="1">
        <v>550057</v>
      </c>
      <c r="N1692" s="1">
        <v>132</v>
      </c>
      <c r="O1692" s="1">
        <v>192</v>
      </c>
      <c r="P1692" s="1">
        <v>3329</v>
      </c>
      <c r="Q1692" s="1">
        <v>629691</v>
      </c>
      <c r="R1692" s="1">
        <v>120</v>
      </c>
      <c r="S1692" s="1">
        <v>231</v>
      </c>
      <c r="T1692" s="1">
        <v>3080</v>
      </c>
      <c r="U1692" s="1">
        <v>717147</v>
      </c>
      <c r="V1692" s="1">
        <v>79</v>
      </c>
      <c r="W1692" s="1">
        <v>260</v>
      </c>
      <c r="X1692" s="1">
        <v>3008</v>
      </c>
      <c r="Y1692" s="1">
        <v>782358</v>
      </c>
      <c r="Z1692" s="1">
        <v>67</v>
      </c>
      <c r="AA1692" s="1">
        <v>305</v>
      </c>
      <c r="AB1692" s="1">
        <v>3007</v>
      </c>
      <c r="AC1692" s="1">
        <v>929002</v>
      </c>
      <c r="AD1692" s="1">
        <v>37</v>
      </c>
      <c r="AE1692" s="1">
        <v>336</v>
      </c>
      <c r="AF1692" s="1">
        <v>3013</v>
      </c>
      <c r="AG1692" s="1">
        <v>1025916</v>
      </c>
      <c r="AH1692" s="1">
        <v>15</v>
      </c>
      <c r="AI1692" s="1">
        <v>385</v>
      </c>
      <c r="AJ1692" s="1">
        <v>3020</v>
      </c>
      <c r="AK1692" s="1">
        <v>1163653</v>
      </c>
      <c r="AL1692" s="1">
        <v>1</v>
      </c>
      <c r="AM1692" s="1">
        <v>474</v>
      </c>
      <c r="AN1692" s="1">
        <v>3040</v>
      </c>
      <c r="AO1692" s="1">
        <v>1440960</v>
      </c>
      <c r="AP1692">
        <v>7</v>
      </c>
      <c r="AQ1692">
        <v>661</v>
      </c>
      <c r="AR1692">
        <v>2980</v>
      </c>
      <c r="AS1692">
        <v>1966051</v>
      </c>
    </row>
    <row r="1693" spans="1:45" ht="15" x14ac:dyDescent="0.2">
      <c r="A1693" s="8">
        <v>39170</v>
      </c>
      <c r="B1693" s="1">
        <v>28</v>
      </c>
      <c r="C1693" s="1">
        <v>119</v>
      </c>
      <c r="D1693" s="1">
        <v>3200</v>
      </c>
      <c r="E1693" s="1">
        <v>380800</v>
      </c>
      <c r="F1693" s="1">
        <v>102</v>
      </c>
      <c r="G1693" s="1">
        <v>143</v>
      </c>
      <c r="H1693" s="1">
        <v>3250</v>
      </c>
      <c r="I1693" s="1">
        <v>464750</v>
      </c>
      <c r="J1693" s="1">
        <v>149</v>
      </c>
      <c r="K1693" s="1">
        <v>162</v>
      </c>
      <c r="L1693" s="1">
        <v>3250</v>
      </c>
      <c r="M1693" s="1">
        <v>526500</v>
      </c>
      <c r="N1693" s="1">
        <v>228</v>
      </c>
      <c r="O1693" s="1">
        <v>197</v>
      </c>
      <c r="P1693" s="1">
        <v>3275</v>
      </c>
      <c r="Q1693" s="1">
        <v>645175</v>
      </c>
      <c r="R1693" s="1">
        <v>106</v>
      </c>
      <c r="S1693" s="1">
        <v>235</v>
      </c>
      <c r="T1693" s="1">
        <v>3150</v>
      </c>
      <c r="U1693" s="1">
        <v>740250</v>
      </c>
      <c r="V1693" s="1">
        <v>21</v>
      </c>
      <c r="W1693" s="1">
        <v>277</v>
      </c>
      <c r="X1693" s="1">
        <v>3045</v>
      </c>
      <c r="Y1693" s="1">
        <v>843465</v>
      </c>
      <c r="Z1693" s="1">
        <v>34</v>
      </c>
      <c r="AA1693" s="1">
        <v>310</v>
      </c>
      <c r="AB1693" s="1">
        <v>3055</v>
      </c>
      <c r="AC1693" s="1">
        <v>947050</v>
      </c>
      <c r="AD1693" s="1"/>
      <c r="AE1693" s="1"/>
      <c r="AF1693" s="1"/>
      <c r="AG1693" s="1"/>
      <c r="AH1693" s="1">
        <v>2</v>
      </c>
      <c r="AI1693" s="1">
        <v>376</v>
      </c>
      <c r="AJ1693" s="1">
        <v>3600</v>
      </c>
      <c r="AK1693" s="1">
        <v>1353600</v>
      </c>
      <c r="AL1693" s="1"/>
      <c r="AM1693" s="1"/>
      <c r="AN1693" s="1"/>
      <c r="AO1693" s="1"/>
    </row>
    <row r="1694" spans="1:45" ht="15" x14ac:dyDescent="0.2">
      <c r="A1694" s="8">
        <v>39171</v>
      </c>
      <c r="B1694" s="1">
        <v>28</v>
      </c>
      <c r="C1694" s="1">
        <v>126</v>
      </c>
      <c r="D1694" s="1">
        <v>3262</v>
      </c>
      <c r="E1694" s="1">
        <v>405300</v>
      </c>
      <c r="F1694" s="1">
        <v>23</v>
      </c>
      <c r="G1694" s="1">
        <v>139</v>
      </c>
      <c r="H1694" s="1">
        <v>2800</v>
      </c>
      <c r="I1694" s="1">
        <v>436422</v>
      </c>
      <c r="J1694" s="1">
        <v>187</v>
      </c>
      <c r="K1694" s="1">
        <v>168</v>
      </c>
      <c r="L1694" s="1">
        <v>3228</v>
      </c>
      <c r="M1694" s="1">
        <v>558457</v>
      </c>
      <c r="N1694" s="1">
        <v>53</v>
      </c>
      <c r="O1694" s="1">
        <v>192</v>
      </c>
      <c r="P1694" s="1">
        <v>3200</v>
      </c>
      <c r="Q1694" s="1">
        <v>614247</v>
      </c>
      <c r="R1694" s="1">
        <v>8</v>
      </c>
      <c r="S1694" s="1">
        <v>239</v>
      </c>
      <c r="T1694" s="1">
        <v>3030</v>
      </c>
      <c r="U1694" s="1">
        <v>719890</v>
      </c>
      <c r="V1694" s="1">
        <v>6</v>
      </c>
      <c r="W1694" s="1">
        <v>265</v>
      </c>
      <c r="X1694" s="1">
        <v>3180</v>
      </c>
      <c r="Y1694" s="1">
        <v>846280</v>
      </c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>
        <v>4</v>
      </c>
      <c r="AQ1694">
        <v>586</v>
      </c>
      <c r="AR1694">
        <v>3065</v>
      </c>
      <c r="AS1694">
        <v>1796260</v>
      </c>
    </row>
    <row r="1695" spans="1:45" s="54" customFormat="1" ht="15" x14ac:dyDescent="0.2">
      <c r="A1695" s="116"/>
      <c r="B1695" s="117"/>
      <c r="C1695" s="117"/>
      <c r="D1695" s="117"/>
      <c r="E1695" s="117"/>
      <c r="F1695" s="117"/>
      <c r="G1695" s="117"/>
      <c r="H1695" s="117"/>
      <c r="I1695" s="117"/>
      <c r="J1695" s="117"/>
      <c r="K1695" s="117"/>
      <c r="L1695" s="117"/>
      <c r="M1695" s="117"/>
      <c r="N1695" s="117"/>
      <c r="O1695" s="117"/>
      <c r="P1695" s="117"/>
      <c r="Q1695" s="117"/>
      <c r="R1695" s="117"/>
      <c r="S1695" s="117"/>
      <c r="T1695" s="117"/>
      <c r="U1695" s="117"/>
      <c r="V1695" s="117"/>
      <c r="W1695" s="117"/>
      <c r="X1695" s="117"/>
      <c r="Y1695" s="117"/>
      <c r="Z1695" s="117"/>
      <c r="AA1695" s="117"/>
      <c r="AB1695" s="117"/>
      <c r="AC1695" s="117"/>
      <c r="AD1695" s="117"/>
      <c r="AE1695" s="117"/>
      <c r="AF1695" s="117"/>
      <c r="AG1695" s="117"/>
      <c r="AH1695" s="117"/>
      <c r="AI1695" s="117"/>
      <c r="AJ1695" s="117"/>
      <c r="AK1695" s="117"/>
      <c r="AL1695" s="117"/>
      <c r="AM1695" s="117"/>
      <c r="AN1695" s="117"/>
      <c r="AO1695" s="117"/>
      <c r="AP1695" s="117"/>
      <c r="AQ1695" s="117"/>
      <c r="AR1695" s="117"/>
      <c r="AS1695" s="117"/>
    </row>
    <row r="1696" spans="1:45" ht="15" x14ac:dyDescent="0.2">
      <c r="A1696" s="8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</row>
    <row r="1697" spans="1:45" ht="15" x14ac:dyDescent="0.2">
      <c r="A1697" s="48" t="s">
        <v>11</v>
      </c>
      <c r="B1697" s="47"/>
      <c r="C1697" s="47"/>
      <c r="D1697" s="47"/>
      <c r="E1697" s="47"/>
      <c r="F1697" s="47"/>
      <c r="G1697" s="47"/>
      <c r="H1697" s="47"/>
      <c r="I1697" s="47"/>
      <c r="J1697" s="47"/>
      <c r="K1697" s="47"/>
      <c r="L1697" s="47"/>
      <c r="M1697" s="47"/>
      <c r="N1697" s="47">
        <v>86</v>
      </c>
      <c r="O1697" s="47">
        <v>193</v>
      </c>
      <c r="P1697" s="47">
        <v>3170</v>
      </c>
      <c r="Q1697" s="47">
        <v>617469</v>
      </c>
      <c r="R1697" s="47"/>
      <c r="S1697" s="47"/>
      <c r="T1697" s="47"/>
      <c r="U1697" s="47"/>
      <c r="V1697" s="47">
        <v>32</v>
      </c>
      <c r="W1697" s="47">
        <v>261</v>
      </c>
      <c r="X1697" s="47">
        <v>3150</v>
      </c>
      <c r="Y1697" s="47">
        <v>820772</v>
      </c>
      <c r="Z1697" s="47">
        <v>2</v>
      </c>
      <c r="AA1697" s="47">
        <v>304</v>
      </c>
      <c r="AB1697" s="47">
        <v>3040</v>
      </c>
      <c r="AC1697" s="47">
        <v>924160</v>
      </c>
      <c r="AD1697" s="47"/>
      <c r="AE1697" s="47"/>
      <c r="AF1697" s="47"/>
      <c r="AG1697" s="47"/>
      <c r="AH1697" s="47"/>
      <c r="AI1697" s="47"/>
      <c r="AJ1697" s="47"/>
      <c r="AK1697" s="47"/>
      <c r="AL1697" s="47"/>
      <c r="AM1697" s="47"/>
      <c r="AN1697" s="47"/>
      <c r="AO1697" s="47"/>
    </row>
    <row r="1698" spans="1:45" ht="15" x14ac:dyDescent="0.2">
      <c r="A1698" s="8">
        <v>39175</v>
      </c>
      <c r="B1698" s="1">
        <v>110</v>
      </c>
      <c r="C1698" s="1">
        <v>217</v>
      </c>
      <c r="D1698" s="1">
        <v>3450</v>
      </c>
      <c r="E1698" s="1">
        <v>414389</v>
      </c>
      <c r="F1698" s="1">
        <v>33</v>
      </c>
      <c r="G1698" s="1">
        <v>144</v>
      </c>
      <c r="H1698" s="1">
        <v>3350</v>
      </c>
      <c r="I1698" s="1">
        <v>480979</v>
      </c>
      <c r="J1698" s="1">
        <v>198</v>
      </c>
      <c r="K1698" s="1">
        <v>163</v>
      </c>
      <c r="L1698" s="1">
        <v>3371</v>
      </c>
      <c r="M1698" s="1">
        <v>552563</v>
      </c>
      <c r="N1698" s="1">
        <v>211</v>
      </c>
      <c r="O1698" s="1">
        <v>203</v>
      </c>
      <c r="P1698" s="1">
        <v>3293</v>
      </c>
      <c r="Q1698" s="1">
        <v>680910</v>
      </c>
      <c r="R1698" s="1"/>
      <c r="S1698" s="1"/>
      <c r="T1698" s="1"/>
      <c r="U1698" s="1"/>
      <c r="V1698" s="1">
        <v>21</v>
      </c>
      <c r="W1698" s="1">
        <v>250</v>
      </c>
      <c r="X1698" s="1">
        <v>3380</v>
      </c>
      <c r="Y1698" s="1">
        <v>843390</v>
      </c>
      <c r="Z1698" s="1"/>
      <c r="AA1698" s="1"/>
      <c r="AB1698" s="1"/>
      <c r="AC1698" s="1"/>
      <c r="AD1698" s="1">
        <v>1</v>
      </c>
      <c r="AE1698" s="1">
        <v>358</v>
      </c>
      <c r="AF1698" s="1">
        <v>3040</v>
      </c>
      <c r="AG1698" s="1">
        <v>1088320</v>
      </c>
      <c r="AH1698" s="1">
        <v>1</v>
      </c>
      <c r="AI1698" s="1">
        <v>368</v>
      </c>
      <c r="AJ1698" s="1">
        <v>2980</v>
      </c>
      <c r="AK1698" s="1">
        <v>1096640</v>
      </c>
      <c r="AL1698" s="1"/>
      <c r="AM1698" s="1"/>
      <c r="AN1698" s="1"/>
      <c r="AO1698" s="1"/>
      <c r="AP1698">
        <v>9</v>
      </c>
      <c r="AQ1698">
        <v>529</v>
      </c>
      <c r="AR1698">
        <v>3022</v>
      </c>
      <c r="AS1698">
        <v>1598498</v>
      </c>
    </row>
    <row r="1699" spans="1:45" ht="15" x14ac:dyDescent="0.2">
      <c r="A1699" s="8">
        <v>39181</v>
      </c>
      <c r="B1699" s="1"/>
      <c r="C1699" s="1"/>
      <c r="D1699" s="1"/>
      <c r="E1699" s="1"/>
      <c r="F1699" s="1"/>
      <c r="G1699" s="1"/>
      <c r="H1699" s="1"/>
      <c r="I1699" s="1"/>
      <c r="J1699" s="1">
        <v>22</v>
      </c>
      <c r="K1699" s="1">
        <v>160</v>
      </c>
      <c r="L1699" s="1">
        <v>3500</v>
      </c>
      <c r="M1699" s="1">
        <v>561591</v>
      </c>
      <c r="N1699" s="1">
        <v>34</v>
      </c>
      <c r="O1699" s="1">
        <v>200</v>
      </c>
      <c r="P1699" s="1">
        <v>3350</v>
      </c>
      <c r="Q1699" s="1">
        <v>674218</v>
      </c>
      <c r="R1699" s="1">
        <v>23</v>
      </c>
      <c r="S1699" s="1">
        <v>227</v>
      </c>
      <c r="T1699" s="1">
        <v>3150</v>
      </c>
      <c r="U1699" s="1">
        <v>716557</v>
      </c>
      <c r="V1699" s="1">
        <v>30</v>
      </c>
      <c r="W1699" s="1">
        <v>271</v>
      </c>
      <c r="X1699" s="1">
        <v>3120</v>
      </c>
      <c r="Y1699" s="1">
        <v>847144</v>
      </c>
      <c r="Z1699" s="1">
        <v>1</v>
      </c>
      <c r="AA1699" s="1">
        <v>314</v>
      </c>
      <c r="AB1699" s="1">
        <v>3040</v>
      </c>
      <c r="AC1699" s="1">
        <v>954560</v>
      </c>
      <c r="AD1699" s="1">
        <v>2</v>
      </c>
      <c r="AE1699" s="1">
        <v>345</v>
      </c>
      <c r="AF1699" s="1">
        <v>3120</v>
      </c>
      <c r="AG1699" s="1">
        <v>1076400</v>
      </c>
      <c r="AH1699" s="1"/>
      <c r="AI1699" s="1"/>
      <c r="AJ1699" s="1"/>
      <c r="AK1699" s="1"/>
      <c r="AL1699" s="1"/>
      <c r="AM1699" s="1"/>
      <c r="AN1699" s="1"/>
      <c r="AO1699" s="1"/>
    </row>
    <row r="1700" spans="1:45" ht="15" x14ac:dyDescent="0.2">
      <c r="A1700" s="8">
        <v>39182</v>
      </c>
      <c r="B1700" s="1">
        <v>82</v>
      </c>
      <c r="C1700" s="1">
        <v>110</v>
      </c>
      <c r="D1700" s="1">
        <v>3536</v>
      </c>
      <c r="E1700" s="1">
        <v>381743</v>
      </c>
      <c r="F1700" s="1">
        <v>154</v>
      </c>
      <c r="G1700" s="1">
        <v>141</v>
      </c>
      <c r="H1700" s="1">
        <v>3418</v>
      </c>
      <c r="I1700" s="1">
        <v>480081</v>
      </c>
      <c r="J1700" s="1">
        <v>81</v>
      </c>
      <c r="K1700" s="1">
        <v>162</v>
      </c>
      <c r="L1700" s="1">
        <v>3493</v>
      </c>
      <c r="M1700" s="1">
        <v>563627</v>
      </c>
      <c r="N1700" s="1">
        <v>177</v>
      </c>
      <c r="O1700" s="1">
        <v>187</v>
      </c>
      <c r="P1700" s="1">
        <v>3421</v>
      </c>
      <c r="Q1700" s="1">
        <v>647295</v>
      </c>
      <c r="R1700" s="1">
        <v>6</v>
      </c>
      <c r="S1700" s="1">
        <v>228</v>
      </c>
      <c r="T1700" s="1">
        <v>3250</v>
      </c>
      <c r="U1700" s="1">
        <v>741000</v>
      </c>
      <c r="V1700" s="1">
        <v>34</v>
      </c>
      <c r="W1700" s="1">
        <v>255</v>
      </c>
      <c r="X1700" s="1">
        <v>3213</v>
      </c>
      <c r="Y1700" s="1">
        <v>823691</v>
      </c>
      <c r="Z1700" s="1">
        <v>34</v>
      </c>
      <c r="AA1700" s="1">
        <v>307</v>
      </c>
      <c r="AB1700" s="1">
        <v>3140</v>
      </c>
      <c r="AC1700" s="1">
        <v>965485</v>
      </c>
      <c r="AD1700" s="1">
        <v>9</v>
      </c>
      <c r="AE1700" s="1">
        <v>339</v>
      </c>
      <c r="AF1700" s="1">
        <v>3080</v>
      </c>
      <c r="AG1700" s="1">
        <v>1052107</v>
      </c>
      <c r="AH1700" s="1"/>
      <c r="AI1700" s="1"/>
      <c r="AJ1700" s="1"/>
      <c r="AK1700" s="1"/>
      <c r="AL1700" s="1">
        <v>1</v>
      </c>
      <c r="AM1700" s="1">
        <v>436</v>
      </c>
      <c r="AN1700" s="1">
        <v>3040</v>
      </c>
      <c r="AO1700" s="1">
        <v>1325440</v>
      </c>
    </row>
    <row r="1701" spans="1:45" ht="15" x14ac:dyDescent="0.2">
      <c r="A1701" s="8">
        <v>39184</v>
      </c>
      <c r="B1701" s="1">
        <v>7</v>
      </c>
      <c r="C1701" s="1">
        <v>110</v>
      </c>
      <c r="D1701" s="1">
        <v>3350</v>
      </c>
      <c r="E1701" s="1">
        <v>368500</v>
      </c>
      <c r="F1701" s="1">
        <v>67</v>
      </c>
      <c r="G1701" s="1">
        <v>141</v>
      </c>
      <c r="H1701" s="1">
        <v>3225</v>
      </c>
      <c r="I1701" s="1">
        <v>454725</v>
      </c>
      <c r="J1701" s="1">
        <v>87</v>
      </c>
      <c r="K1701" s="1">
        <v>163</v>
      </c>
      <c r="L1701" s="1">
        <v>3400</v>
      </c>
      <c r="M1701" s="1">
        <v>554200</v>
      </c>
      <c r="N1701" s="1">
        <v>80</v>
      </c>
      <c r="O1701" s="1">
        <v>191</v>
      </c>
      <c r="P1701" s="1">
        <v>3300</v>
      </c>
      <c r="Q1701" s="1">
        <v>630300</v>
      </c>
      <c r="R1701" s="1">
        <v>222</v>
      </c>
      <c r="S1701" s="1">
        <v>235</v>
      </c>
      <c r="T1701" s="1">
        <v>3325</v>
      </c>
      <c r="U1701" s="1">
        <v>781375</v>
      </c>
      <c r="V1701" s="1">
        <v>30</v>
      </c>
      <c r="W1701" s="1">
        <v>266</v>
      </c>
      <c r="X1701" s="1">
        <v>3200</v>
      </c>
      <c r="Y1701" s="1">
        <v>851200</v>
      </c>
      <c r="Z1701" s="1">
        <v>20</v>
      </c>
      <c r="AA1701" s="1">
        <v>285</v>
      </c>
      <c r="AB1701" s="1">
        <v>3250</v>
      </c>
      <c r="AC1701" s="1">
        <v>926250</v>
      </c>
      <c r="AD1701" s="1">
        <v>1</v>
      </c>
      <c r="AE1701" s="1">
        <v>334</v>
      </c>
      <c r="AF1701" s="1">
        <v>3080</v>
      </c>
      <c r="AG1701" s="1">
        <v>1028720</v>
      </c>
      <c r="AH1701" s="1">
        <v>2</v>
      </c>
      <c r="AI1701" s="1">
        <v>379</v>
      </c>
      <c r="AJ1701" s="1">
        <v>2960</v>
      </c>
      <c r="AK1701" s="1">
        <v>1121840</v>
      </c>
      <c r="AL1701" s="1">
        <v>16</v>
      </c>
      <c r="AM1701" s="1">
        <v>400</v>
      </c>
      <c r="AN1701" s="1">
        <v>3100</v>
      </c>
      <c r="AO1701" s="1">
        <f>AM1701*3100</f>
        <v>1240000</v>
      </c>
      <c r="AP1701">
        <v>3</v>
      </c>
      <c r="AQ1701">
        <v>550</v>
      </c>
      <c r="AR1701">
        <v>3107</v>
      </c>
      <c r="AS1701">
        <v>1709627</v>
      </c>
    </row>
    <row r="1702" spans="1:45" ht="15" x14ac:dyDescent="0.2">
      <c r="A1702" s="8">
        <v>39185</v>
      </c>
      <c r="B1702" s="1">
        <v>59</v>
      </c>
      <c r="C1702" s="1">
        <v>11</v>
      </c>
      <c r="D1702" s="1">
        <v>3608</v>
      </c>
      <c r="E1702" s="1">
        <v>390169</v>
      </c>
      <c r="F1702" s="1">
        <v>50</v>
      </c>
      <c r="G1702" s="1">
        <v>141</v>
      </c>
      <c r="H1702" s="1">
        <v>3450</v>
      </c>
      <c r="I1702" s="1">
        <v>488302</v>
      </c>
      <c r="J1702" s="1">
        <v>129</v>
      </c>
      <c r="K1702" s="1">
        <v>162</v>
      </c>
      <c r="L1702" s="1">
        <v>3314</v>
      </c>
      <c r="M1702" s="1">
        <v>538506</v>
      </c>
      <c r="N1702" s="1">
        <v>19</v>
      </c>
      <c r="O1702" s="1">
        <v>197</v>
      </c>
      <c r="P1702" s="1">
        <v>3217</v>
      </c>
      <c r="Q1702" s="1">
        <v>638532</v>
      </c>
      <c r="R1702" s="1">
        <v>39</v>
      </c>
      <c r="S1702" s="1">
        <v>233</v>
      </c>
      <c r="T1702" s="1">
        <v>3205</v>
      </c>
      <c r="U1702" s="1">
        <v>751950</v>
      </c>
      <c r="V1702" s="1">
        <v>72</v>
      </c>
      <c r="W1702" s="1">
        <v>262</v>
      </c>
      <c r="X1702" s="1">
        <v>3140</v>
      </c>
      <c r="Y1702" s="1">
        <v>828028</v>
      </c>
      <c r="Z1702" s="1">
        <v>28</v>
      </c>
      <c r="AA1702" s="1">
        <v>284</v>
      </c>
      <c r="AB1702" s="1">
        <v>3230</v>
      </c>
      <c r="AC1702" s="1">
        <v>939216</v>
      </c>
      <c r="AD1702" s="1"/>
      <c r="AE1702" s="1"/>
      <c r="AF1702" s="1"/>
      <c r="AG1702" s="1"/>
      <c r="AH1702" s="1">
        <v>2</v>
      </c>
      <c r="AI1702" s="1">
        <v>367</v>
      </c>
      <c r="AJ1702" s="1">
        <v>3040</v>
      </c>
      <c r="AK1702" s="1">
        <v>1115680</v>
      </c>
      <c r="AL1702" s="1"/>
      <c r="AM1702" s="1"/>
      <c r="AN1702" s="1"/>
      <c r="AO1702" s="1"/>
    </row>
    <row r="1703" spans="1:45" ht="15" x14ac:dyDescent="0.2">
      <c r="A1703" s="8">
        <v>39188</v>
      </c>
      <c r="B1703" s="1">
        <v>7</v>
      </c>
      <c r="C1703" s="1">
        <v>124</v>
      </c>
      <c r="D1703" s="1">
        <v>3200</v>
      </c>
      <c r="E1703" s="1">
        <v>397714</v>
      </c>
      <c r="F1703" s="1"/>
      <c r="G1703" s="1"/>
      <c r="H1703" s="1"/>
      <c r="I1703" s="1"/>
      <c r="J1703" s="1">
        <v>25</v>
      </c>
      <c r="K1703" s="1">
        <v>170</v>
      </c>
      <c r="L1703" s="1">
        <v>3300</v>
      </c>
      <c r="M1703" s="1">
        <v>562320</v>
      </c>
      <c r="N1703" s="1">
        <v>38</v>
      </c>
      <c r="O1703" s="1">
        <v>214</v>
      </c>
      <c r="P1703" s="1">
        <v>3200</v>
      </c>
      <c r="Q1703" s="1">
        <v>685642</v>
      </c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>
        <v>3</v>
      </c>
      <c r="AQ1703">
        <v>583</v>
      </c>
      <c r="AR1703">
        <v>3147</v>
      </c>
      <c r="AS1703">
        <v>1833813</v>
      </c>
    </row>
    <row r="1704" spans="1:45" ht="15" x14ac:dyDescent="0.2">
      <c r="A1704" s="8">
        <v>39189</v>
      </c>
      <c r="B1704" s="1">
        <v>81</v>
      </c>
      <c r="C1704" s="1">
        <v>115</v>
      </c>
      <c r="D1704" s="1">
        <v>3550</v>
      </c>
      <c r="E1704" s="1">
        <v>405488</v>
      </c>
      <c r="F1704" s="1">
        <v>245</v>
      </c>
      <c r="G1704" s="1">
        <v>143</v>
      </c>
      <c r="H1704" s="1">
        <v>3377</v>
      </c>
      <c r="I1704" s="1">
        <v>489000</v>
      </c>
      <c r="J1704" s="1">
        <v>213</v>
      </c>
      <c r="K1704" s="1">
        <v>169</v>
      </c>
      <c r="L1704" s="1">
        <v>3386</v>
      </c>
      <c r="M1704" s="1">
        <v>572792</v>
      </c>
      <c r="N1704" s="1">
        <v>266</v>
      </c>
      <c r="O1704" s="1">
        <v>200</v>
      </c>
      <c r="P1704" s="1">
        <v>3325</v>
      </c>
      <c r="Q1704" s="1">
        <v>669429</v>
      </c>
      <c r="R1704" s="1">
        <v>182</v>
      </c>
      <c r="S1704" s="1">
        <v>223</v>
      </c>
      <c r="T1704" s="1">
        <v>3332</v>
      </c>
      <c r="U1704" s="1">
        <v>753923</v>
      </c>
      <c r="V1704" s="1">
        <v>50</v>
      </c>
      <c r="W1704" s="1">
        <v>258</v>
      </c>
      <c r="X1704" s="1">
        <v>3245</v>
      </c>
      <c r="Y1704" s="1">
        <v>841562</v>
      </c>
      <c r="Z1704" s="1">
        <v>26</v>
      </c>
      <c r="AA1704" s="1">
        <v>306</v>
      </c>
      <c r="AB1704" s="1">
        <v>3250</v>
      </c>
      <c r="AC1704" s="1">
        <v>1003369</v>
      </c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</row>
    <row r="1705" spans="1:45" ht="15" x14ac:dyDescent="0.2">
      <c r="A1705" s="8">
        <v>39191</v>
      </c>
      <c r="B1705" s="1">
        <v>24</v>
      </c>
      <c r="C1705" s="1">
        <v>115</v>
      </c>
      <c r="D1705" s="1">
        <v>3300</v>
      </c>
      <c r="E1705" s="1">
        <v>379500</v>
      </c>
      <c r="F1705" s="1">
        <v>137</v>
      </c>
      <c r="G1705" s="1">
        <v>140</v>
      </c>
      <c r="H1705" s="1">
        <v>3450</v>
      </c>
      <c r="I1705" s="1">
        <v>483000</v>
      </c>
      <c r="J1705" s="1">
        <v>260</v>
      </c>
      <c r="K1705" s="1">
        <v>164</v>
      </c>
      <c r="L1705" s="1">
        <v>3650</v>
      </c>
      <c r="M1705" s="1">
        <v>598600</v>
      </c>
      <c r="N1705" s="1">
        <v>158</v>
      </c>
      <c r="O1705" s="1">
        <v>206</v>
      </c>
      <c r="P1705" s="1">
        <v>3425</v>
      </c>
      <c r="Q1705" s="1">
        <v>705550</v>
      </c>
      <c r="R1705" s="1">
        <v>248</v>
      </c>
      <c r="S1705" s="1">
        <v>235</v>
      </c>
      <c r="T1705" s="1">
        <v>3375</v>
      </c>
      <c r="U1705" s="1">
        <v>793125</v>
      </c>
      <c r="V1705" s="1"/>
      <c r="W1705" s="1"/>
      <c r="X1705" s="1"/>
      <c r="Y1705" s="1"/>
      <c r="Z1705" s="1">
        <v>73</v>
      </c>
      <c r="AA1705" s="1">
        <v>296</v>
      </c>
      <c r="AB1705" s="1">
        <v>3300</v>
      </c>
      <c r="AC1705" s="1">
        <v>976800</v>
      </c>
      <c r="AD1705" s="1"/>
      <c r="AE1705" s="1"/>
      <c r="AF1705" s="1"/>
      <c r="AG1705" s="1"/>
      <c r="AH1705" s="1"/>
      <c r="AI1705" s="1"/>
      <c r="AJ1705" s="1"/>
      <c r="AK1705" s="1"/>
      <c r="AL1705" s="1">
        <v>1</v>
      </c>
      <c r="AM1705" s="1">
        <v>512</v>
      </c>
      <c r="AN1705" s="1">
        <v>3440</v>
      </c>
      <c r="AO1705" s="1">
        <v>1761280</v>
      </c>
      <c r="AP1705">
        <v>1</v>
      </c>
      <c r="AQ1705">
        <v>450</v>
      </c>
      <c r="AR1705">
        <v>3220</v>
      </c>
      <c r="AS1705">
        <v>1449000</v>
      </c>
    </row>
    <row r="1706" spans="1:45" ht="15" x14ac:dyDescent="0.2">
      <c r="A1706" s="8">
        <v>39192</v>
      </c>
      <c r="B1706" s="1">
        <v>37</v>
      </c>
      <c r="C1706" s="1">
        <v>99</v>
      </c>
      <c r="D1706" s="1">
        <v>3570</v>
      </c>
      <c r="E1706" s="1">
        <v>355084</v>
      </c>
      <c r="F1706" s="1">
        <v>152</v>
      </c>
      <c r="G1706" s="1">
        <v>138</v>
      </c>
      <c r="H1706" s="1">
        <v>3467</v>
      </c>
      <c r="I1706" s="1">
        <v>482444</v>
      </c>
      <c r="J1706" s="1">
        <v>61</v>
      </c>
      <c r="K1706" s="1">
        <v>171</v>
      </c>
      <c r="L1706" s="1">
        <v>3430</v>
      </c>
      <c r="M1706" s="1">
        <v>588810</v>
      </c>
      <c r="N1706" s="1">
        <v>117</v>
      </c>
      <c r="O1706" s="1">
        <v>201</v>
      </c>
      <c r="P1706" s="1">
        <v>3357</v>
      </c>
      <c r="Q1706" s="1">
        <v>689893</v>
      </c>
      <c r="R1706" s="1"/>
      <c r="S1706" s="1"/>
      <c r="T1706" s="1"/>
      <c r="U1706" s="1"/>
      <c r="V1706" s="1">
        <v>60</v>
      </c>
      <c r="W1706" s="1">
        <v>250</v>
      </c>
      <c r="X1706" s="1">
        <v>3320</v>
      </c>
      <c r="Y1706" s="1">
        <v>830000</v>
      </c>
      <c r="Z1706" s="1">
        <v>20</v>
      </c>
      <c r="AA1706" s="1">
        <v>297</v>
      </c>
      <c r="AB1706" s="1">
        <v>3240</v>
      </c>
      <c r="AC1706" s="1">
        <v>961956</v>
      </c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</row>
    <row r="1707" spans="1:45" ht="15" x14ac:dyDescent="0.2">
      <c r="A1707" s="8">
        <v>39195</v>
      </c>
      <c r="B1707" s="1"/>
      <c r="C1707" s="1"/>
      <c r="D1707" s="1"/>
      <c r="E1707" s="1"/>
      <c r="F1707" s="1">
        <v>16</v>
      </c>
      <c r="G1707" s="1">
        <v>144</v>
      </c>
      <c r="H1707" s="1">
        <v>3350</v>
      </c>
      <c r="I1707" s="1">
        <v>482400</v>
      </c>
      <c r="J1707" s="1">
        <v>34</v>
      </c>
      <c r="K1707" s="1">
        <v>159</v>
      </c>
      <c r="L1707" s="1">
        <v>3425</v>
      </c>
      <c r="M1707" s="1">
        <v>544575</v>
      </c>
      <c r="N1707" s="1">
        <v>98</v>
      </c>
      <c r="O1707" s="1">
        <v>202</v>
      </c>
      <c r="P1707" s="1">
        <v>3375</v>
      </c>
      <c r="Q1707" s="1">
        <v>681750</v>
      </c>
      <c r="R1707" s="1">
        <v>51</v>
      </c>
      <c r="S1707" s="1">
        <v>270</v>
      </c>
      <c r="T1707" s="1">
        <v>3250</v>
      </c>
      <c r="U1707" s="1">
        <v>877500</v>
      </c>
      <c r="V1707" s="1"/>
      <c r="W1707" s="1"/>
      <c r="X1707" s="1"/>
      <c r="Y1707" s="1"/>
      <c r="Z1707" s="1"/>
      <c r="AA1707" s="1"/>
      <c r="AB1707" s="1"/>
      <c r="AC1707" s="1"/>
      <c r="AD1707" s="1">
        <v>75</v>
      </c>
      <c r="AE1707" s="1">
        <v>342</v>
      </c>
      <c r="AF1707" s="1">
        <v>3300</v>
      </c>
      <c r="AG1707" s="1">
        <v>1128600</v>
      </c>
      <c r="AH1707" s="1"/>
      <c r="AI1707" s="1"/>
      <c r="AJ1707" s="1"/>
      <c r="AK1707" s="1"/>
      <c r="AL1707" s="1"/>
      <c r="AM1707" s="1"/>
      <c r="AN1707" s="1"/>
      <c r="AO1707" s="1"/>
      <c r="AP1707">
        <v>6</v>
      </c>
      <c r="AQ1707">
        <v>601</v>
      </c>
      <c r="AR1707">
        <v>3096</v>
      </c>
      <c r="AS1707">
        <v>1863913</v>
      </c>
    </row>
    <row r="1708" spans="1:45" ht="15" x14ac:dyDescent="0.2">
      <c r="A1708" s="8">
        <v>39196</v>
      </c>
      <c r="B1708" s="1">
        <v>82</v>
      </c>
      <c r="C1708" s="1">
        <v>125</v>
      </c>
      <c r="D1708" s="1">
        <v>3544</v>
      </c>
      <c r="E1708" s="1">
        <v>432565</v>
      </c>
      <c r="F1708" s="1">
        <v>78</v>
      </c>
      <c r="G1708" s="1">
        <v>144</v>
      </c>
      <c r="H1708" s="1">
        <v>3600</v>
      </c>
      <c r="I1708" s="1">
        <v>517200</v>
      </c>
      <c r="J1708" s="1">
        <v>66</v>
      </c>
      <c r="K1708" s="1">
        <v>165</v>
      </c>
      <c r="L1708" s="1">
        <v>3538</v>
      </c>
      <c r="M1708" s="1">
        <v>586459</v>
      </c>
      <c r="N1708" s="1">
        <v>242</v>
      </c>
      <c r="O1708" s="1">
        <v>210</v>
      </c>
      <c r="P1708" s="1">
        <v>3436</v>
      </c>
      <c r="Q1708" s="1">
        <v>730352</v>
      </c>
      <c r="R1708" s="1">
        <v>133</v>
      </c>
      <c r="S1708" s="1">
        <v>232</v>
      </c>
      <c r="T1708" s="1">
        <v>3383</v>
      </c>
      <c r="U1708" s="1">
        <v>789428</v>
      </c>
      <c r="V1708" s="1">
        <v>76</v>
      </c>
      <c r="W1708" s="1">
        <v>268</v>
      </c>
      <c r="X1708" s="1">
        <v>3345</v>
      </c>
      <c r="Y1708" s="1">
        <v>894978</v>
      </c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>
        <v>3</v>
      </c>
      <c r="AM1708" s="1">
        <v>422</v>
      </c>
      <c r="AN1708" s="1">
        <v>3200</v>
      </c>
      <c r="AO1708" s="1">
        <v>1350400</v>
      </c>
    </row>
    <row r="1709" spans="1:45" ht="15" x14ac:dyDescent="0.2">
      <c r="A1709" s="8">
        <v>39198</v>
      </c>
      <c r="B1709" s="1">
        <v>45</v>
      </c>
      <c r="C1709" s="1">
        <v>114</v>
      </c>
      <c r="D1709" s="1">
        <v>3550</v>
      </c>
      <c r="E1709" s="1">
        <v>404700</v>
      </c>
      <c r="F1709" s="1">
        <v>49</v>
      </c>
      <c r="G1709" s="1">
        <v>142</v>
      </c>
      <c r="H1709" s="1">
        <v>3525</v>
      </c>
      <c r="I1709" s="1">
        <v>500550</v>
      </c>
      <c r="J1709" s="1">
        <v>211</v>
      </c>
      <c r="K1709" s="1">
        <v>163</v>
      </c>
      <c r="L1709" s="1">
        <v>3600</v>
      </c>
      <c r="M1709" s="1">
        <v>586800</v>
      </c>
      <c r="N1709" s="1">
        <v>109</v>
      </c>
      <c r="O1709" s="1">
        <v>198</v>
      </c>
      <c r="P1709" s="1">
        <v>3575</v>
      </c>
      <c r="Q1709" s="1">
        <v>707850</v>
      </c>
      <c r="R1709" s="1">
        <v>93</v>
      </c>
      <c r="S1709" s="1">
        <v>240</v>
      </c>
      <c r="T1709" s="1">
        <v>3500</v>
      </c>
      <c r="U1709" s="1">
        <v>840000</v>
      </c>
      <c r="V1709" s="1">
        <v>158</v>
      </c>
      <c r="W1709" s="1">
        <v>279</v>
      </c>
      <c r="X1709" s="1">
        <v>3425</v>
      </c>
      <c r="Y1709" s="1">
        <v>948600</v>
      </c>
      <c r="Z1709" s="1"/>
      <c r="AA1709" s="1"/>
      <c r="AB1709" s="1"/>
      <c r="AC1709" s="1"/>
      <c r="AD1709" s="1">
        <v>16</v>
      </c>
      <c r="AE1709" s="1">
        <v>332</v>
      </c>
      <c r="AF1709" s="1">
        <f>AG1709/AE1709</f>
        <v>4225</v>
      </c>
      <c r="AG1709" s="1">
        <v>1402700</v>
      </c>
      <c r="AH1709" s="1">
        <v>3</v>
      </c>
      <c r="AI1709" s="1">
        <v>381</v>
      </c>
      <c r="AJ1709" s="1">
        <v>3925</v>
      </c>
      <c r="AK1709" s="1">
        <v>1495425</v>
      </c>
      <c r="AL1709" s="1"/>
      <c r="AM1709" s="1"/>
      <c r="AN1709" s="1"/>
      <c r="AO1709" s="1"/>
      <c r="AP1709">
        <v>9</v>
      </c>
      <c r="AQ1709">
        <v>595</v>
      </c>
      <c r="AR1709">
        <v>3098</v>
      </c>
      <c r="AS1709">
        <v>1833951</v>
      </c>
    </row>
    <row r="1710" spans="1:45" ht="15" x14ac:dyDescent="0.2">
      <c r="A1710" s="8">
        <v>39199</v>
      </c>
      <c r="B1710" s="1">
        <v>43</v>
      </c>
      <c r="C1710" s="1">
        <v>119</v>
      </c>
      <c r="D1710" s="1">
        <v>3717</v>
      </c>
      <c r="E1710" s="1">
        <v>431170</v>
      </c>
      <c r="F1710" s="1">
        <v>72</v>
      </c>
      <c r="G1710" s="1">
        <v>145</v>
      </c>
      <c r="H1710" s="1">
        <v>3483</v>
      </c>
      <c r="I1710" s="1">
        <v>503624</v>
      </c>
      <c r="J1710" s="1">
        <v>81</v>
      </c>
      <c r="K1710" s="1">
        <v>164</v>
      </c>
      <c r="L1710" s="1">
        <v>3550</v>
      </c>
      <c r="M1710" s="1">
        <v>581411</v>
      </c>
      <c r="N1710" s="1">
        <v>58</v>
      </c>
      <c r="O1710" s="1">
        <v>190</v>
      </c>
      <c r="P1710" s="1">
        <v>3440</v>
      </c>
      <c r="Q1710" s="1">
        <v>672790</v>
      </c>
      <c r="R1710" s="1">
        <v>230</v>
      </c>
      <c r="S1710" s="1">
        <v>233</v>
      </c>
      <c r="T1710" s="1">
        <v>3405</v>
      </c>
      <c r="U1710" s="1">
        <v>805563</v>
      </c>
      <c r="V1710" s="1">
        <v>22</v>
      </c>
      <c r="W1710" s="1">
        <v>251</v>
      </c>
      <c r="X1710" s="1">
        <v>3360</v>
      </c>
      <c r="Y1710" s="1">
        <v>851567</v>
      </c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>
        <v>32</v>
      </c>
      <c r="AM1710" s="1">
        <v>444</v>
      </c>
      <c r="AN1710" s="1">
        <v>3350</v>
      </c>
      <c r="AO1710" s="1">
        <v>1504394</v>
      </c>
      <c r="AP1710">
        <v>7</v>
      </c>
      <c r="AQ1710">
        <v>613</v>
      </c>
      <c r="AR1710">
        <v>3110</v>
      </c>
      <c r="AS1710">
        <v>1902211</v>
      </c>
    </row>
    <row r="1712" spans="1:45" ht="15" x14ac:dyDescent="0.2">
      <c r="A1712" s="7">
        <v>39203</v>
      </c>
      <c r="B1712" s="1">
        <v>46</v>
      </c>
      <c r="C1712" s="1">
        <v>117</v>
      </c>
      <c r="D1712" s="1">
        <v>3633</v>
      </c>
      <c r="E1712" s="1">
        <v>426857</v>
      </c>
      <c r="F1712" s="1">
        <v>43</v>
      </c>
      <c r="G1712" s="1">
        <v>146</v>
      </c>
      <c r="H1712" s="1">
        <v>3500</v>
      </c>
      <c r="I1712" s="1">
        <v>512628</v>
      </c>
      <c r="J1712" s="1">
        <v>59</v>
      </c>
      <c r="K1712" s="1">
        <v>165</v>
      </c>
      <c r="L1712" s="1">
        <v>3450</v>
      </c>
      <c r="M1712" s="1">
        <v>577746</v>
      </c>
      <c r="N1712" s="1">
        <v>88</v>
      </c>
      <c r="O1712" s="1">
        <v>206</v>
      </c>
      <c r="P1712" s="1">
        <v>3450</v>
      </c>
      <c r="Q1712" s="1">
        <v>707380</v>
      </c>
      <c r="R1712" s="1">
        <v>100</v>
      </c>
      <c r="S1712" s="1">
        <v>240</v>
      </c>
      <c r="T1712" s="1">
        <v>3450</v>
      </c>
      <c r="U1712" s="1">
        <v>828000</v>
      </c>
      <c r="V1712" s="1">
        <v>42</v>
      </c>
      <c r="W1712" s="1">
        <v>263</v>
      </c>
      <c r="X1712" s="1">
        <v>3373</v>
      </c>
      <c r="Y1712" s="1">
        <v>901906</v>
      </c>
      <c r="Z1712" s="1"/>
      <c r="AA1712" s="1"/>
      <c r="AB1712" s="1"/>
      <c r="AC1712" s="1"/>
      <c r="AD1712" s="1">
        <v>1</v>
      </c>
      <c r="AE1712" s="1">
        <v>354</v>
      </c>
      <c r="AF1712" s="1">
        <v>3320</v>
      </c>
      <c r="AG1712" s="1">
        <v>1175280</v>
      </c>
      <c r="AH1712" s="1"/>
      <c r="AI1712" s="1"/>
      <c r="AJ1712" s="1"/>
      <c r="AK1712" s="1"/>
      <c r="AL1712" s="1"/>
      <c r="AM1712" s="1"/>
      <c r="AN1712" s="1"/>
      <c r="AO1712" s="1"/>
      <c r="AP1712">
        <v>9</v>
      </c>
      <c r="AQ1712">
        <v>486</v>
      </c>
      <c r="AR1712">
        <v>3295</v>
      </c>
      <c r="AS1712">
        <v>1624444</v>
      </c>
    </row>
    <row r="1713" spans="1:45" ht="15" x14ac:dyDescent="0.2">
      <c r="A1713" s="7">
        <v>39205</v>
      </c>
      <c r="B1713" s="1">
        <v>46</v>
      </c>
      <c r="C1713" s="1">
        <v>119</v>
      </c>
      <c r="D1713" s="1">
        <v>3600</v>
      </c>
      <c r="E1713" s="1">
        <v>428400</v>
      </c>
      <c r="F1713" s="1">
        <v>56</v>
      </c>
      <c r="G1713" s="1">
        <v>142</v>
      </c>
      <c r="H1713" s="1">
        <v>3575</v>
      </c>
      <c r="I1713" s="1">
        <v>507650</v>
      </c>
      <c r="J1713" s="1">
        <v>78</v>
      </c>
      <c r="K1713" s="1">
        <v>158</v>
      </c>
      <c r="L1713" s="1">
        <v>3600</v>
      </c>
      <c r="M1713" s="1">
        <v>568800</v>
      </c>
      <c r="N1713" s="1">
        <v>294</v>
      </c>
      <c r="O1713" s="1">
        <v>199</v>
      </c>
      <c r="P1713" s="1">
        <v>3550</v>
      </c>
      <c r="Q1713" s="1">
        <v>706450</v>
      </c>
      <c r="R1713" s="1">
        <v>43</v>
      </c>
      <c r="S1713" s="1">
        <v>223</v>
      </c>
      <c r="T1713" s="1">
        <v>3675</v>
      </c>
      <c r="U1713" s="1">
        <v>819525</v>
      </c>
      <c r="V1713" s="1">
        <v>46</v>
      </c>
      <c r="W1713" s="1">
        <v>265</v>
      </c>
      <c r="X1713" s="1">
        <v>3350</v>
      </c>
      <c r="Y1713" s="1">
        <v>887750</v>
      </c>
      <c r="Z1713" s="1">
        <v>20</v>
      </c>
      <c r="AA1713" s="1">
        <v>283</v>
      </c>
      <c r="AB1713" s="1">
        <v>3350</v>
      </c>
      <c r="AC1713" s="1">
        <v>948050</v>
      </c>
      <c r="AD1713" s="1">
        <v>49</v>
      </c>
      <c r="AE1713" s="1">
        <v>334</v>
      </c>
      <c r="AF1713" s="1">
        <v>3600</v>
      </c>
      <c r="AG1713" s="1">
        <v>1202400</v>
      </c>
      <c r="AH1713" s="1">
        <v>33</v>
      </c>
      <c r="AI1713" s="1">
        <v>362</v>
      </c>
      <c r="AJ1713" s="1">
        <v>3575</v>
      </c>
      <c r="AK1713" s="1">
        <v>1294150</v>
      </c>
      <c r="AL1713" s="1">
        <v>10</v>
      </c>
      <c r="AM1713" s="1">
        <v>599</v>
      </c>
      <c r="AN1713" s="1">
        <v>3135</v>
      </c>
      <c r="AO1713" s="1">
        <v>1877865</v>
      </c>
    </row>
    <row r="1714" spans="1:45" ht="15.75" x14ac:dyDescent="0.25">
      <c r="A1714" s="7">
        <v>39206</v>
      </c>
      <c r="B1714" s="1">
        <v>22</v>
      </c>
      <c r="C1714" s="1">
        <v>124</v>
      </c>
      <c r="D1714" s="1">
        <v>3700</v>
      </c>
      <c r="E1714" s="1">
        <v>452359</v>
      </c>
      <c r="F1714" s="1">
        <v>11</v>
      </c>
      <c r="G1714" s="1">
        <v>141</v>
      </c>
      <c r="H1714" s="1">
        <v>3625</v>
      </c>
      <c r="I1714" s="1">
        <v>516864</v>
      </c>
      <c r="J1714" s="1">
        <v>83</v>
      </c>
      <c r="K1714" s="1">
        <v>163</v>
      </c>
      <c r="L1714" s="1">
        <v>3583</v>
      </c>
      <c r="M1714" s="1">
        <v>579176</v>
      </c>
      <c r="N1714" s="1">
        <v>89</v>
      </c>
      <c r="O1714" s="1">
        <v>192</v>
      </c>
      <c r="P1714" s="1">
        <v>3542</v>
      </c>
      <c r="Q1714" s="1">
        <v>681508</v>
      </c>
      <c r="R1714" s="1">
        <v>123</v>
      </c>
      <c r="S1714" s="1">
        <v>229</v>
      </c>
      <c r="T1714" s="1">
        <v>3575</v>
      </c>
      <c r="U1714" s="1">
        <v>816836</v>
      </c>
      <c r="V1714" s="1">
        <v>19</v>
      </c>
      <c r="W1714" s="1">
        <v>260</v>
      </c>
      <c r="X1714" s="1">
        <v>3430</v>
      </c>
      <c r="Y1714" s="1">
        <v>911549</v>
      </c>
      <c r="Z1714" s="1"/>
      <c r="AA1714" s="1"/>
      <c r="AB1714" s="1"/>
      <c r="AC1714" s="1"/>
      <c r="AD1714" s="6"/>
      <c r="AE1714" s="1"/>
      <c r="AF1714" s="1"/>
      <c r="AG1714" s="1"/>
      <c r="AH1714" s="6"/>
      <c r="AI1714" s="1"/>
      <c r="AJ1714" s="1"/>
      <c r="AK1714" s="1"/>
      <c r="AL1714" s="6">
        <v>1</v>
      </c>
      <c r="AM1714" s="1">
        <v>430</v>
      </c>
      <c r="AN1714" s="1">
        <v>3200</v>
      </c>
      <c r="AO1714" s="1">
        <v>1376000</v>
      </c>
      <c r="AP1714">
        <v>14</v>
      </c>
      <c r="AQ1714">
        <v>605</v>
      </c>
      <c r="AR1714">
        <v>3264</v>
      </c>
      <c r="AS1714">
        <v>1977257</v>
      </c>
    </row>
    <row r="1715" spans="1:45" ht="15" x14ac:dyDescent="0.2">
      <c r="A1715" s="7">
        <v>39209</v>
      </c>
      <c r="B1715" s="1"/>
      <c r="C1715" s="1"/>
      <c r="D1715" s="1"/>
      <c r="E1715" s="1"/>
      <c r="F1715" s="1"/>
      <c r="G1715" s="1"/>
      <c r="H1715" s="1"/>
      <c r="I1715" s="1"/>
      <c r="J1715" s="1">
        <v>32</v>
      </c>
      <c r="K1715" s="1">
        <v>161</v>
      </c>
      <c r="L1715" s="1">
        <v>3483</v>
      </c>
      <c r="M1715" s="1">
        <v>571309</v>
      </c>
      <c r="N1715" s="1"/>
      <c r="O1715" s="1"/>
      <c r="P1715" s="1"/>
      <c r="Q1715" s="1"/>
      <c r="R1715" s="1">
        <v>21</v>
      </c>
      <c r="S1715" s="1">
        <v>222</v>
      </c>
      <c r="T1715" s="1">
        <v>3450</v>
      </c>
      <c r="U1715" s="1">
        <v>764914</v>
      </c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</row>
    <row r="1716" spans="1:45" ht="15" x14ac:dyDescent="0.2">
      <c r="A1716" s="7">
        <v>39210</v>
      </c>
      <c r="B1716" s="1">
        <v>105</v>
      </c>
      <c r="C1716" s="1">
        <v>120</v>
      </c>
      <c r="D1716" s="1">
        <v>3525</v>
      </c>
      <c r="E1716" s="1">
        <v>437952</v>
      </c>
      <c r="F1716" s="1">
        <v>154</v>
      </c>
      <c r="G1716" s="1">
        <v>144</v>
      </c>
      <c r="H1716" s="1">
        <v>3825</v>
      </c>
      <c r="I1716" s="1">
        <v>559962</v>
      </c>
      <c r="J1716" s="1">
        <v>140</v>
      </c>
      <c r="K1716" s="1">
        <v>164</v>
      </c>
      <c r="L1716" s="1">
        <v>3650</v>
      </c>
      <c r="M1716" s="1">
        <v>601234</v>
      </c>
      <c r="N1716" s="1">
        <v>195</v>
      </c>
      <c r="O1716" s="1">
        <v>194</v>
      </c>
      <c r="P1716" s="1">
        <v>3538</v>
      </c>
      <c r="Q1716" s="1">
        <v>695938</v>
      </c>
      <c r="R1716" s="1">
        <v>86</v>
      </c>
      <c r="S1716" s="1">
        <v>234</v>
      </c>
      <c r="T1716" s="1">
        <v>3400</v>
      </c>
      <c r="U1716" s="1">
        <v>807628</v>
      </c>
      <c r="V1716" s="1">
        <v>30</v>
      </c>
      <c r="W1716" s="1">
        <v>250</v>
      </c>
      <c r="X1716" s="1">
        <v>3485</v>
      </c>
      <c r="Y1716" s="1">
        <v>874857</v>
      </c>
      <c r="Z1716" s="1">
        <v>87</v>
      </c>
      <c r="AA1716" s="1">
        <v>298</v>
      </c>
      <c r="AB1716" s="1">
        <v>3416</v>
      </c>
      <c r="AC1716" s="1">
        <v>1016796</v>
      </c>
      <c r="AD1716" s="1">
        <v>25</v>
      </c>
      <c r="AE1716" s="1">
        <v>324</v>
      </c>
      <c r="AF1716" s="1">
        <v>3370</v>
      </c>
      <c r="AG1716" s="1">
        <v>1106150</v>
      </c>
      <c r="AH1716" s="1">
        <v>1</v>
      </c>
      <c r="AI1716" s="1">
        <v>388</v>
      </c>
      <c r="AJ1716" s="1">
        <v>3320</v>
      </c>
      <c r="AK1716" s="1">
        <v>1288160</v>
      </c>
      <c r="AL1716" s="1">
        <v>2</v>
      </c>
      <c r="AM1716" s="1">
        <v>402</v>
      </c>
      <c r="AN1716" s="1">
        <v>3400</v>
      </c>
      <c r="AO1716" s="1">
        <v>1366800</v>
      </c>
      <c r="AP1716">
        <v>15</v>
      </c>
      <c r="AQ1716">
        <v>574</v>
      </c>
      <c r="AR1716">
        <v>3163</v>
      </c>
      <c r="AS1716">
        <v>1807816</v>
      </c>
    </row>
    <row r="1717" spans="1:45" ht="15" x14ac:dyDescent="0.2">
      <c r="A1717" s="7">
        <v>39212</v>
      </c>
      <c r="B1717" s="1">
        <v>21</v>
      </c>
      <c r="C1717" s="1">
        <v>116</v>
      </c>
      <c r="D1717" s="1">
        <v>3900</v>
      </c>
      <c r="E1717" s="1">
        <v>455238</v>
      </c>
      <c r="F1717" s="1">
        <v>3</v>
      </c>
      <c r="G1717" s="1">
        <v>135</v>
      </c>
      <c r="H1717" s="1">
        <v>3650</v>
      </c>
      <c r="I1717" s="1">
        <v>493967</v>
      </c>
      <c r="J1717" s="1">
        <v>184</v>
      </c>
      <c r="K1717" s="1">
        <v>164</v>
      </c>
      <c r="L1717" s="1">
        <v>3582</v>
      </c>
      <c r="M1717" s="1">
        <v>588274</v>
      </c>
      <c r="N1717" s="1">
        <v>220</v>
      </c>
      <c r="O1717" s="1">
        <v>202</v>
      </c>
      <c r="P1717" s="1">
        <v>3441</v>
      </c>
      <c r="Q1717" s="1">
        <v>704369</v>
      </c>
      <c r="R1717" s="1">
        <v>183</v>
      </c>
      <c r="S1717" s="1">
        <v>237</v>
      </c>
      <c r="T1717" s="1">
        <v>3401</v>
      </c>
      <c r="U1717" s="1">
        <v>809542</v>
      </c>
      <c r="V1717" s="1">
        <v>84</v>
      </c>
      <c r="W1717" s="1">
        <v>265</v>
      </c>
      <c r="X1717" s="1">
        <v>3380</v>
      </c>
      <c r="Y1717" s="1">
        <v>899729</v>
      </c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</row>
    <row r="1718" spans="1:45" ht="15" x14ac:dyDescent="0.2">
      <c r="A1718" s="7">
        <v>39213</v>
      </c>
      <c r="B1718" s="1">
        <v>67</v>
      </c>
      <c r="C1718" s="1">
        <v>121</v>
      </c>
      <c r="D1718" s="1">
        <v>3958</v>
      </c>
      <c r="E1718" s="1">
        <v>501630</v>
      </c>
      <c r="F1718" s="1"/>
      <c r="G1718" s="1"/>
      <c r="H1718" s="1"/>
      <c r="I1718" s="1"/>
      <c r="J1718" s="1">
        <v>77</v>
      </c>
      <c r="K1718" s="1">
        <v>163</v>
      </c>
      <c r="L1718" s="1">
        <v>3657</v>
      </c>
      <c r="M1718" s="1">
        <v>606218</v>
      </c>
      <c r="N1718" s="1">
        <v>68</v>
      </c>
      <c r="O1718" s="1">
        <v>204</v>
      </c>
      <c r="P1718" s="1">
        <v>3533</v>
      </c>
      <c r="Q1718" s="1">
        <v>718110</v>
      </c>
      <c r="R1718" s="1">
        <v>5</v>
      </c>
      <c r="S1718" s="1">
        <v>243</v>
      </c>
      <c r="T1718" s="1">
        <v>3500</v>
      </c>
      <c r="U1718" s="1">
        <v>851200</v>
      </c>
      <c r="V1718" s="1">
        <v>2</v>
      </c>
      <c r="W1718" s="1">
        <v>278</v>
      </c>
      <c r="X1718" s="1">
        <v>3340</v>
      </c>
      <c r="Y1718" s="1">
        <v>928520</v>
      </c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>
        <v>6</v>
      </c>
      <c r="AQ1718">
        <v>600</v>
      </c>
      <c r="AR1718">
        <v>3142</v>
      </c>
      <c r="AS1718">
        <v>1879933</v>
      </c>
    </row>
    <row r="1719" spans="1:45" ht="15" x14ac:dyDescent="0.2">
      <c r="A1719" s="7">
        <v>39216</v>
      </c>
      <c r="B1719" s="1">
        <v>14</v>
      </c>
      <c r="C1719" s="1">
        <v>123</v>
      </c>
      <c r="D1719" s="1">
        <v>3900</v>
      </c>
      <c r="E1719" s="1">
        <v>478586</v>
      </c>
      <c r="F1719" s="1"/>
      <c r="G1719" s="1"/>
      <c r="H1719" s="1"/>
      <c r="I1719" s="1"/>
      <c r="J1719" s="1">
        <v>30</v>
      </c>
      <c r="K1719" s="1">
        <v>161</v>
      </c>
      <c r="L1719" s="1">
        <v>3650</v>
      </c>
      <c r="M1719" s="1">
        <v>588380</v>
      </c>
      <c r="N1719" s="1">
        <v>47</v>
      </c>
      <c r="O1719" s="1">
        <v>203</v>
      </c>
      <c r="P1719" s="1">
        <v>3550</v>
      </c>
      <c r="Q1719" s="1">
        <v>722404</v>
      </c>
      <c r="R1719" s="1">
        <v>41</v>
      </c>
      <c r="S1719" s="1">
        <v>234</v>
      </c>
      <c r="T1719" s="1">
        <v>3450</v>
      </c>
      <c r="U1719" s="1">
        <v>807132</v>
      </c>
      <c r="V1719" s="1">
        <v>20</v>
      </c>
      <c r="W1719" s="1">
        <v>257</v>
      </c>
      <c r="X1719" s="1">
        <v>3400</v>
      </c>
      <c r="Y1719" s="1">
        <v>872440</v>
      </c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</row>
    <row r="1720" spans="1:45" ht="15" x14ac:dyDescent="0.2">
      <c r="A1720" s="7">
        <v>39217</v>
      </c>
      <c r="B1720" s="1">
        <v>78</v>
      </c>
      <c r="C1720" s="1">
        <v>123</v>
      </c>
      <c r="D1720" s="1">
        <v>4100</v>
      </c>
      <c r="E1720" s="1">
        <v>529553</v>
      </c>
      <c r="F1720" s="1">
        <v>137</v>
      </c>
      <c r="G1720" s="1">
        <v>141</v>
      </c>
      <c r="H1720" s="1">
        <v>3914</v>
      </c>
      <c r="I1720" s="1">
        <v>560482</v>
      </c>
      <c r="J1720" s="1">
        <v>283</v>
      </c>
      <c r="K1720" s="1">
        <v>161</v>
      </c>
      <c r="L1720" s="1">
        <v>3812</v>
      </c>
      <c r="M1720" s="1">
        <v>618022</v>
      </c>
      <c r="N1720" s="1">
        <v>221</v>
      </c>
      <c r="O1720" s="1">
        <v>200</v>
      </c>
      <c r="P1720" s="1">
        <v>3617</v>
      </c>
      <c r="Q1720" s="1">
        <v>728567</v>
      </c>
      <c r="R1720" s="1">
        <v>113</v>
      </c>
      <c r="S1720" s="1">
        <v>238</v>
      </c>
      <c r="T1720" s="1">
        <v>3458</v>
      </c>
      <c r="U1720" s="1">
        <v>825825</v>
      </c>
      <c r="V1720" s="1">
        <v>68</v>
      </c>
      <c r="W1720" s="1">
        <v>270</v>
      </c>
      <c r="X1720" s="1">
        <v>3455</v>
      </c>
      <c r="Y1720" s="1">
        <v>936967</v>
      </c>
      <c r="Z1720" s="1">
        <v>31</v>
      </c>
      <c r="AA1720" s="1">
        <v>297</v>
      </c>
      <c r="AB1720" s="1">
        <v>3410</v>
      </c>
      <c r="AC1720" s="1">
        <v>1019932</v>
      </c>
      <c r="AD1720" s="1">
        <v>10</v>
      </c>
      <c r="AE1720" s="1">
        <v>342</v>
      </c>
      <c r="AF1720" s="1">
        <v>3260</v>
      </c>
      <c r="AG1720" s="1">
        <v>1103644</v>
      </c>
      <c r="AH1720" s="1"/>
      <c r="AI1720" s="1"/>
      <c r="AJ1720" s="1"/>
      <c r="AK1720" s="1"/>
      <c r="AL1720" s="1">
        <v>13</v>
      </c>
      <c r="AM1720" s="1">
        <v>409</v>
      </c>
      <c r="AN1720" s="1">
        <v>3190</v>
      </c>
      <c r="AO1720" s="1">
        <v>1341289</v>
      </c>
      <c r="AP1720">
        <v>9</v>
      </c>
      <c r="AQ1720">
        <v>676</v>
      </c>
      <c r="AR1720">
        <v>3037</v>
      </c>
      <c r="AS1720">
        <v>2047778</v>
      </c>
    </row>
    <row r="1721" spans="1:45" ht="15" x14ac:dyDescent="0.2">
      <c r="A1721" s="7">
        <v>39219</v>
      </c>
      <c r="B1721" s="1">
        <v>4</v>
      </c>
      <c r="C1721" s="1">
        <v>120</v>
      </c>
      <c r="D1721" s="1">
        <v>3600</v>
      </c>
      <c r="E1721" s="1">
        <v>432000</v>
      </c>
      <c r="F1721" s="1">
        <v>8</v>
      </c>
      <c r="G1721" s="1">
        <v>146</v>
      </c>
      <c r="H1721" s="1">
        <v>3625</v>
      </c>
      <c r="I1721" s="1">
        <v>529250</v>
      </c>
      <c r="J1721" s="1">
        <v>139</v>
      </c>
      <c r="K1721" s="1">
        <v>166</v>
      </c>
      <c r="L1721" s="1">
        <v>3700</v>
      </c>
      <c r="M1721" s="1">
        <v>614200</v>
      </c>
      <c r="N1721" s="1">
        <v>190</v>
      </c>
      <c r="O1721" s="1">
        <v>200</v>
      </c>
      <c r="P1721" s="1">
        <v>3625</v>
      </c>
      <c r="Q1721" s="1">
        <v>725000</v>
      </c>
      <c r="R1721" s="1">
        <v>122</v>
      </c>
      <c r="S1721" s="1">
        <v>229</v>
      </c>
      <c r="T1721" s="1">
        <v>3500</v>
      </c>
      <c r="U1721" s="1">
        <v>801500</v>
      </c>
      <c r="V1721" s="1">
        <v>118</v>
      </c>
      <c r="W1721" s="1">
        <v>257</v>
      </c>
      <c r="X1721" s="1">
        <v>3450</v>
      </c>
      <c r="Y1721" s="1">
        <v>886650</v>
      </c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</row>
    <row r="1722" spans="1:45" ht="15" x14ac:dyDescent="0.2">
      <c r="A1722" s="7">
        <v>39220</v>
      </c>
      <c r="B1722" s="1">
        <v>10</v>
      </c>
      <c r="C1722" s="1">
        <v>101</v>
      </c>
      <c r="D1722" s="1">
        <v>3950</v>
      </c>
      <c r="E1722" s="1">
        <v>402140</v>
      </c>
      <c r="F1722" s="1">
        <v>95</v>
      </c>
      <c r="G1722" s="1">
        <v>137</v>
      </c>
      <c r="H1722" s="1">
        <v>3925</v>
      </c>
      <c r="I1722" s="1">
        <v>540284</v>
      </c>
      <c r="J1722" s="1">
        <v>89</v>
      </c>
      <c r="K1722" s="1">
        <v>167</v>
      </c>
      <c r="L1722" s="1">
        <v>3650</v>
      </c>
      <c r="M1722" s="1">
        <v>611343</v>
      </c>
      <c r="N1722" s="1">
        <v>128</v>
      </c>
      <c r="O1722" s="1">
        <v>187</v>
      </c>
      <c r="P1722" s="1">
        <v>3614</v>
      </c>
      <c r="Q1722" s="1">
        <v>675210</v>
      </c>
      <c r="R1722" s="1">
        <v>21</v>
      </c>
      <c r="S1722" s="1">
        <v>227</v>
      </c>
      <c r="T1722" s="1">
        <v>3500</v>
      </c>
      <c r="U1722" s="1">
        <v>793000</v>
      </c>
      <c r="V1722" s="1">
        <v>12</v>
      </c>
      <c r="W1722" s="1">
        <v>269</v>
      </c>
      <c r="X1722" s="1">
        <v>3320</v>
      </c>
      <c r="Y1722" s="1">
        <v>897587</v>
      </c>
      <c r="Z1722" s="1">
        <v>1</v>
      </c>
      <c r="AA1722" s="1">
        <v>296</v>
      </c>
      <c r="AB1722" s="1">
        <v>3440</v>
      </c>
      <c r="AC1722" s="1">
        <v>1018240</v>
      </c>
      <c r="AD1722" s="1"/>
      <c r="AE1722" s="1"/>
      <c r="AF1722" s="1"/>
      <c r="AG1722" s="1"/>
      <c r="AH1722" s="1">
        <v>2</v>
      </c>
      <c r="AI1722" s="1">
        <v>383</v>
      </c>
      <c r="AJ1722" s="1">
        <v>3230</v>
      </c>
      <c r="AK1722" s="1">
        <v>1236880</v>
      </c>
      <c r="AL1722" s="1">
        <v>31</v>
      </c>
      <c r="AM1722" s="1">
        <v>462</v>
      </c>
      <c r="AN1722" s="1">
        <v>3275</v>
      </c>
      <c r="AO1722" s="1">
        <v>1541637</v>
      </c>
      <c r="AP1722">
        <v>31</v>
      </c>
      <c r="AQ1722">
        <v>462</v>
      </c>
      <c r="AR1722">
        <v>3275</v>
      </c>
      <c r="AS1722">
        <v>1541637</v>
      </c>
    </row>
    <row r="1723" spans="1:45" ht="15.75" x14ac:dyDescent="0.25">
      <c r="A1723" s="7">
        <v>39223</v>
      </c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6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</row>
    <row r="1724" spans="1:45" ht="15" x14ac:dyDescent="0.2">
      <c r="A1724" s="7">
        <v>39224</v>
      </c>
      <c r="B1724" s="1">
        <v>14</v>
      </c>
      <c r="C1724" s="1">
        <v>101</v>
      </c>
      <c r="D1724" s="1">
        <v>4100</v>
      </c>
      <c r="E1724" s="1">
        <v>412343</v>
      </c>
      <c r="F1724" s="1">
        <v>334</v>
      </c>
      <c r="G1724" s="1">
        <v>141</v>
      </c>
      <c r="H1724" s="1">
        <v>3831</v>
      </c>
      <c r="I1724" s="1">
        <v>551525</v>
      </c>
      <c r="J1724" s="1">
        <v>267</v>
      </c>
      <c r="K1724" s="1">
        <v>165</v>
      </c>
      <c r="L1724" s="1">
        <v>3705</v>
      </c>
      <c r="M1724" s="1">
        <v>614077</v>
      </c>
      <c r="N1724" s="1">
        <v>453</v>
      </c>
      <c r="O1724" s="1">
        <v>196</v>
      </c>
      <c r="P1724" s="1">
        <v>3584</v>
      </c>
      <c r="Q1724" s="1">
        <v>709510</v>
      </c>
      <c r="R1724" s="1">
        <v>119</v>
      </c>
      <c r="S1724" s="1">
        <v>229</v>
      </c>
      <c r="T1724" s="1">
        <v>3492</v>
      </c>
      <c r="U1724" s="1">
        <v>802532</v>
      </c>
      <c r="V1724" s="1">
        <v>12</v>
      </c>
      <c r="W1724" s="1">
        <v>271</v>
      </c>
      <c r="X1724" s="1">
        <v>3300</v>
      </c>
      <c r="Y1724" s="1">
        <v>893200</v>
      </c>
      <c r="Z1724" s="1">
        <v>49</v>
      </c>
      <c r="AA1724" s="1">
        <v>299</v>
      </c>
      <c r="AB1724" s="1">
        <v>3370</v>
      </c>
      <c r="AC1724" s="1">
        <v>1006538</v>
      </c>
      <c r="AD1724" s="1">
        <v>18</v>
      </c>
      <c r="AE1724" s="1">
        <v>326</v>
      </c>
      <c r="AF1724" s="1">
        <v>3280</v>
      </c>
      <c r="AG1724" s="1">
        <v>1045369</v>
      </c>
      <c r="AH1724" s="1"/>
      <c r="AI1724" s="1"/>
      <c r="AJ1724" s="1"/>
      <c r="AK1724" s="1"/>
      <c r="AL1724" s="1"/>
      <c r="AM1724" s="1"/>
      <c r="AN1724" s="1"/>
      <c r="AO1724" s="1"/>
      <c r="AP1724">
        <v>8</v>
      </c>
      <c r="AQ1724">
        <v>495</v>
      </c>
      <c r="AR1724">
        <v>3256</v>
      </c>
      <c r="AS1724">
        <v>1631540</v>
      </c>
    </row>
    <row r="1725" spans="1:45" ht="15.75" x14ac:dyDescent="0.25">
      <c r="A1725" s="7">
        <v>39226</v>
      </c>
      <c r="B1725" s="1">
        <v>55</v>
      </c>
      <c r="C1725" s="1">
        <v>121</v>
      </c>
      <c r="D1725" s="1">
        <v>3717</v>
      </c>
      <c r="E1725" s="1">
        <v>453598</v>
      </c>
      <c r="F1725" s="1"/>
      <c r="G1725" s="1"/>
      <c r="H1725" s="1"/>
      <c r="I1725" s="1"/>
      <c r="J1725" s="1">
        <v>97</v>
      </c>
      <c r="K1725" s="1">
        <v>163</v>
      </c>
      <c r="L1725" s="1">
        <v>3762</v>
      </c>
      <c r="M1725" s="1">
        <v>619447</v>
      </c>
      <c r="N1725" s="1">
        <v>235</v>
      </c>
      <c r="O1725" s="1">
        <v>198</v>
      </c>
      <c r="P1725" s="1">
        <v>3696</v>
      </c>
      <c r="Q1725" s="1">
        <v>729663</v>
      </c>
      <c r="R1725" s="1">
        <v>47</v>
      </c>
      <c r="S1725" s="1">
        <v>232</v>
      </c>
      <c r="T1725" s="1">
        <v>3500</v>
      </c>
      <c r="U1725" s="1">
        <v>811553</v>
      </c>
      <c r="V1725" s="1">
        <v>140</v>
      </c>
      <c r="W1725" s="1">
        <v>265</v>
      </c>
      <c r="X1725" s="1">
        <v>3514</v>
      </c>
      <c r="Y1725" s="1">
        <v>929615</v>
      </c>
      <c r="Z1725" s="6">
        <v>25</v>
      </c>
      <c r="AA1725" s="1">
        <v>301</v>
      </c>
      <c r="AB1725" s="1">
        <v>3445</v>
      </c>
      <c r="AC1725" s="1">
        <v>1023159</v>
      </c>
      <c r="AD1725" s="1">
        <v>21</v>
      </c>
      <c r="AE1725" s="1">
        <v>331</v>
      </c>
      <c r="AF1725" s="1">
        <v>3365</v>
      </c>
      <c r="AG1725" s="1">
        <v>1116797</v>
      </c>
      <c r="AH1725" s="1">
        <v>6</v>
      </c>
      <c r="AI1725" s="1">
        <v>369</v>
      </c>
      <c r="AJ1725" s="1">
        <v>3950</v>
      </c>
      <c r="AK1725" s="1">
        <v>1456233</v>
      </c>
      <c r="AL1725" s="1">
        <v>17</v>
      </c>
      <c r="AM1725" s="1">
        <v>581</v>
      </c>
      <c r="AN1725" s="1">
        <v>3163</v>
      </c>
      <c r="AO1725" s="1">
        <v>1850932</v>
      </c>
    </row>
    <row r="1726" spans="1:45" ht="15.75" x14ac:dyDescent="0.25">
      <c r="A1726" s="7">
        <v>39227</v>
      </c>
      <c r="B1726" s="1">
        <v>10</v>
      </c>
      <c r="C1726" s="1">
        <v>127</v>
      </c>
      <c r="D1726" s="1">
        <v>3850</v>
      </c>
      <c r="E1726" s="1">
        <v>488180</v>
      </c>
      <c r="F1726" s="1">
        <v>29</v>
      </c>
      <c r="G1726" s="1">
        <v>140</v>
      </c>
      <c r="H1726" s="49">
        <v>3850</v>
      </c>
      <c r="I1726" s="1">
        <v>541352</v>
      </c>
      <c r="J1726" s="49">
        <v>200</v>
      </c>
      <c r="K1726" s="1">
        <v>162</v>
      </c>
      <c r="L1726" s="49">
        <v>3775</v>
      </c>
      <c r="M1726" s="1">
        <v>622533</v>
      </c>
      <c r="N1726" s="49">
        <v>83</v>
      </c>
      <c r="O1726" s="1">
        <v>197</v>
      </c>
      <c r="P1726" s="49">
        <v>3667</v>
      </c>
      <c r="Q1726" s="1">
        <v>731719</v>
      </c>
      <c r="R1726" s="49">
        <v>1</v>
      </c>
      <c r="S1726" s="1">
        <v>240</v>
      </c>
      <c r="T1726" s="49">
        <v>3350</v>
      </c>
      <c r="U1726" s="1">
        <v>804000</v>
      </c>
      <c r="V1726" s="49">
        <v>2</v>
      </c>
      <c r="W1726" s="1">
        <v>265</v>
      </c>
      <c r="X1726" s="49">
        <v>3400</v>
      </c>
      <c r="Y1726" s="1">
        <v>901000</v>
      </c>
      <c r="Z1726" s="49">
        <v>10</v>
      </c>
      <c r="AA1726" s="1">
        <v>287</v>
      </c>
      <c r="AB1726" s="49">
        <v>3400</v>
      </c>
      <c r="AC1726" s="1">
        <v>976480</v>
      </c>
      <c r="AD1726" s="49">
        <v>1</v>
      </c>
      <c r="AE1726" s="1">
        <v>322</v>
      </c>
      <c r="AF1726" s="49">
        <v>3440</v>
      </c>
      <c r="AG1726" s="1">
        <v>1107680</v>
      </c>
      <c r="AH1726" s="49">
        <v>1</v>
      </c>
      <c r="AI1726" s="1">
        <v>396</v>
      </c>
      <c r="AJ1726" s="49">
        <v>3280</v>
      </c>
      <c r="AK1726" s="1">
        <v>1298880</v>
      </c>
      <c r="AL1726" s="1"/>
      <c r="AM1726" s="1"/>
      <c r="AN1726" s="1"/>
      <c r="AO1726" s="1"/>
      <c r="AP1726">
        <v>7</v>
      </c>
      <c r="AQ1726">
        <v>579</v>
      </c>
      <c r="AR1726">
        <v>3292</v>
      </c>
      <c r="AS1726">
        <v>1911194</v>
      </c>
    </row>
    <row r="1727" spans="1:45" ht="15.75" x14ac:dyDescent="0.25">
      <c r="A1727" s="7">
        <v>39230</v>
      </c>
      <c r="B1727" s="1"/>
      <c r="C1727" s="1"/>
      <c r="D1727" s="1"/>
      <c r="E1727" s="1"/>
      <c r="F1727" s="1">
        <v>20</v>
      </c>
      <c r="G1727" s="1">
        <v>138</v>
      </c>
      <c r="H1727" s="1">
        <v>3400</v>
      </c>
      <c r="I1727" s="1">
        <v>468520</v>
      </c>
      <c r="J1727" s="1">
        <v>104</v>
      </c>
      <c r="K1727" s="1">
        <v>168</v>
      </c>
      <c r="L1727" s="1">
        <v>3725</v>
      </c>
      <c r="M1727" s="1">
        <v>629392</v>
      </c>
      <c r="N1727" s="1">
        <v>146</v>
      </c>
      <c r="O1727" s="1">
        <v>201</v>
      </c>
      <c r="P1727" s="1">
        <v>3544</v>
      </c>
      <c r="Q1727" s="1">
        <v>715964</v>
      </c>
      <c r="R1727" s="1">
        <v>91</v>
      </c>
      <c r="S1727" s="1">
        <v>228</v>
      </c>
      <c r="T1727" s="1">
        <v>3542</v>
      </c>
      <c r="U1727" s="1">
        <v>811827</v>
      </c>
      <c r="V1727" s="49">
        <v>61</v>
      </c>
      <c r="W1727" s="1">
        <v>262</v>
      </c>
      <c r="X1727" s="1">
        <v>3420</v>
      </c>
      <c r="Y1727" s="1">
        <v>898395</v>
      </c>
      <c r="Z1727" s="1">
        <v>48</v>
      </c>
      <c r="AA1727" s="1">
        <v>293</v>
      </c>
      <c r="AB1727" s="6">
        <v>3367</v>
      </c>
      <c r="AC1727" s="1">
        <v>983662</v>
      </c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</row>
    <row r="1728" spans="1:45" ht="15.75" x14ac:dyDescent="0.25">
      <c r="A1728" s="7">
        <v>39231</v>
      </c>
      <c r="B1728" s="1">
        <v>113</v>
      </c>
      <c r="C1728" s="1">
        <v>119</v>
      </c>
      <c r="D1728" s="1">
        <v>3864</v>
      </c>
      <c r="E1728" s="1">
        <v>461024</v>
      </c>
      <c r="F1728" s="1">
        <v>171</v>
      </c>
      <c r="G1728" s="1">
        <v>143</v>
      </c>
      <c r="H1728" s="6">
        <v>3912</v>
      </c>
      <c r="I1728" s="1">
        <v>558512</v>
      </c>
      <c r="J1728" s="49">
        <v>178</v>
      </c>
      <c r="K1728" s="1">
        <v>164</v>
      </c>
      <c r="L1728" s="1">
        <v>3833</v>
      </c>
      <c r="M1728" s="1">
        <v>630338</v>
      </c>
      <c r="N1728" s="1">
        <v>245</v>
      </c>
      <c r="O1728" s="1">
        <v>199</v>
      </c>
      <c r="P1728" s="1">
        <v>3727</v>
      </c>
      <c r="Q1728" s="1">
        <v>744808</v>
      </c>
      <c r="R1728" s="1">
        <v>110</v>
      </c>
      <c r="S1728" s="1">
        <v>229</v>
      </c>
      <c r="T1728" s="1">
        <v>3629</v>
      </c>
      <c r="U1728" s="1">
        <v>843370</v>
      </c>
      <c r="V1728" s="1">
        <v>229</v>
      </c>
      <c r="W1728" s="1">
        <v>263</v>
      </c>
      <c r="X1728" s="1">
        <v>3540</v>
      </c>
      <c r="Y1728" s="1">
        <v>934322</v>
      </c>
      <c r="Z1728" s="1">
        <v>99</v>
      </c>
      <c r="AA1728" s="1">
        <v>309</v>
      </c>
      <c r="AB1728" s="6">
        <v>3463</v>
      </c>
      <c r="AC1728" s="1">
        <v>1071536</v>
      </c>
      <c r="AD1728" s="1"/>
      <c r="AE1728" s="1"/>
      <c r="AF1728" s="1"/>
      <c r="AG1728" s="1"/>
      <c r="AH1728" s="1">
        <v>17</v>
      </c>
      <c r="AI1728" s="1">
        <v>380</v>
      </c>
      <c r="AJ1728" s="1">
        <v>3500</v>
      </c>
      <c r="AK1728" s="49">
        <v>1329588</v>
      </c>
      <c r="AL1728" s="1">
        <v>30</v>
      </c>
      <c r="AM1728" s="1">
        <v>435</v>
      </c>
      <c r="AN1728" s="1">
        <v>3340</v>
      </c>
      <c r="AO1728" s="1">
        <v>1475635</v>
      </c>
      <c r="AP1728" s="6">
        <v>8</v>
      </c>
      <c r="AQ1728" s="6">
        <v>611</v>
      </c>
      <c r="AR1728">
        <v>3064</v>
      </c>
      <c r="AS1728">
        <v>1884965</v>
      </c>
    </row>
    <row r="1729" spans="1:45" ht="15.75" x14ac:dyDescent="0.25">
      <c r="A1729" s="7">
        <v>39233</v>
      </c>
      <c r="B1729" s="1">
        <v>96</v>
      </c>
      <c r="C1729" s="1">
        <v>120</v>
      </c>
      <c r="D1729" s="1">
        <v>3900</v>
      </c>
      <c r="E1729" s="1">
        <v>481954</v>
      </c>
      <c r="F1729" s="1">
        <v>36</v>
      </c>
      <c r="G1729" s="1">
        <v>147</v>
      </c>
      <c r="H1729" s="6">
        <v>3883</v>
      </c>
      <c r="I1729" s="1">
        <v>574008</v>
      </c>
      <c r="J1729" s="1">
        <v>86</v>
      </c>
      <c r="K1729" s="1">
        <v>165</v>
      </c>
      <c r="L1729" s="1">
        <v>3694</v>
      </c>
      <c r="M1729" s="1">
        <v>627163</v>
      </c>
      <c r="N1729" s="1">
        <v>245</v>
      </c>
      <c r="O1729" s="1">
        <v>198</v>
      </c>
      <c r="P1729" s="1">
        <v>3735</v>
      </c>
      <c r="Q1729" s="1">
        <v>741394</v>
      </c>
      <c r="R1729" s="1">
        <v>248</v>
      </c>
      <c r="S1729" s="1">
        <v>236</v>
      </c>
      <c r="T1729" s="1">
        <v>3527</v>
      </c>
      <c r="U1729" s="1">
        <v>831147</v>
      </c>
      <c r="V1729" s="49">
        <v>504</v>
      </c>
      <c r="W1729" s="1">
        <v>265</v>
      </c>
      <c r="X1729" s="1">
        <v>3445</v>
      </c>
      <c r="Y1729" s="1">
        <v>920249</v>
      </c>
      <c r="Z1729" s="1">
        <v>139</v>
      </c>
      <c r="AA1729" s="1">
        <v>295</v>
      </c>
      <c r="AB1729" s="6">
        <v>3414</v>
      </c>
      <c r="AC1729" s="1">
        <v>1012865</v>
      </c>
      <c r="AD1729" s="1">
        <v>20</v>
      </c>
      <c r="AE1729" s="1">
        <v>328</v>
      </c>
      <c r="AF1729" s="1">
        <v>3480</v>
      </c>
      <c r="AG1729" s="1">
        <v>1143180</v>
      </c>
      <c r="AH1729" s="1"/>
      <c r="AI1729" s="1"/>
      <c r="AJ1729" s="1"/>
      <c r="AK1729" s="1"/>
      <c r="AL1729" s="1"/>
      <c r="AM1729" s="1"/>
      <c r="AN1729" s="1"/>
      <c r="AO1729" s="1"/>
      <c r="AP1729" s="6">
        <v>19</v>
      </c>
      <c r="AQ1729" s="6">
        <v>595</v>
      </c>
      <c r="AR1729">
        <v>3101</v>
      </c>
      <c r="AS1729">
        <v>1847295</v>
      </c>
    </row>
    <row r="1730" spans="1:45" ht="15" x14ac:dyDescent="0.2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</row>
    <row r="1731" spans="1:45" ht="15.75" x14ac:dyDescent="0.25">
      <c r="A1731" s="7">
        <v>39234</v>
      </c>
      <c r="B1731" s="1">
        <v>11</v>
      </c>
      <c r="C1731" s="1">
        <v>115</v>
      </c>
      <c r="D1731" s="1">
        <v>3833</v>
      </c>
      <c r="E1731" s="1">
        <v>443920</v>
      </c>
      <c r="F1731" s="1">
        <v>105</v>
      </c>
      <c r="G1731" s="1">
        <v>142</v>
      </c>
      <c r="H1731" s="6">
        <v>3780</v>
      </c>
      <c r="I1731" s="1">
        <v>541732</v>
      </c>
      <c r="J1731" s="49">
        <v>166</v>
      </c>
      <c r="K1731" s="1">
        <v>168</v>
      </c>
      <c r="L1731" s="1">
        <v>3709</v>
      </c>
      <c r="M1731" s="1">
        <v>632924</v>
      </c>
      <c r="N1731" s="1">
        <v>209</v>
      </c>
      <c r="O1731" s="1">
        <v>186</v>
      </c>
      <c r="P1731" s="1">
        <v>3679</v>
      </c>
      <c r="Q1731" s="1">
        <v>694578</v>
      </c>
      <c r="R1731" s="1">
        <v>146</v>
      </c>
      <c r="S1731" s="1">
        <v>246</v>
      </c>
      <c r="T1731" s="1">
        <v>3430</v>
      </c>
      <c r="U1731" s="1">
        <v>839898</v>
      </c>
      <c r="V1731" s="49">
        <v>231</v>
      </c>
      <c r="W1731" s="1">
        <v>259</v>
      </c>
      <c r="X1731" s="1">
        <v>3362</v>
      </c>
      <c r="Y1731" s="1">
        <v>876271</v>
      </c>
      <c r="Z1731" s="6">
        <v>38</v>
      </c>
      <c r="AA1731" s="49">
        <v>299</v>
      </c>
      <c r="AB1731" s="6">
        <v>3410</v>
      </c>
      <c r="AC1731" s="1">
        <v>1019510</v>
      </c>
      <c r="AD1731" s="1">
        <v>1</v>
      </c>
      <c r="AE1731" s="1">
        <v>354</v>
      </c>
      <c r="AF1731" s="1">
        <v>3240</v>
      </c>
      <c r="AG1731" s="1">
        <v>1146960</v>
      </c>
      <c r="AH1731" s="1"/>
      <c r="AI1731" s="1"/>
      <c r="AJ1731" s="1"/>
      <c r="AK1731" s="49"/>
      <c r="AL1731" s="1">
        <v>33</v>
      </c>
      <c r="AM1731" s="1">
        <v>425</v>
      </c>
      <c r="AN1731" s="1">
        <v>3193</v>
      </c>
      <c r="AO1731" s="1">
        <v>1389288</v>
      </c>
      <c r="AP1731" s="6">
        <v>8</v>
      </c>
      <c r="AQ1731">
        <v>630</v>
      </c>
      <c r="AR1731">
        <v>3116</v>
      </c>
      <c r="AS1731">
        <v>1957512</v>
      </c>
    </row>
    <row r="1732" spans="1:45" ht="15.75" x14ac:dyDescent="0.25">
      <c r="A1732" s="7">
        <v>39237</v>
      </c>
      <c r="B1732" s="1"/>
      <c r="C1732" s="1"/>
      <c r="D1732" s="6"/>
      <c r="E1732" s="1"/>
      <c r="F1732" s="49"/>
      <c r="G1732" s="1"/>
      <c r="H1732" s="49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6"/>
      <c r="W1732" s="49"/>
      <c r="X1732" s="1"/>
      <c r="Y1732" s="1"/>
      <c r="Z1732" s="6"/>
      <c r="AA1732" s="1"/>
      <c r="AB1732" s="6"/>
      <c r="AC1732" s="1"/>
      <c r="AD1732" s="6"/>
      <c r="AE1732" s="1"/>
      <c r="AF1732" s="6"/>
      <c r="AG1732" s="1"/>
      <c r="AH1732" s="6"/>
      <c r="AI1732" s="1"/>
      <c r="AJ1732" s="1"/>
      <c r="AK1732" s="1"/>
      <c r="AL1732" s="1"/>
      <c r="AM1732" s="1"/>
      <c r="AN1732" s="1"/>
      <c r="AO1732" s="1"/>
    </row>
    <row r="1733" spans="1:45" ht="15.75" x14ac:dyDescent="0.25">
      <c r="A1733" s="7">
        <v>39238</v>
      </c>
      <c r="B1733" s="1">
        <v>85</v>
      </c>
      <c r="C1733" s="49">
        <v>126</v>
      </c>
      <c r="D1733" s="6">
        <v>4050</v>
      </c>
      <c r="E1733" s="1">
        <v>527762</v>
      </c>
      <c r="F1733" s="6">
        <v>63</v>
      </c>
      <c r="G1733" s="49">
        <v>138</v>
      </c>
      <c r="H1733" s="6">
        <v>4025</v>
      </c>
      <c r="I1733" s="6">
        <v>554778</v>
      </c>
      <c r="J1733" s="49">
        <v>216</v>
      </c>
      <c r="K1733" s="6">
        <v>166</v>
      </c>
      <c r="L1733" s="6">
        <v>3900</v>
      </c>
      <c r="M1733" s="6">
        <v>648671</v>
      </c>
      <c r="N1733" s="6">
        <v>419</v>
      </c>
      <c r="O1733" s="6">
        <v>202</v>
      </c>
      <c r="P1733" s="6">
        <v>3625</v>
      </c>
      <c r="Q1733" s="6">
        <v>740127</v>
      </c>
      <c r="R1733" s="6">
        <v>166</v>
      </c>
      <c r="S1733" s="6">
        <v>238</v>
      </c>
      <c r="T1733" s="6">
        <v>3500</v>
      </c>
      <c r="U1733" s="6">
        <v>831713</v>
      </c>
      <c r="V1733" s="6">
        <v>130</v>
      </c>
      <c r="W1733" s="6">
        <v>259</v>
      </c>
      <c r="X1733" s="6">
        <v>3390</v>
      </c>
      <c r="Y1733" s="6">
        <v>877697</v>
      </c>
      <c r="Z1733" s="6">
        <v>219</v>
      </c>
      <c r="AA1733" s="49">
        <v>298</v>
      </c>
      <c r="AB1733" s="6">
        <v>3348</v>
      </c>
      <c r="AC1733" s="6">
        <v>1018960</v>
      </c>
      <c r="AD1733" s="6">
        <v>2</v>
      </c>
      <c r="AE1733" s="6">
        <v>325</v>
      </c>
      <c r="AF1733" s="6">
        <v>3300</v>
      </c>
      <c r="AG1733" s="6">
        <v>1072440</v>
      </c>
      <c r="AH1733" s="6"/>
      <c r="AI1733" s="1"/>
      <c r="AJ1733" s="1"/>
      <c r="AK1733" s="49"/>
      <c r="AL1733" s="49">
        <v>2</v>
      </c>
      <c r="AM1733" s="1">
        <v>408</v>
      </c>
      <c r="AN1733" s="1">
        <v>3200</v>
      </c>
      <c r="AO1733" s="1">
        <v>1305600</v>
      </c>
      <c r="AP1733" s="6">
        <v>3</v>
      </c>
      <c r="AQ1733">
        <v>707</v>
      </c>
      <c r="AR1733">
        <v>3000</v>
      </c>
      <c r="AS1733">
        <v>2120000</v>
      </c>
    </row>
    <row r="1734" spans="1:45" ht="15.75" x14ac:dyDescent="0.25">
      <c r="A1734" s="7">
        <v>39240</v>
      </c>
      <c r="B1734" s="1">
        <v>23</v>
      </c>
      <c r="C1734" s="1">
        <v>120</v>
      </c>
      <c r="D1734" s="6">
        <v>3867</v>
      </c>
      <c r="E1734" s="1">
        <v>459109</v>
      </c>
      <c r="F1734" s="6">
        <v>22</v>
      </c>
      <c r="G1734" s="1">
        <v>142</v>
      </c>
      <c r="H1734" s="49">
        <v>3750</v>
      </c>
      <c r="I1734" s="1">
        <v>532500</v>
      </c>
      <c r="J1734" s="1">
        <v>204</v>
      </c>
      <c r="K1734" s="1">
        <v>164</v>
      </c>
      <c r="L1734" s="1">
        <v>3795</v>
      </c>
      <c r="M1734" s="1">
        <v>624717</v>
      </c>
      <c r="N1734" s="6">
        <v>233</v>
      </c>
      <c r="O1734" s="1">
        <v>200</v>
      </c>
      <c r="P1734" s="1">
        <v>3750</v>
      </c>
      <c r="Q1734" s="1">
        <v>750000</v>
      </c>
      <c r="R1734" s="1">
        <v>83</v>
      </c>
      <c r="S1734" s="1">
        <v>230</v>
      </c>
      <c r="T1734" s="1">
        <v>3450</v>
      </c>
      <c r="U1734" s="1">
        <v>793500</v>
      </c>
      <c r="V1734" s="6">
        <v>190</v>
      </c>
      <c r="W1734" s="49">
        <v>261</v>
      </c>
      <c r="X1734" s="1">
        <v>3380</v>
      </c>
      <c r="Y1734" s="1">
        <v>882180</v>
      </c>
      <c r="Z1734" s="6">
        <v>97</v>
      </c>
      <c r="AA1734" s="1">
        <v>298</v>
      </c>
      <c r="AB1734" s="6">
        <v>3348</v>
      </c>
      <c r="AC1734" s="1">
        <v>995965</v>
      </c>
      <c r="AD1734" s="6">
        <v>64</v>
      </c>
      <c r="AE1734" s="1">
        <v>343</v>
      </c>
      <c r="AF1734" s="6">
        <v>3280</v>
      </c>
      <c r="AG1734" s="1">
        <v>1125040</v>
      </c>
      <c r="AH1734" s="6">
        <v>30</v>
      </c>
      <c r="AI1734" s="1">
        <v>382</v>
      </c>
      <c r="AJ1734" s="6">
        <v>3310</v>
      </c>
      <c r="AK1734" s="1">
        <v>1263579</v>
      </c>
      <c r="AL1734" s="1"/>
      <c r="AM1734" s="1"/>
      <c r="AN1734" s="1"/>
      <c r="AO1734" s="1"/>
      <c r="AP1734" s="6">
        <v>7</v>
      </c>
      <c r="AQ1734">
        <v>642</v>
      </c>
      <c r="AR1734">
        <v>3077</v>
      </c>
      <c r="AS1734">
        <v>1978811</v>
      </c>
    </row>
    <row r="1735" spans="1:45" ht="15.75" x14ac:dyDescent="0.25">
      <c r="A1735" s="7">
        <v>39241</v>
      </c>
      <c r="B1735" s="1"/>
      <c r="C1735" s="49"/>
      <c r="D1735" s="6"/>
      <c r="E1735" s="1"/>
      <c r="F1735" s="49">
        <v>35</v>
      </c>
      <c r="G1735" s="49">
        <v>135</v>
      </c>
      <c r="H1735" s="6">
        <v>4050</v>
      </c>
      <c r="I1735" s="1">
        <v>555660</v>
      </c>
      <c r="J1735" s="49">
        <v>89</v>
      </c>
      <c r="K1735" s="49">
        <v>166</v>
      </c>
      <c r="L1735" s="49">
        <v>3770</v>
      </c>
      <c r="M1735" s="49">
        <v>623024</v>
      </c>
      <c r="N1735" s="6">
        <v>239</v>
      </c>
      <c r="O1735" s="49">
        <v>201</v>
      </c>
      <c r="P1735" s="49">
        <v>3600</v>
      </c>
      <c r="Q1735" s="49">
        <v>734982</v>
      </c>
      <c r="R1735" s="49">
        <v>40</v>
      </c>
      <c r="S1735" s="49">
        <v>240</v>
      </c>
      <c r="T1735" s="49">
        <v>3488</v>
      </c>
      <c r="U1735" s="49">
        <v>848360</v>
      </c>
      <c r="V1735" s="6">
        <v>72</v>
      </c>
      <c r="W1735" s="49">
        <v>266</v>
      </c>
      <c r="X1735" s="49">
        <v>3343</v>
      </c>
      <c r="Y1735" s="49">
        <v>891588</v>
      </c>
      <c r="Z1735" s="6">
        <v>20</v>
      </c>
      <c r="AA1735" s="6">
        <v>280</v>
      </c>
      <c r="AB1735" s="6">
        <v>3340</v>
      </c>
      <c r="AC1735" s="6">
        <v>934198</v>
      </c>
      <c r="AD1735" s="6">
        <v>6</v>
      </c>
      <c r="AE1735" s="6">
        <v>352</v>
      </c>
      <c r="AF1735" s="6">
        <v>3140</v>
      </c>
      <c r="AG1735" s="6">
        <v>104233</v>
      </c>
      <c r="AH1735" s="6">
        <v>18</v>
      </c>
      <c r="AI1735" s="6">
        <v>366</v>
      </c>
      <c r="AJ1735" s="6">
        <v>3260</v>
      </c>
      <c r="AK1735" s="49">
        <v>1193160</v>
      </c>
      <c r="AL1735" s="49">
        <v>8</v>
      </c>
      <c r="AM1735" s="6">
        <v>403</v>
      </c>
      <c r="AN1735" s="6">
        <v>3200</v>
      </c>
      <c r="AO1735" s="6">
        <v>1288800</v>
      </c>
      <c r="AP1735" s="6"/>
    </row>
    <row r="1736" spans="1:45" ht="15.75" x14ac:dyDescent="0.25">
      <c r="A1736" s="7">
        <v>39244</v>
      </c>
      <c r="B1736" s="1"/>
      <c r="C1736" s="1"/>
      <c r="D1736" s="6"/>
      <c r="E1736" s="1"/>
      <c r="F1736" s="1"/>
      <c r="G1736" s="6"/>
      <c r="H1736" s="49"/>
      <c r="I1736" s="1"/>
      <c r="J1736" s="1"/>
      <c r="K1736" s="1"/>
      <c r="L1736" s="1"/>
      <c r="M1736" s="1"/>
      <c r="N1736" s="6"/>
      <c r="O1736" s="1"/>
      <c r="P1736" s="1"/>
      <c r="Q1736" s="1"/>
      <c r="R1736" s="1"/>
      <c r="S1736" s="1"/>
      <c r="T1736" s="1"/>
      <c r="U1736" s="1"/>
      <c r="V1736" s="6"/>
      <c r="W1736" s="49"/>
      <c r="X1736" s="49"/>
      <c r="Y1736" s="1"/>
      <c r="Z1736" s="6"/>
      <c r="AA1736" s="6"/>
      <c r="AB1736" s="1"/>
      <c r="AC1736" s="1"/>
      <c r="AD1736" s="1"/>
      <c r="AE1736" s="1"/>
      <c r="AF1736" s="1"/>
      <c r="AG1736" s="1"/>
      <c r="AH1736" s="6"/>
      <c r="AI1736" s="1"/>
      <c r="AJ1736" s="1"/>
      <c r="AK1736" s="1"/>
      <c r="AL1736" s="1"/>
      <c r="AM1736" s="1"/>
      <c r="AN1736" s="1"/>
      <c r="AO1736" s="1"/>
      <c r="AP1736" s="6"/>
      <c r="AQ1736" s="49"/>
    </row>
    <row r="1737" spans="1:45" ht="15.75" x14ac:dyDescent="0.25">
      <c r="A1737" s="7">
        <v>39245</v>
      </c>
      <c r="B1737" s="1">
        <v>57</v>
      </c>
      <c r="C1737" s="49">
        <v>118</v>
      </c>
      <c r="D1737" s="6">
        <v>4083</v>
      </c>
      <c r="E1737" s="1">
        <v>478647</v>
      </c>
      <c r="F1737" s="49">
        <v>106</v>
      </c>
      <c r="G1737" s="6">
        <v>140</v>
      </c>
      <c r="H1737" s="6">
        <v>3808</v>
      </c>
      <c r="I1737" s="6">
        <v>540125</v>
      </c>
      <c r="J1737" s="49">
        <v>435</v>
      </c>
      <c r="K1737" s="6">
        <v>165</v>
      </c>
      <c r="L1737" s="6">
        <v>3720</v>
      </c>
      <c r="M1737" s="6">
        <v>611744</v>
      </c>
      <c r="N1737" s="6">
        <v>297</v>
      </c>
      <c r="O1737" s="6">
        <v>200</v>
      </c>
      <c r="P1737" s="6">
        <v>3562</v>
      </c>
      <c r="Q1737" s="6">
        <v>720933</v>
      </c>
      <c r="R1737" s="6">
        <v>84</v>
      </c>
      <c r="S1737" s="6">
        <v>232</v>
      </c>
      <c r="T1737" s="6">
        <v>3438</v>
      </c>
      <c r="U1737" s="6">
        <v>798018</v>
      </c>
      <c r="V1737" s="6">
        <v>106</v>
      </c>
      <c r="W1737" s="49">
        <v>260</v>
      </c>
      <c r="X1737" s="6">
        <v>3376</v>
      </c>
      <c r="Y1737" s="6">
        <v>878732</v>
      </c>
      <c r="Z1737" s="6">
        <v>86</v>
      </c>
      <c r="AA1737" s="6">
        <v>298</v>
      </c>
      <c r="AB1737" s="6">
        <v>3268</v>
      </c>
      <c r="AC1737" s="6">
        <v>972239</v>
      </c>
      <c r="AD1737" s="6">
        <v>19</v>
      </c>
      <c r="AE1737" s="6">
        <v>328</v>
      </c>
      <c r="AF1737" s="6">
        <v>3230</v>
      </c>
      <c r="AG1737" s="6">
        <v>1067234</v>
      </c>
      <c r="AH1737" s="6">
        <v>1</v>
      </c>
      <c r="AI1737" s="6">
        <v>376</v>
      </c>
      <c r="AJ1737" s="6">
        <v>3180</v>
      </c>
      <c r="AK1737" s="6">
        <v>1195680</v>
      </c>
      <c r="AL1737" s="49"/>
      <c r="AM1737" s="1"/>
      <c r="AN1737" s="1"/>
      <c r="AO1737" s="1"/>
      <c r="AP1737">
        <v>10</v>
      </c>
      <c r="AQ1737">
        <v>622</v>
      </c>
      <c r="AR1737">
        <v>3050</v>
      </c>
      <c r="AS1737">
        <v>1891090</v>
      </c>
    </row>
    <row r="1738" spans="1:45" ht="15.75" x14ac:dyDescent="0.25">
      <c r="A1738" s="7">
        <v>39247</v>
      </c>
      <c r="B1738" s="1"/>
      <c r="C1738" s="1"/>
      <c r="D1738" s="6"/>
      <c r="E1738" s="1"/>
      <c r="F1738" s="1"/>
      <c r="G1738" s="6"/>
      <c r="H1738" s="49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6"/>
      <c r="W1738" s="49"/>
      <c r="X1738" s="6"/>
      <c r="Y1738" s="1"/>
      <c r="Z1738" s="1"/>
      <c r="AA1738" s="6"/>
      <c r="AB1738" s="6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Q1738" s="49"/>
    </row>
    <row r="1739" spans="1:45" ht="15.75" x14ac:dyDescent="0.25">
      <c r="A1739" s="7">
        <v>39248</v>
      </c>
      <c r="B1739" s="1">
        <v>7</v>
      </c>
      <c r="C1739" s="49">
        <v>117</v>
      </c>
      <c r="D1739" s="6">
        <v>4000</v>
      </c>
      <c r="E1739" s="1">
        <v>470343</v>
      </c>
      <c r="F1739" s="49">
        <v>18</v>
      </c>
      <c r="G1739" s="6">
        <v>133</v>
      </c>
      <c r="H1739" s="6">
        <v>3675</v>
      </c>
      <c r="I1739" s="6">
        <v>499722</v>
      </c>
      <c r="J1739" s="49">
        <v>137</v>
      </c>
      <c r="K1739" s="6">
        <v>163</v>
      </c>
      <c r="L1739" s="6">
        <v>3806</v>
      </c>
      <c r="M1739" s="6">
        <v>621784</v>
      </c>
      <c r="N1739" s="6">
        <v>368</v>
      </c>
      <c r="O1739" s="6">
        <v>205</v>
      </c>
      <c r="P1739" s="6">
        <v>3692</v>
      </c>
      <c r="Q1739" s="6">
        <v>750717</v>
      </c>
      <c r="R1739" s="6">
        <v>80</v>
      </c>
      <c r="S1739" s="6">
        <v>234</v>
      </c>
      <c r="T1739" s="6">
        <v>3562</v>
      </c>
      <c r="U1739" s="6">
        <v>833185</v>
      </c>
      <c r="V1739" s="6">
        <v>22</v>
      </c>
      <c r="W1739" s="49">
        <v>263</v>
      </c>
      <c r="X1739" s="6">
        <v>3370</v>
      </c>
      <c r="Y1739" s="6">
        <v>878418</v>
      </c>
      <c r="Z1739" s="6">
        <v>22</v>
      </c>
      <c r="AA1739" s="6">
        <v>307</v>
      </c>
      <c r="AB1739" s="6">
        <v>3617</v>
      </c>
      <c r="AC1739" s="6">
        <v>1012205</v>
      </c>
      <c r="AD1739" s="1"/>
      <c r="AE1739" s="1"/>
      <c r="AF1739" s="6"/>
      <c r="AG1739" s="1"/>
      <c r="AH1739" s="6">
        <v>16</v>
      </c>
      <c r="AI1739" s="6">
        <v>383</v>
      </c>
      <c r="AJ1739" s="6">
        <v>2940</v>
      </c>
      <c r="AK1739" s="6">
        <v>1125285</v>
      </c>
      <c r="AL1739" s="1"/>
      <c r="AM1739" s="1"/>
      <c r="AN1739" s="1"/>
      <c r="AO1739" s="1"/>
      <c r="AP1739">
        <v>3</v>
      </c>
      <c r="AQ1739">
        <v>375</v>
      </c>
      <c r="AR1739">
        <v>3725</v>
      </c>
      <c r="AS1739">
        <v>1434633</v>
      </c>
    </row>
    <row r="1740" spans="1:45" ht="15.75" x14ac:dyDescent="0.25">
      <c r="A1740" s="7">
        <v>39251</v>
      </c>
      <c r="B1740" s="1"/>
      <c r="C1740" s="1"/>
      <c r="D1740" s="6"/>
      <c r="E1740" s="6"/>
      <c r="F1740" s="1"/>
      <c r="G1740" s="6"/>
      <c r="H1740" s="49"/>
      <c r="I1740" s="1"/>
      <c r="J1740" s="1"/>
      <c r="K1740" s="1"/>
      <c r="L1740" s="1"/>
      <c r="M1740" s="1"/>
      <c r="N1740" s="1"/>
      <c r="O1740" s="1"/>
      <c r="P1740" s="6"/>
      <c r="Q1740" s="6"/>
      <c r="R1740" s="1"/>
      <c r="S1740" s="1"/>
      <c r="T1740" s="1"/>
      <c r="U1740" s="1"/>
      <c r="V1740" s="6"/>
      <c r="W1740" s="49"/>
      <c r="X1740" s="6"/>
      <c r="Y1740" s="1"/>
      <c r="Z1740" s="1"/>
      <c r="AA1740" s="6"/>
      <c r="AB1740" s="6"/>
      <c r="AC1740" s="1"/>
      <c r="AD1740" s="1"/>
      <c r="AE1740" s="1"/>
      <c r="AF1740" s="6"/>
      <c r="AG1740" s="1"/>
      <c r="AH1740" s="1"/>
      <c r="AI1740" s="1"/>
      <c r="AJ1740" s="1"/>
      <c r="AK1740" s="6"/>
      <c r="AL1740" s="1"/>
      <c r="AM1740" s="1"/>
      <c r="AN1740" s="1"/>
      <c r="AO1740" s="1"/>
      <c r="AQ1740" s="49"/>
    </row>
    <row r="1741" spans="1:45" ht="15.75" x14ac:dyDescent="0.25">
      <c r="A1741" s="7">
        <v>39252</v>
      </c>
      <c r="B1741" s="1">
        <v>42</v>
      </c>
      <c r="C1741" s="49">
        <v>123</v>
      </c>
      <c r="D1741" s="6">
        <v>3883</v>
      </c>
      <c r="E1741" s="6">
        <v>476214</v>
      </c>
      <c r="F1741" s="49">
        <v>41</v>
      </c>
      <c r="G1741" s="6">
        <v>142</v>
      </c>
      <c r="H1741" s="6">
        <v>3800</v>
      </c>
      <c r="I1741" s="6">
        <v>544105</v>
      </c>
      <c r="J1741" s="49">
        <v>469</v>
      </c>
      <c r="K1741" s="6">
        <v>166</v>
      </c>
      <c r="L1741" s="6">
        <v>3766</v>
      </c>
      <c r="M1741" s="6">
        <v>632322</v>
      </c>
      <c r="N1741" s="6">
        <v>145</v>
      </c>
      <c r="O1741" s="6">
        <v>200</v>
      </c>
      <c r="P1741" s="6">
        <v>3650</v>
      </c>
      <c r="Q1741" s="6">
        <v>730233</v>
      </c>
      <c r="R1741" s="6">
        <v>16</v>
      </c>
      <c r="S1741" s="6">
        <v>243</v>
      </c>
      <c r="T1741" s="6">
        <v>3375</v>
      </c>
      <c r="U1741" s="6">
        <v>823500</v>
      </c>
      <c r="V1741" s="6">
        <v>10</v>
      </c>
      <c r="W1741" s="6">
        <v>257</v>
      </c>
      <c r="X1741" s="6">
        <v>3325</v>
      </c>
      <c r="Y1741" s="6">
        <v>850670</v>
      </c>
      <c r="Z1741" s="6">
        <v>5</v>
      </c>
      <c r="AA1741" s="6">
        <v>284</v>
      </c>
      <c r="AB1741" s="6">
        <v>3220</v>
      </c>
      <c r="AC1741" s="6">
        <v>914480</v>
      </c>
      <c r="AD1741" s="1"/>
      <c r="AE1741" s="1"/>
      <c r="AF1741" s="6"/>
      <c r="AG1741" s="1"/>
      <c r="AH1741" s="1">
        <v>2</v>
      </c>
      <c r="AI1741" s="1">
        <v>360</v>
      </c>
      <c r="AJ1741" s="1">
        <v>2980</v>
      </c>
      <c r="AK1741" s="6">
        <v>1072800</v>
      </c>
      <c r="AL1741" s="1">
        <v>10</v>
      </c>
      <c r="AM1741" s="6">
        <v>413</v>
      </c>
      <c r="AN1741" s="1">
        <v>3100</v>
      </c>
      <c r="AO1741" s="6">
        <v>1281540</v>
      </c>
      <c r="AP1741">
        <v>4</v>
      </c>
      <c r="AQ1741" s="6">
        <v>558</v>
      </c>
      <c r="AR1741">
        <v>3000</v>
      </c>
      <c r="AS1741" s="6">
        <v>1681075</v>
      </c>
    </row>
    <row r="1742" spans="1:45" ht="15.75" x14ac:dyDescent="0.25">
      <c r="A1742" s="7">
        <v>39254</v>
      </c>
      <c r="B1742" s="1"/>
      <c r="C1742" s="1"/>
      <c r="D1742" s="6"/>
      <c r="E1742" s="6"/>
      <c r="F1742" s="1"/>
      <c r="G1742" s="6"/>
      <c r="H1742" s="49"/>
      <c r="I1742" s="1"/>
      <c r="J1742" s="1"/>
      <c r="K1742" s="1"/>
      <c r="L1742" s="1"/>
      <c r="M1742" s="1"/>
      <c r="N1742" s="1"/>
      <c r="O1742" s="1"/>
      <c r="P1742" s="6"/>
      <c r="Q1742" s="6"/>
      <c r="R1742" s="1"/>
      <c r="S1742" s="1"/>
      <c r="T1742" s="1"/>
      <c r="U1742" s="1"/>
      <c r="V1742" s="6"/>
      <c r="W1742" s="49"/>
      <c r="X1742" s="6"/>
      <c r="Y1742" s="1"/>
      <c r="Z1742" s="1"/>
      <c r="AA1742" s="1"/>
      <c r="AB1742" s="6"/>
      <c r="AC1742" s="1"/>
      <c r="AD1742" s="1"/>
      <c r="AE1742" s="1"/>
      <c r="AF1742" s="6"/>
      <c r="AG1742" s="1"/>
      <c r="AH1742" s="1"/>
      <c r="AI1742" s="1"/>
      <c r="AJ1742" s="1"/>
      <c r="AK1742" s="6"/>
      <c r="AL1742" s="1"/>
      <c r="AM1742" s="6"/>
      <c r="AN1742" s="1"/>
      <c r="AO1742" s="6"/>
    </row>
    <row r="1743" spans="1:45" ht="15.75" x14ac:dyDescent="0.25">
      <c r="A1743" s="7">
        <v>39255</v>
      </c>
      <c r="B1743" s="1">
        <v>42</v>
      </c>
      <c r="C1743" s="49">
        <v>114</v>
      </c>
      <c r="D1743" s="6">
        <v>3990</v>
      </c>
      <c r="E1743" s="6">
        <v>470038</v>
      </c>
      <c r="F1743" s="49">
        <v>91</v>
      </c>
      <c r="G1743" s="49">
        <v>137</v>
      </c>
      <c r="H1743" s="49">
        <v>3833</v>
      </c>
      <c r="I1743" s="49">
        <v>524735</v>
      </c>
      <c r="J1743" s="49">
        <v>167</v>
      </c>
      <c r="K1743" s="49">
        <v>166</v>
      </c>
      <c r="L1743" s="49">
        <v>3671</v>
      </c>
      <c r="M1743" s="49">
        <v>607840</v>
      </c>
      <c r="N1743" s="49">
        <v>243</v>
      </c>
      <c r="O1743" s="49">
        <v>203</v>
      </c>
      <c r="P1743" s="6">
        <v>3575</v>
      </c>
      <c r="Q1743" s="6">
        <v>739133</v>
      </c>
      <c r="R1743" s="49">
        <v>84</v>
      </c>
      <c r="S1743" s="49">
        <v>235</v>
      </c>
      <c r="T1743" s="49">
        <v>3460</v>
      </c>
      <c r="U1743" s="49">
        <v>816748</v>
      </c>
      <c r="V1743" s="6">
        <v>32</v>
      </c>
      <c r="W1743" s="49">
        <v>271</v>
      </c>
      <c r="X1743" s="6">
        <v>3198</v>
      </c>
      <c r="Y1743" s="49">
        <v>869018</v>
      </c>
      <c r="Z1743" s="6">
        <v>20</v>
      </c>
      <c r="AA1743" s="49">
        <v>311</v>
      </c>
      <c r="AB1743" s="6">
        <v>3200</v>
      </c>
      <c r="AC1743" s="49">
        <v>996480</v>
      </c>
      <c r="AD1743" s="6">
        <v>13</v>
      </c>
      <c r="AE1743" s="49">
        <v>344</v>
      </c>
      <c r="AF1743" s="6">
        <v>2950</v>
      </c>
      <c r="AG1743" s="49">
        <v>1040969</v>
      </c>
      <c r="AH1743" s="6">
        <v>3</v>
      </c>
      <c r="AI1743" s="49">
        <v>391</v>
      </c>
      <c r="AJ1743" s="6">
        <v>2960</v>
      </c>
      <c r="AK1743" s="6">
        <v>1158347</v>
      </c>
      <c r="AL1743" s="1"/>
      <c r="AM1743" s="6"/>
      <c r="AN1743" s="1"/>
      <c r="AO1743" s="6"/>
      <c r="AP1743">
        <v>4</v>
      </c>
      <c r="AQ1743">
        <v>543</v>
      </c>
      <c r="AR1743">
        <v>2800</v>
      </c>
      <c r="AS1743">
        <v>1560250</v>
      </c>
    </row>
    <row r="1744" spans="1:45" ht="15.75" x14ac:dyDescent="0.25">
      <c r="A1744" s="7">
        <v>39258</v>
      </c>
      <c r="B1744" s="1"/>
      <c r="C1744" s="1"/>
      <c r="D1744" s="6"/>
      <c r="E1744" s="6"/>
      <c r="F1744" s="1">
        <v>12</v>
      </c>
      <c r="G1744" s="6">
        <v>145</v>
      </c>
      <c r="H1744" s="49">
        <v>3700</v>
      </c>
      <c r="I1744" s="6">
        <v>536500</v>
      </c>
      <c r="J1744" s="6">
        <v>37</v>
      </c>
      <c r="K1744" s="6">
        <v>164</v>
      </c>
      <c r="L1744" s="6">
        <v>3667</v>
      </c>
      <c r="M1744" s="6">
        <v>601930</v>
      </c>
      <c r="N1744" s="6">
        <v>206</v>
      </c>
      <c r="O1744" s="6">
        <v>207</v>
      </c>
      <c r="P1744" s="6">
        <v>3606</v>
      </c>
      <c r="Q1744" s="6">
        <v>746117</v>
      </c>
      <c r="R1744" s="6">
        <v>121</v>
      </c>
      <c r="S1744" s="6">
        <v>239</v>
      </c>
      <c r="T1744" s="6">
        <v>3377</v>
      </c>
      <c r="U1744" s="6">
        <v>807140</v>
      </c>
      <c r="V1744" s="6">
        <v>24</v>
      </c>
      <c r="W1744" s="49">
        <v>256</v>
      </c>
      <c r="X1744" s="49">
        <v>3175</v>
      </c>
      <c r="Y1744" s="6">
        <v>813329</v>
      </c>
      <c r="Z1744" s="6">
        <v>3</v>
      </c>
      <c r="AA1744" s="6">
        <v>305</v>
      </c>
      <c r="AB1744" s="6">
        <v>3200</v>
      </c>
      <c r="AC1744" s="6">
        <v>977067</v>
      </c>
      <c r="AD1744" s="1"/>
      <c r="AE1744" s="1"/>
      <c r="AF1744" s="1"/>
      <c r="AG1744" s="1"/>
      <c r="AH1744" s="1">
        <v>1</v>
      </c>
      <c r="AI1744" s="1">
        <v>364</v>
      </c>
      <c r="AJ1744" s="1">
        <v>2000</v>
      </c>
      <c r="AK1744" s="6">
        <v>728000</v>
      </c>
      <c r="AL1744" s="1"/>
      <c r="AM1744" s="6"/>
      <c r="AN1744" s="1"/>
      <c r="AO1744" s="1"/>
    </row>
    <row r="1745" spans="1:45" ht="15.75" x14ac:dyDescent="0.25">
      <c r="A1745" s="7">
        <v>39259</v>
      </c>
      <c r="B1745" s="1">
        <v>95</v>
      </c>
      <c r="C1745" s="49">
        <v>117</v>
      </c>
      <c r="D1745" s="6">
        <v>3867</v>
      </c>
      <c r="E1745" s="6">
        <v>449383</v>
      </c>
      <c r="F1745" s="49">
        <v>114</v>
      </c>
      <c r="G1745" s="49">
        <v>140</v>
      </c>
      <c r="H1745" s="49">
        <v>3850</v>
      </c>
      <c r="I1745" s="49">
        <v>540177</v>
      </c>
      <c r="J1745" s="49">
        <v>212</v>
      </c>
      <c r="K1745" s="49">
        <v>165</v>
      </c>
      <c r="L1745" s="49">
        <v>3640</v>
      </c>
      <c r="M1745" s="49">
        <v>599030</v>
      </c>
      <c r="N1745" s="49">
        <v>333</v>
      </c>
      <c r="O1745" s="49">
        <v>195</v>
      </c>
      <c r="P1745" s="6">
        <v>3518</v>
      </c>
      <c r="Q1745" s="6">
        <v>694470</v>
      </c>
      <c r="R1745" s="49">
        <v>304</v>
      </c>
      <c r="S1745" s="49">
        <v>231</v>
      </c>
      <c r="T1745" s="49">
        <v>3438</v>
      </c>
      <c r="U1745" s="49">
        <v>810638</v>
      </c>
      <c r="V1745" s="6">
        <v>109</v>
      </c>
      <c r="W1745" s="49">
        <v>260</v>
      </c>
      <c r="X1745" s="6">
        <v>3168</v>
      </c>
      <c r="Y1745" s="49">
        <v>796328</v>
      </c>
      <c r="Z1745" s="6">
        <v>22</v>
      </c>
      <c r="AA1745" s="6">
        <v>309</v>
      </c>
      <c r="AB1745" s="6">
        <v>3150</v>
      </c>
      <c r="AC1745" s="6">
        <v>1012282</v>
      </c>
      <c r="AD1745" s="6">
        <v>18</v>
      </c>
      <c r="AE1745" s="6">
        <v>336</v>
      </c>
      <c r="AF1745" s="6">
        <v>3040</v>
      </c>
      <c r="AG1745" s="6">
        <v>1021440</v>
      </c>
      <c r="AH1745" s="6">
        <v>1</v>
      </c>
      <c r="AI1745" s="6">
        <v>380</v>
      </c>
      <c r="AJ1745" s="6">
        <v>3000</v>
      </c>
      <c r="AK1745" s="6">
        <v>1140000</v>
      </c>
      <c r="AL1745" s="1"/>
      <c r="AM1745" s="6"/>
      <c r="AN1745" s="1"/>
      <c r="AO1745" s="1"/>
      <c r="AP1745">
        <v>15</v>
      </c>
      <c r="AQ1745">
        <v>572</v>
      </c>
      <c r="AR1745">
        <v>3063</v>
      </c>
      <c r="AS1745">
        <v>1747015</v>
      </c>
    </row>
    <row r="1746" spans="1:45" ht="15.75" x14ac:dyDescent="0.25">
      <c r="A1746" s="7">
        <v>39261</v>
      </c>
      <c r="B1746" s="1"/>
      <c r="C1746" s="1"/>
      <c r="D1746" s="49"/>
      <c r="E1746" s="6"/>
      <c r="F1746" s="1">
        <v>1</v>
      </c>
      <c r="G1746" s="6">
        <v>146</v>
      </c>
      <c r="H1746" s="49">
        <v>2000</v>
      </c>
      <c r="I1746" s="1">
        <v>292000</v>
      </c>
      <c r="J1746" s="49">
        <v>135</v>
      </c>
      <c r="K1746" s="1">
        <v>169</v>
      </c>
      <c r="L1746" s="1">
        <v>3568</v>
      </c>
      <c r="M1746" s="1">
        <v>629724</v>
      </c>
      <c r="N1746" s="1">
        <v>314</v>
      </c>
      <c r="O1746" s="1">
        <v>199</v>
      </c>
      <c r="P1746" s="6">
        <v>3376</v>
      </c>
      <c r="Q1746" s="6">
        <v>701686</v>
      </c>
      <c r="R1746" s="1">
        <v>190</v>
      </c>
      <c r="S1746" s="1">
        <v>231</v>
      </c>
      <c r="T1746" s="1">
        <v>3073</v>
      </c>
      <c r="U1746" s="1">
        <v>760770</v>
      </c>
      <c r="V1746" s="6">
        <v>127</v>
      </c>
      <c r="W1746" s="49">
        <v>266</v>
      </c>
      <c r="X1746" s="49">
        <v>3162</v>
      </c>
      <c r="Y1746" s="1">
        <v>870106</v>
      </c>
      <c r="Z1746" s="6">
        <v>138</v>
      </c>
      <c r="AA1746" s="6">
        <v>300</v>
      </c>
      <c r="AB1746" s="6">
        <v>3005</v>
      </c>
      <c r="AC1746" s="6">
        <v>937781</v>
      </c>
      <c r="AD1746" s="6">
        <v>93</v>
      </c>
      <c r="AE1746" s="6">
        <v>351</v>
      </c>
      <c r="AF1746" s="6">
        <v>2931</v>
      </c>
      <c r="AG1746" s="6">
        <v>1088475</v>
      </c>
      <c r="AH1746" s="6">
        <v>4</v>
      </c>
      <c r="AI1746" s="6">
        <v>382</v>
      </c>
      <c r="AJ1746" s="6">
        <v>2650</v>
      </c>
      <c r="AK1746" s="6">
        <v>1059550</v>
      </c>
      <c r="AL1746" s="1"/>
      <c r="AM1746" s="1"/>
      <c r="AN1746" s="1"/>
      <c r="AO1746" s="1"/>
      <c r="AP1746" s="6">
        <v>14</v>
      </c>
      <c r="AQ1746">
        <v>581</v>
      </c>
      <c r="AR1746">
        <v>2803</v>
      </c>
      <c r="AS1746">
        <v>1628529</v>
      </c>
    </row>
    <row r="1747" spans="1:45" ht="15.75" x14ac:dyDescent="0.25">
      <c r="A1747" s="7">
        <v>39262</v>
      </c>
      <c r="B1747" s="1">
        <v>24</v>
      </c>
      <c r="C1747" s="6">
        <v>116</v>
      </c>
      <c r="D1747" s="49">
        <v>4100</v>
      </c>
      <c r="E1747" s="6">
        <v>475050</v>
      </c>
      <c r="F1747" s="49">
        <v>22</v>
      </c>
      <c r="G1747" s="49">
        <v>138</v>
      </c>
      <c r="H1747" s="49">
        <v>3850</v>
      </c>
      <c r="I1747" s="49">
        <v>534577</v>
      </c>
      <c r="J1747" s="49">
        <v>256</v>
      </c>
      <c r="K1747" s="49">
        <v>170</v>
      </c>
      <c r="L1747" s="49">
        <v>3708</v>
      </c>
      <c r="M1747" s="49">
        <v>638977</v>
      </c>
      <c r="N1747" s="49">
        <v>201</v>
      </c>
      <c r="O1747" s="6">
        <v>207</v>
      </c>
      <c r="P1747" s="6">
        <v>3612</v>
      </c>
      <c r="Q1747" s="6">
        <v>751813</v>
      </c>
      <c r="R1747" s="6">
        <v>5</v>
      </c>
      <c r="S1747" s="6">
        <v>220</v>
      </c>
      <c r="T1747" s="6">
        <v>3600</v>
      </c>
      <c r="U1747" s="6">
        <v>793440</v>
      </c>
      <c r="V1747" s="49">
        <v>10</v>
      </c>
      <c r="W1747" s="49">
        <v>267</v>
      </c>
      <c r="X1747" s="6">
        <v>3300</v>
      </c>
      <c r="Y1747" s="6">
        <v>881100</v>
      </c>
      <c r="Z1747" s="6">
        <v>20</v>
      </c>
      <c r="AA1747" s="6">
        <v>304</v>
      </c>
      <c r="AB1747" s="6">
        <v>3320</v>
      </c>
      <c r="AC1747" s="6">
        <v>1010608</v>
      </c>
      <c r="AD1747" s="6">
        <v>1</v>
      </c>
      <c r="AE1747" s="6">
        <v>348</v>
      </c>
      <c r="AF1747" s="6">
        <v>2940</v>
      </c>
      <c r="AG1747" s="6">
        <v>1023120</v>
      </c>
      <c r="AH1747" s="49">
        <v>1</v>
      </c>
      <c r="AI1747" s="6">
        <v>366</v>
      </c>
      <c r="AJ1747" s="6">
        <v>3040</v>
      </c>
      <c r="AK1747" s="6">
        <v>1112640</v>
      </c>
      <c r="AL1747" s="1"/>
      <c r="AM1747" s="1"/>
      <c r="AN1747" s="1"/>
      <c r="AO1747" s="1"/>
      <c r="AP1747" s="6">
        <v>39</v>
      </c>
      <c r="AQ1747">
        <v>539</v>
      </c>
      <c r="AR1747">
        <v>3056</v>
      </c>
      <c r="AS1747">
        <v>1672240</v>
      </c>
    </row>
    <row r="1749" spans="1:45" ht="15.75" x14ac:dyDescent="0.25">
      <c r="A1749" s="7">
        <v>39265</v>
      </c>
      <c r="B1749" s="1"/>
      <c r="C1749" s="49"/>
      <c r="D1749" s="49"/>
      <c r="E1749" s="6"/>
      <c r="F1749" s="1"/>
      <c r="G1749" s="1"/>
      <c r="H1749" s="49"/>
      <c r="I1749" s="1"/>
      <c r="J1749" s="1"/>
      <c r="K1749" s="1"/>
      <c r="L1749" s="1"/>
      <c r="M1749" s="1"/>
      <c r="N1749" s="1"/>
      <c r="O1749" s="49"/>
      <c r="P1749" s="6"/>
      <c r="Q1749" s="6"/>
      <c r="R1749" s="1"/>
      <c r="S1749" s="1"/>
      <c r="T1749" s="1"/>
      <c r="U1749" s="1"/>
      <c r="V1749" s="1"/>
      <c r="W1749" s="1"/>
      <c r="X1749" s="49"/>
      <c r="Y1749" s="1"/>
      <c r="Z1749" s="1"/>
      <c r="AA1749" s="49"/>
      <c r="AB1749" s="6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</row>
    <row r="1750" spans="1:45" ht="15.75" x14ac:dyDescent="0.25">
      <c r="A1750" s="7">
        <v>39266</v>
      </c>
      <c r="B1750" s="1">
        <v>27</v>
      </c>
      <c r="C1750" s="6">
        <v>126</v>
      </c>
      <c r="D1750" s="1">
        <v>3800</v>
      </c>
      <c r="E1750" s="6">
        <v>478800</v>
      </c>
      <c r="F1750" s="49">
        <v>96</v>
      </c>
      <c r="G1750" s="49">
        <v>138</v>
      </c>
      <c r="H1750" s="49">
        <v>3930</v>
      </c>
      <c r="I1750" s="49">
        <v>561224</v>
      </c>
      <c r="J1750" s="49">
        <v>170</v>
      </c>
      <c r="K1750" s="49">
        <v>166</v>
      </c>
      <c r="L1750" s="49">
        <v>3788</v>
      </c>
      <c r="M1750" s="49">
        <v>627052</v>
      </c>
      <c r="N1750" s="49">
        <v>284</v>
      </c>
      <c r="O1750" s="6">
        <v>200</v>
      </c>
      <c r="P1750" s="6">
        <v>3550</v>
      </c>
      <c r="Q1750" s="6">
        <v>710488</v>
      </c>
      <c r="R1750" s="6">
        <v>23</v>
      </c>
      <c r="S1750" s="6">
        <v>245</v>
      </c>
      <c r="T1750" s="6">
        <v>3320</v>
      </c>
      <c r="U1750" s="6">
        <v>813256</v>
      </c>
      <c r="V1750" s="49"/>
      <c r="W1750" s="1"/>
      <c r="X1750" s="1"/>
      <c r="Y1750" s="1"/>
      <c r="Z1750" s="6">
        <v>20</v>
      </c>
      <c r="AA1750" s="6">
        <v>316</v>
      </c>
      <c r="AB1750" s="6">
        <v>3000</v>
      </c>
      <c r="AC1750" s="6">
        <v>946800</v>
      </c>
      <c r="AD1750" s="6">
        <v>37</v>
      </c>
      <c r="AE1750" s="6">
        <v>336</v>
      </c>
      <c r="AF1750" s="6">
        <v>2975</v>
      </c>
      <c r="AG1750" s="6">
        <v>999797</v>
      </c>
      <c r="AH1750" s="49">
        <v>17</v>
      </c>
      <c r="AI1750" s="6">
        <v>385</v>
      </c>
      <c r="AJ1750" s="6">
        <v>2935</v>
      </c>
      <c r="AK1750" s="6">
        <v>1140646</v>
      </c>
      <c r="AL1750" s="1"/>
      <c r="AM1750" s="1"/>
      <c r="AN1750" s="1"/>
      <c r="AO1750" s="1"/>
      <c r="AP1750" s="49">
        <v>4</v>
      </c>
      <c r="AQ1750">
        <v>689</v>
      </c>
      <c r="AR1750">
        <v>3015</v>
      </c>
      <c r="AS1750">
        <v>2049810</v>
      </c>
    </row>
    <row r="1751" spans="1:45" ht="15.75" x14ac:dyDescent="0.25">
      <c r="A1751" s="7">
        <v>39268</v>
      </c>
      <c r="B1751" s="1">
        <v>25</v>
      </c>
      <c r="C1751" s="6">
        <v>118</v>
      </c>
      <c r="D1751" s="49">
        <v>3658</v>
      </c>
      <c r="E1751" s="6">
        <v>446896</v>
      </c>
      <c r="F1751" s="1">
        <v>20</v>
      </c>
      <c r="G1751" s="49">
        <v>149</v>
      </c>
      <c r="H1751" s="49">
        <v>3900</v>
      </c>
      <c r="I1751" s="49">
        <v>579540</v>
      </c>
      <c r="J1751" s="49">
        <v>104</v>
      </c>
      <c r="K1751" s="49">
        <v>169</v>
      </c>
      <c r="L1751" s="49">
        <v>3493</v>
      </c>
      <c r="M1751" s="49">
        <v>620236</v>
      </c>
      <c r="N1751" s="49">
        <v>190</v>
      </c>
      <c r="O1751" s="6">
        <v>204</v>
      </c>
      <c r="P1751" s="6">
        <v>3526</v>
      </c>
      <c r="Q1751" s="6">
        <v>719680</v>
      </c>
      <c r="R1751" s="6">
        <v>126</v>
      </c>
      <c r="S1751" s="6">
        <v>235</v>
      </c>
      <c r="T1751" s="6">
        <v>3403</v>
      </c>
      <c r="U1751" s="6">
        <v>802250</v>
      </c>
      <c r="V1751" s="6">
        <v>24</v>
      </c>
      <c r="W1751" s="49">
        <v>263</v>
      </c>
      <c r="X1751" s="49">
        <v>3340</v>
      </c>
      <c r="Y1751" s="6">
        <v>884533</v>
      </c>
      <c r="Z1751" s="6">
        <v>152</v>
      </c>
      <c r="AA1751" s="6">
        <v>298</v>
      </c>
      <c r="AB1751" s="6">
        <v>3229</v>
      </c>
      <c r="AC1751" s="6">
        <v>969026</v>
      </c>
      <c r="AD1751" s="6">
        <v>46</v>
      </c>
      <c r="AE1751" s="6">
        <v>343</v>
      </c>
      <c r="AF1751" s="6">
        <v>3160</v>
      </c>
      <c r="AG1751" s="6">
        <v>1082341</v>
      </c>
      <c r="AH1751" s="6">
        <v>32</v>
      </c>
      <c r="AI1751" s="6">
        <v>366</v>
      </c>
      <c r="AJ1751" s="6">
        <v>3170</v>
      </c>
      <c r="AK1751" s="6">
        <v>1160246</v>
      </c>
      <c r="AL1751" s="1"/>
      <c r="AM1751" s="1"/>
      <c r="AN1751" s="1"/>
      <c r="AO1751" s="1"/>
      <c r="AP1751" s="6">
        <v>20</v>
      </c>
      <c r="AQ1751">
        <v>543</v>
      </c>
      <c r="AR1751">
        <v>2863</v>
      </c>
      <c r="AS1751">
        <v>1556838</v>
      </c>
    </row>
    <row r="1752" spans="1:45" ht="15.75" x14ac:dyDescent="0.25">
      <c r="A1752" s="7">
        <v>39269</v>
      </c>
      <c r="B1752" s="1">
        <v>57</v>
      </c>
      <c r="C1752" s="6">
        <v>118</v>
      </c>
      <c r="D1752" s="49">
        <v>4000</v>
      </c>
      <c r="E1752" s="6">
        <v>469533</v>
      </c>
      <c r="F1752" s="49">
        <v>10</v>
      </c>
      <c r="G1752" s="49">
        <v>147</v>
      </c>
      <c r="H1752" s="49">
        <v>3950</v>
      </c>
      <c r="I1752" s="49">
        <v>579860</v>
      </c>
      <c r="J1752" s="49">
        <v>106</v>
      </c>
      <c r="K1752" s="49">
        <v>162</v>
      </c>
      <c r="L1752" s="49">
        <v>3544</v>
      </c>
      <c r="M1752" s="49">
        <v>598337</v>
      </c>
      <c r="N1752" s="49">
        <v>193</v>
      </c>
      <c r="O1752" s="6">
        <v>188</v>
      </c>
      <c r="P1752" s="6">
        <v>3540</v>
      </c>
      <c r="Q1752" s="6">
        <v>679796</v>
      </c>
      <c r="R1752" s="6">
        <v>26</v>
      </c>
      <c r="S1752" s="6">
        <v>244</v>
      </c>
      <c r="T1752" s="6">
        <v>3300</v>
      </c>
      <c r="U1752" s="6">
        <v>817285</v>
      </c>
      <c r="V1752" s="49">
        <v>4</v>
      </c>
      <c r="W1752" s="49">
        <v>265</v>
      </c>
      <c r="X1752" s="49">
        <v>3220</v>
      </c>
      <c r="Y1752" s="49">
        <v>853300</v>
      </c>
      <c r="Z1752" s="6">
        <v>50</v>
      </c>
      <c r="AA1752" s="6">
        <v>289</v>
      </c>
      <c r="AB1752" s="6">
        <v>3193</v>
      </c>
      <c r="AC1752" s="6">
        <v>923647</v>
      </c>
      <c r="AD1752" s="6">
        <v>62</v>
      </c>
      <c r="AE1752" s="6">
        <v>332</v>
      </c>
      <c r="AF1752" s="6">
        <v>3125</v>
      </c>
      <c r="AG1752" s="6">
        <v>1039104</v>
      </c>
      <c r="AH1752" s="1"/>
      <c r="AI1752" s="6"/>
      <c r="AJ1752" s="1"/>
      <c r="AK1752" s="1"/>
      <c r="AL1752" s="1"/>
      <c r="AM1752" s="1"/>
      <c r="AN1752" s="1"/>
      <c r="AO1752" s="1"/>
      <c r="AP1752" s="6">
        <v>7</v>
      </c>
      <c r="AQ1752">
        <v>607</v>
      </c>
      <c r="AR1752">
        <v>2857</v>
      </c>
      <c r="AS1752">
        <v>1731217</v>
      </c>
    </row>
    <row r="1753" spans="1:45" ht="15.75" x14ac:dyDescent="0.25">
      <c r="A1753" s="7">
        <v>39272</v>
      </c>
      <c r="B1753" s="1"/>
      <c r="C1753" s="6"/>
      <c r="D1753" s="49"/>
      <c r="E1753" s="49"/>
      <c r="F1753" s="1"/>
      <c r="G1753" s="1"/>
      <c r="H1753" s="1"/>
      <c r="I1753" s="1"/>
      <c r="J1753" s="49">
        <v>4</v>
      </c>
      <c r="K1753" s="49">
        <v>154</v>
      </c>
      <c r="L1753" s="49">
        <v>3750</v>
      </c>
      <c r="M1753" s="49">
        <v>575625</v>
      </c>
      <c r="N1753" s="49">
        <v>129</v>
      </c>
      <c r="O1753" s="6">
        <v>195</v>
      </c>
      <c r="P1753" s="6">
        <v>3512</v>
      </c>
      <c r="Q1753" s="49">
        <v>685482</v>
      </c>
      <c r="R1753" s="6">
        <v>48</v>
      </c>
      <c r="S1753" s="6">
        <v>235</v>
      </c>
      <c r="T1753" s="6">
        <v>3460</v>
      </c>
      <c r="U1753" s="6">
        <v>812956</v>
      </c>
      <c r="V1753" s="49">
        <v>20</v>
      </c>
      <c r="W1753" s="49">
        <v>279</v>
      </c>
      <c r="X1753" s="49">
        <v>3080</v>
      </c>
      <c r="Y1753" s="49">
        <v>859012</v>
      </c>
      <c r="Z1753" s="6">
        <v>60</v>
      </c>
      <c r="AA1753" s="6">
        <v>301</v>
      </c>
      <c r="AB1753" s="6">
        <v>3140</v>
      </c>
      <c r="AC1753" s="6">
        <v>943888</v>
      </c>
      <c r="AD1753" s="49">
        <v>20</v>
      </c>
      <c r="AE1753" s="6">
        <v>326</v>
      </c>
      <c r="AF1753" s="6">
        <v>3160</v>
      </c>
      <c r="AG1753" s="6">
        <v>1030792</v>
      </c>
      <c r="AH1753" s="1"/>
      <c r="AI1753" s="6"/>
      <c r="AJ1753" s="1"/>
      <c r="AK1753" s="1"/>
      <c r="AL1753" s="1"/>
      <c r="AM1753" s="1"/>
      <c r="AN1753" s="1"/>
      <c r="AO1753" s="1"/>
      <c r="AP1753" s="6"/>
    </row>
    <row r="1754" spans="1:45" ht="15.75" x14ac:dyDescent="0.25">
      <c r="A1754" s="7">
        <v>39273</v>
      </c>
      <c r="B1754" s="1">
        <v>70</v>
      </c>
      <c r="C1754" s="6">
        <v>110</v>
      </c>
      <c r="D1754" s="49">
        <v>3950</v>
      </c>
      <c r="E1754" s="6">
        <v>441654</v>
      </c>
      <c r="F1754" s="49">
        <v>7</v>
      </c>
      <c r="G1754" s="49">
        <v>137</v>
      </c>
      <c r="H1754" s="49">
        <v>4100</v>
      </c>
      <c r="I1754" s="49">
        <v>562286</v>
      </c>
      <c r="J1754" s="49">
        <v>67</v>
      </c>
      <c r="K1754" s="49">
        <v>160</v>
      </c>
      <c r="L1754" s="49">
        <v>3743</v>
      </c>
      <c r="M1754" s="49">
        <v>597488</v>
      </c>
      <c r="N1754" s="49">
        <v>140</v>
      </c>
      <c r="O1754" s="6">
        <v>195</v>
      </c>
      <c r="P1754" s="6">
        <v>3625</v>
      </c>
      <c r="Q1754" s="6">
        <v>713549</v>
      </c>
      <c r="R1754" s="6">
        <v>208</v>
      </c>
      <c r="S1754" s="6">
        <v>234</v>
      </c>
      <c r="T1754" s="6">
        <v>3381</v>
      </c>
      <c r="U1754" s="6">
        <v>796148</v>
      </c>
      <c r="V1754" s="49">
        <v>31</v>
      </c>
      <c r="W1754" s="49">
        <v>264</v>
      </c>
      <c r="X1754" s="49">
        <v>3260</v>
      </c>
      <c r="Y1754" s="49">
        <v>856444</v>
      </c>
      <c r="Z1754" s="6">
        <v>20</v>
      </c>
      <c r="AA1754" s="6">
        <v>280</v>
      </c>
      <c r="AB1754" s="6">
        <v>3280</v>
      </c>
      <c r="AC1754" s="6">
        <v>920040</v>
      </c>
      <c r="AD1754" s="1"/>
      <c r="AE1754" s="1"/>
      <c r="AF1754" s="1"/>
      <c r="AG1754" s="1"/>
      <c r="AH1754" s="1"/>
      <c r="AI1754" s="6"/>
      <c r="AJ1754" s="1"/>
      <c r="AK1754" s="1"/>
      <c r="AL1754" s="1">
        <v>13</v>
      </c>
      <c r="AM1754" s="1">
        <v>425</v>
      </c>
      <c r="AN1754" s="1">
        <v>2890</v>
      </c>
      <c r="AO1754" s="1">
        <v>1245000</v>
      </c>
      <c r="AP1754" s="49">
        <v>2</v>
      </c>
      <c r="AQ1754">
        <v>685</v>
      </c>
      <c r="AR1754">
        <v>2850</v>
      </c>
      <c r="AS1754">
        <v>1942300</v>
      </c>
    </row>
    <row r="1755" spans="1:45" ht="15.75" x14ac:dyDescent="0.25">
      <c r="A1755" s="7">
        <v>39275</v>
      </c>
      <c r="B1755" s="1">
        <v>11</v>
      </c>
      <c r="C1755" s="6">
        <v>112</v>
      </c>
      <c r="D1755" s="49">
        <v>3825</v>
      </c>
      <c r="E1755" s="49">
        <v>414082</v>
      </c>
      <c r="F1755" s="1">
        <v>9</v>
      </c>
      <c r="G1755" s="49">
        <v>135</v>
      </c>
      <c r="H1755" s="49">
        <v>3600</v>
      </c>
      <c r="I1755" s="49"/>
      <c r="J1755" s="49">
        <v>121</v>
      </c>
      <c r="K1755" s="49">
        <v>164</v>
      </c>
      <c r="L1755" s="49">
        <v>3518</v>
      </c>
      <c r="M1755" s="49">
        <v>597564</v>
      </c>
      <c r="N1755" s="49">
        <v>199</v>
      </c>
      <c r="O1755" s="6">
        <v>194</v>
      </c>
      <c r="P1755" s="6">
        <v>3387</v>
      </c>
      <c r="Q1755" s="49">
        <v>667126</v>
      </c>
      <c r="R1755" s="6">
        <v>216</v>
      </c>
      <c r="S1755" s="6">
        <v>239</v>
      </c>
      <c r="T1755" s="6">
        <v>3205</v>
      </c>
      <c r="U1755" s="6">
        <v>772914</v>
      </c>
      <c r="V1755" s="49">
        <v>136</v>
      </c>
      <c r="W1755" s="49">
        <v>260</v>
      </c>
      <c r="X1755" s="49">
        <v>3262</v>
      </c>
      <c r="Y1755" s="49">
        <v>851834</v>
      </c>
      <c r="Z1755" s="6">
        <v>105</v>
      </c>
      <c r="AA1755" s="6">
        <v>303</v>
      </c>
      <c r="AB1755" s="6">
        <v>3129</v>
      </c>
      <c r="AC1755" s="6">
        <v>954693</v>
      </c>
      <c r="AD1755" s="49">
        <v>46</v>
      </c>
      <c r="AE1755" s="6">
        <v>340</v>
      </c>
      <c r="AF1755" s="6">
        <v>2930</v>
      </c>
      <c r="AG1755" s="6">
        <v>1033400</v>
      </c>
      <c r="AH1755" s="6">
        <v>32</v>
      </c>
      <c r="AI1755" s="6">
        <v>394</v>
      </c>
      <c r="AJ1755" s="6">
        <v>3010</v>
      </c>
      <c r="AK1755" s="6">
        <v>1186551</v>
      </c>
      <c r="AL1755" s="6"/>
      <c r="AM1755" s="6"/>
      <c r="AN1755" s="6"/>
      <c r="AO1755" s="6"/>
      <c r="AP1755" s="6">
        <v>14</v>
      </c>
      <c r="AQ1755" s="6">
        <v>570</v>
      </c>
      <c r="AR1755">
        <v>1577</v>
      </c>
      <c r="AS1755" s="6">
        <v>1577171</v>
      </c>
    </row>
    <row r="1756" spans="1:45" ht="15.75" x14ac:dyDescent="0.25">
      <c r="A1756" s="7">
        <v>39276</v>
      </c>
      <c r="B1756" s="1">
        <v>36</v>
      </c>
      <c r="C1756" s="6">
        <v>97</v>
      </c>
      <c r="D1756" s="49">
        <v>3950</v>
      </c>
      <c r="E1756" s="6">
        <v>375378</v>
      </c>
      <c r="F1756" s="49">
        <v>100</v>
      </c>
      <c r="G1756" s="49">
        <v>137</v>
      </c>
      <c r="H1756" s="49">
        <v>3757</v>
      </c>
      <c r="I1756" s="49">
        <v>515194</v>
      </c>
      <c r="J1756" s="49">
        <v>100</v>
      </c>
      <c r="K1756" s="49">
        <v>168</v>
      </c>
      <c r="L1756" s="49">
        <v>3475</v>
      </c>
      <c r="M1756" s="49">
        <v>597875</v>
      </c>
      <c r="N1756" s="49">
        <v>83</v>
      </c>
      <c r="O1756" s="6">
        <v>191</v>
      </c>
      <c r="P1756" s="6">
        <v>3520</v>
      </c>
      <c r="Q1756" s="6">
        <v>676646</v>
      </c>
      <c r="R1756" s="6">
        <v>18</v>
      </c>
      <c r="S1756" s="6">
        <v>228</v>
      </c>
      <c r="T1756" s="6">
        <v>3237</v>
      </c>
      <c r="U1756" s="6">
        <v>746529</v>
      </c>
      <c r="V1756" s="49">
        <v>25</v>
      </c>
      <c r="W1756" s="49">
        <v>257</v>
      </c>
      <c r="X1756" s="49">
        <v>3130</v>
      </c>
      <c r="Y1756" s="49">
        <v>791885</v>
      </c>
      <c r="Z1756" s="6">
        <v>251</v>
      </c>
      <c r="AA1756" s="6">
        <v>301</v>
      </c>
      <c r="AB1756" s="6">
        <v>3269</v>
      </c>
      <c r="AC1756" s="6">
        <v>985534</v>
      </c>
      <c r="AD1756" s="6">
        <v>54</v>
      </c>
      <c r="AE1756" s="6">
        <v>335</v>
      </c>
      <c r="AF1756" s="6">
        <v>3260</v>
      </c>
      <c r="AG1756" s="6">
        <v>1092027</v>
      </c>
      <c r="AH1756" s="1"/>
      <c r="AI1756" s="1"/>
      <c r="AJ1756" s="1"/>
      <c r="AK1756" s="1"/>
      <c r="AL1756" s="1">
        <v>1</v>
      </c>
      <c r="AM1756" s="1">
        <v>402</v>
      </c>
      <c r="AN1756" s="6">
        <v>2840</v>
      </c>
      <c r="AO1756" s="1">
        <v>1141680</v>
      </c>
      <c r="AP1756" s="49">
        <v>2</v>
      </c>
      <c r="AQ1756" s="6">
        <v>500</v>
      </c>
      <c r="AR1756">
        <v>2870</v>
      </c>
      <c r="AS1756">
        <v>1433980</v>
      </c>
    </row>
    <row r="1757" spans="1:45" ht="15.75" x14ac:dyDescent="0.25">
      <c r="A1757" s="7">
        <v>39279</v>
      </c>
      <c r="B1757" s="1"/>
      <c r="C1757" s="49"/>
      <c r="D1757" s="49"/>
      <c r="E1757" s="49"/>
      <c r="F1757" s="1"/>
      <c r="G1757" s="1"/>
      <c r="H1757" s="1"/>
      <c r="I1757" s="1"/>
      <c r="J1757" s="1"/>
      <c r="K1757" s="1"/>
      <c r="L1757" s="1"/>
      <c r="M1757" s="1"/>
      <c r="N1757" s="49">
        <v>133</v>
      </c>
      <c r="O1757" s="6">
        <v>197</v>
      </c>
      <c r="P1757" s="6">
        <v>3495</v>
      </c>
      <c r="Q1757" s="49">
        <v>687376</v>
      </c>
      <c r="R1757" s="6">
        <v>23</v>
      </c>
      <c r="S1757" s="6">
        <v>238</v>
      </c>
      <c r="T1757" s="6">
        <v>3340</v>
      </c>
      <c r="U1757" s="6">
        <v>794920</v>
      </c>
      <c r="V1757" s="49">
        <v>91</v>
      </c>
      <c r="W1757" s="49">
        <v>269</v>
      </c>
      <c r="X1757" s="49">
        <v>3216</v>
      </c>
      <c r="Y1757" s="49">
        <v>863192</v>
      </c>
      <c r="Z1757" s="1"/>
      <c r="AA1757" s="6"/>
      <c r="AB1757" s="6"/>
      <c r="AC1757" s="1"/>
      <c r="AD1757" s="49"/>
      <c r="AE1757" s="1"/>
      <c r="AF1757" s="1"/>
      <c r="AG1757" s="1"/>
      <c r="AH1757" s="1"/>
      <c r="AI1757" s="1"/>
      <c r="AJ1757" s="1"/>
      <c r="AK1757" s="49"/>
      <c r="AL1757" s="1"/>
      <c r="AM1757" s="1"/>
      <c r="AN1757" s="6"/>
      <c r="AO1757" s="1"/>
      <c r="AP1757" s="6">
        <v>1</v>
      </c>
      <c r="AQ1757">
        <v>592</v>
      </c>
      <c r="AR1757">
        <v>2960</v>
      </c>
      <c r="AS1757">
        <v>1752320</v>
      </c>
    </row>
    <row r="1758" spans="1:45" ht="15.75" x14ac:dyDescent="0.25">
      <c r="A1758" s="7">
        <v>39280</v>
      </c>
      <c r="B1758" s="1">
        <v>61</v>
      </c>
      <c r="C1758" s="6">
        <v>124</v>
      </c>
      <c r="D1758" s="49">
        <v>3883</v>
      </c>
      <c r="E1758" s="49">
        <v>482359</v>
      </c>
      <c r="F1758" s="49">
        <v>63</v>
      </c>
      <c r="G1758" s="49">
        <v>138</v>
      </c>
      <c r="H1758" s="49">
        <v>3675</v>
      </c>
      <c r="I1758" s="49">
        <v>511908</v>
      </c>
      <c r="J1758" s="49">
        <v>137</v>
      </c>
      <c r="K1758" s="49">
        <v>164</v>
      </c>
      <c r="L1758" s="49">
        <v>3657</v>
      </c>
      <c r="M1758" s="49">
        <v>599636</v>
      </c>
      <c r="N1758" s="49">
        <v>471</v>
      </c>
      <c r="O1758" s="6">
        <v>195</v>
      </c>
      <c r="P1758" s="49">
        <v>3547</v>
      </c>
      <c r="Q1758" s="6">
        <v>698103</v>
      </c>
      <c r="R1758" s="6">
        <v>87</v>
      </c>
      <c r="S1758" s="6">
        <v>233</v>
      </c>
      <c r="T1758" s="6">
        <v>3390</v>
      </c>
      <c r="U1758" s="6">
        <v>798005</v>
      </c>
      <c r="V1758" s="49">
        <v>51</v>
      </c>
      <c r="W1758" s="49">
        <v>268</v>
      </c>
      <c r="X1758" s="49">
        <v>3280</v>
      </c>
      <c r="Y1758" s="49">
        <v>880308</v>
      </c>
      <c r="Z1758" s="6">
        <v>200</v>
      </c>
      <c r="AA1758" s="6">
        <v>297</v>
      </c>
      <c r="AB1758" s="49">
        <v>3190</v>
      </c>
      <c r="AC1758" s="6">
        <v>949781</v>
      </c>
      <c r="AD1758" s="49">
        <v>9</v>
      </c>
      <c r="AE1758" s="6">
        <v>328</v>
      </c>
      <c r="AF1758" s="6">
        <v>3180</v>
      </c>
      <c r="AG1758" s="6">
        <v>1043747</v>
      </c>
      <c r="AH1758" s="1"/>
      <c r="AI1758" s="1"/>
      <c r="AJ1758" s="1"/>
      <c r="AK1758" s="1"/>
      <c r="AL1758" s="1">
        <v>1</v>
      </c>
      <c r="AM1758" s="1">
        <v>474</v>
      </c>
      <c r="AN1758" s="6">
        <v>2800</v>
      </c>
      <c r="AO1758" s="1">
        <v>1327200</v>
      </c>
      <c r="AP1758" s="49">
        <v>9</v>
      </c>
      <c r="AQ1758">
        <v>612</v>
      </c>
      <c r="AR1758">
        <v>2698</v>
      </c>
      <c r="AS1758">
        <v>1657924</v>
      </c>
    </row>
    <row r="1759" spans="1:45" ht="15.75" x14ac:dyDescent="0.25">
      <c r="A1759" s="7">
        <v>39282</v>
      </c>
      <c r="B1759" s="1"/>
      <c r="C1759" s="49"/>
      <c r="D1759" s="49"/>
      <c r="E1759" s="6"/>
      <c r="F1759" s="1"/>
      <c r="G1759" s="1"/>
      <c r="H1759" s="1"/>
      <c r="I1759" s="1"/>
      <c r="J1759" s="1"/>
      <c r="K1759" s="1"/>
      <c r="L1759" s="1"/>
      <c r="M1759" s="1"/>
      <c r="N1759" s="1"/>
      <c r="O1759" s="6"/>
      <c r="P1759" s="1"/>
      <c r="Q1759" s="49"/>
      <c r="R1759" s="1"/>
      <c r="S1759" s="1"/>
      <c r="T1759" s="1"/>
      <c r="U1759" s="1"/>
      <c r="V1759" s="1"/>
      <c r="W1759" s="1"/>
      <c r="X1759" s="1"/>
      <c r="Y1759" s="1"/>
      <c r="Z1759" s="49"/>
      <c r="AA1759" s="6"/>
      <c r="AB1759" s="1"/>
      <c r="AC1759" s="1"/>
      <c r="AD1759" s="49"/>
      <c r="AE1759" s="1"/>
      <c r="AF1759" s="1"/>
      <c r="AG1759" s="1"/>
      <c r="AH1759" s="1"/>
      <c r="AI1759" s="1"/>
      <c r="AJ1759" s="1"/>
      <c r="AK1759" s="49"/>
      <c r="AL1759" s="1"/>
      <c r="AM1759" s="1"/>
      <c r="AN1759" s="1"/>
      <c r="AO1759" s="1"/>
      <c r="AQ1759" s="49"/>
    </row>
    <row r="1760" spans="1:45" ht="15.75" x14ac:dyDescent="0.25">
      <c r="A1760" s="7">
        <v>39283</v>
      </c>
      <c r="B1760" s="1"/>
      <c r="C1760" s="1"/>
      <c r="D1760" s="6"/>
      <c r="E1760" s="6"/>
      <c r="F1760" s="49">
        <v>52</v>
      </c>
      <c r="G1760" s="49">
        <v>144</v>
      </c>
      <c r="H1760" s="49">
        <v>3688</v>
      </c>
      <c r="I1760" s="49">
        <v>532983</v>
      </c>
      <c r="J1760" s="49">
        <v>114</v>
      </c>
      <c r="K1760" s="49">
        <v>166</v>
      </c>
      <c r="L1760" s="49">
        <v>3620</v>
      </c>
      <c r="M1760" s="49">
        <v>610149</v>
      </c>
      <c r="N1760" s="49">
        <v>42</v>
      </c>
      <c r="O1760" s="6">
        <v>205</v>
      </c>
      <c r="P1760" s="49">
        <v>3625</v>
      </c>
      <c r="Q1760" s="6">
        <v>745540</v>
      </c>
      <c r="R1760" s="6">
        <v>125</v>
      </c>
      <c r="S1760" s="6">
        <v>222</v>
      </c>
      <c r="T1760" s="6">
        <v>3600</v>
      </c>
      <c r="U1760" s="6">
        <v>813432</v>
      </c>
      <c r="V1760" s="49">
        <v>5</v>
      </c>
      <c r="W1760" s="49">
        <v>260</v>
      </c>
      <c r="X1760" s="49">
        <v>3360</v>
      </c>
      <c r="Y1760" s="49">
        <v>872256</v>
      </c>
      <c r="Z1760" s="6">
        <v>41</v>
      </c>
      <c r="AA1760" s="6">
        <v>298</v>
      </c>
      <c r="AB1760" s="6">
        <v>3240</v>
      </c>
      <c r="AC1760" s="6">
        <v>965994</v>
      </c>
      <c r="AD1760" s="49">
        <v>17</v>
      </c>
      <c r="AE1760" s="6">
        <v>333</v>
      </c>
      <c r="AF1760" s="6">
        <v>2940</v>
      </c>
      <c r="AG1760" s="6">
        <v>1018772</v>
      </c>
      <c r="AH1760" s="1"/>
      <c r="AI1760" s="1"/>
      <c r="AJ1760" s="1"/>
      <c r="AK1760" s="1"/>
      <c r="AL1760" s="1"/>
      <c r="AM1760" s="1"/>
      <c r="AN1760" s="6"/>
      <c r="AO1760" s="1"/>
      <c r="AP1760">
        <v>1</v>
      </c>
      <c r="AQ1760">
        <v>690</v>
      </c>
      <c r="AR1760">
        <v>2920</v>
      </c>
      <c r="AS1760">
        <v>2014800</v>
      </c>
    </row>
    <row r="1761" spans="1:45" ht="15.75" x14ac:dyDescent="0.25">
      <c r="A1761" s="7">
        <v>39286</v>
      </c>
      <c r="B1761" s="1"/>
      <c r="C1761" s="49"/>
      <c r="D1761" s="6"/>
      <c r="E1761" s="6"/>
      <c r="F1761" s="1">
        <v>25</v>
      </c>
      <c r="G1761" s="1">
        <v>136</v>
      </c>
      <c r="H1761" s="1">
        <v>3750</v>
      </c>
      <c r="I1761" s="1">
        <v>509400</v>
      </c>
      <c r="J1761" s="1">
        <v>55</v>
      </c>
      <c r="K1761" s="1">
        <v>170</v>
      </c>
      <c r="L1761" s="1">
        <v>3638</v>
      </c>
      <c r="M1761" s="1">
        <v>618367</v>
      </c>
      <c r="N1761" s="49">
        <v>81</v>
      </c>
      <c r="O1761" s="6">
        <v>201</v>
      </c>
      <c r="P1761" s="1">
        <v>3615</v>
      </c>
      <c r="Q1761" s="49">
        <v>730201</v>
      </c>
      <c r="R1761" s="1"/>
      <c r="S1761" s="1"/>
      <c r="T1761" s="1"/>
      <c r="U1761" s="1"/>
      <c r="V1761" s="1"/>
      <c r="W1761" s="1"/>
      <c r="X1761" s="1"/>
      <c r="Y1761" s="1"/>
      <c r="Z1761" s="49"/>
      <c r="AA1761" s="6"/>
      <c r="AB1761" s="6"/>
      <c r="AC1761" s="1"/>
      <c r="AD1761" s="49"/>
      <c r="AE1761" s="1"/>
      <c r="AF1761" s="1"/>
      <c r="AG1761" s="1"/>
      <c r="AH1761" s="1"/>
      <c r="AI1761" s="1"/>
      <c r="AJ1761" s="1"/>
      <c r="AK1761" s="49"/>
      <c r="AL1761" s="1"/>
      <c r="AM1761" s="1"/>
      <c r="AN1761" s="6"/>
      <c r="AO1761" s="1"/>
      <c r="AQ1761" s="49"/>
    </row>
    <row r="1762" spans="1:45" ht="15.75" x14ac:dyDescent="0.25">
      <c r="A1762" s="7">
        <v>39287</v>
      </c>
      <c r="B1762" s="1">
        <v>122</v>
      </c>
      <c r="C1762" s="1">
        <v>119</v>
      </c>
      <c r="D1762" s="6">
        <v>3756</v>
      </c>
      <c r="E1762" s="6">
        <v>455800</v>
      </c>
      <c r="F1762" s="49">
        <v>190</v>
      </c>
      <c r="G1762" s="6">
        <v>141</v>
      </c>
      <c r="H1762" s="49">
        <v>3838</v>
      </c>
      <c r="I1762" s="49">
        <v>546469</v>
      </c>
      <c r="J1762" s="49">
        <v>382</v>
      </c>
      <c r="K1762" s="49">
        <v>164</v>
      </c>
      <c r="L1762" s="49">
        <v>3656</v>
      </c>
      <c r="M1762" s="49">
        <v>602436</v>
      </c>
      <c r="N1762" s="49">
        <v>259</v>
      </c>
      <c r="O1762" s="6">
        <v>196</v>
      </c>
      <c r="P1762" s="49">
        <v>3609</v>
      </c>
      <c r="Q1762" s="6">
        <v>707605</v>
      </c>
      <c r="R1762" s="6">
        <v>202</v>
      </c>
      <c r="S1762" s="6">
        <v>227</v>
      </c>
      <c r="T1762" s="6">
        <v>3318</v>
      </c>
      <c r="U1762" s="6">
        <v>705749</v>
      </c>
      <c r="V1762" s="49">
        <v>63</v>
      </c>
      <c r="W1762" s="49">
        <v>255</v>
      </c>
      <c r="X1762" s="49">
        <v>3245</v>
      </c>
      <c r="Y1762" s="49">
        <v>829590</v>
      </c>
      <c r="Z1762" s="49">
        <v>16</v>
      </c>
      <c r="AA1762" s="6">
        <v>306</v>
      </c>
      <c r="AB1762" s="6">
        <v>3200</v>
      </c>
      <c r="AC1762" s="49">
        <v>980400</v>
      </c>
      <c r="AD1762" s="1"/>
      <c r="AE1762" s="1"/>
      <c r="AF1762" s="6"/>
      <c r="AG1762" s="1"/>
      <c r="AH1762" s="1">
        <v>12</v>
      </c>
      <c r="AI1762" s="1">
        <v>376</v>
      </c>
      <c r="AJ1762" s="1">
        <v>2940</v>
      </c>
      <c r="AK1762" s="1">
        <v>1137927</v>
      </c>
      <c r="AL1762" s="1">
        <v>3</v>
      </c>
      <c r="AM1762" s="1">
        <v>423</v>
      </c>
      <c r="AN1762" s="6">
        <v>2820</v>
      </c>
      <c r="AO1762" s="1">
        <v>1199120</v>
      </c>
      <c r="AP1762">
        <v>13</v>
      </c>
      <c r="AQ1762">
        <v>598</v>
      </c>
      <c r="AR1762" s="6">
        <v>2838</v>
      </c>
      <c r="AS1762">
        <v>1694240</v>
      </c>
    </row>
    <row r="1763" spans="1:45" ht="15.75" x14ac:dyDescent="0.25">
      <c r="A1763" s="7">
        <v>39289</v>
      </c>
      <c r="B1763" s="1">
        <v>25</v>
      </c>
      <c r="C1763" s="49">
        <v>121</v>
      </c>
      <c r="D1763" s="49">
        <v>4060</v>
      </c>
      <c r="E1763" s="6">
        <v>491992</v>
      </c>
      <c r="F1763" s="1">
        <v>28</v>
      </c>
      <c r="G1763" s="6">
        <v>147</v>
      </c>
      <c r="H1763" s="1">
        <v>3875</v>
      </c>
      <c r="I1763" s="49">
        <v>561361</v>
      </c>
      <c r="J1763" s="1">
        <v>151</v>
      </c>
      <c r="K1763" s="1">
        <v>167</v>
      </c>
      <c r="L1763" s="1">
        <v>3767</v>
      </c>
      <c r="M1763" s="1">
        <v>632323</v>
      </c>
      <c r="N1763" s="49">
        <v>148</v>
      </c>
      <c r="O1763" s="6">
        <v>198</v>
      </c>
      <c r="P1763" s="1">
        <v>3643</v>
      </c>
      <c r="Q1763" s="49">
        <v>720029</v>
      </c>
      <c r="R1763" s="1">
        <v>64</v>
      </c>
      <c r="S1763" s="1">
        <v>228</v>
      </c>
      <c r="T1763" s="6">
        <v>3155</v>
      </c>
      <c r="U1763" s="1">
        <v>782029</v>
      </c>
      <c r="V1763" s="1">
        <v>54</v>
      </c>
      <c r="W1763" s="1">
        <v>267</v>
      </c>
      <c r="X1763" s="1">
        <v>3108</v>
      </c>
      <c r="Y1763" s="1">
        <v>883395</v>
      </c>
      <c r="Z1763" s="49">
        <v>60</v>
      </c>
      <c r="AA1763" s="6">
        <v>293</v>
      </c>
      <c r="AB1763" s="6">
        <v>3327</v>
      </c>
      <c r="AC1763" s="1">
        <v>975169</v>
      </c>
      <c r="AD1763" s="49">
        <v>4</v>
      </c>
      <c r="AE1763" s="1">
        <v>337</v>
      </c>
      <c r="AF1763" s="6">
        <v>3028</v>
      </c>
      <c r="AG1763" s="1">
        <v>1019965</v>
      </c>
      <c r="AH1763" s="1">
        <v>4</v>
      </c>
      <c r="AI1763" s="6">
        <v>378</v>
      </c>
      <c r="AJ1763" s="1">
        <v>2780</v>
      </c>
      <c r="AK1763" s="49">
        <v>1016420</v>
      </c>
      <c r="AL1763" s="1"/>
      <c r="AM1763" s="1"/>
      <c r="AN1763" s="1"/>
      <c r="AO1763" s="1"/>
      <c r="AP1763">
        <v>18</v>
      </c>
      <c r="AQ1763">
        <v>530</v>
      </c>
      <c r="AR1763" s="6">
        <v>2861</v>
      </c>
      <c r="AS1763">
        <v>1515918</v>
      </c>
    </row>
    <row r="1764" spans="1:45" ht="15.75" x14ac:dyDescent="0.25">
      <c r="A1764" s="7">
        <v>39290</v>
      </c>
      <c r="B1764" s="1">
        <v>2</v>
      </c>
      <c r="C1764" s="1">
        <v>107</v>
      </c>
      <c r="D1764" s="1">
        <v>3600</v>
      </c>
      <c r="E1764" s="6">
        <v>385200</v>
      </c>
      <c r="F1764" s="49">
        <v>32</v>
      </c>
      <c r="G1764" s="6">
        <v>144</v>
      </c>
      <c r="H1764" s="49">
        <v>4000</v>
      </c>
      <c r="I1764" s="49">
        <v>574000</v>
      </c>
      <c r="J1764" s="49">
        <v>45</v>
      </c>
      <c r="K1764" s="49">
        <v>157</v>
      </c>
      <c r="L1764" s="49">
        <v>3662</v>
      </c>
      <c r="M1764" s="49">
        <v>574547</v>
      </c>
      <c r="N1764" s="49">
        <v>230</v>
      </c>
      <c r="O1764" s="6">
        <v>192</v>
      </c>
      <c r="P1764" s="49">
        <v>3712</v>
      </c>
      <c r="Q1764" s="6">
        <v>716772</v>
      </c>
      <c r="R1764" s="6">
        <v>18</v>
      </c>
      <c r="S1764" s="6">
        <v>221</v>
      </c>
      <c r="T1764" s="6">
        <v>3483</v>
      </c>
      <c r="U1764" s="6">
        <v>772067</v>
      </c>
      <c r="V1764" s="49">
        <v>43</v>
      </c>
      <c r="W1764" s="49">
        <v>270</v>
      </c>
      <c r="X1764" s="49">
        <v>3227</v>
      </c>
      <c r="Y1764" s="49">
        <v>900739</v>
      </c>
      <c r="Z1764" s="49">
        <v>20</v>
      </c>
      <c r="AA1764" s="6">
        <v>284</v>
      </c>
      <c r="AB1764" s="6">
        <v>3400</v>
      </c>
      <c r="AC1764" s="49">
        <v>965260</v>
      </c>
      <c r="AD1764" s="1"/>
      <c r="AE1764" s="1"/>
      <c r="AF1764" s="6"/>
      <c r="AG1764" s="1"/>
      <c r="AH1764" s="1"/>
      <c r="AI1764" s="6"/>
      <c r="AJ1764" s="1"/>
      <c r="AK1764" s="1"/>
      <c r="AL1764" s="1"/>
      <c r="AM1764" s="1"/>
      <c r="AN1764" s="1"/>
      <c r="AO1764" s="1"/>
      <c r="AP1764">
        <v>8</v>
      </c>
      <c r="AQ1764">
        <v>588</v>
      </c>
      <c r="AR1764">
        <v>2810</v>
      </c>
      <c r="AS1764">
        <v>1652110</v>
      </c>
    </row>
    <row r="1765" spans="1:45" ht="15.75" x14ac:dyDescent="0.25">
      <c r="A1765" s="7">
        <v>39293</v>
      </c>
      <c r="B1765" s="1"/>
      <c r="C1765" s="6"/>
      <c r="D1765" s="49"/>
      <c r="E1765" s="49"/>
      <c r="F1765" s="1"/>
      <c r="G1765" s="6"/>
      <c r="H1765" s="1"/>
      <c r="I1765" s="6"/>
      <c r="J1765" s="1"/>
      <c r="K1765" s="1"/>
      <c r="L1765" s="1"/>
      <c r="M1765" s="1"/>
      <c r="N1765" s="1"/>
      <c r="O1765" s="6"/>
      <c r="P1765" s="49"/>
      <c r="Q1765" s="49"/>
      <c r="R1765" s="1"/>
      <c r="S1765" s="1"/>
      <c r="T1765" s="6"/>
      <c r="U1765" s="1"/>
      <c r="V1765" s="1"/>
      <c r="W1765" s="1"/>
      <c r="X1765" s="1"/>
      <c r="Y1765" s="1"/>
      <c r="Z1765" s="1"/>
      <c r="AA1765" s="49"/>
      <c r="AB1765" s="6"/>
      <c r="AC1765" s="1"/>
      <c r="AD1765" s="1"/>
      <c r="AE1765" s="1"/>
      <c r="AF1765" s="6"/>
      <c r="AG1765" s="1"/>
      <c r="AH1765" s="1"/>
      <c r="AI1765" s="6"/>
      <c r="AJ1765" s="1"/>
      <c r="AK1765" s="49"/>
      <c r="AL1765" s="1"/>
      <c r="AM1765" s="1"/>
      <c r="AN1765" s="49"/>
      <c r="AO1765" s="1"/>
    </row>
    <row r="1766" spans="1:45" ht="15.75" x14ac:dyDescent="0.25">
      <c r="A1766" s="7">
        <v>39294</v>
      </c>
      <c r="B1766" s="1">
        <v>43</v>
      </c>
      <c r="C1766" s="6">
        <v>116</v>
      </c>
      <c r="D1766" s="6">
        <v>4083</v>
      </c>
      <c r="E1766" s="6">
        <v>467505</v>
      </c>
      <c r="F1766" s="49">
        <v>69</v>
      </c>
      <c r="G1766" s="6">
        <v>144</v>
      </c>
      <c r="H1766" s="49">
        <v>3917</v>
      </c>
      <c r="I1766" s="6">
        <v>566672</v>
      </c>
      <c r="J1766" s="49">
        <v>142</v>
      </c>
      <c r="K1766" s="49">
        <v>165</v>
      </c>
      <c r="L1766" s="49">
        <v>3756</v>
      </c>
      <c r="M1766" s="49">
        <v>625368</v>
      </c>
      <c r="N1766" s="49">
        <v>322</v>
      </c>
      <c r="O1766" s="6">
        <v>205</v>
      </c>
      <c r="P1766" s="49">
        <v>3575</v>
      </c>
      <c r="Q1766" s="6">
        <v>743539</v>
      </c>
      <c r="R1766" s="6">
        <v>133</v>
      </c>
      <c r="S1766" s="6">
        <v>233</v>
      </c>
      <c r="T1766" s="6">
        <v>3439</v>
      </c>
      <c r="U1766" s="6">
        <v>804841</v>
      </c>
      <c r="V1766" s="49">
        <v>37</v>
      </c>
      <c r="W1766" s="49">
        <v>259</v>
      </c>
      <c r="X1766" s="49">
        <v>3207</v>
      </c>
      <c r="Y1766" s="49">
        <v>855188</v>
      </c>
      <c r="Z1766" s="49">
        <v>78</v>
      </c>
      <c r="AA1766" s="6">
        <v>287</v>
      </c>
      <c r="AB1766" s="49">
        <v>3210</v>
      </c>
      <c r="AC1766" s="49">
        <v>931120</v>
      </c>
      <c r="AD1766" s="49">
        <v>5</v>
      </c>
      <c r="AE1766" s="49">
        <v>336</v>
      </c>
      <c r="AF1766" s="49">
        <v>3100</v>
      </c>
      <c r="AG1766" s="49">
        <v>1041600</v>
      </c>
      <c r="AH1766" s="1"/>
      <c r="AI1766" s="6"/>
      <c r="AJ1766" s="1"/>
      <c r="AK1766" s="1"/>
      <c r="AL1766" s="1">
        <v>3</v>
      </c>
      <c r="AM1766" s="1">
        <v>411</v>
      </c>
      <c r="AN1766" s="1">
        <v>2900</v>
      </c>
      <c r="AO1766" s="1">
        <v>1190933</v>
      </c>
      <c r="AP1766">
        <v>8</v>
      </c>
      <c r="AQ1766">
        <v>516</v>
      </c>
      <c r="AR1766">
        <v>2853</v>
      </c>
      <c r="AS1766">
        <v>1470525</v>
      </c>
    </row>
    <row r="1768" spans="1:45" ht="15.75" x14ac:dyDescent="0.25">
      <c r="A1768" s="7">
        <v>39296</v>
      </c>
      <c r="B1768" s="1">
        <v>17</v>
      </c>
      <c r="C1768" s="6">
        <v>119</v>
      </c>
      <c r="D1768" s="6">
        <v>3650</v>
      </c>
      <c r="E1768" s="49">
        <v>461118</v>
      </c>
      <c r="F1768" s="1">
        <v>92</v>
      </c>
      <c r="G1768" s="6">
        <v>141</v>
      </c>
      <c r="H1768" s="6">
        <v>3571</v>
      </c>
      <c r="I1768" s="6">
        <v>532823</v>
      </c>
      <c r="J1768" s="6">
        <v>225</v>
      </c>
      <c r="K1768" s="6">
        <v>166</v>
      </c>
      <c r="L1768" s="6">
        <v>3472</v>
      </c>
      <c r="M1768" s="6">
        <v>615897</v>
      </c>
      <c r="N1768" s="49">
        <v>281</v>
      </c>
      <c r="O1768" s="6">
        <v>196</v>
      </c>
      <c r="P1768" s="49">
        <v>3499</v>
      </c>
      <c r="Q1768" s="6">
        <v>716293</v>
      </c>
      <c r="R1768" s="49">
        <v>118</v>
      </c>
      <c r="S1768" s="6">
        <v>231</v>
      </c>
      <c r="T1768" s="6">
        <v>3367</v>
      </c>
      <c r="U1768" s="6">
        <v>795253</v>
      </c>
      <c r="V1768" s="6">
        <v>135</v>
      </c>
      <c r="W1768" s="6">
        <v>261</v>
      </c>
      <c r="X1768" s="6">
        <v>3331</v>
      </c>
      <c r="Y1768" s="6">
        <v>875963</v>
      </c>
      <c r="Z1768" s="49">
        <v>43</v>
      </c>
      <c r="AA1768" s="49">
        <v>294</v>
      </c>
      <c r="AB1768" s="6">
        <v>3115</v>
      </c>
      <c r="AC1768" s="6">
        <v>910834</v>
      </c>
      <c r="AD1768" s="6">
        <v>36</v>
      </c>
      <c r="AE1768" s="6">
        <v>337</v>
      </c>
      <c r="AF1768" s="6">
        <v>3000</v>
      </c>
      <c r="AG1768" s="6">
        <v>1048954</v>
      </c>
      <c r="AH1768" s="6">
        <v>22</v>
      </c>
      <c r="AI1768" s="6">
        <v>390</v>
      </c>
      <c r="AJ1768" s="6">
        <v>2967</v>
      </c>
      <c r="AK1768" s="49">
        <v>1181431</v>
      </c>
      <c r="AL1768" s="6">
        <v>28</v>
      </c>
      <c r="AM1768" s="6">
        <v>452</v>
      </c>
      <c r="AN1768" s="49">
        <v>3040</v>
      </c>
      <c r="AO1768" s="6">
        <v>1374080</v>
      </c>
    </row>
    <row r="1769" spans="1:45" ht="15.75" x14ac:dyDescent="0.25">
      <c r="A1769" s="7">
        <v>39297</v>
      </c>
      <c r="B1769" s="1">
        <v>9</v>
      </c>
      <c r="C1769" s="6">
        <v>102</v>
      </c>
      <c r="D1769" s="6">
        <v>4000</v>
      </c>
      <c r="E1769" s="6">
        <v>416444</v>
      </c>
      <c r="F1769" s="1"/>
      <c r="G1769" s="6"/>
      <c r="H1769" s="1"/>
      <c r="I1769" s="6"/>
      <c r="J1769" s="1">
        <v>150</v>
      </c>
      <c r="K1769" s="1">
        <v>166</v>
      </c>
      <c r="L1769" s="1">
        <v>3794</v>
      </c>
      <c r="M1769" s="1">
        <v>630366</v>
      </c>
      <c r="N1769" s="49">
        <v>222</v>
      </c>
      <c r="O1769" s="6">
        <v>202</v>
      </c>
      <c r="P1769" s="49">
        <v>3695</v>
      </c>
      <c r="Q1769" s="6">
        <v>746202</v>
      </c>
      <c r="R1769" s="1">
        <v>55</v>
      </c>
      <c r="S1769" s="6">
        <v>227</v>
      </c>
      <c r="T1769" s="6">
        <v>3517</v>
      </c>
      <c r="U1769" s="6">
        <v>806240</v>
      </c>
      <c r="V1769" s="6">
        <v>7</v>
      </c>
      <c r="W1769" s="6">
        <v>263</v>
      </c>
      <c r="X1769" s="6">
        <v>3240</v>
      </c>
      <c r="Y1769" s="6">
        <v>855691</v>
      </c>
      <c r="Z1769" s="49">
        <v>82</v>
      </c>
      <c r="AA1769" s="6">
        <v>289</v>
      </c>
      <c r="AB1769" s="6">
        <v>3245</v>
      </c>
      <c r="AC1769" s="6">
        <v>936586</v>
      </c>
      <c r="AD1769" s="6">
        <v>15</v>
      </c>
      <c r="AE1769" s="6">
        <v>347</v>
      </c>
      <c r="AF1769" s="6">
        <v>3180</v>
      </c>
      <c r="AG1769" s="6">
        <v>1102824</v>
      </c>
      <c r="AH1769" s="1"/>
      <c r="AI1769" s="1"/>
      <c r="AJ1769" s="1"/>
      <c r="AK1769" s="1"/>
      <c r="AL1769" s="1"/>
      <c r="AM1769" s="6"/>
      <c r="AN1769" s="1"/>
      <c r="AO1769" s="1"/>
    </row>
    <row r="1770" spans="1:45" ht="15.75" x14ac:dyDescent="0.25">
      <c r="A1770" s="7">
        <v>39300</v>
      </c>
      <c r="B1770" s="1">
        <v>2</v>
      </c>
      <c r="C1770" s="6">
        <v>110</v>
      </c>
      <c r="D1770" s="49">
        <v>3500</v>
      </c>
      <c r="E1770" s="49">
        <v>385000</v>
      </c>
      <c r="F1770" s="1"/>
      <c r="G1770" s="6"/>
      <c r="H1770" s="1"/>
      <c r="I1770" s="6"/>
      <c r="J1770" s="1">
        <v>23</v>
      </c>
      <c r="K1770" s="1">
        <v>175</v>
      </c>
      <c r="L1770" s="1">
        <v>3550</v>
      </c>
      <c r="M1770" s="1">
        <v>622100</v>
      </c>
      <c r="N1770" s="49">
        <v>52</v>
      </c>
      <c r="O1770" s="6">
        <v>207</v>
      </c>
      <c r="P1770" s="49">
        <v>3500</v>
      </c>
      <c r="Q1770" s="6">
        <v>728210</v>
      </c>
      <c r="R1770" s="1">
        <v>45</v>
      </c>
      <c r="S1770" s="6">
        <v>225</v>
      </c>
      <c r="T1770" s="6">
        <v>3435</v>
      </c>
      <c r="U1770" s="6">
        <v>774322</v>
      </c>
      <c r="V1770" s="6">
        <v>34</v>
      </c>
      <c r="W1770" s="6">
        <v>255</v>
      </c>
      <c r="X1770" s="6">
        <v>3280</v>
      </c>
      <c r="Y1770" s="6">
        <v>835864</v>
      </c>
      <c r="Z1770" s="49">
        <v>38</v>
      </c>
      <c r="AA1770" s="6">
        <v>312</v>
      </c>
      <c r="AB1770" s="49">
        <v>3230</v>
      </c>
      <c r="AC1770" s="6">
        <v>1008192</v>
      </c>
      <c r="AD1770" s="49">
        <v>18</v>
      </c>
      <c r="AE1770" s="6">
        <v>320</v>
      </c>
      <c r="AF1770" s="6">
        <v>3100</v>
      </c>
      <c r="AG1770" s="6">
        <v>993378</v>
      </c>
      <c r="AH1770" s="1"/>
      <c r="AI1770" s="1"/>
      <c r="AJ1770" s="1"/>
      <c r="AK1770" s="1"/>
      <c r="AL1770" s="1"/>
      <c r="AM1770" s="49"/>
      <c r="AN1770" s="49"/>
      <c r="AO1770" s="1"/>
      <c r="AP1770" s="6">
        <v>17</v>
      </c>
      <c r="AQ1770" s="6">
        <v>556</v>
      </c>
      <c r="AR1770" s="6">
        <v>2816</v>
      </c>
      <c r="AS1770" s="6">
        <v>1549828</v>
      </c>
    </row>
    <row r="1771" spans="1:45" ht="15.75" x14ac:dyDescent="0.25">
      <c r="A1771" s="7">
        <v>39301</v>
      </c>
      <c r="B1771" s="1">
        <v>22</v>
      </c>
      <c r="C1771" s="6">
        <v>112</v>
      </c>
      <c r="D1771" s="6">
        <v>4033</v>
      </c>
      <c r="E1771" s="6">
        <v>453691</v>
      </c>
      <c r="F1771" s="6">
        <v>91</v>
      </c>
      <c r="G1771" s="6">
        <v>143</v>
      </c>
      <c r="H1771" s="6">
        <v>3750</v>
      </c>
      <c r="I1771" s="6">
        <v>540030</v>
      </c>
      <c r="J1771" s="6">
        <v>178</v>
      </c>
      <c r="K1771" s="6">
        <v>170</v>
      </c>
      <c r="L1771" s="6">
        <v>3725</v>
      </c>
      <c r="M1771" s="6">
        <v>626184</v>
      </c>
      <c r="N1771" s="49">
        <v>519</v>
      </c>
      <c r="O1771" s="6">
        <v>205</v>
      </c>
      <c r="P1771" s="49">
        <v>3609</v>
      </c>
      <c r="Q1771" s="6">
        <v>746782</v>
      </c>
      <c r="R1771" s="49">
        <v>51</v>
      </c>
      <c r="S1771" s="6">
        <v>238</v>
      </c>
      <c r="T1771" s="6">
        <v>3450</v>
      </c>
      <c r="U1771" s="6">
        <v>817004</v>
      </c>
      <c r="V1771" s="6">
        <v>41</v>
      </c>
      <c r="W1771" s="6">
        <v>263</v>
      </c>
      <c r="X1771" s="6">
        <v>3207</v>
      </c>
      <c r="Y1771" s="6">
        <v>880382</v>
      </c>
      <c r="Z1771" s="49">
        <v>17</v>
      </c>
      <c r="AA1771" s="6">
        <v>301</v>
      </c>
      <c r="AB1771" s="6">
        <v>3260</v>
      </c>
      <c r="AC1771" s="6">
        <v>982602</v>
      </c>
      <c r="AD1771" s="6">
        <v>3</v>
      </c>
      <c r="AE1771" s="6">
        <v>329</v>
      </c>
      <c r="AF1771" s="6">
        <v>3060</v>
      </c>
      <c r="AG1771" s="6">
        <v>1005720</v>
      </c>
      <c r="AH1771" s="1"/>
      <c r="AI1771" s="1"/>
      <c r="AJ1771" s="1"/>
      <c r="AK1771" s="1"/>
      <c r="AL1771" s="1">
        <v>1</v>
      </c>
      <c r="AM1771" s="1">
        <v>436</v>
      </c>
      <c r="AN1771" s="1">
        <v>2920</v>
      </c>
      <c r="AO1771" s="1">
        <v>1273120</v>
      </c>
      <c r="AP1771">
        <v>12</v>
      </c>
      <c r="AQ1771" s="6">
        <v>486</v>
      </c>
      <c r="AR1771">
        <v>2920</v>
      </c>
      <c r="AS1771">
        <v>1450173</v>
      </c>
    </row>
    <row r="1772" spans="1:45" ht="15.75" x14ac:dyDescent="0.25">
      <c r="A1772" s="7">
        <v>39303</v>
      </c>
      <c r="B1772" s="1">
        <v>9</v>
      </c>
      <c r="C1772" s="6">
        <v>113</v>
      </c>
      <c r="D1772" s="49">
        <v>3625</v>
      </c>
      <c r="E1772" s="49">
        <v>418356</v>
      </c>
      <c r="F1772" s="1">
        <v>79</v>
      </c>
      <c r="G1772" s="6">
        <v>145</v>
      </c>
      <c r="H1772" s="1">
        <v>3692</v>
      </c>
      <c r="I1772" s="6">
        <v>558713</v>
      </c>
      <c r="J1772" s="1">
        <v>188</v>
      </c>
      <c r="K1772" s="6">
        <v>166</v>
      </c>
      <c r="L1772" s="6">
        <v>3696</v>
      </c>
      <c r="M1772" s="49">
        <v>615293</v>
      </c>
      <c r="N1772" s="49">
        <v>334</v>
      </c>
      <c r="O1772" s="49">
        <v>198</v>
      </c>
      <c r="P1772" s="49">
        <v>3465</v>
      </c>
      <c r="Q1772" s="6">
        <v>716366</v>
      </c>
      <c r="R1772" s="49">
        <v>248</v>
      </c>
      <c r="S1772" s="6">
        <v>238</v>
      </c>
      <c r="T1772" s="6">
        <v>3294</v>
      </c>
      <c r="U1772" s="6">
        <v>798459</v>
      </c>
      <c r="V1772" s="6">
        <v>106</v>
      </c>
      <c r="W1772" s="6">
        <v>261</v>
      </c>
      <c r="X1772" s="49">
        <v>3306</v>
      </c>
      <c r="Y1772" s="6">
        <v>891607</v>
      </c>
      <c r="Z1772" s="49">
        <v>154</v>
      </c>
      <c r="AA1772" s="6">
        <v>296</v>
      </c>
      <c r="AB1772" s="49">
        <v>3223</v>
      </c>
      <c r="AC1772" s="6">
        <v>978954</v>
      </c>
      <c r="AD1772" s="6">
        <v>21</v>
      </c>
      <c r="AE1772" s="6">
        <v>331</v>
      </c>
      <c r="AF1772" s="6">
        <v>2850</v>
      </c>
      <c r="AG1772" s="6">
        <v>1026200</v>
      </c>
      <c r="AH1772" s="6">
        <v>14</v>
      </c>
      <c r="AI1772" s="6">
        <v>392</v>
      </c>
      <c r="AJ1772" s="6">
        <v>2420</v>
      </c>
      <c r="AK1772" s="6">
        <v>948640</v>
      </c>
      <c r="AL1772" s="1"/>
      <c r="AM1772" s="49"/>
      <c r="AN1772" s="49"/>
      <c r="AO1772" s="1"/>
    </row>
    <row r="1773" spans="1:45" ht="15.75" x14ac:dyDescent="0.25">
      <c r="A1773" s="7">
        <v>39304</v>
      </c>
      <c r="B1773" s="1">
        <v>62</v>
      </c>
      <c r="C1773" s="6">
        <v>125</v>
      </c>
      <c r="D1773" s="6">
        <v>3720</v>
      </c>
      <c r="E1773" s="6">
        <v>482182</v>
      </c>
      <c r="F1773" s="6">
        <v>73</v>
      </c>
      <c r="G1773" s="6">
        <v>140</v>
      </c>
      <c r="H1773" s="6">
        <v>3810</v>
      </c>
      <c r="I1773" s="6">
        <v>541119</v>
      </c>
      <c r="J1773" s="6">
        <v>226</v>
      </c>
      <c r="K1773" s="6">
        <v>170</v>
      </c>
      <c r="L1773" s="6">
        <v>3708</v>
      </c>
      <c r="M1773" s="6">
        <v>634617</v>
      </c>
      <c r="N1773" s="49">
        <v>146</v>
      </c>
      <c r="O1773" s="6">
        <v>207</v>
      </c>
      <c r="P1773" s="6">
        <v>3594</v>
      </c>
      <c r="Q1773" s="6">
        <v>749051</v>
      </c>
      <c r="R1773" s="49">
        <v>150</v>
      </c>
      <c r="S1773" s="6">
        <v>230</v>
      </c>
      <c r="T1773" s="6">
        <v>3550</v>
      </c>
      <c r="U1773" s="6">
        <v>816500</v>
      </c>
      <c r="V1773" s="6">
        <v>20</v>
      </c>
      <c r="W1773" s="6">
        <v>265</v>
      </c>
      <c r="X1773" s="6">
        <v>3300</v>
      </c>
      <c r="Y1773" s="6">
        <v>873840</v>
      </c>
      <c r="Z1773" s="1"/>
      <c r="AA1773" s="1"/>
      <c r="AB1773" s="6"/>
      <c r="AC1773" s="1"/>
      <c r="AD1773" s="1"/>
      <c r="AE1773" s="1"/>
      <c r="AF1773" s="1"/>
      <c r="AG1773" s="1"/>
      <c r="AH1773" s="1">
        <v>13</v>
      </c>
      <c r="AI1773" s="1">
        <v>391</v>
      </c>
      <c r="AJ1773" s="1">
        <v>2900</v>
      </c>
      <c r="AK1773" s="1">
        <v>1134569</v>
      </c>
      <c r="AL1773" s="1"/>
      <c r="AM1773" s="1"/>
      <c r="AN1773" s="6"/>
      <c r="AO1773" s="1"/>
      <c r="AP1773">
        <v>5</v>
      </c>
      <c r="AQ1773">
        <v>576</v>
      </c>
      <c r="AR1773">
        <v>2854</v>
      </c>
      <c r="AS1773">
        <v>1645076</v>
      </c>
    </row>
    <row r="1774" spans="1:45" ht="15.75" x14ac:dyDescent="0.25">
      <c r="A1774" s="7">
        <v>39307</v>
      </c>
      <c r="B1774" s="1"/>
      <c r="C1774" s="6"/>
      <c r="D1774" s="49"/>
      <c r="E1774" s="49"/>
      <c r="F1774" s="1"/>
      <c r="G1774" s="6"/>
      <c r="H1774" s="1"/>
      <c r="I1774" s="6"/>
      <c r="J1774" s="1"/>
      <c r="K1774" s="1"/>
      <c r="L1774" s="6"/>
      <c r="M1774" s="49"/>
      <c r="N1774" s="49">
        <v>113</v>
      </c>
      <c r="O1774" s="49">
        <v>202</v>
      </c>
      <c r="P1774" s="6">
        <v>3602</v>
      </c>
      <c r="Q1774" s="6">
        <v>725643</v>
      </c>
      <c r="R1774" s="49">
        <v>22</v>
      </c>
      <c r="S1774" s="6">
        <v>222</v>
      </c>
      <c r="T1774" s="6">
        <v>3500</v>
      </c>
      <c r="U1774" s="6">
        <v>778273</v>
      </c>
      <c r="V1774" s="6">
        <v>1</v>
      </c>
      <c r="W1774" s="6">
        <v>268</v>
      </c>
      <c r="X1774" s="49">
        <v>2350</v>
      </c>
      <c r="Y1774" s="6">
        <v>629800</v>
      </c>
      <c r="Z1774" s="1"/>
      <c r="AA1774" s="1"/>
      <c r="AB1774" s="6"/>
      <c r="AC1774" s="1"/>
      <c r="AD1774" s="1"/>
      <c r="AE1774" s="1"/>
      <c r="AF1774" s="1"/>
      <c r="AG1774" s="49"/>
      <c r="AH1774" s="1"/>
      <c r="AI1774" s="1"/>
      <c r="AJ1774" s="1"/>
      <c r="AK1774" s="1"/>
      <c r="AL1774" s="1">
        <v>19</v>
      </c>
      <c r="AM1774" s="49">
        <v>438</v>
      </c>
      <c r="AN1774" s="6">
        <v>2880</v>
      </c>
      <c r="AO1774" s="1">
        <v>1268260</v>
      </c>
      <c r="AP1774" s="6">
        <v>11</v>
      </c>
      <c r="AQ1774">
        <v>571</v>
      </c>
      <c r="AR1774">
        <v>2847</v>
      </c>
      <c r="AS1774">
        <v>1626753</v>
      </c>
    </row>
    <row r="1775" spans="1:45" ht="15.75" x14ac:dyDescent="0.25">
      <c r="A1775" s="7">
        <v>39308</v>
      </c>
      <c r="B1775" s="1">
        <v>56</v>
      </c>
      <c r="C1775" s="6">
        <v>121</v>
      </c>
      <c r="D1775" s="49">
        <v>3825</v>
      </c>
      <c r="E1775" s="49">
        <v>470907</v>
      </c>
      <c r="F1775" s="1">
        <v>93</v>
      </c>
      <c r="G1775" s="1">
        <v>143</v>
      </c>
      <c r="H1775" s="1">
        <v>3810</v>
      </c>
      <c r="I1775" s="6">
        <v>548908</v>
      </c>
      <c r="J1775" s="1">
        <v>208</v>
      </c>
      <c r="K1775" s="1">
        <v>164</v>
      </c>
      <c r="L1775" s="6">
        <v>3735</v>
      </c>
      <c r="M1775" s="1">
        <v>616241</v>
      </c>
      <c r="N1775" s="49">
        <v>380</v>
      </c>
      <c r="O1775" s="1">
        <v>198</v>
      </c>
      <c r="P1775" s="6">
        <v>3750</v>
      </c>
      <c r="Q1775" s="49">
        <v>725492</v>
      </c>
      <c r="R1775" s="49">
        <v>263</v>
      </c>
      <c r="S1775" s="6">
        <v>235</v>
      </c>
      <c r="T1775" s="6">
        <v>3458</v>
      </c>
      <c r="U1775" s="6">
        <v>811488</v>
      </c>
      <c r="V1775" s="6">
        <v>129</v>
      </c>
      <c r="W1775" s="6">
        <v>264</v>
      </c>
      <c r="X1775" s="6">
        <v>3311</v>
      </c>
      <c r="Y1775" s="6">
        <v>876413</v>
      </c>
      <c r="Z1775" s="49">
        <v>129</v>
      </c>
      <c r="AA1775" s="6">
        <v>293</v>
      </c>
      <c r="AB1775" s="6">
        <v>3266</v>
      </c>
      <c r="AC1775" s="6">
        <v>958273</v>
      </c>
      <c r="AD1775" s="6">
        <v>10</v>
      </c>
      <c r="AE1775" s="6">
        <v>341</v>
      </c>
      <c r="AF1775" s="6">
        <v>3000</v>
      </c>
      <c r="AG1775" s="6">
        <v>1018045</v>
      </c>
      <c r="AH1775" s="49"/>
      <c r="AI1775" s="1"/>
      <c r="AJ1775" s="1"/>
      <c r="AK1775" s="1"/>
      <c r="AL1775" s="1">
        <v>2</v>
      </c>
      <c r="AM1775" s="1">
        <v>422</v>
      </c>
      <c r="AN1775" s="6">
        <v>2900</v>
      </c>
      <c r="AO1775" s="1">
        <v>1223560</v>
      </c>
      <c r="AP1775" s="6">
        <v>2</v>
      </c>
      <c r="AQ1775">
        <v>553</v>
      </c>
      <c r="AR1775">
        <v>2820</v>
      </c>
      <c r="AS1775">
        <v>1561140</v>
      </c>
    </row>
    <row r="1776" spans="1:45" ht="15.75" x14ac:dyDescent="0.25">
      <c r="A1776" s="7">
        <v>39310</v>
      </c>
      <c r="B1776" s="1">
        <v>17</v>
      </c>
      <c r="C1776" s="6">
        <v>105</v>
      </c>
      <c r="D1776" s="49">
        <v>3750</v>
      </c>
      <c r="E1776" s="49">
        <v>390524</v>
      </c>
      <c r="F1776" s="1">
        <v>58</v>
      </c>
      <c r="G1776" s="6">
        <v>146</v>
      </c>
      <c r="H1776" s="1">
        <v>3650</v>
      </c>
      <c r="I1776" s="6">
        <v>535791</v>
      </c>
      <c r="J1776" s="1">
        <v>125</v>
      </c>
      <c r="K1776" s="6">
        <v>168</v>
      </c>
      <c r="L1776" s="6">
        <v>3731</v>
      </c>
      <c r="M1776" s="49">
        <v>624704</v>
      </c>
      <c r="N1776" s="49">
        <v>197</v>
      </c>
      <c r="O1776" s="49">
        <v>204</v>
      </c>
      <c r="P1776" s="6">
        <v>3542</v>
      </c>
      <c r="Q1776" s="6">
        <v>723726</v>
      </c>
      <c r="R1776" s="49">
        <v>79</v>
      </c>
      <c r="S1776" s="6">
        <v>243</v>
      </c>
      <c r="T1776" s="6">
        <v>3336</v>
      </c>
      <c r="U1776" s="6">
        <v>807615</v>
      </c>
      <c r="V1776" s="6">
        <v>65</v>
      </c>
      <c r="W1776" s="6">
        <v>256</v>
      </c>
      <c r="X1776" s="49">
        <v>3232</v>
      </c>
      <c r="Y1776" s="6">
        <v>812058</v>
      </c>
      <c r="Z1776" s="49">
        <v>54</v>
      </c>
      <c r="AA1776" s="6">
        <v>305</v>
      </c>
      <c r="AB1776" s="6">
        <v>3207</v>
      </c>
      <c r="AC1776" s="6">
        <v>977233</v>
      </c>
      <c r="AD1776" s="6">
        <v>23</v>
      </c>
      <c r="AE1776" s="6">
        <v>332</v>
      </c>
      <c r="AF1776" s="6">
        <v>3053</v>
      </c>
      <c r="AG1776" s="49">
        <v>1025584</v>
      </c>
      <c r="AH1776" s="6">
        <v>22</v>
      </c>
      <c r="AI1776" s="6">
        <v>368</v>
      </c>
      <c r="AJ1776" s="6">
        <v>3080</v>
      </c>
      <c r="AK1776" s="6">
        <v>1185922</v>
      </c>
      <c r="AL1776" s="1"/>
      <c r="AM1776" s="1"/>
      <c r="AN1776" s="1"/>
      <c r="AO1776" s="1"/>
      <c r="AP1776">
        <v>4</v>
      </c>
      <c r="AQ1776" s="49">
        <v>582</v>
      </c>
      <c r="AR1776">
        <v>2765</v>
      </c>
      <c r="AS1776">
        <v>1610260</v>
      </c>
    </row>
    <row r="1777" spans="1:45" ht="15.75" x14ac:dyDescent="0.25">
      <c r="A1777" s="7">
        <v>39311</v>
      </c>
      <c r="B1777" s="1">
        <v>33</v>
      </c>
      <c r="C1777" s="6">
        <v>119</v>
      </c>
      <c r="D1777" s="49">
        <v>3900</v>
      </c>
      <c r="E1777" s="49">
        <v>455697</v>
      </c>
      <c r="F1777" s="1">
        <v>36</v>
      </c>
      <c r="G1777" s="6">
        <v>135</v>
      </c>
      <c r="H1777" s="1">
        <v>3725</v>
      </c>
      <c r="I1777" s="6">
        <v>500328</v>
      </c>
      <c r="J1777" s="1">
        <v>207</v>
      </c>
      <c r="K1777" s="6">
        <v>164</v>
      </c>
      <c r="L1777" s="6">
        <v>3700</v>
      </c>
      <c r="M1777" s="6">
        <v>608284</v>
      </c>
      <c r="N1777" s="49">
        <v>153</v>
      </c>
      <c r="O1777" s="6">
        <v>199</v>
      </c>
      <c r="P1777" s="6">
        <v>3645</v>
      </c>
      <c r="Q1777" s="6">
        <v>730288</v>
      </c>
      <c r="R1777" s="49">
        <v>91</v>
      </c>
      <c r="S1777" s="6">
        <v>232</v>
      </c>
      <c r="T1777" s="6">
        <v>3400</v>
      </c>
      <c r="U1777" s="6">
        <v>790026</v>
      </c>
      <c r="V1777" s="6">
        <v>20</v>
      </c>
      <c r="W1777" s="6">
        <v>251</v>
      </c>
      <c r="X1777" s="49">
        <v>3380</v>
      </c>
      <c r="Y1777" s="6">
        <v>848380</v>
      </c>
      <c r="Z1777" s="1"/>
      <c r="AA1777" s="1"/>
      <c r="AB1777" s="6"/>
      <c r="AC1777" s="1"/>
      <c r="AD1777" s="1"/>
      <c r="AE1777" s="1"/>
      <c r="AF1777" s="1"/>
      <c r="AG1777" s="1"/>
      <c r="AH1777" s="49"/>
      <c r="AI1777" s="1"/>
      <c r="AJ1777" s="1"/>
      <c r="AK1777" s="1"/>
      <c r="AL1777" s="1">
        <v>30</v>
      </c>
      <c r="AM1777" s="1">
        <v>438</v>
      </c>
      <c r="AN1777" s="1">
        <v>2900</v>
      </c>
      <c r="AO1777" s="6">
        <v>1270200</v>
      </c>
      <c r="AP1777">
        <v>6</v>
      </c>
      <c r="AQ1777">
        <v>549</v>
      </c>
      <c r="AR1777">
        <v>2760</v>
      </c>
      <c r="AS1777">
        <v>1516913</v>
      </c>
    </row>
    <row r="1778" spans="1:45" ht="15.75" x14ac:dyDescent="0.25">
      <c r="A1778" s="7">
        <v>39314</v>
      </c>
      <c r="B1778" s="1"/>
      <c r="C1778" s="6"/>
      <c r="D1778" s="49"/>
      <c r="E1778" s="49"/>
      <c r="F1778" s="1"/>
      <c r="G1778" s="1"/>
      <c r="H1778" s="1"/>
      <c r="I1778" s="6"/>
      <c r="J1778" s="1"/>
      <c r="K1778" s="1"/>
      <c r="L1778" s="1"/>
      <c r="M1778" s="1"/>
      <c r="N1778" s="1"/>
      <c r="O1778" s="1"/>
      <c r="P1778" s="1"/>
      <c r="Q1778" s="6"/>
      <c r="R1778" s="49"/>
      <c r="S1778" s="1"/>
      <c r="T1778" s="1"/>
      <c r="U1778" s="1"/>
      <c r="V1778" s="1"/>
      <c r="W1778" s="1"/>
      <c r="X1778" s="49"/>
      <c r="Y1778" s="1"/>
      <c r="Z1778" s="1"/>
      <c r="AA1778" s="1"/>
      <c r="AB1778" s="6"/>
      <c r="AC1778" s="1"/>
      <c r="AD1778" s="1"/>
      <c r="AE1778" s="1"/>
      <c r="AF1778" s="1"/>
      <c r="AG1778" s="49"/>
      <c r="AH1778" s="49"/>
      <c r="AI1778" s="1"/>
      <c r="AJ1778" s="1"/>
      <c r="AK1778" s="1"/>
      <c r="AL1778" s="1"/>
      <c r="AM1778" s="1"/>
      <c r="AN1778" s="1"/>
      <c r="AO1778" s="6"/>
      <c r="AP1778">
        <v>16</v>
      </c>
      <c r="AQ1778" s="49">
        <v>590</v>
      </c>
      <c r="AR1778">
        <v>2879</v>
      </c>
      <c r="AS1778">
        <v>1699300</v>
      </c>
    </row>
    <row r="1779" spans="1:45" ht="15.75" x14ac:dyDescent="0.25">
      <c r="A1779" s="7">
        <v>39315</v>
      </c>
      <c r="B1779" s="1">
        <v>44</v>
      </c>
      <c r="C1779" s="6">
        <v>118</v>
      </c>
      <c r="D1779" s="6">
        <v>3825</v>
      </c>
      <c r="E1779" s="49">
        <v>453386</v>
      </c>
      <c r="F1779" s="1">
        <v>96</v>
      </c>
      <c r="G1779" s="6">
        <v>137</v>
      </c>
      <c r="H1779" s="6">
        <v>3730</v>
      </c>
      <c r="I1779" s="6">
        <v>513197</v>
      </c>
      <c r="J1779" s="6">
        <v>400</v>
      </c>
      <c r="K1779" s="6">
        <v>165</v>
      </c>
      <c r="L1779" s="6">
        <v>3721</v>
      </c>
      <c r="M1779" s="6">
        <v>615932</v>
      </c>
      <c r="N1779" s="49">
        <v>189</v>
      </c>
      <c r="O1779" s="6">
        <v>196</v>
      </c>
      <c r="P1779" s="6">
        <v>3567</v>
      </c>
      <c r="Q1779" s="6">
        <v>698558</v>
      </c>
      <c r="R1779" s="49">
        <v>247</v>
      </c>
      <c r="S1779" s="6">
        <v>237</v>
      </c>
      <c r="T1779" s="6">
        <v>3479</v>
      </c>
      <c r="U1779" s="6">
        <v>826871</v>
      </c>
      <c r="V1779" s="6">
        <v>65</v>
      </c>
      <c r="W1779" s="6">
        <v>263</v>
      </c>
      <c r="X1779" s="49">
        <v>3308</v>
      </c>
      <c r="Y1779" s="6">
        <v>878942</v>
      </c>
      <c r="Z1779" s="6">
        <v>41</v>
      </c>
      <c r="AA1779" s="6">
        <v>307</v>
      </c>
      <c r="AB1779" s="6">
        <v>3290</v>
      </c>
      <c r="AC1779" s="6">
        <v>1010390</v>
      </c>
      <c r="AD1779" s="6">
        <v>49</v>
      </c>
      <c r="AE1779" s="6">
        <v>322</v>
      </c>
      <c r="AF1779" s="6">
        <v>3220</v>
      </c>
      <c r="AG1779" s="6">
        <v>1036544</v>
      </c>
      <c r="AH1779" s="1"/>
      <c r="AI1779" s="1"/>
      <c r="AJ1779" s="1"/>
      <c r="AK1779" s="1"/>
      <c r="AL1779" s="1">
        <v>1</v>
      </c>
      <c r="AM1779" s="6">
        <v>412</v>
      </c>
      <c r="AN1779" s="1">
        <v>2900</v>
      </c>
      <c r="AO1779" s="6">
        <v>1194800</v>
      </c>
      <c r="AP1779">
        <v>28</v>
      </c>
      <c r="AQ1779">
        <v>465</v>
      </c>
      <c r="AR1779">
        <v>3000</v>
      </c>
      <c r="AS1779">
        <v>1395214</v>
      </c>
    </row>
    <row r="1780" spans="1:45" ht="15.75" x14ac:dyDescent="0.25">
      <c r="A1780" s="7">
        <v>39317</v>
      </c>
      <c r="B1780" s="1">
        <v>21</v>
      </c>
      <c r="C1780" s="6">
        <v>116</v>
      </c>
      <c r="D1780" s="6">
        <v>3490</v>
      </c>
      <c r="E1780" s="49">
        <v>429271</v>
      </c>
      <c r="F1780" s="1">
        <v>3</v>
      </c>
      <c r="G1780" s="6">
        <v>149</v>
      </c>
      <c r="H1780" s="6">
        <v>3650</v>
      </c>
      <c r="I1780" s="6">
        <v>542633</v>
      </c>
      <c r="J1780" s="6">
        <v>86</v>
      </c>
      <c r="K1780" s="6">
        <v>172</v>
      </c>
      <c r="L1780" s="6">
        <v>3517</v>
      </c>
      <c r="M1780" s="6">
        <v>613312</v>
      </c>
      <c r="N1780" s="49">
        <v>240</v>
      </c>
      <c r="O1780" s="6">
        <v>198</v>
      </c>
      <c r="P1780" s="6">
        <v>3541</v>
      </c>
      <c r="Q1780" s="6">
        <v>708158</v>
      </c>
      <c r="R1780" s="49">
        <v>140</v>
      </c>
      <c r="S1780" s="6">
        <v>229</v>
      </c>
      <c r="T1780" s="6">
        <v>3391</v>
      </c>
      <c r="U1780" s="6">
        <v>793456</v>
      </c>
      <c r="V1780" s="6">
        <v>193</v>
      </c>
      <c r="W1780" s="6">
        <v>274</v>
      </c>
      <c r="X1780" s="49">
        <v>3224</v>
      </c>
      <c r="Y1780" s="6">
        <v>885214</v>
      </c>
      <c r="Z1780" s="6">
        <v>122</v>
      </c>
      <c r="AA1780" s="6">
        <v>301</v>
      </c>
      <c r="AB1780" s="6">
        <v>3122</v>
      </c>
      <c r="AC1780" s="6">
        <v>945470</v>
      </c>
      <c r="AD1780" s="6">
        <v>60</v>
      </c>
      <c r="AE1780" s="6">
        <v>327</v>
      </c>
      <c r="AF1780" s="6">
        <v>3160</v>
      </c>
      <c r="AG1780" s="6">
        <v>1055658</v>
      </c>
      <c r="AH1780" s="49">
        <v>2</v>
      </c>
      <c r="AI1780" s="6">
        <v>379</v>
      </c>
      <c r="AJ1780" s="6">
        <v>2860</v>
      </c>
      <c r="AK1780" s="6">
        <v>1084000</v>
      </c>
      <c r="AL1780" s="1"/>
      <c r="AM1780" s="6"/>
      <c r="AN1780" s="1"/>
      <c r="AO1780" s="1"/>
    </row>
    <row r="1781" spans="1:45" ht="15.75" x14ac:dyDescent="0.25">
      <c r="A1781" s="7">
        <v>39318</v>
      </c>
      <c r="B1781" s="1">
        <v>74</v>
      </c>
      <c r="C1781" s="6">
        <v>120</v>
      </c>
      <c r="D1781" s="6">
        <v>3800</v>
      </c>
      <c r="E1781" s="49">
        <v>453586</v>
      </c>
      <c r="F1781" s="1">
        <v>57</v>
      </c>
      <c r="G1781" s="6">
        <v>136</v>
      </c>
      <c r="H1781" s="6">
        <v>3650</v>
      </c>
      <c r="I1781" s="6">
        <v>496121</v>
      </c>
      <c r="J1781" s="6">
        <v>48</v>
      </c>
      <c r="K1781" s="6">
        <v>168</v>
      </c>
      <c r="L1781" s="6">
        <v>3560</v>
      </c>
      <c r="M1781" s="6">
        <v>589119</v>
      </c>
      <c r="N1781" s="49">
        <v>324</v>
      </c>
      <c r="O1781" s="6">
        <v>205</v>
      </c>
      <c r="P1781" s="6">
        <v>3600</v>
      </c>
      <c r="Q1781" s="6">
        <v>744950</v>
      </c>
      <c r="R1781" s="49">
        <v>76</v>
      </c>
      <c r="S1781" s="6">
        <v>227</v>
      </c>
      <c r="T1781" s="6">
        <v>3462</v>
      </c>
      <c r="U1781" s="6">
        <v>780701</v>
      </c>
      <c r="V1781" s="6">
        <v>24</v>
      </c>
      <c r="W1781" s="6">
        <v>251</v>
      </c>
      <c r="X1781" s="49">
        <v>3400</v>
      </c>
      <c r="Y1781" s="6">
        <v>854817</v>
      </c>
      <c r="Z1781" s="1"/>
      <c r="AA1781" s="1"/>
      <c r="AB1781" s="1"/>
      <c r="AC1781" s="1"/>
      <c r="AD1781" s="6">
        <v>1</v>
      </c>
      <c r="AE1781" s="6">
        <v>336</v>
      </c>
      <c r="AF1781" s="6">
        <v>3040</v>
      </c>
      <c r="AG1781" s="6">
        <v>1021440</v>
      </c>
      <c r="AH1781" s="1"/>
      <c r="AI1781" s="1"/>
      <c r="AJ1781" s="1"/>
      <c r="AK1781" s="1"/>
      <c r="AL1781" s="1"/>
      <c r="AM1781" s="6"/>
      <c r="AN1781" s="1"/>
      <c r="AO1781" s="1"/>
      <c r="AP1781">
        <v>9</v>
      </c>
      <c r="AQ1781" s="6">
        <v>630</v>
      </c>
      <c r="AR1781">
        <v>2920</v>
      </c>
      <c r="AS1781" s="6">
        <v>1846716</v>
      </c>
    </row>
    <row r="1782" spans="1:45" ht="15.75" x14ac:dyDescent="0.25">
      <c r="A1782" s="7">
        <v>39321</v>
      </c>
      <c r="B1782" s="1">
        <v>4</v>
      </c>
      <c r="C1782" s="49">
        <v>104</v>
      </c>
      <c r="D1782" s="49">
        <v>3750</v>
      </c>
      <c r="E1782" s="49">
        <v>390000</v>
      </c>
      <c r="F1782" s="49">
        <v>21</v>
      </c>
      <c r="G1782" s="49">
        <v>140</v>
      </c>
      <c r="H1782" s="49">
        <v>3650</v>
      </c>
      <c r="I1782" s="49">
        <v>509262</v>
      </c>
      <c r="J1782" s="49">
        <v>46</v>
      </c>
      <c r="K1782" s="6">
        <v>159</v>
      </c>
      <c r="L1782" s="6">
        <v>3583</v>
      </c>
      <c r="M1782" s="6">
        <v>571698</v>
      </c>
      <c r="N1782" s="50">
        <v>65</v>
      </c>
      <c r="O1782" s="49">
        <v>195</v>
      </c>
      <c r="P1782" s="49">
        <v>3593</v>
      </c>
      <c r="Q1782" s="49">
        <v>701084</v>
      </c>
      <c r="R1782" s="49">
        <v>50</v>
      </c>
      <c r="S1782" s="49">
        <v>225</v>
      </c>
      <c r="T1782" s="49">
        <v>3447</v>
      </c>
      <c r="U1782" s="49">
        <v>781633</v>
      </c>
      <c r="V1782" s="6">
        <v>35</v>
      </c>
      <c r="W1782" s="6">
        <v>266</v>
      </c>
      <c r="X1782" s="49">
        <v>3227</v>
      </c>
      <c r="Y1782" s="6">
        <v>856475</v>
      </c>
      <c r="Z1782" s="50"/>
      <c r="AA1782" s="49"/>
      <c r="AB1782" s="49"/>
      <c r="AC1782" s="49"/>
      <c r="AD1782" s="49"/>
      <c r="AE1782" s="49"/>
      <c r="AF1782" s="49"/>
      <c r="AG1782" s="49"/>
      <c r="AH1782" s="49">
        <v>2</v>
      </c>
      <c r="AI1782" s="1">
        <v>391</v>
      </c>
      <c r="AJ1782" s="1">
        <v>2840</v>
      </c>
      <c r="AK1782" s="49">
        <v>1110440</v>
      </c>
      <c r="AL1782" s="1"/>
      <c r="AM1782" s="49"/>
      <c r="AN1782" s="49"/>
      <c r="AO1782" s="49"/>
      <c r="AP1782">
        <v>34</v>
      </c>
      <c r="AQ1782">
        <v>638</v>
      </c>
      <c r="AR1782">
        <v>3001</v>
      </c>
      <c r="AS1782">
        <v>1920360</v>
      </c>
    </row>
    <row r="1783" spans="1:45" ht="15.75" x14ac:dyDescent="0.25">
      <c r="A1783" s="7">
        <v>39322</v>
      </c>
      <c r="B1783" s="1">
        <v>44</v>
      </c>
      <c r="C1783" s="6">
        <v>111</v>
      </c>
      <c r="D1783" s="6">
        <v>3567</v>
      </c>
      <c r="E1783" s="49">
        <v>394945</v>
      </c>
      <c r="F1783" s="1">
        <v>72</v>
      </c>
      <c r="G1783" s="6">
        <v>139</v>
      </c>
      <c r="H1783" s="6">
        <v>3583</v>
      </c>
      <c r="I1783" s="6">
        <v>503738</v>
      </c>
      <c r="J1783" s="6">
        <v>127</v>
      </c>
      <c r="K1783" s="6">
        <v>163</v>
      </c>
      <c r="L1783" s="6">
        <v>3617</v>
      </c>
      <c r="M1783" s="6">
        <v>595357</v>
      </c>
      <c r="N1783" s="49">
        <v>582</v>
      </c>
      <c r="O1783" s="6">
        <v>195</v>
      </c>
      <c r="P1783" s="6">
        <v>3559</v>
      </c>
      <c r="Q1783" s="6">
        <v>705880</v>
      </c>
      <c r="R1783" s="49">
        <v>271</v>
      </c>
      <c r="S1783" s="6">
        <v>230</v>
      </c>
      <c r="T1783" s="6">
        <v>3357</v>
      </c>
      <c r="U1783" s="6">
        <v>793448</v>
      </c>
      <c r="V1783" s="6">
        <v>17</v>
      </c>
      <c r="W1783" s="6">
        <v>273</v>
      </c>
      <c r="X1783" s="49">
        <v>3240</v>
      </c>
      <c r="Y1783" s="6">
        <v>883186</v>
      </c>
      <c r="Z1783" s="49">
        <v>94</v>
      </c>
      <c r="AA1783" s="6">
        <v>308</v>
      </c>
      <c r="AB1783" s="6">
        <v>3140</v>
      </c>
      <c r="AC1783" s="6">
        <v>967696</v>
      </c>
      <c r="AD1783" s="6">
        <v>53</v>
      </c>
      <c r="AE1783" s="6">
        <v>326</v>
      </c>
      <c r="AF1783" s="6">
        <v>3113</v>
      </c>
      <c r="AG1783" s="6">
        <v>1013590</v>
      </c>
      <c r="AH1783" s="1"/>
      <c r="AI1783" s="1"/>
      <c r="AJ1783" s="1"/>
      <c r="AK1783" s="1"/>
      <c r="AL1783" s="1">
        <v>4</v>
      </c>
      <c r="AM1783" s="49">
        <v>442</v>
      </c>
      <c r="AN1783" s="1">
        <v>2940</v>
      </c>
      <c r="AO1783" s="1">
        <v>1299480</v>
      </c>
      <c r="AP1783">
        <v>1</v>
      </c>
      <c r="AQ1783">
        <v>674</v>
      </c>
      <c r="AR1783">
        <v>2740</v>
      </c>
      <c r="AS1783">
        <v>1846760</v>
      </c>
    </row>
    <row r="1784" spans="1:45" ht="15.75" x14ac:dyDescent="0.25">
      <c r="A1784" s="7">
        <v>39324</v>
      </c>
      <c r="B1784" s="1"/>
      <c r="C1784" s="6"/>
      <c r="D1784" s="49"/>
      <c r="E1784" s="49"/>
      <c r="F1784" s="49">
        <v>28</v>
      </c>
      <c r="G1784" s="49">
        <v>136</v>
      </c>
      <c r="H1784" s="49">
        <v>3533</v>
      </c>
      <c r="I1784" s="49">
        <v>496018</v>
      </c>
      <c r="J1784" s="49">
        <v>84</v>
      </c>
      <c r="K1784" s="1">
        <v>173</v>
      </c>
      <c r="L1784" s="1">
        <v>3417</v>
      </c>
      <c r="M1784" s="1">
        <v>614305</v>
      </c>
      <c r="N1784" s="50">
        <v>186</v>
      </c>
      <c r="O1784" s="49">
        <v>202</v>
      </c>
      <c r="P1784" s="6">
        <v>3436</v>
      </c>
      <c r="Q1784" s="49">
        <v>721577</v>
      </c>
      <c r="R1784" s="49">
        <v>153</v>
      </c>
      <c r="S1784" s="49">
        <v>232</v>
      </c>
      <c r="T1784" s="49">
        <v>3398</v>
      </c>
      <c r="U1784" s="49">
        <v>800025</v>
      </c>
      <c r="V1784" s="1">
        <v>85</v>
      </c>
      <c r="W1784" s="1">
        <v>270</v>
      </c>
      <c r="X1784" s="1">
        <v>3093</v>
      </c>
      <c r="Y1784" s="1">
        <v>869487</v>
      </c>
      <c r="Z1784" s="50">
        <v>203</v>
      </c>
      <c r="AA1784" s="49">
        <v>298</v>
      </c>
      <c r="AB1784" s="1">
        <v>3157</v>
      </c>
      <c r="AC1784" s="1">
        <v>942831</v>
      </c>
      <c r="AD1784" s="49">
        <v>6</v>
      </c>
      <c r="AE1784" s="49">
        <v>325</v>
      </c>
      <c r="AF1784" s="49">
        <v>2920</v>
      </c>
      <c r="AG1784" s="49">
        <v>940560</v>
      </c>
      <c r="AH1784" s="49">
        <v>15</v>
      </c>
      <c r="AI1784" s="1">
        <v>397</v>
      </c>
      <c r="AJ1784" s="1">
        <v>2940</v>
      </c>
      <c r="AK1784" s="1">
        <v>1166984</v>
      </c>
      <c r="AL1784" s="1"/>
      <c r="AM1784" s="49"/>
      <c r="AN1784" s="49"/>
      <c r="AO1784" s="49"/>
      <c r="AP1784" s="49">
        <v>2</v>
      </c>
      <c r="AQ1784" s="49">
        <v>538</v>
      </c>
      <c r="AR1784" s="49">
        <v>2820</v>
      </c>
      <c r="AS1784" s="49">
        <v>1517800</v>
      </c>
    </row>
    <row r="1785" spans="1:45" ht="15.75" x14ac:dyDescent="0.25">
      <c r="A1785" s="7">
        <v>39325</v>
      </c>
      <c r="B1785" s="1">
        <v>65</v>
      </c>
      <c r="C1785" s="6">
        <v>109</v>
      </c>
      <c r="D1785" s="1">
        <v>3588</v>
      </c>
      <c r="E1785" s="1">
        <v>397988</v>
      </c>
      <c r="F1785" s="1">
        <v>58</v>
      </c>
      <c r="G1785" s="1">
        <v>139</v>
      </c>
      <c r="H1785" s="1">
        <v>3650</v>
      </c>
      <c r="I1785" s="1">
        <v>505586</v>
      </c>
      <c r="J1785" s="1">
        <v>126</v>
      </c>
      <c r="K1785" s="1">
        <v>164</v>
      </c>
      <c r="L1785" s="1">
        <v>3543</v>
      </c>
      <c r="M1785" s="1">
        <v>583030</v>
      </c>
      <c r="N1785" s="50">
        <v>177</v>
      </c>
      <c r="O1785" s="49">
        <v>210</v>
      </c>
      <c r="P1785" s="6">
        <v>3517</v>
      </c>
      <c r="Q1785" s="49">
        <v>747274</v>
      </c>
      <c r="R1785" s="49">
        <v>45</v>
      </c>
      <c r="S1785" s="49">
        <v>227</v>
      </c>
      <c r="T1785" s="49">
        <v>3390</v>
      </c>
      <c r="U1785" s="49">
        <v>767430</v>
      </c>
      <c r="V1785" s="1">
        <v>20</v>
      </c>
      <c r="W1785" s="1">
        <v>266</v>
      </c>
      <c r="X1785" s="1">
        <v>3260</v>
      </c>
      <c r="Y1785" s="1">
        <v>872876</v>
      </c>
      <c r="Z1785" s="49">
        <v>66</v>
      </c>
      <c r="AA1785" s="50">
        <v>296</v>
      </c>
      <c r="AB1785" s="6">
        <v>3112</v>
      </c>
      <c r="AC1785" s="6">
        <v>928547</v>
      </c>
      <c r="AD1785" s="49">
        <v>74</v>
      </c>
      <c r="AE1785" s="49">
        <v>331</v>
      </c>
      <c r="AF1785" s="49">
        <v>3075</v>
      </c>
      <c r="AG1785" s="49">
        <v>1018014</v>
      </c>
      <c r="AH1785" s="49"/>
      <c r="AI1785" s="1"/>
      <c r="AJ1785" s="1"/>
      <c r="AK1785" s="1"/>
      <c r="AL1785" s="1">
        <v>31</v>
      </c>
      <c r="AM1785" s="6">
        <v>449</v>
      </c>
      <c r="AN1785" s="49">
        <v>3000</v>
      </c>
      <c r="AO1785" s="49">
        <v>1345935</v>
      </c>
      <c r="AP1785" s="6">
        <v>6</v>
      </c>
      <c r="AQ1785">
        <v>640</v>
      </c>
      <c r="AR1785">
        <v>2890</v>
      </c>
      <c r="AS1785">
        <v>1861033</v>
      </c>
    </row>
    <row r="1786" spans="1:45" ht="15.75" x14ac:dyDescent="0.25">
      <c r="AP1786" s="6"/>
      <c r="AQ1786" s="49"/>
      <c r="AR1786" s="49"/>
      <c r="AS1786" s="49"/>
    </row>
    <row r="1787" spans="1:45" ht="15.75" x14ac:dyDescent="0.25">
      <c r="A1787" s="51">
        <v>39328</v>
      </c>
      <c r="C1787" s="6"/>
      <c r="F1787" s="49">
        <v>32</v>
      </c>
      <c r="G1787" s="49">
        <v>144</v>
      </c>
      <c r="H1787" s="49">
        <v>3700</v>
      </c>
      <c r="I1787" s="49">
        <v>534419</v>
      </c>
      <c r="J1787" s="49">
        <v>32</v>
      </c>
      <c r="K1787" s="6">
        <v>176</v>
      </c>
      <c r="L1787" s="6">
        <v>3650</v>
      </c>
      <c r="M1787" s="6">
        <v>641259</v>
      </c>
      <c r="N1787" s="50">
        <v>27</v>
      </c>
      <c r="O1787" s="49">
        <v>213</v>
      </c>
      <c r="P1787" s="6">
        <v>3540</v>
      </c>
      <c r="Q1787" s="49">
        <v>754544</v>
      </c>
      <c r="R1787" s="49"/>
      <c r="S1787" s="49"/>
      <c r="T1787" s="49"/>
      <c r="U1787" s="49"/>
      <c r="Z1787" s="49"/>
      <c r="AA1787" s="50"/>
      <c r="AB1787" s="6"/>
      <c r="AC1787" s="49"/>
      <c r="AD1787" s="49"/>
      <c r="AE1787" s="49"/>
      <c r="AF1787" s="49"/>
      <c r="AG1787" s="49"/>
      <c r="AH1787" s="49"/>
      <c r="AM1787" s="6"/>
      <c r="AN1787" s="49"/>
      <c r="AO1787" s="49"/>
      <c r="AP1787" s="49"/>
      <c r="AQ1787" s="49"/>
      <c r="AR1787" s="49"/>
      <c r="AS1787" s="49"/>
    </row>
    <row r="1788" spans="1:45" ht="15.75" x14ac:dyDescent="0.25">
      <c r="A1788" s="51">
        <v>39329</v>
      </c>
      <c r="C1788" s="6"/>
      <c r="D1788" s="49"/>
      <c r="E1788" s="49"/>
      <c r="F1788" s="49">
        <v>96</v>
      </c>
      <c r="G1788" s="49">
        <v>137</v>
      </c>
      <c r="H1788" s="49">
        <v>3600</v>
      </c>
      <c r="I1788" s="49">
        <v>495219</v>
      </c>
      <c r="J1788" s="49">
        <v>74</v>
      </c>
      <c r="K1788" s="6">
        <v>164</v>
      </c>
      <c r="L1788" s="6">
        <v>3550</v>
      </c>
      <c r="M1788" s="6">
        <v>579958</v>
      </c>
      <c r="N1788" s="49">
        <v>283</v>
      </c>
      <c r="O1788" s="49">
        <v>201</v>
      </c>
      <c r="P1788" s="6">
        <v>3525</v>
      </c>
      <c r="Q1788" s="49">
        <v>716592</v>
      </c>
      <c r="R1788" s="49">
        <v>207</v>
      </c>
      <c r="S1788" s="49">
        <v>230</v>
      </c>
      <c r="T1788" s="49">
        <v>3464</v>
      </c>
      <c r="U1788" s="49">
        <v>797118</v>
      </c>
      <c r="V1788" s="49">
        <v>123</v>
      </c>
      <c r="W1788" s="49">
        <v>269</v>
      </c>
      <c r="X1788" s="49">
        <v>3253</v>
      </c>
      <c r="Y1788" s="49">
        <v>878578</v>
      </c>
      <c r="Z1788" s="50">
        <v>43</v>
      </c>
      <c r="AA1788" s="49">
        <v>300</v>
      </c>
      <c r="AB1788" s="6">
        <v>3125</v>
      </c>
      <c r="AC1788" s="49">
        <v>940007</v>
      </c>
      <c r="AD1788" s="49">
        <v>60</v>
      </c>
      <c r="AE1788" s="49">
        <v>333</v>
      </c>
      <c r="AF1788" s="49">
        <v>3070</v>
      </c>
      <c r="AG1788" s="49">
        <v>1021953</v>
      </c>
      <c r="AM1788" s="6"/>
      <c r="AN1788" s="49"/>
      <c r="AP1788">
        <v>7</v>
      </c>
      <c r="AQ1788">
        <v>663</v>
      </c>
      <c r="AR1788">
        <v>2891</v>
      </c>
      <c r="AS1788">
        <v>1917269</v>
      </c>
    </row>
    <row r="1789" spans="1:45" ht="15.75" x14ac:dyDescent="0.25">
      <c r="A1789" s="51">
        <v>39331</v>
      </c>
      <c r="B1789" s="49"/>
      <c r="C1789" s="49"/>
      <c r="D1789" s="49"/>
      <c r="E1789" s="49"/>
      <c r="F1789" s="49"/>
      <c r="G1789" s="49"/>
      <c r="H1789" s="49"/>
      <c r="I1789" s="49"/>
      <c r="N1789" s="50"/>
      <c r="O1789" s="49"/>
      <c r="P1789" s="6"/>
      <c r="Q1789" s="49"/>
      <c r="R1789" s="49"/>
      <c r="S1789" s="49"/>
      <c r="T1789" s="49"/>
      <c r="U1789" s="49"/>
      <c r="Z1789" s="49"/>
      <c r="AB1789" s="6"/>
      <c r="AM1789" s="6"/>
      <c r="AN1789" s="49"/>
      <c r="AO1789" s="49"/>
      <c r="AP1789" s="49"/>
      <c r="AQ1789" s="49"/>
      <c r="AR1789" s="49"/>
      <c r="AS1789" s="49"/>
    </row>
    <row r="1790" spans="1:45" ht="15.75" x14ac:dyDescent="0.25">
      <c r="A1790" s="51">
        <v>39332</v>
      </c>
      <c r="B1790">
        <v>6</v>
      </c>
      <c r="C1790" s="6">
        <v>128</v>
      </c>
      <c r="D1790">
        <v>3750</v>
      </c>
      <c r="E1790">
        <v>478750</v>
      </c>
      <c r="F1790">
        <v>43</v>
      </c>
      <c r="G1790">
        <v>144</v>
      </c>
      <c r="H1790">
        <v>3600</v>
      </c>
      <c r="I1790">
        <v>512847</v>
      </c>
      <c r="J1790">
        <v>48</v>
      </c>
      <c r="K1790">
        <v>163</v>
      </c>
      <c r="L1790">
        <v>3638</v>
      </c>
      <c r="M1790">
        <v>597417</v>
      </c>
      <c r="N1790">
        <v>90</v>
      </c>
      <c r="O1790">
        <v>204</v>
      </c>
      <c r="P1790">
        <v>3514</v>
      </c>
      <c r="Q1790">
        <v>718358</v>
      </c>
      <c r="R1790">
        <v>161</v>
      </c>
      <c r="S1790">
        <v>234</v>
      </c>
      <c r="T1790">
        <v>3462</v>
      </c>
      <c r="U1790">
        <v>811703</v>
      </c>
      <c r="V1790">
        <v>1</v>
      </c>
      <c r="W1790">
        <v>262</v>
      </c>
      <c r="X1790">
        <v>3620</v>
      </c>
      <c r="Y1790">
        <v>854120</v>
      </c>
      <c r="Z1790">
        <v>21</v>
      </c>
      <c r="AA1790">
        <v>293</v>
      </c>
      <c r="AB1790">
        <v>3125</v>
      </c>
      <c r="AC1790">
        <v>930319</v>
      </c>
      <c r="AD1790">
        <v>2</v>
      </c>
      <c r="AE1790">
        <v>328</v>
      </c>
      <c r="AF1790">
        <v>3040</v>
      </c>
      <c r="AG1790">
        <v>997120</v>
      </c>
      <c r="AP1790">
        <v>4</v>
      </c>
      <c r="AQ1790">
        <v>606</v>
      </c>
      <c r="AR1790">
        <v>2870</v>
      </c>
      <c r="AS1790">
        <v>1738680</v>
      </c>
    </row>
    <row r="1791" spans="1:45" ht="15.75" x14ac:dyDescent="0.25">
      <c r="A1791" s="51">
        <v>39335</v>
      </c>
      <c r="C1791" s="6"/>
      <c r="F1791" s="49">
        <v>6</v>
      </c>
      <c r="G1791" s="49">
        <v>141</v>
      </c>
      <c r="H1791" s="49">
        <v>3300</v>
      </c>
      <c r="I1791" s="49">
        <v>466400</v>
      </c>
      <c r="N1791" s="50">
        <v>52</v>
      </c>
      <c r="O1791" s="49">
        <v>202</v>
      </c>
      <c r="P1791" s="6">
        <v>3525</v>
      </c>
      <c r="Q1791" s="49">
        <v>709748</v>
      </c>
      <c r="R1791">
        <v>10</v>
      </c>
      <c r="S1791">
        <v>221</v>
      </c>
      <c r="T1791">
        <v>3040</v>
      </c>
      <c r="U1791">
        <v>732652</v>
      </c>
      <c r="AD1791">
        <v>34</v>
      </c>
      <c r="AE1791">
        <v>334</v>
      </c>
      <c r="AF1791">
        <v>3080</v>
      </c>
      <c r="AG1791">
        <v>1029807</v>
      </c>
    </row>
    <row r="1792" spans="1:45" ht="15.75" x14ac:dyDescent="0.25">
      <c r="A1792" s="51">
        <v>39336</v>
      </c>
      <c r="B1792">
        <v>31</v>
      </c>
      <c r="C1792" s="6">
        <v>125</v>
      </c>
      <c r="D1792" s="49">
        <v>3700</v>
      </c>
      <c r="E1792">
        <v>461655</v>
      </c>
      <c r="F1792" s="49">
        <v>51</v>
      </c>
      <c r="G1792" s="49">
        <v>141</v>
      </c>
      <c r="H1792" s="49">
        <v>3662</v>
      </c>
      <c r="I1792" s="49">
        <v>514873</v>
      </c>
      <c r="J1792" s="49">
        <v>155</v>
      </c>
      <c r="K1792" s="49">
        <v>161</v>
      </c>
      <c r="L1792" s="49">
        <v>3650</v>
      </c>
      <c r="M1792" s="49">
        <v>588222</v>
      </c>
      <c r="N1792" s="49">
        <v>202</v>
      </c>
      <c r="O1792" s="49">
        <v>187</v>
      </c>
      <c r="P1792" s="6">
        <v>3514</v>
      </c>
      <c r="Q1792" s="49">
        <v>663735</v>
      </c>
      <c r="R1792" s="6">
        <v>192</v>
      </c>
      <c r="S1792" s="49">
        <v>233</v>
      </c>
      <c r="T1792" s="49">
        <v>3410</v>
      </c>
      <c r="U1792" s="49">
        <v>801877</v>
      </c>
      <c r="V1792" s="49">
        <v>187</v>
      </c>
      <c r="W1792" s="49">
        <v>266</v>
      </c>
      <c r="X1792" s="49">
        <v>3270</v>
      </c>
      <c r="Y1792" s="6">
        <v>868055</v>
      </c>
      <c r="Z1792" s="49">
        <v>34</v>
      </c>
      <c r="AA1792" s="49">
        <v>291</v>
      </c>
      <c r="AB1792" s="49">
        <v>3210</v>
      </c>
      <c r="AC1792" s="49">
        <v>934295</v>
      </c>
      <c r="AD1792" s="49">
        <v>18</v>
      </c>
      <c r="AE1792" s="6">
        <v>348</v>
      </c>
      <c r="AF1792" s="49">
        <v>3180</v>
      </c>
      <c r="AG1792" s="49">
        <v>1106287</v>
      </c>
      <c r="AP1792">
        <v>7</v>
      </c>
      <c r="AQ1792" s="6">
        <v>551</v>
      </c>
      <c r="AR1792" s="6">
        <v>2900</v>
      </c>
      <c r="AS1792">
        <v>1597966</v>
      </c>
    </row>
    <row r="1793" spans="1:45" ht="15.75" x14ac:dyDescent="0.25">
      <c r="A1793" s="51">
        <v>39338</v>
      </c>
      <c r="B1793">
        <v>25</v>
      </c>
      <c r="C1793" s="6">
        <v>113</v>
      </c>
      <c r="D1793">
        <v>3438</v>
      </c>
      <c r="E1793">
        <v>407132</v>
      </c>
      <c r="F1793" s="49">
        <v>5</v>
      </c>
      <c r="G1793" s="49">
        <v>142</v>
      </c>
      <c r="H1793" s="49">
        <v>3650</v>
      </c>
      <c r="I1793" s="49">
        <v>512400</v>
      </c>
      <c r="J1793" s="49">
        <v>130</v>
      </c>
      <c r="K1793" s="49">
        <v>160</v>
      </c>
      <c r="L1793" s="49">
        <v>3550</v>
      </c>
      <c r="M1793" s="49">
        <v>574675</v>
      </c>
      <c r="N1793" s="49">
        <v>417</v>
      </c>
      <c r="O1793" s="49">
        <v>203</v>
      </c>
      <c r="P1793" s="6">
        <v>3431</v>
      </c>
      <c r="Q1793" s="49">
        <v>705346</v>
      </c>
      <c r="R1793" s="6">
        <v>97</v>
      </c>
      <c r="S1793" s="49">
        <v>240</v>
      </c>
      <c r="T1793" s="49">
        <v>3186</v>
      </c>
      <c r="U1793" s="49">
        <v>792613</v>
      </c>
      <c r="V1793" s="49">
        <v>116</v>
      </c>
      <c r="W1793" s="49">
        <v>266</v>
      </c>
      <c r="X1793" s="49">
        <v>3223</v>
      </c>
      <c r="Y1793" s="6">
        <v>863131</v>
      </c>
      <c r="Z1793" s="49">
        <v>121</v>
      </c>
      <c r="AA1793" s="49">
        <v>298</v>
      </c>
      <c r="AB1793" s="49">
        <v>3157</v>
      </c>
      <c r="AC1793" s="49">
        <v>943284</v>
      </c>
      <c r="AD1793" s="49">
        <v>1</v>
      </c>
      <c r="AE1793" s="6">
        <v>326</v>
      </c>
      <c r="AF1793" s="49">
        <v>3500</v>
      </c>
      <c r="AG1793" s="49">
        <v>1141000</v>
      </c>
      <c r="AP1793">
        <v>24</v>
      </c>
      <c r="AQ1793" s="6">
        <v>578</v>
      </c>
      <c r="AR1793" s="6">
        <v>2804</v>
      </c>
      <c r="AS1793">
        <v>1621642</v>
      </c>
    </row>
    <row r="1794" spans="1:45" ht="15.75" x14ac:dyDescent="0.25">
      <c r="A1794" s="51">
        <v>39339</v>
      </c>
      <c r="C1794" s="6"/>
      <c r="D1794" s="49"/>
      <c r="F1794" s="49">
        <v>18</v>
      </c>
      <c r="G1794" s="49">
        <v>139</v>
      </c>
      <c r="H1794" s="49">
        <v>3617</v>
      </c>
      <c r="I1794" s="49">
        <v>502644</v>
      </c>
      <c r="J1794" s="49">
        <v>43</v>
      </c>
      <c r="K1794" s="49">
        <v>171</v>
      </c>
      <c r="L1794" s="49">
        <v>3633</v>
      </c>
      <c r="M1794" s="49">
        <v>610535</v>
      </c>
      <c r="N1794" s="49">
        <v>93</v>
      </c>
      <c r="O1794" s="6">
        <v>201</v>
      </c>
      <c r="P1794" s="6">
        <v>3508</v>
      </c>
      <c r="Q1794" s="49">
        <v>706494</v>
      </c>
      <c r="R1794" s="6">
        <v>25</v>
      </c>
      <c r="S1794" s="49">
        <v>223</v>
      </c>
      <c r="T1794" s="49">
        <v>3300</v>
      </c>
      <c r="U1794" s="49">
        <v>734712</v>
      </c>
      <c r="V1794" s="49">
        <v>15</v>
      </c>
      <c r="W1794" s="49">
        <v>271</v>
      </c>
      <c r="X1794" s="49">
        <v>3180</v>
      </c>
      <c r="Y1794" s="6">
        <v>880883</v>
      </c>
      <c r="Z1794" s="49">
        <v>30</v>
      </c>
      <c r="AA1794" s="6">
        <v>305</v>
      </c>
      <c r="AB1794" s="49">
        <v>3170</v>
      </c>
      <c r="AC1794" s="6">
        <v>968625</v>
      </c>
      <c r="AE1794" s="6"/>
      <c r="AF1794" s="49"/>
      <c r="AH1794">
        <v>8</v>
      </c>
      <c r="AI1794">
        <v>360</v>
      </c>
      <c r="AJ1794">
        <v>3040</v>
      </c>
      <c r="AK1794">
        <v>1095920</v>
      </c>
      <c r="AM1794" s="6"/>
      <c r="AP1794">
        <v>8</v>
      </c>
      <c r="AQ1794" s="6">
        <v>589</v>
      </c>
      <c r="AR1794">
        <v>2958</v>
      </c>
      <c r="AS1794">
        <v>1729365</v>
      </c>
    </row>
    <row r="1795" spans="1:45" ht="15.75" x14ac:dyDescent="0.25">
      <c r="A1795" s="51">
        <v>39342</v>
      </c>
      <c r="B1795">
        <v>13</v>
      </c>
      <c r="C1795" s="6">
        <v>110</v>
      </c>
      <c r="D1795" s="49">
        <v>3700</v>
      </c>
      <c r="E1795">
        <v>407000</v>
      </c>
      <c r="H1795" s="49"/>
      <c r="J1795" s="49">
        <v>8</v>
      </c>
      <c r="K1795" s="49">
        <v>169</v>
      </c>
      <c r="L1795" s="49">
        <v>3550</v>
      </c>
      <c r="M1795" s="49">
        <v>599950</v>
      </c>
      <c r="N1795" s="49">
        <v>39</v>
      </c>
      <c r="O1795" s="6">
        <v>192</v>
      </c>
      <c r="P1795" s="6">
        <v>3537</v>
      </c>
      <c r="Q1795" s="49">
        <v>680522</v>
      </c>
      <c r="R1795" s="6">
        <v>23</v>
      </c>
      <c r="S1795" s="49">
        <v>226</v>
      </c>
      <c r="T1795" s="49">
        <v>3400</v>
      </c>
      <c r="U1795" s="49">
        <v>768400</v>
      </c>
      <c r="V1795" s="49">
        <v>40</v>
      </c>
      <c r="W1795" s="49">
        <v>272</v>
      </c>
      <c r="X1795" s="49">
        <v>3160</v>
      </c>
      <c r="Y1795" s="6">
        <v>860942</v>
      </c>
      <c r="Z1795" s="49"/>
      <c r="AA1795" s="6"/>
      <c r="AB1795" s="49"/>
      <c r="AE1795" s="6"/>
      <c r="AH1795" s="49"/>
      <c r="AM1795" s="6"/>
      <c r="AP1795" s="49"/>
      <c r="AQ1795" s="6"/>
    </row>
    <row r="1796" spans="1:45" ht="15.75" x14ac:dyDescent="0.25">
      <c r="A1796" s="51">
        <v>39343</v>
      </c>
      <c r="B1796">
        <v>34</v>
      </c>
      <c r="C1796" s="6">
        <v>113</v>
      </c>
      <c r="D1796" s="49">
        <v>3667</v>
      </c>
      <c r="E1796">
        <v>418659</v>
      </c>
      <c r="F1796" s="49">
        <v>12</v>
      </c>
      <c r="G1796" s="49">
        <v>130</v>
      </c>
      <c r="H1796" s="49">
        <v>3650</v>
      </c>
      <c r="I1796" s="49">
        <v>474500</v>
      </c>
      <c r="J1796" s="49">
        <v>88</v>
      </c>
      <c r="K1796" s="49">
        <v>160</v>
      </c>
      <c r="L1796" s="49">
        <v>3610</v>
      </c>
      <c r="M1796" s="49">
        <v>581235</v>
      </c>
      <c r="N1796" s="49">
        <v>105</v>
      </c>
      <c r="O1796" s="6">
        <v>197</v>
      </c>
      <c r="P1796" s="6">
        <v>3557</v>
      </c>
      <c r="Q1796" s="49">
        <v>704336</v>
      </c>
      <c r="R1796" s="6">
        <v>239</v>
      </c>
      <c r="S1796" s="49">
        <v>233</v>
      </c>
      <c r="T1796" s="49">
        <v>3321</v>
      </c>
      <c r="U1796" s="49">
        <v>784711</v>
      </c>
      <c r="V1796" s="49">
        <v>76</v>
      </c>
      <c r="W1796" s="49">
        <v>264</v>
      </c>
      <c r="X1796" s="49">
        <v>3290</v>
      </c>
      <c r="Y1796" s="6">
        <v>867304</v>
      </c>
      <c r="Z1796" s="49">
        <v>1</v>
      </c>
      <c r="AA1796" s="6">
        <v>302</v>
      </c>
      <c r="AB1796" s="6">
        <v>2940</v>
      </c>
      <c r="AC1796" s="6">
        <v>887880</v>
      </c>
      <c r="AD1796" s="6">
        <v>16</v>
      </c>
      <c r="AE1796" s="6">
        <v>341</v>
      </c>
      <c r="AF1796" s="49">
        <v>2940</v>
      </c>
      <c r="AG1796" s="6">
        <v>1002908</v>
      </c>
      <c r="AH1796" s="6"/>
      <c r="AI1796" s="6"/>
      <c r="AJ1796" s="6"/>
      <c r="AK1796" s="6"/>
      <c r="AM1796" s="6"/>
      <c r="AP1796" s="6">
        <v>3</v>
      </c>
      <c r="AQ1796" s="6">
        <v>708</v>
      </c>
      <c r="AR1796">
        <v>2873</v>
      </c>
      <c r="AS1796">
        <v>2034560</v>
      </c>
    </row>
    <row r="1797" spans="1:45" ht="15.75" x14ac:dyDescent="0.25">
      <c r="A1797" s="51">
        <v>39345</v>
      </c>
      <c r="C1797" s="6"/>
      <c r="D1797" s="49"/>
      <c r="E1797" s="49"/>
      <c r="H1797" s="49"/>
      <c r="L1797" s="49"/>
      <c r="N1797" s="49"/>
      <c r="O1797" s="6"/>
      <c r="P1797" s="6"/>
      <c r="R1797" s="6"/>
      <c r="T1797" s="49"/>
      <c r="W1797" s="49"/>
      <c r="AA1797" s="6"/>
      <c r="AB1797" s="6"/>
      <c r="AE1797" s="6"/>
      <c r="AH1797" s="49"/>
      <c r="AM1797" s="6"/>
      <c r="AP1797" s="6"/>
      <c r="AQ1797" s="6"/>
    </row>
    <row r="1798" spans="1:45" ht="15.75" x14ac:dyDescent="0.25">
      <c r="A1798" s="51">
        <v>39346</v>
      </c>
      <c r="B1798">
        <v>2</v>
      </c>
      <c r="C1798" s="6">
        <v>109</v>
      </c>
      <c r="D1798" s="49">
        <v>3500</v>
      </c>
      <c r="E1798">
        <v>381500</v>
      </c>
      <c r="J1798" s="49">
        <v>47</v>
      </c>
      <c r="K1798" s="49">
        <v>172</v>
      </c>
      <c r="L1798" s="49">
        <v>3588</v>
      </c>
      <c r="M1798" s="49">
        <v>621098</v>
      </c>
      <c r="N1798" s="49">
        <v>272</v>
      </c>
      <c r="O1798" s="6">
        <v>197</v>
      </c>
      <c r="P1798" s="6">
        <v>3514</v>
      </c>
      <c r="Q1798" s="49">
        <v>703284</v>
      </c>
      <c r="R1798" s="6">
        <v>61</v>
      </c>
      <c r="S1798" s="49">
        <v>239</v>
      </c>
      <c r="T1798" s="49">
        <v>3397</v>
      </c>
      <c r="U1798" s="49">
        <v>898450</v>
      </c>
      <c r="V1798" s="49">
        <v>38</v>
      </c>
      <c r="W1798" s="49">
        <v>257</v>
      </c>
      <c r="X1798" s="49">
        <v>3460</v>
      </c>
      <c r="Y1798" s="6">
        <v>898451</v>
      </c>
      <c r="AA1798" s="6"/>
      <c r="AB1798" s="6"/>
      <c r="AD1798">
        <v>2</v>
      </c>
      <c r="AE1798" s="6">
        <v>335</v>
      </c>
      <c r="AF1798" s="49">
        <v>3060</v>
      </c>
      <c r="AG1798">
        <v>1025100</v>
      </c>
      <c r="AL1798">
        <v>12</v>
      </c>
      <c r="AM1798" s="6">
        <v>424</v>
      </c>
      <c r="AN1798" s="6">
        <v>2920</v>
      </c>
      <c r="AO1798">
        <v>1239053</v>
      </c>
      <c r="AP1798" s="6">
        <v>4</v>
      </c>
      <c r="AQ1798" s="6">
        <v>580</v>
      </c>
      <c r="AR1798" s="6">
        <v>2845</v>
      </c>
      <c r="AS1798" s="6">
        <v>1647010</v>
      </c>
    </row>
    <row r="1799" spans="1:45" ht="15.75" x14ac:dyDescent="0.25">
      <c r="A1799" s="51">
        <v>39349</v>
      </c>
      <c r="C1799" s="6"/>
      <c r="D1799" s="49"/>
      <c r="E1799" s="49"/>
      <c r="L1799" s="49"/>
      <c r="N1799" s="49"/>
      <c r="O1799" s="6"/>
      <c r="P1799" s="6"/>
      <c r="R1799" s="6"/>
      <c r="T1799" s="49"/>
      <c r="W1799" s="49"/>
      <c r="AA1799" s="6"/>
      <c r="AB1799" s="6"/>
      <c r="AE1799" s="6"/>
      <c r="AH1799" s="49"/>
      <c r="AM1799" s="6"/>
      <c r="AN1799" s="6"/>
      <c r="AP1799" s="6"/>
      <c r="AQ1799" s="6"/>
    </row>
    <row r="1800" spans="1:45" ht="15.75" x14ac:dyDescent="0.25">
      <c r="A1800" s="51">
        <v>39350</v>
      </c>
      <c r="B1800">
        <v>48</v>
      </c>
      <c r="C1800" s="6">
        <v>121</v>
      </c>
      <c r="D1800" s="49">
        <v>3750</v>
      </c>
      <c r="E1800">
        <v>513810</v>
      </c>
      <c r="F1800">
        <v>20</v>
      </c>
      <c r="G1800">
        <v>136</v>
      </c>
      <c r="H1800">
        <v>3750</v>
      </c>
      <c r="I1800">
        <v>513810</v>
      </c>
      <c r="J1800" s="49">
        <v>181</v>
      </c>
      <c r="K1800" s="49">
        <v>167</v>
      </c>
      <c r="L1800" s="49">
        <v>3594</v>
      </c>
      <c r="M1800" s="49">
        <v>599845</v>
      </c>
      <c r="N1800" s="49">
        <v>405</v>
      </c>
      <c r="O1800" s="6">
        <v>195</v>
      </c>
      <c r="P1800" s="6">
        <v>3519</v>
      </c>
      <c r="Q1800" s="49">
        <v>692225</v>
      </c>
      <c r="R1800" s="6">
        <v>174</v>
      </c>
      <c r="S1800" s="49">
        <v>232</v>
      </c>
      <c r="T1800" s="49">
        <v>3370</v>
      </c>
      <c r="U1800" s="49">
        <v>788451</v>
      </c>
      <c r="V1800" s="49">
        <v>48</v>
      </c>
      <c r="W1800" s="49">
        <v>272</v>
      </c>
      <c r="X1800" s="49">
        <v>3180</v>
      </c>
      <c r="Y1800" s="6">
        <v>868353</v>
      </c>
      <c r="Z1800" s="49">
        <v>45</v>
      </c>
      <c r="AA1800" s="6">
        <v>286</v>
      </c>
      <c r="AB1800" s="6">
        <v>3193</v>
      </c>
      <c r="AC1800" s="6">
        <v>919420</v>
      </c>
      <c r="AD1800" s="6">
        <v>9</v>
      </c>
      <c r="AE1800" s="6">
        <v>329</v>
      </c>
      <c r="AF1800" s="49">
        <v>3060</v>
      </c>
      <c r="AG1800" s="6">
        <v>1006400</v>
      </c>
      <c r="AM1800" s="6"/>
      <c r="AN1800" s="6"/>
      <c r="AO1800" s="6"/>
      <c r="AP1800" s="6">
        <v>3</v>
      </c>
      <c r="AQ1800" s="6">
        <v>633</v>
      </c>
      <c r="AR1800">
        <v>2840</v>
      </c>
      <c r="AS1800" s="6">
        <v>1796893</v>
      </c>
    </row>
    <row r="1801" spans="1:45" ht="15.75" x14ac:dyDescent="0.25">
      <c r="A1801" s="51">
        <v>39352</v>
      </c>
      <c r="B1801">
        <v>41</v>
      </c>
      <c r="C1801" s="6">
        <v>117</v>
      </c>
      <c r="D1801" s="49">
        <v>3590</v>
      </c>
      <c r="E1801" s="49">
        <v>415934</v>
      </c>
      <c r="F1801">
        <v>38</v>
      </c>
      <c r="G1801">
        <v>143</v>
      </c>
      <c r="H1801">
        <v>3517</v>
      </c>
      <c r="I1801">
        <v>499966</v>
      </c>
      <c r="J1801">
        <v>128</v>
      </c>
      <c r="K1801">
        <v>157</v>
      </c>
      <c r="L1801" s="49">
        <v>3386</v>
      </c>
      <c r="M1801">
        <v>542411</v>
      </c>
      <c r="N1801" s="49">
        <v>182</v>
      </c>
      <c r="O1801" s="6">
        <v>195</v>
      </c>
      <c r="P1801" s="6">
        <v>3435</v>
      </c>
      <c r="Q1801">
        <v>675102</v>
      </c>
      <c r="R1801" s="6">
        <v>159</v>
      </c>
      <c r="S1801" s="6">
        <v>237</v>
      </c>
      <c r="T1801" s="49">
        <v>3238</v>
      </c>
      <c r="U1801" s="6">
        <v>764410</v>
      </c>
      <c r="V1801" s="6">
        <v>117</v>
      </c>
      <c r="W1801" s="49">
        <v>271</v>
      </c>
      <c r="X1801" s="6">
        <v>3147</v>
      </c>
      <c r="Y1801" s="6">
        <v>852339</v>
      </c>
      <c r="Z1801" s="6">
        <v>38</v>
      </c>
      <c r="AA1801" s="6">
        <v>283</v>
      </c>
      <c r="AB1801" s="6">
        <v>3080</v>
      </c>
      <c r="AC1801" s="6">
        <v>870813</v>
      </c>
      <c r="AD1801" s="6">
        <v>45</v>
      </c>
      <c r="AE1801" s="6">
        <v>328</v>
      </c>
      <c r="AF1801" s="6">
        <v>3010</v>
      </c>
      <c r="AG1801" s="6">
        <v>991308</v>
      </c>
      <c r="AH1801" s="49">
        <v>5</v>
      </c>
      <c r="AI1801" s="6">
        <v>366</v>
      </c>
      <c r="AJ1801" s="6">
        <v>3020</v>
      </c>
      <c r="AK1801" s="6">
        <v>1104112</v>
      </c>
      <c r="AM1801" s="6"/>
      <c r="AN1801" s="6"/>
      <c r="AO1801" s="6"/>
      <c r="AP1801" s="6">
        <v>4</v>
      </c>
      <c r="AQ1801" s="6">
        <v>548</v>
      </c>
      <c r="AR1801">
        <v>2865</v>
      </c>
      <c r="AS1801" s="6">
        <v>1569250</v>
      </c>
    </row>
    <row r="1802" spans="1:45" ht="15.75" x14ac:dyDescent="0.25">
      <c r="A1802" s="51">
        <v>39353</v>
      </c>
      <c r="B1802" s="49">
        <v>21</v>
      </c>
      <c r="C1802" s="6">
        <v>125</v>
      </c>
      <c r="D1802" s="49">
        <v>3650</v>
      </c>
      <c r="E1802">
        <v>458671</v>
      </c>
      <c r="F1802">
        <v>21</v>
      </c>
      <c r="G1802">
        <v>143</v>
      </c>
      <c r="H1802">
        <v>3550</v>
      </c>
      <c r="I1802">
        <v>509243</v>
      </c>
      <c r="J1802" s="49">
        <v>159</v>
      </c>
      <c r="K1802" s="49">
        <v>167</v>
      </c>
      <c r="L1802" s="49">
        <v>3562</v>
      </c>
      <c r="M1802" s="49">
        <v>595839</v>
      </c>
      <c r="N1802" s="49">
        <v>165</v>
      </c>
      <c r="O1802" s="6">
        <v>194</v>
      </c>
      <c r="P1802" s="6">
        <v>3478</v>
      </c>
      <c r="Q1802" s="49">
        <v>676103</v>
      </c>
      <c r="R1802" s="6">
        <v>104</v>
      </c>
      <c r="S1802" s="6">
        <v>241</v>
      </c>
      <c r="T1802" s="49">
        <v>3403</v>
      </c>
      <c r="U1802" s="6">
        <v>815595</v>
      </c>
      <c r="V1802" s="6">
        <v>68</v>
      </c>
      <c r="W1802" s="49">
        <v>264</v>
      </c>
      <c r="X1802" s="6">
        <v>3202</v>
      </c>
      <c r="Y1802" s="6">
        <v>843850</v>
      </c>
      <c r="Z1802" s="6">
        <v>40</v>
      </c>
      <c r="AA1802" s="6">
        <v>290</v>
      </c>
      <c r="AB1802" s="6">
        <v>3090</v>
      </c>
      <c r="AC1802" s="6">
        <v>896231</v>
      </c>
      <c r="AM1802" s="6"/>
      <c r="AN1802" s="6"/>
      <c r="AO1802" s="6"/>
      <c r="AP1802" s="6">
        <v>5</v>
      </c>
      <c r="AQ1802" s="6">
        <v>580</v>
      </c>
      <c r="AR1802">
        <v>2812</v>
      </c>
      <c r="AS1802" s="6">
        <v>1631360</v>
      </c>
    </row>
    <row r="1803" spans="1:45" ht="15.75" x14ac:dyDescent="0.25">
      <c r="A1803" s="51"/>
      <c r="B1803" s="49"/>
      <c r="C1803" s="6"/>
      <c r="D1803" s="49"/>
      <c r="J1803" s="49"/>
      <c r="K1803" s="49"/>
      <c r="L1803" s="49"/>
      <c r="M1803" s="49"/>
      <c r="N1803" s="49"/>
      <c r="O1803" s="6"/>
      <c r="P1803" s="6"/>
      <c r="Q1803" s="49"/>
      <c r="R1803" s="6"/>
      <c r="S1803" s="6"/>
      <c r="T1803" s="49"/>
      <c r="U1803" s="6"/>
      <c r="V1803" s="6"/>
      <c r="W1803" s="49"/>
      <c r="X1803" s="6"/>
      <c r="Y1803" s="6"/>
      <c r="Z1803" s="6"/>
      <c r="AA1803" s="6"/>
      <c r="AB1803" s="6"/>
      <c r="AC1803" s="6"/>
      <c r="AM1803" s="6"/>
      <c r="AN1803" s="6"/>
      <c r="AO1803" s="6"/>
    </row>
    <row r="1804" spans="1:45" ht="15.75" x14ac:dyDescent="0.25">
      <c r="A1804" s="51">
        <v>39356</v>
      </c>
      <c r="B1804" s="49"/>
      <c r="C1804" s="6"/>
      <c r="D1804" s="49"/>
      <c r="E1804" s="49"/>
      <c r="F1804" s="49"/>
      <c r="G1804" s="49"/>
      <c r="H1804" s="49"/>
      <c r="I1804" s="49"/>
      <c r="L1804" s="49"/>
      <c r="M1804" s="49"/>
      <c r="N1804" s="49"/>
      <c r="O1804" s="6"/>
      <c r="P1804" s="6"/>
      <c r="T1804" s="49"/>
      <c r="U1804" s="49"/>
      <c r="W1804" s="49"/>
      <c r="AA1804" s="6"/>
      <c r="AB1804" s="6"/>
      <c r="AC1804" s="6"/>
      <c r="AD1804" s="49"/>
      <c r="AM1804" s="6"/>
      <c r="AN1804" s="6"/>
      <c r="AO1804" s="6"/>
      <c r="AP1804" s="6"/>
    </row>
    <row r="1805" spans="1:45" ht="15.75" x14ac:dyDescent="0.25">
      <c r="A1805" s="51">
        <v>39357</v>
      </c>
      <c r="B1805" s="49">
        <v>11</v>
      </c>
      <c r="C1805" s="6">
        <v>123</v>
      </c>
      <c r="D1805" s="49">
        <v>3575</v>
      </c>
      <c r="E1805">
        <v>440800</v>
      </c>
      <c r="F1805">
        <v>71</v>
      </c>
      <c r="G1805">
        <v>139</v>
      </c>
      <c r="H1805">
        <v>3562</v>
      </c>
      <c r="I1805">
        <v>501603</v>
      </c>
      <c r="J1805" s="49">
        <v>138</v>
      </c>
      <c r="K1805" s="49">
        <v>168</v>
      </c>
      <c r="L1805" s="49">
        <v>3606</v>
      </c>
      <c r="M1805" s="49">
        <v>607168</v>
      </c>
      <c r="N1805" s="49">
        <v>333</v>
      </c>
      <c r="O1805" s="6">
        <v>208</v>
      </c>
      <c r="P1805" s="6">
        <v>3497</v>
      </c>
      <c r="Q1805" s="49">
        <v>738844</v>
      </c>
      <c r="R1805" s="6">
        <v>260</v>
      </c>
      <c r="S1805" s="6">
        <v>240</v>
      </c>
      <c r="T1805" s="49">
        <v>3325</v>
      </c>
      <c r="U1805" s="6">
        <v>800447</v>
      </c>
      <c r="V1805" s="6">
        <v>38</v>
      </c>
      <c r="W1805" s="49">
        <v>266</v>
      </c>
      <c r="X1805" s="6">
        <v>3210</v>
      </c>
      <c r="Y1805" s="6">
        <v>855505</v>
      </c>
      <c r="Z1805" s="6">
        <v>28</v>
      </c>
      <c r="AA1805" s="6">
        <v>283</v>
      </c>
      <c r="AB1805" s="6">
        <v>3180</v>
      </c>
      <c r="AC1805" s="6">
        <v>855505</v>
      </c>
      <c r="AD1805" s="6">
        <v>8</v>
      </c>
      <c r="AE1805" s="6">
        <v>324</v>
      </c>
      <c r="AF1805" s="6">
        <v>3060</v>
      </c>
      <c r="AG1805" s="6">
        <v>993100</v>
      </c>
      <c r="AL1805">
        <v>13</v>
      </c>
      <c r="AM1805" s="6">
        <v>403</v>
      </c>
      <c r="AN1805" s="6">
        <v>3000</v>
      </c>
      <c r="AO1805" s="6">
        <v>1209231</v>
      </c>
      <c r="AP1805" s="6">
        <v>7</v>
      </c>
      <c r="AQ1805" s="6">
        <v>557</v>
      </c>
      <c r="AR1805" s="6">
        <v>2847</v>
      </c>
      <c r="AS1805" s="6">
        <v>1577223</v>
      </c>
    </row>
    <row r="1806" spans="1:45" ht="15.75" x14ac:dyDescent="0.25">
      <c r="A1806" s="51">
        <v>39359</v>
      </c>
      <c r="B1806" s="49"/>
      <c r="C1806" s="6"/>
      <c r="D1806" s="6"/>
      <c r="E1806" s="49"/>
      <c r="F1806" s="49"/>
      <c r="G1806" s="49"/>
      <c r="H1806" s="49"/>
      <c r="I1806" s="49"/>
      <c r="L1806" s="49"/>
      <c r="M1806" s="49"/>
      <c r="N1806" s="49"/>
      <c r="O1806" s="6"/>
      <c r="P1806" s="6"/>
      <c r="Q1806" s="6"/>
      <c r="T1806" s="49"/>
      <c r="U1806" s="49"/>
      <c r="W1806" s="49"/>
      <c r="AA1806" s="6"/>
      <c r="AB1806" s="6"/>
      <c r="AC1806" s="6"/>
      <c r="AD1806" s="6"/>
      <c r="AM1806" s="6"/>
      <c r="AN1806" s="6"/>
      <c r="AO1806" s="6"/>
      <c r="AP1806" s="6"/>
    </row>
    <row r="1807" spans="1:45" ht="15.75" x14ac:dyDescent="0.25">
      <c r="A1807" s="51">
        <v>39360</v>
      </c>
      <c r="B1807" s="49">
        <v>35</v>
      </c>
      <c r="C1807" s="6">
        <v>114</v>
      </c>
      <c r="D1807" s="6">
        <v>3400</v>
      </c>
      <c r="E1807">
        <v>392300</v>
      </c>
      <c r="F1807">
        <v>11</v>
      </c>
      <c r="G1807">
        <v>136</v>
      </c>
      <c r="H1807">
        <v>3650</v>
      </c>
      <c r="I1807">
        <v>495418</v>
      </c>
      <c r="J1807" s="49">
        <v>118</v>
      </c>
      <c r="K1807" s="49">
        <v>164</v>
      </c>
      <c r="L1807" s="49">
        <v>3542</v>
      </c>
      <c r="M1807" s="49">
        <v>575971</v>
      </c>
      <c r="N1807" s="49">
        <v>351</v>
      </c>
      <c r="O1807" s="6">
        <v>206</v>
      </c>
      <c r="P1807" s="6">
        <v>3393</v>
      </c>
      <c r="Q1807" s="6">
        <v>717485</v>
      </c>
      <c r="R1807" s="6">
        <v>138</v>
      </c>
      <c r="S1807" s="6">
        <v>239</v>
      </c>
      <c r="T1807" s="49">
        <v>3294</v>
      </c>
      <c r="U1807" s="6">
        <v>791257</v>
      </c>
      <c r="V1807" s="6">
        <v>90</v>
      </c>
      <c r="W1807" s="49">
        <v>264</v>
      </c>
      <c r="X1807" s="6">
        <v>3212</v>
      </c>
      <c r="Y1807" s="6">
        <v>946634</v>
      </c>
      <c r="AA1807" s="6"/>
      <c r="AB1807" s="6"/>
      <c r="AC1807" s="6"/>
      <c r="AD1807" s="6">
        <v>1</v>
      </c>
      <c r="AE1807">
        <v>332</v>
      </c>
      <c r="AF1807">
        <v>3300</v>
      </c>
      <c r="AG1807" s="6">
        <v>1095600</v>
      </c>
      <c r="AM1807" s="6"/>
      <c r="AN1807" s="6"/>
      <c r="AO1807" s="6"/>
      <c r="AP1807" s="6">
        <v>2</v>
      </c>
      <c r="AQ1807" s="6">
        <v>514</v>
      </c>
      <c r="AR1807">
        <v>2810</v>
      </c>
      <c r="AS1807" s="6">
        <v>1445600</v>
      </c>
    </row>
    <row r="1808" spans="1:45" ht="15.75" x14ac:dyDescent="0.25">
      <c r="A1808" s="51">
        <v>39363</v>
      </c>
      <c r="B1808" s="49"/>
      <c r="C1808" s="6"/>
      <c r="D1808" s="6"/>
      <c r="E1808" s="49"/>
      <c r="L1808" s="49"/>
      <c r="M1808" s="49"/>
      <c r="N1808" s="49">
        <v>113</v>
      </c>
      <c r="O1808" s="6">
        <v>201</v>
      </c>
      <c r="P1808" s="6">
        <v>3608</v>
      </c>
      <c r="Q1808" s="6">
        <v>723895</v>
      </c>
      <c r="T1808" s="49"/>
      <c r="U1808" s="49"/>
      <c r="W1808" s="49"/>
      <c r="Z1808" s="6"/>
      <c r="AA1808" s="6"/>
      <c r="AB1808" s="6"/>
      <c r="AC1808" s="6"/>
      <c r="AD1808" s="6"/>
      <c r="AL1808" s="6"/>
      <c r="AM1808" s="6"/>
      <c r="AN1808" s="6"/>
      <c r="AO1808" s="6"/>
      <c r="AP1808" s="6">
        <v>1</v>
      </c>
      <c r="AQ1808">
        <v>642</v>
      </c>
      <c r="AR1808">
        <v>2840</v>
      </c>
      <c r="AS1808" s="6">
        <v>1823280</v>
      </c>
    </row>
    <row r="1809" spans="1:45" ht="15.75" x14ac:dyDescent="0.25">
      <c r="A1809" s="51">
        <v>39364</v>
      </c>
      <c r="B1809" s="6"/>
      <c r="C1809" s="6"/>
      <c r="D1809" s="6"/>
      <c r="E1809" s="6"/>
      <c r="F1809" s="6">
        <v>30</v>
      </c>
      <c r="G1809" s="6">
        <v>136</v>
      </c>
      <c r="H1809" s="6">
        <v>3475</v>
      </c>
      <c r="I1809" s="6">
        <v>475727</v>
      </c>
      <c r="J1809" s="6">
        <v>189</v>
      </c>
      <c r="K1809" s="6">
        <v>162</v>
      </c>
      <c r="L1809" s="6">
        <v>3532</v>
      </c>
      <c r="M1809" s="6">
        <v>574386</v>
      </c>
      <c r="N1809" s="6">
        <v>345</v>
      </c>
      <c r="O1809" s="6">
        <v>201</v>
      </c>
      <c r="P1809" s="6">
        <v>3507</v>
      </c>
      <c r="Q1809" s="6">
        <v>707764</v>
      </c>
      <c r="R1809" s="6">
        <v>214</v>
      </c>
      <c r="S1809" s="6">
        <v>235</v>
      </c>
      <c r="T1809" s="6">
        <v>3386</v>
      </c>
      <c r="U1809" s="6">
        <v>796974</v>
      </c>
      <c r="V1809" s="6">
        <v>46</v>
      </c>
      <c r="W1809" s="6">
        <v>259</v>
      </c>
      <c r="X1809" s="6">
        <v>3187</v>
      </c>
      <c r="Y1809" s="6">
        <v>832203</v>
      </c>
      <c r="Z1809" s="6">
        <v>22</v>
      </c>
      <c r="AA1809" s="6">
        <v>288</v>
      </c>
      <c r="AB1809" s="6">
        <v>3200</v>
      </c>
      <c r="AC1809" s="6">
        <v>921600</v>
      </c>
      <c r="AD1809" s="6"/>
      <c r="AE1809" s="6"/>
      <c r="AF1809" s="6"/>
      <c r="AG1809" s="6"/>
      <c r="AH1809" s="6"/>
      <c r="AI1809" s="6"/>
      <c r="AJ1809" s="6"/>
      <c r="AK1809" s="6"/>
      <c r="AL1809" s="6">
        <v>5</v>
      </c>
      <c r="AM1809" s="6">
        <v>457</v>
      </c>
      <c r="AN1809" s="6">
        <v>2980</v>
      </c>
      <c r="AO1809" s="6">
        <v>1374344</v>
      </c>
      <c r="AP1809" s="6"/>
    </row>
    <row r="1810" spans="1:45" ht="15.75" x14ac:dyDescent="0.25">
      <c r="A1810" s="51">
        <v>39366</v>
      </c>
      <c r="B1810" s="49">
        <v>13</v>
      </c>
      <c r="C1810" s="6">
        <v>108</v>
      </c>
      <c r="D1810" s="6">
        <v>3238</v>
      </c>
      <c r="E1810" s="49">
        <v>367823</v>
      </c>
      <c r="F1810">
        <v>23</v>
      </c>
      <c r="G1810">
        <v>139</v>
      </c>
      <c r="H1810">
        <v>3262</v>
      </c>
      <c r="I1810">
        <v>470161</v>
      </c>
      <c r="J1810">
        <v>13</v>
      </c>
      <c r="K1810">
        <v>169</v>
      </c>
      <c r="L1810" s="49">
        <v>3035</v>
      </c>
      <c r="M1810" s="49">
        <v>568188</v>
      </c>
      <c r="N1810" s="49">
        <v>434</v>
      </c>
      <c r="O1810" s="6">
        <v>202</v>
      </c>
      <c r="P1810" s="6">
        <v>3447</v>
      </c>
      <c r="Q1810" s="6">
        <v>694439</v>
      </c>
      <c r="R1810" s="6">
        <v>160</v>
      </c>
      <c r="S1810" s="6">
        <v>235</v>
      </c>
      <c r="T1810" s="49">
        <v>3314</v>
      </c>
      <c r="U1810" s="49">
        <v>776636</v>
      </c>
      <c r="V1810" s="6">
        <v>80</v>
      </c>
      <c r="W1810" s="49">
        <v>267</v>
      </c>
      <c r="X1810" s="49">
        <v>3068</v>
      </c>
      <c r="Y1810" s="49">
        <v>811652</v>
      </c>
      <c r="Z1810" s="6">
        <v>66</v>
      </c>
      <c r="AA1810" s="6">
        <v>282</v>
      </c>
      <c r="AB1810" s="6">
        <v>3092</v>
      </c>
      <c r="AC1810" s="6">
        <v>872560</v>
      </c>
      <c r="AD1810" s="6">
        <v>52</v>
      </c>
      <c r="AE1810" s="6">
        <v>342</v>
      </c>
      <c r="AF1810" s="6">
        <v>2950</v>
      </c>
      <c r="AG1810" s="6">
        <v>1008658</v>
      </c>
      <c r="AH1810" s="6">
        <v>15</v>
      </c>
      <c r="AI1810" s="6">
        <v>383</v>
      </c>
      <c r="AJ1810" s="6">
        <v>2900</v>
      </c>
      <c r="AK1810" s="6">
        <v>1111280</v>
      </c>
      <c r="AL1810" s="6">
        <v>2</v>
      </c>
      <c r="AM1810" s="6">
        <v>420</v>
      </c>
      <c r="AN1810" s="6">
        <v>2900</v>
      </c>
      <c r="AO1810" s="6">
        <v>1218000</v>
      </c>
      <c r="AP1810" s="6">
        <v>17</v>
      </c>
      <c r="AQ1810" s="6">
        <v>534</v>
      </c>
      <c r="AR1810" s="6">
        <v>2888</v>
      </c>
      <c r="AS1810" s="6">
        <v>1567593</v>
      </c>
    </row>
    <row r="1811" spans="1:45" ht="15.75" x14ac:dyDescent="0.25">
      <c r="A1811" s="51">
        <v>39367</v>
      </c>
      <c r="C1811" s="6"/>
      <c r="D1811" s="6"/>
      <c r="F1811">
        <v>18</v>
      </c>
      <c r="G1811">
        <v>145</v>
      </c>
      <c r="H1811">
        <v>3600</v>
      </c>
      <c r="I1811">
        <v>522400</v>
      </c>
      <c r="J1811">
        <v>122</v>
      </c>
      <c r="K1811">
        <v>168</v>
      </c>
      <c r="L1811" s="49">
        <v>3542</v>
      </c>
      <c r="M1811" s="49">
        <v>591186</v>
      </c>
      <c r="N1811" s="49">
        <v>270</v>
      </c>
      <c r="O1811" s="6">
        <v>203</v>
      </c>
      <c r="P1811" s="6">
        <v>3475</v>
      </c>
      <c r="Q1811" s="6">
        <v>709304</v>
      </c>
      <c r="R1811" s="6">
        <v>92</v>
      </c>
      <c r="S1811" s="6">
        <v>232</v>
      </c>
      <c r="T1811" s="49">
        <v>3338</v>
      </c>
      <c r="U1811" s="6">
        <v>772845</v>
      </c>
      <c r="V1811" s="6">
        <v>70</v>
      </c>
      <c r="W1811" s="49">
        <v>272</v>
      </c>
      <c r="X1811" s="6">
        <v>3210</v>
      </c>
      <c r="Y1811" s="6">
        <v>873363</v>
      </c>
      <c r="Z1811" s="6">
        <v>73</v>
      </c>
      <c r="AA1811" s="6">
        <v>301</v>
      </c>
      <c r="AB1811" s="6">
        <v>3250</v>
      </c>
      <c r="AC1811" s="6">
        <v>977986</v>
      </c>
      <c r="AD1811" s="6">
        <v>17</v>
      </c>
      <c r="AE1811" s="6">
        <v>323</v>
      </c>
      <c r="AF1811" s="6">
        <v>3200</v>
      </c>
      <c r="AG1811" s="6">
        <v>1033412</v>
      </c>
      <c r="AL1811" s="6">
        <v>9</v>
      </c>
      <c r="AM1811" s="6">
        <v>463</v>
      </c>
      <c r="AN1811" s="6">
        <v>3080</v>
      </c>
      <c r="AO1811" s="6">
        <v>1425013</v>
      </c>
      <c r="AP1811" s="6">
        <v>5</v>
      </c>
      <c r="AQ1811" s="6">
        <v>551</v>
      </c>
      <c r="AR1811" s="6">
        <v>2875</v>
      </c>
      <c r="AS1811" s="6">
        <v>1574320</v>
      </c>
    </row>
    <row r="1812" spans="1:45" ht="15.75" x14ac:dyDescent="0.25">
      <c r="A1812" s="51">
        <v>39370</v>
      </c>
      <c r="C1812" s="6"/>
      <c r="D1812" s="49"/>
      <c r="L1812" s="49"/>
      <c r="M1812" s="49"/>
      <c r="N1812" s="6"/>
      <c r="P1812" s="6"/>
      <c r="Q1812" s="6"/>
      <c r="T1812" s="49"/>
      <c r="U1812" s="49"/>
      <c r="Y1812" s="6"/>
      <c r="Z1812" s="6"/>
      <c r="AA1812" s="49"/>
      <c r="AB1812" s="49"/>
      <c r="AC1812" s="6"/>
      <c r="AD1812" s="49"/>
      <c r="AJ1812" s="6"/>
      <c r="AL1812" s="6"/>
      <c r="AO1812" s="6"/>
      <c r="AP1812" s="6"/>
      <c r="AQ1812" s="49"/>
    </row>
    <row r="1813" spans="1:45" ht="15.75" x14ac:dyDescent="0.25">
      <c r="A1813" s="51">
        <v>39371</v>
      </c>
      <c r="B1813">
        <v>21</v>
      </c>
      <c r="C1813" s="6">
        <v>121</v>
      </c>
      <c r="D1813">
        <v>3800</v>
      </c>
      <c r="E1813">
        <v>459981</v>
      </c>
      <c r="F1813">
        <v>22</v>
      </c>
      <c r="G1813">
        <v>137</v>
      </c>
      <c r="H1813">
        <v>3550</v>
      </c>
      <c r="I1813">
        <v>485059</v>
      </c>
      <c r="J1813">
        <v>55</v>
      </c>
      <c r="K1813">
        <v>161</v>
      </c>
      <c r="L1813" s="49">
        <v>3450</v>
      </c>
      <c r="M1813" s="49">
        <v>574435</v>
      </c>
      <c r="N1813" s="6">
        <v>392</v>
      </c>
      <c r="O1813" s="6">
        <v>192</v>
      </c>
      <c r="P1813" s="6">
        <v>3455</v>
      </c>
      <c r="Q1813" s="6">
        <v>670923</v>
      </c>
      <c r="R1813" s="6">
        <v>47</v>
      </c>
      <c r="S1813" s="6">
        <v>240</v>
      </c>
      <c r="T1813" s="49">
        <v>3253</v>
      </c>
      <c r="U1813" s="6">
        <v>785105</v>
      </c>
      <c r="V1813" s="6">
        <v>39</v>
      </c>
      <c r="W1813" s="49">
        <v>266</v>
      </c>
      <c r="X1813" s="6">
        <v>3213</v>
      </c>
      <c r="Y1813" s="6">
        <v>855499</v>
      </c>
      <c r="Z1813" s="6">
        <v>54</v>
      </c>
      <c r="AA1813" s="6">
        <v>298</v>
      </c>
      <c r="AB1813" s="6">
        <v>3213</v>
      </c>
      <c r="AC1813" s="6">
        <v>958910</v>
      </c>
      <c r="AH1813">
        <v>1</v>
      </c>
      <c r="AI1813">
        <v>388</v>
      </c>
      <c r="AJ1813" s="6">
        <v>3080</v>
      </c>
      <c r="AK1813">
        <v>1195040</v>
      </c>
      <c r="AL1813" s="6">
        <v>15</v>
      </c>
      <c r="AM1813" s="6">
        <v>417</v>
      </c>
      <c r="AN1813" s="6">
        <v>3040</v>
      </c>
      <c r="AO1813" s="6">
        <v>3040000</v>
      </c>
      <c r="AP1813" s="6">
        <v>3</v>
      </c>
      <c r="AQ1813" s="6">
        <v>597</v>
      </c>
      <c r="AR1813" s="6">
        <v>2987</v>
      </c>
      <c r="AS1813" s="6">
        <v>1784813</v>
      </c>
    </row>
    <row r="1814" spans="1:45" ht="15.75" x14ac:dyDescent="0.25">
      <c r="A1814" s="51">
        <v>39373</v>
      </c>
      <c r="B1814">
        <v>16</v>
      </c>
      <c r="C1814" s="6">
        <v>118</v>
      </c>
      <c r="D1814" s="49">
        <v>3567</v>
      </c>
      <c r="E1814">
        <v>416025</v>
      </c>
      <c r="F1814">
        <v>30</v>
      </c>
      <c r="G1814">
        <v>141</v>
      </c>
      <c r="H1814">
        <v>3600</v>
      </c>
      <c r="I1814">
        <v>509800</v>
      </c>
      <c r="J1814">
        <v>143</v>
      </c>
      <c r="K1814">
        <v>165</v>
      </c>
      <c r="L1814" s="49">
        <v>3401</v>
      </c>
      <c r="M1814" s="49">
        <v>582207</v>
      </c>
      <c r="N1814" s="6">
        <v>306</v>
      </c>
      <c r="O1814" s="6">
        <v>202</v>
      </c>
      <c r="P1814" s="6">
        <v>3369</v>
      </c>
      <c r="Q1814" s="6">
        <v>699491</v>
      </c>
      <c r="R1814" s="6">
        <v>170</v>
      </c>
      <c r="S1814" s="6">
        <v>231</v>
      </c>
      <c r="T1814" s="49">
        <v>3278</v>
      </c>
      <c r="U1814" s="49">
        <v>761108</v>
      </c>
      <c r="V1814" s="6">
        <v>45</v>
      </c>
      <c r="W1814" s="49">
        <v>267</v>
      </c>
      <c r="X1814" s="6">
        <v>2927</v>
      </c>
      <c r="Y1814" s="6">
        <v>832068</v>
      </c>
      <c r="Z1814" s="6">
        <v>25</v>
      </c>
      <c r="AA1814" s="6">
        <v>281</v>
      </c>
      <c r="AB1814" s="49">
        <v>3140</v>
      </c>
      <c r="AC1814" s="6">
        <v>994325</v>
      </c>
      <c r="AD1814" s="49">
        <v>16</v>
      </c>
      <c r="AE1814" s="6">
        <v>321</v>
      </c>
      <c r="AF1814" s="6">
        <v>3100</v>
      </c>
      <c r="AG1814" s="6">
        <v>994325</v>
      </c>
      <c r="AH1814" s="6">
        <v>1</v>
      </c>
      <c r="AI1814" s="6">
        <v>382</v>
      </c>
      <c r="AJ1814" s="6">
        <v>2880</v>
      </c>
      <c r="AK1814" s="6">
        <v>1100160</v>
      </c>
      <c r="AL1814" s="6"/>
      <c r="AN1814" s="6"/>
      <c r="AO1814" s="6"/>
      <c r="AP1814" s="6">
        <v>16</v>
      </c>
      <c r="AQ1814" s="6">
        <v>602</v>
      </c>
      <c r="AR1814" s="6">
        <v>2936</v>
      </c>
      <c r="AS1814" s="6">
        <v>1770760</v>
      </c>
    </row>
    <row r="1815" spans="1:45" ht="15.75" x14ac:dyDescent="0.25">
      <c r="A1815" s="51">
        <v>39374</v>
      </c>
      <c r="B1815">
        <v>1</v>
      </c>
      <c r="C1815" s="6">
        <v>118</v>
      </c>
      <c r="D1815">
        <v>3300</v>
      </c>
      <c r="E1815">
        <v>389400</v>
      </c>
      <c r="J1815">
        <v>71</v>
      </c>
      <c r="K1815">
        <v>168</v>
      </c>
      <c r="L1815" s="49">
        <v>3460</v>
      </c>
      <c r="M1815" s="49">
        <v>570532</v>
      </c>
      <c r="N1815" s="6">
        <v>207</v>
      </c>
      <c r="O1815" s="6">
        <v>193</v>
      </c>
      <c r="P1815" s="6">
        <v>3450</v>
      </c>
      <c r="Q1815" s="6">
        <v>671309</v>
      </c>
      <c r="R1815" s="6">
        <v>164</v>
      </c>
      <c r="S1815" s="6">
        <v>229</v>
      </c>
      <c r="T1815" s="49">
        <v>3400</v>
      </c>
      <c r="U1815" s="6">
        <v>798527</v>
      </c>
      <c r="Y1815" s="6"/>
      <c r="Z1815" s="6">
        <v>18</v>
      </c>
      <c r="AA1815" s="6">
        <v>314</v>
      </c>
      <c r="AB1815" s="6">
        <v>2940</v>
      </c>
      <c r="AC1815" s="6">
        <v>922180</v>
      </c>
      <c r="AH1815">
        <v>1</v>
      </c>
      <c r="AI1815">
        <v>388</v>
      </c>
      <c r="AJ1815" s="6">
        <v>2840</v>
      </c>
      <c r="AK1815">
        <v>1101920</v>
      </c>
      <c r="AL1815" s="6">
        <v>1</v>
      </c>
      <c r="AM1815" s="6">
        <v>448</v>
      </c>
      <c r="AN1815" s="6">
        <v>2880</v>
      </c>
      <c r="AO1815" s="6">
        <v>1290420</v>
      </c>
      <c r="AP1815" s="6">
        <v>8</v>
      </c>
      <c r="AQ1815" s="6">
        <v>607</v>
      </c>
      <c r="AR1815" s="6">
        <v>2858</v>
      </c>
      <c r="AS1815" s="6">
        <v>1731555</v>
      </c>
    </row>
    <row r="1816" spans="1:45" ht="15.75" x14ac:dyDescent="0.25">
      <c r="A1816" s="51">
        <v>39377</v>
      </c>
      <c r="B1816">
        <v>11</v>
      </c>
      <c r="C1816" s="6">
        <v>105</v>
      </c>
      <c r="D1816" s="49">
        <v>3600</v>
      </c>
      <c r="E1816">
        <v>376364</v>
      </c>
      <c r="F1816">
        <v>17</v>
      </c>
      <c r="G1816">
        <v>141</v>
      </c>
      <c r="H1816">
        <v>3450</v>
      </c>
      <c r="I1816">
        <v>491847</v>
      </c>
      <c r="J1816">
        <v>55</v>
      </c>
      <c r="K1816">
        <v>166</v>
      </c>
      <c r="L1816" s="49">
        <v>3312</v>
      </c>
      <c r="M1816" s="49">
        <v>561575</v>
      </c>
      <c r="N1816" s="6">
        <v>114</v>
      </c>
      <c r="O1816" s="6">
        <v>206</v>
      </c>
      <c r="P1816" s="6">
        <v>3505</v>
      </c>
      <c r="Q1816" s="6">
        <v>724099</v>
      </c>
      <c r="R1816" s="6">
        <v>22</v>
      </c>
      <c r="S1816" s="6">
        <v>236</v>
      </c>
      <c r="T1816" s="49">
        <v>3360</v>
      </c>
      <c r="U1816" s="49">
        <v>794182</v>
      </c>
      <c r="Y1816" s="6"/>
      <c r="Z1816" s="6"/>
      <c r="AA1816" s="6"/>
      <c r="AB1816" s="49"/>
      <c r="AC1816" s="49"/>
      <c r="AD1816" s="49"/>
      <c r="AH1816" s="49"/>
      <c r="AJ1816" s="6"/>
      <c r="AL1816" s="6"/>
      <c r="AN1816" s="6"/>
      <c r="AO1816" s="6"/>
      <c r="AP1816" s="6"/>
    </row>
    <row r="1817" spans="1:45" ht="15.75" x14ac:dyDescent="0.25">
      <c r="A1817" s="51">
        <v>39378</v>
      </c>
      <c r="B1817">
        <v>33</v>
      </c>
      <c r="C1817" s="6">
        <v>124</v>
      </c>
      <c r="D1817">
        <v>3500</v>
      </c>
      <c r="E1817">
        <v>432727</v>
      </c>
      <c r="F1817">
        <v>21</v>
      </c>
      <c r="G1817">
        <v>140</v>
      </c>
      <c r="H1817">
        <v>3500</v>
      </c>
      <c r="I1817">
        <v>491824</v>
      </c>
      <c r="J1817">
        <v>72</v>
      </c>
      <c r="K1817">
        <v>171</v>
      </c>
      <c r="L1817" s="49">
        <v>3533</v>
      </c>
      <c r="M1817" s="49">
        <v>597660</v>
      </c>
      <c r="N1817" s="6">
        <v>151</v>
      </c>
      <c r="O1817" s="6">
        <v>194</v>
      </c>
      <c r="P1817" s="6">
        <v>3388</v>
      </c>
      <c r="Q1817" s="6">
        <v>657593</v>
      </c>
      <c r="R1817" s="6">
        <v>84</v>
      </c>
      <c r="S1817" s="6">
        <v>238</v>
      </c>
      <c r="T1817" s="49">
        <v>3284</v>
      </c>
      <c r="U1817" s="6">
        <v>790321</v>
      </c>
      <c r="V1817" s="6">
        <v>91</v>
      </c>
      <c r="W1817" s="6">
        <v>266</v>
      </c>
      <c r="X1817" s="6">
        <v>3160</v>
      </c>
      <c r="Y1817" s="6">
        <v>842683</v>
      </c>
      <c r="Z1817" s="6">
        <v>20</v>
      </c>
      <c r="AA1817" s="6">
        <v>303</v>
      </c>
      <c r="AB1817" s="6">
        <v>3000</v>
      </c>
      <c r="AC1817" s="6">
        <v>909300</v>
      </c>
      <c r="AJ1817" s="6"/>
      <c r="AL1817" s="6">
        <v>28</v>
      </c>
      <c r="AM1817" s="6">
        <v>434</v>
      </c>
      <c r="AN1817" s="6">
        <v>3100</v>
      </c>
      <c r="AO1817" s="6">
        <v>1345179</v>
      </c>
      <c r="AP1817" s="6">
        <v>3</v>
      </c>
      <c r="AQ1817" s="6">
        <v>465</v>
      </c>
      <c r="AR1817" s="6">
        <v>2907</v>
      </c>
      <c r="AS1817" s="6">
        <v>1347400</v>
      </c>
    </row>
    <row r="1818" spans="1:45" ht="15.75" x14ac:dyDescent="0.25">
      <c r="A1818" s="51">
        <v>39380</v>
      </c>
      <c r="B1818">
        <v>72</v>
      </c>
      <c r="C1818" s="6">
        <v>123</v>
      </c>
      <c r="D1818" s="49">
        <v>3362</v>
      </c>
      <c r="E1818">
        <v>399967</v>
      </c>
      <c r="F1818">
        <v>92</v>
      </c>
      <c r="G1818">
        <v>145</v>
      </c>
      <c r="H1818">
        <v>3400</v>
      </c>
      <c r="I1818">
        <v>491761</v>
      </c>
      <c r="J1818">
        <v>173</v>
      </c>
      <c r="K1818">
        <v>171</v>
      </c>
      <c r="L1818" s="49">
        <v>3413</v>
      </c>
      <c r="M1818" s="49">
        <v>588913</v>
      </c>
      <c r="N1818" s="6">
        <v>242</v>
      </c>
      <c r="O1818" s="6">
        <v>201</v>
      </c>
      <c r="P1818" s="49">
        <v>3349</v>
      </c>
      <c r="Q1818" s="6">
        <v>676527</v>
      </c>
      <c r="R1818" s="6">
        <v>84</v>
      </c>
      <c r="S1818" s="6">
        <v>237</v>
      </c>
      <c r="T1818" s="49">
        <v>3103</v>
      </c>
      <c r="U1818" s="49">
        <v>749883</v>
      </c>
      <c r="V1818" s="6">
        <v>61</v>
      </c>
      <c r="W1818" s="6">
        <v>260</v>
      </c>
      <c r="X1818" s="6">
        <v>2995</v>
      </c>
      <c r="Y1818" s="6">
        <v>838752</v>
      </c>
      <c r="Z1818" s="6">
        <v>38</v>
      </c>
      <c r="AA1818" s="6">
        <v>299</v>
      </c>
      <c r="AB1818" s="49">
        <v>3110</v>
      </c>
      <c r="AC1818" s="49">
        <v>928921</v>
      </c>
      <c r="AD1818" s="49">
        <v>35</v>
      </c>
      <c r="AE1818" s="49">
        <v>343</v>
      </c>
      <c r="AF1818" s="49">
        <v>2960</v>
      </c>
      <c r="AG1818" s="49">
        <v>1014126</v>
      </c>
      <c r="AH1818" s="49"/>
      <c r="AJ1818" s="6"/>
      <c r="AL1818" s="6">
        <v>1</v>
      </c>
      <c r="AM1818" s="6">
        <v>506</v>
      </c>
      <c r="AN1818" s="6">
        <v>2920</v>
      </c>
      <c r="AO1818" s="6">
        <v>1477520</v>
      </c>
      <c r="AP1818" s="6">
        <v>13</v>
      </c>
      <c r="AQ1818" s="6">
        <v>614</v>
      </c>
      <c r="AR1818" s="6">
        <v>2904</v>
      </c>
      <c r="AS1818" s="6">
        <v>1772462</v>
      </c>
    </row>
    <row r="1819" spans="1:45" ht="15.75" x14ac:dyDescent="0.25">
      <c r="A1819" s="51">
        <v>39381</v>
      </c>
      <c r="B1819">
        <v>5</v>
      </c>
      <c r="C1819" s="6">
        <v>115</v>
      </c>
      <c r="D1819">
        <v>3700</v>
      </c>
      <c r="E1819">
        <v>424760</v>
      </c>
      <c r="F1819">
        <v>46</v>
      </c>
      <c r="G1819">
        <v>141</v>
      </c>
      <c r="H1819">
        <v>3562</v>
      </c>
      <c r="I1819">
        <v>499241</v>
      </c>
      <c r="J1819">
        <v>18</v>
      </c>
      <c r="K1819">
        <v>162</v>
      </c>
      <c r="L1819" s="49">
        <v>3500</v>
      </c>
      <c r="M1819" s="49">
        <v>568556</v>
      </c>
      <c r="N1819" s="6">
        <v>243</v>
      </c>
      <c r="O1819" s="6">
        <v>195</v>
      </c>
      <c r="P1819" s="6">
        <v>3512</v>
      </c>
      <c r="Q1819" s="6">
        <v>691203</v>
      </c>
      <c r="R1819" s="6">
        <v>15</v>
      </c>
      <c r="S1819" s="6">
        <v>230</v>
      </c>
      <c r="T1819" s="49">
        <v>3320</v>
      </c>
      <c r="U1819" s="6">
        <v>775099</v>
      </c>
      <c r="V1819" s="6">
        <v>40</v>
      </c>
      <c r="W1819" s="6">
        <v>261</v>
      </c>
      <c r="X1819" s="6">
        <v>3230</v>
      </c>
      <c r="Y1819" s="6">
        <v>842046</v>
      </c>
      <c r="Z1819" s="6"/>
      <c r="AA1819" s="6"/>
      <c r="AB1819" s="6"/>
      <c r="AJ1819" s="6"/>
      <c r="AL1819" s="6"/>
      <c r="AM1819" s="6"/>
      <c r="AN1819" s="6"/>
      <c r="AP1819" s="6">
        <v>5</v>
      </c>
      <c r="AQ1819" s="6">
        <v>688</v>
      </c>
      <c r="AR1819" s="6">
        <v>2868</v>
      </c>
      <c r="AS1819" s="6">
        <v>1974912</v>
      </c>
    </row>
    <row r="1820" spans="1:45" ht="15.75" x14ac:dyDescent="0.25">
      <c r="A1820" s="51">
        <v>39384</v>
      </c>
      <c r="B1820" s="49">
        <v>16</v>
      </c>
      <c r="C1820" s="6">
        <v>125</v>
      </c>
      <c r="D1820" s="49">
        <v>3250</v>
      </c>
      <c r="E1820" s="49">
        <v>405031</v>
      </c>
      <c r="J1820" s="49">
        <v>38</v>
      </c>
      <c r="K1820" s="49">
        <v>168</v>
      </c>
      <c r="L1820" s="49">
        <v>3525</v>
      </c>
      <c r="M1820" s="6">
        <v>595703</v>
      </c>
      <c r="N1820" s="6">
        <v>77</v>
      </c>
      <c r="O1820" s="49">
        <v>203</v>
      </c>
      <c r="P1820" s="6">
        <v>3415</v>
      </c>
      <c r="Q1820" s="6">
        <v>695488</v>
      </c>
      <c r="R1820" s="49"/>
      <c r="S1820" s="6"/>
      <c r="T1820" s="6"/>
      <c r="U1820" s="49"/>
      <c r="V1820" s="6"/>
      <c r="W1820" s="6"/>
      <c r="Y1820" s="6"/>
      <c r="Z1820" s="6"/>
      <c r="AA1820" s="6"/>
      <c r="AB1820" s="6"/>
      <c r="AC1820" s="6"/>
      <c r="AD1820" s="49"/>
      <c r="AE1820" s="6"/>
      <c r="AG1820" s="6"/>
      <c r="AH1820" s="6">
        <v>15</v>
      </c>
      <c r="AI1820" s="6">
        <v>364</v>
      </c>
      <c r="AJ1820" s="6">
        <v>2980</v>
      </c>
      <c r="AK1820" s="49">
        <v>1088853</v>
      </c>
      <c r="AL1820" s="6"/>
      <c r="AM1820" s="49"/>
      <c r="AN1820" s="6"/>
      <c r="AP1820" s="6">
        <v>2</v>
      </c>
      <c r="AQ1820" s="6">
        <v>601</v>
      </c>
      <c r="AR1820" s="6">
        <v>2870</v>
      </c>
      <c r="AS1820" s="6">
        <v>1727780</v>
      </c>
    </row>
    <row r="1821" spans="1:45" ht="15.75" x14ac:dyDescent="0.25">
      <c r="A1821" s="53">
        <v>39385</v>
      </c>
      <c r="B1821">
        <v>62</v>
      </c>
      <c r="C1821" s="6">
        <v>119</v>
      </c>
      <c r="D1821">
        <v>3525</v>
      </c>
      <c r="E1821">
        <v>405755</v>
      </c>
      <c r="J1821">
        <v>96</v>
      </c>
      <c r="K1821">
        <v>161</v>
      </c>
      <c r="L1821" s="49">
        <v>3567</v>
      </c>
      <c r="M1821" s="49">
        <v>578718</v>
      </c>
      <c r="N1821" s="6">
        <v>132</v>
      </c>
      <c r="O1821" s="6">
        <v>189</v>
      </c>
      <c r="P1821" s="6">
        <v>3464</v>
      </c>
      <c r="Q1821" s="6">
        <v>653345</v>
      </c>
      <c r="R1821" s="6">
        <v>2</v>
      </c>
      <c r="S1821" s="6">
        <v>233</v>
      </c>
      <c r="T1821" s="49">
        <v>2825</v>
      </c>
      <c r="U1821" s="6">
        <v>658500</v>
      </c>
      <c r="V1821" s="6">
        <v>18</v>
      </c>
      <c r="W1821" s="6">
        <v>268</v>
      </c>
      <c r="X1821" s="6">
        <v>3280</v>
      </c>
      <c r="Y1821" s="6">
        <v>879769</v>
      </c>
      <c r="Z1821" s="6"/>
      <c r="AB1821" s="6"/>
      <c r="AH1821">
        <v>30</v>
      </c>
      <c r="AI1821">
        <v>384</v>
      </c>
      <c r="AJ1821" s="6">
        <v>3070</v>
      </c>
      <c r="AK1821">
        <v>1179285</v>
      </c>
      <c r="AL1821" s="6">
        <v>6</v>
      </c>
      <c r="AM1821">
        <v>413</v>
      </c>
      <c r="AN1821" s="6">
        <v>3040</v>
      </c>
      <c r="AO1821">
        <v>1256533</v>
      </c>
      <c r="AP1821" s="6">
        <v>5</v>
      </c>
      <c r="AQ1821" s="6">
        <v>654</v>
      </c>
      <c r="AR1821" s="6">
        <v>2924</v>
      </c>
      <c r="AS1821" s="6">
        <v>1910176</v>
      </c>
    </row>
    <row r="1822" spans="1:45" ht="15.75" x14ac:dyDescent="0.25">
      <c r="A1822" s="53"/>
      <c r="C1822" s="6"/>
      <c r="L1822" s="49"/>
      <c r="M1822" s="49"/>
      <c r="N1822" s="6"/>
      <c r="O1822" s="6"/>
      <c r="P1822" s="6"/>
      <c r="Q1822" s="6"/>
      <c r="R1822" s="6"/>
      <c r="S1822" s="6"/>
      <c r="T1822" s="49"/>
      <c r="U1822" s="6"/>
      <c r="V1822" s="6"/>
      <c r="W1822" s="6"/>
      <c r="X1822" s="6"/>
      <c r="Y1822" s="6"/>
      <c r="Z1822" s="6"/>
      <c r="AB1822" s="6"/>
      <c r="AJ1822" s="6"/>
      <c r="AL1822" s="6"/>
      <c r="AN1822" s="6"/>
    </row>
    <row r="1823" spans="1:45" ht="15.75" x14ac:dyDescent="0.25">
      <c r="A1823" s="51">
        <v>39387</v>
      </c>
      <c r="B1823">
        <v>6</v>
      </c>
      <c r="C1823" s="6">
        <v>113</v>
      </c>
      <c r="D1823" s="49">
        <v>3267</v>
      </c>
      <c r="E1823">
        <v>364067</v>
      </c>
      <c r="F1823">
        <v>6</v>
      </c>
      <c r="G1823">
        <v>133</v>
      </c>
      <c r="H1823">
        <v>3500</v>
      </c>
      <c r="I1823">
        <v>455867</v>
      </c>
      <c r="J1823">
        <v>71</v>
      </c>
      <c r="K1823">
        <v>173</v>
      </c>
      <c r="L1823" s="49">
        <v>3483</v>
      </c>
      <c r="M1823" s="49">
        <v>604973</v>
      </c>
      <c r="N1823" s="6">
        <v>160</v>
      </c>
      <c r="O1823" s="6">
        <v>198</v>
      </c>
      <c r="P1823" s="6">
        <v>3331</v>
      </c>
      <c r="Q1823" s="6">
        <v>661453</v>
      </c>
      <c r="R1823" s="6">
        <v>61</v>
      </c>
      <c r="S1823" s="6">
        <v>228</v>
      </c>
      <c r="T1823" s="49">
        <v>3295</v>
      </c>
      <c r="U1823" s="49">
        <v>753649</v>
      </c>
      <c r="V1823" s="6">
        <v>20</v>
      </c>
      <c r="W1823" s="6">
        <v>266</v>
      </c>
      <c r="X1823" s="6">
        <v>3160</v>
      </c>
      <c r="Y1823" s="6">
        <v>840876</v>
      </c>
      <c r="Z1823" s="6">
        <v>41</v>
      </c>
      <c r="AA1823" s="49">
        <v>298</v>
      </c>
      <c r="AB1823" s="6">
        <v>3140</v>
      </c>
      <c r="AC1823" s="49">
        <v>929804</v>
      </c>
      <c r="AD1823" s="49">
        <v>68</v>
      </c>
      <c r="AE1823" s="49">
        <v>343</v>
      </c>
      <c r="AF1823" s="49">
        <v>2970</v>
      </c>
      <c r="AG1823" s="49">
        <v>1017481</v>
      </c>
      <c r="AH1823" s="49"/>
      <c r="AJ1823" s="6"/>
      <c r="AL1823" s="6">
        <v>1</v>
      </c>
      <c r="AM1823" s="49">
        <v>528</v>
      </c>
      <c r="AN1823" s="6">
        <v>2940</v>
      </c>
      <c r="AO1823" s="6">
        <v>1552320</v>
      </c>
      <c r="AP1823" s="6">
        <v>14</v>
      </c>
      <c r="AQ1823" s="6">
        <v>631</v>
      </c>
      <c r="AR1823" s="6">
        <v>2905</v>
      </c>
      <c r="AS1823" s="6">
        <v>1833003</v>
      </c>
    </row>
    <row r="1824" spans="1:45" ht="15.75" x14ac:dyDescent="0.25">
      <c r="A1824" s="51">
        <v>39388</v>
      </c>
      <c r="C1824" s="6"/>
      <c r="J1824">
        <v>24</v>
      </c>
      <c r="K1824">
        <v>166</v>
      </c>
      <c r="L1824" s="49">
        <v>3450</v>
      </c>
      <c r="M1824" s="49">
        <v>581071</v>
      </c>
      <c r="N1824" s="6">
        <v>35</v>
      </c>
      <c r="O1824" s="6">
        <v>185</v>
      </c>
      <c r="P1824" s="6">
        <v>3517</v>
      </c>
      <c r="Q1824" s="6">
        <v>643374</v>
      </c>
      <c r="R1824" s="6">
        <v>172</v>
      </c>
      <c r="S1824" s="6">
        <v>223</v>
      </c>
      <c r="T1824" s="49">
        <v>3357</v>
      </c>
      <c r="U1824" s="6">
        <v>800802</v>
      </c>
      <c r="V1824" s="6">
        <v>20</v>
      </c>
      <c r="W1824" s="6">
        <v>252</v>
      </c>
      <c r="X1824" s="6">
        <v>3180</v>
      </c>
      <c r="Y1824" s="6">
        <v>801678</v>
      </c>
      <c r="Z1824" s="6">
        <v>14</v>
      </c>
      <c r="AA1824" s="6">
        <v>285</v>
      </c>
      <c r="AB1824" s="6">
        <v>3120</v>
      </c>
      <c r="AC1824" s="6">
        <v>889646</v>
      </c>
      <c r="AJ1824" s="6"/>
      <c r="AL1824" s="6"/>
      <c r="AN1824" s="6"/>
      <c r="AP1824" s="6">
        <v>5</v>
      </c>
      <c r="AQ1824" s="6">
        <v>698</v>
      </c>
      <c r="AR1824" s="6">
        <v>2878</v>
      </c>
      <c r="AS1824" s="6">
        <v>2006200</v>
      </c>
    </row>
    <row r="1825" spans="1:45" ht="15.75" x14ac:dyDescent="0.25">
      <c r="A1825" s="51">
        <v>39391</v>
      </c>
      <c r="C1825" s="6"/>
      <c r="D1825" s="6"/>
      <c r="E1825" s="49"/>
      <c r="L1825" s="49"/>
      <c r="M1825" s="49"/>
      <c r="N1825" s="6"/>
      <c r="O1825" s="6"/>
      <c r="P1825" s="6"/>
      <c r="T1825" s="49"/>
      <c r="U1825" s="49"/>
      <c r="Y1825" s="6"/>
      <c r="AA1825" s="49"/>
      <c r="AB1825" s="6"/>
      <c r="AC1825" s="49"/>
      <c r="AD1825" s="49"/>
      <c r="AJ1825" s="6"/>
      <c r="AL1825" s="49"/>
      <c r="AM1825" s="49"/>
      <c r="AN1825" s="6"/>
      <c r="AO1825" s="6"/>
    </row>
    <row r="1826" spans="1:45" ht="15.75" x14ac:dyDescent="0.25">
      <c r="A1826" s="51">
        <v>39392</v>
      </c>
      <c r="C1826" s="6"/>
      <c r="D1826" s="6"/>
      <c r="N1826" s="6"/>
      <c r="O1826" s="6"/>
      <c r="P1826" s="6"/>
      <c r="Y1826" s="6"/>
      <c r="AB1826" s="6"/>
      <c r="AJ1826" s="6"/>
      <c r="AN1826" s="6"/>
      <c r="AO1826" s="6"/>
    </row>
    <row r="1827" spans="1:45" ht="15.75" x14ac:dyDescent="0.25">
      <c r="A1827" s="51">
        <v>39394</v>
      </c>
      <c r="B1827">
        <v>18</v>
      </c>
      <c r="C1827" s="6">
        <v>108</v>
      </c>
      <c r="D1827" s="6">
        <v>3275</v>
      </c>
      <c r="E1827" s="49">
        <v>342528</v>
      </c>
      <c r="F1827">
        <v>61</v>
      </c>
      <c r="G1827">
        <v>141</v>
      </c>
      <c r="H1827">
        <v>3512</v>
      </c>
      <c r="I1827">
        <v>504874</v>
      </c>
      <c r="J1827">
        <v>176</v>
      </c>
      <c r="K1827">
        <v>163</v>
      </c>
      <c r="L1827" s="49">
        <v>3473</v>
      </c>
      <c r="M1827" s="49">
        <v>584752</v>
      </c>
      <c r="N1827" s="6">
        <v>234</v>
      </c>
      <c r="O1827" s="6">
        <v>199</v>
      </c>
      <c r="P1827" s="6">
        <v>3452</v>
      </c>
      <c r="Q1827" s="6">
        <v>698124</v>
      </c>
      <c r="R1827" s="6">
        <v>22</v>
      </c>
      <c r="S1827" s="6">
        <v>238</v>
      </c>
      <c r="T1827" s="49">
        <v>3120</v>
      </c>
      <c r="U1827" s="49">
        <v>729778</v>
      </c>
      <c r="V1827" s="6">
        <v>125</v>
      </c>
      <c r="W1827" s="6">
        <v>265</v>
      </c>
      <c r="X1827" s="6">
        <v>3244</v>
      </c>
      <c r="Y1827" s="6">
        <v>866274</v>
      </c>
      <c r="Z1827" s="6">
        <v>122</v>
      </c>
      <c r="AA1827" s="49">
        <v>297</v>
      </c>
      <c r="AB1827" s="6">
        <v>3237</v>
      </c>
      <c r="AC1827" s="49">
        <v>959447</v>
      </c>
      <c r="AD1827" s="49">
        <v>20</v>
      </c>
      <c r="AE1827" s="49">
        <v>238</v>
      </c>
      <c r="AF1827" s="49">
        <v>3180</v>
      </c>
      <c r="AG1827" s="49">
        <v>1041768</v>
      </c>
      <c r="AJ1827" s="6"/>
      <c r="AL1827" s="49"/>
      <c r="AM1827" s="49"/>
      <c r="AN1827" s="6"/>
      <c r="AO1827" s="6"/>
      <c r="AP1827" s="6">
        <v>12</v>
      </c>
      <c r="AQ1827" s="6">
        <v>613</v>
      </c>
      <c r="AR1827" s="6">
        <v>2887</v>
      </c>
      <c r="AS1827" s="6">
        <v>1775620</v>
      </c>
    </row>
    <row r="1828" spans="1:45" ht="15.75" x14ac:dyDescent="0.25">
      <c r="A1828" s="51">
        <v>39395</v>
      </c>
      <c r="B1828">
        <v>57</v>
      </c>
      <c r="C1828" s="6">
        <v>120</v>
      </c>
      <c r="D1828" s="6">
        <v>3567</v>
      </c>
      <c r="E1828">
        <v>430123</v>
      </c>
      <c r="F1828">
        <v>48</v>
      </c>
      <c r="G1828">
        <v>140</v>
      </c>
      <c r="H1828">
        <v>3467</v>
      </c>
      <c r="I1828">
        <v>485617</v>
      </c>
      <c r="J1828">
        <v>102</v>
      </c>
      <c r="K1828">
        <v>164</v>
      </c>
      <c r="L1828" s="49">
        <v>3530</v>
      </c>
      <c r="M1828" s="49">
        <v>577298</v>
      </c>
      <c r="N1828" s="6">
        <v>63</v>
      </c>
      <c r="O1828" s="6">
        <v>194</v>
      </c>
      <c r="P1828" s="6">
        <v>3567</v>
      </c>
      <c r="Q1828" s="6">
        <v>693076</v>
      </c>
      <c r="R1828" s="6">
        <v>44</v>
      </c>
      <c r="S1828" s="6">
        <v>226</v>
      </c>
      <c r="T1828" s="49">
        <v>3417</v>
      </c>
      <c r="U1828" s="49">
        <v>781527</v>
      </c>
      <c r="AB1828" s="6"/>
      <c r="AM1828" s="6"/>
      <c r="AN1828" s="6"/>
      <c r="AO1828" s="6"/>
      <c r="AP1828" s="6">
        <v>4</v>
      </c>
      <c r="AQ1828" s="6">
        <v>579</v>
      </c>
      <c r="AR1828" s="6">
        <v>2955</v>
      </c>
      <c r="AS1828" s="6">
        <v>1711085</v>
      </c>
    </row>
    <row r="1829" spans="1:45" ht="15.75" x14ac:dyDescent="0.25">
      <c r="A1829" s="51">
        <v>39398</v>
      </c>
      <c r="C1829" s="6"/>
      <c r="D1829" s="6"/>
      <c r="E1829" s="49"/>
      <c r="L1829" s="49"/>
      <c r="O1829" s="49"/>
      <c r="P1829" s="6"/>
      <c r="T1829" s="49"/>
      <c r="U1829" s="49"/>
      <c r="W1829" s="49"/>
      <c r="AA1829" s="49"/>
      <c r="AB1829" s="6"/>
      <c r="AC1829" s="49"/>
      <c r="AD1829" s="49"/>
      <c r="AF1829" s="49"/>
      <c r="AL1829" s="49"/>
      <c r="AM1829" s="6"/>
      <c r="AN1829" s="6"/>
      <c r="AO1829" s="6"/>
    </row>
    <row r="1830" spans="1:45" ht="15.75" x14ac:dyDescent="0.25">
      <c r="A1830" s="51">
        <v>39399</v>
      </c>
      <c r="C1830" s="6"/>
      <c r="D1830" s="6"/>
      <c r="F1830">
        <v>10</v>
      </c>
      <c r="G1830">
        <v>145</v>
      </c>
      <c r="H1830">
        <v>3450</v>
      </c>
      <c r="I1830">
        <v>501630</v>
      </c>
      <c r="J1830">
        <v>190</v>
      </c>
      <c r="K1830">
        <v>159</v>
      </c>
      <c r="L1830">
        <v>3520</v>
      </c>
      <c r="M1830">
        <v>561277</v>
      </c>
      <c r="N1830">
        <v>318</v>
      </c>
      <c r="O1830">
        <v>195</v>
      </c>
      <c r="P1830" s="6">
        <v>3500</v>
      </c>
      <c r="Q1830" s="6">
        <v>685213</v>
      </c>
      <c r="R1830">
        <v>11</v>
      </c>
      <c r="S1830">
        <v>236</v>
      </c>
      <c r="T1830">
        <v>3340</v>
      </c>
      <c r="U1830">
        <v>787025</v>
      </c>
      <c r="Z1830">
        <v>175</v>
      </c>
      <c r="AA1830">
        <v>299</v>
      </c>
      <c r="AB1830" s="6">
        <v>3140</v>
      </c>
      <c r="AC1830" s="6">
        <v>948460</v>
      </c>
      <c r="AL1830">
        <v>1</v>
      </c>
      <c r="AM1830">
        <v>406</v>
      </c>
      <c r="AN1830" s="6">
        <v>2920</v>
      </c>
      <c r="AO1830" s="6">
        <v>1185520</v>
      </c>
      <c r="AP1830">
        <v>5</v>
      </c>
      <c r="AQ1830">
        <v>639</v>
      </c>
      <c r="AR1830">
        <v>2972</v>
      </c>
      <c r="AS1830">
        <v>1897992</v>
      </c>
    </row>
    <row r="1831" spans="1:45" ht="15.75" x14ac:dyDescent="0.25">
      <c r="A1831" s="51">
        <v>39401</v>
      </c>
      <c r="B1831">
        <v>31</v>
      </c>
      <c r="C1831" s="6">
        <v>117</v>
      </c>
      <c r="D1831" s="6">
        <v>3162</v>
      </c>
      <c r="E1831" s="49">
        <v>347500</v>
      </c>
      <c r="F1831">
        <v>79</v>
      </c>
      <c r="G1831">
        <v>141</v>
      </c>
      <c r="H1831">
        <v>3520</v>
      </c>
      <c r="I1831">
        <v>494654</v>
      </c>
      <c r="J1831">
        <v>180</v>
      </c>
      <c r="K1831">
        <v>162</v>
      </c>
      <c r="L1831" s="49">
        <v>3446</v>
      </c>
      <c r="M1831">
        <v>558280</v>
      </c>
      <c r="N1831" s="6">
        <v>181</v>
      </c>
      <c r="O1831" s="49">
        <v>201</v>
      </c>
      <c r="P1831" s="6">
        <v>3513</v>
      </c>
      <c r="Q1831" s="6">
        <v>709774</v>
      </c>
      <c r="R1831" s="6">
        <v>226</v>
      </c>
      <c r="S1831" s="6">
        <v>241</v>
      </c>
      <c r="T1831" s="49">
        <v>3369</v>
      </c>
      <c r="U1831" s="49">
        <v>814638</v>
      </c>
      <c r="V1831" s="6">
        <v>46</v>
      </c>
      <c r="W1831" s="49">
        <v>254</v>
      </c>
      <c r="X1831" s="49">
        <v>3260</v>
      </c>
      <c r="Y1831" s="49">
        <v>838592</v>
      </c>
      <c r="Z1831" s="49">
        <v>76</v>
      </c>
      <c r="AA1831" s="49">
        <v>288</v>
      </c>
      <c r="AB1831" s="6">
        <v>3177</v>
      </c>
      <c r="AC1831" s="6">
        <v>934322</v>
      </c>
      <c r="AD1831" s="49">
        <v>38</v>
      </c>
      <c r="AE1831" s="49">
        <v>322</v>
      </c>
      <c r="AF1831" s="49">
        <v>3170</v>
      </c>
      <c r="AG1831" s="49">
        <v>1020708</v>
      </c>
      <c r="AL1831" s="49"/>
      <c r="AN1831" s="6"/>
      <c r="AO1831" s="6"/>
      <c r="AP1831">
        <v>8</v>
      </c>
      <c r="AQ1831">
        <v>612</v>
      </c>
      <c r="AR1831">
        <v>3000</v>
      </c>
      <c r="AS1831">
        <v>1835705</v>
      </c>
    </row>
    <row r="1832" spans="1:45" ht="15.75" x14ac:dyDescent="0.25">
      <c r="A1832" s="51">
        <v>39402</v>
      </c>
      <c r="C1832" s="6"/>
      <c r="D1832" s="6"/>
      <c r="J1832">
        <v>120</v>
      </c>
      <c r="K1832">
        <v>163</v>
      </c>
      <c r="L1832" s="49">
        <v>3525</v>
      </c>
      <c r="M1832">
        <v>571858</v>
      </c>
      <c r="N1832" s="6">
        <v>55</v>
      </c>
      <c r="O1832">
        <v>203</v>
      </c>
      <c r="P1832" s="6">
        <v>3533</v>
      </c>
      <c r="Q1832" s="6">
        <v>720136</v>
      </c>
      <c r="R1832" s="6">
        <v>49</v>
      </c>
      <c r="S1832" s="6">
        <v>233</v>
      </c>
      <c r="T1832" s="49">
        <v>3460</v>
      </c>
      <c r="U1832" s="49">
        <v>807789</v>
      </c>
      <c r="V1832" s="6">
        <v>151</v>
      </c>
      <c r="W1832" s="6">
        <v>263</v>
      </c>
      <c r="X1832" s="6">
        <v>3316</v>
      </c>
      <c r="Y1832" s="6">
        <v>889704</v>
      </c>
      <c r="Z1832" s="6">
        <v>61</v>
      </c>
      <c r="AA1832" s="6">
        <v>300</v>
      </c>
      <c r="AB1832" s="6">
        <v>3287</v>
      </c>
      <c r="AC1832" s="6">
        <v>986500</v>
      </c>
      <c r="AD1832" s="6">
        <v>19</v>
      </c>
      <c r="AE1832" s="6">
        <v>329</v>
      </c>
      <c r="AF1832" s="6">
        <v>3240</v>
      </c>
      <c r="AG1832" s="6">
        <v>1065448</v>
      </c>
      <c r="AH1832" s="6">
        <v>1</v>
      </c>
      <c r="AI1832" s="6">
        <v>396</v>
      </c>
      <c r="AJ1832" s="6">
        <v>2980</v>
      </c>
      <c r="AK1832" s="6">
        <v>1180080</v>
      </c>
      <c r="AL1832" s="6">
        <v>1</v>
      </c>
      <c r="AM1832" s="6">
        <v>418</v>
      </c>
      <c r="AN1832" s="6">
        <v>2920</v>
      </c>
      <c r="AO1832" s="6">
        <v>1220560</v>
      </c>
      <c r="AP1832" s="6">
        <v>13</v>
      </c>
      <c r="AQ1832" s="6">
        <v>629</v>
      </c>
      <c r="AR1832" s="6">
        <v>2951</v>
      </c>
      <c r="AS1832" s="6">
        <v>1854052</v>
      </c>
    </row>
    <row r="1833" spans="1:45" ht="15.75" x14ac:dyDescent="0.25">
      <c r="A1833" s="52">
        <v>39405</v>
      </c>
      <c r="B1833">
        <v>13</v>
      </c>
      <c r="C1833">
        <v>121</v>
      </c>
      <c r="D1833" s="6">
        <v>3550</v>
      </c>
      <c r="E1833">
        <v>429550</v>
      </c>
      <c r="F1833">
        <v>50</v>
      </c>
      <c r="G1833">
        <v>137</v>
      </c>
      <c r="H1833">
        <v>3550</v>
      </c>
      <c r="I1833">
        <v>486350</v>
      </c>
      <c r="J1833">
        <v>90</v>
      </c>
      <c r="K1833">
        <v>157</v>
      </c>
      <c r="L1833" s="49">
        <v>3575</v>
      </c>
      <c r="M1833">
        <v>561275</v>
      </c>
      <c r="N1833" s="6">
        <v>63</v>
      </c>
      <c r="O1833">
        <v>200</v>
      </c>
      <c r="P1833" s="6">
        <v>3435</v>
      </c>
      <c r="Q1833" s="6">
        <v>686000</v>
      </c>
      <c r="R1833" s="6">
        <v>36</v>
      </c>
      <c r="S1833" s="6">
        <v>235</v>
      </c>
      <c r="T1833" s="49">
        <v>3220</v>
      </c>
      <c r="U1833" s="49">
        <v>756700</v>
      </c>
      <c r="W1833" s="49"/>
      <c r="AA1833" s="49"/>
      <c r="AB1833" s="6"/>
      <c r="AC1833" s="6"/>
      <c r="AD1833" s="49">
        <v>1</v>
      </c>
      <c r="AE1833">
        <v>348</v>
      </c>
      <c r="AF1833" s="49">
        <v>2940</v>
      </c>
      <c r="AG1833">
        <v>1023120</v>
      </c>
      <c r="AL1833" s="49"/>
      <c r="AN1833" s="6"/>
      <c r="AO1833" s="6"/>
    </row>
    <row r="1834" spans="1:45" ht="15.75" x14ac:dyDescent="0.25">
      <c r="A1834" s="51">
        <v>39406</v>
      </c>
      <c r="B1834">
        <v>17</v>
      </c>
      <c r="C1834">
        <v>120</v>
      </c>
      <c r="D1834" s="6">
        <v>3400</v>
      </c>
      <c r="E1834" s="6">
        <v>409600</v>
      </c>
      <c r="F1834">
        <v>20</v>
      </c>
      <c r="G1834">
        <v>137</v>
      </c>
      <c r="H1834">
        <v>3483</v>
      </c>
      <c r="I1834">
        <v>478885</v>
      </c>
      <c r="J1834">
        <v>198</v>
      </c>
      <c r="K1834">
        <v>159</v>
      </c>
      <c r="L1834" s="49">
        <v>3504</v>
      </c>
      <c r="M1834">
        <v>556409</v>
      </c>
      <c r="N1834" s="6">
        <v>225</v>
      </c>
      <c r="O1834">
        <v>199</v>
      </c>
      <c r="P1834" s="6">
        <v>3482</v>
      </c>
      <c r="Q1834" s="6">
        <v>689253</v>
      </c>
      <c r="R1834" s="6">
        <v>166</v>
      </c>
      <c r="S1834" s="6">
        <v>232</v>
      </c>
      <c r="T1834" s="49">
        <v>3354</v>
      </c>
      <c r="U1834" s="49">
        <v>782399</v>
      </c>
      <c r="V1834" s="6">
        <v>132</v>
      </c>
      <c r="W1834" s="6">
        <v>261</v>
      </c>
      <c r="X1834" s="6">
        <v>3309</v>
      </c>
      <c r="Y1834" s="6">
        <v>864911</v>
      </c>
      <c r="Z1834" s="6">
        <v>86</v>
      </c>
      <c r="AA1834" s="49">
        <v>286</v>
      </c>
      <c r="AB1834" s="6">
        <v>3288</v>
      </c>
      <c r="AC1834" s="6">
        <v>946012</v>
      </c>
      <c r="AH1834">
        <v>381</v>
      </c>
      <c r="AI1834">
        <v>384</v>
      </c>
      <c r="AJ1834">
        <v>3100</v>
      </c>
      <c r="AK1834">
        <v>1156101</v>
      </c>
      <c r="AN1834" s="6"/>
      <c r="AO1834" s="6"/>
      <c r="AP1834">
        <v>3</v>
      </c>
      <c r="AQ1834">
        <v>600</v>
      </c>
      <c r="AR1834">
        <v>2933</v>
      </c>
      <c r="AS1834">
        <v>1760973</v>
      </c>
    </row>
    <row r="1835" spans="1:45" ht="15.75" x14ac:dyDescent="0.25">
      <c r="A1835" s="51">
        <v>39408</v>
      </c>
      <c r="B1835">
        <v>19</v>
      </c>
      <c r="C1835" s="6">
        <v>120</v>
      </c>
      <c r="D1835" s="6">
        <v>3383</v>
      </c>
      <c r="E1835" s="6">
        <v>411795</v>
      </c>
      <c r="F1835" s="6">
        <v>48</v>
      </c>
      <c r="G1835" s="6">
        <v>142</v>
      </c>
      <c r="H1835" s="6">
        <v>3362</v>
      </c>
      <c r="I1835" s="6">
        <v>486969</v>
      </c>
      <c r="J1835" s="6">
        <v>72</v>
      </c>
      <c r="K1835" s="6">
        <v>162</v>
      </c>
      <c r="L1835" s="49">
        <v>3300</v>
      </c>
      <c r="M1835" s="6">
        <v>561583</v>
      </c>
      <c r="N1835" s="6">
        <v>345</v>
      </c>
      <c r="O1835" s="49">
        <v>204</v>
      </c>
      <c r="P1835" s="6">
        <v>3317</v>
      </c>
      <c r="Q1835" s="6">
        <v>696014</v>
      </c>
      <c r="R1835" s="6">
        <v>139</v>
      </c>
      <c r="S1835" s="6">
        <v>237</v>
      </c>
      <c r="T1835" s="49">
        <v>3156</v>
      </c>
      <c r="U1835" s="49">
        <v>769823</v>
      </c>
      <c r="V1835" s="6">
        <v>136</v>
      </c>
      <c r="W1835" s="49">
        <v>266</v>
      </c>
      <c r="X1835" s="49">
        <v>3164</v>
      </c>
      <c r="Y1835" s="49">
        <v>838055</v>
      </c>
      <c r="Z1835" s="49">
        <v>90</v>
      </c>
      <c r="AA1835" s="49">
        <v>304</v>
      </c>
      <c r="AB1835" s="6">
        <v>3163</v>
      </c>
      <c r="AC1835" s="6">
        <v>980122</v>
      </c>
      <c r="AD1835" s="49">
        <v>24</v>
      </c>
      <c r="AE1835" s="49">
        <v>336</v>
      </c>
      <c r="AF1835" s="49">
        <v>3060</v>
      </c>
      <c r="AG1835" s="49">
        <v>1071297</v>
      </c>
      <c r="AH1835" s="49">
        <v>1</v>
      </c>
      <c r="AI1835" s="49">
        <v>384</v>
      </c>
      <c r="AJ1835" s="49">
        <v>2860</v>
      </c>
      <c r="AK1835" s="49">
        <v>1098240</v>
      </c>
      <c r="AL1835" s="49"/>
      <c r="AN1835" s="6"/>
      <c r="AO1835" s="6"/>
      <c r="AP1835">
        <v>24</v>
      </c>
      <c r="AQ1835">
        <v>551</v>
      </c>
      <c r="AR1835">
        <v>2992</v>
      </c>
      <c r="AS1835">
        <v>1657160</v>
      </c>
    </row>
    <row r="1836" spans="1:45" ht="15.75" x14ac:dyDescent="0.25">
      <c r="A1836" s="51">
        <v>39409</v>
      </c>
      <c r="B1836">
        <v>45</v>
      </c>
      <c r="C1836" s="6">
        <v>126</v>
      </c>
      <c r="D1836" s="6">
        <v>3379</v>
      </c>
      <c r="E1836" s="6">
        <v>426980</v>
      </c>
      <c r="F1836" s="49">
        <v>29</v>
      </c>
      <c r="G1836" s="6">
        <v>136</v>
      </c>
      <c r="H1836" s="6">
        <v>3400</v>
      </c>
      <c r="I1836" s="6">
        <v>461431</v>
      </c>
      <c r="J1836" s="6">
        <v>159</v>
      </c>
      <c r="K1836" s="6">
        <v>162</v>
      </c>
      <c r="L1836" s="49">
        <v>3469</v>
      </c>
      <c r="M1836" s="6">
        <v>563236</v>
      </c>
      <c r="N1836" s="49">
        <v>223</v>
      </c>
      <c r="O1836" s="6">
        <v>198</v>
      </c>
      <c r="P1836" s="6">
        <v>3431</v>
      </c>
      <c r="Q1836" s="6">
        <v>682983</v>
      </c>
      <c r="R1836" s="6">
        <v>19</v>
      </c>
      <c r="S1836" s="6">
        <v>227</v>
      </c>
      <c r="T1836" s="49">
        <v>3400</v>
      </c>
      <c r="U1836" s="49">
        <v>770547</v>
      </c>
      <c r="V1836" s="49"/>
      <c r="Z1836">
        <v>94</v>
      </c>
      <c r="AA1836" s="49">
        <v>294</v>
      </c>
      <c r="AB1836" s="6">
        <v>3180</v>
      </c>
      <c r="AC1836" s="6">
        <v>935640</v>
      </c>
      <c r="AD1836" s="49">
        <v>4</v>
      </c>
      <c r="AE1836">
        <v>336</v>
      </c>
      <c r="AF1836" s="49">
        <v>3140</v>
      </c>
      <c r="AG1836">
        <v>1053470</v>
      </c>
      <c r="AN1836" s="6"/>
      <c r="AO1836" s="6"/>
      <c r="AP1836" s="6">
        <v>3</v>
      </c>
      <c r="AQ1836">
        <v>656</v>
      </c>
      <c r="AR1836">
        <v>2927</v>
      </c>
      <c r="AS1836" s="6">
        <v>1923933</v>
      </c>
    </row>
    <row r="1837" spans="1:45" ht="15.75" x14ac:dyDescent="0.25">
      <c r="A1837" s="51">
        <v>39412</v>
      </c>
      <c r="D1837" s="6"/>
      <c r="E1837" s="6"/>
      <c r="L1837" s="49"/>
      <c r="O1837" s="49"/>
      <c r="P1837" s="6"/>
      <c r="Q1837" s="6"/>
      <c r="R1837" s="6"/>
      <c r="T1837" s="49"/>
      <c r="U1837" s="49"/>
      <c r="W1837" s="49"/>
      <c r="AA1837" s="49"/>
      <c r="AB1837" s="6"/>
      <c r="AC1837" s="6"/>
      <c r="AE1837" s="6"/>
      <c r="AF1837" s="49"/>
      <c r="AL1837" s="49"/>
      <c r="AN1837" s="6"/>
      <c r="AO1837" s="6"/>
      <c r="AP1837" s="6"/>
      <c r="AR1837" s="6"/>
    </row>
    <row r="1838" spans="1:45" ht="15.75" x14ac:dyDescent="0.25">
      <c r="A1838" s="51">
        <v>39413</v>
      </c>
      <c r="B1838">
        <v>34</v>
      </c>
      <c r="C1838">
        <v>128</v>
      </c>
      <c r="D1838" s="6">
        <v>3450</v>
      </c>
      <c r="E1838" s="6">
        <v>442615</v>
      </c>
      <c r="F1838">
        <v>103</v>
      </c>
      <c r="G1838">
        <v>143</v>
      </c>
      <c r="H1838">
        <v>3375</v>
      </c>
      <c r="I1838">
        <v>486385</v>
      </c>
      <c r="J1838">
        <v>104</v>
      </c>
      <c r="K1838">
        <v>167</v>
      </c>
      <c r="L1838" s="49">
        <v>3400</v>
      </c>
      <c r="M1838">
        <v>568005</v>
      </c>
      <c r="N1838" s="6">
        <v>547</v>
      </c>
      <c r="O1838" s="49">
        <v>193</v>
      </c>
      <c r="P1838" s="6">
        <v>3400</v>
      </c>
      <c r="Q1838" s="6">
        <v>670154</v>
      </c>
      <c r="R1838" s="6">
        <v>300</v>
      </c>
      <c r="S1838" s="6">
        <v>220</v>
      </c>
      <c r="T1838" s="49">
        <v>3454</v>
      </c>
      <c r="U1838" s="49">
        <v>759000</v>
      </c>
      <c r="V1838" s="6">
        <v>82</v>
      </c>
      <c r="W1838" s="49">
        <v>264</v>
      </c>
      <c r="X1838" s="49">
        <v>3220</v>
      </c>
      <c r="Y1838" s="49">
        <v>849953</v>
      </c>
      <c r="Z1838" s="49">
        <v>156</v>
      </c>
      <c r="AA1838" s="49">
        <v>285</v>
      </c>
      <c r="AB1838" s="6">
        <v>3073</v>
      </c>
      <c r="AC1838" s="6">
        <v>862104</v>
      </c>
      <c r="AD1838" s="49">
        <v>86</v>
      </c>
      <c r="AE1838" s="6">
        <v>353</v>
      </c>
      <c r="AF1838" s="49">
        <v>3036</v>
      </c>
      <c r="AG1838" s="6">
        <v>1070748</v>
      </c>
      <c r="AH1838" s="49">
        <v>33</v>
      </c>
      <c r="AI1838" s="6">
        <v>366</v>
      </c>
      <c r="AJ1838" s="49">
        <v>3040</v>
      </c>
      <c r="AK1838" s="6">
        <v>1113745</v>
      </c>
      <c r="AL1838" s="49"/>
      <c r="AN1838" s="6"/>
      <c r="AO1838" s="6"/>
      <c r="AP1838" s="6">
        <v>1</v>
      </c>
      <c r="AQ1838">
        <v>540</v>
      </c>
      <c r="AR1838" s="6">
        <v>2960</v>
      </c>
      <c r="AS1838" s="6">
        <v>1598400</v>
      </c>
    </row>
    <row r="1839" spans="1:45" ht="15.75" x14ac:dyDescent="0.25">
      <c r="A1839" s="51">
        <v>39415</v>
      </c>
      <c r="B1839">
        <v>40</v>
      </c>
      <c r="C1839">
        <v>118</v>
      </c>
      <c r="D1839" s="6">
        <v>3120</v>
      </c>
      <c r="E1839" s="6">
        <v>405342</v>
      </c>
      <c r="F1839" s="6">
        <v>97</v>
      </c>
      <c r="G1839" s="6">
        <v>141</v>
      </c>
      <c r="H1839" s="6">
        <v>3357</v>
      </c>
      <c r="I1839" s="6">
        <v>478409</v>
      </c>
      <c r="J1839" s="6">
        <v>130</v>
      </c>
      <c r="K1839" s="6">
        <v>165</v>
      </c>
      <c r="L1839" s="49">
        <v>3171</v>
      </c>
      <c r="M1839" s="6">
        <v>518662</v>
      </c>
      <c r="N1839" s="49">
        <v>217</v>
      </c>
      <c r="O1839" s="49">
        <v>198</v>
      </c>
      <c r="P1839" s="6">
        <v>3286</v>
      </c>
      <c r="Q1839" s="6">
        <v>667568</v>
      </c>
      <c r="R1839" s="6">
        <v>50</v>
      </c>
      <c r="S1839" s="6">
        <v>233</v>
      </c>
      <c r="T1839" s="49">
        <v>3095</v>
      </c>
      <c r="U1839" s="49">
        <v>716111</v>
      </c>
      <c r="V1839" s="49">
        <v>96</v>
      </c>
      <c r="W1839" s="49">
        <v>261</v>
      </c>
      <c r="X1839" s="49">
        <v>3216</v>
      </c>
      <c r="Y1839" s="49">
        <v>838351</v>
      </c>
      <c r="Z1839" s="49">
        <v>29</v>
      </c>
      <c r="AA1839" s="49">
        <v>304</v>
      </c>
      <c r="AB1839" s="6">
        <v>2785</v>
      </c>
      <c r="AC1839" s="6">
        <v>881732</v>
      </c>
      <c r="AD1839" s="49"/>
      <c r="AE1839" s="6"/>
      <c r="AH1839">
        <v>15</v>
      </c>
      <c r="AI1839">
        <v>361</v>
      </c>
      <c r="AJ1839">
        <v>3000</v>
      </c>
      <c r="AK1839">
        <v>1083200</v>
      </c>
      <c r="AN1839" s="6"/>
      <c r="AO1839" s="6"/>
      <c r="AP1839" s="6">
        <v>12</v>
      </c>
      <c r="AQ1839">
        <v>617</v>
      </c>
      <c r="AR1839" s="6">
        <v>2748</v>
      </c>
      <c r="AS1839" s="6">
        <v>1697387</v>
      </c>
    </row>
    <row r="1840" spans="1:45" ht="15.75" x14ac:dyDescent="0.25">
      <c r="A1840" s="51">
        <v>39416</v>
      </c>
      <c r="B1840">
        <v>14</v>
      </c>
      <c r="C1840">
        <v>126</v>
      </c>
      <c r="D1840" s="6">
        <v>3350</v>
      </c>
      <c r="E1840" s="49">
        <v>421450</v>
      </c>
      <c r="F1840" s="6">
        <v>80</v>
      </c>
      <c r="G1840" s="6">
        <v>145</v>
      </c>
      <c r="H1840" s="6">
        <v>3300</v>
      </c>
      <c r="I1840" s="6">
        <v>478318</v>
      </c>
      <c r="J1840" s="6">
        <v>55</v>
      </c>
      <c r="K1840" s="6">
        <v>160</v>
      </c>
      <c r="L1840" s="49">
        <v>3370</v>
      </c>
      <c r="M1840" s="6">
        <v>540180</v>
      </c>
      <c r="N1840" s="49">
        <v>177</v>
      </c>
      <c r="O1840" s="49">
        <v>196</v>
      </c>
      <c r="P1840" s="6">
        <v>3305</v>
      </c>
      <c r="Q1840" s="6">
        <v>642901</v>
      </c>
      <c r="R1840" s="6">
        <v>12</v>
      </c>
      <c r="S1840" s="6">
        <v>248</v>
      </c>
      <c r="T1840" s="49">
        <v>3220</v>
      </c>
      <c r="U1840" s="49">
        <v>801840</v>
      </c>
      <c r="V1840" s="49">
        <v>6</v>
      </c>
      <c r="W1840" s="49">
        <v>259</v>
      </c>
      <c r="X1840" s="49">
        <v>3110</v>
      </c>
      <c r="Y1840" s="49">
        <v>803813</v>
      </c>
      <c r="Z1840" s="49">
        <v>9</v>
      </c>
      <c r="AA1840" s="49">
        <v>300</v>
      </c>
      <c r="AB1840" s="6">
        <v>3060</v>
      </c>
      <c r="AC1840" s="6">
        <v>916640</v>
      </c>
      <c r="AD1840" s="49">
        <v>3</v>
      </c>
      <c r="AE1840" s="6">
        <v>348</v>
      </c>
      <c r="AF1840" s="49">
        <v>2990</v>
      </c>
      <c r="AG1840" s="6">
        <v>1054600</v>
      </c>
      <c r="AL1840" s="49"/>
      <c r="AN1840" s="6"/>
      <c r="AO1840" s="6"/>
      <c r="AP1840" s="6">
        <v>1</v>
      </c>
      <c r="AQ1840">
        <v>496</v>
      </c>
      <c r="AR1840" s="6">
        <v>2800</v>
      </c>
      <c r="AS1840" s="6">
        <v>1388800</v>
      </c>
    </row>
    <row r="1841" spans="1:45" ht="15.75" x14ac:dyDescent="0.25">
      <c r="A1841" s="51"/>
      <c r="D1841" s="6"/>
      <c r="E1841" s="49"/>
      <c r="F1841" s="6"/>
      <c r="G1841" s="6"/>
      <c r="H1841" s="6"/>
      <c r="I1841" s="6"/>
      <c r="J1841" s="6"/>
      <c r="K1841" s="6"/>
      <c r="L1841" s="49"/>
      <c r="M1841" s="6"/>
      <c r="N1841" s="49"/>
      <c r="O1841" s="49"/>
      <c r="P1841" s="6"/>
      <c r="Q1841" s="6"/>
      <c r="R1841" s="6"/>
      <c r="S1841" s="6"/>
      <c r="T1841" s="49"/>
      <c r="U1841" s="49"/>
      <c r="V1841" s="49"/>
      <c r="W1841" s="49"/>
      <c r="X1841" s="49"/>
      <c r="Y1841" s="49"/>
      <c r="Z1841" s="49"/>
      <c r="AA1841" s="49"/>
      <c r="AB1841" s="6"/>
      <c r="AC1841" s="6"/>
      <c r="AD1841" s="49"/>
      <c r="AE1841" s="6"/>
      <c r="AF1841" s="49"/>
      <c r="AG1841" s="6"/>
      <c r="AL1841" s="49"/>
      <c r="AN1841" s="6"/>
      <c r="AO1841" s="6"/>
    </row>
    <row r="1842" spans="1:45" ht="15.75" x14ac:dyDescent="0.25">
      <c r="A1842" s="51">
        <v>39419</v>
      </c>
      <c r="D1842" s="6"/>
      <c r="F1842" s="6"/>
      <c r="P1842" s="6"/>
      <c r="Q1842" s="6"/>
      <c r="R1842" s="6"/>
      <c r="AB1842" s="6"/>
      <c r="AC1842" s="6"/>
      <c r="AE1842" s="6"/>
      <c r="AN1842" s="6"/>
      <c r="AO1842" s="6"/>
      <c r="AP1842" s="6"/>
      <c r="AR1842" s="6"/>
    </row>
    <row r="1843" spans="1:45" ht="15.75" x14ac:dyDescent="0.25">
      <c r="A1843" s="51">
        <v>39420</v>
      </c>
      <c r="D1843" s="6"/>
      <c r="E1843" s="6"/>
      <c r="F1843" s="6">
        <v>101</v>
      </c>
      <c r="G1843">
        <v>135</v>
      </c>
      <c r="H1843">
        <v>3283</v>
      </c>
      <c r="I1843" s="6">
        <v>445570</v>
      </c>
      <c r="J1843" s="6">
        <v>176</v>
      </c>
      <c r="K1843" s="6">
        <v>167</v>
      </c>
      <c r="L1843" s="49">
        <v>3428</v>
      </c>
      <c r="M1843" s="6">
        <v>575445</v>
      </c>
      <c r="N1843" s="49">
        <v>334</v>
      </c>
      <c r="O1843" s="49">
        <v>199</v>
      </c>
      <c r="P1843" s="6">
        <v>3423</v>
      </c>
      <c r="Q1843" s="6">
        <v>688700</v>
      </c>
      <c r="R1843" s="6">
        <v>50</v>
      </c>
      <c r="S1843" s="6">
        <v>242</v>
      </c>
      <c r="T1843" s="49">
        <v>3200</v>
      </c>
      <c r="U1843" s="49">
        <v>775040</v>
      </c>
      <c r="V1843" s="49">
        <v>75</v>
      </c>
      <c r="W1843" s="49">
        <v>262</v>
      </c>
      <c r="X1843" s="49">
        <v>3250</v>
      </c>
      <c r="Y1843" s="49">
        <v>852494</v>
      </c>
      <c r="Z1843" s="49">
        <v>119</v>
      </c>
      <c r="AA1843" s="6">
        <v>293</v>
      </c>
      <c r="AB1843" s="6">
        <v>3186</v>
      </c>
      <c r="AC1843" s="6">
        <v>942999</v>
      </c>
      <c r="AD1843" s="49">
        <v>128</v>
      </c>
      <c r="AE1843" s="6">
        <v>344</v>
      </c>
      <c r="AF1843" s="49">
        <v>3120</v>
      </c>
      <c r="AG1843" s="6">
        <v>1073307</v>
      </c>
      <c r="AK1843" s="6"/>
      <c r="AL1843" s="49">
        <v>2</v>
      </c>
      <c r="AM1843">
        <v>412</v>
      </c>
      <c r="AN1843" s="6">
        <v>3220</v>
      </c>
      <c r="AO1843" s="6">
        <v>1326640</v>
      </c>
      <c r="AP1843" s="6">
        <v>6</v>
      </c>
      <c r="AQ1843" s="49">
        <v>539</v>
      </c>
      <c r="AR1843" s="6">
        <v>2992</v>
      </c>
      <c r="AS1843" s="6">
        <v>1614000</v>
      </c>
    </row>
    <row r="1844" spans="1:45" ht="15.75" x14ac:dyDescent="0.25">
      <c r="A1844" s="51">
        <v>39422</v>
      </c>
      <c r="B1844">
        <v>20</v>
      </c>
      <c r="C1844">
        <v>104</v>
      </c>
      <c r="D1844" s="6">
        <v>2867</v>
      </c>
      <c r="E1844" s="6">
        <v>308925</v>
      </c>
      <c r="F1844" s="6">
        <v>27</v>
      </c>
      <c r="G1844" s="6">
        <v>139</v>
      </c>
      <c r="H1844" s="6">
        <v>2675</v>
      </c>
      <c r="I1844" s="6">
        <v>393968</v>
      </c>
      <c r="J1844" s="6">
        <v>94</v>
      </c>
      <c r="K1844" s="6">
        <v>157</v>
      </c>
      <c r="L1844" s="49">
        <v>3127</v>
      </c>
      <c r="M1844" s="6">
        <v>497666</v>
      </c>
      <c r="N1844" s="49">
        <v>258</v>
      </c>
      <c r="O1844" s="49">
        <v>199</v>
      </c>
      <c r="P1844" s="6">
        <v>3170</v>
      </c>
      <c r="Q1844" s="6">
        <v>635498</v>
      </c>
      <c r="R1844" s="6">
        <v>187</v>
      </c>
      <c r="S1844" s="6">
        <v>235</v>
      </c>
      <c r="T1844" s="49">
        <v>3122</v>
      </c>
      <c r="U1844" s="49">
        <v>734377</v>
      </c>
      <c r="V1844" s="49">
        <v>167</v>
      </c>
      <c r="W1844" s="49">
        <v>259</v>
      </c>
      <c r="X1844" s="49">
        <v>3062</v>
      </c>
      <c r="Y1844" s="49">
        <v>797233</v>
      </c>
      <c r="Z1844" s="49">
        <v>106</v>
      </c>
      <c r="AA1844" s="6">
        <v>300</v>
      </c>
      <c r="AB1844" s="6">
        <v>3080</v>
      </c>
      <c r="AC1844" s="6">
        <v>924835</v>
      </c>
      <c r="AD1844" s="49">
        <v>18</v>
      </c>
      <c r="AE1844" s="6">
        <v>327</v>
      </c>
      <c r="AF1844" s="6">
        <v>2900</v>
      </c>
      <c r="AG1844" s="6">
        <v>947611</v>
      </c>
      <c r="AH1844" s="6">
        <v>22</v>
      </c>
      <c r="AI1844" s="6">
        <v>371</v>
      </c>
      <c r="AJ1844" s="6">
        <v>2940</v>
      </c>
      <c r="AK1844" s="6">
        <v>1103411</v>
      </c>
      <c r="AL1844" s="6">
        <v>5</v>
      </c>
      <c r="AM1844" s="6">
        <v>423</v>
      </c>
      <c r="AN1844" s="6">
        <v>3000</v>
      </c>
      <c r="AO1844" s="6">
        <v>1268400</v>
      </c>
      <c r="AP1844" s="6">
        <v>13</v>
      </c>
      <c r="AQ1844" s="6">
        <v>611</v>
      </c>
      <c r="AR1844" s="6">
        <v>2882</v>
      </c>
      <c r="AS1844" s="6">
        <v>1767231</v>
      </c>
    </row>
    <row r="1845" spans="1:45" ht="15.75" x14ac:dyDescent="0.25">
      <c r="A1845" s="51">
        <v>39423</v>
      </c>
      <c r="D1845" s="6"/>
      <c r="E1845" s="6"/>
      <c r="F1845" s="6"/>
      <c r="L1845" s="49"/>
      <c r="N1845" s="49"/>
      <c r="O1845" s="49"/>
      <c r="P1845" s="6"/>
      <c r="Q1845" s="6"/>
      <c r="R1845" s="6"/>
      <c r="T1845" s="49"/>
      <c r="V1845" s="49"/>
      <c r="W1845" s="49"/>
      <c r="Y1845" s="6"/>
      <c r="AA1845" s="6"/>
      <c r="AB1845" s="6"/>
      <c r="AC1845" s="6"/>
      <c r="AD1845" s="49"/>
      <c r="AE1845" s="6"/>
      <c r="AF1845" s="49"/>
      <c r="AH1845" s="6"/>
      <c r="AK1845" s="6"/>
      <c r="AL1845" s="49"/>
      <c r="AN1845" s="6"/>
      <c r="AO1845" s="6"/>
      <c r="AP1845" s="6"/>
      <c r="AQ1845" s="49"/>
      <c r="AR1845" s="6"/>
    </row>
    <row r="1846" spans="1:45" ht="15.75" x14ac:dyDescent="0.25">
      <c r="A1846" s="51">
        <v>39426</v>
      </c>
      <c r="D1846" s="6"/>
      <c r="E1846" s="6"/>
      <c r="P1846" s="6"/>
      <c r="R1846" s="6"/>
      <c r="Y1846" s="6"/>
      <c r="AB1846" s="6"/>
      <c r="AC1846" s="6"/>
      <c r="AE1846" s="6"/>
      <c r="AH1846" s="6"/>
      <c r="AK1846" s="6"/>
      <c r="AN1846" s="6"/>
      <c r="AO1846" s="6"/>
      <c r="AP1846" s="6"/>
      <c r="AR1846" s="6"/>
    </row>
    <row r="1847" spans="1:45" ht="15.75" x14ac:dyDescent="0.25">
      <c r="A1847" s="51">
        <v>39427</v>
      </c>
      <c r="B1847">
        <v>17</v>
      </c>
      <c r="C1847">
        <v>110</v>
      </c>
      <c r="D1847">
        <v>3300</v>
      </c>
      <c r="E1847" s="6">
        <v>363318</v>
      </c>
      <c r="F1847" s="6">
        <v>59</v>
      </c>
      <c r="G1847">
        <v>136</v>
      </c>
      <c r="H1847">
        <v>3350</v>
      </c>
      <c r="I1847">
        <v>443642</v>
      </c>
      <c r="J1847">
        <v>211</v>
      </c>
      <c r="K1847">
        <v>165</v>
      </c>
      <c r="L1847" s="49">
        <v>3360</v>
      </c>
      <c r="M1847">
        <v>549791</v>
      </c>
      <c r="N1847" s="49">
        <v>478</v>
      </c>
      <c r="O1847" s="49">
        <v>200</v>
      </c>
      <c r="P1847" s="6">
        <v>3357</v>
      </c>
      <c r="Q1847" s="6">
        <v>671085</v>
      </c>
      <c r="R1847" s="6">
        <v>138</v>
      </c>
      <c r="S1847" s="6">
        <v>230</v>
      </c>
      <c r="T1847" s="49">
        <v>3236</v>
      </c>
      <c r="U1847" s="6">
        <v>746024</v>
      </c>
      <c r="V1847" s="49">
        <v>63</v>
      </c>
      <c r="W1847" s="49">
        <v>260</v>
      </c>
      <c r="X1847" s="49">
        <v>3180</v>
      </c>
      <c r="Y1847" s="6">
        <v>824448</v>
      </c>
      <c r="Z1847" s="49">
        <v>97</v>
      </c>
      <c r="AA1847" s="6">
        <v>299</v>
      </c>
      <c r="AB1847" s="6">
        <v>3043</v>
      </c>
      <c r="AC1847" s="6">
        <v>913342</v>
      </c>
      <c r="AD1847" s="49">
        <v>18</v>
      </c>
      <c r="AE1847" s="6">
        <v>352</v>
      </c>
      <c r="AF1847" s="49">
        <v>3100</v>
      </c>
      <c r="AG1847" s="6">
        <v>1090511</v>
      </c>
      <c r="AH1847" s="6"/>
      <c r="AK1847" s="6"/>
      <c r="AL1847" s="49"/>
      <c r="AN1847" s="6"/>
      <c r="AO1847" s="6"/>
      <c r="AP1847" s="6">
        <v>8</v>
      </c>
      <c r="AQ1847">
        <v>578</v>
      </c>
      <c r="AR1847" s="6">
        <v>2864</v>
      </c>
      <c r="AS1847" s="6">
        <v>1654120</v>
      </c>
    </row>
    <row r="1848" spans="1:45" ht="15.75" x14ac:dyDescent="0.25">
      <c r="A1848" s="51">
        <v>39429</v>
      </c>
      <c r="F1848" s="6"/>
      <c r="J1848">
        <v>79</v>
      </c>
      <c r="K1848">
        <v>161</v>
      </c>
      <c r="L1848" s="49">
        <v>3390</v>
      </c>
      <c r="M1848">
        <v>523408</v>
      </c>
      <c r="N1848" s="49">
        <v>186</v>
      </c>
      <c r="O1848" s="49">
        <v>194</v>
      </c>
      <c r="P1848" s="6">
        <v>3360</v>
      </c>
      <c r="Q1848" s="6">
        <v>633054</v>
      </c>
      <c r="R1848" s="6">
        <v>58</v>
      </c>
      <c r="S1848" s="6">
        <v>237</v>
      </c>
      <c r="T1848" s="49">
        <v>3245</v>
      </c>
      <c r="U1848" s="6">
        <v>757803</v>
      </c>
      <c r="V1848" s="49">
        <v>71</v>
      </c>
      <c r="W1848" s="49">
        <v>261</v>
      </c>
      <c r="X1848" s="49">
        <v>3120</v>
      </c>
      <c r="Y1848" s="6">
        <v>814919</v>
      </c>
      <c r="Z1848" s="49">
        <v>69</v>
      </c>
      <c r="AA1848" s="6">
        <v>296</v>
      </c>
      <c r="AB1848" s="6">
        <v>3180</v>
      </c>
      <c r="AC1848" s="6">
        <v>932634</v>
      </c>
      <c r="AD1848" s="49">
        <v>18</v>
      </c>
      <c r="AE1848" s="6">
        <v>350</v>
      </c>
      <c r="AF1848" s="49">
        <v>3120</v>
      </c>
      <c r="AG1848" s="6">
        <v>1092000</v>
      </c>
      <c r="AH1848" s="6"/>
      <c r="AN1848" s="6"/>
      <c r="AO1848" s="6"/>
      <c r="AP1848" s="6">
        <v>12</v>
      </c>
      <c r="AQ1848">
        <v>593</v>
      </c>
      <c r="AR1848" s="6">
        <v>2920</v>
      </c>
      <c r="AS1848" s="6">
        <v>1725200</v>
      </c>
    </row>
    <row r="1849" spans="1:45" ht="15.75" x14ac:dyDescent="0.25">
      <c r="A1849" s="51">
        <v>39430</v>
      </c>
      <c r="B1849">
        <v>53</v>
      </c>
      <c r="C1849">
        <v>115</v>
      </c>
      <c r="D1849">
        <v>3650</v>
      </c>
      <c r="E1849" s="6">
        <v>408238</v>
      </c>
      <c r="F1849" s="6">
        <v>36</v>
      </c>
      <c r="G1849">
        <v>142</v>
      </c>
      <c r="H1849">
        <v>3250</v>
      </c>
      <c r="I1849">
        <v>461711</v>
      </c>
      <c r="J1849">
        <v>95</v>
      </c>
      <c r="K1849">
        <v>158</v>
      </c>
      <c r="L1849" s="49">
        <v>3393</v>
      </c>
      <c r="M1849">
        <v>503778</v>
      </c>
      <c r="N1849" s="49">
        <v>416</v>
      </c>
      <c r="O1849" s="49">
        <v>200</v>
      </c>
      <c r="P1849" s="6">
        <v>3350</v>
      </c>
      <c r="Q1849" s="6">
        <v>667996</v>
      </c>
      <c r="R1849" s="6">
        <v>94</v>
      </c>
      <c r="S1849" s="6">
        <v>238</v>
      </c>
      <c r="T1849" s="49">
        <v>3342</v>
      </c>
      <c r="U1849" s="6">
        <v>698230</v>
      </c>
      <c r="V1849" s="49">
        <v>20</v>
      </c>
      <c r="W1849" s="49">
        <v>267</v>
      </c>
      <c r="X1849" s="49">
        <v>3170</v>
      </c>
      <c r="Y1849" s="6">
        <v>845982</v>
      </c>
      <c r="Z1849" s="49">
        <v>20</v>
      </c>
      <c r="AA1849" s="6">
        <v>292</v>
      </c>
      <c r="AB1849" s="6">
        <v>3100</v>
      </c>
      <c r="AC1849" s="49">
        <v>905510</v>
      </c>
      <c r="AD1849" s="49">
        <v>78</v>
      </c>
      <c r="AE1849" s="6">
        <v>340</v>
      </c>
      <c r="AF1849" s="49">
        <v>3045</v>
      </c>
      <c r="AG1849" s="6">
        <v>1034870</v>
      </c>
      <c r="AH1849" s="6"/>
      <c r="AK1849" s="6"/>
      <c r="AL1849" s="49"/>
      <c r="AN1849" s="6"/>
      <c r="AP1849" s="6"/>
      <c r="AR1849" s="6"/>
    </row>
    <row r="1850" spans="1:45" ht="15.75" x14ac:dyDescent="0.25">
      <c r="A1850" s="51">
        <v>39433</v>
      </c>
      <c r="F1850" s="6"/>
      <c r="J1850">
        <v>58</v>
      </c>
      <c r="K1850">
        <v>160</v>
      </c>
      <c r="L1850">
        <v>3183</v>
      </c>
      <c r="M1850">
        <v>508959</v>
      </c>
      <c r="N1850">
        <v>116</v>
      </c>
      <c r="O1850">
        <v>196</v>
      </c>
      <c r="P1850" s="6">
        <v>3450</v>
      </c>
      <c r="Q1850" s="6">
        <v>675244</v>
      </c>
      <c r="R1850" s="6">
        <v>43</v>
      </c>
      <c r="S1850" s="6">
        <v>221</v>
      </c>
      <c r="T1850" s="6">
        <v>3395</v>
      </c>
      <c r="U1850" s="6">
        <v>750609</v>
      </c>
      <c r="V1850" s="6">
        <v>58</v>
      </c>
      <c r="W1850" s="6">
        <v>261</v>
      </c>
      <c r="X1850" s="6">
        <v>3160</v>
      </c>
      <c r="Y1850" s="6">
        <v>826948</v>
      </c>
      <c r="Z1850" s="6">
        <v>123</v>
      </c>
      <c r="AA1850" s="6">
        <v>305</v>
      </c>
      <c r="AB1850" s="6">
        <v>3172</v>
      </c>
      <c r="AC1850" s="6">
        <v>937735</v>
      </c>
      <c r="AE1850" s="6"/>
      <c r="AH1850" s="6"/>
      <c r="AK1850" s="6"/>
      <c r="AN1850" s="6"/>
      <c r="AP1850" s="6"/>
      <c r="AS1850" s="6"/>
    </row>
    <row r="1851" spans="1:45" ht="15.75" x14ac:dyDescent="0.25">
      <c r="A1851" s="51">
        <v>39434</v>
      </c>
      <c r="B1851" s="6"/>
      <c r="C1851" s="6"/>
      <c r="D1851" s="6"/>
      <c r="E1851" s="6"/>
      <c r="F1851" s="6">
        <v>23</v>
      </c>
      <c r="G1851" s="6">
        <v>146</v>
      </c>
      <c r="H1851" s="6">
        <v>3383</v>
      </c>
      <c r="I1851" s="6">
        <v>496048</v>
      </c>
      <c r="J1851" s="6">
        <v>86</v>
      </c>
      <c r="K1851" s="6">
        <v>166</v>
      </c>
      <c r="L1851" s="6">
        <v>3350</v>
      </c>
      <c r="M1851" s="6">
        <v>565972</v>
      </c>
      <c r="N1851" s="6">
        <v>386</v>
      </c>
      <c r="O1851" s="6">
        <v>201</v>
      </c>
      <c r="P1851" s="6">
        <v>3406</v>
      </c>
      <c r="Q1851" s="6">
        <v>703507</v>
      </c>
      <c r="R1851" s="6">
        <v>93</v>
      </c>
      <c r="S1851" s="6">
        <v>237</v>
      </c>
      <c r="T1851" s="6">
        <v>3160</v>
      </c>
      <c r="U1851" s="6">
        <v>753905</v>
      </c>
      <c r="V1851" s="6">
        <v>21</v>
      </c>
      <c r="W1851" s="6">
        <v>269</v>
      </c>
      <c r="X1851" s="6">
        <v>3180</v>
      </c>
      <c r="Y1851" s="6">
        <v>854663</v>
      </c>
      <c r="Z1851" s="6">
        <v>127</v>
      </c>
      <c r="AA1851" s="6">
        <v>306</v>
      </c>
      <c r="AB1851" s="6">
        <v>3129</v>
      </c>
      <c r="AC1851" s="6">
        <v>953496</v>
      </c>
      <c r="AD1851" s="6">
        <v>32</v>
      </c>
      <c r="AE1851" s="6">
        <v>351</v>
      </c>
      <c r="AF1851" s="6">
        <v>3090</v>
      </c>
      <c r="AG1851" s="6">
        <v>1083548</v>
      </c>
      <c r="AH1851" s="6"/>
      <c r="AI1851" s="6"/>
      <c r="AJ1851" s="6"/>
      <c r="AK1851" s="6"/>
      <c r="AL1851" s="6">
        <v>1</v>
      </c>
      <c r="AM1851" s="6">
        <v>484</v>
      </c>
      <c r="AN1851" s="6">
        <v>2840</v>
      </c>
      <c r="AO1851" s="6">
        <v>1374560</v>
      </c>
      <c r="AP1851" s="6">
        <v>7</v>
      </c>
      <c r="AQ1851" s="6">
        <v>579</v>
      </c>
      <c r="AR1851" s="6">
        <v>2938</v>
      </c>
      <c r="AS1851" s="6">
        <v>1724120</v>
      </c>
    </row>
    <row r="1852" spans="1:45" ht="15.75" x14ac:dyDescent="0.25">
      <c r="A1852" s="51">
        <v>39436</v>
      </c>
      <c r="B1852">
        <v>8</v>
      </c>
      <c r="C1852">
        <v>116</v>
      </c>
      <c r="D1852">
        <v>3125</v>
      </c>
      <c r="E1852">
        <v>361038</v>
      </c>
      <c r="F1852">
        <v>21</v>
      </c>
      <c r="G1852">
        <v>142</v>
      </c>
      <c r="H1852">
        <v>3320</v>
      </c>
      <c r="I1852">
        <v>461362</v>
      </c>
      <c r="J1852">
        <v>135</v>
      </c>
      <c r="K1852">
        <v>166</v>
      </c>
      <c r="L1852" s="49">
        <v>3480</v>
      </c>
      <c r="M1852">
        <v>568506</v>
      </c>
      <c r="N1852" s="49">
        <v>142</v>
      </c>
      <c r="O1852" s="49">
        <v>197</v>
      </c>
      <c r="P1852" s="6">
        <v>3420</v>
      </c>
      <c r="Q1852" s="6">
        <v>670655</v>
      </c>
      <c r="R1852" s="6">
        <v>51</v>
      </c>
      <c r="S1852" s="6">
        <v>236</v>
      </c>
      <c r="T1852" s="6">
        <v>3360</v>
      </c>
      <c r="U1852" s="6">
        <v>785826</v>
      </c>
      <c r="V1852" s="6">
        <v>99</v>
      </c>
      <c r="W1852" s="6">
        <v>269</v>
      </c>
      <c r="X1852" s="6">
        <v>3210</v>
      </c>
      <c r="Y1852" s="6">
        <v>868652</v>
      </c>
      <c r="Z1852" s="6">
        <v>109</v>
      </c>
      <c r="AA1852" s="6">
        <v>297</v>
      </c>
      <c r="AB1852" s="6">
        <v>3160</v>
      </c>
      <c r="AC1852" s="6">
        <v>946870</v>
      </c>
      <c r="AD1852" s="6">
        <v>1</v>
      </c>
      <c r="AE1852" s="6">
        <v>344</v>
      </c>
      <c r="AF1852" s="6">
        <v>2800</v>
      </c>
      <c r="AG1852" s="6">
        <v>963200</v>
      </c>
      <c r="AH1852" s="6">
        <v>3</v>
      </c>
      <c r="AI1852" s="6">
        <v>399</v>
      </c>
      <c r="AJ1852" s="6">
        <v>3000</v>
      </c>
      <c r="AK1852" s="6">
        <v>1198000</v>
      </c>
      <c r="AL1852" s="6">
        <v>1</v>
      </c>
      <c r="AM1852" s="6">
        <v>444</v>
      </c>
      <c r="AN1852" s="6">
        <v>2800</v>
      </c>
      <c r="AO1852" s="6">
        <v>1243200</v>
      </c>
      <c r="AP1852" s="6">
        <v>14</v>
      </c>
      <c r="AQ1852" s="6">
        <v>556</v>
      </c>
      <c r="AR1852" s="6">
        <v>3011</v>
      </c>
      <c r="AS1852" s="6">
        <v>1672541</v>
      </c>
    </row>
    <row r="1854" spans="1:45" x14ac:dyDescent="0.2">
      <c r="A1854" s="54">
        <v>2008</v>
      </c>
    </row>
    <row r="1855" spans="1:45" x14ac:dyDescent="0.2">
      <c r="A1855" s="56">
        <v>39458</v>
      </c>
      <c r="B1855" s="57">
        <v>3</v>
      </c>
      <c r="C1855" s="57">
        <v>124</v>
      </c>
      <c r="D1855" s="57">
        <v>3300</v>
      </c>
      <c r="E1855" s="58">
        <v>409200</v>
      </c>
      <c r="F1855" s="57">
        <v>86</v>
      </c>
      <c r="G1855" s="57">
        <v>138</v>
      </c>
      <c r="H1855" s="57">
        <v>3370</v>
      </c>
      <c r="I1855" s="57">
        <v>464249</v>
      </c>
      <c r="J1855" s="57">
        <v>53</v>
      </c>
      <c r="K1855" s="57">
        <v>173</v>
      </c>
      <c r="L1855" s="57">
        <v>3400</v>
      </c>
      <c r="M1855" s="57">
        <v>590728</v>
      </c>
      <c r="N1855" s="58">
        <v>320</v>
      </c>
      <c r="O1855" s="57">
        <v>197</v>
      </c>
      <c r="P1855" s="57">
        <v>3436</v>
      </c>
      <c r="Q1855" s="57">
        <v>681617</v>
      </c>
      <c r="R1855" s="57">
        <v>29</v>
      </c>
      <c r="S1855" s="57">
        <v>235</v>
      </c>
      <c r="T1855" s="57">
        <v>3320</v>
      </c>
      <c r="U1855" s="57">
        <v>784010</v>
      </c>
      <c r="V1855" s="58">
        <v>4</v>
      </c>
      <c r="W1855" s="57">
        <v>254</v>
      </c>
      <c r="X1855" s="57">
        <v>3200</v>
      </c>
      <c r="Y1855" s="57">
        <v>811200</v>
      </c>
      <c r="Z1855" s="57"/>
      <c r="AA1855" s="57"/>
      <c r="AB1855" s="57"/>
      <c r="AC1855" s="57"/>
      <c r="AD1855" s="58"/>
      <c r="AE1855" s="57"/>
      <c r="AF1855" s="57"/>
      <c r="AG1855" s="57"/>
      <c r="AH1855" s="57"/>
      <c r="AI1855" s="57"/>
      <c r="AJ1855" s="57"/>
      <c r="AK1855" s="57"/>
      <c r="AL1855" s="57">
        <v>1</v>
      </c>
      <c r="AM1855" s="57">
        <v>444</v>
      </c>
      <c r="AN1855" s="57">
        <v>3020</v>
      </c>
      <c r="AO1855" s="57">
        <v>1340880</v>
      </c>
      <c r="AP1855">
        <v>7</v>
      </c>
      <c r="AQ1855">
        <v>607</v>
      </c>
      <c r="AR1855">
        <v>2997</v>
      </c>
      <c r="AS1855">
        <v>1818543</v>
      </c>
    </row>
    <row r="1856" spans="1:45" x14ac:dyDescent="0.2">
      <c r="A1856" s="59">
        <v>39461</v>
      </c>
      <c r="B1856" s="57"/>
      <c r="C1856" s="57"/>
      <c r="D1856" s="57"/>
      <c r="E1856" s="57"/>
      <c r="F1856" s="57">
        <v>7</v>
      </c>
      <c r="G1856" s="57">
        <v>141</v>
      </c>
      <c r="H1856" s="57">
        <v>3300</v>
      </c>
      <c r="I1856" s="57">
        <v>464829</v>
      </c>
      <c r="J1856" s="57">
        <v>5</v>
      </c>
      <c r="K1856" s="57">
        <v>155</v>
      </c>
      <c r="L1856" s="57">
        <v>3400</v>
      </c>
      <c r="M1856" s="57">
        <v>527680</v>
      </c>
      <c r="N1856" s="57">
        <v>110</v>
      </c>
      <c r="O1856" s="57">
        <v>205</v>
      </c>
      <c r="P1856" s="57">
        <v>3322</v>
      </c>
      <c r="Q1856" s="57">
        <v>682385</v>
      </c>
      <c r="R1856" s="57">
        <v>65</v>
      </c>
      <c r="S1856" s="57">
        <v>230</v>
      </c>
      <c r="T1856" s="57">
        <v>3227</v>
      </c>
      <c r="U1856" s="57">
        <v>740383</v>
      </c>
      <c r="V1856" s="57">
        <v>20</v>
      </c>
      <c r="W1856" s="57">
        <v>253</v>
      </c>
      <c r="X1856" s="57">
        <v>3260</v>
      </c>
      <c r="Y1856" s="57">
        <v>824780</v>
      </c>
      <c r="Z1856" s="57">
        <v>46</v>
      </c>
      <c r="AA1856" s="57">
        <v>303</v>
      </c>
      <c r="AB1856" s="57">
        <v>3190</v>
      </c>
      <c r="AC1856" s="57">
        <v>977306</v>
      </c>
      <c r="AD1856" s="57">
        <v>29</v>
      </c>
      <c r="AE1856" s="57">
        <v>343</v>
      </c>
      <c r="AF1856" s="57">
        <v>3213</v>
      </c>
      <c r="AG1856" s="57">
        <v>1102377</v>
      </c>
      <c r="AH1856" s="57">
        <v>1</v>
      </c>
      <c r="AI1856" s="57">
        <v>394</v>
      </c>
      <c r="AJ1856" s="57">
        <v>3080</v>
      </c>
      <c r="AK1856" s="57">
        <v>1213520</v>
      </c>
      <c r="AL1856" s="57"/>
      <c r="AM1856" s="57"/>
      <c r="AN1856" s="57"/>
      <c r="AO1856" s="57"/>
      <c r="AP1856">
        <v>1</v>
      </c>
      <c r="AQ1856">
        <v>452</v>
      </c>
      <c r="AR1856">
        <v>3060</v>
      </c>
      <c r="AS1856">
        <v>1383120</v>
      </c>
    </row>
    <row r="1857" spans="1:45" x14ac:dyDescent="0.2">
      <c r="A1857" s="56">
        <v>39462</v>
      </c>
      <c r="B1857" s="57">
        <v>10</v>
      </c>
      <c r="C1857" s="57">
        <v>126</v>
      </c>
      <c r="D1857" s="57">
        <v>3450</v>
      </c>
      <c r="E1857" s="57">
        <v>436080</v>
      </c>
      <c r="F1857" s="58">
        <v>57</v>
      </c>
      <c r="G1857" s="57">
        <v>140</v>
      </c>
      <c r="H1857" s="57">
        <v>3412</v>
      </c>
      <c r="I1857" s="57">
        <v>477646</v>
      </c>
      <c r="J1857" s="57">
        <v>170</v>
      </c>
      <c r="K1857" s="57">
        <v>172</v>
      </c>
      <c r="L1857" s="57">
        <v>3400</v>
      </c>
      <c r="M1857" s="57">
        <v>591129</v>
      </c>
      <c r="N1857" s="57">
        <v>232</v>
      </c>
      <c r="O1857" s="57">
        <v>200</v>
      </c>
      <c r="P1857" s="57">
        <v>3350</v>
      </c>
      <c r="Q1857" s="57">
        <v>670259</v>
      </c>
      <c r="R1857" s="57">
        <v>358</v>
      </c>
      <c r="S1857" s="57">
        <v>242</v>
      </c>
      <c r="T1857" s="57">
        <v>3304</v>
      </c>
      <c r="U1857" s="57">
        <v>803888</v>
      </c>
      <c r="V1857" s="57">
        <v>142</v>
      </c>
      <c r="W1857" s="57">
        <v>262</v>
      </c>
      <c r="X1857" s="57">
        <v>3251</v>
      </c>
      <c r="Y1857" s="57">
        <v>850221</v>
      </c>
      <c r="Z1857" s="57">
        <v>20</v>
      </c>
      <c r="AA1857" s="57">
        <v>309</v>
      </c>
      <c r="AB1857" s="57">
        <v>3160</v>
      </c>
      <c r="AC1857" s="57">
        <v>976440</v>
      </c>
      <c r="AD1857" s="57"/>
      <c r="AE1857" s="57"/>
      <c r="AF1857" s="57"/>
      <c r="AG1857" s="57"/>
      <c r="AH1857" s="57"/>
      <c r="AI1857" s="57"/>
      <c r="AJ1857" s="57"/>
      <c r="AK1857" s="57"/>
      <c r="AL1857" s="57"/>
      <c r="AM1857" s="57"/>
      <c r="AN1857" s="57"/>
      <c r="AO1857" s="57"/>
      <c r="AP1857">
        <v>5</v>
      </c>
      <c r="AQ1857">
        <v>623</v>
      </c>
      <c r="AR1857">
        <v>2980</v>
      </c>
      <c r="AS1857">
        <v>1855024</v>
      </c>
    </row>
    <row r="1858" spans="1:45" x14ac:dyDescent="0.2">
      <c r="A1858" s="59">
        <v>39464</v>
      </c>
      <c r="B1858" s="57">
        <v>25</v>
      </c>
      <c r="C1858" s="57">
        <v>143</v>
      </c>
      <c r="D1858" s="57">
        <v>3375</v>
      </c>
      <c r="E1858" s="57">
        <v>482625</v>
      </c>
      <c r="F1858" s="57">
        <v>27</v>
      </c>
      <c r="G1858" s="57">
        <v>179</v>
      </c>
      <c r="H1858" s="57">
        <v>3550</v>
      </c>
      <c r="I1858" s="57">
        <v>635581</v>
      </c>
      <c r="J1858" s="57">
        <v>202</v>
      </c>
      <c r="K1858" s="57">
        <v>187</v>
      </c>
      <c r="L1858" s="57">
        <v>3675</v>
      </c>
      <c r="M1858" s="57">
        <v>687225</v>
      </c>
      <c r="N1858" s="58">
        <v>191</v>
      </c>
      <c r="O1858" s="57">
        <v>204</v>
      </c>
      <c r="P1858" s="57">
        <v>3570</v>
      </c>
      <c r="Q1858" s="57">
        <v>728280</v>
      </c>
      <c r="R1858" s="57">
        <v>166</v>
      </c>
      <c r="S1858" s="57">
        <v>233</v>
      </c>
      <c r="T1858" s="57">
        <v>3370</v>
      </c>
      <c r="U1858" s="57">
        <v>785210</v>
      </c>
      <c r="V1858" s="57">
        <v>45</v>
      </c>
      <c r="W1858" s="57">
        <v>279</v>
      </c>
      <c r="X1858" s="57">
        <v>3260</v>
      </c>
      <c r="Y1858" s="57">
        <v>910429</v>
      </c>
      <c r="Z1858" s="57">
        <v>60</v>
      </c>
      <c r="AA1858" s="57">
        <v>293</v>
      </c>
      <c r="AB1858" s="57">
        <v>3200</v>
      </c>
      <c r="AC1858" s="57">
        <v>939647</v>
      </c>
      <c r="AD1858" s="58">
        <v>36</v>
      </c>
      <c r="AE1858" s="57">
        <v>342</v>
      </c>
      <c r="AF1858" s="57">
        <v>3240</v>
      </c>
      <c r="AG1858" s="57">
        <v>1109052</v>
      </c>
      <c r="AH1858" s="57"/>
      <c r="AI1858" s="57"/>
      <c r="AJ1858" s="57"/>
      <c r="AK1858" s="57"/>
      <c r="AL1858" s="57"/>
      <c r="AM1858" s="57"/>
      <c r="AN1858" s="57"/>
      <c r="AO1858" s="57"/>
      <c r="AP1858">
        <v>14</v>
      </c>
      <c r="AQ1858">
        <v>567</v>
      </c>
      <c r="AR1858">
        <v>2770</v>
      </c>
      <c r="AS1858">
        <v>1570590</v>
      </c>
    </row>
    <row r="1859" spans="1:45" x14ac:dyDescent="0.2">
      <c r="A1859" s="56">
        <v>39465</v>
      </c>
      <c r="B1859" s="57">
        <v>14</v>
      </c>
      <c r="C1859" s="57">
        <v>126</v>
      </c>
      <c r="D1859" s="57">
        <v>3550</v>
      </c>
      <c r="E1859" s="57">
        <v>446286</v>
      </c>
      <c r="F1859" s="58">
        <v>32</v>
      </c>
      <c r="G1859" s="57">
        <v>138</v>
      </c>
      <c r="H1859" s="57">
        <v>3425</v>
      </c>
      <c r="I1859" s="57">
        <v>472091</v>
      </c>
      <c r="J1859" s="57">
        <v>117</v>
      </c>
      <c r="K1859" s="57">
        <v>162</v>
      </c>
      <c r="L1859" s="57">
        <v>3383</v>
      </c>
      <c r="M1859" s="57">
        <v>549147</v>
      </c>
      <c r="N1859" s="57">
        <v>160</v>
      </c>
      <c r="O1859" s="57">
        <v>194</v>
      </c>
      <c r="P1859" s="57">
        <v>3412</v>
      </c>
      <c r="Q1859" s="57">
        <v>663717</v>
      </c>
      <c r="R1859" s="57">
        <v>71</v>
      </c>
      <c r="S1859" s="57">
        <v>234</v>
      </c>
      <c r="T1859" s="57">
        <v>3258</v>
      </c>
      <c r="U1859" s="57">
        <v>760614</v>
      </c>
      <c r="V1859" s="57">
        <v>117</v>
      </c>
      <c r="W1859" s="57">
        <v>266</v>
      </c>
      <c r="X1859" s="57">
        <v>3218</v>
      </c>
      <c r="Y1859" s="57">
        <v>854608</v>
      </c>
      <c r="Z1859" s="57">
        <v>91</v>
      </c>
      <c r="AA1859" s="57">
        <v>291</v>
      </c>
      <c r="AB1859" s="57">
        <v>3144</v>
      </c>
      <c r="AC1859" s="57">
        <v>913302</v>
      </c>
      <c r="AD1859" s="57"/>
      <c r="AE1859" s="57"/>
      <c r="AF1859" s="57"/>
      <c r="AG1859" s="57"/>
      <c r="AH1859" s="57"/>
      <c r="AI1859" s="57"/>
      <c r="AJ1859" s="57"/>
      <c r="AK1859" s="57"/>
      <c r="AL1859" s="57"/>
      <c r="AM1859" s="57"/>
      <c r="AN1859" s="57"/>
      <c r="AO1859" s="57"/>
      <c r="AP1859">
        <v>4</v>
      </c>
      <c r="AQ1859">
        <v>623</v>
      </c>
      <c r="AR1859">
        <v>2990</v>
      </c>
      <c r="AS1859">
        <v>1864080</v>
      </c>
    </row>
    <row r="1860" spans="1:45" x14ac:dyDescent="0.2">
      <c r="A1860" s="59">
        <v>39468</v>
      </c>
      <c r="B1860" s="57"/>
      <c r="C1860" s="57"/>
      <c r="D1860" s="57"/>
      <c r="E1860" s="57"/>
      <c r="F1860" s="57"/>
      <c r="G1860" s="57"/>
      <c r="H1860" s="57"/>
      <c r="I1860" s="57"/>
      <c r="J1860" s="57"/>
      <c r="K1860" s="57"/>
      <c r="L1860" s="57"/>
      <c r="M1860" s="57"/>
      <c r="N1860" s="58"/>
      <c r="O1860" s="57"/>
      <c r="P1860" s="57"/>
      <c r="Q1860" s="57"/>
      <c r="R1860" s="57"/>
      <c r="S1860" s="57"/>
      <c r="T1860" s="57"/>
      <c r="U1860" s="57"/>
      <c r="V1860" s="57"/>
      <c r="W1860" s="57"/>
      <c r="X1860" s="57"/>
      <c r="Y1860" s="57"/>
      <c r="Z1860" s="57"/>
      <c r="AA1860" s="57"/>
      <c r="AB1860" s="57"/>
      <c r="AC1860" s="57"/>
      <c r="AD1860" s="58"/>
      <c r="AE1860" s="57"/>
      <c r="AF1860" s="57"/>
      <c r="AG1860" s="57"/>
      <c r="AH1860" s="57"/>
      <c r="AI1860" s="57"/>
      <c r="AJ1860" s="57"/>
      <c r="AK1860" s="57"/>
      <c r="AL1860" s="57"/>
      <c r="AM1860" s="57"/>
      <c r="AN1860" s="57"/>
      <c r="AO1860" s="57"/>
    </row>
    <row r="1861" spans="1:45" ht="15" x14ac:dyDescent="0.3">
      <c r="A1861" s="56">
        <v>39469</v>
      </c>
      <c r="B1861" s="57">
        <v>35</v>
      </c>
      <c r="C1861" s="57">
        <v>117</v>
      </c>
      <c r="D1861" s="57">
        <v>3250</v>
      </c>
      <c r="E1861" s="57">
        <v>382474</v>
      </c>
      <c r="F1861" s="57">
        <v>69</v>
      </c>
      <c r="G1861" s="57">
        <v>143</v>
      </c>
      <c r="H1861" s="57">
        <v>3483</v>
      </c>
      <c r="I1861" s="57">
        <v>500957</v>
      </c>
      <c r="J1861" s="57">
        <v>134</v>
      </c>
      <c r="K1861" s="57">
        <v>162</v>
      </c>
      <c r="L1861" s="57">
        <v>3375</v>
      </c>
      <c r="M1861" s="57">
        <v>552547</v>
      </c>
      <c r="N1861" s="57">
        <v>381</v>
      </c>
      <c r="O1861" s="57">
        <v>207</v>
      </c>
      <c r="P1861" s="57">
        <v>3395</v>
      </c>
      <c r="Q1861" s="57">
        <v>706212</v>
      </c>
      <c r="R1861" s="57">
        <v>63</v>
      </c>
      <c r="S1861" s="57">
        <v>233</v>
      </c>
      <c r="T1861" s="57">
        <v>3400</v>
      </c>
      <c r="U1861" s="57">
        <v>799646</v>
      </c>
      <c r="V1861" s="57">
        <v>89</v>
      </c>
      <c r="W1861" s="57">
        <v>264</v>
      </c>
      <c r="X1861" s="57">
        <v>3227</v>
      </c>
      <c r="Y1861" s="57">
        <v>860197</v>
      </c>
      <c r="Z1861" s="57">
        <v>14</v>
      </c>
      <c r="AA1861" s="57">
        <v>289</v>
      </c>
      <c r="AB1861" s="57">
        <v>3100</v>
      </c>
      <c r="AC1861" s="57">
        <v>896343</v>
      </c>
      <c r="AD1861" s="57">
        <v>10</v>
      </c>
      <c r="AE1861" s="57">
        <v>353</v>
      </c>
      <c r="AF1861" s="57">
        <v>3080</v>
      </c>
      <c r="AG1861" s="57">
        <v>1086008</v>
      </c>
      <c r="AH1861" s="57">
        <v>2</v>
      </c>
      <c r="AI1861" s="57">
        <v>390</v>
      </c>
      <c r="AJ1861" s="57">
        <v>3120</v>
      </c>
      <c r="AK1861" s="57">
        <v>1216800</v>
      </c>
      <c r="AL1861" s="57">
        <v>3</v>
      </c>
      <c r="AM1861" s="57">
        <v>472</v>
      </c>
      <c r="AN1861" s="57">
        <v>3030</v>
      </c>
      <c r="AO1861" s="57">
        <v>1431827</v>
      </c>
      <c r="AP1861" s="72">
        <v>4</v>
      </c>
      <c r="AQ1861" s="72">
        <v>665</v>
      </c>
      <c r="AR1861" s="72">
        <v>3030</v>
      </c>
      <c r="AS1861" s="72">
        <v>2016140</v>
      </c>
    </row>
    <row r="1862" spans="1:45" x14ac:dyDescent="0.2">
      <c r="A1862" s="59">
        <v>39471</v>
      </c>
      <c r="B1862" s="57">
        <v>4</v>
      </c>
      <c r="C1862" s="57">
        <v>110</v>
      </c>
      <c r="D1862" s="57">
        <v>3025</v>
      </c>
      <c r="E1862" s="57">
        <v>332175</v>
      </c>
      <c r="F1862" s="57">
        <v>40</v>
      </c>
      <c r="G1862" s="57">
        <v>146</v>
      </c>
      <c r="H1862" s="57">
        <v>3400</v>
      </c>
      <c r="I1862" s="57">
        <v>498185</v>
      </c>
      <c r="J1862" s="57">
        <v>107</v>
      </c>
      <c r="K1862" s="57">
        <v>165</v>
      </c>
      <c r="L1862" s="57">
        <v>3333</v>
      </c>
      <c r="M1862" s="57">
        <v>562883</v>
      </c>
      <c r="N1862" s="58">
        <v>328</v>
      </c>
      <c r="O1862" s="57">
        <v>205</v>
      </c>
      <c r="P1862" s="57">
        <v>3389</v>
      </c>
      <c r="Q1862" s="57">
        <v>702147</v>
      </c>
      <c r="R1862" s="57">
        <v>196</v>
      </c>
      <c r="S1862" s="57">
        <v>232</v>
      </c>
      <c r="T1862" s="57">
        <v>3300</v>
      </c>
      <c r="U1862" s="57">
        <v>765738</v>
      </c>
      <c r="V1862" s="57">
        <v>120</v>
      </c>
      <c r="W1862" s="57">
        <v>269</v>
      </c>
      <c r="X1862" s="57">
        <v>3187</v>
      </c>
      <c r="Y1862" s="57">
        <v>856521</v>
      </c>
      <c r="Z1862" s="57">
        <v>191</v>
      </c>
      <c r="AA1862" s="57">
        <v>299</v>
      </c>
      <c r="AB1862" s="57">
        <v>3102</v>
      </c>
      <c r="AC1862" s="57">
        <v>930250</v>
      </c>
      <c r="AD1862" s="57">
        <v>55</v>
      </c>
      <c r="AE1862" s="57">
        <v>231</v>
      </c>
      <c r="AF1862" s="57">
        <v>3090</v>
      </c>
      <c r="AG1862" s="57">
        <v>1015972</v>
      </c>
      <c r="AH1862" s="57"/>
      <c r="AI1862" s="57"/>
      <c r="AJ1862" s="57"/>
      <c r="AK1862" s="57"/>
      <c r="AL1862" s="57"/>
      <c r="AM1862" s="57"/>
      <c r="AN1862" s="57"/>
      <c r="AO1862" s="57"/>
      <c r="AP1862">
        <v>18</v>
      </c>
      <c r="AQ1862">
        <v>600</v>
      </c>
      <c r="AR1862">
        <v>2971</v>
      </c>
      <c r="AS1862">
        <v>1781424</v>
      </c>
    </row>
    <row r="1863" spans="1:45" x14ac:dyDescent="0.2">
      <c r="A1863" s="56">
        <v>39472</v>
      </c>
      <c r="B1863" s="57"/>
      <c r="C1863" s="57"/>
      <c r="D1863" s="57"/>
      <c r="E1863" s="57"/>
      <c r="F1863" s="57">
        <v>24</v>
      </c>
      <c r="G1863" s="57">
        <v>146</v>
      </c>
      <c r="H1863" s="57">
        <v>3100</v>
      </c>
      <c r="I1863" s="57">
        <v>469483</v>
      </c>
      <c r="J1863" s="57">
        <v>154</v>
      </c>
      <c r="K1863" s="57">
        <v>161</v>
      </c>
      <c r="L1863" s="57">
        <v>3336</v>
      </c>
      <c r="M1863" s="57">
        <v>537295</v>
      </c>
      <c r="N1863" s="57">
        <v>153</v>
      </c>
      <c r="O1863" s="57">
        <v>204</v>
      </c>
      <c r="P1863" s="57">
        <v>3339</v>
      </c>
      <c r="Q1863" s="57">
        <v>677371</v>
      </c>
      <c r="R1863" s="57">
        <v>174</v>
      </c>
      <c r="S1863" s="57">
        <v>234</v>
      </c>
      <c r="T1863" s="57">
        <v>3475</v>
      </c>
      <c r="U1863" s="57">
        <v>793234</v>
      </c>
      <c r="V1863" s="57">
        <v>18</v>
      </c>
      <c r="W1863" s="57">
        <v>256</v>
      </c>
      <c r="X1863" s="57">
        <v>3090</v>
      </c>
      <c r="Y1863" s="57">
        <v>808093</v>
      </c>
      <c r="Z1863" s="57">
        <v>81</v>
      </c>
      <c r="AA1863" s="57">
        <v>287</v>
      </c>
      <c r="AB1863" s="57">
        <v>3008</v>
      </c>
      <c r="AC1863" s="57">
        <v>862948</v>
      </c>
      <c r="AD1863" s="57">
        <v>22</v>
      </c>
      <c r="AE1863" s="57">
        <v>326</v>
      </c>
      <c r="AF1863" s="57">
        <v>3050</v>
      </c>
      <c r="AG1863" s="57">
        <v>992040</v>
      </c>
      <c r="AH1863" s="57">
        <v>1</v>
      </c>
      <c r="AI1863" s="57">
        <v>384</v>
      </c>
      <c r="AJ1863" s="57">
        <v>2900</v>
      </c>
      <c r="AK1863" s="57">
        <v>1113600</v>
      </c>
      <c r="AL1863" s="57"/>
      <c r="AM1863" s="57"/>
      <c r="AN1863" s="57"/>
      <c r="AO1863" s="57"/>
      <c r="AP1863">
        <v>4</v>
      </c>
      <c r="AQ1863">
        <v>646</v>
      </c>
      <c r="AR1863">
        <v>2940</v>
      </c>
      <c r="AS1863">
        <v>1897460</v>
      </c>
    </row>
    <row r="1864" spans="1:45" x14ac:dyDescent="0.2">
      <c r="A1864" s="59">
        <v>39475</v>
      </c>
      <c r="B1864" s="57"/>
      <c r="C1864" s="57"/>
      <c r="D1864" s="57"/>
      <c r="E1864" s="57"/>
      <c r="F1864" s="57"/>
      <c r="G1864" s="57"/>
      <c r="H1864" s="57"/>
      <c r="I1864" s="57"/>
      <c r="J1864" s="57">
        <v>25</v>
      </c>
      <c r="K1864" s="57">
        <v>152</v>
      </c>
      <c r="L1864" s="57">
        <v>3375</v>
      </c>
      <c r="M1864" s="57">
        <v>516520</v>
      </c>
      <c r="N1864" s="57">
        <v>75</v>
      </c>
      <c r="O1864" s="57">
        <v>210</v>
      </c>
      <c r="P1864" s="57">
        <v>3280</v>
      </c>
      <c r="Q1864" s="57">
        <v>685701</v>
      </c>
      <c r="R1864" s="57"/>
      <c r="S1864" s="57"/>
      <c r="T1864" s="57"/>
      <c r="U1864" s="57"/>
      <c r="V1864" s="57"/>
      <c r="W1864" s="57"/>
      <c r="X1864" s="57"/>
      <c r="Y1864" s="57"/>
      <c r="Z1864" s="57">
        <v>80</v>
      </c>
      <c r="AA1864" s="57">
        <v>309</v>
      </c>
      <c r="AB1864" s="57">
        <v>3170</v>
      </c>
      <c r="AC1864" s="57">
        <v>980349</v>
      </c>
      <c r="AD1864" s="57">
        <v>20</v>
      </c>
      <c r="AE1864" s="57">
        <v>333</v>
      </c>
      <c r="AF1864" s="57">
        <v>3220</v>
      </c>
      <c r="AG1864" s="57">
        <v>1072582</v>
      </c>
      <c r="AH1864" s="57"/>
      <c r="AI1864" s="57"/>
      <c r="AJ1864" s="57"/>
      <c r="AK1864" s="57"/>
      <c r="AL1864" s="57"/>
      <c r="AM1864" s="57"/>
      <c r="AN1864" s="57"/>
      <c r="AO1864" s="57"/>
      <c r="AP1864">
        <v>1</v>
      </c>
      <c r="AQ1864">
        <v>724</v>
      </c>
      <c r="AR1864">
        <v>2840</v>
      </c>
      <c r="AS1864">
        <v>2056160</v>
      </c>
    </row>
    <row r="1865" spans="1:45" x14ac:dyDescent="0.2">
      <c r="A1865" s="56">
        <v>39476</v>
      </c>
      <c r="B1865" s="57">
        <v>26</v>
      </c>
      <c r="C1865" s="57">
        <v>120</v>
      </c>
      <c r="D1865" s="57">
        <v>3300</v>
      </c>
      <c r="E1865" s="57">
        <v>359538</v>
      </c>
      <c r="F1865" s="57">
        <v>105</v>
      </c>
      <c r="G1865" s="57">
        <v>143</v>
      </c>
      <c r="H1865" s="57">
        <v>3350</v>
      </c>
      <c r="I1865" s="57">
        <v>454354</v>
      </c>
      <c r="J1865" s="57">
        <v>109</v>
      </c>
      <c r="K1865" s="57">
        <v>172</v>
      </c>
      <c r="L1865" s="57">
        <v>3454</v>
      </c>
      <c r="M1865" s="57">
        <v>555000</v>
      </c>
      <c r="N1865" s="57">
        <v>162</v>
      </c>
      <c r="O1865" s="57">
        <v>197</v>
      </c>
      <c r="P1865" s="57">
        <v>3314</v>
      </c>
      <c r="Q1865" s="57">
        <v>654975</v>
      </c>
      <c r="R1865" s="57">
        <v>276</v>
      </c>
      <c r="S1865" s="57">
        <v>227</v>
      </c>
      <c r="T1865" s="57">
        <v>3386</v>
      </c>
      <c r="U1865" s="57">
        <v>757048</v>
      </c>
      <c r="V1865" s="57">
        <v>330</v>
      </c>
      <c r="W1865" s="57">
        <v>268</v>
      </c>
      <c r="X1865" s="57">
        <v>3312</v>
      </c>
      <c r="Y1865" s="57">
        <v>714203</v>
      </c>
      <c r="Z1865" s="57">
        <v>60</v>
      </c>
      <c r="AA1865" s="57">
        <v>287</v>
      </c>
      <c r="AB1865" s="57">
        <v>3213</v>
      </c>
      <c r="AC1865" s="57">
        <v>921063</v>
      </c>
      <c r="AD1865" s="57">
        <v>2</v>
      </c>
      <c r="AE1865" s="57">
        <v>355</v>
      </c>
      <c r="AF1865" s="57">
        <v>3000</v>
      </c>
      <c r="AG1865" s="57">
        <v>1065000</v>
      </c>
      <c r="AH1865" s="57">
        <v>20</v>
      </c>
      <c r="AI1865" s="57">
        <v>334</v>
      </c>
      <c r="AJ1865" s="57">
        <v>3200</v>
      </c>
      <c r="AK1865" s="57">
        <v>1068800</v>
      </c>
      <c r="AL1865" s="57"/>
      <c r="AM1865" s="57"/>
      <c r="AN1865" s="57"/>
      <c r="AO1865" s="57"/>
      <c r="AP1865">
        <v>10</v>
      </c>
      <c r="AQ1865">
        <v>554</v>
      </c>
      <c r="AR1865">
        <v>2960</v>
      </c>
      <c r="AS1865">
        <v>1638775</v>
      </c>
    </row>
    <row r="1866" spans="1:45" x14ac:dyDescent="0.2">
      <c r="A1866" s="56">
        <v>39478</v>
      </c>
      <c r="B1866" s="57">
        <v>40</v>
      </c>
      <c r="C1866" s="57">
        <v>125</v>
      </c>
      <c r="D1866" s="57">
        <v>3467</v>
      </c>
      <c r="E1866" s="57">
        <v>452192</v>
      </c>
      <c r="F1866" s="57">
        <v>70</v>
      </c>
      <c r="G1866" s="57">
        <v>145</v>
      </c>
      <c r="H1866" s="57">
        <v>3600</v>
      </c>
      <c r="I1866" s="57">
        <v>524920</v>
      </c>
      <c r="J1866" s="57">
        <v>148</v>
      </c>
      <c r="K1866" s="57">
        <v>168</v>
      </c>
      <c r="L1866" s="57">
        <v>3450</v>
      </c>
      <c r="M1866" s="57">
        <v>583508</v>
      </c>
      <c r="N1866" s="57">
        <v>104</v>
      </c>
      <c r="O1866" s="57">
        <v>198</v>
      </c>
      <c r="P1866" s="57">
        <v>3354</v>
      </c>
      <c r="Q1866" s="57">
        <v>667623</v>
      </c>
      <c r="R1866" s="57">
        <v>25</v>
      </c>
      <c r="S1866" s="57">
        <v>244</v>
      </c>
      <c r="T1866" s="57">
        <v>3340</v>
      </c>
      <c r="U1866" s="57">
        <v>816029</v>
      </c>
      <c r="V1866" s="57">
        <v>58</v>
      </c>
      <c r="W1866" s="57">
        <v>266</v>
      </c>
      <c r="X1866" s="57">
        <v>3193</v>
      </c>
      <c r="Y1866" s="57">
        <v>847943</v>
      </c>
      <c r="Z1866" s="57">
        <v>20</v>
      </c>
      <c r="AA1866" s="57">
        <v>317</v>
      </c>
      <c r="AB1866" s="57">
        <v>3160</v>
      </c>
      <c r="AC1866" s="57">
        <v>1000772</v>
      </c>
      <c r="AD1866" s="57">
        <v>1</v>
      </c>
      <c r="AE1866" s="57">
        <v>352</v>
      </c>
      <c r="AF1866" s="57">
        <v>3120</v>
      </c>
      <c r="AG1866" s="57">
        <v>1098240</v>
      </c>
      <c r="AH1866" s="57"/>
      <c r="AI1866" s="57"/>
      <c r="AJ1866" s="57"/>
      <c r="AK1866" s="57"/>
      <c r="AL1866" s="57"/>
      <c r="AM1866" s="57"/>
      <c r="AN1866" s="57"/>
      <c r="AO1866" s="57"/>
      <c r="AP1866">
        <v>8</v>
      </c>
      <c r="AQ1866">
        <v>621</v>
      </c>
      <c r="AR1866">
        <v>2868</v>
      </c>
      <c r="AS1866">
        <v>1780065</v>
      </c>
    </row>
    <row r="1867" spans="1:45" x14ac:dyDescent="0.2">
      <c r="A1867" s="56"/>
      <c r="B1867" s="57"/>
      <c r="C1867" s="57"/>
      <c r="D1867" s="57"/>
      <c r="E1867" s="57"/>
      <c r="F1867" s="57"/>
      <c r="G1867" s="57"/>
      <c r="H1867" s="57"/>
      <c r="I1867" s="57"/>
      <c r="J1867" s="57"/>
      <c r="K1867" s="57"/>
      <c r="L1867" s="57"/>
      <c r="M1867" s="57"/>
      <c r="N1867" s="57"/>
      <c r="O1867" s="57"/>
      <c r="P1867" s="57"/>
      <c r="Q1867" s="57"/>
      <c r="R1867" s="57"/>
      <c r="S1867" s="57"/>
      <c r="T1867" s="57"/>
      <c r="U1867" s="57"/>
      <c r="V1867" s="57"/>
      <c r="W1867" s="57"/>
      <c r="X1867" s="57"/>
      <c r="Y1867" s="57"/>
      <c r="Z1867" s="57"/>
      <c r="AA1867" s="57"/>
      <c r="AB1867" s="57"/>
      <c r="AC1867" s="57"/>
      <c r="AD1867" s="57"/>
      <c r="AE1867" s="57"/>
      <c r="AF1867" s="57"/>
      <c r="AG1867" s="57"/>
      <c r="AH1867" s="57"/>
      <c r="AI1867" s="57"/>
      <c r="AJ1867" s="57"/>
      <c r="AK1867" s="57"/>
      <c r="AL1867" s="57"/>
      <c r="AM1867" s="57"/>
      <c r="AN1867" s="57"/>
      <c r="AO1867" s="57"/>
    </row>
    <row r="1868" spans="1:45" x14ac:dyDescent="0.2">
      <c r="A1868" s="56">
        <v>39479</v>
      </c>
      <c r="B1868" s="57"/>
      <c r="C1868" s="57"/>
      <c r="D1868" s="57"/>
      <c r="E1868" s="57"/>
      <c r="F1868" s="57">
        <v>48</v>
      </c>
      <c r="G1868" s="57">
        <v>141</v>
      </c>
      <c r="H1868" s="57">
        <v>3350</v>
      </c>
      <c r="I1868" s="57">
        <v>478271</v>
      </c>
      <c r="J1868" s="57">
        <v>12</v>
      </c>
      <c r="K1868" s="57">
        <v>150</v>
      </c>
      <c r="L1868" s="57">
        <v>3400</v>
      </c>
      <c r="M1868" s="57">
        <v>511700</v>
      </c>
      <c r="N1868" s="57">
        <v>242</v>
      </c>
      <c r="O1868" s="57">
        <v>209</v>
      </c>
      <c r="P1868" s="57">
        <v>3395</v>
      </c>
      <c r="Q1868" s="57">
        <v>704019</v>
      </c>
      <c r="R1868" s="57">
        <v>31</v>
      </c>
      <c r="S1868" s="57">
        <v>228</v>
      </c>
      <c r="T1868" s="57">
        <v>3375</v>
      </c>
      <c r="U1868" s="57">
        <v>746116</v>
      </c>
      <c r="V1868" s="57">
        <v>40</v>
      </c>
      <c r="W1868" s="57">
        <v>271</v>
      </c>
      <c r="X1868" s="57">
        <v>3190</v>
      </c>
      <c r="Y1868" s="57">
        <v>853242</v>
      </c>
      <c r="Z1868" s="57">
        <v>33</v>
      </c>
      <c r="AA1868" s="57">
        <v>292</v>
      </c>
      <c r="AB1868" s="57">
        <v>3100</v>
      </c>
      <c r="AC1868" s="57">
        <v>901764</v>
      </c>
      <c r="AD1868" s="57">
        <v>27</v>
      </c>
      <c r="AE1868" s="57">
        <v>327</v>
      </c>
      <c r="AF1868" s="57">
        <v>3160</v>
      </c>
      <c r="AG1868" s="57">
        <v>1034373</v>
      </c>
      <c r="AH1868" s="57">
        <v>10</v>
      </c>
      <c r="AI1868" s="57">
        <v>389</v>
      </c>
      <c r="AJ1868" s="57">
        <v>3040</v>
      </c>
      <c r="AK1868" s="57">
        <v>1183776</v>
      </c>
      <c r="AL1868" s="57"/>
      <c r="AM1868" s="57"/>
      <c r="AN1868" s="57"/>
      <c r="AO1868" s="57"/>
      <c r="AP1868">
        <v>4</v>
      </c>
      <c r="AQ1868">
        <v>662</v>
      </c>
      <c r="AR1868">
        <v>2950</v>
      </c>
      <c r="AS1868">
        <v>1950300</v>
      </c>
    </row>
    <row r="1869" spans="1:45" x14ac:dyDescent="0.2">
      <c r="A1869" s="56">
        <v>39482</v>
      </c>
      <c r="B1869" s="57">
        <v>20</v>
      </c>
      <c r="C1869" s="57">
        <v>118</v>
      </c>
      <c r="D1869" s="57">
        <v>3550</v>
      </c>
      <c r="E1869" s="57">
        <v>417125</v>
      </c>
      <c r="F1869" s="57">
        <v>24</v>
      </c>
      <c r="G1869" s="57">
        <v>139</v>
      </c>
      <c r="H1869" s="57">
        <v>3500</v>
      </c>
      <c r="I1869" s="57">
        <v>486792</v>
      </c>
      <c r="J1869" s="57">
        <v>47</v>
      </c>
      <c r="K1869" s="57">
        <v>170</v>
      </c>
      <c r="L1869" s="57">
        <v>3425</v>
      </c>
      <c r="M1869" s="57">
        <v>580730</v>
      </c>
      <c r="N1869" s="57">
        <v>71</v>
      </c>
      <c r="O1869" s="57">
        <v>197</v>
      </c>
      <c r="P1869" s="57">
        <v>3530</v>
      </c>
      <c r="Q1869" s="57">
        <v>694704</v>
      </c>
      <c r="R1869" s="57">
        <v>22</v>
      </c>
      <c r="S1869" s="57">
        <v>230</v>
      </c>
      <c r="T1869" s="57">
        <v>3200</v>
      </c>
      <c r="U1869" s="57">
        <v>736291</v>
      </c>
      <c r="V1869" s="57">
        <v>43</v>
      </c>
      <c r="W1869" s="57">
        <v>265</v>
      </c>
      <c r="X1869" s="57">
        <v>3067</v>
      </c>
      <c r="Y1869" s="57">
        <v>804345</v>
      </c>
      <c r="Z1869" s="57">
        <v>38</v>
      </c>
      <c r="AA1869" s="57">
        <v>305</v>
      </c>
      <c r="AB1869" s="57">
        <v>3100</v>
      </c>
      <c r="AC1869" s="57">
        <v>944032</v>
      </c>
      <c r="AD1869" s="57">
        <v>20</v>
      </c>
      <c r="AE1869" s="57">
        <v>327</v>
      </c>
      <c r="AF1869" s="57">
        <v>3100</v>
      </c>
      <c r="AG1869" s="57">
        <v>1014320</v>
      </c>
      <c r="AH1869" s="57"/>
      <c r="AI1869" s="57"/>
      <c r="AJ1869" s="57"/>
      <c r="AK1869" s="57"/>
      <c r="AL1869" s="57"/>
      <c r="AM1869" s="57"/>
      <c r="AN1869" s="57"/>
      <c r="AO1869" s="57"/>
      <c r="AP1869">
        <v>1</v>
      </c>
      <c r="AQ1869">
        <v>536</v>
      </c>
      <c r="AR1869">
        <v>2940</v>
      </c>
      <c r="AS1869">
        <v>1575840</v>
      </c>
    </row>
    <row r="1870" spans="1:45" x14ac:dyDescent="0.2">
      <c r="A1870" s="56">
        <v>39483</v>
      </c>
      <c r="B1870" s="57">
        <v>18</v>
      </c>
      <c r="C1870" s="57">
        <v>112</v>
      </c>
      <c r="D1870" s="57">
        <v>3367</v>
      </c>
      <c r="E1870" s="57">
        <v>379122</v>
      </c>
      <c r="F1870" s="57">
        <v>27</v>
      </c>
      <c r="G1870" s="57">
        <v>140</v>
      </c>
      <c r="H1870" s="57">
        <v>3350</v>
      </c>
      <c r="I1870" s="57">
        <v>479967</v>
      </c>
      <c r="J1870" s="57">
        <v>63</v>
      </c>
      <c r="K1870" s="57">
        <v>164</v>
      </c>
      <c r="L1870" s="57">
        <v>3250</v>
      </c>
      <c r="M1870" s="57">
        <v>538587</v>
      </c>
      <c r="N1870" s="57">
        <v>287</v>
      </c>
      <c r="O1870" s="57">
        <v>200</v>
      </c>
      <c r="P1870" s="57">
        <v>3390</v>
      </c>
      <c r="Q1870" s="57">
        <v>684520</v>
      </c>
      <c r="R1870" s="57">
        <v>112</v>
      </c>
      <c r="S1870" s="57">
        <v>229</v>
      </c>
      <c r="T1870" s="57">
        <v>3290</v>
      </c>
      <c r="U1870" s="57">
        <v>753085</v>
      </c>
      <c r="V1870" s="57">
        <v>39</v>
      </c>
      <c r="W1870" s="57">
        <v>264</v>
      </c>
      <c r="X1870" s="57">
        <v>3100</v>
      </c>
      <c r="Y1870" s="57">
        <v>832162</v>
      </c>
      <c r="Z1870" s="57">
        <v>11</v>
      </c>
      <c r="AA1870" s="57">
        <v>307</v>
      </c>
      <c r="AB1870" s="57">
        <v>3080</v>
      </c>
      <c r="AC1870" s="57">
        <v>951404</v>
      </c>
      <c r="AD1870" s="57"/>
      <c r="AE1870" s="57"/>
      <c r="AF1870" s="57"/>
      <c r="AG1870" s="57"/>
      <c r="AH1870" s="57"/>
      <c r="AI1870" s="57"/>
      <c r="AJ1870" s="57"/>
      <c r="AK1870" s="57"/>
      <c r="AL1870" s="57">
        <v>18</v>
      </c>
      <c r="AM1870" s="57">
        <v>431</v>
      </c>
      <c r="AN1870" s="57">
        <v>2980</v>
      </c>
      <c r="AO1870" s="57">
        <v>1272560</v>
      </c>
      <c r="AP1870">
        <v>8</v>
      </c>
      <c r="AQ1870">
        <v>632</v>
      </c>
      <c r="AR1870">
        <v>2989</v>
      </c>
      <c r="AS1870">
        <v>1887780</v>
      </c>
    </row>
    <row r="1871" spans="1:45" x14ac:dyDescent="0.2">
      <c r="A1871" s="56">
        <v>39485</v>
      </c>
      <c r="B1871" s="57">
        <v>14</v>
      </c>
      <c r="C1871" s="57">
        <v>125</v>
      </c>
      <c r="D1871" s="57">
        <v>3050</v>
      </c>
      <c r="E1871" s="57">
        <v>381767</v>
      </c>
      <c r="F1871" s="57">
        <v>94</v>
      </c>
      <c r="G1871" s="57">
        <v>142</v>
      </c>
      <c r="H1871" s="57">
        <v>3333</v>
      </c>
      <c r="I1871" s="57">
        <v>478811</v>
      </c>
      <c r="J1871" s="57">
        <v>166</v>
      </c>
      <c r="K1871" s="57">
        <v>163</v>
      </c>
      <c r="L1871" s="57">
        <v>3344</v>
      </c>
      <c r="M1871" s="57">
        <v>554400</v>
      </c>
      <c r="N1871" s="57">
        <v>184</v>
      </c>
      <c r="O1871" s="57">
        <v>196</v>
      </c>
      <c r="P1871" s="57">
        <v>3336</v>
      </c>
      <c r="Q1871" s="57">
        <v>660014</v>
      </c>
      <c r="R1871" s="57">
        <v>82</v>
      </c>
      <c r="S1871" s="57">
        <v>224</v>
      </c>
      <c r="T1871" s="57">
        <v>3272</v>
      </c>
      <c r="U1871" s="57">
        <v>733499</v>
      </c>
      <c r="V1871" s="57">
        <v>61</v>
      </c>
      <c r="W1871" s="57">
        <v>258</v>
      </c>
      <c r="X1871" s="57">
        <v>2948</v>
      </c>
      <c r="Y1871" s="57">
        <v>796995</v>
      </c>
      <c r="Z1871" s="57">
        <v>30</v>
      </c>
      <c r="AA1871" s="57">
        <v>292</v>
      </c>
      <c r="AB1871" s="57">
        <v>3100</v>
      </c>
      <c r="AC1871" s="57">
        <v>903949</v>
      </c>
      <c r="AD1871" s="57">
        <v>18</v>
      </c>
      <c r="AE1871" s="57">
        <v>330</v>
      </c>
      <c r="AF1871" s="57">
        <v>3060</v>
      </c>
      <c r="AG1871" s="57">
        <v>1011160</v>
      </c>
      <c r="AH1871" s="57"/>
      <c r="AI1871" s="57"/>
      <c r="AJ1871" s="57"/>
      <c r="AK1871" s="57"/>
      <c r="AL1871" s="57">
        <v>1</v>
      </c>
      <c r="AM1871" s="57">
        <v>436</v>
      </c>
      <c r="AN1871" s="57">
        <v>3080</v>
      </c>
      <c r="AO1871" s="57">
        <v>1342880</v>
      </c>
      <c r="AP1871">
        <v>5</v>
      </c>
      <c r="AQ1871">
        <v>572</v>
      </c>
      <c r="AR1871">
        <v>3076</v>
      </c>
      <c r="AS1871">
        <v>1760376</v>
      </c>
    </row>
    <row r="1872" spans="1:45" x14ac:dyDescent="0.2">
      <c r="A1872" s="56">
        <v>39486</v>
      </c>
      <c r="B1872" s="57"/>
      <c r="C1872" s="57"/>
      <c r="D1872" s="57"/>
      <c r="E1872" s="57"/>
      <c r="F1872" s="57">
        <v>10</v>
      </c>
      <c r="G1872" s="57">
        <v>138</v>
      </c>
      <c r="H1872" s="57">
        <v>3300</v>
      </c>
      <c r="I1872" s="57">
        <v>455400</v>
      </c>
      <c r="J1872" s="57">
        <v>18</v>
      </c>
      <c r="K1872" s="57">
        <v>163</v>
      </c>
      <c r="L1872" s="57">
        <v>3367</v>
      </c>
      <c r="M1872" s="57">
        <v>545306</v>
      </c>
      <c r="N1872" s="57">
        <v>221</v>
      </c>
      <c r="O1872" s="57">
        <v>205</v>
      </c>
      <c r="P1872" s="57">
        <v>3400</v>
      </c>
      <c r="Q1872" s="57">
        <v>698031</v>
      </c>
      <c r="R1872" s="57"/>
      <c r="S1872" s="57"/>
      <c r="T1872" s="57"/>
      <c r="U1872" s="57"/>
      <c r="V1872" s="57">
        <v>21</v>
      </c>
      <c r="W1872" s="57">
        <v>254</v>
      </c>
      <c r="X1872" s="57">
        <v>3200</v>
      </c>
      <c r="Y1872" s="57">
        <v>812038</v>
      </c>
      <c r="Z1872" s="57"/>
      <c r="AA1872" s="57"/>
      <c r="AB1872" s="57"/>
      <c r="AC1872" s="57"/>
      <c r="AD1872" s="57">
        <v>1</v>
      </c>
      <c r="AE1872" s="57">
        <v>322</v>
      </c>
      <c r="AF1872" s="57">
        <v>3100</v>
      </c>
      <c r="AG1872" s="57">
        <v>998200</v>
      </c>
      <c r="AH1872" s="57"/>
      <c r="AI1872" s="57"/>
      <c r="AJ1872" s="57"/>
      <c r="AK1872" s="57"/>
      <c r="AL1872" s="57"/>
      <c r="AM1872" s="57"/>
      <c r="AN1872" s="57"/>
      <c r="AO1872" s="57"/>
      <c r="AP1872">
        <v>1</v>
      </c>
      <c r="AQ1872">
        <v>540</v>
      </c>
      <c r="AR1872">
        <v>3000</v>
      </c>
      <c r="AS1872">
        <v>1620000</v>
      </c>
    </row>
    <row r="1873" spans="1:45" x14ac:dyDescent="0.2">
      <c r="A1873" s="59">
        <v>39489</v>
      </c>
      <c r="B1873" s="57">
        <v>18</v>
      </c>
      <c r="C1873" s="57">
        <v>124</v>
      </c>
      <c r="D1873" s="57">
        <v>3450</v>
      </c>
      <c r="E1873" s="57">
        <v>427033</v>
      </c>
      <c r="F1873" s="57">
        <v>10</v>
      </c>
      <c r="G1873" s="57">
        <v>142</v>
      </c>
      <c r="H1873" s="57">
        <v>3300</v>
      </c>
      <c r="I1873" s="57">
        <v>469260</v>
      </c>
      <c r="J1873" s="57"/>
      <c r="K1873" s="57"/>
      <c r="L1873" s="57"/>
      <c r="M1873" s="57"/>
      <c r="N1873" s="57">
        <v>68</v>
      </c>
      <c r="O1873" s="57">
        <v>197</v>
      </c>
      <c r="P1873" s="57">
        <v>3222</v>
      </c>
      <c r="Q1873" s="57">
        <v>634467</v>
      </c>
      <c r="R1873" s="57">
        <v>16</v>
      </c>
      <c r="S1873" s="57">
        <v>232</v>
      </c>
      <c r="T1873" s="57">
        <v>3140</v>
      </c>
      <c r="U1873" s="57">
        <v>729658</v>
      </c>
      <c r="V1873" s="57"/>
      <c r="W1873" s="57"/>
      <c r="X1873" s="57"/>
      <c r="Y1873" s="57"/>
      <c r="Z1873" s="57">
        <v>6</v>
      </c>
      <c r="AA1873" s="57">
        <v>295</v>
      </c>
      <c r="AB1873" s="57">
        <v>3140</v>
      </c>
      <c r="AC1873" s="57">
        <v>926300</v>
      </c>
      <c r="AD1873" s="57">
        <v>1</v>
      </c>
      <c r="AE1873" s="57">
        <v>336</v>
      </c>
      <c r="AF1873" s="57">
        <v>2820</v>
      </c>
      <c r="AG1873" s="57">
        <v>947520</v>
      </c>
      <c r="AH1873" s="57"/>
      <c r="AI1873" s="57"/>
      <c r="AJ1873" s="57"/>
      <c r="AK1873" s="57"/>
      <c r="AL1873" s="57"/>
      <c r="AM1873" s="57"/>
      <c r="AN1873" s="57"/>
      <c r="AO1873" s="57"/>
      <c r="AP1873">
        <v>4</v>
      </c>
      <c r="AQ1873">
        <v>522</v>
      </c>
      <c r="AR1873">
        <v>2905</v>
      </c>
      <c r="AS1873">
        <v>1516350</v>
      </c>
    </row>
    <row r="1874" spans="1:45" x14ac:dyDescent="0.2">
      <c r="A1874" s="56">
        <v>39490</v>
      </c>
      <c r="B1874" s="57">
        <v>10</v>
      </c>
      <c r="C1874" s="57">
        <v>133</v>
      </c>
      <c r="D1874" s="57">
        <v>3200</v>
      </c>
      <c r="E1874" s="57">
        <v>430195</v>
      </c>
      <c r="F1874" s="57">
        <v>58</v>
      </c>
      <c r="G1874" s="57">
        <v>142</v>
      </c>
      <c r="H1874" s="57">
        <v>3350</v>
      </c>
      <c r="I1874" s="57">
        <v>468605</v>
      </c>
      <c r="J1874" s="57">
        <v>78</v>
      </c>
      <c r="K1874" s="57">
        <v>172</v>
      </c>
      <c r="L1874" s="57">
        <v>3300</v>
      </c>
      <c r="M1874" s="57">
        <v>591037</v>
      </c>
      <c r="N1874" s="57">
        <v>343</v>
      </c>
      <c r="O1874" s="57">
        <v>206</v>
      </c>
      <c r="P1874" s="57">
        <v>3300</v>
      </c>
      <c r="Q1874" s="57">
        <v>688191</v>
      </c>
      <c r="R1874" s="57">
        <v>112</v>
      </c>
      <c r="S1874" s="57">
        <v>233</v>
      </c>
      <c r="T1874" s="57">
        <v>3280</v>
      </c>
      <c r="U1874" s="57">
        <v>747566</v>
      </c>
      <c r="V1874" s="57">
        <v>73</v>
      </c>
      <c r="W1874" s="57">
        <v>257</v>
      </c>
      <c r="X1874" s="57">
        <v>3240</v>
      </c>
      <c r="Y1874" s="57">
        <v>815327</v>
      </c>
      <c r="Z1874" s="57">
        <v>51</v>
      </c>
      <c r="AA1874" s="57">
        <v>300</v>
      </c>
      <c r="AB1874" s="57">
        <v>3080</v>
      </c>
      <c r="AC1874" s="57">
        <v>936244</v>
      </c>
      <c r="AD1874" s="57"/>
      <c r="AE1874" s="57"/>
      <c r="AF1874" s="57"/>
      <c r="AG1874" s="57"/>
      <c r="AH1874" s="57"/>
      <c r="AI1874" s="57"/>
      <c r="AJ1874" s="57"/>
      <c r="AK1874" s="57"/>
      <c r="AL1874" s="57"/>
      <c r="AM1874" s="57"/>
      <c r="AN1874" s="57"/>
      <c r="AO1874" s="57"/>
    </row>
    <row r="1875" spans="1:45" x14ac:dyDescent="0.2">
      <c r="A1875" s="56">
        <v>39492</v>
      </c>
      <c r="B1875" s="57">
        <v>9</v>
      </c>
      <c r="C1875" s="57">
        <v>123</v>
      </c>
      <c r="D1875" s="57">
        <v>3350</v>
      </c>
      <c r="E1875" s="57">
        <v>412422</v>
      </c>
      <c r="F1875" s="57">
        <v>17</v>
      </c>
      <c r="G1875" s="57">
        <v>134</v>
      </c>
      <c r="H1875" s="57">
        <v>3350</v>
      </c>
      <c r="I1875" s="57">
        <v>448900</v>
      </c>
      <c r="J1875" s="57">
        <v>155</v>
      </c>
      <c r="K1875" s="57">
        <v>163</v>
      </c>
      <c r="L1875" s="57">
        <v>3209</v>
      </c>
      <c r="M1875" s="57">
        <v>537887</v>
      </c>
      <c r="N1875" s="57">
        <v>213</v>
      </c>
      <c r="O1875" s="57">
        <v>203</v>
      </c>
      <c r="P1875" s="57">
        <v>3265</v>
      </c>
      <c r="Q1875" s="57">
        <v>663640</v>
      </c>
      <c r="R1875" s="57">
        <v>56</v>
      </c>
      <c r="S1875" s="57">
        <v>231</v>
      </c>
      <c r="T1875" s="57">
        <v>3138</v>
      </c>
      <c r="U1875" s="57">
        <v>741134</v>
      </c>
      <c r="V1875" s="57">
        <v>88</v>
      </c>
      <c r="W1875" s="57">
        <v>268</v>
      </c>
      <c r="X1875" s="57">
        <v>3143</v>
      </c>
      <c r="Y1875" s="57">
        <v>840841</v>
      </c>
      <c r="Z1875" s="57">
        <v>55</v>
      </c>
      <c r="AA1875" s="57">
        <v>290</v>
      </c>
      <c r="AB1875" s="57">
        <v>3150</v>
      </c>
      <c r="AC1875" s="57">
        <v>916529</v>
      </c>
      <c r="AD1875" s="57">
        <v>53</v>
      </c>
      <c r="AE1875" s="57">
        <v>338</v>
      </c>
      <c r="AF1875" s="57">
        <v>2943</v>
      </c>
      <c r="AG1875" s="57">
        <v>1029313</v>
      </c>
      <c r="AH1875" s="57">
        <v>3</v>
      </c>
      <c r="AI1875" s="57">
        <v>381</v>
      </c>
      <c r="AJ1875" s="57">
        <v>2300</v>
      </c>
      <c r="AK1875" s="57">
        <v>927515</v>
      </c>
      <c r="AL1875" s="57"/>
      <c r="AM1875" s="57"/>
      <c r="AN1875" s="57"/>
      <c r="AO1875" s="57"/>
      <c r="AP1875">
        <v>14</v>
      </c>
      <c r="AQ1875">
        <v>381</v>
      </c>
      <c r="AR1875">
        <v>2300</v>
      </c>
      <c r="AS1875">
        <v>927515</v>
      </c>
    </row>
    <row r="1876" spans="1:45" x14ac:dyDescent="0.2">
      <c r="A1876" s="56">
        <v>39493</v>
      </c>
      <c r="B1876" s="57"/>
      <c r="C1876" s="57"/>
      <c r="D1876" s="57"/>
      <c r="E1876" s="57"/>
      <c r="F1876" s="57">
        <v>28</v>
      </c>
      <c r="G1876" s="57">
        <v>142</v>
      </c>
      <c r="H1876" s="57">
        <v>3300</v>
      </c>
      <c r="I1876" s="57">
        <v>468600</v>
      </c>
      <c r="J1876" s="57">
        <v>96</v>
      </c>
      <c r="K1876" s="57">
        <v>166</v>
      </c>
      <c r="L1876" s="57">
        <v>3390</v>
      </c>
      <c r="M1876" s="57">
        <v>552111</v>
      </c>
      <c r="N1876" s="57">
        <v>18</v>
      </c>
      <c r="O1876" s="57">
        <v>182</v>
      </c>
      <c r="P1876" s="57">
        <v>3400</v>
      </c>
      <c r="Q1876" s="57">
        <v>618422</v>
      </c>
      <c r="R1876" s="57">
        <v>80</v>
      </c>
      <c r="S1876" s="57">
        <v>238</v>
      </c>
      <c r="T1876" s="57">
        <v>3262</v>
      </c>
      <c r="U1876" s="57">
        <v>776900</v>
      </c>
      <c r="V1876" s="57">
        <v>79</v>
      </c>
      <c r="W1876" s="57">
        <v>266</v>
      </c>
      <c r="X1876" s="57">
        <v>3195</v>
      </c>
      <c r="Y1876" s="57">
        <v>849491</v>
      </c>
      <c r="Z1876" s="57">
        <v>34</v>
      </c>
      <c r="AA1876" s="57">
        <v>318</v>
      </c>
      <c r="AB1876" s="57">
        <v>3310</v>
      </c>
      <c r="AC1876" s="57">
        <v>1050634</v>
      </c>
      <c r="AD1876" s="57"/>
      <c r="AE1876" s="57"/>
      <c r="AF1876" s="57"/>
      <c r="AG1876" s="57"/>
      <c r="AH1876" s="57"/>
      <c r="AI1876" s="57"/>
      <c r="AJ1876" s="57"/>
      <c r="AK1876" s="57"/>
      <c r="AL1876" s="57"/>
      <c r="AM1876" s="57"/>
      <c r="AN1876" s="57"/>
      <c r="AO1876" s="57"/>
    </row>
    <row r="1877" spans="1:45" x14ac:dyDescent="0.2">
      <c r="A1877" s="59">
        <v>39496</v>
      </c>
      <c r="B1877" s="57">
        <v>9</v>
      </c>
      <c r="C1877" s="57">
        <v>123</v>
      </c>
      <c r="D1877" s="57">
        <v>3350</v>
      </c>
      <c r="E1877" s="57">
        <v>412422</v>
      </c>
      <c r="F1877" s="57">
        <v>17</v>
      </c>
      <c r="G1877" s="57">
        <v>134</v>
      </c>
      <c r="H1877" s="57">
        <v>3350</v>
      </c>
      <c r="I1877" s="57">
        <v>448900</v>
      </c>
      <c r="J1877" s="57">
        <v>142</v>
      </c>
      <c r="K1877" s="57">
        <v>163</v>
      </c>
      <c r="L1877" s="57">
        <v>3209</v>
      </c>
      <c r="M1877" s="57">
        <v>537887</v>
      </c>
      <c r="N1877" s="57">
        <v>235</v>
      </c>
      <c r="O1877" s="57">
        <v>204</v>
      </c>
      <c r="P1877" s="57">
        <v>3256</v>
      </c>
      <c r="Q1877" s="57">
        <v>664711</v>
      </c>
      <c r="R1877" s="57">
        <v>56</v>
      </c>
      <c r="S1877" s="57">
        <v>231</v>
      </c>
      <c r="T1877" s="57">
        <v>3138</v>
      </c>
      <c r="U1877" s="57">
        <v>741134</v>
      </c>
      <c r="V1877" s="57">
        <v>88</v>
      </c>
      <c r="W1877" s="57">
        <v>268</v>
      </c>
      <c r="X1877" s="57">
        <v>3143</v>
      </c>
      <c r="Y1877" s="57">
        <v>840841</v>
      </c>
      <c r="Z1877" s="57">
        <v>55</v>
      </c>
      <c r="AA1877" s="57">
        <v>290</v>
      </c>
      <c r="AB1877" s="57">
        <v>3150</v>
      </c>
      <c r="AC1877" s="57">
        <v>916529</v>
      </c>
      <c r="AD1877" s="57">
        <v>53</v>
      </c>
      <c r="AE1877" s="57">
        <v>338</v>
      </c>
      <c r="AF1877" s="57">
        <v>2943</v>
      </c>
      <c r="AG1877" s="57">
        <v>1029313</v>
      </c>
      <c r="AH1877" s="57">
        <v>3</v>
      </c>
      <c r="AI1877" s="57">
        <v>381</v>
      </c>
      <c r="AJ1877" s="57">
        <v>2300</v>
      </c>
      <c r="AK1877" s="57">
        <v>927733</v>
      </c>
      <c r="AL1877" s="57"/>
      <c r="AM1877" s="57"/>
      <c r="AN1877" s="57"/>
      <c r="AO1877" s="57"/>
      <c r="AP1877">
        <v>14</v>
      </c>
      <c r="AQ1877">
        <v>602</v>
      </c>
      <c r="AR1877">
        <v>2811</v>
      </c>
      <c r="AS1877">
        <v>1687620</v>
      </c>
    </row>
    <row r="1878" spans="1:45" x14ac:dyDescent="0.2">
      <c r="A1878" s="56">
        <v>39497</v>
      </c>
      <c r="B1878" s="57"/>
      <c r="C1878" s="57"/>
      <c r="D1878" s="57"/>
      <c r="E1878" s="57"/>
      <c r="F1878" s="57">
        <v>104</v>
      </c>
      <c r="G1878" s="57">
        <v>140</v>
      </c>
      <c r="H1878" s="57">
        <v>3330</v>
      </c>
      <c r="I1878" s="57">
        <v>472798</v>
      </c>
      <c r="J1878" s="57">
        <v>54</v>
      </c>
      <c r="K1878" s="57">
        <v>168</v>
      </c>
      <c r="L1878" s="57">
        <v>3375</v>
      </c>
      <c r="M1878" s="57">
        <v>568739</v>
      </c>
      <c r="N1878" s="57">
        <v>138</v>
      </c>
      <c r="O1878" s="57">
        <v>200</v>
      </c>
      <c r="P1878" s="57">
        <v>3307</v>
      </c>
      <c r="Q1878" s="57">
        <v>657291</v>
      </c>
      <c r="R1878" s="57">
        <v>220</v>
      </c>
      <c r="S1878" s="57">
        <v>226</v>
      </c>
      <c r="T1878" s="57">
        <v>3310</v>
      </c>
      <c r="U1878" s="57">
        <v>765756</v>
      </c>
      <c r="V1878" s="57">
        <v>107</v>
      </c>
      <c r="W1878" s="57">
        <v>261</v>
      </c>
      <c r="X1878" s="57">
        <v>3187</v>
      </c>
      <c r="Y1878" s="57">
        <v>823026</v>
      </c>
      <c r="Z1878" s="57"/>
      <c r="AA1878" s="57"/>
      <c r="AB1878" s="57"/>
      <c r="AC1878" s="57"/>
      <c r="AD1878" s="57"/>
      <c r="AE1878" s="57"/>
      <c r="AF1878" s="57"/>
      <c r="AG1878" s="57"/>
      <c r="AH1878" s="57">
        <v>2</v>
      </c>
      <c r="AI1878" s="57">
        <v>370</v>
      </c>
      <c r="AJ1878" s="57">
        <v>2875</v>
      </c>
      <c r="AK1878" s="57">
        <v>1063500</v>
      </c>
      <c r="AL1878" s="57">
        <v>1</v>
      </c>
      <c r="AM1878" s="57">
        <v>400</v>
      </c>
      <c r="AN1878" s="57">
        <v>2900</v>
      </c>
      <c r="AO1878" s="57">
        <v>1160000</v>
      </c>
      <c r="AP1878">
        <v>11</v>
      </c>
      <c r="AQ1878">
        <v>581</v>
      </c>
      <c r="AR1878">
        <v>2975</v>
      </c>
      <c r="AS1878">
        <v>1730229</v>
      </c>
    </row>
    <row r="1879" spans="1:45" x14ac:dyDescent="0.2">
      <c r="A1879" s="56">
        <v>39499</v>
      </c>
      <c r="B1879" s="57">
        <v>15</v>
      </c>
      <c r="C1879" s="57">
        <v>116</v>
      </c>
      <c r="D1879" s="57">
        <v>3400</v>
      </c>
      <c r="E1879" s="57">
        <v>391707</v>
      </c>
      <c r="F1879" s="57">
        <v>48</v>
      </c>
      <c r="G1879" s="57">
        <v>146</v>
      </c>
      <c r="H1879" s="57">
        <v>3325</v>
      </c>
      <c r="I1879" s="57">
        <v>480088</v>
      </c>
      <c r="J1879" s="57">
        <v>106</v>
      </c>
      <c r="K1879" s="57">
        <v>169</v>
      </c>
      <c r="L1879" s="57">
        <v>3357</v>
      </c>
      <c r="M1879" s="57">
        <v>572075</v>
      </c>
      <c r="N1879" s="57">
        <v>65</v>
      </c>
      <c r="O1879" s="57">
        <v>201</v>
      </c>
      <c r="P1879" s="57">
        <v>3388</v>
      </c>
      <c r="Q1879" s="57">
        <v>685556</v>
      </c>
      <c r="R1879" s="57">
        <v>42</v>
      </c>
      <c r="S1879" s="57">
        <v>201</v>
      </c>
      <c r="T1879" s="57">
        <v>3388</v>
      </c>
      <c r="U1879" s="57">
        <v>685556</v>
      </c>
      <c r="V1879" s="57"/>
      <c r="W1879" s="57"/>
      <c r="X1879" s="57"/>
      <c r="Y1879" s="57"/>
      <c r="Z1879" s="57"/>
      <c r="AA1879" s="57"/>
      <c r="AB1879" s="57"/>
      <c r="AC1879" s="57"/>
      <c r="AD1879" s="57">
        <v>16</v>
      </c>
      <c r="AE1879" s="57">
        <v>356</v>
      </c>
      <c r="AF1879" s="57">
        <v>2670</v>
      </c>
      <c r="AG1879" s="57">
        <v>949852</v>
      </c>
      <c r="AH1879" s="57">
        <v>1</v>
      </c>
      <c r="AI1879" s="57">
        <v>378</v>
      </c>
      <c r="AJ1879" s="57">
        <v>3080</v>
      </c>
      <c r="AK1879" s="57">
        <v>1164240</v>
      </c>
      <c r="AL1879" s="57"/>
      <c r="AM1879" s="57"/>
      <c r="AN1879" s="57"/>
      <c r="AO1879" s="57"/>
      <c r="AP1879">
        <v>10</v>
      </c>
      <c r="AQ1879">
        <v>523</v>
      </c>
      <c r="AR1879">
        <v>2937</v>
      </c>
      <c r="AS1879">
        <v>1558236</v>
      </c>
    </row>
    <row r="1880" spans="1:45" x14ac:dyDescent="0.2">
      <c r="A1880" s="59">
        <v>39500</v>
      </c>
      <c r="B1880" s="57">
        <v>13</v>
      </c>
      <c r="C1880" s="57">
        <v>126</v>
      </c>
      <c r="D1880" s="57">
        <v>3300</v>
      </c>
      <c r="E1880" s="57">
        <v>415800</v>
      </c>
      <c r="F1880" s="57">
        <v>27</v>
      </c>
      <c r="G1880" s="57">
        <v>145</v>
      </c>
      <c r="H1880" s="57">
        <v>3350</v>
      </c>
      <c r="I1880" s="57">
        <v>485130</v>
      </c>
      <c r="J1880" s="57">
        <v>27</v>
      </c>
      <c r="K1880" s="57">
        <v>165</v>
      </c>
      <c r="L1880" s="57">
        <v>3425</v>
      </c>
      <c r="M1880" s="57">
        <v>564300</v>
      </c>
      <c r="N1880" s="57">
        <v>197</v>
      </c>
      <c r="O1880" s="57">
        <v>201</v>
      </c>
      <c r="P1880" s="57">
        <v>3367</v>
      </c>
      <c r="Q1880" s="57">
        <v>688181</v>
      </c>
      <c r="R1880" s="57">
        <v>20</v>
      </c>
      <c r="S1880" s="57">
        <v>242</v>
      </c>
      <c r="T1880" s="57">
        <v>3220</v>
      </c>
      <c r="U1880" s="57">
        <v>780528</v>
      </c>
      <c r="V1880" s="57">
        <v>226</v>
      </c>
      <c r="W1880" s="57">
        <v>268</v>
      </c>
      <c r="X1880" s="57">
        <v>3200</v>
      </c>
      <c r="Y1880" s="57">
        <v>857246</v>
      </c>
      <c r="Z1880" s="57"/>
      <c r="AA1880" s="57"/>
      <c r="AB1880" s="57"/>
      <c r="AC1880" s="57"/>
      <c r="AD1880" s="57">
        <v>8</v>
      </c>
      <c r="AE1880" s="57">
        <v>355</v>
      </c>
      <c r="AF1880" s="57">
        <v>3100</v>
      </c>
      <c r="AG1880" s="57">
        <v>1100500</v>
      </c>
      <c r="AH1880" s="57"/>
      <c r="AI1880" s="57"/>
      <c r="AJ1880" s="57"/>
      <c r="AK1880" s="57"/>
      <c r="AL1880" s="57"/>
      <c r="AM1880" s="57"/>
      <c r="AN1880" s="57"/>
      <c r="AO1880" s="57"/>
    </row>
    <row r="1881" spans="1:45" x14ac:dyDescent="0.2">
      <c r="A1881" s="60">
        <v>39503</v>
      </c>
      <c r="B1881" s="57"/>
      <c r="C1881" s="57"/>
      <c r="D1881" s="57"/>
      <c r="E1881" s="57"/>
      <c r="F1881" s="57"/>
      <c r="G1881" s="57"/>
      <c r="H1881" s="57"/>
      <c r="I1881" s="57"/>
      <c r="J1881" s="57"/>
      <c r="K1881" s="57"/>
      <c r="L1881" s="57"/>
      <c r="M1881" s="57"/>
      <c r="N1881" s="57"/>
      <c r="O1881" s="57"/>
      <c r="P1881" s="57"/>
      <c r="Q1881" s="57"/>
      <c r="R1881" s="57"/>
      <c r="S1881" s="57"/>
      <c r="T1881" s="57"/>
      <c r="U1881" s="57"/>
      <c r="V1881" s="57"/>
      <c r="W1881" s="57"/>
      <c r="X1881" s="57"/>
      <c r="Y1881" s="57"/>
      <c r="Z1881" s="57"/>
      <c r="AA1881" s="57"/>
      <c r="AB1881" s="57"/>
      <c r="AC1881" s="57"/>
      <c r="AD1881" s="57"/>
      <c r="AE1881" s="57"/>
      <c r="AF1881" s="57"/>
      <c r="AG1881" s="57"/>
      <c r="AH1881" s="57"/>
      <c r="AI1881" s="57"/>
      <c r="AJ1881" s="57"/>
      <c r="AK1881" s="57"/>
      <c r="AL1881" s="57"/>
      <c r="AM1881" s="57"/>
      <c r="AN1881" s="57"/>
      <c r="AO1881" s="57"/>
    </row>
    <row r="1882" spans="1:45" x14ac:dyDescent="0.2">
      <c r="A1882" s="56">
        <v>39504</v>
      </c>
      <c r="B1882" s="57"/>
      <c r="C1882" s="57"/>
      <c r="D1882" s="57"/>
      <c r="E1882" s="57"/>
      <c r="F1882" s="57">
        <v>35</v>
      </c>
      <c r="G1882" s="57">
        <v>139</v>
      </c>
      <c r="H1882" s="57">
        <v>3450</v>
      </c>
      <c r="I1882" s="57">
        <v>478663</v>
      </c>
      <c r="J1882" s="57">
        <v>75</v>
      </c>
      <c r="K1882" s="57">
        <v>162</v>
      </c>
      <c r="L1882" s="57">
        <v>3462</v>
      </c>
      <c r="M1882" s="57">
        <v>561405</v>
      </c>
      <c r="N1882" s="57">
        <v>330</v>
      </c>
      <c r="O1882" s="57">
        <v>200</v>
      </c>
      <c r="P1882" s="57">
        <v>3421</v>
      </c>
      <c r="Q1882" s="57">
        <v>686573</v>
      </c>
      <c r="R1882" s="57">
        <v>13</v>
      </c>
      <c r="S1882" s="57">
        <v>245</v>
      </c>
      <c r="T1882" s="57">
        <v>3300</v>
      </c>
      <c r="U1882" s="57">
        <v>785231</v>
      </c>
      <c r="V1882" s="57">
        <v>2</v>
      </c>
      <c r="W1882" s="57">
        <v>261</v>
      </c>
      <c r="X1882" s="57">
        <v>3240</v>
      </c>
      <c r="Y1882" s="57">
        <v>819100</v>
      </c>
      <c r="Z1882" s="57"/>
      <c r="AA1882" s="57"/>
      <c r="AB1882" s="57"/>
      <c r="AC1882" s="57"/>
      <c r="AD1882" s="57">
        <v>8</v>
      </c>
      <c r="AE1882" s="57">
        <v>348</v>
      </c>
      <c r="AF1882" s="57">
        <v>2980</v>
      </c>
      <c r="AG1882" s="57">
        <v>1038530</v>
      </c>
      <c r="AH1882" s="57"/>
      <c r="AI1882" s="57"/>
      <c r="AJ1882" s="57"/>
      <c r="AK1882" s="57"/>
      <c r="AL1882" s="57">
        <v>1</v>
      </c>
      <c r="AM1882" s="57">
        <v>400</v>
      </c>
      <c r="AN1882" s="57">
        <v>2850</v>
      </c>
      <c r="AO1882" s="57">
        <v>1140000</v>
      </c>
      <c r="AP1882">
        <v>3</v>
      </c>
      <c r="AQ1882">
        <v>449</v>
      </c>
      <c r="AR1882">
        <v>2850</v>
      </c>
      <c r="AS1882">
        <v>1464933</v>
      </c>
    </row>
    <row r="1883" spans="1:45" x14ac:dyDescent="0.2">
      <c r="A1883" s="56">
        <v>39506</v>
      </c>
      <c r="B1883" s="57">
        <v>14</v>
      </c>
      <c r="C1883" s="57">
        <v>115</v>
      </c>
      <c r="D1883" s="57">
        <v>3350</v>
      </c>
      <c r="E1883" s="57">
        <v>386857</v>
      </c>
      <c r="F1883" s="57">
        <v>26</v>
      </c>
      <c r="G1883" s="57">
        <v>144</v>
      </c>
      <c r="H1883" s="57">
        <v>3450</v>
      </c>
      <c r="I1883" s="57">
        <v>496004</v>
      </c>
      <c r="J1883" s="57">
        <v>98</v>
      </c>
      <c r="K1883" s="57">
        <v>171</v>
      </c>
      <c r="L1883" s="57">
        <v>3400</v>
      </c>
      <c r="M1883" s="57">
        <v>598309</v>
      </c>
      <c r="N1883" s="57">
        <v>192</v>
      </c>
      <c r="O1883" s="57">
        <v>203</v>
      </c>
      <c r="P1883" s="57">
        <v>3351</v>
      </c>
      <c r="Q1883" s="57">
        <v>678621</v>
      </c>
      <c r="R1883" s="57">
        <v>89</v>
      </c>
      <c r="S1883" s="57">
        <v>229</v>
      </c>
      <c r="T1883" s="57">
        <v>3178</v>
      </c>
      <c r="U1883" s="57">
        <v>779519</v>
      </c>
      <c r="V1883" s="57">
        <v>23</v>
      </c>
      <c r="W1883" s="57">
        <v>260</v>
      </c>
      <c r="X1883" s="57">
        <v>2880</v>
      </c>
      <c r="Y1883" s="57">
        <v>863457</v>
      </c>
      <c r="Z1883" s="57"/>
      <c r="AA1883" s="57"/>
      <c r="AB1883" s="57"/>
      <c r="AC1883" s="57"/>
      <c r="AD1883" s="57"/>
      <c r="AE1883" s="57"/>
      <c r="AF1883" s="57"/>
      <c r="AG1883" s="57"/>
      <c r="AH1883" s="57"/>
      <c r="AI1883" s="57"/>
      <c r="AJ1883" s="57"/>
      <c r="AK1883" s="57"/>
      <c r="AL1883" s="57"/>
      <c r="AM1883" s="57"/>
      <c r="AN1883" s="57"/>
      <c r="AO1883" s="57"/>
      <c r="AP1883">
        <v>11</v>
      </c>
      <c r="AQ1883">
        <v>614</v>
      </c>
      <c r="AR1883">
        <v>3020</v>
      </c>
      <c r="AS1883">
        <v>1863364</v>
      </c>
    </row>
    <row r="1884" spans="1:45" x14ac:dyDescent="0.2">
      <c r="A1884" s="56">
        <v>39507</v>
      </c>
      <c r="B1884" s="57">
        <v>7</v>
      </c>
      <c r="C1884" s="57">
        <v>129</v>
      </c>
      <c r="D1884" s="57">
        <v>3550</v>
      </c>
      <c r="E1884" s="57">
        <v>458457</v>
      </c>
      <c r="F1884" s="57">
        <v>33</v>
      </c>
      <c r="G1884" s="57">
        <v>140</v>
      </c>
      <c r="H1884" s="57">
        <v>3500</v>
      </c>
      <c r="I1884" s="57">
        <v>494545</v>
      </c>
      <c r="J1884" s="57">
        <v>27</v>
      </c>
      <c r="K1884" s="57">
        <v>170</v>
      </c>
      <c r="L1884" s="57">
        <v>3500</v>
      </c>
      <c r="M1884" s="57">
        <v>595778</v>
      </c>
      <c r="N1884" s="57">
        <v>212</v>
      </c>
      <c r="O1884" s="57">
        <v>210</v>
      </c>
      <c r="P1884" s="57">
        <v>3425</v>
      </c>
      <c r="Q1884" s="57">
        <v>724056</v>
      </c>
      <c r="R1884" s="57">
        <v>2</v>
      </c>
      <c r="S1884" s="57">
        <v>224</v>
      </c>
      <c r="T1884" s="57">
        <v>3400</v>
      </c>
      <c r="U1884" s="57">
        <v>761600</v>
      </c>
      <c r="V1884" s="57"/>
      <c r="W1884" s="57"/>
      <c r="X1884" s="57"/>
      <c r="Y1884" s="57"/>
      <c r="Z1884" s="57">
        <v>28</v>
      </c>
      <c r="AA1884" s="57">
        <v>305</v>
      </c>
      <c r="AB1884" s="57">
        <v>3193</v>
      </c>
      <c r="AC1884" s="57">
        <v>978807</v>
      </c>
      <c r="AD1884" s="57">
        <v>1</v>
      </c>
      <c r="AE1884" s="57">
        <v>348</v>
      </c>
      <c r="AF1884" s="57">
        <v>3120</v>
      </c>
      <c r="AG1884" s="57">
        <v>1085760</v>
      </c>
      <c r="AH1884" s="57"/>
      <c r="AI1884" s="57"/>
      <c r="AJ1884" s="57"/>
      <c r="AK1884" s="57"/>
      <c r="AL1884" s="57"/>
      <c r="AM1884" s="57"/>
      <c r="AN1884" s="57"/>
      <c r="AO1884" s="57"/>
      <c r="AP1884">
        <v>5</v>
      </c>
      <c r="AQ1884">
        <v>670</v>
      </c>
      <c r="AR1884">
        <v>3016</v>
      </c>
      <c r="AS1884">
        <v>2020592</v>
      </c>
    </row>
    <row r="1885" spans="1:45" x14ac:dyDescent="0.2">
      <c r="A1885" s="56"/>
      <c r="B1885" s="57"/>
      <c r="C1885" s="57"/>
      <c r="D1885" s="57"/>
      <c r="E1885" s="57"/>
      <c r="F1885" s="57"/>
      <c r="G1885" s="57"/>
      <c r="H1885" s="57"/>
      <c r="I1885" s="57"/>
      <c r="J1885" s="57"/>
      <c r="K1885" s="57"/>
      <c r="L1885" s="57"/>
      <c r="M1885" s="57"/>
      <c r="N1885" s="57"/>
      <c r="O1885" s="57"/>
      <c r="P1885" s="57"/>
      <c r="Q1885" s="57"/>
      <c r="R1885" s="57"/>
      <c r="S1885" s="57"/>
      <c r="T1885" s="57"/>
      <c r="U1885" s="57"/>
      <c r="V1885" s="57"/>
      <c r="W1885" s="57"/>
      <c r="X1885" s="57"/>
      <c r="Y1885" s="57"/>
      <c r="Z1885" s="57"/>
      <c r="AA1885" s="57"/>
      <c r="AB1885" s="57"/>
      <c r="AC1885" s="57"/>
      <c r="AD1885" s="57"/>
      <c r="AE1885" s="57"/>
      <c r="AF1885" s="57"/>
      <c r="AG1885" s="57"/>
      <c r="AH1885" s="57"/>
      <c r="AI1885" s="57"/>
      <c r="AJ1885" s="57"/>
      <c r="AK1885" s="57"/>
      <c r="AL1885" s="57"/>
      <c r="AM1885" s="57"/>
      <c r="AN1885" s="57"/>
      <c r="AO1885" s="57"/>
    </row>
    <row r="1886" spans="1:45" x14ac:dyDescent="0.2">
      <c r="A1886" s="59">
        <v>39510</v>
      </c>
      <c r="B1886" s="57"/>
      <c r="C1886" s="57"/>
      <c r="D1886" s="57"/>
      <c r="E1886" s="57"/>
      <c r="F1886" s="57"/>
      <c r="G1886" s="57"/>
      <c r="H1886" s="57"/>
      <c r="I1886" s="57"/>
      <c r="J1886" s="57">
        <v>10</v>
      </c>
      <c r="K1886" s="57">
        <v>170</v>
      </c>
      <c r="L1886" s="57">
        <v>3550</v>
      </c>
      <c r="M1886" s="57">
        <v>602790</v>
      </c>
      <c r="N1886" s="57">
        <v>63</v>
      </c>
      <c r="O1886" s="57">
        <v>199</v>
      </c>
      <c r="P1886" s="57">
        <v>3690</v>
      </c>
      <c r="Q1886" s="57">
        <v>738700</v>
      </c>
      <c r="R1886" s="57">
        <v>44</v>
      </c>
      <c r="S1886" s="57">
        <v>231</v>
      </c>
      <c r="T1886" s="57">
        <v>3425</v>
      </c>
      <c r="U1886" s="57">
        <v>790364</v>
      </c>
      <c r="V1886" s="57"/>
      <c r="W1886" s="57"/>
      <c r="X1886" s="57"/>
      <c r="Y1886" s="57"/>
      <c r="Z1886" s="57"/>
      <c r="AA1886" s="57"/>
      <c r="AB1886" s="57"/>
      <c r="AC1886" s="57"/>
      <c r="AD1886" s="57"/>
      <c r="AE1886" s="57"/>
      <c r="AF1886" s="57"/>
      <c r="AG1886" s="57"/>
      <c r="AH1886" s="57"/>
      <c r="AI1886" s="57"/>
      <c r="AJ1886" s="57"/>
      <c r="AK1886" s="57"/>
      <c r="AL1886" s="57"/>
      <c r="AM1886" s="57"/>
      <c r="AN1886" s="57"/>
      <c r="AO1886" s="57"/>
    </row>
    <row r="1887" spans="1:45" x14ac:dyDescent="0.2">
      <c r="A1887" s="56">
        <v>39511</v>
      </c>
      <c r="B1887" s="57">
        <v>8</v>
      </c>
      <c r="C1887" s="57">
        <v>98</v>
      </c>
      <c r="D1887" s="57">
        <v>2000</v>
      </c>
      <c r="E1887" s="57">
        <v>196000</v>
      </c>
      <c r="F1887" s="57">
        <v>46</v>
      </c>
      <c r="G1887" s="57">
        <v>138</v>
      </c>
      <c r="H1887" s="57">
        <v>3475</v>
      </c>
      <c r="I1887" s="57">
        <v>483693</v>
      </c>
      <c r="J1887" s="57">
        <v>142</v>
      </c>
      <c r="K1887" s="57">
        <v>160</v>
      </c>
      <c r="L1887" s="57">
        <v>3433</v>
      </c>
      <c r="M1887" s="57">
        <v>549706</v>
      </c>
      <c r="N1887" s="57">
        <v>282</v>
      </c>
      <c r="O1887" s="57">
        <v>203</v>
      </c>
      <c r="P1887" s="57">
        <v>3430</v>
      </c>
      <c r="Q1887" s="57">
        <v>697657</v>
      </c>
      <c r="R1887" s="57">
        <v>45</v>
      </c>
      <c r="S1887" s="57">
        <v>243</v>
      </c>
      <c r="T1887" s="57">
        <v>3280</v>
      </c>
      <c r="U1887" s="57">
        <v>796332</v>
      </c>
      <c r="V1887" s="57">
        <v>64</v>
      </c>
      <c r="W1887" s="57">
        <v>266</v>
      </c>
      <c r="X1887" s="57">
        <v>3267</v>
      </c>
      <c r="Y1887" s="57">
        <v>869206</v>
      </c>
      <c r="Z1887" s="57">
        <v>22</v>
      </c>
      <c r="AA1887" s="57">
        <v>284</v>
      </c>
      <c r="AB1887" s="57">
        <v>3200</v>
      </c>
      <c r="AC1887" s="57">
        <v>909382</v>
      </c>
      <c r="AD1887" s="57"/>
      <c r="AE1887" s="57"/>
      <c r="AF1887" s="57"/>
      <c r="AG1887" s="57"/>
      <c r="AH1887" s="57"/>
      <c r="AI1887" s="57"/>
      <c r="AJ1887" s="57"/>
      <c r="AK1887" s="57"/>
      <c r="AL1887" s="57">
        <v>3</v>
      </c>
      <c r="AM1887" s="57">
        <v>564</v>
      </c>
      <c r="AN1887" s="57">
        <v>2940</v>
      </c>
      <c r="AO1887" s="57">
        <v>1658160</v>
      </c>
      <c r="AP1887">
        <v>2</v>
      </c>
      <c r="AQ1887">
        <v>575</v>
      </c>
      <c r="AR1887">
        <v>2790</v>
      </c>
      <c r="AS1887">
        <v>1613190</v>
      </c>
    </row>
    <row r="1888" spans="1:45" x14ac:dyDescent="0.2">
      <c r="A1888" s="56">
        <v>39513</v>
      </c>
      <c r="B1888" s="57">
        <v>2</v>
      </c>
      <c r="C1888" s="57">
        <v>128</v>
      </c>
      <c r="D1888" s="57">
        <v>3450</v>
      </c>
      <c r="E1888" s="57">
        <v>441600</v>
      </c>
      <c r="F1888" s="57">
        <v>119</v>
      </c>
      <c r="G1888" s="57">
        <v>143</v>
      </c>
      <c r="H1888" s="57">
        <v>2450</v>
      </c>
      <c r="I1888" s="57">
        <v>504728</v>
      </c>
      <c r="J1888" s="57">
        <v>99</v>
      </c>
      <c r="K1888" s="57">
        <v>170</v>
      </c>
      <c r="L1888" s="57">
        <v>3525</v>
      </c>
      <c r="M1888" s="57">
        <v>601088</v>
      </c>
      <c r="N1888" s="57">
        <v>157</v>
      </c>
      <c r="O1888" s="57">
        <v>199</v>
      </c>
      <c r="P1888" s="57">
        <v>3430</v>
      </c>
      <c r="Q1888" s="57">
        <v>684927</v>
      </c>
      <c r="R1888" s="57">
        <v>62</v>
      </c>
      <c r="S1888" s="57">
        <v>232</v>
      </c>
      <c r="T1888" s="57">
        <v>3320</v>
      </c>
      <c r="U1888" s="57">
        <v>780688</v>
      </c>
      <c r="V1888" s="57">
        <v>40</v>
      </c>
      <c r="W1888" s="57">
        <v>267</v>
      </c>
      <c r="X1888" s="57">
        <v>3310</v>
      </c>
      <c r="Y1888" s="57">
        <v>882757</v>
      </c>
      <c r="Z1888" s="57">
        <v>3</v>
      </c>
      <c r="AA1888" s="57">
        <v>318</v>
      </c>
      <c r="AB1888" s="57">
        <v>3140</v>
      </c>
      <c r="AC1888" s="57">
        <v>998520</v>
      </c>
      <c r="AD1888" s="57">
        <v>20</v>
      </c>
      <c r="AE1888" s="57">
        <v>344</v>
      </c>
      <c r="AF1888" s="57">
        <v>3160</v>
      </c>
      <c r="AG1888" s="57">
        <v>1086724</v>
      </c>
      <c r="AH1888" s="57"/>
      <c r="AI1888" s="57"/>
      <c r="AJ1888" s="57"/>
      <c r="AK1888" s="57"/>
      <c r="AL1888" s="57"/>
      <c r="AM1888" s="57"/>
      <c r="AN1888" s="57"/>
      <c r="AO1888" s="57"/>
      <c r="AP1888">
        <v>15</v>
      </c>
      <c r="AQ1888">
        <v>557</v>
      </c>
      <c r="AR1888">
        <v>2973</v>
      </c>
      <c r="AS1888">
        <v>1673960</v>
      </c>
    </row>
    <row r="1889" spans="1:45" x14ac:dyDescent="0.2">
      <c r="A1889" s="56">
        <v>39514</v>
      </c>
      <c r="B1889" s="57"/>
      <c r="C1889" s="57"/>
      <c r="D1889" s="57"/>
      <c r="E1889" s="57"/>
      <c r="F1889" s="57">
        <v>57</v>
      </c>
      <c r="G1889" s="57">
        <v>141</v>
      </c>
      <c r="H1889" s="57">
        <v>3500</v>
      </c>
      <c r="I1889" s="57">
        <v>494789</v>
      </c>
      <c r="J1889" s="57">
        <v>72</v>
      </c>
      <c r="K1889" s="57">
        <v>166</v>
      </c>
      <c r="L1889" s="57">
        <v>3450</v>
      </c>
      <c r="M1889" s="57">
        <v>577676</v>
      </c>
      <c r="N1889" s="57">
        <v>255</v>
      </c>
      <c r="O1889" s="57">
        <v>191</v>
      </c>
      <c r="P1889" s="57">
        <v>3450</v>
      </c>
      <c r="Q1889" s="57">
        <v>668318</v>
      </c>
      <c r="R1889" s="57">
        <v>45</v>
      </c>
      <c r="S1889" s="57">
        <v>240</v>
      </c>
      <c r="T1889" s="57">
        <v>3322</v>
      </c>
      <c r="U1889" s="57">
        <v>789311</v>
      </c>
      <c r="V1889" s="57">
        <v>34</v>
      </c>
      <c r="W1889" s="57">
        <v>275</v>
      </c>
      <c r="X1889" s="57">
        <v>3240</v>
      </c>
      <c r="Y1889" s="57">
        <v>892525</v>
      </c>
      <c r="Z1889" s="57">
        <v>16</v>
      </c>
      <c r="AA1889" s="57">
        <v>283</v>
      </c>
      <c r="AB1889" s="57">
        <v>3140</v>
      </c>
      <c r="AC1889" s="57">
        <v>889405</v>
      </c>
      <c r="AD1889" s="57">
        <v>34</v>
      </c>
      <c r="AE1889" s="57">
        <v>325</v>
      </c>
      <c r="AF1889" s="57">
        <v>3130</v>
      </c>
      <c r="AG1889" s="57">
        <v>1018252</v>
      </c>
      <c r="AH1889" s="57"/>
      <c r="AI1889" s="57"/>
      <c r="AJ1889" s="57"/>
      <c r="AK1889" s="57"/>
      <c r="AL1889" s="57"/>
      <c r="AM1889" s="57"/>
      <c r="AN1889" s="57"/>
      <c r="AO1889" s="57"/>
    </row>
    <row r="1890" spans="1:45" x14ac:dyDescent="0.2">
      <c r="A1890" s="60">
        <v>39517</v>
      </c>
      <c r="B1890" s="57"/>
      <c r="C1890" s="57"/>
      <c r="D1890" s="57"/>
      <c r="E1890" s="57"/>
      <c r="F1890" s="57"/>
      <c r="G1890" s="57"/>
      <c r="H1890" s="57"/>
      <c r="I1890" s="57"/>
      <c r="J1890" s="57"/>
      <c r="K1890" s="57"/>
      <c r="L1890" s="57"/>
      <c r="M1890" s="57"/>
      <c r="N1890" s="57"/>
      <c r="O1890" s="57"/>
      <c r="P1890" s="57"/>
      <c r="Q1890" s="57"/>
      <c r="R1890" s="57"/>
      <c r="S1890" s="57"/>
      <c r="T1890" s="57"/>
      <c r="U1890" s="57"/>
      <c r="V1890" s="57"/>
      <c r="W1890" s="57"/>
      <c r="X1890" s="57"/>
      <c r="Y1890" s="57"/>
      <c r="Z1890" s="57"/>
      <c r="AA1890" s="57"/>
      <c r="AB1890" s="57"/>
      <c r="AC1890" s="57"/>
      <c r="AD1890" s="57"/>
      <c r="AE1890" s="57"/>
      <c r="AF1890" s="57"/>
      <c r="AG1890" s="57"/>
      <c r="AH1890" s="57"/>
      <c r="AI1890" s="57"/>
      <c r="AJ1890" s="57"/>
      <c r="AK1890" s="57"/>
      <c r="AL1890" s="57"/>
      <c r="AM1890" s="57"/>
      <c r="AN1890" s="57"/>
      <c r="AO1890" s="57"/>
    </row>
    <row r="1891" spans="1:45" x14ac:dyDescent="0.2">
      <c r="A1891" s="56">
        <v>39518</v>
      </c>
      <c r="B1891" s="57">
        <v>87</v>
      </c>
      <c r="C1891" s="57">
        <v>123</v>
      </c>
      <c r="D1891" s="57">
        <v>3417</v>
      </c>
      <c r="E1891" s="57">
        <v>420977</v>
      </c>
      <c r="F1891" s="57">
        <v>79</v>
      </c>
      <c r="G1891" s="57">
        <v>149</v>
      </c>
      <c r="H1891" s="57">
        <v>3467</v>
      </c>
      <c r="I1891" s="57">
        <v>517737</v>
      </c>
      <c r="J1891" s="57">
        <v>100</v>
      </c>
      <c r="K1891" s="57">
        <v>162</v>
      </c>
      <c r="L1891" s="57">
        <v>3430</v>
      </c>
      <c r="M1891" s="57">
        <v>554386</v>
      </c>
      <c r="N1891" s="57">
        <v>298</v>
      </c>
      <c r="O1891" s="57">
        <v>197</v>
      </c>
      <c r="P1891" s="57">
        <v>3472</v>
      </c>
      <c r="Q1891" s="57">
        <v>689187</v>
      </c>
      <c r="R1891" s="57">
        <v>73</v>
      </c>
      <c r="S1891" s="57">
        <v>237</v>
      </c>
      <c r="T1891" s="57">
        <v>3333</v>
      </c>
      <c r="U1891" s="57">
        <v>791457</v>
      </c>
      <c r="V1891" s="57">
        <v>29</v>
      </c>
      <c r="W1891" s="57">
        <v>261</v>
      </c>
      <c r="X1891" s="57">
        <v>3233</v>
      </c>
      <c r="Y1891" s="57">
        <v>851172</v>
      </c>
      <c r="Z1891" s="57">
        <v>61</v>
      </c>
      <c r="AA1891" s="57">
        <v>285</v>
      </c>
      <c r="AB1891" s="57">
        <v>3207</v>
      </c>
      <c r="AC1891" s="57">
        <v>915936</v>
      </c>
      <c r="AD1891" s="57"/>
      <c r="AE1891" s="57"/>
      <c r="AF1891" s="57"/>
      <c r="AG1891" s="57"/>
      <c r="AH1891" s="57">
        <v>51</v>
      </c>
      <c r="AI1891" s="57">
        <v>378</v>
      </c>
      <c r="AJ1891" s="57">
        <v>3092</v>
      </c>
      <c r="AK1891" s="57">
        <v>1173512</v>
      </c>
      <c r="AL1891" s="57"/>
      <c r="AM1891" s="57"/>
      <c r="AN1891" s="57"/>
      <c r="AO1891" s="57"/>
      <c r="AP1891">
        <v>4</v>
      </c>
      <c r="AQ1891">
        <v>636</v>
      </c>
      <c r="AR1891">
        <v>2980</v>
      </c>
      <c r="AS1891">
        <v>1894350</v>
      </c>
    </row>
    <row r="1892" spans="1:45" x14ac:dyDescent="0.2">
      <c r="A1892" s="56">
        <v>39520</v>
      </c>
      <c r="B1892" s="57">
        <v>2</v>
      </c>
      <c r="C1892" s="57">
        <v>105</v>
      </c>
      <c r="D1892" s="57">
        <v>3650</v>
      </c>
      <c r="E1892" s="57">
        <v>383250</v>
      </c>
      <c r="F1892" s="57">
        <v>48</v>
      </c>
      <c r="G1892" s="57">
        <v>138</v>
      </c>
      <c r="H1892" s="57">
        <v>3438</v>
      </c>
      <c r="I1892" s="57">
        <v>482373</v>
      </c>
      <c r="J1892" s="57">
        <v>273</v>
      </c>
      <c r="K1892" s="57">
        <v>166</v>
      </c>
      <c r="L1892" s="57">
        <v>3433</v>
      </c>
      <c r="M1892" s="57">
        <v>571137</v>
      </c>
      <c r="N1892" s="57">
        <v>123</v>
      </c>
      <c r="O1892" s="57">
        <v>195</v>
      </c>
      <c r="P1892" s="57">
        <v>3432</v>
      </c>
      <c r="Q1892" s="57">
        <v>670659</v>
      </c>
      <c r="R1892" s="57">
        <v>116</v>
      </c>
      <c r="S1892" s="57">
        <v>238</v>
      </c>
      <c r="T1892" s="57">
        <v>3314</v>
      </c>
      <c r="U1892" s="57">
        <v>793905</v>
      </c>
      <c r="V1892" s="57">
        <v>22</v>
      </c>
      <c r="W1892" s="57">
        <v>278</v>
      </c>
      <c r="X1892" s="57">
        <v>3200</v>
      </c>
      <c r="Y1892" s="57">
        <v>902127</v>
      </c>
      <c r="Z1892" s="57">
        <v>38</v>
      </c>
      <c r="AA1892" s="57">
        <v>294</v>
      </c>
      <c r="AB1892" s="57">
        <v>3270</v>
      </c>
      <c r="AC1892" s="57">
        <v>960657</v>
      </c>
      <c r="AD1892" s="57">
        <v>18</v>
      </c>
      <c r="AE1892" s="57">
        <v>320</v>
      </c>
      <c r="AF1892" s="57">
        <v>3280</v>
      </c>
      <c r="AG1892" s="57">
        <v>1048142</v>
      </c>
      <c r="AH1892" s="57">
        <v>2</v>
      </c>
      <c r="AI1892" s="57">
        <v>379</v>
      </c>
      <c r="AJ1892" s="57">
        <v>3090</v>
      </c>
      <c r="AK1892" s="57">
        <v>1171220</v>
      </c>
      <c r="AL1892" s="57"/>
      <c r="AM1892" s="57"/>
      <c r="AN1892" s="57"/>
      <c r="AO1892" s="57"/>
      <c r="AP1892">
        <v>20</v>
      </c>
      <c r="AQ1892">
        <v>540</v>
      </c>
      <c r="AR1892">
        <v>3104</v>
      </c>
      <c r="AS1892">
        <v>1685033</v>
      </c>
    </row>
    <row r="1893" spans="1:45" x14ac:dyDescent="0.2">
      <c r="A1893" s="56">
        <v>39521</v>
      </c>
      <c r="B1893" s="57"/>
      <c r="C1893" s="57"/>
      <c r="D1893" s="57"/>
      <c r="E1893" s="57"/>
      <c r="F1893" s="57">
        <v>83</v>
      </c>
      <c r="G1893" s="57">
        <v>139</v>
      </c>
      <c r="H1893" s="57">
        <v>3490</v>
      </c>
      <c r="I1893" s="57">
        <v>487987</v>
      </c>
      <c r="J1893" s="57">
        <v>53</v>
      </c>
      <c r="K1893" s="57">
        <v>152</v>
      </c>
      <c r="L1893" s="57">
        <v>3400</v>
      </c>
      <c r="M1893" s="57">
        <v>516543</v>
      </c>
      <c r="N1893" s="57">
        <v>80</v>
      </c>
      <c r="O1893" s="57">
        <v>205</v>
      </c>
      <c r="P1893" s="57">
        <v>3514</v>
      </c>
      <c r="Q1893" s="57">
        <v>729651</v>
      </c>
      <c r="R1893" s="57">
        <v>34</v>
      </c>
      <c r="S1893" s="57">
        <v>245</v>
      </c>
      <c r="T1893" s="57">
        <v>3570</v>
      </c>
      <c r="U1893" s="57">
        <v>875044</v>
      </c>
      <c r="V1893" s="57">
        <v>31</v>
      </c>
      <c r="W1893" s="57">
        <v>260</v>
      </c>
      <c r="X1893" s="57">
        <v>3350</v>
      </c>
      <c r="Y1893" s="57">
        <v>874323</v>
      </c>
      <c r="Z1893" s="57">
        <v>55</v>
      </c>
      <c r="AA1893" s="57">
        <v>300</v>
      </c>
      <c r="AB1893" s="57">
        <v>3150</v>
      </c>
      <c r="AC1893" s="57">
        <v>960775</v>
      </c>
      <c r="AD1893" s="57"/>
      <c r="AE1893" s="57"/>
      <c r="AF1893" s="57"/>
      <c r="AG1893" s="57"/>
      <c r="AH1893" s="57"/>
      <c r="AI1893" s="57"/>
      <c r="AJ1893" s="57"/>
      <c r="AK1893" s="57"/>
      <c r="AL1893" s="57"/>
      <c r="AM1893" s="57"/>
      <c r="AN1893" s="57"/>
      <c r="AO1893" s="57"/>
      <c r="AP1893">
        <v>1</v>
      </c>
      <c r="AQ1893">
        <v>690</v>
      </c>
      <c r="AR1893">
        <v>3080</v>
      </c>
      <c r="AS1893">
        <v>2125200</v>
      </c>
    </row>
    <row r="1894" spans="1:45" x14ac:dyDescent="0.2">
      <c r="A1894" s="56">
        <v>39524</v>
      </c>
      <c r="B1894" s="57">
        <v>37</v>
      </c>
      <c r="C1894" s="57">
        <v>120</v>
      </c>
      <c r="D1894" s="57">
        <v>3383</v>
      </c>
      <c r="E1894" s="57">
        <v>399284</v>
      </c>
      <c r="F1894" s="57"/>
      <c r="G1894" s="57"/>
      <c r="H1894" s="57"/>
      <c r="I1894" s="57"/>
      <c r="J1894" s="57">
        <v>149</v>
      </c>
      <c r="K1894" s="57">
        <v>180</v>
      </c>
      <c r="L1894" s="57">
        <v>3650</v>
      </c>
      <c r="M1894" s="57">
        <v>656497</v>
      </c>
      <c r="N1894" s="57">
        <v>53</v>
      </c>
      <c r="O1894" s="57">
        <v>202</v>
      </c>
      <c r="P1894" s="57">
        <v>3470</v>
      </c>
      <c r="Q1894" s="57">
        <v>702884</v>
      </c>
      <c r="R1894" s="57">
        <v>45</v>
      </c>
      <c r="S1894" s="57">
        <v>240</v>
      </c>
      <c r="T1894" s="57">
        <v>3410</v>
      </c>
      <c r="U1894" s="57">
        <v>818234</v>
      </c>
      <c r="V1894" s="57"/>
      <c r="W1894" s="57"/>
      <c r="X1894" s="57"/>
      <c r="Y1894" s="57"/>
      <c r="Z1894" s="57">
        <v>21</v>
      </c>
      <c r="AA1894" s="57">
        <v>305</v>
      </c>
      <c r="AB1894" s="57">
        <v>3150</v>
      </c>
      <c r="AC1894" s="57">
        <v>968577</v>
      </c>
      <c r="AD1894" s="57">
        <v>5</v>
      </c>
      <c r="AE1894" s="57">
        <v>343</v>
      </c>
      <c r="AF1894" s="57">
        <v>3160</v>
      </c>
      <c r="AG1894" s="57">
        <v>1083248</v>
      </c>
      <c r="AH1894" s="57"/>
      <c r="AI1894" s="57"/>
      <c r="AJ1894" s="57"/>
      <c r="AK1894" s="57"/>
      <c r="AL1894" s="57"/>
      <c r="AM1894" s="57"/>
      <c r="AN1894" s="57"/>
      <c r="AO1894" s="57"/>
      <c r="AP1894">
        <v>1</v>
      </c>
      <c r="AQ1894">
        <v>648</v>
      </c>
      <c r="AR1894">
        <v>3060</v>
      </c>
      <c r="AS1894">
        <v>198288</v>
      </c>
    </row>
    <row r="1895" spans="1:45" x14ac:dyDescent="0.2">
      <c r="A1895" s="56">
        <v>39525</v>
      </c>
      <c r="B1895" s="57">
        <v>20</v>
      </c>
      <c r="C1895" s="57">
        <v>121</v>
      </c>
      <c r="D1895" s="57">
        <v>3550</v>
      </c>
      <c r="E1895" s="57">
        <v>428840</v>
      </c>
      <c r="F1895" s="57">
        <v>62</v>
      </c>
      <c r="G1895" s="57">
        <v>137</v>
      </c>
      <c r="H1895" s="57">
        <v>3600</v>
      </c>
      <c r="I1895" s="57">
        <v>494129</v>
      </c>
      <c r="J1895" s="57">
        <v>166</v>
      </c>
      <c r="K1895" s="57">
        <v>170</v>
      </c>
      <c r="L1895" s="57">
        <v>3500</v>
      </c>
      <c r="M1895" s="57">
        <v>596954</v>
      </c>
      <c r="N1895" s="57">
        <v>82</v>
      </c>
      <c r="O1895" s="57">
        <v>201</v>
      </c>
      <c r="P1895" s="57">
        <v>2475</v>
      </c>
      <c r="Q1895" s="57">
        <v>700372</v>
      </c>
      <c r="R1895" s="57">
        <v>150</v>
      </c>
      <c r="S1895" s="57">
        <v>229</v>
      </c>
      <c r="T1895" s="57">
        <v>3389</v>
      </c>
      <c r="U1895" s="57">
        <v>776048</v>
      </c>
      <c r="V1895" s="57">
        <v>129</v>
      </c>
      <c r="W1895" s="57">
        <v>274</v>
      </c>
      <c r="X1895" s="57">
        <v>3300</v>
      </c>
      <c r="Y1895" s="57">
        <v>881254</v>
      </c>
      <c r="Z1895" s="57">
        <v>31</v>
      </c>
      <c r="AA1895" s="57">
        <v>297</v>
      </c>
      <c r="AB1895" s="57">
        <v>3190</v>
      </c>
      <c r="AC1895" s="57">
        <v>946912</v>
      </c>
      <c r="AD1895" s="57"/>
      <c r="AE1895" s="57"/>
      <c r="AF1895" s="57"/>
      <c r="AG1895" s="57"/>
      <c r="AH1895" s="57"/>
      <c r="AI1895" s="57"/>
      <c r="AJ1895" s="57"/>
      <c r="AK1895" s="57"/>
      <c r="AL1895" s="57"/>
      <c r="AM1895" s="57"/>
      <c r="AN1895" s="57"/>
      <c r="AO1895" s="57"/>
      <c r="AP1895">
        <v>1</v>
      </c>
      <c r="AQ1895">
        <v>778</v>
      </c>
      <c r="AR1895">
        <v>3120</v>
      </c>
      <c r="AS1895">
        <v>2427360</v>
      </c>
    </row>
    <row r="1896" spans="1:45" x14ac:dyDescent="0.2">
      <c r="A1896" s="60">
        <v>39527</v>
      </c>
      <c r="B1896" s="57"/>
      <c r="C1896" s="57"/>
      <c r="D1896" s="57"/>
      <c r="E1896" s="57"/>
      <c r="F1896" s="57"/>
      <c r="G1896" s="57"/>
      <c r="H1896" s="57"/>
      <c r="I1896" s="57"/>
      <c r="J1896" s="57"/>
      <c r="K1896" s="57"/>
      <c r="L1896" s="57"/>
      <c r="M1896" s="57"/>
      <c r="N1896" s="57"/>
      <c r="O1896" s="57"/>
      <c r="P1896" s="57"/>
      <c r="Q1896" s="57"/>
      <c r="R1896" s="57"/>
      <c r="S1896" s="57"/>
      <c r="T1896" s="57"/>
      <c r="U1896" s="57"/>
      <c r="V1896" s="57"/>
      <c r="W1896" s="57"/>
      <c r="X1896" s="57"/>
      <c r="Y1896" s="57"/>
      <c r="Z1896" s="57"/>
      <c r="AA1896" s="57"/>
      <c r="AB1896" s="57"/>
      <c r="AC1896" s="57"/>
      <c r="AD1896" s="57"/>
      <c r="AE1896" s="57"/>
      <c r="AF1896" s="57"/>
      <c r="AG1896" s="57"/>
      <c r="AH1896" s="57"/>
      <c r="AI1896" s="57"/>
      <c r="AJ1896" s="57"/>
      <c r="AK1896" s="57"/>
      <c r="AL1896" s="57"/>
      <c r="AM1896" s="57"/>
      <c r="AN1896" s="57"/>
      <c r="AO1896" s="57"/>
    </row>
    <row r="1897" spans="1:45" x14ac:dyDescent="0.2">
      <c r="A1897" s="60">
        <v>39528</v>
      </c>
      <c r="B1897" s="57"/>
      <c r="C1897" s="57"/>
      <c r="D1897" s="57"/>
      <c r="E1897" s="57"/>
      <c r="F1897" s="57"/>
      <c r="G1897" s="57"/>
      <c r="H1897" s="57"/>
      <c r="I1897" s="57"/>
      <c r="J1897" s="57"/>
      <c r="K1897" s="57"/>
      <c r="L1897" s="57"/>
      <c r="M1897" s="57"/>
      <c r="N1897" s="57"/>
      <c r="O1897" s="57"/>
      <c r="P1897" s="57"/>
      <c r="Q1897" s="57"/>
      <c r="R1897" s="57"/>
      <c r="S1897" s="57"/>
      <c r="T1897" s="57"/>
      <c r="U1897" s="57"/>
      <c r="V1897" s="57"/>
      <c r="W1897" s="57"/>
      <c r="X1897" s="57"/>
      <c r="Y1897" s="57"/>
      <c r="Z1897" s="57"/>
      <c r="AA1897" s="57"/>
      <c r="AB1897" s="57"/>
      <c r="AC1897" s="57"/>
      <c r="AD1897" s="57"/>
      <c r="AE1897" s="57"/>
      <c r="AF1897" s="57"/>
      <c r="AG1897" s="57"/>
      <c r="AH1897" s="57"/>
      <c r="AI1897" s="57"/>
      <c r="AJ1897" s="57"/>
      <c r="AK1897" s="57"/>
      <c r="AL1897" s="57"/>
      <c r="AM1897" s="57"/>
      <c r="AN1897" s="57"/>
      <c r="AO1897" s="57"/>
    </row>
    <row r="1898" spans="1:45" x14ac:dyDescent="0.2">
      <c r="A1898" s="60">
        <v>39531</v>
      </c>
      <c r="B1898" s="57"/>
      <c r="C1898" s="57"/>
      <c r="D1898" s="57"/>
      <c r="E1898" s="57"/>
      <c r="F1898" s="57"/>
      <c r="G1898" s="57"/>
      <c r="H1898" s="57"/>
      <c r="I1898" s="57"/>
      <c r="J1898" s="57"/>
      <c r="K1898" s="57"/>
      <c r="L1898" s="57"/>
      <c r="M1898" s="57"/>
      <c r="N1898" s="57"/>
      <c r="O1898" s="57"/>
      <c r="P1898" s="57"/>
      <c r="Q1898" s="57"/>
      <c r="R1898" s="57"/>
      <c r="S1898" s="57"/>
      <c r="T1898" s="57"/>
      <c r="U1898" s="57"/>
      <c r="V1898" s="57"/>
      <c r="W1898" s="57"/>
      <c r="X1898" s="57"/>
      <c r="Y1898" s="57"/>
      <c r="Z1898" s="57"/>
      <c r="AA1898" s="57"/>
      <c r="AB1898" s="57"/>
      <c r="AC1898" s="57"/>
      <c r="AD1898" s="57"/>
      <c r="AE1898" s="57"/>
      <c r="AF1898" s="57"/>
      <c r="AG1898" s="57"/>
      <c r="AH1898" s="57"/>
      <c r="AI1898" s="57"/>
      <c r="AJ1898" s="57"/>
      <c r="AK1898" s="57"/>
      <c r="AL1898" s="57"/>
      <c r="AM1898" s="57"/>
      <c r="AN1898" s="57"/>
      <c r="AO1898" s="57"/>
    </row>
    <row r="1899" spans="1:45" x14ac:dyDescent="0.2">
      <c r="A1899" s="56">
        <v>39532</v>
      </c>
      <c r="B1899" s="57">
        <v>21</v>
      </c>
      <c r="C1899" s="57">
        <v>121</v>
      </c>
      <c r="D1899" s="57">
        <v>3550</v>
      </c>
      <c r="E1899" s="57">
        <v>425876</v>
      </c>
      <c r="F1899" s="57">
        <v>25</v>
      </c>
      <c r="G1899" s="57">
        <v>140</v>
      </c>
      <c r="H1899" s="57">
        <v>3450</v>
      </c>
      <c r="I1899" s="57">
        <v>483000</v>
      </c>
      <c r="J1899" s="57">
        <v>122</v>
      </c>
      <c r="K1899" s="57">
        <v>166</v>
      </c>
      <c r="L1899" s="57">
        <v>3410</v>
      </c>
      <c r="M1899" s="57">
        <v>568152</v>
      </c>
      <c r="N1899" s="57">
        <v>321</v>
      </c>
      <c r="O1899" s="57">
        <v>202</v>
      </c>
      <c r="P1899" s="57">
        <v>3454</v>
      </c>
      <c r="Q1899" s="57">
        <v>698360</v>
      </c>
      <c r="R1899" s="57">
        <v>27</v>
      </c>
      <c r="S1899" s="57">
        <v>239</v>
      </c>
      <c r="T1899" s="57">
        <v>3300</v>
      </c>
      <c r="U1899" s="57">
        <v>787844</v>
      </c>
      <c r="V1899" s="57"/>
      <c r="W1899" s="57"/>
      <c r="X1899" s="57"/>
      <c r="Y1899" s="57"/>
      <c r="Z1899" s="57">
        <v>17</v>
      </c>
      <c r="AA1899" s="57">
        <v>285</v>
      </c>
      <c r="AB1899" s="57">
        <v>3140</v>
      </c>
      <c r="AC1899" s="57">
        <v>895454</v>
      </c>
      <c r="AD1899" s="57">
        <v>2</v>
      </c>
      <c r="AE1899" s="57">
        <v>335</v>
      </c>
      <c r="AF1899" s="57">
        <v>3160</v>
      </c>
      <c r="AG1899" s="57">
        <v>1058600</v>
      </c>
      <c r="AH1899" s="57"/>
      <c r="AI1899" s="57"/>
      <c r="AJ1899" s="57"/>
      <c r="AK1899" s="57"/>
      <c r="AL1899" s="57"/>
      <c r="AM1899" s="57"/>
      <c r="AN1899" s="57"/>
      <c r="AO1899" s="57"/>
      <c r="AP1899">
        <v>2</v>
      </c>
      <c r="AQ1899">
        <v>504</v>
      </c>
      <c r="AR1899">
        <v>3050</v>
      </c>
      <c r="AS1899">
        <v>1540600</v>
      </c>
    </row>
    <row r="1900" spans="1:45" x14ac:dyDescent="0.2">
      <c r="A1900" s="56">
        <v>39534</v>
      </c>
      <c r="B1900" s="57"/>
      <c r="C1900" s="57"/>
      <c r="D1900" s="57"/>
      <c r="E1900" s="57"/>
      <c r="F1900" s="57"/>
      <c r="G1900" s="57"/>
      <c r="H1900" s="57"/>
      <c r="I1900" s="57"/>
      <c r="J1900" s="57"/>
      <c r="K1900" s="57"/>
      <c r="L1900" s="57"/>
      <c r="M1900" s="57"/>
      <c r="N1900" s="57"/>
      <c r="O1900" s="57"/>
      <c r="P1900" s="57"/>
      <c r="Q1900" s="57"/>
      <c r="R1900" s="57"/>
      <c r="S1900" s="57"/>
      <c r="T1900" s="57"/>
      <c r="U1900" s="57"/>
      <c r="V1900" s="57"/>
      <c r="W1900" s="57"/>
      <c r="X1900" s="57"/>
      <c r="Y1900" s="57"/>
      <c r="Z1900" s="57"/>
      <c r="AA1900" s="57"/>
      <c r="AB1900" s="57"/>
      <c r="AC1900" s="57"/>
      <c r="AD1900" s="57"/>
      <c r="AE1900" s="57"/>
      <c r="AF1900" s="57"/>
      <c r="AG1900" s="57"/>
      <c r="AH1900" s="57"/>
      <c r="AI1900" s="57"/>
      <c r="AJ1900" s="57"/>
      <c r="AK1900" s="57"/>
      <c r="AL1900" s="57"/>
      <c r="AM1900" s="57"/>
      <c r="AN1900" s="57"/>
      <c r="AO1900" s="57"/>
    </row>
    <row r="1901" spans="1:45" x14ac:dyDescent="0.2">
      <c r="A1901" s="56">
        <v>39535</v>
      </c>
      <c r="B1901" s="57">
        <v>74</v>
      </c>
      <c r="C1901" s="57">
        <v>118</v>
      </c>
      <c r="D1901" s="57">
        <v>3512</v>
      </c>
      <c r="E1901" s="57">
        <v>411938</v>
      </c>
      <c r="F1901" s="57">
        <v>94</v>
      </c>
      <c r="G1901" s="57">
        <v>138</v>
      </c>
      <c r="H1901" s="57">
        <v>3450</v>
      </c>
      <c r="I1901" s="57">
        <v>474212</v>
      </c>
      <c r="J1901" s="57">
        <v>108</v>
      </c>
      <c r="K1901" s="57">
        <v>161</v>
      </c>
      <c r="L1901" s="57">
        <v>3490</v>
      </c>
      <c r="M1901" s="57">
        <v>561731</v>
      </c>
      <c r="N1901" s="57">
        <v>99</v>
      </c>
      <c r="O1901" s="57">
        <v>193</v>
      </c>
      <c r="P1901" s="57">
        <v>3500</v>
      </c>
      <c r="Q1901" s="57">
        <v>677019</v>
      </c>
      <c r="R1901" s="57"/>
      <c r="S1901" s="57"/>
      <c r="T1901" s="57"/>
      <c r="U1901" s="57"/>
      <c r="V1901" s="57">
        <v>22</v>
      </c>
      <c r="W1901" s="57">
        <v>254</v>
      </c>
      <c r="X1901" s="57">
        <v>3260</v>
      </c>
      <c r="Y1901" s="57">
        <v>828633</v>
      </c>
      <c r="Z1901" s="57"/>
      <c r="AA1901" s="57"/>
      <c r="AB1901" s="57"/>
      <c r="AC1901" s="57"/>
      <c r="AD1901" s="57"/>
      <c r="AE1901" s="57"/>
      <c r="AF1901" s="57"/>
      <c r="AG1901" s="57"/>
      <c r="AH1901" s="57">
        <v>16</v>
      </c>
      <c r="AI1901" s="57">
        <v>388</v>
      </c>
      <c r="AJ1901" s="57">
        <v>3080</v>
      </c>
      <c r="AK1901" s="57">
        <v>1193500</v>
      </c>
      <c r="AL1901" s="57">
        <v>14</v>
      </c>
      <c r="AM1901" s="57">
        <v>452</v>
      </c>
      <c r="AN1901" s="57">
        <v>3250</v>
      </c>
      <c r="AO1901" s="57">
        <v>1464696</v>
      </c>
      <c r="AP1901">
        <v>1</v>
      </c>
      <c r="AQ1901">
        <v>570</v>
      </c>
      <c r="AR1901">
        <v>3100</v>
      </c>
      <c r="AS1901">
        <v>1767000</v>
      </c>
    </row>
    <row r="1902" spans="1:45" x14ac:dyDescent="0.2">
      <c r="A1902" s="60">
        <v>39538</v>
      </c>
      <c r="B1902" s="57"/>
      <c r="C1902" s="57"/>
      <c r="D1902" s="57"/>
      <c r="E1902" s="57"/>
      <c r="F1902" s="57"/>
      <c r="G1902" s="57"/>
      <c r="H1902" s="57"/>
      <c r="I1902" s="57"/>
      <c r="J1902" s="57"/>
      <c r="K1902" s="57"/>
      <c r="L1902" s="57"/>
      <c r="M1902" s="57"/>
      <c r="N1902" s="57"/>
      <c r="O1902" s="57"/>
      <c r="P1902" s="57"/>
      <c r="Q1902" s="57"/>
      <c r="R1902" s="57"/>
      <c r="S1902" s="57"/>
      <c r="T1902" s="57"/>
      <c r="U1902" s="57"/>
      <c r="V1902" s="57"/>
      <c r="W1902" s="57"/>
      <c r="X1902" s="57"/>
      <c r="Y1902" s="57"/>
      <c r="Z1902" s="57"/>
      <c r="AA1902" s="57"/>
      <c r="AB1902" s="57"/>
      <c r="AC1902" s="57"/>
      <c r="AD1902" s="57"/>
      <c r="AE1902" s="57"/>
      <c r="AF1902" s="57"/>
      <c r="AG1902" s="57"/>
      <c r="AH1902" s="57"/>
      <c r="AI1902" s="57"/>
      <c r="AJ1902" s="57"/>
      <c r="AK1902" s="57"/>
      <c r="AL1902" s="57"/>
      <c r="AM1902" s="57"/>
      <c r="AN1902" s="57"/>
      <c r="AO1902" s="57"/>
    </row>
    <row r="1903" spans="1:45" x14ac:dyDescent="0.2">
      <c r="A1903" s="59"/>
      <c r="B1903" s="57"/>
      <c r="C1903" s="57"/>
      <c r="D1903" s="57"/>
      <c r="E1903" s="57"/>
      <c r="F1903" s="57"/>
      <c r="G1903" s="57"/>
      <c r="H1903" s="57"/>
      <c r="I1903" s="57"/>
      <c r="J1903" s="57"/>
      <c r="K1903" s="57"/>
      <c r="L1903" s="57"/>
      <c r="M1903" s="57"/>
      <c r="N1903" s="57"/>
      <c r="O1903" s="57"/>
      <c r="P1903" s="57"/>
      <c r="Q1903" s="57"/>
      <c r="R1903" s="57"/>
      <c r="S1903" s="57"/>
      <c r="T1903" s="57"/>
      <c r="U1903" s="57"/>
      <c r="V1903" s="57"/>
      <c r="W1903" s="57"/>
      <c r="X1903" s="57"/>
      <c r="Y1903" s="57"/>
      <c r="Z1903" s="57"/>
      <c r="AA1903" s="57"/>
      <c r="AB1903" s="57"/>
      <c r="AC1903" s="57"/>
      <c r="AD1903" s="57"/>
      <c r="AE1903" s="57"/>
      <c r="AF1903" s="57"/>
      <c r="AG1903" s="57"/>
      <c r="AH1903" s="57"/>
      <c r="AI1903" s="57"/>
      <c r="AJ1903" s="57"/>
      <c r="AK1903" s="57"/>
      <c r="AL1903" s="57"/>
      <c r="AM1903" s="57"/>
      <c r="AN1903" s="57"/>
      <c r="AO1903" s="57"/>
    </row>
    <row r="1904" spans="1:45" x14ac:dyDescent="0.2">
      <c r="A1904" s="56">
        <v>39539</v>
      </c>
      <c r="B1904" s="57">
        <v>29</v>
      </c>
      <c r="C1904" s="57">
        <v>1200</v>
      </c>
      <c r="D1904" s="57">
        <v>3300</v>
      </c>
      <c r="E1904" s="57">
        <v>413441</v>
      </c>
      <c r="F1904" s="57">
        <v>143</v>
      </c>
      <c r="G1904" s="57">
        <v>142</v>
      </c>
      <c r="H1904" s="57">
        <v>3471</v>
      </c>
      <c r="I1904" s="57">
        <v>493364</v>
      </c>
      <c r="J1904" s="57">
        <v>119</v>
      </c>
      <c r="K1904" s="57">
        <v>167</v>
      </c>
      <c r="L1904" s="57">
        <v>3367</v>
      </c>
      <c r="M1904" s="57">
        <v>562602</v>
      </c>
      <c r="N1904" s="57">
        <v>312</v>
      </c>
      <c r="O1904" s="57">
        <v>189</v>
      </c>
      <c r="P1904" s="57">
        <v>3422</v>
      </c>
      <c r="Q1904" s="57">
        <v>657205</v>
      </c>
      <c r="R1904" s="57">
        <v>69</v>
      </c>
      <c r="S1904" s="57">
        <v>227</v>
      </c>
      <c r="T1904" s="57">
        <v>3328</v>
      </c>
      <c r="U1904" s="57">
        <v>757686</v>
      </c>
      <c r="V1904" s="57">
        <v>76</v>
      </c>
      <c r="W1904" s="57">
        <v>260</v>
      </c>
      <c r="X1904" s="57">
        <v>3260</v>
      </c>
      <c r="Y1904" s="57">
        <v>851478</v>
      </c>
      <c r="Z1904" s="57">
        <v>2</v>
      </c>
      <c r="AA1904" s="57">
        <v>290</v>
      </c>
      <c r="AB1904" s="57">
        <v>3280</v>
      </c>
      <c r="AC1904" s="57">
        <v>951200</v>
      </c>
      <c r="AD1904" s="57">
        <v>19</v>
      </c>
      <c r="AE1904" s="57">
        <v>334</v>
      </c>
      <c r="AF1904" s="57">
        <v>3140</v>
      </c>
      <c r="AG1904" s="57">
        <v>1047768</v>
      </c>
      <c r="AH1904" s="57">
        <v>1</v>
      </c>
      <c r="AI1904" s="57">
        <v>378</v>
      </c>
      <c r="AJ1904" s="57">
        <v>3100</v>
      </c>
      <c r="AK1904" s="57">
        <v>1171800</v>
      </c>
      <c r="AL1904" s="57"/>
      <c r="AM1904" s="57"/>
      <c r="AN1904" s="57"/>
      <c r="AO1904" s="57"/>
      <c r="AP1904">
        <v>6</v>
      </c>
      <c r="AQ1904">
        <v>618</v>
      </c>
      <c r="AR1904">
        <v>3077</v>
      </c>
      <c r="AS1904">
        <v>1898267</v>
      </c>
    </row>
    <row r="1905" spans="1:45" x14ac:dyDescent="0.2">
      <c r="A1905" s="59">
        <v>39541</v>
      </c>
      <c r="B1905" s="57">
        <v>34</v>
      </c>
      <c r="C1905" s="57">
        <v>123</v>
      </c>
      <c r="D1905" s="57">
        <v>3375</v>
      </c>
      <c r="E1905" s="57">
        <v>418244</v>
      </c>
      <c r="F1905" s="57">
        <v>36</v>
      </c>
      <c r="G1905" s="57">
        <v>141</v>
      </c>
      <c r="H1905" s="57">
        <v>3633</v>
      </c>
      <c r="I1905" s="57">
        <v>528917</v>
      </c>
      <c r="J1905" s="57">
        <v>325</v>
      </c>
      <c r="K1905" s="57">
        <v>168</v>
      </c>
      <c r="L1905" s="57">
        <v>3408</v>
      </c>
      <c r="M1905" s="57">
        <v>572417</v>
      </c>
      <c r="N1905" s="57">
        <v>316</v>
      </c>
      <c r="O1905" s="57">
        <v>198</v>
      </c>
      <c r="P1905" s="57">
        <v>3417</v>
      </c>
      <c r="Q1905" s="57">
        <v>676151</v>
      </c>
      <c r="R1905" s="57">
        <v>50</v>
      </c>
      <c r="S1905" s="57">
        <v>238</v>
      </c>
      <c r="T1905" s="57">
        <v>3113</v>
      </c>
      <c r="U1905" s="57">
        <v>731128</v>
      </c>
      <c r="V1905" s="57">
        <v>71</v>
      </c>
      <c r="W1905" s="57">
        <v>263</v>
      </c>
      <c r="X1905" s="57">
        <v>3144</v>
      </c>
      <c r="Y1905" s="57">
        <v>826060</v>
      </c>
      <c r="Z1905" s="57">
        <v>41</v>
      </c>
      <c r="AA1905" s="57">
        <v>295</v>
      </c>
      <c r="AB1905" s="57">
        <v>3240</v>
      </c>
      <c r="AC1905" s="57">
        <v>962966</v>
      </c>
      <c r="AD1905" s="57"/>
      <c r="AE1905" s="57"/>
      <c r="AF1905" s="57"/>
      <c r="AG1905" s="57"/>
      <c r="AH1905" s="57"/>
      <c r="AI1905" s="57"/>
      <c r="AJ1905" s="57"/>
      <c r="AK1905" s="57"/>
      <c r="AL1905" s="57"/>
      <c r="AM1905" s="57"/>
      <c r="AN1905" s="57"/>
      <c r="AO1905" s="57"/>
      <c r="AP1905">
        <v>12</v>
      </c>
      <c r="AQ1905">
        <v>570</v>
      </c>
      <c r="AR1905">
        <v>3122</v>
      </c>
      <c r="AS1905">
        <v>1768243</v>
      </c>
    </row>
    <row r="1906" spans="1:45" x14ac:dyDescent="0.2">
      <c r="A1906" s="56">
        <v>39542</v>
      </c>
      <c r="B1906" s="57">
        <v>5</v>
      </c>
      <c r="C1906" s="57">
        <v>114</v>
      </c>
      <c r="D1906" s="57">
        <v>3200</v>
      </c>
      <c r="E1906" s="57">
        <v>364800</v>
      </c>
      <c r="F1906" s="57">
        <v>30</v>
      </c>
      <c r="G1906" s="57">
        <v>132</v>
      </c>
      <c r="H1906" s="57">
        <v>3450</v>
      </c>
      <c r="I1906" s="57">
        <v>454250</v>
      </c>
      <c r="J1906" s="57">
        <v>24</v>
      </c>
      <c r="K1906" s="57">
        <v>165</v>
      </c>
      <c r="L1906" s="57">
        <v>3400</v>
      </c>
      <c r="M1906" s="57">
        <v>563163</v>
      </c>
      <c r="N1906" s="57">
        <v>51</v>
      </c>
      <c r="O1906" s="57">
        <v>189</v>
      </c>
      <c r="P1906" s="57">
        <v>3425</v>
      </c>
      <c r="Q1906" s="57">
        <v>650906</v>
      </c>
      <c r="R1906" s="57">
        <v>24</v>
      </c>
      <c r="S1906" s="57">
        <v>234</v>
      </c>
      <c r="T1906" s="57">
        <v>3395</v>
      </c>
      <c r="U1906" s="57">
        <v>788271</v>
      </c>
      <c r="V1906" s="57">
        <v>44</v>
      </c>
      <c r="W1906" s="57">
        <v>269</v>
      </c>
      <c r="X1906" s="57">
        <v>3270</v>
      </c>
      <c r="Y1906" s="57">
        <v>879895</v>
      </c>
      <c r="Z1906" s="57">
        <v>255</v>
      </c>
      <c r="AA1906" s="57">
        <v>306</v>
      </c>
      <c r="AB1906" s="57">
        <v>3218</v>
      </c>
      <c r="AC1906" s="57">
        <v>980972</v>
      </c>
      <c r="AD1906" s="57"/>
      <c r="AE1906" s="57"/>
      <c r="AF1906" s="57"/>
      <c r="AG1906" s="57"/>
      <c r="AH1906" s="57"/>
      <c r="AI1906" s="57"/>
      <c r="AJ1906" s="57"/>
      <c r="AK1906" s="57"/>
      <c r="AL1906" s="57"/>
      <c r="AM1906" s="57"/>
      <c r="AN1906" s="57"/>
      <c r="AO1906" s="57"/>
      <c r="AP1906">
        <v>35</v>
      </c>
      <c r="AQ1906">
        <v>484</v>
      </c>
      <c r="AR1906">
        <v>3069</v>
      </c>
      <c r="AS1906">
        <v>1529631</v>
      </c>
    </row>
    <row r="1907" spans="1:45" x14ac:dyDescent="0.2">
      <c r="A1907" s="60">
        <v>39545</v>
      </c>
      <c r="B1907" s="57"/>
      <c r="C1907" s="57"/>
      <c r="D1907" s="57"/>
      <c r="E1907" s="57"/>
      <c r="F1907" s="57"/>
      <c r="G1907" s="57"/>
      <c r="H1907" s="57"/>
      <c r="I1907" s="57"/>
      <c r="J1907" s="57"/>
      <c r="K1907" s="57"/>
      <c r="L1907" s="57"/>
      <c r="M1907" s="57"/>
      <c r="N1907" s="57"/>
      <c r="O1907" s="57"/>
      <c r="P1907" s="57"/>
      <c r="Q1907" s="57"/>
      <c r="R1907" s="57"/>
      <c r="S1907" s="57"/>
      <c r="T1907" s="57"/>
      <c r="U1907" s="57"/>
      <c r="V1907" s="57"/>
      <c r="W1907" s="57"/>
      <c r="X1907" s="57"/>
      <c r="Y1907" s="57"/>
      <c r="Z1907" s="57"/>
      <c r="AA1907" s="57"/>
      <c r="AB1907" s="57"/>
      <c r="AC1907" s="57"/>
      <c r="AD1907" s="57"/>
      <c r="AE1907" s="57"/>
      <c r="AF1907" s="57"/>
      <c r="AG1907" s="57"/>
      <c r="AH1907" s="57"/>
      <c r="AI1907" s="57"/>
      <c r="AJ1907" s="57"/>
      <c r="AK1907" s="57"/>
      <c r="AL1907" s="57"/>
      <c r="AM1907" s="57"/>
      <c r="AN1907" s="57"/>
      <c r="AO1907" s="57"/>
    </row>
    <row r="1908" spans="1:45" x14ac:dyDescent="0.2">
      <c r="A1908" s="56">
        <v>39546</v>
      </c>
      <c r="B1908" s="57">
        <v>27</v>
      </c>
      <c r="C1908" s="57">
        <v>123</v>
      </c>
      <c r="D1908" s="57">
        <v>3475</v>
      </c>
      <c r="E1908" s="57">
        <v>424863</v>
      </c>
      <c r="F1908" s="57">
        <v>80</v>
      </c>
      <c r="G1908" s="57">
        <v>140</v>
      </c>
      <c r="H1908" s="57">
        <v>3400</v>
      </c>
      <c r="I1908" s="57">
        <v>478382</v>
      </c>
      <c r="J1908" s="57">
        <v>161</v>
      </c>
      <c r="K1908" s="57">
        <v>164</v>
      </c>
      <c r="L1908" s="57">
        <v>3361</v>
      </c>
      <c r="M1908" s="57">
        <v>553536</v>
      </c>
      <c r="N1908" s="57">
        <v>123</v>
      </c>
      <c r="O1908" s="57">
        <v>197</v>
      </c>
      <c r="P1908" s="57">
        <v>3414</v>
      </c>
      <c r="Q1908" s="57">
        <v>672906</v>
      </c>
      <c r="R1908" s="57">
        <v>122</v>
      </c>
      <c r="S1908" s="57">
        <v>225</v>
      </c>
      <c r="T1908" s="57">
        <v>3338</v>
      </c>
      <c r="U1908" s="57">
        <v>752711</v>
      </c>
      <c r="V1908" s="57">
        <v>22</v>
      </c>
      <c r="W1908" s="57">
        <v>275</v>
      </c>
      <c r="X1908" s="57">
        <v>3260</v>
      </c>
      <c r="Y1908" s="57">
        <v>895611</v>
      </c>
      <c r="Z1908" s="57">
        <v>44</v>
      </c>
      <c r="AA1908" s="57">
        <v>290</v>
      </c>
      <c r="AB1908" s="57">
        <v>3190</v>
      </c>
      <c r="AC1908" s="57">
        <v>924960</v>
      </c>
      <c r="AD1908" s="57">
        <v>32</v>
      </c>
      <c r="AE1908" s="57">
        <v>356</v>
      </c>
      <c r="AF1908" s="57">
        <v>3160</v>
      </c>
      <c r="AG1908" s="57">
        <v>1123578</v>
      </c>
      <c r="AH1908" s="57">
        <v>6</v>
      </c>
      <c r="AI1908" s="57">
        <v>381</v>
      </c>
      <c r="AJ1908" s="57">
        <v>3450</v>
      </c>
      <c r="AK1908" s="57">
        <v>1314450</v>
      </c>
      <c r="AL1908" s="57">
        <v>600</v>
      </c>
      <c r="AM1908" s="57">
        <v>400</v>
      </c>
      <c r="AN1908" s="57">
        <v>3150</v>
      </c>
      <c r="AO1908" s="57">
        <v>1260000</v>
      </c>
      <c r="AP1908">
        <v>5</v>
      </c>
      <c r="AQ1908">
        <v>566</v>
      </c>
      <c r="AR1908">
        <v>2968</v>
      </c>
      <c r="AS1908">
        <v>1681640</v>
      </c>
    </row>
    <row r="1909" spans="1:45" x14ac:dyDescent="0.2">
      <c r="A1909" s="56">
        <v>39548</v>
      </c>
      <c r="B1909" s="57">
        <v>30</v>
      </c>
      <c r="C1909" s="57">
        <v>119</v>
      </c>
      <c r="D1909" s="57">
        <v>3512</v>
      </c>
      <c r="E1909" s="57">
        <v>412460</v>
      </c>
      <c r="F1909" s="57">
        <v>50</v>
      </c>
      <c r="G1909" s="57">
        <v>144</v>
      </c>
      <c r="H1909" s="57">
        <v>3275</v>
      </c>
      <c r="I1909" s="57">
        <v>473882</v>
      </c>
      <c r="J1909" s="57">
        <v>143</v>
      </c>
      <c r="K1909" s="57">
        <v>162</v>
      </c>
      <c r="L1909" s="57">
        <v>3371</v>
      </c>
      <c r="M1909" s="57">
        <v>547775</v>
      </c>
      <c r="N1909" s="57">
        <v>225</v>
      </c>
      <c r="O1909" s="57">
        <v>196</v>
      </c>
      <c r="P1909" s="57">
        <v>3371</v>
      </c>
      <c r="Q1909" s="57">
        <v>668282</v>
      </c>
      <c r="R1909" s="57">
        <v>60</v>
      </c>
      <c r="S1909" s="57">
        <v>228</v>
      </c>
      <c r="T1909" s="57">
        <v>3256</v>
      </c>
      <c r="U1909" s="57">
        <v>756952</v>
      </c>
      <c r="V1909" s="57">
        <v>81</v>
      </c>
      <c r="W1909" s="57">
        <v>267</v>
      </c>
      <c r="X1909" s="57">
        <v>3300</v>
      </c>
      <c r="Y1909" s="57">
        <v>879921</v>
      </c>
      <c r="Z1909" s="57">
        <v>22</v>
      </c>
      <c r="AA1909" s="57">
        <v>289</v>
      </c>
      <c r="AB1909" s="57">
        <v>2910</v>
      </c>
      <c r="AC1909" s="57">
        <v>928758</v>
      </c>
      <c r="AD1909" s="57">
        <v>108</v>
      </c>
      <c r="AE1909" s="57">
        <v>338</v>
      </c>
      <c r="AF1909" s="57">
        <v>3189</v>
      </c>
      <c r="AG1909" s="57">
        <v>1080577</v>
      </c>
      <c r="AH1909" s="57"/>
      <c r="AI1909" s="57"/>
      <c r="AJ1909" s="57"/>
      <c r="AK1909" s="57"/>
      <c r="AL1909" s="57">
        <v>1</v>
      </c>
      <c r="AM1909" s="57">
        <v>810</v>
      </c>
      <c r="AN1909" s="57">
        <v>3160</v>
      </c>
      <c r="AO1909" s="57">
        <v>2559600</v>
      </c>
      <c r="AP1909">
        <v>13</v>
      </c>
      <c r="AQ1909">
        <v>572</v>
      </c>
      <c r="AR1909">
        <v>3006</v>
      </c>
      <c r="AS1909">
        <v>1720535</v>
      </c>
    </row>
    <row r="1910" spans="1:45" x14ac:dyDescent="0.2">
      <c r="A1910" s="56">
        <v>39549</v>
      </c>
      <c r="B1910" s="57">
        <v>1</v>
      </c>
      <c r="C1910" s="57">
        <v>122</v>
      </c>
      <c r="D1910" s="57">
        <v>3350</v>
      </c>
      <c r="E1910" s="57">
        <v>408700</v>
      </c>
      <c r="F1910" s="57">
        <v>29</v>
      </c>
      <c r="G1910" s="57">
        <v>139</v>
      </c>
      <c r="H1910" s="57">
        <v>3500</v>
      </c>
      <c r="I1910" s="57">
        <v>486852</v>
      </c>
      <c r="J1910" s="57">
        <v>29</v>
      </c>
      <c r="K1910" s="57">
        <v>166</v>
      </c>
      <c r="L1910" s="57">
        <v>3325</v>
      </c>
      <c r="M1910" s="57">
        <v>558366</v>
      </c>
      <c r="N1910" s="57">
        <v>25</v>
      </c>
      <c r="O1910" s="57">
        <v>188</v>
      </c>
      <c r="P1910" s="57">
        <v>3300</v>
      </c>
      <c r="Q1910" s="57">
        <v>821456</v>
      </c>
      <c r="R1910" s="57"/>
      <c r="S1910" s="57"/>
      <c r="T1910" s="57"/>
      <c r="U1910" s="57"/>
      <c r="V1910" s="57">
        <v>21</v>
      </c>
      <c r="W1910" s="57">
        <v>278</v>
      </c>
      <c r="X1910" s="57">
        <v>3260</v>
      </c>
      <c r="Y1910" s="57">
        <v>910240</v>
      </c>
      <c r="Z1910" s="57">
        <v>2</v>
      </c>
      <c r="AA1910" s="57">
        <v>314</v>
      </c>
      <c r="AB1910" s="57">
        <v>3040</v>
      </c>
      <c r="AC1910" s="57">
        <v>954560</v>
      </c>
      <c r="AD1910" s="57">
        <v>114</v>
      </c>
      <c r="AE1910" s="57">
        <v>320</v>
      </c>
      <c r="AF1910" s="57">
        <v>3060</v>
      </c>
      <c r="AG1910" s="57">
        <v>1015993</v>
      </c>
      <c r="AH1910" s="57"/>
      <c r="AI1910" s="57"/>
      <c r="AJ1910" s="57"/>
      <c r="AK1910" s="57"/>
      <c r="AL1910" s="57"/>
      <c r="AM1910" s="57"/>
      <c r="AN1910" s="57"/>
      <c r="AO1910" s="57"/>
      <c r="AP1910">
        <v>2</v>
      </c>
      <c r="AQ1910">
        <v>514</v>
      </c>
      <c r="AR1910">
        <v>2950</v>
      </c>
      <c r="AS1910">
        <v>1517140</v>
      </c>
    </row>
    <row r="1911" spans="1:45" x14ac:dyDescent="0.2">
      <c r="A1911" s="59">
        <v>39552</v>
      </c>
      <c r="B1911" s="57"/>
      <c r="C1911" s="57"/>
      <c r="D1911" s="57"/>
      <c r="E1911" s="57"/>
      <c r="F1911" s="57"/>
      <c r="G1911" s="57"/>
      <c r="H1911" s="57"/>
      <c r="I1911" s="57"/>
      <c r="J1911" s="57">
        <v>20</v>
      </c>
      <c r="K1911" s="57">
        <v>172</v>
      </c>
      <c r="L1911" s="57">
        <v>3380</v>
      </c>
      <c r="M1911" s="57">
        <v>518022</v>
      </c>
      <c r="N1911" s="57">
        <v>134</v>
      </c>
      <c r="O1911" s="57">
        <v>198</v>
      </c>
      <c r="P1911" s="57">
        <v>3371</v>
      </c>
      <c r="Q1911" s="57">
        <v>673092</v>
      </c>
      <c r="R1911" s="57"/>
      <c r="S1911" s="57"/>
      <c r="T1911" s="57"/>
      <c r="U1911" s="57"/>
      <c r="V1911" s="57"/>
      <c r="W1911" s="57"/>
      <c r="X1911" s="57"/>
      <c r="Y1911" s="57"/>
      <c r="Z1911" s="57"/>
      <c r="AA1911" s="57"/>
      <c r="AB1911" s="57"/>
      <c r="AC1911" s="57"/>
      <c r="AD1911" s="57">
        <v>1</v>
      </c>
      <c r="AE1911" s="57">
        <v>342</v>
      </c>
      <c r="AF1911" s="57">
        <v>2980</v>
      </c>
      <c r="AG1911" s="57">
        <v>1019160</v>
      </c>
      <c r="AH1911" s="57"/>
      <c r="AI1911" s="57"/>
      <c r="AJ1911" s="57"/>
      <c r="AK1911" s="57"/>
      <c r="AL1911" s="57"/>
      <c r="AM1911" s="57"/>
      <c r="AN1911" s="57"/>
      <c r="AO1911" s="57"/>
    </row>
    <row r="1912" spans="1:45" x14ac:dyDescent="0.2">
      <c r="A1912" s="56">
        <v>39553</v>
      </c>
      <c r="B1912" s="57">
        <v>31</v>
      </c>
      <c r="C1912" s="57">
        <v>125</v>
      </c>
      <c r="D1912" s="57">
        <v>3350</v>
      </c>
      <c r="E1912" s="57">
        <v>411529</v>
      </c>
      <c r="F1912" s="57">
        <v>39</v>
      </c>
      <c r="G1912" s="57">
        <v>141</v>
      </c>
      <c r="H1912" s="57">
        <v>3417</v>
      </c>
      <c r="I1912" s="57">
        <v>484197</v>
      </c>
      <c r="J1912" s="57">
        <v>63</v>
      </c>
      <c r="K1912" s="57">
        <v>159</v>
      </c>
      <c r="L1912" s="57">
        <v>3420</v>
      </c>
      <c r="M1912" s="57">
        <v>544865</v>
      </c>
      <c r="N1912" s="57">
        <v>268</v>
      </c>
      <c r="O1912" s="57">
        <v>195</v>
      </c>
      <c r="P1912" s="57">
        <v>3342</v>
      </c>
      <c r="Q1912" s="57">
        <v>666391</v>
      </c>
      <c r="R1912" s="57">
        <v>77</v>
      </c>
      <c r="S1912" s="57">
        <v>234</v>
      </c>
      <c r="T1912" s="57">
        <v>3302</v>
      </c>
      <c r="U1912" s="57">
        <v>771545</v>
      </c>
      <c r="V1912" s="57">
        <v>68</v>
      </c>
      <c r="W1912" s="57">
        <v>262</v>
      </c>
      <c r="X1912" s="57">
        <v>3240</v>
      </c>
      <c r="Y1912" s="57">
        <v>850474</v>
      </c>
      <c r="Z1912" s="57">
        <v>2</v>
      </c>
      <c r="AA1912" s="57">
        <v>303</v>
      </c>
      <c r="AB1912" s="57">
        <v>2980</v>
      </c>
      <c r="AC1912" s="57">
        <v>902940</v>
      </c>
      <c r="AD1912" s="57"/>
      <c r="AE1912" s="57"/>
      <c r="AF1912" s="57"/>
      <c r="AG1912" s="57"/>
      <c r="AH1912" s="57"/>
      <c r="AI1912" s="57"/>
      <c r="AJ1912" s="57"/>
      <c r="AK1912" s="57"/>
      <c r="AL1912" s="57"/>
      <c r="AM1912" s="57"/>
      <c r="AN1912" s="57"/>
      <c r="AO1912" s="57"/>
      <c r="AP1912">
        <v>2</v>
      </c>
      <c r="AQ1912">
        <v>685</v>
      </c>
      <c r="AR1912">
        <v>2810</v>
      </c>
      <c r="AS1912">
        <v>1922960</v>
      </c>
    </row>
    <row r="1913" spans="1:45" x14ac:dyDescent="0.2">
      <c r="A1913" s="60">
        <v>39555</v>
      </c>
      <c r="B1913" s="57"/>
      <c r="C1913" s="57"/>
      <c r="D1913" s="57"/>
      <c r="E1913" s="57"/>
      <c r="F1913" s="57"/>
      <c r="G1913" s="57"/>
      <c r="H1913" s="57"/>
      <c r="I1913" s="57"/>
      <c r="J1913" s="57"/>
      <c r="K1913" s="57"/>
      <c r="L1913" s="57"/>
      <c r="M1913" s="57"/>
      <c r="N1913" s="57"/>
      <c r="O1913" s="57"/>
      <c r="P1913" s="57"/>
      <c r="Q1913" s="57"/>
      <c r="R1913" s="57"/>
      <c r="S1913" s="57"/>
      <c r="T1913" s="57"/>
      <c r="U1913" s="57"/>
      <c r="V1913" s="57"/>
      <c r="W1913" s="57"/>
      <c r="X1913" s="57"/>
      <c r="Y1913" s="57"/>
      <c r="Z1913" s="57"/>
      <c r="AA1913" s="57"/>
      <c r="AB1913" s="57"/>
      <c r="AC1913" s="57"/>
      <c r="AD1913" s="57"/>
      <c r="AE1913" s="57"/>
      <c r="AF1913" s="57"/>
      <c r="AG1913" s="57"/>
      <c r="AH1913" s="57"/>
      <c r="AI1913" s="57"/>
      <c r="AJ1913" s="57"/>
      <c r="AK1913" s="57"/>
      <c r="AL1913" s="57"/>
      <c r="AM1913" s="57"/>
      <c r="AN1913" s="57"/>
      <c r="AO1913" s="57"/>
    </row>
    <row r="1914" spans="1:45" x14ac:dyDescent="0.2">
      <c r="A1914" s="56">
        <v>39556</v>
      </c>
      <c r="B1914" s="57"/>
      <c r="C1914" s="57"/>
      <c r="D1914" s="57"/>
      <c r="E1914" s="57"/>
      <c r="F1914" s="57">
        <v>19</v>
      </c>
      <c r="G1914" s="57">
        <v>134</v>
      </c>
      <c r="H1914" s="57">
        <v>3475</v>
      </c>
      <c r="I1914" s="57">
        <v>466821</v>
      </c>
      <c r="J1914" s="57">
        <v>46</v>
      </c>
      <c r="K1914" s="57">
        <v>168</v>
      </c>
      <c r="L1914" s="57">
        <v>3350</v>
      </c>
      <c r="M1914" s="57">
        <v>563250</v>
      </c>
      <c r="N1914" s="57">
        <v>65</v>
      </c>
      <c r="O1914" s="57">
        <v>192</v>
      </c>
      <c r="P1914" s="57">
        <v>3380</v>
      </c>
      <c r="Q1914" s="57">
        <v>643709</v>
      </c>
      <c r="R1914" s="57">
        <v>22</v>
      </c>
      <c r="S1914" s="57">
        <v>232</v>
      </c>
      <c r="T1914" s="57">
        <v>3150</v>
      </c>
      <c r="U1914" s="57">
        <v>730514</v>
      </c>
      <c r="V1914" s="57">
        <v>114</v>
      </c>
      <c r="W1914" s="57">
        <v>267</v>
      </c>
      <c r="X1914" s="57">
        <v>3280</v>
      </c>
      <c r="Y1914" s="57">
        <v>877314</v>
      </c>
      <c r="Z1914" s="57">
        <v>21</v>
      </c>
      <c r="AA1914" s="57">
        <v>304</v>
      </c>
      <c r="AB1914" s="57">
        <v>3200</v>
      </c>
      <c r="AC1914" s="57">
        <v>971276</v>
      </c>
      <c r="AD1914" s="57">
        <v>18</v>
      </c>
      <c r="AE1914" s="57">
        <v>339</v>
      </c>
      <c r="AF1914" s="57">
        <v>3220</v>
      </c>
      <c r="AG1914" s="57">
        <v>1091222</v>
      </c>
      <c r="AH1914" s="57"/>
      <c r="AI1914" s="57"/>
      <c r="AJ1914" s="57"/>
      <c r="AK1914" s="57"/>
      <c r="AL1914" s="57"/>
      <c r="AM1914" s="57"/>
      <c r="AN1914" s="57"/>
      <c r="AO1914" s="57"/>
    </row>
    <row r="1915" spans="1:45" x14ac:dyDescent="0.2">
      <c r="A1915" s="56">
        <v>39559</v>
      </c>
      <c r="B1915" s="57">
        <v>4</v>
      </c>
      <c r="C1915" s="57">
        <v>100</v>
      </c>
      <c r="D1915" s="57">
        <v>3000</v>
      </c>
      <c r="E1915" s="57">
        <v>360000</v>
      </c>
      <c r="F1915" s="57"/>
      <c r="G1915" s="57"/>
      <c r="H1915" s="57"/>
      <c r="I1915" s="57"/>
      <c r="J1915" s="57">
        <v>12</v>
      </c>
      <c r="K1915" s="57">
        <v>170</v>
      </c>
      <c r="L1915" s="57">
        <v>2900</v>
      </c>
      <c r="M1915" s="57">
        <v>492033</v>
      </c>
      <c r="N1915" s="57">
        <v>49</v>
      </c>
      <c r="O1915" s="57">
        <v>205</v>
      </c>
      <c r="P1915" s="57">
        <v>3400</v>
      </c>
      <c r="Q1915" s="57">
        <v>693808</v>
      </c>
      <c r="R1915" s="57">
        <v>1</v>
      </c>
      <c r="S1915" s="57">
        <v>230</v>
      </c>
      <c r="T1915" s="57">
        <v>3200</v>
      </c>
      <c r="U1915" s="57">
        <v>736000</v>
      </c>
      <c r="V1915" s="57">
        <v>51</v>
      </c>
      <c r="W1915" s="57">
        <v>260</v>
      </c>
      <c r="X1915" s="57">
        <v>2880</v>
      </c>
      <c r="Y1915" s="57">
        <v>794427</v>
      </c>
      <c r="Z1915" s="57">
        <v>153</v>
      </c>
      <c r="AA1915" s="57">
        <v>293</v>
      </c>
      <c r="AB1915" s="57">
        <v>3200</v>
      </c>
      <c r="AC1915" s="57">
        <v>903796</v>
      </c>
      <c r="AD1915" s="57"/>
      <c r="AE1915" s="57"/>
      <c r="AF1915" s="57"/>
      <c r="AG1915" s="57"/>
      <c r="AH1915" s="57"/>
      <c r="AI1915" s="57"/>
      <c r="AJ1915" s="57"/>
      <c r="AK1915" s="57"/>
      <c r="AL1915" s="57"/>
      <c r="AM1915" s="57"/>
      <c r="AN1915" s="57"/>
      <c r="AO1915" s="57"/>
    </row>
    <row r="1916" spans="1:45" x14ac:dyDescent="0.2">
      <c r="A1916" s="56">
        <v>39560</v>
      </c>
      <c r="B1916" s="57">
        <v>2</v>
      </c>
      <c r="C1916" s="57">
        <v>125</v>
      </c>
      <c r="D1916" s="57">
        <v>3300</v>
      </c>
      <c r="E1916" s="57">
        <v>412500</v>
      </c>
      <c r="F1916" s="57">
        <v>62</v>
      </c>
      <c r="G1916" s="57">
        <v>135</v>
      </c>
      <c r="H1916" s="57">
        <v>3510</v>
      </c>
      <c r="I1916" s="57">
        <v>472905</v>
      </c>
      <c r="J1916" s="57">
        <v>20</v>
      </c>
      <c r="K1916" s="57">
        <v>171</v>
      </c>
      <c r="L1916" s="57">
        <v>3400</v>
      </c>
      <c r="M1916" s="57">
        <v>580380</v>
      </c>
      <c r="N1916" s="57">
        <v>293</v>
      </c>
      <c r="O1916" s="57">
        <v>200</v>
      </c>
      <c r="P1916" s="57">
        <v>3400</v>
      </c>
      <c r="Q1916" s="57">
        <v>688424</v>
      </c>
      <c r="R1916" s="57">
        <v>71</v>
      </c>
      <c r="S1916" s="57">
        <v>233</v>
      </c>
      <c r="T1916" s="57">
        <v>3280</v>
      </c>
      <c r="U1916" s="57">
        <v>765139</v>
      </c>
      <c r="V1916" s="57"/>
      <c r="W1916" s="57"/>
      <c r="X1916" s="57"/>
      <c r="Y1916" s="57"/>
      <c r="Z1916" s="57">
        <v>24</v>
      </c>
      <c r="AA1916" s="57">
        <v>317</v>
      </c>
      <c r="AB1916" s="57">
        <v>3200</v>
      </c>
      <c r="AC1916" s="57">
        <v>1015733</v>
      </c>
      <c r="AD1916" s="57">
        <v>201</v>
      </c>
      <c r="AE1916" s="57">
        <v>325</v>
      </c>
      <c r="AF1916" s="57">
        <v>3095</v>
      </c>
      <c r="AG1916" s="57">
        <v>1023618</v>
      </c>
      <c r="AH1916" s="57">
        <v>17</v>
      </c>
      <c r="AI1916" s="57">
        <v>370</v>
      </c>
      <c r="AJ1916" s="57">
        <v>2980</v>
      </c>
      <c r="AK1916" s="57">
        <v>1104002</v>
      </c>
      <c r="AL1916" s="57"/>
      <c r="AM1916" s="57"/>
      <c r="AN1916" s="57"/>
      <c r="AO1916" s="57"/>
      <c r="AP1916">
        <v>2</v>
      </c>
      <c r="AQ1916">
        <v>635</v>
      </c>
      <c r="AR1916">
        <v>2950</v>
      </c>
      <c r="AS1916">
        <v>1871080</v>
      </c>
    </row>
    <row r="1917" spans="1:45" x14ac:dyDescent="0.2">
      <c r="A1917" s="56">
        <v>39562</v>
      </c>
      <c r="B1917" s="57">
        <v>3</v>
      </c>
      <c r="C1917" s="57">
        <v>99</v>
      </c>
      <c r="D1917" s="57">
        <v>3500</v>
      </c>
      <c r="E1917" s="57">
        <v>345333</v>
      </c>
      <c r="F1917" s="57">
        <v>22</v>
      </c>
      <c r="G1917" s="57">
        <v>133</v>
      </c>
      <c r="H1917" s="57">
        <v>3525</v>
      </c>
      <c r="I1917" s="57">
        <v>468282</v>
      </c>
      <c r="J1917" s="57">
        <v>36</v>
      </c>
      <c r="K1917" s="57">
        <v>171</v>
      </c>
      <c r="L1917" s="57">
        <v>3300</v>
      </c>
      <c r="M1917" s="57">
        <v>577133</v>
      </c>
      <c r="N1917" s="57">
        <v>133</v>
      </c>
      <c r="O1917" s="57">
        <v>195</v>
      </c>
      <c r="P1917" s="57">
        <v>3295</v>
      </c>
      <c r="Q1917" s="57">
        <v>653400</v>
      </c>
      <c r="R1917" s="57"/>
      <c r="S1917" s="57"/>
      <c r="T1917" s="57"/>
      <c r="U1917" s="57"/>
      <c r="V1917" s="57">
        <v>1</v>
      </c>
      <c r="W1917" s="57">
        <v>256</v>
      </c>
      <c r="X1917" s="57">
        <v>2900</v>
      </c>
      <c r="Y1917" s="57">
        <v>742400</v>
      </c>
      <c r="Z1917" s="57">
        <v>42</v>
      </c>
      <c r="AA1917" s="57">
        <v>299</v>
      </c>
      <c r="AB1917" s="57">
        <v>3130</v>
      </c>
      <c r="AC1917" s="57">
        <v>935017</v>
      </c>
      <c r="AD1917" s="57">
        <v>35</v>
      </c>
      <c r="AE1917" s="57">
        <v>327</v>
      </c>
      <c r="AF1917" s="57">
        <v>2975</v>
      </c>
      <c r="AG1917" s="57">
        <v>973789</v>
      </c>
      <c r="AH1917" s="57">
        <v>34</v>
      </c>
      <c r="AI1917" s="57">
        <v>383</v>
      </c>
      <c r="AJ1917" s="57">
        <v>3030</v>
      </c>
      <c r="AK1917" s="57">
        <v>1160640</v>
      </c>
      <c r="AL1917" s="57"/>
      <c r="AM1917" s="57"/>
      <c r="AN1917" s="57"/>
      <c r="AO1917" s="57"/>
      <c r="AP1917">
        <v>4</v>
      </c>
      <c r="AQ1917">
        <v>626</v>
      </c>
      <c r="AR1917">
        <v>3055</v>
      </c>
      <c r="AS1917">
        <v>1934180</v>
      </c>
    </row>
    <row r="1918" spans="1:45" x14ac:dyDescent="0.2">
      <c r="A1918" s="56">
        <v>39563</v>
      </c>
      <c r="B1918" s="57">
        <v>7</v>
      </c>
      <c r="C1918" s="57">
        <v>120</v>
      </c>
      <c r="D1918" s="57">
        <v>3550</v>
      </c>
      <c r="E1918" s="57">
        <v>424986</v>
      </c>
      <c r="F1918" s="57">
        <v>5</v>
      </c>
      <c r="G1918" s="57">
        <v>141</v>
      </c>
      <c r="H1918" s="57">
        <v>3500</v>
      </c>
      <c r="I1918" s="57">
        <v>494200</v>
      </c>
      <c r="J1918" s="57">
        <v>54</v>
      </c>
      <c r="K1918" s="57">
        <v>158</v>
      </c>
      <c r="L1918" s="57">
        <v>3483</v>
      </c>
      <c r="M1918" s="57">
        <v>541924</v>
      </c>
      <c r="N1918" s="57">
        <v>35</v>
      </c>
      <c r="O1918" s="57">
        <v>204</v>
      </c>
      <c r="P1918" s="57">
        <v>3517</v>
      </c>
      <c r="Q1918" s="57">
        <v>715609</v>
      </c>
      <c r="R1918" s="57">
        <v>20</v>
      </c>
      <c r="S1918" s="57">
        <v>245</v>
      </c>
      <c r="T1918" s="57">
        <v>3460</v>
      </c>
      <c r="U1918" s="57">
        <v>847354</v>
      </c>
      <c r="V1918" s="57">
        <v>31</v>
      </c>
      <c r="W1918" s="57">
        <v>277</v>
      </c>
      <c r="X1918" s="57">
        <v>3175</v>
      </c>
      <c r="Y1918" s="57">
        <v>892764</v>
      </c>
      <c r="Z1918" s="57">
        <v>82</v>
      </c>
      <c r="AA1918" s="57">
        <v>282</v>
      </c>
      <c r="AB1918" s="57">
        <v>3270</v>
      </c>
      <c r="AC1918" s="57">
        <v>920998</v>
      </c>
      <c r="AD1918" s="57"/>
      <c r="AE1918" s="57"/>
      <c r="AF1918" s="57"/>
      <c r="AG1918" s="57"/>
      <c r="AH1918" s="57"/>
      <c r="AI1918" s="57"/>
      <c r="AJ1918" s="57"/>
      <c r="AK1918" s="57"/>
      <c r="AL1918" s="57"/>
      <c r="AM1918" s="57"/>
      <c r="AN1918" s="57"/>
      <c r="AO1918" s="57"/>
      <c r="AP1918">
        <v>2</v>
      </c>
      <c r="AQ1918">
        <v>729</v>
      </c>
      <c r="AR1918">
        <v>2960</v>
      </c>
      <c r="AS1918">
        <v>2158300</v>
      </c>
    </row>
    <row r="1919" spans="1:45" x14ac:dyDescent="0.2">
      <c r="A1919" s="56">
        <v>39566</v>
      </c>
      <c r="B1919" s="57"/>
      <c r="C1919" s="57"/>
      <c r="D1919" s="57"/>
      <c r="E1919" s="57"/>
      <c r="F1919" s="57"/>
      <c r="G1919" s="57"/>
      <c r="H1919" s="57"/>
      <c r="I1919" s="57"/>
      <c r="J1919" s="57">
        <v>64</v>
      </c>
      <c r="K1919" s="57">
        <v>162</v>
      </c>
      <c r="L1919" s="57">
        <v>3317</v>
      </c>
      <c r="M1919" s="57">
        <v>534416</v>
      </c>
      <c r="N1919" s="57">
        <v>94</v>
      </c>
      <c r="O1919" s="57">
        <v>193</v>
      </c>
      <c r="P1919" s="57">
        <v>3450</v>
      </c>
      <c r="Q1919" s="57">
        <v>667045</v>
      </c>
      <c r="R1919" s="57"/>
      <c r="S1919" s="57"/>
      <c r="T1919" s="57"/>
      <c r="U1919" s="57"/>
      <c r="V1919" s="57">
        <v>10</v>
      </c>
      <c r="W1919" s="57">
        <v>254</v>
      </c>
      <c r="X1919" s="57">
        <v>3160</v>
      </c>
      <c r="Y1919" s="57">
        <v>802640</v>
      </c>
      <c r="Z1919" s="57">
        <v>38</v>
      </c>
      <c r="AA1919" s="57">
        <v>299</v>
      </c>
      <c r="AB1919" s="57">
        <v>3120</v>
      </c>
      <c r="AC1919" s="57">
        <v>934358</v>
      </c>
      <c r="AD1919" s="57">
        <v>18</v>
      </c>
      <c r="AE1919" s="57">
        <v>325</v>
      </c>
      <c r="AF1919" s="57">
        <v>3050</v>
      </c>
      <c r="AG1919" s="57">
        <v>990572</v>
      </c>
      <c r="AH1919" s="57"/>
      <c r="AI1919" s="57"/>
      <c r="AJ1919" s="57"/>
      <c r="AK1919" s="57"/>
      <c r="AL1919" s="57"/>
      <c r="AM1919" s="57"/>
      <c r="AN1919" s="57"/>
      <c r="AO1919" s="57"/>
      <c r="AP1919">
        <v>2</v>
      </c>
      <c r="AQ1919">
        <v>513</v>
      </c>
      <c r="AR1919">
        <v>3080</v>
      </c>
      <c r="AS1919">
        <v>1580420</v>
      </c>
    </row>
    <row r="1920" spans="1:45" x14ac:dyDescent="0.2">
      <c r="A1920" s="56">
        <v>39567</v>
      </c>
      <c r="B1920" s="57">
        <v>10</v>
      </c>
      <c r="C1920" s="57">
        <v>117</v>
      </c>
      <c r="D1920" s="57">
        <v>3025</v>
      </c>
      <c r="E1920" s="57">
        <v>356610</v>
      </c>
      <c r="F1920" s="57">
        <v>87</v>
      </c>
      <c r="G1920" s="57">
        <v>140</v>
      </c>
      <c r="H1920" s="57">
        <v>3412</v>
      </c>
      <c r="I1920" s="57">
        <v>476936</v>
      </c>
      <c r="J1920" s="57">
        <v>12</v>
      </c>
      <c r="K1920" s="57">
        <v>160</v>
      </c>
      <c r="L1920" s="57">
        <v>3400</v>
      </c>
      <c r="M1920" s="57">
        <v>546192</v>
      </c>
      <c r="N1920" s="57">
        <v>326</v>
      </c>
      <c r="O1920" s="57">
        <v>192</v>
      </c>
      <c r="P1920" s="57">
        <v>3515</v>
      </c>
      <c r="Q1920" s="57">
        <v>676289</v>
      </c>
      <c r="R1920" s="57">
        <v>10</v>
      </c>
      <c r="S1920" s="57">
        <v>233</v>
      </c>
      <c r="T1920" s="57">
        <v>3450</v>
      </c>
      <c r="U1920" s="57">
        <v>803850</v>
      </c>
      <c r="V1920" s="57">
        <v>12</v>
      </c>
      <c r="W1920" s="57">
        <v>274</v>
      </c>
      <c r="X1920" s="57">
        <v>3080</v>
      </c>
      <c r="Y1920" s="57">
        <v>843920</v>
      </c>
      <c r="Z1920" s="57">
        <v>58</v>
      </c>
      <c r="AA1920" s="57">
        <v>287</v>
      </c>
      <c r="AB1920" s="57">
        <v>3193</v>
      </c>
      <c r="AC1920" s="57">
        <v>915171</v>
      </c>
      <c r="AD1920" s="57">
        <v>9</v>
      </c>
      <c r="AE1920" s="57">
        <v>358</v>
      </c>
      <c r="AF1920" s="57">
        <v>2840</v>
      </c>
      <c r="AG1920" s="57">
        <v>1016089</v>
      </c>
      <c r="AH1920" s="57">
        <v>4</v>
      </c>
      <c r="AI1920" s="57">
        <v>382</v>
      </c>
      <c r="AJ1920" s="57">
        <v>3053</v>
      </c>
      <c r="AK1920" s="57">
        <v>1201970</v>
      </c>
      <c r="AL1920" s="57"/>
      <c r="AM1920" s="57"/>
      <c r="AN1920" s="57"/>
      <c r="AO1920" s="57"/>
      <c r="AP1920">
        <v>6</v>
      </c>
      <c r="AQ1920">
        <v>631</v>
      </c>
      <c r="AR1920">
        <v>3108</v>
      </c>
      <c r="AS1920">
        <v>1895080</v>
      </c>
    </row>
    <row r="1922" spans="1:45" x14ac:dyDescent="0.2">
      <c r="A1922" s="51">
        <v>39569</v>
      </c>
      <c r="B1922">
        <v>26</v>
      </c>
      <c r="C1922">
        <v>124</v>
      </c>
      <c r="D1922">
        <v>3338</v>
      </c>
      <c r="E1922">
        <v>420781</v>
      </c>
      <c r="F1922">
        <v>9</v>
      </c>
      <c r="G1922">
        <v>141</v>
      </c>
      <c r="H1922">
        <v>3138</v>
      </c>
      <c r="I1922">
        <v>475856</v>
      </c>
      <c r="J1922">
        <v>122</v>
      </c>
      <c r="K1922">
        <v>167</v>
      </c>
      <c r="L1922">
        <v>3375</v>
      </c>
      <c r="M1922">
        <v>589529</v>
      </c>
      <c r="N1922">
        <v>106</v>
      </c>
      <c r="O1922">
        <v>200</v>
      </c>
      <c r="P1922">
        <v>3474</v>
      </c>
      <c r="Q1922">
        <v>713114</v>
      </c>
      <c r="R1922">
        <v>7</v>
      </c>
      <c r="S1922">
        <v>244</v>
      </c>
      <c r="T1922">
        <v>3040</v>
      </c>
      <c r="U1922">
        <v>737377</v>
      </c>
      <c r="V1922">
        <v>33</v>
      </c>
      <c r="W1922">
        <v>270</v>
      </c>
      <c r="X1922">
        <v>3210</v>
      </c>
      <c r="Y1922">
        <v>866924</v>
      </c>
      <c r="Z1922">
        <v>40</v>
      </c>
      <c r="AA1922">
        <v>301</v>
      </c>
      <c r="AB1922">
        <v>3133</v>
      </c>
      <c r="AC1922">
        <v>953331</v>
      </c>
      <c r="AP1922">
        <v>8</v>
      </c>
      <c r="AQ1922">
        <v>576</v>
      </c>
      <c r="AR1922">
        <v>2950</v>
      </c>
      <c r="AS1922">
        <v>1696055</v>
      </c>
    </row>
    <row r="1923" spans="1:45" x14ac:dyDescent="0.2">
      <c r="A1923" s="51">
        <v>39570</v>
      </c>
      <c r="B1923">
        <v>45</v>
      </c>
      <c r="C1923">
        <v>121</v>
      </c>
      <c r="D1923">
        <v>3400</v>
      </c>
      <c r="E1923">
        <v>411218</v>
      </c>
      <c r="F1923">
        <v>64</v>
      </c>
      <c r="G1923">
        <v>138</v>
      </c>
      <c r="H1923">
        <v>3483</v>
      </c>
      <c r="I1923">
        <v>486261</v>
      </c>
      <c r="J1923">
        <v>50</v>
      </c>
      <c r="K1923">
        <v>166</v>
      </c>
      <c r="L1923">
        <v>3500</v>
      </c>
      <c r="M1923">
        <v>580524</v>
      </c>
      <c r="N1923">
        <v>56</v>
      </c>
      <c r="O1923">
        <v>197</v>
      </c>
      <c r="P1923">
        <v>3683</v>
      </c>
      <c r="Q1923">
        <v>731018</v>
      </c>
      <c r="V1923">
        <v>17</v>
      </c>
      <c r="W1923">
        <v>260</v>
      </c>
      <c r="X1923">
        <v>3340</v>
      </c>
      <c r="Y1923">
        <v>867614</v>
      </c>
      <c r="Z1923">
        <v>2</v>
      </c>
      <c r="AA1923">
        <v>292</v>
      </c>
      <c r="AB1923">
        <v>3160</v>
      </c>
      <c r="AC1923">
        <v>922720</v>
      </c>
      <c r="AD1923">
        <v>18</v>
      </c>
      <c r="AE1923">
        <v>326</v>
      </c>
      <c r="AF1923">
        <v>3180</v>
      </c>
      <c r="AG1923">
        <v>1036327</v>
      </c>
    </row>
    <row r="1924" spans="1:45" x14ac:dyDescent="0.2">
      <c r="A1924" s="51">
        <v>39573</v>
      </c>
    </row>
    <row r="1925" spans="1:45" x14ac:dyDescent="0.2">
      <c r="A1925" s="51">
        <v>39574</v>
      </c>
      <c r="B1925">
        <v>4</v>
      </c>
      <c r="C1925">
        <v>114</v>
      </c>
      <c r="D1925">
        <v>3600</v>
      </c>
      <c r="E1925">
        <v>408600</v>
      </c>
      <c r="F1925">
        <v>61</v>
      </c>
      <c r="G1925">
        <v>132</v>
      </c>
      <c r="H1925">
        <v>3467</v>
      </c>
      <c r="I1925">
        <v>457030</v>
      </c>
      <c r="J1925">
        <v>80</v>
      </c>
      <c r="K1925">
        <v>155</v>
      </c>
      <c r="L1925">
        <v>3162</v>
      </c>
      <c r="M1925">
        <v>521065</v>
      </c>
      <c r="N1925">
        <v>132</v>
      </c>
      <c r="O1925">
        <v>205</v>
      </c>
      <c r="P1925">
        <v>3481</v>
      </c>
      <c r="Q1925">
        <v>727837</v>
      </c>
      <c r="R1925">
        <v>273</v>
      </c>
      <c r="S1925">
        <v>230</v>
      </c>
      <c r="T1925">
        <v>3453</v>
      </c>
      <c r="U1925">
        <v>814145</v>
      </c>
      <c r="V1925">
        <v>17</v>
      </c>
      <c r="W1925">
        <v>255</v>
      </c>
      <c r="X1925">
        <v>3240</v>
      </c>
      <c r="Y1925">
        <v>827534</v>
      </c>
      <c r="Z1925">
        <v>54</v>
      </c>
      <c r="AA1925">
        <v>285</v>
      </c>
      <c r="AB1925">
        <v>3220</v>
      </c>
      <c r="AC1925">
        <v>926662</v>
      </c>
      <c r="AD1925">
        <v>1</v>
      </c>
      <c r="AE1925">
        <v>348</v>
      </c>
      <c r="AF1925">
        <v>2980</v>
      </c>
      <c r="AG1925">
        <v>1037040</v>
      </c>
      <c r="AL1925">
        <v>12</v>
      </c>
      <c r="AM1925">
        <v>423</v>
      </c>
      <c r="AN1925">
        <v>2900</v>
      </c>
      <c r="AO1925">
        <v>1226700</v>
      </c>
      <c r="AP1925">
        <v>1</v>
      </c>
      <c r="AQ1925">
        <v>674</v>
      </c>
      <c r="AR1925">
        <v>3060</v>
      </c>
      <c r="AS1925">
        <v>2062440</v>
      </c>
    </row>
    <row r="1926" spans="1:45" x14ac:dyDescent="0.2">
      <c r="A1926" s="51">
        <v>39576</v>
      </c>
      <c r="B1926">
        <v>93</v>
      </c>
      <c r="C1926">
        <v>121</v>
      </c>
      <c r="D1926">
        <v>3250</v>
      </c>
      <c r="E1926">
        <v>412828</v>
      </c>
      <c r="F1926">
        <v>154</v>
      </c>
      <c r="G1926">
        <v>142</v>
      </c>
      <c r="H1926">
        <v>3381</v>
      </c>
      <c r="I1926">
        <v>472491</v>
      </c>
      <c r="J1926">
        <v>287</v>
      </c>
      <c r="K1926">
        <v>165</v>
      </c>
      <c r="L1926">
        <v>3380</v>
      </c>
      <c r="M1926">
        <v>567565</v>
      </c>
      <c r="N1926">
        <v>243</v>
      </c>
      <c r="O1926">
        <v>202</v>
      </c>
      <c r="P1926">
        <v>3201</v>
      </c>
      <c r="Q1926">
        <v>678843</v>
      </c>
      <c r="R1926">
        <v>67</v>
      </c>
      <c r="S1926">
        <v>234</v>
      </c>
      <c r="T1926">
        <v>3305</v>
      </c>
      <c r="U1926">
        <v>771361</v>
      </c>
      <c r="V1926">
        <v>134</v>
      </c>
      <c r="W1926">
        <v>262</v>
      </c>
      <c r="X1926">
        <v>3109</v>
      </c>
      <c r="Y1926">
        <v>818247</v>
      </c>
      <c r="Z1926">
        <v>141</v>
      </c>
      <c r="AA1926">
        <v>298</v>
      </c>
      <c r="AB1926">
        <v>3108</v>
      </c>
      <c r="AC1926">
        <v>935022</v>
      </c>
      <c r="AD1926">
        <v>121</v>
      </c>
      <c r="AE1926">
        <v>337</v>
      </c>
      <c r="AF1926">
        <v>3047</v>
      </c>
      <c r="AG1926">
        <v>1050698</v>
      </c>
      <c r="AH1926">
        <v>42</v>
      </c>
      <c r="AI1926">
        <v>363</v>
      </c>
      <c r="AJ1926">
        <v>3047</v>
      </c>
      <c r="AK1926">
        <v>116366</v>
      </c>
      <c r="AP1926">
        <v>21</v>
      </c>
      <c r="AQ1926">
        <v>485</v>
      </c>
      <c r="AR1926">
        <v>3010</v>
      </c>
      <c r="AS1926">
        <v>1491244</v>
      </c>
    </row>
    <row r="1927" spans="1:45" x14ac:dyDescent="0.2">
      <c r="A1927" s="51">
        <v>39577</v>
      </c>
      <c r="B1927">
        <v>45</v>
      </c>
      <c r="C1927">
        <v>120</v>
      </c>
      <c r="D1927">
        <v>3400</v>
      </c>
      <c r="E1927">
        <v>408302</v>
      </c>
      <c r="F1927">
        <v>10</v>
      </c>
      <c r="G1927">
        <v>140</v>
      </c>
      <c r="H1927">
        <v>3500</v>
      </c>
      <c r="I1927">
        <v>489300</v>
      </c>
      <c r="J1927">
        <v>45</v>
      </c>
      <c r="K1927">
        <v>162</v>
      </c>
      <c r="L1927">
        <v>3300</v>
      </c>
      <c r="M1927">
        <v>497440</v>
      </c>
      <c r="N1927">
        <v>127</v>
      </c>
      <c r="O1927">
        <v>209</v>
      </c>
      <c r="P1927">
        <v>3450</v>
      </c>
      <c r="Q1927">
        <v>712346</v>
      </c>
      <c r="V1927">
        <v>16</v>
      </c>
      <c r="W1927">
        <v>264</v>
      </c>
      <c r="X1927">
        <v>3200</v>
      </c>
      <c r="Y1927">
        <v>845600</v>
      </c>
      <c r="Z1927">
        <v>163</v>
      </c>
      <c r="AA1927">
        <v>287</v>
      </c>
      <c r="AB1927">
        <v>3160</v>
      </c>
      <c r="AC1927">
        <v>916413</v>
      </c>
      <c r="AH1927">
        <v>1</v>
      </c>
      <c r="AI1927">
        <v>372</v>
      </c>
      <c r="AJ1927">
        <v>2940</v>
      </c>
      <c r="AK1927">
        <v>1093680</v>
      </c>
      <c r="AP1927">
        <v>2</v>
      </c>
      <c r="AQ1927">
        <v>513</v>
      </c>
      <c r="AR1927">
        <v>3010</v>
      </c>
      <c r="AS1927">
        <v>1543800</v>
      </c>
    </row>
    <row r="1928" spans="1:45" x14ac:dyDescent="0.2">
      <c r="A1928" s="51">
        <v>39580</v>
      </c>
      <c r="B1928">
        <v>13</v>
      </c>
      <c r="C1928">
        <v>117</v>
      </c>
      <c r="D1928">
        <v>3500</v>
      </c>
      <c r="E1928">
        <v>409769</v>
      </c>
      <c r="F1928">
        <v>5</v>
      </c>
      <c r="G1928">
        <v>140</v>
      </c>
      <c r="H1928">
        <v>3500</v>
      </c>
      <c r="I1928">
        <v>488600</v>
      </c>
      <c r="N1928">
        <v>107</v>
      </c>
      <c r="O1928">
        <v>201</v>
      </c>
      <c r="P1928">
        <v>3364</v>
      </c>
      <c r="Q1928">
        <v>676957</v>
      </c>
      <c r="R1928">
        <v>41</v>
      </c>
      <c r="S1928">
        <v>232</v>
      </c>
      <c r="T1928">
        <v>3290</v>
      </c>
      <c r="U1928">
        <v>762034</v>
      </c>
    </row>
    <row r="1929" spans="1:45" x14ac:dyDescent="0.2">
      <c r="A1929" s="51">
        <v>39581</v>
      </c>
      <c r="B1929">
        <v>34</v>
      </c>
      <c r="C1929">
        <v>122</v>
      </c>
      <c r="D1929">
        <v>3350</v>
      </c>
      <c r="E1929">
        <v>407518</v>
      </c>
      <c r="F1929">
        <v>11</v>
      </c>
      <c r="G1929">
        <v>144</v>
      </c>
      <c r="H1929">
        <v>3400</v>
      </c>
      <c r="I1929">
        <v>490518</v>
      </c>
      <c r="J1929">
        <v>181</v>
      </c>
      <c r="K1929">
        <v>165</v>
      </c>
      <c r="L1929">
        <v>3425</v>
      </c>
      <c r="M1929">
        <v>565748</v>
      </c>
      <c r="N1929">
        <v>353</v>
      </c>
      <c r="O1929">
        <v>197</v>
      </c>
      <c r="P1929">
        <v>3425</v>
      </c>
      <c r="Q1929">
        <v>692051</v>
      </c>
      <c r="R1929">
        <v>298</v>
      </c>
      <c r="S1929">
        <v>232</v>
      </c>
      <c r="T1929">
        <v>3230</v>
      </c>
      <c r="U1929">
        <v>758808</v>
      </c>
      <c r="V1929">
        <v>45</v>
      </c>
      <c r="W1929">
        <v>256</v>
      </c>
      <c r="X1929">
        <v>3240</v>
      </c>
      <c r="Y1929">
        <v>833354</v>
      </c>
      <c r="Z1929">
        <v>1</v>
      </c>
      <c r="AA1929">
        <v>314</v>
      </c>
      <c r="AB1929">
        <v>2500</v>
      </c>
      <c r="AC1929">
        <v>785000</v>
      </c>
      <c r="AD1929">
        <v>2</v>
      </c>
      <c r="AE1929">
        <v>330</v>
      </c>
      <c r="AF1929">
        <v>2990</v>
      </c>
      <c r="AG1929">
        <v>986600</v>
      </c>
      <c r="AP1929">
        <v>7</v>
      </c>
      <c r="AQ1929">
        <v>658</v>
      </c>
      <c r="AR1929">
        <v>3080</v>
      </c>
      <c r="AS1929">
        <v>2022846</v>
      </c>
    </row>
    <row r="1930" spans="1:45" x14ac:dyDescent="0.2">
      <c r="A1930" s="51">
        <v>39583</v>
      </c>
      <c r="B1930">
        <v>67</v>
      </c>
      <c r="C1930">
        <v>121</v>
      </c>
      <c r="D1930">
        <v>3350</v>
      </c>
      <c r="E1930">
        <v>409694</v>
      </c>
      <c r="F1930">
        <v>94</v>
      </c>
      <c r="G1930">
        <v>142</v>
      </c>
      <c r="H1930">
        <v>3357</v>
      </c>
      <c r="I1930">
        <v>490876</v>
      </c>
      <c r="J1930">
        <v>75</v>
      </c>
      <c r="K1930">
        <v>163</v>
      </c>
      <c r="L1930">
        <v>3336</v>
      </c>
      <c r="M1930">
        <v>554169</v>
      </c>
      <c r="N1930">
        <v>186</v>
      </c>
      <c r="O1930">
        <v>201</v>
      </c>
      <c r="P1930">
        <v>3260</v>
      </c>
      <c r="Q1930">
        <v>689752</v>
      </c>
      <c r="R1930">
        <v>93</v>
      </c>
      <c r="S1930">
        <v>240</v>
      </c>
      <c r="T1930">
        <v>3078</v>
      </c>
      <c r="U1930">
        <v>739186</v>
      </c>
      <c r="V1930">
        <v>26</v>
      </c>
      <c r="W1930">
        <v>264</v>
      </c>
      <c r="X1930">
        <v>3170</v>
      </c>
      <c r="Y1930">
        <v>835708</v>
      </c>
      <c r="Z1930">
        <v>127</v>
      </c>
      <c r="AA1930">
        <v>301</v>
      </c>
      <c r="AB1930">
        <v>3152</v>
      </c>
      <c r="AC1930">
        <v>946759</v>
      </c>
      <c r="AD1930">
        <v>4</v>
      </c>
      <c r="AE1930">
        <v>332</v>
      </c>
      <c r="AF1930">
        <v>2750</v>
      </c>
      <c r="AG1930">
        <v>913000</v>
      </c>
      <c r="AL1930">
        <v>1</v>
      </c>
      <c r="AM1930">
        <v>476</v>
      </c>
      <c r="AN1930">
        <v>3000</v>
      </c>
      <c r="AO1930">
        <v>1428000</v>
      </c>
      <c r="AP1930">
        <v>8</v>
      </c>
      <c r="AQ1930">
        <v>569</v>
      </c>
      <c r="AR1930">
        <v>3057</v>
      </c>
      <c r="AS1930">
        <v>1740155</v>
      </c>
    </row>
    <row r="1931" spans="1:45" x14ac:dyDescent="0.2">
      <c r="A1931" s="51">
        <v>39584</v>
      </c>
      <c r="F1931">
        <v>35</v>
      </c>
      <c r="G1931">
        <v>143</v>
      </c>
      <c r="H1931">
        <v>3450</v>
      </c>
      <c r="I1931">
        <v>493449</v>
      </c>
      <c r="J1931">
        <v>256</v>
      </c>
      <c r="K1931">
        <v>173</v>
      </c>
      <c r="L1931">
        <v>3483</v>
      </c>
      <c r="M1931">
        <v>609961</v>
      </c>
      <c r="N1931">
        <v>49</v>
      </c>
      <c r="O1931">
        <v>198</v>
      </c>
      <c r="P1931">
        <v>3325</v>
      </c>
      <c r="Q1931">
        <v>657667</v>
      </c>
      <c r="V1931">
        <v>11</v>
      </c>
      <c r="W1931">
        <v>267</v>
      </c>
      <c r="X1931">
        <v>3240</v>
      </c>
      <c r="Y1931">
        <v>864196</v>
      </c>
      <c r="Z1931">
        <v>15</v>
      </c>
      <c r="AA1931">
        <v>299</v>
      </c>
      <c r="AB1931">
        <v>3060</v>
      </c>
      <c r="AC1931">
        <v>916368</v>
      </c>
      <c r="AP1931">
        <v>2</v>
      </c>
      <c r="AQ1931">
        <v>604</v>
      </c>
      <c r="AR1931">
        <v>2990</v>
      </c>
      <c r="AS1931">
        <v>1806660</v>
      </c>
    </row>
    <row r="1932" spans="1:45" x14ac:dyDescent="0.2">
      <c r="A1932" s="51">
        <v>39587</v>
      </c>
      <c r="B1932">
        <v>1</v>
      </c>
      <c r="C1932">
        <v>112</v>
      </c>
      <c r="D1932">
        <v>3400</v>
      </c>
      <c r="E1932">
        <v>380800</v>
      </c>
      <c r="J1932">
        <v>53</v>
      </c>
      <c r="K1932">
        <v>170</v>
      </c>
      <c r="L1932">
        <v>3500</v>
      </c>
      <c r="M1932">
        <v>595543</v>
      </c>
      <c r="N1932">
        <v>27</v>
      </c>
      <c r="O1932">
        <v>200</v>
      </c>
      <c r="P1932">
        <v>3600</v>
      </c>
      <c r="Q1932">
        <v>720533</v>
      </c>
      <c r="R1932">
        <v>21</v>
      </c>
      <c r="S1932">
        <v>226</v>
      </c>
      <c r="T1932">
        <v>3460</v>
      </c>
      <c r="U1932">
        <v>782619</v>
      </c>
    </row>
    <row r="1933" spans="1:45" x14ac:dyDescent="0.2">
      <c r="A1933" s="51">
        <v>39588</v>
      </c>
      <c r="B1933">
        <v>24</v>
      </c>
      <c r="C1933">
        <v>114</v>
      </c>
      <c r="D1933">
        <v>3300</v>
      </c>
      <c r="E1933">
        <v>377575</v>
      </c>
      <c r="F1933">
        <v>32</v>
      </c>
      <c r="G1933">
        <v>130</v>
      </c>
      <c r="H1933">
        <v>3500</v>
      </c>
      <c r="I1933">
        <v>455000</v>
      </c>
      <c r="J1933">
        <v>93</v>
      </c>
      <c r="K1933">
        <v>170</v>
      </c>
      <c r="L1933">
        <v>3380</v>
      </c>
      <c r="M1933">
        <v>568669</v>
      </c>
      <c r="N1933">
        <v>286</v>
      </c>
      <c r="O1933">
        <v>187</v>
      </c>
      <c r="P1933">
        <v>3400</v>
      </c>
      <c r="Q1933">
        <v>641630</v>
      </c>
      <c r="R1933">
        <v>41</v>
      </c>
      <c r="S1933">
        <v>241</v>
      </c>
      <c r="T1933">
        <v>3215</v>
      </c>
      <c r="U1933">
        <v>775478</v>
      </c>
      <c r="V1933">
        <v>226</v>
      </c>
      <c r="W1933">
        <v>274</v>
      </c>
      <c r="X1933">
        <v>3155</v>
      </c>
      <c r="Y1933">
        <v>874951</v>
      </c>
      <c r="Z1933">
        <v>90</v>
      </c>
      <c r="AA1933">
        <v>296</v>
      </c>
      <c r="AB1933">
        <v>3164</v>
      </c>
      <c r="AC1933">
        <v>938052</v>
      </c>
      <c r="AD1933">
        <v>72</v>
      </c>
      <c r="AE1933">
        <v>334</v>
      </c>
      <c r="AF1933">
        <v>3063</v>
      </c>
      <c r="AG1933">
        <v>1036215</v>
      </c>
      <c r="AP1933">
        <v>6</v>
      </c>
      <c r="AQ1933">
        <v>604</v>
      </c>
      <c r="AR1933">
        <v>3003</v>
      </c>
      <c r="AS1933">
        <v>1812573</v>
      </c>
    </row>
    <row r="1934" spans="1:45" x14ac:dyDescent="0.2">
      <c r="A1934" s="51">
        <v>39590</v>
      </c>
      <c r="F1934">
        <v>69</v>
      </c>
      <c r="G1934">
        <v>144</v>
      </c>
      <c r="H1934">
        <v>3480</v>
      </c>
      <c r="I1934">
        <v>501167</v>
      </c>
      <c r="J1934">
        <v>227</v>
      </c>
      <c r="K1934">
        <v>167</v>
      </c>
      <c r="L1934">
        <v>3580</v>
      </c>
      <c r="M1934">
        <v>590135</v>
      </c>
      <c r="N1934">
        <v>329</v>
      </c>
      <c r="O1934">
        <v>197</v>
      </c>
      <c r="P1934">
        <v>3520</v>
      </c>
      <c r="Q1934">
        <v>690781</v>
      </c>
      <c r="R1934">
        <v>113</v>
      </c>
      <c r="S1934">
        <v>236</v>
      </c>
      <c r="T1934">
        <v>3420</v>
      </c>
      <c r="U1934">
        <v>804860</v>
      </c>
      <c r="Z1934">
        <v>51</v>
      </c>
      <c r="AA1934">
        <v>297</v>
      </c>
      <c r="AB1934">
        <v>3240</v>
      </c>
      <c r="AC1934">
        <v>961091</v>
      </c>
      <c r="AD1934">
        <v>17</v>
      </c>
      <c r="AE1934">
        <v>344</v>
      </c>
      <c r="AF1934">
        <v>3200</v>
      </c>
      <c r="AG1934">
        <v>1101929</v>
      </c>
      <c r="AP1934">
        <v>8</v>
      </c>
      <c r="AQ1934">
        <v>469</v>
      </c>
      <c r="AR1934">
        <v>3056</v>
      </c>
      <c r="AS1934">
        <v>1433540</v>
      </c>
    </row>
    <row r="1935" spans="1:45" x14ac:dyDescent="0.2">
      <c r="A1935" s="51">
        <v>39591</v>
      </c>
      <c r="F1935">
        <v>11</v>
      </c>
      <c r="G1935">
        <v>130</v>
      </c>
      <c r="H1935">
        <v>3300</v>
      </c>
      <c r="I1935">
        <v>429000</v>
      </c>
      <c r="J1935">
        <v>31</v>
      </c>
      <c r="K1935">
        <v>160</v>
      </c>
      <c r="L1935">
        <v>3400</v>
      </c>
      <c r="M1935">
        <v>545535</v>
      </c>
      <c r="N1935">
        <v>19</v>
      </c>
      <c r="O1935">
        <v>186</v>
      </c>
      <c r="P1935">
        <v>3350</v>
      </c>
      <c r="Q1935">
        <v>623100</v>
      </c>
      <c r="R1935">
        <v>8</v>
      </c>
      <c r="S1935">
        <v>232</v>
      </c>
      <c r="T1935">
        <v>3200</v>
      </c>
      <c r="U1935">
        <v>740800</v>
      </c>
      <c r="V1935">
        <v>27</v>
      </c>
      <c r="W1935">
        <v>263</v>
      </c>
      <c r="X1935">
        <v>3150</v>
      </c>
      <c r="Y1935">
        <v>826668</v>
      </c>
      <c r="AP1935">
        <v>1</v>
      </c>
      <c r="AQ1935">
        <v>640</v>
      </c>
      <c r="AR1935">
        <v>3380</v>
      </c>
      <c r="AS1935">
        <v>2163200</v>
      </c>
    </row>
    <row r="1936" spans="1:45" x14ac:dyDescent="0.2">
      <c r="A1936" s="51">
        <v>39594</v>
      </c>
    </row>
    <row r="1937" spans="1:45" x14ac:dyDescent="0.2">
      <c r="A1937" s="51">
        <v>39595</v>
      </c>
      <c r="B1937">
        <v>5</v>
      </c>
      <c r="C1937">
        <v>117</v>
      </c>
      <c r="D1937">
        <v>3500</v>
      </c>
      <c r="E1937">
        <v>405480</v>
      </c>
      <c r="F1937">
        <v>47</v>
      </c>
      <c r="G1937">
        <v>138</v>
      </c>
      <c r="H1937">
        <v>3360</v>
      </c>
      <c r="I1937">
        <v>462813</v>
      </c>
      <c r="J1937">
        <v>145</v>
      </c>
      <c r="K1937">
        <v>167</v>
      </c>
      <c r="L1937">
        <v>3575</v>
      </c>
      <c r="M1937">
        <v>597193</v>
      </c>
      <c r="N1937">
        <v>372</v>
      </c>
      <c r="O1937">
        <v>197</v>
      </c>
      <c r="P1937">
        <v>3469</v>
      </c>
      <c r="Q1937">
        <v>690581</v>
      </c>
      <c r="R1937">
        <v>88</v>
      </c>
      <c r="S1937">
        <v>235</v>
      </c>
      <c r="T1937">
        <v>3310</v>
      </c>
      <c r="U1937">
        <v>782141</v>
      </c>
      <c r="V1937">
        <v>34</v>
      </c>
      <c r="W1937">
        <v>264</v>
      </c>
      <c r="X1937">
        <v>3190</v>
      </c>
      <c r="Y1937">
        <v>819481</v>
      </c>
      <c r="Z1937">
        <v>34</v>
      </c>
      <c r="AA1937">
        <v>281</v>
      </c>
      <c r="AB1937">
        <v>3130</v>
      </c>
      <c r="AC1937">
        <v>878634</v>
      </c>
      <c r="AP1937">
        <v>7</v>
      </c>
      <c r="AQ1937">
        <v>564</v>
      </c>
      <c r="AR1937">
        <v>3006</v>
      </c>
      <c r="AS1937">
        <v>1695880</v>
      </c>
    </row>
    <row r="1938" spans="1:45" x14ac:dyDescent="0.2">
      <c r="A1938" s="51">
        <v>39597</v>
      </c>
      <c r="B1938">
        <v>5</v>
      </c>
      <c r="C1938">
        <v>120</v>
      </c>
      <c r="D1938">
        <v>2817</v>
      </c>
      <c r="E1938">
        <v>355300</v>
      </c>
      <c r="F1938">
        <v>71</v>
      </c>
      <c r="G1938">
        <v>145</v>
      </c>
      <c r="H1938">
        <v>3133</v>
      </c>
      <c r="I1938">
        <v>452039</v>
      </c>
      <c r="J1938">
        <v>246</v>
      </c>
      <c r="K1938">
        <v>167</v>
      </c>
      <c r="L1938">
        <v>3541</v>
      </c>
      <c r="M1938">
        <v>588672</v>
      </c>
      <c r="N1938">
        <v>456</v>
      </c>
      <c r="O1938">
        <v>203</v>
      </c>
      <c r="P1938">
        <v>3464</v>
      </c>
      <c r="Q1938">
        <v>702089</v>
      </c>
      <c r="R1938">
        <v>189</v>
      </c>
      <c r="S1938">
        <v>236</v>
      </c>
      <c r="T1938">
        <v>3287</v>
      </c>
      <c r="U1938">
        <v>772429</v>
      </c>
      <c r="V1938">
        <v>129</v>
      </c>
      <c r="W1938">
        <v>259</v>
      </c>
      <c r="X1938">
        <v>3143</v>
      </c>
      <c r="Y1938">
        <v>813916</v>
      </c>
      <c r="Z1938">
        <v>138</v>
      </c>
      <c r="AA1938">
        <v>296</v>
      </c>
      <c r="AB1938">
        <v>2985</v>
      </c>
      <c r="AC1938">
        <v>881895</v>
      </c>
      <c r="AD1938">
        <v>52</v>
      </c>
      <c r="AE1938">
        <v>331</v>
      </c>
      <c r="AF1938">
        <v>3007</v>
      </c>
      <c r="AG1938">
        <v>997197</v>
      </c>
      <c r="AP1938">
        <v>52</v>
      </c>
      <c r="AQ1938">
        <v>451</v>
      </c>
      <c r="AR1938">
        <v>2869</v>
      </c>
      <c r="AS1938">
        <v>1323203</v>
      </c>
    </row>
    <row r="1939" spans="1:45" x14ac:dyDescent="0.2">
      <c r="A1939" s="53">
        <v>39598</v>
      </c>
      <c r="F1939">
        <v>29</v>
      </c>
      <c r="G1939">
        <v>148</v>
      </c>
      <c r="H1939">
        <v>3433</v>
      </c>
      <c r="I1939">
        <v>521400</v>
      </c>
      <c r="J1939">
        <v>67</v>
      </c>
      <c r="K1939">
        <v>172</v>
      </c>
      <c r="L1939">
        <v>3512</v>
      </c>
      <c r="M1939">
        <v>610093</v>
      </c>
      <c r="N1939">
        <v>77</v>
      </c>
      <c r="O1939">
        <v>198</v>
      </c>
      <c r="P1939">
        <v>3450</v>
      </c>
      <c r="Q1939">
        <v>688497</v>
      </c>
      <c r="R1939">
        <v>44</v>
      </c>
      <c r="S1939">
        <v>232</v>
      </c>
      <c r="T1939">
        <v>3320</v>
      </c>
      <c r="U1939">
        <v>770391</v>
      </c>
      <c r="Z1939">
        <v>86</v>
      </c>
      <c r="AA1939">
        <v>293</v>
      </c>
      <c r="AB1939">
        <v>3040</v>
      </c>
      <c r="AC1939">
        <v>892328</v>
      </c>
      <c r="AH1939">
        <v>45</v>
      </c>
      <c r="AI1939">
        <v>361</v>
      </c>
      <c r="AJ1939">
        <v>2700</v>
      </c>
      <c r="AK1939">
        <v>975900</v>
      </c>
      <c r="AP1939">
        <v>73</v>
      </c>
      <c r="AQ1939">
        <v>469</v>
      </c>
      <c r="AR1939">
        <v>3078</v>
      </c>
      <c r="AS1939">
        <v>1519736</v>
      </c>
    </row>
    <row r="1941" spans="1:45" x14ac:dyDescent="0.2">
      <c r="A1941" s="52">
        <v>39601</v>
      </c>
    </row>
    <row r="1942" spans="1:45" x14ac:dyDescent="0.2">
      <c r="A1942" s="51">
        <v>39602</v>
      </c>
      <c r="B1942">
        <v>33</v>
      </c>
      <c r="C1942">
        <v>110</v>
      </c>
      <c r="D1942">
        <v>3500</v>
      </c>
      <c r="E1942">
        <v>386273</v>
      </c>
      <c r="F1942">
        <v>63</v>
      </c>
      <c r="G1942">
        <v>144</v>
      </c>
      <c r="H1942">
        <v>3617</v>
      </c>
      <c r="I1942">
        <v>516906</v>
      </c>
      <c r="J1942">
        <v>121</v>
      </c>
      <c r="K1942">
        <v>158</v>
      </c>
      <c r="L1942">
        <v>3600</v>
      </c>
      <c r="M1942">
        <v>568031</v>
      </c>
      <c r="N1942">
        <v>543</v>
      </c>
      <c r="O1942">
        <v>194</v>
      </c>
      <c r="P1942">
        <v>3428</v>
      </c>
      <c r="Q1942">
        <v>677804</v>
      </c>
      <c r="R1942">
        <v>230</v>
      </c>
      <c r="S1942">
        <v>232</v>
      </c>
      <c r="T1942">
        <v>3368</v>
      </c>
      <c r="U1942">
        <v>759445</v>
      </c>
      <c r="V1942">
        <v>20</v>
      </c>
      <c r="W1942">
        <v>256</v>
      </c>
      <c r="X1942">
        <v>3440</v>
      </c>
      <c r="Y1942">
        <v>878920</v>
      </c>
      <c r="Z1942">
        <v>63</v>
      </c>
      <c r="AA1942">
        <v>298</v>
      </c>
      <c r="AB1942">
        <v>3060</v>
      </c>
      <c r="AC1942">
        <v>918851</v>
      </c>
      <c r="AD1942">
        <v>59</v>
      </c>
      <c r="AE1942">
        <v>341</v>
      </c>
      <c r="AF1942">
        <v>3090</v>
      </c>
      <c r="AG1942">
        <v>1057454</v>
      </c>
      <c r="AH1942">
        <v>15</v>
      </c>
      <c r="AI1942">
        <v>362</v>
      </c>
      <c r="AJ1942">
        <v>3160</v>
      </c>
      <c r="AK1942">
        <v>1143077</v>
      </c>
      <c r="AL1942">
        <v>1</v>
      </c>
      <c r="AM1942">
        <v>476</v>
      </c>
      <c r="AN1942">
        <v>3100</v>
      </c>
      <c r="AO1942">
        <v>1475600</v>
      </c>
      <c r="AP1942">
        <v>8</v>
      </c>
      <c r="AQ1942">
        <v>576</v>
      </c>
      <c r="AR1942">
        <v>3066</v>
      </c>
      <c r="AS1942">
        <v>1767860</v>
      </c>
    </row>
    <row r="1943" spans="1:45" x14ac:dyDescent="0.2">
      <c r="A1943" s="51">
        <v>39604</v>
      </c>
      <c r="B1943">
        <v>14</v>
      </c>
      <c r="C1943">
        <v>124</v>
      </c>
      <c r="D1943">
        <v>3180</v>
      </c>
      <c r="E1943">
        <v>415243</v>
      </c>
      <c r="F1943">
        <v>146</v>
      </c>
      <c r="G1943">
        <v>139</v>
      </c>
      <c r="H1943">
        <v>3461</v>
      </c>
      <c r="I1943">
        <v>488568</v>
      </c>
      <c r="J1943">
        <v>290</v>
      </c>
      <c r="K1943">
        <v>164</v>
      </c>
      <c r="L1943">
        <v>3393</v>
      </c>
      <c r="M1943">
        <v>582203</v>
      </c>
      <c r="N1943">
        <v>351</v>
      </c>
      <c r="O1943">
        <v>202</v>
      </c>
      <c r="P1943">
        <v>3396</v>
      </c>
      <c r="Q1943">
        <v>693564</v>
      </c>
      <c r="R1943">
        <v>115</v>
      </c>
      <c r="S1943">
        <v>229</v>
      </c>
      <c r="T1943">
        <v>3249</v>
      </c>
      <c r="U1943">
        <v>741823</v>
      </c>
      <c r="V1943">
        <v>22</v>
      </c>
      <c r="W1943">
        <v>272</v>
      </c>
      <c r="X1943">
        <v>3080</v>
      </c>
      <c r="Y1943">
        <v>843547</v>
      </c>
      <c r="Z1943">
        <v>117</v>
      </c>
      <c r="AA1943">
        <v>299</v>
      </c>
      <c r="AB1943">
        <v>2991</v>
      </c>
      <c r="AC1943">
        <v>882687</v>
      </c>
      <c r="AD1943">
        <v>63</v>
      </c>
      <c r="AE1943">
        <v>340</v>
      </c>
      <c r="AF1943">
        <v>2920</v>
      </c>
      <c r="AG1943">
        <v>993241</v>
      </c>
      <c r="AH1943">
        <v>3</v>
      </c>
      <c r="AI1943">
        <v>389</v>
      </c>
      <c r="AJ1943">
        <v>2650</v>
      </c>
      <c r="AK1943">
        <v>1024800</v>
      </c>
      <c r="AP1943">
        <v>13</v>
      </c>
      <c r="AQ1943">
        <v>626</v>
      </c>
      <c r="AR1943">
        <v>2894</v>
      </c>
      <c r="AS1943">
        <v>1802302</v>
      </c>
    </row>
    <row r="1944" spans="1:45" x14ac:dyDescent="0.2">
      <c r="A1944" s="51">
        <v>39605</v>
      </c>
      <c r="B1944">
        <v>14</v>
      </c>
      <c r="C1944">
        <v>122</v>
      </c>
      <c r="D1944">
        <v>3500</v>
      </c>
      <c r="E1944">
        <v>426500</v>
      </c>
      <c r="F1944">
        <v>25</v>
      </c>
      <c r="G1944">
        <v>147</v>
      </c>
      <c r="H1944">
        <v>3400</v>
      </c>
      <c r="I1944">
        <v>499392</v>
      </c>
      <c r="J1944">
        <v>61</v>
      </c>
      <c r="K1944">
        <v>170</v>
      </c>
      <c r="L1944">
        <v>3512</v>
      </c>
      <c r="M1944">
        <v>587939</v>
      </c>
      <c r="N1944">
        <v>39</v>
      </c>
      <c r="O1944">
        <v>194</v>
      </c>
      <c r="P1944">
        <v>3325</v>
      </c>
      <c r="Q1944">
        <v>642962</v>
      </c>
      <c r="R1944">
        <v>25</v>
      </c>
      <c r="S1944">
        <v>238</v>
      </c>
      <c r="T1944">
        <v>3210</v>
      </c>
      <c r="U1944">
        <v>765538</v>
      </c>
      <c r="AD1944">
        <v>55</v>
      </c>
      <c r="AE1944">
        <v>340</v>
      </c>
      <c r="AF1944">
        <v>3005</v>
      </c>
      <c r="AG1944">
        <v>1023833</v>
      </c>
    </row>
    <row r="1945" spans="1:45" x14ac:dyDescent="0.2">
      <c r="A1945" s="51">
        <v>39608</v>
      </c>
      <c r="B1945">
        <v>2</v>
      </c>
      <c r="C1945">
        <v>101</v>
      </c>
      <c r="D1945">
        <v>3300</v>
      </c>
      <c r="E1945">
        <v>333300</v>
      </c>
      <c r="F1945">
        <v>23</v>
      </c>
      <c r="G1945">
        <v>147</v>
      </c>
      <c r="H1945">
        <v>3200</v>
      </c>
      <c r="I1945">
        <v>496661</v>
      </c>
      <c r="J1945">
        <v>79</v>
      </c>
      <c r="K1945">
        <v>172</v>
      </c>
      <c r="L1945">
        <v>3220</v>
      </c>
      <c r="M1945">
        <v>538793</v>
      </c>
      <c r="N1945">
        <v>188</v>
      </c>
      <c r="O1945">
        <v>203</v>
      </c>
      <c r="P1945">
        <v>3294</v>
      </c>
      <c r="Q1945">
        <v>668161</v>
      </c>
      <c r="R1945">
        <v>123</v>
      </c>
      <c r="S1945">
        <v>226</v>
      </c>
      <c r="T1945">
        <v>3358</v>
      </c>
      <c r="U1945">
        <v>761807</v>
      </c>
      <c r="Z1945">
        <v>20</v>
      </c>
      <c r="AA1945">
        <v>281</v>
      </c>
      <c r="AB1945">
        <v>2900</v>
      </c>
      <c r="AC1945">
        <v>816060</v>
      </c>
      <c r="AD1945">
        <v>7</v>
      </c>
      <c r="AE1945">
        <v>333</v>
      </c>
      <c r="AF1945">
        <v>2870</v>
      </c>
      <c r="AG1945">
        <v>952880</v>
      </c>
      <c r="AP1945">
        <v>6</v>
      </c>
      <c r="AQ1945">
        <v>563</v>
      </c>
      <c r="AR1945">
        <v>2847</v>
      </c>
      <c r="AS1945">
        <v>1595973</v>
      </c>
    </row>
    <row r="1946" spans="1:45" x14ac:dyDescent="0.2">
      <c r="A1946" s="51">
        <v>39609</v>
      </c>
      <c r="B1946">
        <v>84</v>
      </c>
      <c r="C1946">
        <v>114</v>
      </c>
      <c r="D1946">
        <v>3333</v>
      </c>
      <c r="E1946">
        <v>381155</v>
      </c>
      <c r="F1946">
        <v>105</v>
      </c>
      <c r="G1946">
        <v>144</v>
      </c>
      <c r="H1946">
        <v>3510</v>
      </c>
      <c r="I1946">
        <v>507165</v>
      </c>
      <c r="J1946">
        <v>244</v>
      </c>
      <c r="K1946">
        <v>166</v>
      </c>
      <c r="L1946">
        <v>3375</v>
      </c>
      <c r="M1946">
        <v>561020</v>
      </c>
      <c r="N1946">
        <v>448</v>
      </c>
      <c r="O1946">
        <v>199</v>
      </c>
      <c r="P1946">
        <v>3455</v>
      </c>
      <c r="Q1946">
        <v>688801</v>
      </c>
      <c r="R1946">
        <v>72</v>
      </c>
      <c r="S1946">
        <v>232</v>
      </c>
      <c r="T1946">
        <v>3299</v>
      </c>
      <c r="U1946">
        <v>767901</v>
      </c>
      <c r="V1946">
        <v>252</v>
      </c>
      <c r="W1946">
        <v>264</v>
      </c>
      <c r="X1946">
        <v>3285</v>
      </c>
      <c r="Y1946">
        <v>858348</v>
      </c>
      <c r="Z1946">
        <v>161</v>
      </c>
      <c r="AA1946">
        <v>291</v>
      </c>
      <c r="AB1946">
        <v>3160</v>
      </c>
      <c r="AC1946">
        <v>919741</v>
      </c>
      <c r="AD1946">
        <v>108</v>
      </c>
      <c r="AE1946">
        <v>347</v>
      </c>
      <c r="AF1946">
        <v>3160</v>
      </c>
      <c r="AG1946">
        <v>1096108</v>
      </c>
      <c r="AH1946">
        <v>2</v>
      </c>
      <c r="AI1946">
        <v>367</v>
      </c>
      <c r="AJ1946">
        <v>2940</v>
      </c>
      <c r="AK1946">
        <v>1078980</v>
      </c>
      <c r="AP1946">
        <v>6</v>
      </c>
      <c r="AQ1946">
        <v>570</v>
      </c>
      <c r="AR1946">
        <v>2977</v>
      </c>
      <c r="AS1946">
        <v>1697587</v>
      </c>
    </row>
    <row r="1947" spans="1:45" x14ac:dyDescent="0.2">
      <c r="A1947" s="51">
        <v>39611</v>
      </c>
      <c r="B1947">
        <v>42</v>
      </c>
      <c r="C1947">
        <v>115</v>
      </c>
      <c r="D1947">
        <v>3250</v>
      </c>
      <c r="E1947">
        <v>392621</v>
      </c>
      <c r="F1947">
        <v>41</v>
      </c>
      <c r="G1947">
        <v>145</v>
      </c>
      <c r="H1947">
        <v>3425</v>
      </c>
      <c r="I1947">
        <v>505350</v>
      </c>
      <c r="J1947">
        <v>269</v>
      </c>
      <c r="K1947">
        <v>164</v>
      </c>
      <c r="L1947">
        <v>3427</v>
      </c>
      <c r="M1947">
        <v>573884</v>
      </c>
      <c r="N1947">
        <v>377</v>
      </c>
      <c r="O1947">
        <v>202</v>
      </c>
      <c r="P1947">
        <v>3463</v>
      </c>
      <c r="Q1947">
        <v>701821</v>
      </c>
      <c r="R1947">
        <v>233</v>
      </c>
      <c r="S1947">
        <v>228</v>
      </c>
      <c r="T1947">
        <v>3369</v>
      </c>
      <c r="U1947">
        <v>783675</v>
      </c>
      <c r="V1947">
        <v>84</v>
      </c>
      <c r="W1947">
        <v>280</v>
      </c>
      <c r="X1947">
        <v>3100</v>
      </c>
      <c r="Y1947">
        <v>867070</v>
      </c>
      <c r="Z1947">
        <v>174</v>
      </c>
      <c r="AA1947">
        <v>303</v>
      </c>
      <c r="AB1947">
        <v>3171</v>
      </c>
      <c r="AC1947">
        <v>960135</v>
      </c>
      <c r="AD1947">
        <v>88</v>
      </c>
      <c r="AE1947">
        <v>341</v>
      </c>
      <c r="AF1947">
        <v>3037</v>
      </c>
      <c r="AG1947">
        <v>1041314</v>
      </c>
      <c r="AH1947">
        <v>32</v>
      </c>
      <c r="AI1947">
        <v>362</v>
      </c>
      <c r="AJ1947">
        <v>3230</v>
      </c>
      <c r="AK1947">
        <v>1171102</v>
      </c>
      <c r="AL1947">
        <v>5</v>
      </c>
      <c r="AM1947">
        <v>461</v>
      </c>
      <c r="AN1947">
        <v>3010</v>
      </c>
      <c r="AO1947">
        <v>1377592</v>
      </c>
      <c r="AP1947">
        <v>9</v>
      </c>
      <c r="AQ1947">
        <v>603</v>
      </c>
      <c r="AR1947">
        <v>2843</v>
      </c>
      <c r="AS1947">
        <v>1715013</v>
      </c>
    </row>
    <row r="1948" spans="1:45" x14ac:dyDescent="0.2">
      <c r="A1948" s="51">
        <v>39612</v>
      </c>
      <c r="B1948">
        <v>26</v>
      </c>
      <c r="C1948">
        <v>123</v>
      </c>
      <c r="D1948">
        <v>3425</v>
      </c>
      <c r="E1948">
        <v>421077</v>
      </c>
      <c r="F1948">
        <v>31</v>
      </c>
      <c r="G1948">
        <v>137</v>
      </c>
      <c r="H1948">
        <v>3450</v>
      </c>
      <c r="I1948">
        <v>472761</v>
      </c>
      <c r="J1948">
        <v>137</v>
      </c>
      <c r="K1948">
        <v>160</v>
      </c>
      <c r="L1948">
        <v>3386</v>
      </c>
      <c r="M1948">
        <v>541882</v>
      </c>
      <c r="N1948">
        <v>112</v>
      </c>
      <c r="O1948">
        <v>197</v>
      </c>
      <c r="P1948">
        <v>3390</v>
      </c>
      <c r="Q1948">
        <v>670310</v>
      </c>
      <c r="R1948">
        <v>70</v>
      </c>
      <c r="S1948">
        <v>234</v>
      </c>
      <c r="T1948">
        <v>3350</v>
      </c>
      <c r="U1948">
        <v>785336</v>
      </c>
      <c r="V1948">
        <v>64</v>
      </c>
      <c r="W1948">
        <v>260</v>
      </c>
      <c r="X1948">
        <v>3233</v>
      </c>
      <c r="Y1948">
        <v>838961</v>
      </c>
      <c r="AL1948">
        <v>26</v>
      </c>
      <c r="AM1948">
        <v>416</v>
      </c>
      <c r="AN1948">
        <v>3040</v>
      </c>
      <c r="AO1948">
        <v>1263938</v>
      </c>
      <c r="AP1948">
        <v>8</v>
      </c>
      <c r="AQ1948">
        <v>640</v>
      </c>
      <c r="AR1948">
        <v>2940</v>
      </c>
      <c r="AS1948">
        <v>1810670</v>
      </c>
    </row>
    <row r="1949" spans="1:45" x14ac:dyDescent="0.2">
      <c r="A1949" s="53">
        <v>39615</v>
      </c>
      <c r="J1949">
        <v>109</v>
      </c>
      <c r="K1949">
        <v>167</v>
      </c>
      <c r="L1949">
        <v>3225</v>
      </c>
      <c r="M1949">
        <v>551844</v>
      </c>
      <c r="N1949">
        <v>72</v>
      </c>
      <c r="O1949">
        <v>193</v>
      </c>
      <c r="P1949">
        <v>3298</v>
      </c>
      <c r="Q1949">
        <v>660259</v>
      </c>
      <c r="R1949">
        <v>39</v>
      </c>
      <c r="S1949">
        <v>224</v>
      </c>
      <c r="T1949">
        <v>3273</v>
      </c>
      <c r="U1949">
        <v>739927</v>
      </c>
      <c r="V1949">
        <v>1</v>
      </c>
      <c r="W1949">
        <v>254</v>
      </c>
      <c r="X1949">
        <v>3200</v>
      </c>
      <c r="Y1949">
        <v>812800</v>
      </c>
      <c r="Z1949">
        <v>1</v>
      </c>
      <c r="AA1949">
        <v>290</v>
      </c>
      <c r="AB1949">
        <v>3100</v>
      </c>
      <c r="AC1949">
        <v>899000</v>
      </c>
      <c r="AD1949">
        <v>18</v>
      </c>
      <c r="AE1949">
        <v>330</v>
      </c>
      <c r="AF1949">
        <v>3140</v>
      </c>
      <c r="AG1949">
        <v>1035851</v>
      </c>
      <c r="AP1949">
        <v>1</v>
      </c>
      <c r="AQ1949">
        <v>534</v>
      </c>
      <c r="AR1949">
        <v>3200</v>
      </c>
      <c r="AS1949">
        <v>1708800</v>
      </c>
    </row>
    <row r="1950" spans="1:45" x14ac:dyDescent="0.2">
      <c r="A1950" s="51">
        <v>39616</v>
      </c>
      <c r="B1950">
        <v>53</v>
      </c>
      <c r="C1950">
        <v>116</v>
      </c>
      <c r="D1950">
        <v>3500</v>
      </c>
      <c r="E1950">
        <v>408498</v>
      </c>
      <c r="F1950">
        <v>68</v>
      </c>
      <c r="G1950">
        <v>139</v>
      </c>
      <c r="H1950">
        <v>3438</v>
      </c>
      <c r="I1950">
        <v>479879</v>
      </c>
      <c r="J1950">
        <v>122</v>
      </c>
      <c r="K1950">
        <v>158</v>
      </c>
      <c r="L1950">
        <v>3483</v>
      </c>
      <c r="M1950">
        <v>553780</v>
      </c>
      <c r="N1950">
        <v>141</v>
      </c>
      <c r="O1950">
        <v>196</v>
      </c>
      <c r="P1950">
        <v>3557</v>
      </c>
      <c r="Q1950">
        <v>699590</v>
      </c>
      <c r="R1950">
        <v>71</v>
      </c>
      <c r="S1950">
        <v>236</v>
      </c>
      <c r="T1950">
        <v>3358</v>
      </c>
      <c r="U1950">
        <v>788220</v>
      </c>
      <c r="V1950">
        <v>42</v>
      </c>
      <c r="W1950">
        <v>275</v>
      </c>
      <c r="X1950">
        <v>3150</v>
      </c>
      <c r="Y1950">
        <v>854795</v>
      </c>
      <c r="Z1950">
        <v>42</v>
      </c>
      <c r="AA1950">
        <v>281</v>
      </c>
      <c r="AB1950">
        <v>3190</v>
      </c>
      <c r="AC1950">
        <v>886187</v>
      </c>
      <c r="AD1950">
        <v>197</v>
      </c>
      <c r="AE1950">
        <v>346</v>
      </c>
      <c r="AF1950">
        <v>3133</v>
      </c>
      <c r="AG1950">
        <v>1100800</v>
      </c>
      <c r="AH1950">
        <v>15</v>
      </c>
      <c r="AI1950">
        <v>384</v>
      </c>
      <c r="AJ1950">
        <v>3100</v>
      </c>
      <c r="AK1950">
        <v>1190400</v>
      </c>
      <c r="AL1950">
        <v>45</v>
      </c>
      <c r="AM1950">
        <v>409</v>
      </c>
      <c r="AN1950">
        <v>3087</v>
      </c>
      <c r="AO1950">
        <v>1262811</v>
      </c>
      <c r="AP1950">
        <v>8</v>
      </c>
      <c r="AQ1950">
        <v>409</v>
      </c>
      <c r="AR1950">
        <v>3087</v>
      </c>
      <c r="AS1950">
        <v>1262811</v>
      </c>
    </row>
    <row r="1951" spans="1:45" x14ac:dyDescent="0.2">
      <c r="A1951" s="51">
        <v>39618</v>
      </c>
      <c r="B1951">
        <v>18</v>
      </c>
      <c r="C1951">
        <v>129</v>
      </c>
      <c r="D1951">
        <v>3500</v>
      </c>
      <c r="E1951">
        <v>450722</v>
      </c>
      <c r="F1951">
        <v>62</v>
      </c>
      <c r="G1951">
        <v>140</v>
      </c>
      <c r="H1951">
        <v>3650</v>
      </c>
      <c r="I1951">
        <v>515042</v>
      </c>
      <c r="J1951">
        <v>220</v>
      </c>
      <c r="K1951">
        <v>162</v>
      </c>
      <c r="L1951">
        <v>3413</v>
      </c>
      <c r="M1951">
        <v>554247</v>
      </c>
      <c r="N1951">
        <v>468</v>
      </c>
      <c r="O1951">
        <v>199</v>
      </c>
      <c r="P1951">
        <v>3429</v>
      </c>
      <c r="Q1951">
        <v>683461</v>
      </c>
      <c r="R1951">
        <v>225</v>
      </c>
      <c r="S1951">
        <v>235</v>
      </c>
      <c r="T1951">
        <v>3390</v>
      </c>
      <c r="U1951">
        <v>797527</v>
      </c>
      <c r="V1951">
        <v>256</v>
      </c>
      <c r="W1951">
        <v>279</v>
      </c>
      <c r="X1951">
        <v>3182</v>
      </c>
      <c r="Y1951">
        <v>898549</v>
      </c>
      <c r="Z1951">
        <v>137</v>
      </c>
      <c r="AA1951">
        <v>296</v>
      </c>
      <c r="AB1951">
        <v>3070</v>
      </c>
      <c r="AC1951">
        <v>907761</v>
      </c>
      <c r="AD1951">
        <v>55</v>
      </c>
      <c r="AE1951">
        <v>335</v>
      </c>
      <c r="AF1951">
        <v>2873</v>
      </c>
      <c r="AG1951">
        <v>971840</v>
      </c>
      <c r="AH1951">
        <v>7</v>
      </c>
      <c r="AI1951">
        <v>396</v>
      </c>
      <c r="AJ1951">
        <v>2940</v>
      </c>
      <c r="AK1951">
        <v>1164240</v>
      </c>
      <c r="AL1951">
        <v>15</v>
      </c>
      <c r="AM1951">
        <v>411</v>
      </c>
      <c r="AN1951">
        <v>3120</v>
      </c>
      <c r="AO1951">
        <v>1281280</v>
      </c>
      <c r="AP1951">
        <v>31</v>
      </c>
      <c r="AQ1951">
        <v>437</v>
      </c>
      <c r="AR1951">
        <v>2760</v>
      </c>
      <c r="AS1951">
        <v>1290680</v>
      </c>
    </row>
    <row r="1952" spans="1:45" x14ac:dyDescent="0.2">
      <c r="A1952" s="51">
        <v>39619</v>
      </c>
      <c r="F1952">
        <v>124</v>
      </c>
      <c r="G1952">
        <v>146</v>
      </c>
      <c r="H1952">
        <v>3590</v>
      </c>
      <c r="I1952">
        <v>524364</v>
      </c>
      <c r="J1952">
        <v>92</v>
      </c>
      <c r="K1952">
        <v>168</v>
      </c>
      <c r="L1952">
        <v>3510</v>
      </c>
      <c r="M1952">
        <v>593304</v>
      </c>
      <c r="N1952">
        <v>80</v>
      </c>
      <c r="O1952">
        <v>203</v>
      </c>
      <c r="P1952">
        <v>3425</v>
      </c>
      <c r="Q1952">
        <v>695232</v>
      </c>
      <c r="R1952">
        <v>184</v>
      </c>
      <c r="S1952">
        <v>239</v>
      </c>
      <c r="T1952">
        <v>3390</v>
      </c>
      <c r="U1952">
        <v>792133</v>
      </c>
      <c r="V1952">
        <v>22</v>
      </c>
      <c r="W1952">
        <v>256</v>
      </c>
      <c r="X1952">
        <v>3260</v>
      </c>
      <c r="Y1952">
        <v>833967</v>
      </c>
      <c r="Z1952">
        <v>94</v>
      </c>
      <c r="AA1952">
        <v>303</v>
      </c>
      <c r="AB1952">
        <v>3270</v>
      </c>
      <c r="AC1952">
        <v>973527</v>
      </c>
      <c r="AH1952">
        <v>1</v>
      </c>
      <c r="AI1952">
        <v>374</v>
      </c>
      <c r="AJ1952">
        <v>2940</v>
      </c>
      <c r="AK1952">
        <v>1099560</v>
      </c>
      <c r="AL1952">
        <v>15</v>
      </c>
      <c r="AM1952">
        <v>402</v>
      </c>
      <c r="AN1952">
        <v>3200</v>
      </c>
      <c r="AO1952">
        <v>1287680</v>
      </c>
      <c r="AP1952">
        <v>3</v>
      </c>
      <c r="AQ1952">
        <v>569</v>
      </c>
      <c r="AR1952">
        <v>3050</v>
      </c>
      <c r="AS1952">
        <v>1707033</v>
      </c>
    </row>
    <row r="1953" spans="1:45" x14ac:dyDescent="0.2">
      <c r="A1953" s="51">
        <v>39622</v>
      </c>
      <c r="B1953">
        <v>19</v>
      </c>
      <c r="C1953">
        <v>117</v>
      </c>
      <c r="D1953">
        <v>3400</v>
      </c>
      <c r="E1953">
        <v>399032</v>
      </c>
      <c r="F1953">
        <v>12</v>
      </c>
      <c r="G1953">
        <v>148</v>
      </c>
      <c r="H1953">
        <v>3375</v>
      </c>
      <c r="I1953">
        <v>500825</v>
      </c>
      <c r="J1953">
        <v>90</v>
      </c>
      <c r="K1953">
        <v>159</v>
      </c>
      <c r="L1953">
        <v>3433</v>
      </c>
      <c r="M1953">
        <v>547479</v>
      </c>
      <c r="N1953">
        <v>51</v>
      </c>
      <c r="O1953">
        <v>206</v>
      </c>
      <c r="P1953">
        <v>3267</v>
      </c>
      <c r="Q1953">
        <v>683704</v>
      </c>
      <c r="V1953">
        <v>1</v>
      </c>
      <c r="W1953">
        <v>276</v>
      </c>
      <c r="X1953">
        <v>2840</v>
      </c>
      <c r="Y1953">
        <v>783840</v>
      </c>
      <c r="Z1953">
        <v>2</v>
      </c>
      <c r="AA1953">
        <v>310</v>
      </c>
      <c r="AB1953">
        <v>2900</v>
      </c>
      <c r="AC1953">
        <v>899000</v>
      </c>
      <c r="AD1953">
        <v>18</v>
      </c>
      <c r="AE1953">
        <v>328</v>
      </c>
      <c r="AF1953">
        <v>2900</v>
      </c>
      <c r="AG1953">
        <v>951200</v>
      </c>
      <c r="AP1953">
        <v>5</v>
      </c>
      <c r="AQ1953">
        <v>542</v>
      </c>
      <c r="AR1953">
        <v>2784</v>
      </c>
      <c r="AS1953">
        <v>1506512</v>
      </c>
    </row>
    <row r="1954" spans="1:45" x14ac:dyDescent="0.2">
      <c r="A1954" s="51">
        <v>39623</v>
      </c>
      <c r="B1954">
        <v>43</v>
      </c>
      <c r="C1954">
        <v>122</v>
      </c>
      <c r="D1954">
        <v>3375</v>
      </c>
      <c r="E1954">
        <v>417637</v>
      </c>
      <c r="F1954">
        <v>149</v>
      </c>
      <c r="G1954">
        <v>142</v>
      </c>
      <c r="H1954">
        <v>3450</v>
      </c>
      <c r="I1954">
        <v>490147</v>
      </c>
      <c r="J1954">
        <v>139</v>
      </c>
      <c r="K1954">
        <v>162</v>
      </c>
      <c r="L1954">
        <v>3407</v>
      </c>
      <c r="M1954">
        <v>554754</v>
      </c>
      <c r="N1954">
        <v>393</v>
      </c>
      <c r="O1954">
        <v>197</v>
      </c>
      <c r="P1954">
        <v>3450</v>
      </c>
      <c r="Q1954">
        <v>687892</v>
      </c>
      <c r="R1954">
        <v>69</v>
      </c>
      <c r="S1954">
        <v>230</v>
      </c>
      <c r="T1954">
        <v>3088</v>
      </c>
      <c r="U1954">
        <v>758906</v>
      </c>
      <c r="V1954">
        <v>22</v>
      </c>
      <c r="W1954">
        <v>251</v>
      </c>
      <c r="X1954">
        <v>3140</v>
      </c>
      <c r="Y1954">
        <v>786713</v>
      </c>
      <c r="Z1954">
        <v>79</v>
      </c>
      <c r="AA1954">
        <v>291</v>
      </c>
      <c r="AB1954">
        <v>3080</v>
      </c>
      <c r="AC1954">
        <v>894699</v>
      </c>
      <c r="AD1954">
        <v>18</v>
      </c>
      <c r="AE1954">
        <v>320</v>
      </c>
      <c r="AF1954">
        <v>3180</v>
      </c>
      <c r="AG1954">
        <v>1017247</v>
      </c>
      <c r="AH1954">
        <v>4</v>
      </c>
      <c r="AI1954">
        <v>366</v>
      </c>
      <c r="AJ1954">
        <v>3000</v>
      </c>
      <c r="AK1954">
        <v>1017247</v>
      </c>
      <c r="AP1954">
        <v>3</v>
      </c>
      <c r="AQ1954">
        <v>643</v>
      </c>
      <c r="AR1954">
        <v>2993</v>
      </c>
      <c r="AS1954">
        <v>1861680</v>
      </c>
    </row>
    <row r="1955" spans="1:45" x14ac:dyDescent="0.2">
      <c r="A1955" s="51">
        <v>39625</v>
      </c>
      <c r="B1955">
        <v>17</v>
      </c>
      <c r="C1955">
        <v>109</v>
      </c>
      <c r="D1955">
        <v>2925</v>
      </c>
      <c r="E1955">
        <v>358771</v>
      </c>
      <c r="F1955">
        <v>35</v>
      </c>
      <c r="G1955">
        <v>139</v>
      </c>
      <c r="H1955">
        <v>3525</v>
      </c>
      <c r="I1955">
        <v>489423</v>
      </c>
      <c r="J1955">
        <v>211</v>
      </c>
      <c r="K1955">
        <v>160</v>
      </c>
      <c r="L1955">
        <v>3265</v>
      </c>
      <c r="M1955">
        <v>546369</v>
      </c>
      <c r="N1955">
        <v>453</v>
      </c>
      <c r="O1955">
        <v>198</v>
      </c>
      <c r="P1955">
        <v>3568</v>
      </c>
      <c r="Q1955">
        <v>710943</v>
      </c>
      <c r="R1955">
        <v>116</v>
      </c>
      <c r="S1955">
        <v>232</v>
      </c>
      <c r="T1955">
        <v>3304</v>
      </c>
      <c r="U1955">
        <v>767189</v>
      </c>
      <c r="V1955">
        <v>40</v>
      </c>
      <c r="W1955">
        <v>267</v>
      </c>
      <c r="X1955">
        <v>3160</v>
      </c>
      <c r="Y1955">
        <v>841218</v>
      </c>
      <c r="Z1955">
        <v>123</v>
      </c>
      <c r="AA1955">
        <v>295</v>
      </c>
      <c r="AB1955">
        <v>3089</v>
      </c>
      <c r="AC1955">
        <v>915533</v>
      </c>
      <c r="AD1955">
        <v>151</v>
      </c>
      <c r="AE1955">
        <v>344</v>
      </c>
      <c r="AF1955">
        <v>3142</v>
      </c>
      <c r="AG1955">
        <v>1081839</v>
      </c>
      <c r="AH1955">
        <v>62</v>
      </c>
      <c r="AI1955">
        <v>376</v>
      </c>
      <c r="AJ1955">
        <v>3056</v>
      </c>
      <c r="AK1955">
        <v>1151818</v>
      </c>
      <c r="AP1955">
        <v>3</v>
      </c>
      <c r="AQ1955">
        <v>573</v>
      </c>
      <c r="AR1955">
        <v>2873</v>
      </c>
      <c r="AS1955">
        <v>1641933</v>
      </c>
    </row>
    <row r="1956" spans="1:45" x14ac:dyDescent="0.2">
      <c r="A1956" s="51">
        <v>39626</v>
      </c>
      <c r="B1956">
        <v>25</v>
      </c>
      <c r="C1956">
        <v>123</v>
      </c>
      <c r="D1956">
        <v>3425</v>
      </c>
      <c r="E1956">
        <v>419764</v>
      </c>
      <c r="F1956">
        <v>69</v>
      </c>
      <c r="G1956">
        <v>134</v>
      </c>
      <c r="H1956">
        <v>3433</v>
      </c>
      <c r="I1956">
        <v>458958</v>
      </c>
      <c r="J1956">
        <v>119</v>
      </c>
      <c r="K1956">
        <v>164</v>
      </c>
      <c r="L1956">
        <v>3450</v>
      </c>
      <c r="M1956">
        <v>568901</v>
      </c>
      <c r="N1956">
        <v>89</v>
      </c>
      <c r="O1956">
        <v>205</v>
      </c>
      <c r="P1956">
        <v>3400</v>
      </c>
      <c r="Q1956">
        <v>697204</v>
      </c>
      <c r="R1956">
        <v>22</v>
      </c>
      <c r="S1956">
        <v>239</v>
      </c>
      <c r="T1956">
        <v>3340</v>
      </c>
      <c r="U1956">
        <v>799475</v>
      </c>
      <c r="V1956">
        <v>45</v>
      </c>
      <c r="W1956">
        <v>264</v>
      </c>
      <c r="X1956">
        <v>3133</v>
      </c>
      <c r="Y1956">
        <v>834084</v>
      </c>
      <c r="Z1956">
        <v>72</v>
      </c>
      <c r="AA1956">
        <v>286</v>
      </c>
      <c r="AB1956">
        <v>3175</v>
      </c>
      <c r="AC1956">
        <v>906857</v>
      </c>
      <c r="AP1956">
        <v>4</v>
      </c>
      <c r="AQ1956">
        <v>632</v>
      </c>
      <c r="AR1956">
        <v>2920</v>
      </c>
      <c r="AS1956">
        <v>1844910</v>
      </c>
    </row>
    <row r="1957" spans="1:45" x14ac:dyDescent="0.2">
      <c r="A1957" s="51"/>
    </row>
    <row r="1958" spans="1:45" x14ac:dyDescent="0.2">
      <c r="A1958" s="51">
        <v>39630</v>
      </c>
      <c r="B1958">
        <v>72</v>
      </c>
      <c r="C1958">
        <v>124</v>
      </c>
      <c r="D1958">
        <v>3367</v>
      </c>
      <c r="E1958">
        <v>418606</v>
      </c>
      <c r="F1958">
        <v>16</v>
      </c>
      <c r="G1958">
        <v>146</v>
      </c>
      <c r="H1958">
        <v>3400</v>
      </c>
      <c r="I1958">
        <v>503625</v>
      </c>
      <c r="J1958">
        <v>259</v>
      </c>
      <c r="K1958">
        <v>176</v>
      </c>
      <c r="L1958">
        <v>3575</v>
      </c>
      <c r="M1958">
        <v>632559</v>
      </c>
      <c r="N1958">
        <v>112</v>
      </c>
      <c r="O1958">
        <v>201</v>
      </c>
      <c r="P1958">
        <v>3400</v>
      </c>
      <c r="Q1958">
        <v>688932</v>
      </c>
      <c r="R1958">
        <v>42</v>
      </c>
      <c r="S1958">
        <v>236</v>
      </c>
      <c r="T1958">
        <v>3330</v>
      </c>
      <c r="U1958">
        <v>786861</v>
      </c>
      <c r="V1958">
        <v>38</v>
      </c>
      <c r="W1958">
        <v>270</v>
      </c>
      <c r="X1958">
        <v>3070</v>
      </c>
      <c r="Y1958">
        <v>828414</v>
      </c>
      <c r="Z1958">
        <v>65</v>
      </c>
      <c r="AA1958">
        <v>303</v>
      </c>
      <c r="AB1958">
        <v>3040</v>
      </c>
      <c r="AC1958">
        <v>931282</v>
      </c>
      <c r="AD1958">
        <v>25</v>
      </c>
      <c r="AE1958">
        <v>320</v>
      </c>
      <c r="AF1958">
        <v>3020</v>
      </c>
      <c r="AG1958">
        <v>959118</v>
      </c>
    </row>
    <row r="1959" spans="1:45" x14ac:dyDescent="0.2">
      <c r="A1959" s="51">
        <v>39632</v>
      </c>
      <c r="B1959">
        <v>79</v>
      </c>
      <c r="C1959">
        <v>115</v>
      </c>
      <c r="D1959">
        <v>3475</v>
      </c>
      <c r="E1959">
        <v>408830</v>
      </c>
      <c r="F1959">
        <v>97</v>
      </c>
      <c r="G1959">
        <v>142</v>
      </c>
      <c r="H1959">
        <v>3538</v>
      </c>
      <c r="I1959">
        <v>506028</v>
      </c>
      <c r="J1959">
        <v>387</v>
      </c>
      <c r="K1959">
        <v>165</v>
      </c>
      <c r="L1959">
        <v>3571</v>
      </c>
      <c r="M1959">
        <v>592034</v>
      </c>
      <c r="N1959">
        <v>439</v>
      </c>
      <c r="O1959">
        <v>203</v>
      </c>
      <c r="P1959">
        <v>3444</v>
      </c>
      <c r="Q1959">
        <v>699692</v>
      </c>
      <c r="R1959">
        <v>254</v>
      </c>
      <c r="S1959">
        <v>230</v>
      </c>
      <c r="T1959">
        <v>3350</v>
      </c>
      <c r="U1959">
        <v>771959</v>
      </c>
      <c r="V1959">
        <v>109</v>
      </c>
      <c r="W1959">
        <v>265</v>
      </c>
      <c r="X1959">
        <v>3063</v>
      </c>
      <c r="Y1959">
        <v>819359</v>
      </c>
      <c r="Z1959">
        <v>248</v>
      </c>
      <c r="AA1959">
        <v>293</v>
      </c>
      <c r="AB1959">
        <v>3111</v>
      </c>
      <c r="AC1959">
        <v>916677</v>
      </c>
      <c r="AD1959">
        <v>52</v>
      </c>
      <c r="AE1959">
        <v>342</v>
      </c>
      <c r="AF1959">
        <v>3100</v>
      </c>
      <c r="AG1959">
        <v>1058907</v>
      </c>
      <c r="AH1959">
        <v>85</v>
      </c>
      <c r="AI1959">
        <v>375</v>
      </c>
      <c r="AJ1959">
        <v>2994</v>
      </c>
      <c r="AK1959">
        <v>1124085</v>
      </c>
      <c r="AL1959">
        <v>4</v>
      </c>
      <c r="AM1959">
        <v>466</v>
      </c>
      <c r="AN1959">
        <v>3100</v>
      </c>
      <c r="AO1959">
        <v>1444600</v>
      </c>
      <c r="AP1959">
        <v>5</v>
      </c>
      <c r="AQ1959">
        <v>572</v>
      </c>
      <c r="AR1959">
        <v>2945</v>
      </c>
      <c r="AS1959">
        <v>1659736</v>
      </c>
    </row>
    <row r="1960" spans="1:45" x14ac:dyDescent="0.2">
      <c r="A1960" s="51">
        <v>39633</v>
      </c>
      <c r="B1960">
        <v>16</v>
      </c>
      <c r="C1960">
        <v>121</v>
      </c>
      <c r="D1960">
        <v>3450</v>
      </c>
      <c r="E1960">
        <v>417338</v>
      </c>
      <c r="F1960">
        <v>49</v>
      </c>
      <c r="G1960">
        <v>41</v>
      </c>
      <c r="H1960">
        <v>3383</v>
      </c>
      <c r="I1960">
        <v>476053</v>
      </c>
      <c r="J1960">
        <v>85</v>
      </c>
      <c r="K1960">
        <v>162</v>
      </c>
      <c r="L1960">
        <v>3470</v>
      </c>
      <c r="M1960">
        <v>557528</v>
      </c>
      <c r="N1960">
        <v>288</v>
      </c>
      <c r="O1960">
        <v>195</v>
      </c>
      <c r="P1960">
        <v>3450</v>
      </c>
      <c r="Q1960">
        <v>686247</v>
      </c>
      <c r="R1960">
        <v>24</v>
      </c>
      <c r="S1960">
        <v>231</v>
      </c>
      <c r="T1960">
        <v>3273</v>
      </c>
      <c r="U1960">
        <v>738545</v>
      </c>
      <c r="V1960">
        <v>44</v>
      </c>
      <c r="W1960">
        <v>271</v>
      </c>
      <c r="X1960">
        <v>3160</v>
      </c>
      <c r="Y1960">
        <v>856098</v>
      </c>
      <c r="Z1960">
        <v>38</v>
      </c>
      <c r="AA1960">
        <v>301</v>
      </c>
      <c r="AB1960">
        <v>3180</v>
      </c>
      <c r="AC1960">
        <v>939973</v>
      </c>
      <c r="AH1960">
        <v>16</v>
      </c>
      <c r="AI1960">
        <v>364</v>
      </c>
      <c r="AJ1960">
        <v>2940</v>
      </c>
      <c r="AK1960">
        <v>1069058</v>
      </c>
      <c r="AP1960">
        <v>3</v>
      </c>
      <c r="AQ1960">
        <v>618</v>
      </c>
      <c r="AR1960">
        <v>2900</v>
      </c>
      <c r="AS1960">
        <v>1792200</v>
      </c>
    </row>
    <row r="1961" spans="1:45" x14ac:dyDescent="0.2">
      <c r="A1961" s="51">
        <v>39636</v>
      </c>
      <c r="B1961">
        <v>13</v>
      </c>
      <c r="C1961">
        <v>129</v>
      </c>
      <c r="D1961">
        <v>3600</v>
      </c>
      <c r="E1961">
        <v>452200</v>
      </c>
      <c r="F1961">
        <v>22</v>
      </c>
      <c r="G1961">
        <v>140</v>
      </c>
      <c r="H1961">
        <v>3550</v>
      </c>
      <c r="I1961">
        <v>414582</v>
      </c>
      <c r="J1961">
        <v>21</v>
      </c>
      <c r="K1961">
        <v>169</v>
      </c>
      <c r="L1961">
        <v>3450</v>
      </c>
      <c r="M1961">
        <v>584200</v>
      </c>
      <c r="N1961">
        <v>22</v>
      </c>
      <c r="O1961">
        <v>195</v>
      </c>
      <c r="P1961">
        <v>3175</v>
      </c>
      <c r="Q1961">
        <v>657868</v>
      </c>
      <c r="R1961">
        <v>5</v>
      </c>
      <c r="S1961">
        <v>222</v>
      </c>
      <c r="T1961">
        <v>3280</v>
      </c>
      <c r="U1961">
        <v>728160</v>
      </c>
      <c r="V1961">
        <v>30</v>
      </c>
      <c r="W1961">
        <v>272</v>
      </c>
      <c r="X1961">
        <v>3075</v>
      </c>
      <c r="Y1961">
        <v>837220</v>
      </c>
      <c r="Z1961">
        <v>78</v>
      </c>
      <c r="AA1961">
        <v>301</v>
      </c>
      <c r="AB1961">
        <v>3080</v>
      </c>
      <c r="AC1961">
        <v>925895</v>
      </c>
      <c r="AH1961">
        <v>15</v>
      </c>
      <c r="AI1961">
        <v>399</v>
      </c>
      <c r="AJ1961">
        <v>3140</v>
      </c>
      <c r="AK1961">
        <v>1253309</v>
      </c>
      <c r="AP1961">
        <v>2</v>
      </c>
      <c r="AQ1961">
        <v>598</v>
      </c>
      <c r="AR1961">
        <v>2775</v>
      </c>
      <c r="AS1961">
        <v>1650450</v>
      </c>
    </row>
    <row r="1962" spans="1:45" x14ac:dyDescent="0.2">
      <c r="A1962" s="51">
        <v>39637</v>
      </c>
      <c r="B1962">
        <v>6</v>
      </c>
      <c r="C1962">
        <v>122</v>
      </c>
      <c r="D1962">
        <v>3350</v>
      </c>
      <c r="E1962">
        <v>395600</v>
      </c>
      <c r="F1962">
        <v>44</v>
      </c>
      <c r="G1962">
        <v>143</v>
      </c>
      <c r="H1962">
        <v>3350</v>
      </c>
      <c r="I1962">
        <v>477984</v>
      </c>
      <c r="J1962">
        <v>156</v>
      </c>
      <c r="K1962">
        <v>165</v>
      </c>
      <c r="L1962">
        <v>3450</v>
      </c>
      <c r="M1962">
        <v>568088</v>
      </c>
      <c r="N1962">
        <v>363</v>
      </c>
      <c r="O1962">
        <v>201</v>
      </c>
      <c r="P1962">
        <v>3472</v>
      </c>
      <c r="Q1962">
        <v>702545</v>
      </c>
      <c r="R1962">
        <v>147</v>
      </c>
      <c r="S1962">
        <v>239</v>
      </c>
      <c r="T1962">
        <v>3258</v>
      </c>
      <c r="U1962">
        <v>777354</v>
      </c>
      <c r="V1962">
        <v>71</v>
      </c>
      <c r="W1962">
        <v>262</v>
      </c>
      <c r="X1962">
        <v>3280</v>
      </c>
      <c r="Y1962">
        <v>836113</v>
      </c>
      <c r="AD1962">
        <v>51</v>
      </c>
      <c r="AE1962">
        <v>337</v>
      </c>
      <c r="AF1962">
        <v>3047</v>
      </c>
      <c r="AG1962">
        <v>1027916</v>
      </c>
      <c r="AH1962">
        <v>27</v>
      </c>
      <c r="AI1962">
        <v>362</v>
      </c>
      <c r="AJ1962">
        <v>2970</v>
      </c>
      <c r="AK1962">
        <v>1073978</v>
      </c>
      <c r="AL1962">
        <v>1</v>
      </c>
      <c r="AM1962">
        <v>446</v>
      </c>
      <c r="AN1962">
        <v>2900</v>
      </c>
      <c r="AO1962">
        <v>1293400</v>
      </c>
    </row>
    <row r="1963" spans="1:45" x14ac:dyDescent="0.2">
      <c r="A1963" s="51">
        <v>39639</v>
      </c>
      <c r="B1963">
        <v>65</v>
      </c>
      <c r="C1963">
        <v>111</v>
      </c>
      <c r="D1963">
        <v>3350</v>
      </c>
      <c r="E1963">
        <v>372225</v>
      </c>
      <c r="F1963">
        <v>176</v>
      </c>
      <c r="G1963">
        <v>137</v>
      </c>
      <c r="H1963">
        <v>3314</v>
      </c>
      <c r="I1963">
        <v>460348</v>
      </c>
      <c r="J1963">
        <v>315</v>
      </c>
      <c r="K1963">
        <v>163</v>
      </c>
      <c r="L1963">
        <v>3556</v>
      </c>
      <c r="M1963">
        <v>589994</v>
      </c>
      <c r="N1963">
        <v>421</v>
      </c>
      <c r="O1963">
        <v>204</v>
      </c>
      <c r="P1963">
        <v>3426</v>
      </c>
      <c r="Q1963">
        <v>705120</v>
      </c>
      <c r="R1963">
        <v>310</v>
      </c>
      <c r="S1963">
        <v>232</v>
      </c>
      <c r="T1963">
        <v>3216</v>
      </c>
      <c r="U1963">
        <v>745129</v>
      </c>
      <c r="V1963">
        <v>187</v>
      </c>
      <c r="W1963">
        <v>266</v>
      </c>
      <c r="X1963">
        <v>3147</v>
      </c>
      <c r="Y1963">
        <v>837302</v>
      </c>
      <c r="Z1963">
        <v>75</v>
      </c>
      <c r="AA1963">
        <v>302</v>
      </c>
      <c r="AB1963">
        <v>3108</v>
      </c>
      <c r="AC1963">
        <v>942494</v>
      </c>
      <c r="AD1963">
        <v>18</v>
      </c>
      <c r="AE1963">
        <v>332</v>
      </c>
      <c r="AF1963">
        <v>3060</v>
      </c>
      <c r="AG1963">
        <v>1014560</v>
      </c>
      <c r="AL1963">
        <v>2</v>
      </c>
      <c r="AM1963">
        <v>457</v>
      </c>
      <c r="AN1963">
        <v>3040</v>
      </c>
      <c r="AO1963">
        <v>1389280</v>
      </c>
      <c r="AP1963">
        <v>9</v>
      </c>
      <c r="AQ1963">
        <v>497</v>
      </c>
      <c r="AR1963">
        <v>2907</v>
      </c>
      <c r="AS1963">
        <v>1454302</v>
      </c>
    </row>
    <row r="1964" spans="1:45" x14ac:dyDescent="0.2">
      <c r="A1964" s="51">
        <v>39640</v>
      </c>
      <c r="B1964">
        <v>24</v>
      </c>
      <c r="C1964">
        <v>123</v>
      </c>
      <c r="D1964">
        <v>3300</v>
      </c>
      <c r="E1964">
        <v>404617</v>
      </c>
      <c r="F1964">
        <v>81</v>
      </c>
      <c r="G1964">
        <v>138</v>
      </c>
      <c r="H1964">
        <v>3362</v>
      </c>
      <c r="I1964">
        <v>466419</v>
      </c>
      <c r="J1964">
        <v>158</v>
      </c>
      <c r="K1964">
        <v>166</v>
      </c>
      <c r="L1964">
        <v>3388</v>
      </c>
      <c r="M1964">
        <v>562721</v>
      </c>
      <c r="N1964">
        <v>90</v>
      </c>
      <c r="O1964">
        <v>196</v>
      </c>
      <c r="P1964">
        <v>3356</v>
      </c>
      <c r="Q1964">
        <v>658214</v>
      </c>
      <c r="R1964">
        <v>52</v>
      </c>
      <c r="S1964">
        <v>240</v>
      </c>
      <c r="T1964">
        <v>3280</v>
      </c>
      <c r="U1964">
        <v>784813</v>
      </c>
      <c r="V1964">
        <v>20</v>
      </c>
      <c r="W1964">
        <v>250</v>
      </c>
      <c r="X1964">
        <v>3160</v>
      </c>
      <c r="Y1964">
        <v>790316</v>
      </c>
      <c r="Z1964">
        <v>10</v>
      </c>
      <c r="AA1964">
        <v>307</v>
      </c>
      <c r="AB1964">
        <v>3120</v>
      </c>
      <c r="AC1964">
        <v>958464</v>
      </c>
      <c r="AD1964">
        <v>35</v>
      </c>
      <c r="AE1964">
        <v>326</v>
      </c>
      <c r="AF1964">
        <v>3100</v>
      </c>
      <c r="AG1964">
        <v>1011033</v>
      </c>
      <c r="AL1964">
        <v>43</v>
      </c>
      <c r="AM1964">
        <v>437</v>
      </c>
      <c r="AN1964">
        <v>3220</v>
      </c>
      <c r="AO1964">
        <v>1408188</v>
      </c>
    </row>
    <row r="1965" spans="1:45" x14ac:dyDescent="0.2">
      <c r="A1965" s="51">
        <v>39643</v>
      </c>
      <c r="F1965">
        <v>23</v>
      </c>
      <c r="G1965">
        <v>134</v>
      </c>
      <c r="H1965">
        <v>3150</v>
      </c>
      <c r="I1965">
        <v>441748</v>
      </c>
      <c r="J1965">
        <v>89</v>
      </c>
      <c r="K1965">
        <v>174</v>
      </c>
      <c r="L1965">
        <v>3400</v>
      </c>
      <c r="M1965">
        <v>578916</v>
      </c>
      <c r="N1965">
        <v>108</v>
      </c>
      <c r="O1965">
        <v>198</v>
      </c>
      <c r="P1965">
        <v>2999</v>
      </c>
      <c r="Q1965">
        <v>663936</v>
      </c>
      <c r="R1965">
        <v>91</v>
      </c>
      <c r="S1965">
        <v>237</v>
      </c>
      <c r="T1965">
        <v>3100</v>
      </c>
      <c r="U1965">
        <v>771182</v>
      </c>
      <c r="V1965">
        <v>42</v>
      </c>
      <c r="W1965">
        <v>264</v>
      </c>
      <c r="X1965">
        <v>3140</v>
      </c>
      <c r="Y1965">
        <v>827444</v>
      </c>
      <c r="AH1965">
        <v>17</v>
      </c>
      <c r="AI1965">
        <v>382</v>
      </c>
      <c r="AJ1965">
        <v>3080</v>
      </c>
      <c r="AK1965">
        <v>1176198</v>
      </c>
    </row>
    <row r="1966" spans="1:45" x14ac:dyDescent="0.2">
      <c r="A1966" s="51">
        <v>39644</v>
      </c>
      <c r="B1966">
        <v>38</v>
      </c>
      <c r="C1966">
        <v>128</v>
      </c>
      <c r="D1966">
        <v>3500</v>
      </c>
      <c r="E1966">
        <v>446711</v>
      </c>
      <c r="F1966">
        <v>27</v>
      </c>
      <c r="G1966">
        <v>149</v>
      </c>
      <c r="H1966">
        <v>3475</v>
      </c>
      <c r="I1966">
        <v>515004</v>
      </c>
      <c r="J1966">
        <v>194</v>
      </c>
      <c r="K1966">
        <v>164</v>
      </c>
      <c r="L1966">
        <v>3462</v>
      </c>
      <c r="M1966">
        <v>571703</v>
      </c>
      <c r="N1966">
        <v>395</v>
      </c>
      <c r="O1966">
        <v>203</v>
      </c>
      <c r="P1966">
        <v>3376</v>
      </c>
      <c r="Q1966">
        <v>684890</v>
      </c>
      <c r="R1966">
        <v>133</v>
      </c>
      <c r="S1966">
        <v>243</v>
      </c>
      <c r="T1966">
        <v>3207</v>
      </c>
      <c r="U1966">
        <v>777150</v>
      </c>
      <c r="V1966">
        <v>221</v>
      </c>
      <c r="W1966">
        <v>267</v>
      </c>
      <c r="X1966">
        <v>3130</v>
      </c>
      <c r="Y1966">
        <v>835408</v>
      </c>
      <c r="Z1966">
        <v>107</v>
      </c>
      <c r="AA1966">
        <v>294</v>
      </c>
      <c r="AB1966">
        <v>3086</v>
      </c>
      <c r="AC1966">
        <v>913207</v>
      </c>
      <c r="AD1966">
        <v>102</v>
      </c>
      <c r="AE1966">
        <v>332</v>
      </c>
      <c r="AF1966">
        <v>3002</v>
      </c>
      <c r="AG1966">
        <v>1011678</v>
      </c>
      <c r="AL1966">
        <v>14</v>
      </c>
      <c r="AM1966">
        <v>444</v>
      </c>
      <c r="AN1966">
        <v>2940</v>
      </c>
      <c r="AO1966">
        <v>1304100</v>
      </c>
      <c r="AP1966">
        <v>2</v>
      </c>
      <c r="AQ1966">
        <v>743</v>
      </c>
      <c r="AR1966">
        <v>2750</v>
      </c>
      <c r="AS1966">
        <v>2045600</v>
      </c>
    </row>
    <row r="1967" spans="1:45" x14ac:dyDescent="0.2">
      <c r="A1967" s="53">
        <v>39646</v>
      </c>
      <c r="F1967">
        <v>40</v>
      </c>
      <c r="G1967">
        <v>146</v>
      </c>
      <c r="H1967">
        <v>3400</v>
      </c>
      <c r="I1967">
        <v>506900</v>
      </c>
      <c r="J1967">
        <v>222</v>
      </c>
      <c r="K1967">
        <v>166</v>
      </c>
      <c r="L1967">
        <v>3336</v>
      </c>
      <c r="M1967">
        <v>563219</v>
      </c>
      <c r="N1967">
        <v>610</v>
      </c>
      <c r="O1967">
        <v>202</v>
      </c>
      <c r="P1967">
        <v>3377</v>
      </c>
      <c r="Q1967">
        <v>683672</v>
      </c>
      <c r="R1967">
        <v>169</v>
      </c>
      <c r="S1967">
        <v>233</v>
      </c>
      <c r="T1967">
        <v>3248</v>
      </c>
      <c r="U1967">
        <v>760653</v>
      </c>
      <c r="V1967">
        <v>82</v>
      </c>
      <c r="W1967">
        <v>257</v>
      </c>
      <c r="X1967">
        <v>310</v>
      </c>
      <c r="Y1967">
        <v>813844</v>
      </c>
      <c r="Z1967">
        <v>114</v>
      </c>
      <c r="AA1967">
        <v>306</v>
      </c>
      <c r="AB1967">
        <v>3075</v>
      </c>
      <c r="AC1967">
        <v>95119</v>
      </c>
      <c r="AD1967">
        <v>48</v>
      </c>
      <c r="AE1967">
        <v>340</v>
      </c>
      <c r="AF1967">
        <v>3120</v>
      </c>
      <c r="AG1967">
        <v>1061522</v>
      </c>
      <c r="AH1967">
        <v>18</v>
      </c>
      <c r="AI1967">
        <v>385</v>
      </c>
      <c r="AJ1967">
        <v>2900</v>
      </c>
      <c r="AK1967">
        <v>1107298</v>
      </c>
      <c r="AP1967">
        <v>4</v>
      </c>
      <c r="AQ1967">
        <v>547</v>
      </c>
      <c r="AR1967">
        <v>2945</v>
      </c>
      <c r="AS1967">
        <v>1614090</v>
      </c>
    </row>
    <row r="1968" spans="1:45" x14ac:dyDescent="0.2">
      <c r="A1968" s="51">
        <v>39647</v>
      </c>
      <c r="B1968">
        <v>56</v>
      </c>
      <c r="C1968">
        <v>124</v>
      </c>
      <c r="D1968">
        <v>3400</v>
      </c>
      <c r="E1968">
        <v>422912</v>
      </c>
      <c r="F1968">
        <v>33</v>
      </c>
      <c r="G1968">
        <v>145</v>
      </c>
      <c r="H1968">
        <v>3425</v>
      </c>
      <c r="I1968">
        <v>500691</v>
      </c>
      <c r="J1968">
        <v>42</v>
      </c>
      <c r="K1968">
        <v>157</v>
      </c>
      <c r="L1968">
        <v>3375</v>
      </c>
      <c r="M1968">
        <v>531029</v>
      </c>
      <c r="N1968">
        <v>287</v>
      </c>
      <c r="O1968">
        <v>193</v>
      </c>
      <c r="P1968">
        <v>3342</v>
      </c>
      <c r="Q1968">
        <v>664439</v>
      </c>
      <c r="R1968">
        <v>22</v>
      </c>
      <c r="S1968">
        <v>238</v>
      </c>
      <c r="T1968">
        <v>3240</v>
      </c>
      <c r="U1968">
        <v>770236</v>
      </c>
      <c r="V1968">
        <v>22</v>
      </c>
      <c r="W1968">
        <v>270</v>
      </c>
      <c r="X1968">
        <v>3100</v>
      </c>
      <c r="Y1968">
        <v>836155</v>
      </c>
      <c r="Z1968">
        <v>2</v>
      </c>
      <c r="AA1968">
        <v>301</v>
      </c>
      <c r="AB1968">
        <v>3060</v>
      </c>
      <c r="AC1968">
        <v>921060</v>
      </c>
    </row>
    <row r="1969" spans="1:45" x14ac:dyDescent="0.2">
      <c r="A1969" s="51">
        <v>39650</v>
      </c>
      <c r="F1969">
        <v>14</v>
      </c>
      <c r="G1969">
        <v>132</v>
      </c>
      <c r="H1969">
        <v>3650</v>
      </c>
      <c r="I1969">
        <v>480757</v>
      </c>
      <c r="J1969">
        <v>45</v>
      </c>
      <c r="K1969">
        <v>172</v>
      </c>
      <c r="L1969">
        <v>2950</v>
      </c>
      <c r="M1969">
        <v>566818</v>
      </c>
      <c r="N1969">
        <v>119</v>
      </c>
      <c r="O1969">
        <v>197</v>
      </c>
      <c r="P1969">
        <v>3395</v>
      </c>
      <c r="Q1969">
        <v>667807</v>
      </c>
      <c r="R1969">
        <v>23</v>
      </c>
      <c r="S1969">
        <v>278</v>
      </c>
      <c r="T1969">
        <v>3220</v>
      </c>
      <c r="U1969">
        <v>798280</v>
      </c>
      <c r="Z1969">
        <v>23</v>
      </c>
      <c r="AA1969">
        <v>287</v>
      </c>
      <c r="AB1969">
        <v>3050</v>
      </c>
      <c r="AC1969">
        <v>873296</v>
      </c>
      <c r="AD1969">
        <v>15</v>
      </c>
      <c r="AE1969">
        <v>333</v>
      </c>
      <c r="AF1969">
        <v>3060</v>
      </c>
      <c r="AG1969">
        <v>1020408</v>
      </c>
      <c r="AH1969">
        <v>17</v>
      </c>
      <c r="AI1969">
        <v>376</v>
      </c>
      <c r="AJ1969">
        <v>3140</v>
      </c>
      <c r="AK1969">
        <v>1179532</v>
      </c>
      <c r="AP1969">
        <v>7</v>
      </c>
      <c r="AQ1969">
        <v>409</v>
      </c>
      <c r="AR1969">
        <v>2880</v>
      </c>
      <c r="AS1969">
        <v>1178611</v>
      </c>
    </row>
    <row r="1970" spans="1:45" x14ac:dyDescent="0.2">
      <c r="A1970" s="51">
        <v>39651</v>
      </c>
      <c r="F1970">
        <v>51</v>
      </c>
      <c r="G1970">
        <v>143</v>
      </c>
      <c r="H1970">
        <v>3380</v>
      </c>
      <c r="I1970">
        <v>480357</v>
      </c>
      <c r="J1970">
        <v>178</v>
      </c>
      <c r="K1970">
        <v>173</v>
      </c>
      <c r="L1970">
        <v>3375</v>
      </c>
      <c r="M1970">
        <v>584527</v>
      </c>
      <c r="N1970">
        <v>474</v>
      </c>
      <c r="O1970">
        <v>200</v>
      </c>
      <c r="P1970">
        <v>3380</v>
      </c>
      <c r="Q1970">
        <v>682282</v>
      </c>
      <c r="R1970">
        <v>178</v>
      </c>
      <c r="S1970">
        <v>241</v>
      </c>
      <c r="T1970">
        <v>3389</v>
      </c>
      <c r="U1970">
        <v>768229</v>
      </c>
      <c r="V1970">
        <v>62</v>
      </c>
      <c r="W1970">
        <v>272</v>
      </c>
      <c r="X1970">
        <v>3180</v>
      </c>
      <c r="Y1970">
        <v>809172</v>
      </c>
      <c r="Z1970">
        <v>136</v>
      </c>
      <c r="AA1970">
        <v>297</v>
      </c>
      <c r="AB1970">
        <v>3031</v>
      </c>
      <c r="AC1970">
        <v>899414</v>
      </c>
      <c r="AD1970">
        <v>110</v>
      </c>
      <c r="AE1970">
        <v>330</v>
      </c>
      <c r="AF1970">
        <v>2987</v>
      </c>
      <c r="AG1970">
        <v>985456</v>
      </c>
      <c r="AP1970">
        <v>2</v>
      </c>
      <c r="AQ1970">
        <v>556</v>
      </c>
      <c r="AR1970">
        <v>2780</v>
      </c>
      <c r="AS1970">
        <v>1538880</v>
      </c>
    </row>
    <row r="1971" spans="1:45" x14ac:dyDescent="0.2">
      <c r="A1971" s="51">
        <v>39653</v>
      </c>
      <c r="B1971">
        <v>17</v>
      </c>
      <c r="C1971">
        <v>91</v>
      </c>
      <c r="D1971">
        <v>3300</v>
      </c>
      <c r="E1971">
        <v>301271</v>
      </c>
      <c r="F1971">
        <v>94</v>
      </c>
      <c r="G1971">
        <v>141</v>
      </c>
      <c r="H1971">
        <v>3500</v>
      </c>
      <c r="I1971">
        <v>491293</v>
      </c>
      <c r="J1971">
        <v>283</v>
      </c>
      <c r="K1971">
        <v>182</v>
      </c>
      <c r="L1971">
        <v>3530</v>
      </c>
      <c r="M1971">
        <v>656062</v>
      </c>
      <c r="N1971">
        <v>379</v>
      </c>
      <c r="O1971">
        <v>204</v>
      </c>
      <c r="P1971">
        <v>3397</v>
      </c>
      <c r="Q1971">
        <v>694042</v>
      </c>
      <c r="R1971">
        <v>178</v>
      </c>
      <c r="S1971">
        <v>230</v>
      </c>
      <c r="T1971">
        <v>3220</v>
      </c>
      <c r="U1971">
        <v>753469</v>
      </c>
      <c r="V1971">
        <v>121</v>
      </c>
      <c r="W1971">
        <v>263</v>
      </c>
      <c r="X1971">
        <v>3143</v>
      </c>
      <c r="Y1971">
        <v>828686</v>
      </c>
      <c r="Z1971">
        <v>143</v>
      </c>
      <c r="AA1971">
        <v>296</v>
      </c>
      <c r="AB1971">
        <v>3243</v>
      </c>
      <c r="AC1971">
        <v>964231</v>
      </c>
      <c r="AD1971">
        <v>70</v>
      </c>
      <c r="AE1971">
        <v>336</v>
      </c>
      <c r="AF1971">
        <v>3335</v>
      </c>
      <c r="AG1971">
        <v>1120834</v>
      </c>
      <c r="AH1971">
        <v>3</v>
      </c>
      <c r="AI1971">
        <v>383</v>
      </c>
      <c r="AJ1971">
        <v>3060</v>
      </c>
      <c r="AK1971">
        <v>1170960</v>
      </c>
      <c r="AP1971">
        <v>2</v>
      </c>
      <c r="AQ1971">
        <v>624</v>
      </c>
      <c r="AR1971">
        <v>2730</v>
      </c>
      <c r="AS1971">
        <v>1703100</v>
      </c>
    </row>
    <row r="1972" spans="1:45" x14ac:dyDescent="0.2">
      <c r="A1972" s="51">
        <v>39654</v>
      </c>
      <c r="F1972">
        <v>41</v>
      </c>
      <c r="G1972">
        <v>141</v>
      </c>
      <c r="H1972">
        <v>3350</v>
      </c>
      <c r="I1972">
        <v>480859</v>
      </c>
      <c r="J1972">
        <v>55</v>
      </c>
      <c r="K1972">
        <v>168</v>
      </c>
      <c r="L1972">
        <v>3462</v>
      </c>
      <c r="M1972">
        <v>584215</v>
      </c>
      <c r="N1972">
        <v>80</v>
      </c>
      <c r="O1972">
        <v>203</v>
      </c>
      <c r="P1972">
        <v>3450</v>
      </c>
      <c r="Q1972">
        <v>700331</v>
      </c>
      <c r="R1972">
        <v>70</v>
      </c>
      <c r="S1972">
        <v>238</v>
      </c>
      <c r="T1972">
        <v>3160</v>
      </c>
      <c r="U1972">
        <v>765530</v>
      </c>
      <c r="V1972">
        <v>50</v>
      </c>
      <c r="W1972">
        <v>259</v>
      </c>
      <c r="X1972">
        <v>3230</v>
      </c>
      <c r="Y1972">
        <v>841192</v>
      </c>
      <c r="Z1972">
        <v>70</v>
      </c>
      <c r="AA1972">
        <v>289</v>
      </c>
      <c r="AB1972">
        <v>3140</v>
      </c>
      <c r="AC1972">
        <v>904132</v>
      </c>
      <c r="AD1972">
        <v>38</v>
      </c>
      <c r="AE1972">
        <v>330</v>
      </c>
      <c r="AF1972">
        <v>3150</v>
      </c>
      <c r="AG1972">
        <v>1039459</v>
      </c>
    </row>
    <row r="1973" spans="1:45" x14ac:dyDescent="0.2">
      <c r="A1973" s="51">
        <v>39657</v>
      </c>
      <c r="B1973">
        <v>15</v>
      </c>
      <c r="C1973">
        <v>124</v>
      </c>
      <c r="D1973">
        <v>2625</v>
      </c>
      <c r="E1973">
        <v>305400</v>
      </c>
      <c r="F1973">
        <v>13</v>
      </c>
      <c r="G1973">
        <v>135</v>
      </c>
      <c r="H1973">
        <v>2800</v>
      </c>
      <c r="I1973">
        <v>377354</v>
      </c>
      <c r="J1973">
        <v>129</v>
      </c>
      <c r="K1973">
        <v>168</v>
      </c>
      <c r="L1973">
        <v>3293</v>
      </c>
      <c r="M1973">
        <v>560914</v>
      </c>
      <c r="N1973">
        <v>80</v>
      </c>
      <c r="O1973">
        <v>202</v>
      </c>
      <c r="P1973">
        <v>3273</v>
      </c>
      <c r="Q1973">
        <v>677161</v>
      </c>
      <c r="R1973">
        <v>25</v>
      </c>
      <c r="S1973">
        <v>237</v>
      </c>
      <c r="T1973">
        <v>3167</v>
      </c>
      <c r="U1973">
        <v>753424</v>
      </c>
      <c r="V1973">
        <v>21</v>
      </c>
      <c r="W1973">
        <v>264</v>
      </c>
      <c r="X1973">
        <v>2760</v>
      </c>
      <c r="Y1973">
        <v>814994</v>
      </c>
      <c r="Z1973">
        <v>8</v>
      </c>
      <c r="AA1973">
        <v>305</v>
      </c>
      <c r="AB1973">
        <v>3020</v>
      </c>
      <c r="AC1973">
        <v>920420</v>
      </c>
      <c r="AD1973">
        <v>2</v>
      </c>
      <c r="AE1973">
        <v>336</v>
      </c>
      <c r="AF1973">
        <v>2900</v>
      </c>
      <c r="AG1973">
        <v>974400</v>
      </c>
    </row>
    <row r="1974" spans="1:45" x14ac:dyDescent="0.2">
      <c r="A1974" s="51">
        <v>39658</v>
      </c>
      <c r="F1974">
        <v>26</v>
      </c>
      <c r="G1974">
        <v>133</v>
      </c>
      <c r="H1974">
        <v>3650</v>
      </c>
      <c r="I1974">
        <v>485450</v>
      </c>
      <c r="J1974">
        <v>57</v>
      </c>
      <c r="K1974">
        <v>160</v>
      </c>
      <c r="L1974">
        <v>3500</v>
      </c>
      <c r="M1974">
        <v>566381</v>
      </c>
      <c r="N1974">
        <v>419</v>
      </c>
      <c r="O1974">
        <v>198</v>
      </c>
      <c r="P1974">
        <v>3407</v>
      </c>
      <c r="Q1974">
        <v>691210</v>
      </c>
      <c r="R1974">
        <v>169</v>
      </c>
      <c r="S1974">
        <v>233</v>
      </c>
      <c r="T1974">
        <v>3378</v>
      </c>
      <c r="U1974">
        <v>761328</v>
      </c>
      <c r="V1974">
        <v>209</v>
      </c>
      <c r="W1974">
        <v>264</v>
      </c>
      <c r="X1974">
        <v>3154</v>
      </c>
      <c r="Y1974">
        <v>821561</v>
      </c>
      <c r="Z1974">
        <v>53</v>
      </c>
      <c r="AA1974">
        <v>294</v>
      </c>
      <c r="AB1974">
        <v>3087</v>
      </c>
      <c r="AC1974">
        <v>908375</v>
      </c>
      <c r="AD1974">
        <v>5</v>
      </c>
      <c r="AE1974">
        <v>322</v>
      </c>
      <c r="AF1974">
        <v>3080</v>
      </c>
      <c r="AG1974">
        <v>991760</v>
      </c>
      <c r="AL1974">
        <v>1</v>
      </c>
      <c r="AM1974">
        <v>418</v>
      </c>
      <c r="AN1974">
        <v>2900</v>
      </c>
      <c r="AO1974">
        <v>1212200</v>
      </c>
      <c r="AP1974">
        <v>4</v>
      </c>
      <c r="AQ1974">
        <v>624</v>
      </c>
      <c r="AR1974">
        <v>2860</v>
      </c>
      <c r="AS1974">
        <v>1783800</v>
      </c>
    </row>
    <row r="1975" spans="1:45" x14ac:dyDescent="0.2">
      <c r="A1975" s="51">
        <v>39660</v>
      </c>
      <c r="B1975">
        <v>5</v>
      </c>
      <c r="C1975">
        <v>102</v>
      </c>
      <c r="D1975">
        <v>3050</v>
      </c>
      <c r="E1975">
        <v>312280</v>
      </c>
      <c r="F1975">
        <v>94</v>
      </c>
      <c r="G1975">
        <v>141</v>
      </c>
      <c r="H1975">
        <v>3400</v>
      </c>
      <c r="I1975">
        <v>484974</v>
      </c>
      <c r="J1975">
        <v>309</v>
      </c>
      <c r="K1975">
        <v>164</v>
      </c>
      <c r="L1975">
        <v>3344</v>
      </c>
      <c r="M1975">
        <v>557391</v>
      </c>
      <c r="N1975">
        <v>370</v>
      </c>
      <c r="O1975">
        <v>197</v>
      </c>
      <c r="P1975">
        <v>3268</v>
      </c>
      <c r="Q1975">
        <v>650022</v>
      </c>
      <c r="R1975">
        <v>391</v>
      </c>
      <c r="S1975">
        <v>230</v>
      </c>
      <c r="T1975">
        <v>3187</v>
      </c>
      <c r="U1975">
        <v>734979</v>
      </c>
      <c r="V1975">
        <v>200</v>
      </c>
      <c r="W1975">
        <v>262</v>
      </c>
      <c r="X1975">
        <v>3062</v>
      </c>
      <c r="Y1975">
        <v>807280</v>
      </c>
      <c r="Z1975">
        <v>126</v>
      </c>
      <c r="AA1975">
        <v>304</v>
      </c>
      <c r="AB1975">
        <v>3085</v>
      </c>
      <c r="AC1975">
        <v>952896</v>
      </c>
      <c r="AD1975">
        <v>61</v>
      </c>
      <c r="AE1975">
        <v>328</v>
      </c>
      <c r="AF1975">
        <v>3140</v>
      </c>
      <c r="AG1975">
        <v>1031946</v>
      </c>
      <c r="AH1975">
        <v>6</v>
      </c>
      <c r="AI1975">
        <v>389</v>
      </c>
      <c r="AJ1975">
        <v>2820</v>
      </c>
      <c r="AK1975">
        <v>1096040</v>
      </c>
      <c r="AL1975">
        <v>28</v>
      </c>
      <c r="AM1975">
        <v>364</v>
      </c>
      <c r="AN1975">
        <v>2500</v>
      </c>
      <c r="AO1975">
        <v>909886</v>
      </c>
      <c r="AP1975">
        <v>2</v>
      </c>
      <c r="AQ1975">
        <v>601</v>
      </c>
      <c r="AR1975">
        <v>2620</v>
      </c>
      <c r="AS1975">
        <v>1574960</v>
      </c>
    </row>
    <row r="1977" spans="1:45" x14ac:dyDescent="0.2">
      <c r="A1977" s="51">
        <v>39661</v>
      </c>
      <c r="B1977">
        <v>15</v>
      </c>
      <c r="C1977">
        <v>121</v>
      </c>
      <c r="D1977">
        <v>3400</v>
      </c>
      <c r="E1977">
        <v>414093</v>
      </c>
      <c r="F1977">
        <v>7</v>
      </c>
      <c r="G1977">
        <v>148</v>
      </c>
      <c r="H1977">
        <v>3350</v>
      </c>
      <c r="I1977">
        <v>494843</v>
      </c>
      <c r="J1977">
        <v>51</v>
      </c>
      <c r="K1977">
        <v>163</v>
      </c>
      <c r="L1977">
        <v>3400</v>
      </c>
      <c r="M1977">
        <v>556065</v>
      </c>
      <c r="N1977">
        <v>124</v>
      </c>
      <c r="O1977">
        <v>201</v>
      </c>
      <c r="P1977">
        <v>3320</v>
      </c>
      <c r="Q1977">
        <v>678287</v>
      </c>
      <c r="R1977">
        <v>25</v>
      </c>
      <c r="S1977">
        <v>225</v>
      </c>
      <c r="T1977">
        <v>3550</v>
      </c>
      <c r="U1977">
        <v>799460</v>
      </c>
      <c r="V1977">
        <v>146</v>
      </c>
      <c r="W1977">
        <v>267</v>
      </c>
      <c r="X1977">
        <v>3142</v>
      </c>
      <c r="Y1977">
        <v>840192</v>
      </c>
      <c r="Z1977">
        <v>12</v>
      </c>
      <c r="AA1977">
        <v>285</v>
      </c>
      <c r="AB1977">
        <v>3120</v>
      </c>
      <c r="AC1977">
        <v>890500</v>
      </c>
      <c r="AP1977">
        <v>3</v>
      </c>
      <c r="AQ1977">
        <v>754</v>
      </c>
      <c r="AR1977">
        <v>2713</v>
      </c>
      <c r="AS1977">
        <v>2046227</v>
      </c>
    </row>
    <row r="1978" spans="1:45" x14ac:dyDescent="0.2">
      <c r="A1978" s="51">
        <v>39664</v>
      </c>
      <c r="B1978">
        <v>3</v>
      </c>
      <c r="C1978">
        <v>119</v>
      </c>
      <c r="D1978">
        <v>2600</v>
      </c>
      <c r="E1978">
        <v>310267</v>
      </c>
      <c r="J1978">
        <v>55</v>
      </c>
      <c r="K1978">
        <v>167</v>
      </c>
      <c r="L1978">
        <v>3390</v>
      </c>
      <c r="M1978">
        <v>567840</v>
      </c>
      <c r="N1978">
        <v>177</v>
      </c>
      <c r="O1978">
        <v>208</v>
      </c>
      <c r="P1978">
        <v>3190</v>
      </c>
      <c r="Q1978">
        <v>665746</v>
      </c>
      <c r="R1978">
        <v>50</v>
      </c>
      <c r="S1978">
        <v>231</v>
      </c>
      <c r="T1978">
        <v>3180</v>
      </c>
      <c r="U1978">
        <v>735754</v>
      </c>
      <c r="Z1978">
        <v>18</v>
      </c>
      <c r="AA1978">
        <v>293</v>
      </c>
      <c r="AB1978">
        <v>3020</v>
      </c>
      <c r="AC1978">
        <v>885867</v>
      </c>
    </row>
    <row r="1979" spans="1:45" x14ac:dyDescent="0.2">
      <c r="A1979" s="51">
        <v>39665</v>
      </c>
      <c r="B1979">
        <v>6</v>
      </c>
      <c r="C1979">
        <v>128</v>
      </c>
      <c r="D1979">
        <v>3300</v>
      </c>
      <c r="E1979">
        <v>422400</v>
      </c>
      <c r="F1979">
        <v>26</v>
      </c>
      <c r="G1979">
        <v>142</v>
      </c>
      <c r="H1979">
        <v>3483</v>
      </c>
      <c r="I1979">
        <v>490535</v>
      </c>
      <c r="J1979">
        <v>207</v>
      </c>
      <c r="K1979">
        <v>167</v>
      </c>
      <c r="L1979">
        <v>3445</v>
      </c>
      <c r="M1979">
        <v>574743</v>
      </c>
      <c r="N1979">
        <v>370</v>
      </c>
      <c r="O1979">
        <v>196</v>
      </c>
      <c r="P1979">
        <v>3417</v>
      </c>
      <c r="Q1979">
        <v>675983</v>
      </c>
      <c r="R1979">
        <v>95</v>
      </c>
      <c r="S1979">
        <v>224</v>
      </c>
      <c r="T1979">
        <v>3280</v>
      </c>
      <c r="U1979">
        <v>742887</v>
      </c>
      <c r="V1979">
        <v>102</v>
      </c>
      <c r="W1979">
        <v>267</v>
      </c>
      <c r="X1979">
        <v>3140</v>
      </c>
      <c r="Y1979">
        <v>838342</v>
      </c>
      <c r="Z1979">
        <v>143</v>
      </c>
      <c r="AA1979">
        <v>293</v>
      </c>
      <c r="AB1979">
        <v>3092</v>
      </c>
      <c r="AC1979">
        <v>908217</v>
      </c>
      <c r="AD1979">
        <v>33</v>
      </c>
      <c r="AE1979">
        <v>323</v>
      </c>
      <c r="AF1979">
        <v>3110</v>
      </c>
      <c r="AG1979">
        <v>1006034</v>
      </c>
      <c r="AP1979">
        <v>4</v>
      </c>
      <c r="AQ1979">
        <v>618</v>
      </c>
      <c r="AR1979">
        <v>2820</v>
      </c>
      <c r="AS1979">
        <v>1738880</v>
      </c>
    </row>
    <row r="1980" spans="1:45" x14ac:dyDescent="0.2">
      <c r="A1980" s="52">
        <v>39667</v>
      </c>
    </row>
    <row r="1981" spans="1:45" x14ac:dyDescent="0.2">
      <c r="A1981" s="51">
        <v>39668</v>
      </c>
      <c r="B1981">
        <v>11</v>
      </c>
      <c r="C1981">
        <v>115</v>
      </c>
      <c r="D1981">
        <v>3225</v>
      </c>
      <c r="E1981">
        <v>373518</v>
      </c>
      <c r="J1981">
        <v>83</v>
      </c>
      <c r="K1981">
        <v>168</v>
      </c>
      <c r="L1981">
        <v>3260</v>
      </c>
      <c r="M1981">
        <v>546652</v>
      </c>
      <c r="N1981">
        <v>147</v>
      </c>
      <c r="O1981">
        <v>198</v>
      </c>
      <c r="P1981">
        <v>3317</v>
      </c>
      <c r="Q1981">
        <v>655307</v>
      </c>
      <c r="R1981">
        <v>44</v>
      </c>
      <c r="S1981">
        <v>224</v>
      </c>
      <c r="T1981">
        <v>3250</v>
      </c>
      <c r="U1981">
        <v>727852</v>
      </c>
      <c r="Z1981">
        <v>18</v>
      </c>
      <c r="AA1981">
        <v>319</v>
      </c>
      <c r="AB1981">
        <v>3100</v>
      </c>
      <c r="AC1981">
        <v>988900</v>
      </c>
      <c r="AD1981">
        <v>19</v>
      </c>
      <c r="AE1981">
        <v>340</v>
      </c>
      <c r="AF1981">
        <v>3080</v>
      </c>
      <c r="AG1981">
        <v>1045903</v>
      </c>
    </row>
    <row r="1982" spans="1:45" x14ac:dyDescent="0.2">
      <c r="A1982" s="51">
        <v>39671</v>
      </c>
      <c r="B1982">
        <v>29</v>
      </c>
      <c r="C1982">
        <v>122</v>
      </c>
      <c r="D1982">
        <v>3000</v>
      </c>
      <c r="E1982">
        <v>366621</v>
      </c>
      <c r="F1982">
        <v>15</v>
      </c>
      <c r="G1982">
        <v>132</v>
      </c>
      <c r="H1982">
        <v>3300</v>
      </c>
      <c r="I1982">
        <v>436040</v>
      </c>
      <c r="J1982">
        <v>45</v>
      </c>
      <c r="K1982">
        <v>176</v>
      </c>
      <c r="L1982">
        <v>3133</v>
      </c>
      <c r="M1982">
        <v>564660</v>
      </c>
      <c r="N1982">
        <v>1</v>
      </c>
      <c r="O1982">
        <v>204</v>
      </c>
      <c r="P1982">
        <v>2500</v>
      </c>
      <c r="Q1982">
        <v>510000</v>
      </c>
      <c r="R1982">
        <v>54</v>
      </c>
      <c r="S1982">
        <v>238</v>
      </c>
      <c r="T1982">
        <v>3113</v>
      </c>
      <c r="U1982">
        <v>746945</v>
      </c>
      <c r="V1982">
        <v>20</v>
      </c>
      <c r="W1982">
        <v>263</v>
      </c>
      <c r="X1982">
        <v>3180</v>
      </c>
      <c r="Y1982">
        <v>836976</v>
      </c>
      <c r="Z1982">
        <v>19</v>
      </c>
      <c r="AA1982">
        <v>289</v>
      </c>
      <c r="AB1982">
        <v>2900</v>
      </c>
      <c r="AC1982">
        <v>837337</v>
      </c>
      <c r="AH1982">
        <v>82</v>
      </c>
      <c r="AI1982">
        <v>393</v>
      </c>
      <c r="AJ1982">
        <v>2970</v>
      </c>
      <c r="AK1982">
        <v>1165620</v>
      </c>
    </row>
    <row r="1983" spans="1:45" x14ac:dyDescent="0.2">
      <c r="A1983" s="53">
        <v>39672</v>
      </c>
      <c r="B1983">
        <v>16</v>
      </c>
      <c r="C1983">
        <v>115</v>
      </c>
      <c r="D1983">
        <v>3300</v>
      </c>
      <c r="E1983">
        <v>380325</v>
      </c>
      <c r="F1983">
        <v>59</v>
      </c>
      <c r="G1983">
        <v>146</v>
      </c>
      <c r="H1983">
        <v>3383</v>
      </c>
      <c r="I1983">
        <v>497281</v>
      </c>
      <c r="J1983">
        <v>134</v>
      </c>
      <c r="K1983">
        <v>162</v>
      </c>
      <c r="L1983">
        <v>3308</v>
      </c>
      <c r="M1983">
        <v>539145</v>
      </c>
      <c r="N1983">
        <v>489</v>
      </c>
      <c r="O1983">
        <v>206</v>
      </c>
      <c r="P1983">
        <v>3223</v>
      </c>
      <c r="Q1983">
        <v>661176</v>
      </c>
      <c r="R1983">
        <v>199</v>
      </c>
      <c r="S1983">
        <v>233</v>
      </c>
      <c r="T1983">
        <v>3175</v>
      </c>
      <c r="U1983">
        <v>748012</v>
      </c>
      <c r="V1983">
        <v>65</v>
      </c>
      <c r="W1983">
        <v>270</v>
      </c>
      <c r="X1983">
        <v>3025</v>
      </c>
      <c r="Y1983">
        <v>830355</v>
      </c>
      <c r="Z1983">
        <v>334</v>
      </c>
      <c r="AA1983">
        <v>284</v>
      </c>
      <c r="AB1983">
        <v>3072</v>
      </c>
      <c r="AC1983">
        <v>893212</v>
      </c>
      <c r="AD1983">
        <v>34</v>
      </c>
      <c r="AE1983">
        <v>329</v>
      </c>
      <c r="AF1983">
        <v>3090</v>
      </c>
      <c r="AG1983">
        <v>1017873</v>
      </c>
      <c r="AH1983">
        <v>1</v>
      </c>
      <c r="AI1983">
        <v>370</v>
      </c>
      <c r="AJ1983">
        <v>2860</v>
      </c>
      <c r="AK1983">
        <v>1058200</v>
      </c>
      <c r="AP1983">
        <v>4</v>
      </c>
      <c r="AQ1983">
        <v>687</v>
      </c>
      <c r="AR1983">
        <v>2720</v>
      </c>
      <c r="AS1983">
        <v>1867090</v>
      </c>
    </row>
    <row r="1984" spans="1:45" x14ac:dyDescent="0.2">
      <c r="A1984" s="51">
        <v>39674</v>
      </c>
      <c r="B1984">
        <v>53</v>
      </c>
      <c r="C1984">
        <v>119</v>
      </c>
      <c r="D1984">
        <v>3090</v>
      </c>
      <c r="E1984">
        <v>367632</v>
      </c>
      <c r="F1984">
        <v>97</v>
      </c>
      <c r="G1984">
        <v>138</v>
      </c>
      <c r="H1984">
        <v>3260</v>
      </c>
      <c r="I1984">
        <v>453167</v>
      </c>
      <c r="J1984">
        <v>53</v>
      </c>
      <c r="K1984">
        <v>161</v>
      </c>
      <c r="L1984">
        <v>3267</v>
      </c>
      <c r="M1984">
        <v>530947</v>
      </c>
      <c r="N1984">
        <v>320</v>
      </c>
      <c r="O1984">
        <v>204</v>
      </c>
      <c r="P1984">
        <v>3079</v>
      </c>
      <c r="Q1984">
        <v>661904</v>
      </c>
      <c r="R1984">
        <v>96</v>
      </c>
      <c r="S1984">
        <v>233</v>
      </c>
      <c r="T1984">
        <v>3038</v>
      </c>
      <c r="U1984">
        <v>708367</v>
      </c>
      <c r="V1984">
        <v>88</v>
      </c>
      <c r="W1984">
        <v>266</v>
      </c>
      <c r="X1984">
        <v>3040</v>
      </c>
      <c r="Y1984">
        <v>811435</v>
      </c>
      <c r="Z1984">
        <v>162</v>
      </c>
      <c r="AA1984">
        <v>297</v>
      </c>
      <c r="AB1984">
        <v>2973</v>
      </c>
      <c r="AC1984">
        <v>885189</v>
      </c>
      <c r="AD1984">
        <v>45</v>
      </c>
      <c r="AE1984">
        <v>357</v>
      </c>
      <c r="AF1984">
        <v>2867</v>
      </c>
      <c r="AG1984">
        <v>1022201</v>
      </c>
      <c r="AH1984">
        <v>221</v>
      </c>
      <c r="AI1984">
        <v>415</v>
      </c>
      <c r="AJ1984">
        <v>2804</v>
      </c>
      <c r="AK1984">
        <v>1163492</v>
      </c>
      <c r="AP1984">
        <v>14</v>
      </c>
      <c r="AQ1984">
        <v>673</v>
      </c>
      <c r="AR1984">
        <v>2632</v>
      </c>
      <c r="AS1984">
        <v>1769493</v>
      </c>
    </row>
    <row r="1985" spans="1:45" x14ac:dyDescent="0.2">
      <c r="A1985" s="51">
        <v>39675</v>
      </c>
      <c r="F1985">
        <v>57</v>
      </c>
      <c r="G1985">
        <v>139</v>
      </c>
      <c r="H1985">
        <v>3333</v>
      </c>
      <c r="I1985">
        <v>463644</v>
      </c>
      <c r="J1985">
        <v>98</v>
      </c>
      <c r="K1985">
        <v>169</v>
      </c>
      <c r="L1985">
        <v>3325</v>
      </c>
      <c r="M1985">
        <v>566547</v>
      </c>
      <c r="N1985">
        <v>205</v>
      </c>
      <c r="O1985">
        <v>204</v>
      </c>
      <c r="P1985">
        <v>3220</v>
      </c>
      <c r="Q1985">
        <v>655878</v>
      </c>
      <c r="R1985">
        <v>46</v>
      </c>
      <c r="S1985">
        <v>231</v>
      </c>
      <c r="T1985">
        <v>3100</v>
      </c>
      <c r="U1985">
        <v>716774</v>
      </c>
      <c r="V1985">
        <v>198</v>
      </c>
      <c r="W1985">
        <v>260</v>
      </c>
      <c r="X1985">
        <v>3048</v>
      </c>
      <c r="Y1985">
        <v>792786</v>
      </c>
      <c r="Z1985">
        <v>99</v>
      </c>
      <c r="AA1985">
        <v>279</v>
      </c>
      <c r="AB1985">
        <v>3088</v>
      </c>
      <c r="AC1985">
        <v>862363</v>
      </c>
      <c r="AD1985">
        <v>36</v>
      </c>
      <c r="AE1985">
        <v>330</v>
      </c>
      <c r="AF1985">
        <v>3070</v>
      </c>
      <c r="AG1985">
        <v>1014133</v>
      </c>
      <c r="AH1985">
        <v>35</v>
      </c>
      <c r="AI1985">
        <v>393</v>
      </c>
      <c r="AJ1985">
        <v>3020</v>
      </c>
      <c r="AK1985">
        <v>1186251</v>
      </c>
    </row>
    <row r="1986" spans="1:45" x14ac:dyDescent="0.2">
      <c r="A1986" s="52">
        <v>39678</v>
      </c>
    </row>
    <row r="1987" spans="1:45" x14ac:dyDescent="0.2">
      <c r="A1987" s="51">
        <v>39679</v>
      </c>
      <c r="B1987">
        <v>59</v>
      </c>
      <c r="C1987">
        <v>118</v>
      </c>
      <c r="D1987">
        <v>3317</v>
      </c>
      <c r="E1987">
        <v>390195</v>
      </c>
      <c r="F1987">
        <v>36</v>
      </c>
      <c r="G1987">
        <v>146</v>
      </c>
      <c r="H1987">
        <v>3333</v>
      </c>
      <c r="I1987">
        <v>483231</v>
      </c>
      <c r="J1987">
        <v>151</v>
      </c>
      <c r="K1987">
        <v>162</v>
      </c>
      <c r="L1987">
        <v>3350</v>
      </c>
      <c r="M1987">
        <v>544499</v>
      </c>
      <c r="N1987">
        <v>483</v>
      </c>
      <c r="O1987">
        <v>199</v>
      </c>
      <c r="P1987">
        <v>3282</v>
      </c>
      <c r="Q1987">
        <v>663775</v>
      </c>
      <c r="R1987">
        <v>120</v>
      </c>
      <c r="S1987">
        <v>231</v>
      </c>
      <c r="T1987">
        <v>3190</v>
      </c>
      <c r="U1987">
        <v>738206</v>
      </c>
      <c r="V1987">
        <v>219</v>
      </c>
      <c r="W1987">
        <v>267</v>
      </c>
      <c r="X1987">
        <v>3058</v>
      </c>
      <c r="Y1987">
        <v>817750</v>
      </c>
      <c r="Z1987">
        <v>93</v>
      </c>
      <c r="AA1987">
        <v>296</v>
      </c>
      <c r="AB1987">
        <v>3052</v>
      </c>
      <c r="AC1987">
        <v>903415</v>
      </c>
      <c r="AL1987">
        <v>14</v>
      </c>
      <c r="AM1987">
        <v>436</v>
      </c>
      <c r="AN1987">
        <v>3000</v>
      </c>
      <c r="AO1987">
        <v>1308000</v>
      </c>
      <c r="AP1987">
        <v>3</v>
      </c>
      <c r="AQ1987">
        <v>635</v>
      </c>
      <c r="AR1987">
        <v>2747</v>
      </c>
      <c r="AS1987">
        <v>1744253</v>
      </c>
    </row>
    <row r="1988" spans="1:45" x14ac:dyDescent="0.2">
      <c r="A1988" s="51">
        <v>39681</v>
      </c>
      <c r="B1988">
        <v>11</v>
      </c>
      <c r="C1988">
        <v>118</v>
      </c>
      <c r="D1988">
        <v>3233</v>
      </c>
      <c r="E1988">
        <v>383873</v>
      </c>
      <c r="F1988">
        <v>15</v>
      </c>
      <c r="G1988">
        <v>141</v>
      </c>
      <c r="H1988">
        <v>3150</v>
      </c>
      <c r="I1988">
        <v>451100</v>
      </c>
      <c r="J1988">
        <v>71</v>
      </c>
      <c r="K1988">
        <v>167</v>
      </c>
      <c r="L1988">
        <v>3300</v>
      </c>
      <c r="M1988">
        <v>555972</v>
      </c>
      <c r="N1988">
        <v>309</v>
      </c>
      <c r="O1988">
        <v>203</v>
      </c>
      <c r="P1988">
        <v>3228</v>
      </c>
      <c r="Q1988">
        <v>656178</v>
      </c>
      <c r="R1988">
        <v>214</v>
      </c>
      <c r="S1988">
        <v>232</v>
      </c>
      <c r="T1988">
        <v>3168</v>
      </c>
      <c r="U1988">
        <v>741301</v>
      </c>
      <c r="V1988">
        <v>71</v>
      </c>
      <c r="W1988">
        <v>259</v>
      </c>
      <c r="X1988">
        <v>3100</v>
      </c>
      <c r="Y1988">
        <v>819930</v>
      </c>
      <c r="Z1988">
        <v>62</v>
      </c>
      <c r="AA1988">
        <v>301</v>
      </c>
      <c r="AB1988">
        <v>3127</v>
      </c>
      <c r="AC1988">
        <v>942594</v>
      </c>
      <c r="AD1988">
        <v>17</v>
      </c>
      <c r="AE1988">
        <v>352</v>
      </c>
      <c r="AF1988">
        <v>3040</v>
      </c>
      <c r="AG1988">
        <v>1070438</v>
      </c>
      <c r="AH1988">
        <v>17</v>
      </c>
      <c r="AI1988">
        <v>391</v>
      </c>
      <c r="AJ1988">
        <v>2940</v>
      </c>
      <c r="AK1988">
        <v>1148675</v>
      </c>
      <c r="AP1988">
        <v>4</v>
      </c>
      <c r="AQ1988">
        <v>751</v>
      </c>
      <c r="AR1988">
        <v>2598</v>
      </c>
      <c r="AS1988">
        <v>1952460</v>
      </c>
    </row>
    <row r="1989" spans="1:45" x14ac:dyDescent="0.2">
      <c r="A1989" s="51">
        <v>39682</v>
      </c>
      <c r="F1989">
        <v>52</v>
      </c>
      <c r="G1989">
        <v>132</v>
      </c>
      <c r="H1989">
        <v>3112</v>
      </c>
      <c r="I1989">
        <v>426285</v>
      </c>
      <c r="J1989">
        <v>104</v>
      </c>
      <c r="K1989">
        <v>167</v>
      </c>
      <c r="L1989">
        <v>3320</v>
      </c>
      <c r="M1989">
        <v>555159</v>
      </c>
      <c r="N1989">
        <v>75</v>
      </c>
      <c r="O1989">
        <v>192</v>
      </c>
      <c r="P1989">
        <v>3242</v>
      </c>
      <c r="Q1989">
        <v>621960</v>
      </c>
      <c r="R1989">
        <v>135</v>
      </c>
      <c r="S1989">
        <v>235</v>
      </c>
      <c r="T1989">
        <v>3126</v>
      </c>
      <c r="U1989">
        <v>740663</v>
      </c>
      <c r="V1989">
        <v>122</v>
      </c>
      <c r="W1989">
        <v>264</v>
      </c>
      <c r="X1989">
        <v>3070</v>
      </c>
      <c r="Y1989">
        <v>810769</v>
      </c>
      <c r="Z1989">
        <v>45</v>
      </c>
      <c r="AA1989">
        <v>290</v>
      </c>
      <c r="AB1989">
        <v>2987</v>
      </c>
      <c r="AC1989">
        <v>867259</v>
      </c>
      <c r="AD1989">
        <v>45</v>
      </c>
      <c r="AE1989">
        <v>290</v>
      </c>
      <c r="AF1989">
        <v>2987</v>
      </c>
      <c r="AG1989">
        <v>867259</v>
      </c>
      <c r="AH1989">
        <v>34</v>
      </c>
      <c r="AI1989">
        <v>326</v>
      </c>
      <c r="AJ1989">
        <v>3080</v>
      </c>
      <c r="AK1989">
        <v>1000726</v>
      </c>
      <c r="AP1989">
        <v>1</v>
      </c>
      <c r="AQ1989">
        <v>732</v>
      </c>
      <c r="AR1989">
        <v>2740</v>
      </c>
      <c r="AS1989">
        <v>2005680</v>
      </c>
    </row>
    <row r="1990" spans="1:45" x14ac:dyDescent="0.2">
      <c r="A1990" s="53">
        <v>39685</v>
      </c>
      <c r="F1990">
        <v>13</v>
      </c>
      <c r="G1990">
        <v>143</v>
      </c>
      <c r="H1990">
        <v>3000</v>
      </c>
      <c r="I1990">
        <v>429692</v>
      </c>
      <c r="J1990">
        <v>22</v>
      </c>
      <c r="K1990">
        <v>175</v>
      </c>
      <c r="L1990">
        <v>3288</v>
      </c>
      <c r="M1990">
        <v>574786</v>
      </c>
      <c r="N1990">
        <v>124</v>
      </c>
      <c r="O1990">
        <v>191</v>
      </c>
      <c r="P1990">
        <v>3150</v>
      </c>
      <c r="Q1990">
        <v>612540</v>
      </c>
      <c r="V1990">
        <v>2</v>
      </c>
      <c r="W1990">
        <v>268</v>
      </c>
      <c r="X1990">
        <v>3140</v>
      </c>
      <c r="Y1990">
        <v>841520</v>
      </c>
      <c r="Z1990">
        <v>8</v>
      </c>
      <c r="AA1990">
        <v>319</v>
      </c>
      <c r="AB1990">
        <v>3000</v>
      </c>
      <c r="AC1990">
        <v>957750</v>
      </c>
      <c r="AL1990">
        <v>5</v>
      </c>
      <c r="AM1990">
        <v>441</v>
      </c>
      <c r="AN1990">
        <v>2640</v>
      </c>
      <c r="AO1990">
        <v>1163712</v>
      </c>
    </row>
    <row r="1991" spans="1:45" x14ac:dyDescent="0.2">
      <c r="A1991" s="51">
        <v>39686</v>
      </c>
      <c r="B1991">
        <v>38</v>
      </c>
      <c r="C1991">
        <v>123</v>
      </c>
      <c r="D1991">
        <v>3233</v>
      </c>
      <c r="E1991">
        <v>397992</v>
      </c>
      <c r="F1991">
        <v>81</v>
      </c>
      <c r="G1991">
        <v>139</v>
      </c>
      <c r="H1991">
        <v>3280</v>
      </c>
      <c r="I1991">
        <v>457206</v>
      </c>
      <c r="J1991">
        <v>149</v>
      </c>
      <c r="K1991">
        <v>166</v>
      </c>
      <c r="L1991">
        <v>3293</v>
      </c>
      <c r="M1991">
        <v>545874</v>
      </c>
      <c r="N1991">
        <v>452</v>
      </c>
      <c r="O1991">
        <v>200</v>
      </c>
      <c r="P1991">
        <v>3250</v>
      </c>
      <c r="Q1991">
        <v>652252</v>
      </c>
      <c r="R1991">
        <v>143</v>
      </c>
      <c r="S1991">
        <v>235</v>
      </c>
      <c r="T1991">
        <v>3154</v>
      </c>
      <c r="U1991">
        <v>742808</v>
      </c>
      <c r="V1991">
        <v>151</v>
      </c>
      <c r="W1991">
        <v>262</v>
      </c>
      <c r="X1991">
        <v>3075</v>
      </c>
      <c r="Y1991">
        <v>807670</v>
      </c>
      <c r="Z1991">
        <v>149</v>
      </c>
      <c r="AA1991">
        <v>306</v>
      </c>
      <c r="AB1991">
        <v>3110</v>
      </c>
      <c r="AC1991">
        <v>950817</v>
      </c>
      <c r="AD1991">
        <v>37</v>
      </c>
      <c r="AE1991">
        <v>324</v>
      </c>
      <c r="AF1991">
        <v>3150</v>
      </c>
      <c r="AG1991">
        <v>1021041</v>
      </c>
      <c r="AH1991">
        <v>2</v>
      </c>
      <c r="AI1991">
        <v>360</v>
      </c>
      <c r="AJ1991">
        <v>2940</v>
      </c>
      <c r="AK1991">
        <v>1058400</v>
      </c>
      <c r="AL1991">
        <v>1</v>
      </c>
      <c r="AM1991">
        <v>412</v>
      </c>
      <c r="AN1991">
        <v>2840</v>
      </c>
      <c r="AO1991">
        <v>1170080</v>
      </c>
    </row>
    <row r="1992" spans="1:45" x14ac:dyDescent="0.2">
      <c r="A1992" s="51">
        <v>39688</v>
      </c>
      <c r="J1992">
        <v>102</v>
      </c>
      <c r="K1992">
        <v>161</v>
      </c>
      <c r="L1992">
        <v>3280</v>
      </c>
      <c r="M1992">
        <v>530189</v>
      </c>
      <c r="N1992">
        <v>448</v>
      </c>
      <c r="O1992">
        <v>199</v>
      </c>
      <c r="P1992">
        <v>3210</v>
      </c>
      <c r="Q1992">
        <v>644681</v>
      </c>
      <c r="R1992">
        <v>206</v>
      </c>
      <c r="S1992">
        <v>238</v>
      </c>
      <c r="T1992">
        <v>3030</v>
      </c>
      <c r="U1992">
        <v>744496</v>
      </c>
      <c r="V1992">
        <v>106</v>
      </c>
      <c r="W1992">
        <v>258</v>
      </c>
      <c r="X1992">
        <v>3008</v>
      </c>
      <c r="Y1992">
        <v>790376</v>
      </c>
      <c r="Z1992">
        <v>123</v>
      </c>
      <c r="AA1992">
        <v>298</v>
      </c>
      <c r="AB1992">
        <v>3060</v>
      </c>
      <c r="AC1992">
        <v>924039</v>
      </c>
      <c r="AD1992">
        <v>21</v>
      </c>
      <c r="AE1992">
        <v>331</v>
      </c>
      <c r="AF1992">
        <v>2890</v>
      </c>
      <c r="AG1992">
        <v>1000316</v>
      </c>
      <c r="AP1992">
        <v>3</v>
      </c>
      <c r="AQ1992">
        <v>587</v>
      </c>
      <c r="AR1992">
        <v>2395</v>
      </c>
      <c r="AS1992">
        <v>1429233</v>
      </c>
    </row>
    <row r="1993" spans="1:45" x14ac:dyDescent="0.2">
      <c r="A1993" s="51">
        <v>39689</v>
      </c>
      <c r="B1993">
        <v>5</v>
      </c>
      <c r="C1993">
        <v>128</v>
      </c>
      <c r="D1993">
        <v>3100</v>
      </c>
      <c r="E1993">
        <v>398040</v>
      </c>
      <c r="F1993">
        <v>12</v>
      </c>
      <c r="G1993">
        <v>134</v>
      </c>
      <c r="H1993">
        <v>3200</v>
      </c>
      <c r="I1993">
        <v>421900</v>
      </c>
      <c r="J1993">
        <v>141</v>
      </c>
      <c r="K1993">
        <v>165</v>
      </c>
      <c r="L1993">
        <v>3283</v>
      </c>
      <c r="M1993">
        <v>550268</v>
      </c>
      <c r="N1993">
        <v>167</v>
      </c>
      <c r="O1993">
        <v>200</v>
      </c>
      <c r="P1993">
        <v>3186</v>
      </c>
      <c r="Q1993">
        <v>641826</v>
      </c>
      <c r="R1993">
        <v>45</v>
      </c>
      <c r="S1993">
        <v>227</v>
      </c>
      <c r="T1993">
        <v>3122</v>
      </c>
      <c r="U1993">
        <v>709631</v>
      </c>
      <c r="V1993">
        <v>41</v>
      </c>
      <c r="W1993">
        <v>272</v>
      </c>
      <c r="X1993">
        <v>3140</v>
      </c>
      <c r="Y1993">
        <v>853223</v>
      </c>
      <c r="Z1993">
        <v>36</v>
      </c>
      <c r="AA1993">
        <v>314</v>
      </c>
      <c r="AB1993">
        <v>3040</v>
      </c>
      <c r="AC1993">
        <v>954347</v>
      </c>
      <c r="AD1993">
        <v>17</v>
      </c>
      <c r="AE1993">
        <v>326</v>
      </c>
      <c r="AF1993">
        <v>3100</v>
      </c>
      <c r="AG1993">
        <v>1009871</v>
      </c>
      <c r="AP1993">
        <v>1</v>
      </c>
      <c r="AQ1993">
        <v>512</v>
      </c>
      <c r="AR1993">
        <v>2720</v>
      </c>
      <c r="AS1993">
        <v>1392640</v>
      </c>
    </row>
    <row r="1996" spans="1:45" x14ac:dyDescent="0.2">
      <c r="A1996" s="51">
        <v>39692</v>
      </c>
      <c r="B1996">
        <v>2</v>
      </c>
      <c r="C1996">
        <v>100</v>
      </c>
      <c r="D1996">
        <v>2700</v>
      </c>
      <c r="E1996">
        <v>270000</v>
      </c>
      <c r="J1996">
        <v>3</v>
      </c>
      <c r="K1996">
        <v>176</v>
      </c>
      <c r="L1996">
        <v>3200</v>
      </c>
      <c r="M1996">
        <v>563200</v>
      </c>
      <c r="N1996">
        <v>33</v>
      </c>
      <c r="O1996">
        <v>207</v>
      </c>
      <c r="P1996">
        <v>3100</v>
      </c>
      <c r="Q1996">
        <v>643109</v>
      </c>
      <c r="V1996">
        <v>7</v>
      </c>
      <c r="W1996">
        <v>263</v>
      </c>
      <c r="X1996">
        <v>2900</v>
      </c>
      <c r="Y1996">
        <v>761457</v>
      </c>
      <c r="Z1996">
        <v>2</v>
      </c>
      <c r="AA1996">
        <v>298</v>
      </c>
      <c r="AB1996">
        <v>2770</v>
      </c>
      <c r="AC1996">
        <v>822760</v>
      </c>
      <c r="AL1996">
        <v>2</v>
      </c>
      <c r="AM1996">
        <v>420</v>
      </c>
      <c r="AN1996">
        <v>2840</v>
      </c>
      <c r="AO1996">
        <v>1192800</v>
      </c>
    </row>
    <row r="1997" spans="1:45" x14ac:dyDescent="0.2">
      <c r="A1997" s="51">
        <v>39693</v>
      </c>
      <c r="B1997">
        <v>23</v>
      </c>
      <c r="C1997">
        <v>126</v>
      </c>
      <c r="D1997">
        <v>3300</v>
      </c>
      <c r="E1997">
        <v>414939</v>
      </c>
      <c r="F1997">
        <v>83</v>
      </c>
      <c r="G1997">
        <v>145</v>
      </c>
      <c r="H1997">
        <v>3362</v>
      </c>
      <c r="I1997">
        <v>488045</v>
      </c>
      <c r="J1997">
        <v>118</v>
      </c>
      <c r="K1997">
        <v>165</v>
      </c>
      <c r="L1997">
        <v>3378</v>
      </c>
      <c r="M1997">
        <v>529632</v>
      </c>
      <c r="N1997">
        <v>443</v>
      </c>
      <c r="O1997">
        <v>189</v>
      </c>
      <c r="P1997">
        <v>3303</v>
      </c>
      <c r="Q1997">
        <v>637517</v>
      </c>
      <c r="R1997">
        <v>63</v>
      </c>
      <c r="S1997">
        <v>229</v>
      </c>
      <c r="T1997">
        <v>3240</v>
      </c>
      <c r="U1997">
        <v>739347</v>
      </c>
      <c r="V1997">
        <v>138</v>
      </c>
      <c r="W1997">
        <v>272</v>
      </c>
      <c r="X1997">
        <v>3057</v>
      </c>
      <c r="Y1997">
        <v>831260</v>
      </c>
      <c r="Z1997">
        <v>110</v>
      </c>
      <c r="AA1997">
        <v>294</v>
      </c>
      <c r="AB1997">
        <v>3100</v>
      </c>
      <c r="AC1997">
        <v>871233</v>
      </c>
      <c r="AH1997">
        <v>2</v>
      </c>
      <c r="AI1997">
        <v>365</v>
      </c>
      <c r="AJ1997">
        <v>3400</v>
      </c>
      <c r="AK1997">
        <v>1241000</v>
      </c>
      <c r="AP1997">
        <v>4</v>
      </c>
      <c r="AQ1997">
        <v>529</v>
      </c>
      <c r="AR1997">
        <v>2635</v>
      </c>
      <c r="AS1997">
        <v>1392880</v>
      </c>
    </row>
    <row r="1998" spans="1:45" x14ac:dyDescent="0.2">
      <c r="A1998" s="51">
        <v>39695</v>
      </c>
      <c r="B1998">
        <v>14</v>
      </c>
      <c r="C1998">
        <v>118</v>
      </c>
      <c r="D1998">
        <v>3400</v>
      </c>
      <c r="E1998">
        <v>401200</v>
      </c>
      <c r="F1998">
        <v>61</v>
      </c>
      <c r="G1998">
        <v>136</v>
      </c>
      <c r="H1998">
        <v>3500</v>
      </c>
      <c r="I1998">
        <v>471582</v>
      </c>
      <c r="J1998">
        <v>116</v>
      </c>
      <c r="K1998">
        <v>159</v>
      </c>
      <c r="L1998">
        <v>3457</v>
      </c>
      <c r="M1998">
        <v>557665</v>
      </c>
      <c r="N1998">
        <v>92</v>
      </c>
      <c r="O1998">
        <v>205</v>
      </c>
      <c r="P1998">
        <v>3156</v>
      </c>
      <c r="Q1998">
        <v>663367</v>
      </c>
      <c r="R1998">
        <v>139</v>
      </c>
      <c r="S1998">
        <v>241</v>
      </c>
      <c r="T1998">
        <v>3021</v>
      </c>
      <c r="U1998">
        <v>731818</v>
      </c>
      <c r="V1998">
        <v>219</v>
      </c>
      <c r="W1998">
        <v>265</v>
      </c>
      <c r="X1998">
        <v>3045</v>
      </c>
      <c r="Y1998">
        <v>803057</v>
      </c>
      <c r="Z1998">
        <v>190</v>
      </c>
      <c r="AA1998">
        <v>304</v>
      </c>
      <c r="AB1998">
        <v>3060</v>
      </c>
      <c r="AC1998">
        <v>929493</v>
      </c>
      <c r="AD1998">
        <v>64</v>
      </c>
      <c r="AE1998">
        <v>336</v>
      </c>
      <c r="AF1998">
        <v>2916</v>
      </c>
      <c r="AG1998">
        <v>987186</v>
      </c>
      <c r="AL1998">
        <v>18</v>
      </c>
      <c r="AM1998">
        <v>376</v>
      </c>
      <c r="AN1998">
        <v>2500</v>
      </c>
      <c r="AO1998">
        <v>940556</v>
      </c>
      <c r="AP1998">
        <v>7</v>
      </c>
      <c r="AQ1998">
        <v>632</v>
      </c>
      <c r="AR1998">
        <v>2600</v>
      </c>
      <c r="AS1998">
        <v>1637257</v>
      </c>
    </row>
    <row r="1999" spans="1:45" x14ac:dyDescent="0.2">
      <c r="A1999" s="53">
        <v>39696</v>
      </c>
      <c r="B1999">
        <v>11</v>
      </c>
      <c r="C1999">
        <v>125</v>
      </c>
      <c r="D1999">
        <v>3350</v>
      </c>
      <c r="E1999">
        <v>426355</v>
      </c>
      <c r="F1999">
        <v>16</v>
      </c>
      <c r="G1999">
        <v>148</v>
      </c>
      <c r="H1999">
        <v>3350</v>
      </c>
      <c r="I1999">
        <v>494962</v>
      </c>
      <c r="J1999">
        <v>26</v>
      </c>
      <c r="K1999">
        <v>150</v>
      </c>
      <c r="L1999">
        <v>3500</v>
      </c>
      <c r="M1999">
        <v>525000</v>
      </c>
      <c r="N1999">
        <v>70</v>
      </c>
      <c r="O1999">
        <v>193</v>
      </c>
      <c r="P1999">
        <v>3312</v>
      </c>
      <c r="Q1999">
        <v>631700</v>
      </c>
      <c r="R1999">
        <v>71</v>
      </c>
      <c r="S1999">
        <v>231</v>
      </c>
      <c r="T1999">
        <v>3146</v>
      </c>
      <c r="U1999">
        <v>730036</v>
      </c>
      <c r="V1999">
        <v>20</v>
      </c>
      <c r="W1999">
        <v>269</v>
      </c>
      <c r="X1999">
        <v>3100</v>
      </c>
      <c r="Y1999">
        <v>833280</v>
      </c>
      <c r="Z1999">
        <v>75</v>
      </c>
      <c r="AA1999">
        <v>300</v>
      </c>
      <c r="AB1999">
        <v>3040</v>
      </c>
      <c r="AC1999">
        <v>901935</v>
      </c>
      <c r="AD1999">
        <v>23</v>
      </c>
      <c r="AE1999">
        <v>345</v>
      </c>
      <c r="AF1999">
        <v>3040</v>
      </c>
      <c r="AG1999">
        <v>1047346</v>
      </c>
      <c r="AP1999">
        <v>1</v>
      </c>
      <c r="AQ1999">
        <v>768</v>
      </c>
      <c r="AR1999">
        <v>2720</v>
      </c>
      <c r="AS1999">
        <v>2088960</v>
      </c>
    </row>
    <row r="2000" spans="1:45" x14ac:dyDescent="0.2">
      <c r="A2000" s="52">
        <v>39699</v>
      </c>
    </row>
    <row r="2001" spans="1:45" x14ac:dyDescent="0.2">
      <c r="A2001" s="51">
        <v>39700</v>
      </c>
      <c r="B2001">
        <v>2</v>
      </c>
      <c r="C2001">
        <v>120</v>
      </c>
      <c r="D2001">
        <v>3250</v>
      </c>
      <c r="E2001">
        <v>390000</v>
      </c>
      <c r="F2001">
        <v>43</v>
      </c>
      <c r="G2001">
        <v>141</v>
      </c>
      <c r="H2001">
        <v>3325</v>
      </c>
      <c r="I2001">
        <v>477995</v>
      </c>
      <c r="J2001">
        <v>106</v>
      </c>
      <c r="K2001">
        <v>165</v>
      </c>
      <c r="L2001">
        <v>3414</v>
      </c>
      <c r="M2001">
        <v>548931</v>
      </c>
      <c r="N2001">
        <v>407</v>
      </c>
      <c r="O2001">
        <v>199</v>
      </c>
      <c r="P2001">
        <v>3382</v>
      </c>
      <c r="Q2001">
        <v>671494</v>
      </c>
      <c r="R2001">
        <v>90</v>
      </c>
      <c r="S2001">
        <v>230</v>
      </c>
      <c r="T2001">
        <v>3260</v>
      </c>
      <c r="U2001">
        <v>751143</v>
      </c>
      <c r="V2001">
        <v>45</v>
      </c>
      <c r="W2001">
        <v>263</v>
      </c>
      <c r="X2001">
        <v>3120</v>
      </c>
      <c r="Y2001">
        <v>824304</v>
      </c>
      <c r="Z2001">
        <v>21</v>
      </c>
      <c r="AA2001">
        <v>312</v>
      </c>
      <c r="AB2001">
        <v>3060</v>
      </c>
      <c r="AC2001">
        <v>964619</v>
      </c>
      <c r="AH2001">
        <v>1</v>
      </c>
      <c r="AI2001">
        <v>398</v>
      </c>
      <c r="AJ2001">
        <v>2780</v>
      </c>
      <c r="AK2001">
        <v>1106440</v>
      </c>
      <c r="AL2001">
        <v>1</v>
      </c>
      <c r="AM2001">
        <v>448</v>
      </c>
      <c r="AN2001">
        <v>2880</v>
      </c>
      <c r="AO2001">
        <v>1290240</v>
      </c>
      <c r="AP2001">
        <v>3</v>
      </c>
      <c r="AQ2001">
        <v>650</v>
      </c>
      <c r="AR2001">
        <v>2673</v>
      </c>
      <c r="AS2001">
        <v>1736813</v>
      </c>
    </row>
    <row r="2002" spans="1:45" x14ac:dyDescent="0.2">
      <c r="A2002" s="53">
        <v>39702</v>
      </c>
      <c r="B2002">
        <v>60</v>
      </c>
      <c r="C2002">
        <v>122</v>
      </c>
      <c r="D2002">
        <v>3040</v>
      </c>
      <c r="E2002">
        <v>395373</v>
      </c>
      <c r="F2002">
        <v>27</v>
      </c>
      <c r="G2002">
        <v>137</v>
      </c>
      <c r="H2002">
        <v>2967</v>
      </c>
      <c r="I2002">
        <v>411000</v>
      </c>
      <c r="J2002">
        <v>155</v>
      </c>
      <c r="K2002">
        <v>164</v>
      </c>
      <c r="L2002">
        <v>3193</v>
      </c>
      <c r="M2002">
        <v>532262</v>
      </c>
      <c r="N2002">
        <v>294</v>
      </c>
      <c r="O2002">
        <v>203</v>
      </c>
      <c r="P2002">
        <v>3259</v>
      </c>
      <c r="Q2002">
        <v>663517</v>
      </c>
      <c r="R2002">
        <v>236</v>
      </c>
      <c r="S2002">
        <v>236</v>
      </c>
      <c r="T2002">
        <v>3215</v>
      </c>
      <c r="U2002">
        <v>759555</v>
      </c>
      <c r="V2002">
        <v>105</v>
      </c>
      <c r="W2002">
        <v>269</v>
      </c>
      <c r="X2002">
        <v>3020</v>
      </c>
      <c r="Y2002">
        <v>813677</v>
      </c>
      <c r="Z2002">
        <v>85</v>
      </c>
      <c r="AA2002">
        <v>302</v>
      </c>
      <c r="AB2002">
        <v>2946</v>
      </c>
      <c r="AC2002">
        <v>899339</v>
      </c>
      <c r="AD2002">
        <v>190</v>
      </c>
      <c r="AE2002">
        <v>348</v>
      </c>
      <c r="AF2002">
        <v>2937</v>
      </c>
      <c r="AG2002">
        <v>1021704</v>
      </c>
      <c r="AH2002">
        <v>66</v>
      </c>
      <c r="AI2002">
        <v>374</v>
      </c>
      <c r="AJ2002">
        <v>2880</v>
      </c>
      <c r="AK2002">
        <v>1076144</v>
      </c>
    </row>
    <row r="2003" spans="1:45" x14ac:dyDescent="0.2">
      <c r="A2003" s="51">
        <v>39703</v>
      </c>
      <c r="F2003">
        <v>31</v>
      </c>
      <c r="G2003">
        <v>147</v>
      </c>
      <c r="H2003">
        <v>3300</v>
      </c>
      <c r="I2003">
        <v>490252</v>
      </c>
      <c r="J2003">
        <v>62</v>
      </c>
      <c r="K2003">
        <v>167</v>
      </c>
      <c r="L2003">
        <v>3383</v>
      </c>
      <c r="M2003">
        <v>564910</v>
      </c>
      <c r="N2003">
        <v>72</v>
      </c>
      <c r="O2003">
        <v>201</v>
      </c>
      <c r="P2003">
        <v>3320</v>
      </c>
      <c r="Q2003">
        <v>647953</v>
      </c>
      <c r="R2003">
        <v>125</v>
      </c>
      <c r="S2003">
        <v>238</v>
      </c>
      <c r="T2003">
        <v>3300</v>
      </c>
      <c r="U2003">
        <v>749843</v>
      </c>
      <c r="V2003">
        <v>65</v>
      </c>
      <c r="W2003">
        <v>262</v>
      </c>
      <c r="X2003">
        <v>3113</v>
      </c>
      <c r="Y2003">
        <v>815118</v>
      </c>
      <c r="Z2003">
        <v>20</v>
      </c>
      <c r="AA2003">
        <v>295</v>
      </c>
      <c r="AB2003">
        <v>3080</v>
      </c>
      <c r="AC2003">
        <v>907984</v>
      </c>
      <c r="AD2003">
        <v>43</v>
      </c>
      <c r="AE2003">
        <v>341</v>
      </c>
      <c r="AF2003">
        <v>3020</v>
      </c>
      <c r="AG2003">
        <v>1003741</v>
      </c>
      <c r="AH2003">
        <v>2</v>
      </c>
      <c r="AI2003">
        <v>373</v>
      </c>
      <c r="AJ2003">
        <v>2980</v>
      </c>
      <c r="AK2003">
        <v>1111540</v>
      </c>
      <c r="AP2003">
        <v>2</v>
      </c>
      <c r="AQ2003">
        <v>615</v>
      </c>
      <c r="AR2003">
        <v>2680</v>
      </c>
      <c r="AS2003">
        <v>1605360</v>
      </c>
    </row>
    <row r="2004" spans="1:45" x14ac:dyDescent="0.2">
      <c r="A2004" s="51">
        <v>39706</v>
      </c>
    </row>
    <row r="2005" spans="1:45" x14ac:dyDescent="0.2">
      <c r="A2005" s="53">
        <v>39707</v>
      </c>
      <c r="F2005">
        <v>74</v>
      </c>
      <c r="G2005">
        <v>144</v>
      </c>
      <c r="H2005">
        <v>3350</v>
      </c>
      <c r="I2005">
        <v>481823</v>
      </c>
      <c r="J2005">
        <v>135</v>
      </c>
      <c r="K2005">
        <v>171</v>
      </c>
      <c r="L2005">
        <v>3250</v>
      </c>
      <c r="M2005">
        <v>550151</v>
      </c>
      <c r="N2005">
        <v>496</v>
      </c>
      <c r="O2005">
        <v>200</v>
      </c>
      <c r="P2005">
        <v>3217</v>
      </c>
      <c r="Q2005">
        <v>648482</v>
      </c>
      <c r="R2005">
        <v>169</v>
      </c>
      <c r="S2005">
        <v>235</v>
      </c>
      <c r="T2005">
        <v>3204</v>
      </c>
      <c r="U2005">
        <v>745848</v>
      </c>
      <c r="V2005">
        <v>93</v>
      </c>
      <c r="W2005">
        <v>272</v>
      </c>
      <c r="X2005">
        <v>2983</v>
      </c>
      <c r="Y2005">
        <v>810406</v>
      </c>
      <c r="Z2005">
        <v>43</v>
      </c>
      <c r="AA2005">
        <v>288</v>
      </c>
      <c r="AB2005">
        <v>3020</v>
      </c>
      <c r="AC2005">
        <v>868449</v>
      </c>
      <c r="AD2005">
        <v>23</v>
      </c>
      <c r="AE2005">
        <v>325</v>
      </c>
      <c r="AF2005">
        <v>3090</v>
      </c>
      <c r="AG2005">
        <v>1027207</v>
      </c>
      <c r="AL2005">
        <v>2</v>
      </c>
      <c r="AM2005">
        <v>438</v>
      </c>
      <c r="AN2005">
        <v>2820</v>
      </c>
      <c r="AO2005">
        <v>1234960</v>
      </c>
      <c r="AP2005">
        <v>2</v>
      </c>
      <c r="AQ2005">
        <v>631</v>
      </c>
      <c r="AR2005">
        <v>2820</v>
      </c>
      <c r="AS2005">
        <v>1777620</v>
      </c>
    </row>
    <row r="2006" spans="1:45" x14ac:dyDescent="0.2">
      <c r="A2006" s="51">
        <v>39709</v>
      </c>
      <c r="B2006">
        <v>1</v>
      </c>
      <c r="C2006">
        <v>116</v>
      </c>
      <c r="D2006">
        <v>2850</v>
      </c>
      <c r="E2006">
        <v>330600</v>
      </c>
      <c r="F2006">
        <v>37</v>
      </c>
      <c r="G2006">
        <v>144</v>
      </c>
      <c r="H2006">
        <v>3475</v>
      </c>
      <c r="I2006">
        <v>514535</v>
      </c>
      <c r="J2006">
        <v>84</v>
      </c>
      <c r="K2006">
        <v>163</v>
      </c>
      <c r="L2006">
        <v>3142</v>
      </c>
      <c r="M2006">
        <v>535269</v>
      </c>
      <c r="N2006">
        <v>256</v>
      </c>
      <c r="O2006">
        <v>196</v>
      </c>
      <c r="P2006">
        <v>3282</v>
      </c>
      <c r="Q2006">
        <v>659731</v>
      </c>
      <c r="R2006">
        <v>232</v>
      </c>
      <c r="S2006">
        <v>237</v>
      </c>
      <c r="T2006">
        <v>3195</v>
      </c>
      <c r="U2006">
        <v>758391</v>
      </c>
      <c r="V2006">
        <v>149</v>
      </c>
      <c r="W2006">
        <v>274</v>
      </c>
      <c r="X2006">
        <v>3080</v>
      </c>
      <c r="Y2006">
        <v>848441</v>
      </c>
      <c r="Z2006">
        <v>188</v>
      </c>
      <c r="AA2006">
        <v>296</v>
      </c>
      <c r="AB2006">
        <v>3046</v>
      </c>
      <c r="AC2006">
        <v>909460</v>
      </c>
      <c r="AD2006">
        <v>63</v>
      </c>
      <c r="AE2006">
        <v>329</v>
      </c>
      <c r="AF2006">
        <v>2951</v>
      </c>
      <c r="AG2006">
        <v>1009928</v>
      </c>
      <c r="AH2006">
        <v>17</v>
      </c>
      <c r="AI2006">
        <v>384</v>
      </c>
      <c r="AJ2006">
        <v>2980</v>
      </c>
      <c r="AK2006">
        <v>1142918</v>
      </c>
      <c r="AP2006">
        <v>2</v>
      </c>
      <c r="AQ2006">
        <v>579</v>
      </c>
      <c r="AR2006">
        <v>2640</v>
      </c>
      <c r="AS2006">
        <v>1534120</v>
      </c>
    </row>
    <row r="2007" spans="1:45" x14ac:dyDescent="0.2">
      <c r="A2007" s="51">
        <v>39710</v>
      </c>
      <c r="B2007">
        <v>2</v>
      </c>
      <c r="C2007">
        <v>110</v>
      </c>
      <c r="D2007">
        <v>3100</v>
      </c>
      <c r="E2007">
        <v>341000</v>
      </c>
      <c r="F2007">
        <v>85</v>
      </c>
      <c r="G2007">
        <v>146</v>
      </c>
      <c r="H2007">
        <v>3367</v>
      </c>
      <c r="I2007">
        <v>491188</v>
      </c>
      <c r="J2007">
        <v>95</v>
      </c>
      <c r="K2007">
        <v>164</v>
      </c>
      <c r="L2007">
        <v>3208</v>
      </c>
      <c r="M2007">
        <v>525304</v>
      </c>
      <c r="N2007">
        <v>165</v>
      </c>
      <c r="O2007">
        <v>199</v>
      </c>
      <c r="P2007">
        <v>3205</v>
      </c>
      <c r="Q2007">
        <v>642076</v>
      </c>
      <c r="R2007">
        <v>96</v>
      </c>
      <c r="S2007">
        <v>231</v>
      </c>
      <c r="T2007">
        <v>3170</v>
      </c>
      <c r="U2007">
        <v>731584</v>
      </c>
      <c r="V2007">
        <v>83</v>
      </c>
      <c r="W2007">
        <v>260</v>
      </c>
      <c r="X2007">
        <v>3044</v>
      </c>
      <c r="Y2007">
        <v>798145</v>
      </c>
      <c r="Z2007">
        <v>59</v>
      </c>
      <c r="AA2007">
        <v>305</v>
      </c>
      <c r="AB2007">
        <v>3003</v>
      </c>
      <c r="AC2007">
        <v>917117</v>
      </c>
      <c r="AP2007">
        <v>5</v>
      </c>
      <c r="AQ2007">
        <v>464</v>
      </c>
      <c r="AR2007">
        <v>3112</v>
      </c>
      <c r="AS2007">
        <v>1427020</v>
      </c>
    </row>
    <row r="2008" spans="1:45" x14ac:dyDescent="0.2">
      <c r="A2008" s="51">
        <v>39713</v>
      </c>
      <c r="J2008">
        <v>18</v>
      </c>
      <c r="K2008">
        <v>154</v>
      </c>
      <c r="L2008">
        <v>3183</v>
      </c>
      <c r="M2008">
        <v>497956</v>
      </c>
      <c r="N2008">
        <v>30</v>
      </c>
      <c r="O2008">
        <v>204</v>
      </c>
      <c r="P2008">
        <v>3175</v>
      </c>
      <c r="Q2008">
        <v>636213</v>
      </c>
      <c r="R2008">
        <v>6</v>
      </c>
      <c r="S2008">
        <v>221</v>
      </c>
      <c r="T2008">
        <v>2645</v>
      </c>
      <c r="U2008">
        <v>671668</v>
      </c>
      <c r="V2008">
        <v>10</v>
      </c>
      <c r="W2008">
        <v>251</v>
      </c>
      <c r="X2008">
        <v>2900</v>
      </c>
      <c r="Y2008">
        <v>727900</v>
      </c>
      <c r="Z2008">
        <v>2</v>
      </c>
      <c r="AA2008">
        <v>281</v>
      </c>
      <c r="AB2008">
        <v>2940</v>
      </c>
      <c r="AC2008">
        <v>626840</v>
      </c>
    </row>
    <row r="2009" spans="1:45" x14ac:dyDescent="0.2">
      <c r="A2009" s="53">
        <v>39714</v>
      </c>
      <c r="F2009">
        <v>27</v>
      </c>
      <c r="G2009">
        <v>135</v>
      </c>
      <c r="H2009">
        <v>3233</v>
      </c>
      <c r="I2009">
        <v>435185</v>
      </c>
      <c r="J2009">
        <v>139</v>
      </c>
      <c r="K2009">
        <v>164</v>
      </c>
      <c r="L2009">
        <v>3375</v>
      </c>
      <c r="M2009">
        <v>557044</v>
      </c>
      <c r="N2009">
        <v>241</v>
      </c>
      <c r="O2009">
        <v>201</v>
      </c>
      <c r="P2009">
        <v>3205</v>
      </c>
      <c r="Q2009">
        <v>646757</v>
      </c>
      <c r="R2009">
        <v>495</v>
      </c>
      <c r="S2009">
        <v>238</v>
      </c>
      <c r="T2009">
        <v>3145</v>
      </c>
      <c r="U2009">
        <v>752503</v>
      </c>
      <c r="V2009">
        <v>219</v>
      </c>
      <c r="W2009">
        <v>269</v>
      </c>
      <c r="X2009">
        <v>3075</v>
      </c>
      <c r="Y2009">
        <v>830575</v>
      </c>
      <c r="Z2009">
        <v>96</v>
      </c>
      <c r="AA2009">
        <v>293</v>
      </c>
      <c r="AB2009">
        <v>3040</v>
      </c>
      <c r="AC2009">
        <v>996782</v>
      </c>
      <c r="AD2009">
        <v>18</v>
      </c>
      <c r="AE2009">
        <v>328</v>
      </c>
      <c r="AF2009">
        <v>3040</v>
      </c>
      <c r="AG2009">
        <v>996782</v>
      </c>
      <c r="AP2009">
        <v>16</v>
      </c>
      <c r="AQ2009">
        <v>446</v>
      </c>
      <c r="AR2009">
        <v>2823</v>
      </c>
      <c r="AS2009">
        <v>1301414</v>
      </c>
    </row>
    <row r="2010" spans="1:45" x14ac:dyDescent="0.2">
      <c r="A2010" s="51">
        <v>39716</v>
      </c>
      <c r="F2010">
        <v>98</v>
      </c>
      <c r="G2010">
        <v>139</v>
      </c>
      <c r="H2010">
        <v>3190</v>
      </c>
      <c r="I2010">
        <v>444531</v>
      </c>
      <c r="J2010">
        <v>110</v>
      </c>
      <c r="K2010">
        <v>170</v>
      </c>
      <c r="L2010">
        <v>3200</v>
      </c>
      <c r="M2010">
        <v>552114</v>
      </c>
      <c r="N2010">
        <v>386</v>
      </c>
      <c r="O2010">
        <v>198</v>
      </c>
      <c r="P2010">
        <v>2152</v>
      </c>
      <c r="Q2010">
        <v>640166</v>
      </c>
      <c r="R2010">
        <v>358</v>
      </c>
      <c r="S2010">
        <v>237</v>
      </c>
      <c r="T2010">
        <v>3162</v>
      </c>
      <c r="U2010">
        <v>749049</v>
      </c>
      <c r="V2010">
        <v>69</v>
      </c>
      <c r="W2010">
        <v>262</v>
      </c>
      <c r="X2010">
        <v>2988</v>
      </c>
      <c r="Y2010">
        <v>793554</v>
      </c>
      <c r="Z2010">
        <v>133</v>
      </c>
      <c r="AA2010">
        <v>298</v>
      </c>
      <c r="AB2010">
        <v>3015</v>
      </c>
      <c r="AC2010">
        <v>900280</v>
      </c>
      <c r="AD2010">
        <v>65</v>
      </c>
      <c r="AE2010">
        <v>330</v>
      </c>
      <c r="AF2010">
        <v>2895</v>
      </c>
      <c r="AG2010">
        <v>960110</v>
      </c>
      <c r="AP2010">
        <v>5</v>
      </c>
      <c r="AQ2010">
        <v>423</v>
      </c>
      <c r="AR2010">
        <v>2833</v>
      </c>
      <c r="AS2010">
        <v>1197112</v>
      </c>
    </row>
    <row r="2011" spans="1:45" x14ac:dyDescent="0.2">
      <c r="A2011" s="51">
        <v>39717</v>
      </c>
      <c r="J2011">
        <v>79</v>
      </c>
      <c r="K2011">
        <v>172</v>
      </c>
      <c r="L2011">
        <v>3240</v>
      </c>
      <c r="M2011">
        <v>535714</v>
      </c>
      <c r="N2011">
        <v>168</v>
      </c>
      <c r="O2011">
        <v>200</v>
      </c>
      <c r="P2011">
        <v>3261</v>
      </c>
      <c r="Q2011">
        <v>636024</v>
      </c>
      <c r="R2011">
        <v>82</v>
      </c>
      <c r="S2011">
        <v>231</v>
      </c>
      <c r="T2011">
        <v>3233</v>
      </c>
      <c r="U2011">
        <v>725514</v>
      </c>
      <c r="V2011">
        <v>33</v>
      </c>
      <c r="W2011">
        <v>270</v>
      </c>
      <c r="X2011">
        <v>2953</v>
      </c>
      <c r="Y2011">
        <v>798635</v>
      </c>
      <c r="Z2011">
        <v>57</v>
      </c>
      <c r="AA2011">
        <v>298</v>
      </c>
      <c r="AB2011">
        <v>3000</v>
      </c>
      <c r="AC2011">
        <v>889829</v>
      </c>
      <c r="AL2011">
        <v>56</v>
      </c>
      <c r="AM2011">
        <v>471</v>
      </c>
      <c r="AN2011">
        <v>3065</v>
      </c>
      <c r="AO2011">
        <v>1422162</v>
      </c>
    </row>
    <row r="2012" spans="1:45" x14ac:dyDescent="0.2">
      <c r="A2012" s="51">
        <v>39720</v>
      </c>
      <c r="F2012">
        <v>26</v>
      </c>
      <c r="G2012">
        <v>140</v>
      </c>
      <c r="H2012">
        <v>3150</v>
      </c>
      <c r="I2012">
        <v>452123</v>
      </c>
      <c r="J2012">
        <v>45</v>
      </c>
      <c r="K2012">
        <v>170</v>
      </c>
      <c r="L2012">
        <v>3225</v>
      </c>
      <c r="M2012">
        <v>553180</v>
      </c>
      <c r="R2012">
        <v>34</v>
      </c>
      <c r="S2012">
        <v>222</v>
      </c>
      <c r="T2012">
        <v>3070</v>
      </c>
      <c r="U2012">
        <v>675511</v>
      </c>
      <c r="V2012">
        <v>22</v>
      </c>
      <c r="W2012">
        <v>259</v>
      </c>
      <c r="X2012">
        <v>2480</v>
      </c>
      <c r="Y2012">
        <v>753869</v>
      </c>
      <c r="Z2012">
        <v>59</v>
      </c>
      <c r="AA2012">
        <v>311</v>
      </c>
      <c r="AB2012">
        <v>2925</v>
      </c>
      <c r="AC2012">
        <v>909216</v>
      </c>
    </row>
    <row r="2013" spans="1:45" x14ac:dyDescent="0.2">
      <c r="A2013" s="51">
        <v>39721</v>
      </c>
      <c r="B2013">
        <v>46</v>
      </c>
      <c r="C2013">
        <v>123</v>
      </c>
      <c r="D2013">
        <v>3225</v>
      </c>
      <c r="E2013">
        <v>397761</v>
      </c>
      <c r="F2013">
        <v>17</v>
      </c>
      <c r="G2013">
        <v>137</v>
      </c>
      <c r="H2013">
        <v>3250</v>
      </c>
      <c r="I2013">
        <v>444294</v>
      </c>
      <c r="J2013">
        <v>163</v>
      </c>
      <c r="K2013">
        <v>169</v>
      </c>
      <c r="L2013">
        <v>3293</v>
      </c>
      <c r="M2013">
        <v>546658</v>
      </c>
      <c r="N2013">
        <v>460</v>
      </c>
      <c r="O2013">
        <v>197</v>
      </c>
      <c r="P2013">
        <v>3281</v>
      </c>
      <c r="Q2013">
        <v>650990</v>
      </c>
      <c r="R2013">
        <v>74</v>
      </c>
      <c r="S2013">
        <v>244</v>
      </c>
      <c r="T2013">
        <v>3130</v>
      </c>
      <c r="U2013">
        <v>760985</v>
      </c>
      <c r="V2013">
        <v>54</v>
      </c>
      <c r="W2013">
        <v>266</v>
      </c>
      <c r="X2013">
        <v>3033</v>
      </c>
      <c r="Y2013">
        <v>809287</v>
      </c>
      <c r="Z2013">
        <v>39</v>
      </c>
      <c r="AA2013">
        <v>291</v>
      </c>
      <c r="AB2013">
        <v>3020</v>
      </c>
      <c r="AC2013">
        <v>873360</v>
      </c>
      <c r="AD2013">
        <v>36</v>
      </c>
      <c r="AE2013">
        <v>340</v>
      </c>
      <c r="AF2013">
        <v>2970</v>
      </c>
      <c r="AG2013">
        <v>1010559</v>
      </c>
      <c r="AP2013">
        <v>3</v>
      </c>
      <c r="AQ2013">
        <v>633</v>
      </c>
      <c r="AR2013">
        <v>2833</v>
      </c>
      <c r="AS2013">
        <v>1792800</v>
      </c>
    </row>
    <row r="2015" spans="1:45" x14ac:dyDescent="0.2">
      <c r="A2015" s="51">
        <v>39723</v>
      </c>
      <c r="B2015">
        <v>2</v>
      </c>
      <c r="C2015">
        <v>87</v>
      </c>
      <c r="D2015">
        <v>3000</v>
      </c>
      <c r="E2015">
        <v>261000</v>
      </c>
      <c r="F2015">
        <v>18</v>
      </c>
      <c r="G2015">
        <v>134</v>
      </c>
      <c r="H2015">
        <v>3300</v>
      </c>
      <c r="I2015">
        <v>441100</v>
      </c>
      <c r="J2015">
        <v>77</v>
      </c>
      <c r="K2015">
        <v>168</v>
      </c>
      <c r="L2015">
        <v>3068</v>
      </c>
      <c r="M2015">
        <v>523990</v>
      </c>
      <c r="N2015">
        <v>203</v>
      </c>
      <c r="O2015">
        <v>195</v>
      </c>
      <c r="P2015">
        <v>3205</v>
      </c>
      <c r="Q2015">
        <v>623345</v>
      </c>
      <c r="R2015">
        <v>163</v>
      </c>
      <c r="S2015">
        <v>240</v>
      </c>
      <c r="T2015">
        <v>3065</v>
      </c>
      <c r="U2015">
        <v>738250</v>
      </c>
      <c r="V2015">
        <v>282</v>
      </c>
      <c r="W2015">
        <v>264</v>
      </c>
      <c r="X2015">
        <v>2985</v>
      </c>
      <c r="Y2015">
        <v>793470</v>
      </c>
      <c r="Z2015">
        <v>63</v>
      </c>
      <c r="AA2015">
        <v>300</v>
      </c>
      <c r="AB2015">
        <v>2875</v>
      </c>
      <c r="AC2015">
        <v>848541</v>
      </c>
      <c r="AD2015">
        <v>5</v>
      </c>
      <c r="AE2015">
        <v>356</v>
      </c>
      <c r="AF2015">
        <v>3060</v>
      </c>
      <c r="AG2015">
        <v>1089118</v>
      </c>
      <c r="AH2015">
        <v>35</v>
      </c>
      <c r="AI2015">
        <v>380</v>
      </c>
      <c r="AJ2015">
        <v>2835</v>
      </c>
      <c r="AK2015">
        <v>1089118</v>
      </c>
      <c r="AP2015">
        <v>1</v>
      </c>
      <c r="AQ2015">
        <v>530</v>
      </c>
      <c r="AR2015">
        <v>2680</v>
      </c>
      <c r="AS2015">
        <v>1420400</v>
      </c>
    </row>
    <row r="2016" spans="1:45" x14ac:dyDescent="0.2">
      <c r="A2016" s="51">
        <v>39724</v>
      </c>
      <c r="B2016">
        <v>9</v>
      </c>
      <c r="C2016">
        <v>115</v>
      </c>
      <c r="D2016">
        <v>3250</v>
      </c>
      <c r="E2016">
        <v>374111</v>
      </c>
      <c r="F2016">
        <v>17</v>
      </c>
      <c r="G2016">
        <v>138</v>
      </c>
      <c r="H2016">
        <v>3200</v>
      </c>
      <c r="I2016">
        <v>442353</v>
      </c>
      <c r="J2016">
        <v>44</v>
      </c>
      <c r="K2016">
        <v>174</v>
      </c>
      <c r="L2016">
        <v>3175</v>
      </c>
      <c r="M2016">
        <v>553368</v>
      </c>
      <c r="N2016">
        <v>168</v>
      </c>
      <c r="O2016">
        <v>198</v>
      </c>
      <c r="P2016">
        <v>3150</v>
      </c>
      <c r="Q2016">
        <v>622615</v>
      </c>
      <c r="R2016">
        <v>121</v>
      </c>
      <c r="S2016">
        <v>228</v>
      </c>
      <c r="T2016">
        <v>3188</v>
      </c>
      <c r="U2016">
        <v>729190</v>
      </c>
      <c r="AD2016">
        <v>40</v>
      </c>
      <c r="AE2016">
        <v>342</v>
      </c>
      <c r="AF2016">
        <v>2940</v>
      </c>
      <c r="AG2016">
        <v>1007509</v>
      </c>
    </row>
    <row r="2017" spans="1:45" x14ac:dyDescent="0.2">
      <c r="A2017" s="51">
        <v>39727</v>
      </c>
      <c r="J2017">
        <v>12</v>
      </c>
      <c r="K2017">
        <v>165</v>
      </c>
      <c r="L2017">
        <v>3350</v>
      </c>
      <c r="M2017">
        <v>553308</v>
      </c>
      <c r="N2017">
        <v>277</v>
      </c>
      <c r="O2017">
        <v>202</v>
      </c>
      <c r="P2017">
        <v>3454</v>
      </c>
      <c r="Q2017">
        <v>698090</v>
      </c>
      <c r="R2017">
        <v>95</v>
      </c>
      <c r="S2017">
        <v>242</v>
      </c>
      <c r="T2017">
        <v>3680</v>
      </c>
      <c r="U2017">
        <v>885581</v>
      </c>
      <c r="Z2017">
        <v>13</v>
      </c>
      <c r="AA2017">
        <v>290</v>
      </c>
      <c r="AB2017">
        <v>3200</v>
      </c>
      <c r="AC2017">
        <v>927015</v>
      </c>
    </row>
    <row r="2018" spans="1:45" x14ac:dyDescent="0.2">
      <c r="A2018" s="52">
        <v>39728</v>
      </c>
      <c r="B2018">
        <v>7</v>
      </c>
      <c r="C2018">
        <v>122</v>
      </c>
      <c r="D2018">
        <v>3100</v>
      </c>
      <c r="E2018">
        <v>377314</v>
      </c>
      <c r="F2018">
        <v>36</v>
      </c>
      <c r="G2018">
        <v>142</v>
      </c>
      <c r="H2018">
        <v>3175</v>
      </c>
      <c r="I2018">
        <v>451117</v>
      </c>
      <c r="J2018">
        <v>138</v>
      </c>
      <c r="K2018">
        <v>161</v>
      </c>
      <c r="L2018">
        <v>3243</v>
      </c>
      <c r="M2018">
        <v>507575</v>
      </c>
      <c r="N2018">
        <v>446</v>
      </c>
      <c r="O2018">
        <v>198</v>
      </c>
      <c r="P2018">
        <v>3250</v>
      </c>
      <c r="Q2018">
        <v>643810</v>
      </c>
      <c r="R2018">
        <v>115</v>
      </c>
      <c r="S2018">
        <v>234</v>
      </c>
      <c r="T2018">
        <v>3184</v>
      </c>
      <c r="U2018">
        <v>729468</v>
      </c>
      <c r="V2018">
        <v>200</v>
      </c>
      <c r="W2018">
        <v>267</v>
      </c>
      <c r="X2018">
        <v>3140</v>
      </c>
      <c r="Y2018">
        <v>812996</v>
      </c>
      <c r="Z2018">
        <v>56</v>
      </c>
      <c r="AA2018">
        <v>304</v>
      </c>
      <c r="AB2018">
        <v>3020</v>
      </c>
      <c r="AC2018">
        <v>919320</v>
      </c>
      <c r="AD2018">
        <v>16</v>
      </c>
      <c r="AE2018">
        <v>352</v>
      </c>
      <c r="AF2018">
        <v>2870</v>
      </c>
      <c r="AG2018">
        <v>1020930</v>
      </c>
    </row>
    <row r="2019" spans="1:45" x14ac:dyDescent="0.2">
      <c r="A2019" s="52">
        <v>39730</v>
      </c>
    </row>
    <row r="2020" spans="1:45" x14ac:dyDescent="0.2">
      <c r="A2020" s="51">
        <v>39731</v>
      </c>
      <c r="F2020">
        <v>54</v>
      </c>
      <c r="G2020">
        <v>136</v>
      </c>
      <c r="H2020">
        <v>3250</v>
      </c>
      <c r="I2020">
        <v>418439</v>
      </c>
      <c r="J2020">
        <v>106</v>
      </c>
      <c r="K2020">
        <v>170</v>
      </c>
      <c r="L2020">
        <v>3333</v>
      </c>
      <c r="M2020">
        <v>529982</v>
      </c>
      <c r="N2020">
        <v>238</v>
      </c>
      <c r="O2020">
        <v>197</v>
      </c>
      <c r="P2020">
        <v>3290</v>
      </c>
      <c r="Q2020">
        <v>647295</v>
      </c>
      <c r="R2020">
        <v>25</v>
      </c>
      <c r="S2020">
        <v>228</v>
      </c>
      <c r="T2020">
        <v>3100</v>
      </c>
      <c r="U2020">
        <v>707296</v>
      </c>
      <c r="V2020">
        <v>37</v>
      </c>
      <c r="W2020">
        <v>254</v>
      </c>
      <c r="X2020">
        <v>3090</v>
      </c>
      <c r="Y2020">
        <v>786206</v>
      </c>
      <c r="Z2020">
        <v>4</v>
      </c>
      <c r="AA2020">
        <v>284</v>
      </c>
      <c r="AB2020">
        <v>2900</v>
      </c>
      <c r="AC2020">
        <v>822150</v>
      </c>
      <c r="AP2020">
        <v>2</v>
      </c>
      <c r="AQ2020">
        <v>615</v>
      </c>
      <c r="AR2020">
        <v>2870</v>
      </c>
      <c r="AS2020">
        <v>1754760</v>
      </c>
    </row>
    <row r="2021" spans="1:45" x14ac:dyDescent="0.2">
      <c r="A2021" s="53">
        <v>39734</v>
      </c>
      <c r="AL2021">
        <v>14</v>
      </c>
      <c r="AM2021">
        <v>423</v>
      </c>
      <c r="AN2021">
        <v>2960</v>
      </c>
      <c r="AO2021">
        <v>1252080</v>
      </c>
      <c r="AP2021">
        <v>11</v>
      </c>
      <c r="AQ2021">
        <v>526</v>
      </c>
      <c r="AR2021">
        <v>2880</v>
      </c>
      <c r="AS2021">
        <v>1496702</v>
      </c>
    </row>
    <row r="2022" spans="1:45" x14ac:dyDescent="0.2">
      <c r="A2022" s="51">
        <v>39735</v>
      </c>
      <c r="B2022">
        <v>4</v>
      </c>
      <c r="C2022">
        <v>127</v>
      </c>
      <c r="D2022">
        <v>3200</v>
      </c>
      <c r="E2022">
        <v>406400</v>
      </c>
      <c r="F2022">
        <v>21</v>
      </c>
      <c r="G2022">
        <v>143</v>
      </c>
      <c r="H2022">
        <v>3125</v>
      </c>
      <c r="I2022">
        <v>446814</v>
      </c>
      <c r="J2022">
        <v>72</v>
      </c>
      <c r="K2022">
        <v>162</v>
      </c>
      <c r="L2022">
        <v>3160</v>
      </c>
      <c r="M2022">
        <v>513343</v>
      </c>
      <c r="N2022">
        <v>145</v>
      </c>
      <c r="O2022">
        <v>209</v>
      </c>
      <c r="P2022">
        <v>3258</v>
      </c>
      <c r="Q2022">
        <v>680234</v>
      </c>
      <c r="R2022">
        <v>568</v>
      </c>
      <c r="S2022">
        <v>231</v>
      </c>
      <c r="T2022">
        <v>3156</v>
      </c>
      <c r="U2022">
        <v>739590</v>
      </c>
      <c r="V2022">
        <v>143</v>
      </c>
      <c r="W2022">
        <v>261</v>
      </c>
      <c r="X2022">
        <v>2991</v>
      </c>
      <c r="Y2022">
        <v>780801</v>
      </c>
      <c r="Z2022">
        <v>19</v>
      </c>
      <c r="AA2022">
        <v>299</v>
      </c>
      <c r="AB2022">
        <v>2980</v>
      </c>
      <c r="AC2022">
        <v>892118</v>
      </c>
      <c r="AD2022">
        <v>9</v>
      </c>
      <c r="AE2022">
        <v>338</v>
      </c>
      <c r="AF2022">
        <v>2990</v>
      </c>
      <c r="AG2022">
        <v>1008973</v>
      </c>
      <c r="AP2022">
        <v>4</v>
      </c>
      <c r="AQ2022">
        <v>653</v>
      </c>
      <c r="AR2022">
        <v>2610</v>
      </c>
      <c r="AS2022">
        <v>1688310</v>
      </c>
    </row>
    <row r="2023" spans="1:45" x14ac:dyDescent="0.2">
      <c r="A2023" s="51">
        <v>39737</v>
      </c>
      <c r="B2023">
        <v>9</v>
      </c>
      <c r="C2023">
        <v>127</v>
      </c>
      <c r="D2023">
        <v>3200</v>
      </c>
      <c r="E2023">
        <v>413089</v>
      </c>
      <c r="F2023">
        <v>4</v>
      </c>
      <c r="G2023">
        <v>130</v>
      </c>
      <c r="H2023">
        <v>3050</v>
      </c>
      <c r="I2023">
        <v>398025</v>
      </c>
      <c r="J2023">
        <v>22</v>
      </c>
      <c r="K2023">
        <v>165</v>
      </c>
      <c r="L2023">
        <v>2750</v>
      </c>
      <c r="M2023">
        <v>453773</v>
      </c>
      <c r="N2023">
        <v>13</v>
      </c>
      <c r="O2023">
        <v>197</v>
      </c>
      <c r="P2023">
        <v>2920</v>
      </c>
      <c r="Q2023">
        <v>586357</v>
      </c>
      <c r="R2023">
        <v>1</v>
      </c>
      <c r="S2023">
        <v>234</v>
      </c>
      <c r="T2023">
        <v>2200</v>
      </c>
      <c r="U2023">
        <v>514800</v>
      </c>
      <c r="V2023">
        <v>6</v>
      </c>
      <c r="W2023">
        <v>251</v>
      </c>
      <c r="X2023">
        <v>3000</v>
      </c>
      <c r="Y2023">
        <v>754000</v>
      </c>
      <c r="Z2023">
        <v>1</v>
      </c>
      <c r="AA2023">
        <v>280</v>
      </c>
      <c r="AB2023">
        <v>2150</v>
      </c>
      <c r="AC2023">
        <v>602000</v>
      </c>
      <c r="AH2023">
        <v>1</v>
      </c>
      <c r="AI2023">
        <v>390</v>
      </c>
      <c r="AJ2023">
        <v>2800</v>
      </c>
      <c r="AK2023">
        <v>1092000</v>
      </c>
    </row>
    <row r="2024" spans="1:45" x14ac:dyDescent="0.2">
      <c r="A2024" s="53">
        <v>39738</v>
      </c>
      <c r="F2024">
        <v>10</v>
      </c>
      <c r="G2024">
        <v>149</v>
      </c>
      <c r="H2024">
        <v>3400</v>
      </c>
      <c r="I2024">
        <v>506600</v>
      </c>
      <c r="J2024">
        <v>81</v>
      </c>
      <c r="K2024">
        <v>171</v>
      </c>
      <c r="L2024">
        <v>3333</v>
      </c>
      <c r="M2024">
        <v>570303</v>
      </c>
      <c r="N2024">
        <v>217</v>
      </c>
      <c r="O2024">
        <v>199</v>
      </c>
      <c r="P2024">
        <v>3400</v>
      </c>
      <c r="Q2024">
        <v>678606</v>
      </c>
      <c r="R2024">
        <v>65</v>
      </c>
      <c r="S2024">
        <v>231</v>
      </c>
      <c r="T2024">
        <v>3397</v>
      </c>
      <c r="U2024">
        <v>783884</v>
      </c>
      <c r="AD2024">
        <v>18</v>
      </c>
      <c r="AE2024">
        <v>315</v>
      </c>
      <c r="AF2024">
        <v>3220</v>
      </c>
      <c r="AG2024">
        <v>1013227</v>
      </c>
    </row>
    <row r="2025" spans="1:45" x14ac:dyDescent="0.2">
      <c r="A2025" s="51">
        <v>39741</v>
      </c>
      <c r="B2025">
        <v>18</v>
      </c>
      <c r="C2025">
        <v>110</v>
      </c>
      <c r="D2025">
        <v>2600</v>
      </c>
      <c r="E2025">
        <v>323533</v>
      </c>
      <c r="F2025">
        <v>41</v>
      </c>
      <c r="G2025">
        <v>140</v>
      </c>
      <c r="H2025">
        <v>3100</v>
      </c>
      <c r="I2025">
        <v>408356</v>
      </c>
      <c r="J2025">
        <v>116</v>
      </c>
      <c r="K2025">
        <v>163</v>
      </c>
      <c r="L2025">
        <v>3167</v>
      </c>
      <c r="M2025">
        <v>515494</v>
      </c>
      <c r="N2025">
        <v>130</v>
      </c>
      <c r="O2025">
        <v>198</v>
      </c>
      <c r="P2025">
        <v>3101</v>
      </c>
      <c r="Q2025">
        <v>626197</v>
      </c>
      <c r="R2025">
        <v>274</v>
      </c>
      <c r="S2025">
        <v>237</v>
      </c>
      <c r="T2025">
        <v>3115</v>
      </c>
      <c r="U2025">
        <v>739369</v>
      </c>
      <c r="V2025">
        <v>170</v>
      </c>
      <c r="W2025">
        <v>255</v>
      </c>
      <c r="X2025">
        <v>3024</v>
      </c>
      <c r="Y2025">
        <v>776137</v>
      </c>
      <c r="Z2025">
        <v>113</v>
      </c>
      <c r="AA2025">
        <v>293</v>
      </c>
      <c r="AB2025">
        <v>2960</v>
      </c>
      <c r="AC2025">
        <v>875948</v>
      </c>
      <c r="AD2025">
        <v>57</v>
      </c>
      <c r="AE2025">
        <v>331</v>
      </c>
      <c r="AF2025">
        <v>2955</v>
      </c>
      <c r="AG2025">
        <v>991408</v>
      </c>
      <c r="AH2025">
        <v>6</v>
      </c>
      <c r="AI2025">
        <v>360</v>
      </c>
      <c r="AJ2025">
        <v>2700</v>
      </c>
      <c r="AK2025">
        <v>972000</v>
      </c>
    </row>
    <row r="2026" spans="1:45" x14ac:dyDescent="0.2">
      <c r="A2026" s="51">
        <v>39742</v>
      </c>
      <c r="B2026">
        <v>16</v>
      </c>
      <c r="C2026">
        <v>124</v>
      </c>
      <c r="D2026">
        <v>3150</v>
      </c>
      <c r="E2026">
        <v>387438</v>
      </c>
      <c r="F2026">
        <v>32</v>
      </c>
      <c r="G2026">
        <v>140</v>
      </c>
      <c r="H2026">
        <v>3250</v>
      </c>
      <c r="I2026">
        <v>453700</v>
      </c>
      <c r="J2026">
        <v>249</v>
      </c>
      <c r="K2026">
        <v>168</v>
      </c>
      <c r="L2026">
        <v>3184</v>
      </c>
      <c r="M2026">
        <v>538545</v>
      </c>
      <c r="N2026">
        <v>336</v>
      </c>
      <c r="O2026">
        <v>200</v>
      </c>
      <c r="P2026">
        <v>3187</v>
      </c>
      <c r="Q2026">
        <v>641474</v>
      </c>
      <c r="R2026">
        <v>173</v>
      </c>
      <c r="S2026">
        <v>229</v>
      </c>
      <c r="T2026">
        <v>3156</v>
      </c>
      <c r="U2026">
        <v>722217</v>
      </c>
      <c r="V2026">
        <v>106</v>
      </c>
      <c r="W2026">
        <v>261</v>
      </c>
      <c r="X2026">
        <v>3200</v>
      </c>
      <c r="Y2026">
        <v>818636</v>
      </c>
      <c r="Z2026">
        <v>159</v>
      </c>
      <c r="AA2026">
        <v>289</v>
      </c>
      <c r="AB2026">
        <v>3030</v>
      </c>
      <c r="AC2026">
        <v>870149</v>
      </c>
      <c r="AD2026">
        <v>86</v>
      </c>
      <c r="AE2026">
        <v>338</v>
      </c>
      <c r="AF2026">
        <v>3060</v>
      </c>
      <c r="AG2026">
        <v>1028235</v>
      </c>
      <c r="AH2026">
        <v>20</v>
      </c>
      <c r="AI2026">
        <v>365</v>
      </c>
      <c r="AJ2026">
        <v>3080</v>
      </c>
      <c r="AK2026">
        <v>1123892</v>
      </c>
      <c r="AL2026">
        <v>335</v>
      </c>
      <c r="AM2026">
        <v>452</v>
      </c>
      <c r="AN2026">
        <v>3000</v>
      </c>
      <c r="AO2026">
        <v>1357325</v>
      </c>
      <c r="AP2026">
        <v>4</v>
      </c>
      <c r="AQ2026">
        <v>665</v>
      </c>
      <c r="AR2026">
        <v>2700</v>
      </c>
      <c r="AS2026">
        <v>1795500</v>
      </c>
    </row>
    <row r="2027" spans="1:45" x14ac:dyDescent="0.2">
      <c r="A2027" s="51">
        <v>39744</v>
      </c>
      <c r="B2027">
        <v>2</v>
      </c>
      <c r="C2027">
        <v>112</v>
      </c>
      <c r="D2027">
        <v>3350</v>
      </c>
      <c r="E2027">
        <v>375200</v>
      </c>
      <c r="F2027">
        <v>16</v>
      </c>
      <c r="G2027">
        <v>137</v>
      </c>
      <c r="H2027">
        <v>3250</v>
      </c>
      <c r="I2027">
        <v>444844</v>
      </c>
      <c r="J2027">
        <v>40</v>
      </c>
      <c r="K2027">
        <v>167</v>
      </c>
      <c r="L2027">
        <v>3233</v>
      </c>
      <c r="M2027">
        <v>540595</v>
      </c>
      <c r="N2027">
        <v>199</v>
      </c>
      <c r="O2027">
        <v>200</v>
      </c>
      <c r="P2027">
        <v>3155</v>
      </c>
      <c r="Q2027">
        <v>630258</v>
      </c>
      <c r="R2027">
        <v>167</v>
      </c>
      <c r="S2027">
        <v>234</v>
      </c>
      <c r="T2027">
        <v>2980</v>
      </c>
      <c r="U2027">
        <v>702206</v>
      </c>
      <c r="V2027">
        <v>202</v>
      </c>
      <c r="W2027">
        <v>268</v>
      </c>
      <c r="X2027">
        <v>2972</v>
      </c>
      <c r="Y2027">
        <v>798493</v>
      </c>
      <c r="Z2027">
        <v>137</v>
      </c>
      <c r="AA2027">
        <v>291</v>
      </c>
      <c r="AB2027">
        <v>2951</v>
      </c>
      <c r="AC2027">
        <v>857590</v>
      </c>
      <c r="AL2027">
        <v>1</v>
      </c>
      <c r="AM2027">
        <v>436</v>
      </c>
      <c r="AN2027">
        <v>3000</v>
      </c>
      <c r="AO2027">
        <v>1308000</v>
      </c>
      <c r="AP2027">
        <v>1</v>
      </c>
      <c r="AQ2027">
        <v>626</v>
      </c>
      <c r="AR2027">
        <v>2800</v>
      </c>
      <c r="AS2027">
        <v>1752800</v>
      </c>
    </row>
    <row r="2028" spans="1:45" x14ac:dyDescent="0.2">
      <c r="A2028" s="53">
        <v>39745</v>
      </c>
      <c r="B2028">
        <v>3</v>
      </c>
      <c r="C2028">
        <v>106</v>
      </c>
      <c r="D2028">
        <v>2550</v>
      </c>
      <c r="E2028">
        <v>270300</v>
      </c>
      <c r="F2028">
        <v>32</v>
      </c>
      <c r="G2028">
        <v>136</v>
      </c>
      <c r="H2028">
        <v>3150</v>
      </c>
      <c r="I2028">
        <v>428891</v>
      </c>
      <c r="J2028">
        <v>167</v>
      </c>
      <c r="K2028">
        <v>161</v>
      </c>
      <c r="L2028">
        <v>3245</v>
      </c>
      <c r="M2028">
        <v>496347</v>
      </c>
      <c r="N2028">
        <v>101</v>
      </c>
      <c r="O2028">
        <v>208</v>
      </c>
      <c r="P2028">
        <v>3300</v>
      </c>
      <c r="Q2028">
        <v>648703</v>
      </c>
      <c r="R2028">
        <v>61</v>
      </c>
      <c r="S2028">
        <v>234</v>
      </c>
      <c r="T2028">
        <v>3033</v>
      </c>
      <c r="U2028">
        <v>711313</v>
      </c>
      <c r="V2028">
        <v>83</v>
      </c>
      <c r="W2028">
        <v>258</v>
      </c>
      <c r="X2028">
        <v>3148</v>
      </c>
      <c r="Y2028">
        <v>792604</v>
      </c>
      <c r="Z2028">
        <v>29</v>
      </c>
      <c r="AA2028">
        <v>293</v>
      </c>
      <c r="AB2028">
        <v>3087</v>
      </c>
      <c r="AC2028">
        <v>892883</v>
      </c>
      <c r="AD2028">
        <v>30</v>
      </c>
      <c r="AE2028">
        <v>342</v>
      </c>
      <c r="AF2028">
        <v>3010</v>
      </c>
      <c r="AG2028">
        <v>1016088</v>
      </c>
      <c r="AH2028">
        <v>18</v>
      </c>
      <c r="AI2028">
        <v>383</v>
      </c>
      <c r="AJ2028">
        <v>3020</v>
      </c>
      <c r="AK2028">
        <v>1155989</v>
      </c>
      <c r="AP2028">
        <v>1</v>
      </c>
      <c r="AQ2028">
        <v>422</v>
      </c>
      <c r="AR2028">
        <v>2940</v>
      </c>
      <c r="AS2028">
        <v>1240680</v>
      </c>
    </row>
    <row r="2029" spans="1:45" x14ac:dyDescent="0.2">
      <c r="A2029" s="51">
        <v>39748</v>
      </c>
      <c r="B2029">
        <v>22</v>
      </c>
      <c r="C2029">
        <v>123</v>
      </c>
      <c r="D2029">
        <v>3200</v>
      </c>
      <c r="E2029">
        <v>393245</v>
      </c>
      <c r="J2029">
        <v>8</v>
      </c>
      <c r="K2029">
        <v>167</v>
      </c>
      <c r="L2029">
        <v>2927</v>
      </c>
      <c r="M2029">
        <v>500967</v>
      </c>
      <c r="N2029">
        <v>55</v>
      </c>
      <c r="O2029">
        <v>199</v>
      </c>
      <c r="P2029">
        <v>3170</v>
      </c>
      <c r="Q2029">
        <v>633824</v>
      </c>
      <c r="R2029">
        <v>17</v>
      </c>
      <c r="S2029">
        <v>222</v>
      </c>
      <c r="T2029">
        <v>3100</v>
      </c>
      <c r="U2029">
        <v>688200</v>
      </c>
      <c r="V2029">
        <v>1</v>
      </c>
      <c r="W2029">
        <v>250</v>
      </c>
      <c r="X2029">
        <v>2940</v>
      </c>
      <c r="Y2029">
        <v>758520</v>
      </c>
      <c r="AH2029">
        <v>1</v>
      </c>
      <c r="AI2029">
        <v>366</v>
      </c>
      <c r="AJ2029">
        <v>2640</v>
      </c>
      <c r="AK2029">
        <v>966240</v>
      </c>
      <c r="AP2029">
        <v>2</v>
      </c>
      <c r="AQ2029">
        <v>858</v>
      </c>
      <c r="AR2029">
        <v>2680</v>
      </c>
      <c r="AS2029">
        <v>2299320</v>
      </c>
    </row>
    <row r="2030" spans="1:45" x14ac:dyDescent="0.2">
      <c r="A2030" s="51">
        <v>39749</v>
      </c>
      <c r="F2030">
        <v>122</v>
      </c>
      <c r="G2030">
        <v>144</v>
      </c>
      <c r="H2030">
        <v>3156</v>
      </c>
      <c r="I2030">
        <v>459466</v>
      </c>
      <c r="J2030">
        <v>156</v>
      </c>
      <c r="K2030">
        <v>164</v>
      </c>
      <c r="L2030">
        <v>2883</v>
      </c>
      <c r="M2030">
        <v>509679</v>
      </c>
      <c r="N2030">
        <v>299</v>
      </c>
      <c r="O2030">
        <v>195</v>
      </c>
      <c r="P2030">
        <v>3125</v>
      </c>
      <c r="Q2030">
        <v>608904</v>
      </c>
      <c r="R2030">
        <v>452</v>
      </c>
      <c r="S2030">
        <v>233</v>
      </c>
      <c r="T2030">
        <v>3096</v>
      </c>
      <c r="U2030">
        <v>728938</v>
      </c>
      <c r="V2030">
        <v>85</v>
      </c>
      <c r="W2030">
        <v>271</v>
      </c>
      <c r="X2030">
        <v>2990</v>
      </c>
      <c r="Y2030">
        <v>811340</v>
      </c>
      <c r="Z2030">
        <v>48</v>
      </c>
      <c r="AA2030">
        <v>295</v>
      </c>
      <c r="AB2030">
        <v>3013</v>
      </c>
      <c r="AC2030">
        <v>893722</v>
      </c>
      <c r="AD2030">
        <v>72</v>
      </c>
      <c r="AE2030">
        <v>325</v>
      </c>
      <c r="AF2030">
        <v>2970</v>
      </c>
      <c r="AG2030">
        <v>965296</v>
      </c>
      <c r="AH2030">
        <v>17</v>
      </c>
      <c r="AI2030">
        <v>374</v>
      </c>
      <c r="AJ2030">
        <v>2940</v>
      </c>
      <c r="AK2030">
        <v>1099560</v>
      </c>
    </row>
    <row r="2031" spans="1:45" x14ac:dyDescent="0.2">
      <c r="A2031" s="53">
        <v>39751</v>
      </c>
      <c r="B2031">
        <v>8</v>
      </c>
      <c r="C2031">
        <v>122</v>
      </c>
      <c r="D2031">
        <v>3267</v>
      </c>
      <c r="E2031">
        <v>395325</v>
      </c>
      <c r="F2031">
        <v>10</v>
      </c>
      <c r="G2031">
        <v>148</v>
      </c>
      <c r="H2031">
        <v>3150</v>
      </c>
      <c r="I2031">
        <v>467440</v>
      </c>
      <c r="J2031">
        <v>122</v>
      </c>
      <c r="K2031">
        <v>172</v>
      </c>
      <c r="L2031">
        <v>3151</v>
      </c>
      <c r="M2031">
        <v>537740</v>
      </c>
      <c r="N2031">
        <v>179</v>
      </c>
      <c r="O2031">
        <v>193</v>
      </c>
      <c r="P2031">
        <v>3125</v>
      </c>
      <c r="Q2031">
        <v>611362</v>
      </c>
      <c r="R2031">
        <v>270</v>
      </c>
      <c r="S2031">
        <v>236</v>
      </c>
      <c r="T2031">
        <v>2987</v>
      </c>
      <c r="U2031">
        <v>734174</v>
      </c>
      <c r="V2031">
        <v>110</v>
      </c>
      <c r="W2031">
        <v>266</v>
      </c>
      <c r="X2031">
        <v>2901</v>
      </c>
      <c r="Y2031">
        <v>806967</v>
      </c>
      <c r="Z2031">
        <v>178</v>
      </c>
      <c r="AA2031">
        <v>302</v>
      </c>
      <c r="AB2031">
        <v>2958</v>
      </c>
      <c r="AC2031">
        <v>897119</v>
      </c>
      <c r="AD2031">
        <v>130</v>
      </c>
      <c r="AE2031">
        <v>335</v>
      </c>
      <c r="AF2031">
        <v>2947</v>
      </c>
      <c r="AG2031">
        <v>1003349</v>
      </c>
      <c r="AH2031">
        <v>37</v>
      </c>
      <c r="AI2031">
        <v>393</v>
      </c>
      <c r="AJ2031">
        <v>3010</v>
      </c>
      <c r="AK2031">
        <v>1181661</v>
      </c>
      <c r="AP2031">
        <v>3</v>
      </c>
      <c r="AQ2031">
        <v>645</v>
      </c>
      <c r="AR2031">
        <v>2800</v>
      </c>
      <c r="AS2031">
        <v>1802693</v>
      </c>
    </row>
    <row r="2032" spans="1:45" x14ac:dyDescent="0.2">
      <c r="A2032" s="53">
        <v>39752</v>
      </c>
      <c r="F2032">
        <v>53</v>
      </c>
      <c r="G2032">
        <v>142</v>
      </c>
      <c r="H2032">
        <v>3220</v>
      </c>
      <c r="I2032">
        <v>428657</v>
      </c>
      <c r="J2032">
        <v>95</v>
      </c>
      <c r="K2032">
        <v>168</v>
      </c>
      <c r="L2032">
        <v>3247</v>
      </c>
      <c r="M2032">
        <v>523767</v>
      </c>
      <c r="N2032">
        <v>198</v>
      </c>
      <c r="O2032">
        <v>207</v>
      </c>
      <c r="P2032">
        <v>3220</v>
      </c>
      <c r="Q2032">
        <v>626176</v>
      </c>
      <c r="R2032">
        <v>91</v>
      </c>
      <c r="S2032">
        <v>231</v>
      </c>
      <c r="T2032">
        <v>3068</v>
      </c>
      <c r="U2032">
        <v>702251</v>
      </c>
      <c r="V2032">
        <v>105</v>
      </c>
      <c r="W2032">
        <v>268</v>
      </c>
      <c r="X2032">
        <v>3043</v>
      </c>
      <c r="Y2032">
        <v>788688</v>
      </c>
      <c r="Z2032">
        <v>33</v>
      </c>
      <c r="AA2032">
        <v>294</v>
      </c>
      <c r="AB2032">
        <v>2940</v>
      </c>
      <c r="AC2032">
        <v>869030</v>
      </c>
      <c r="AL2032">
        <v>2</v>
      </c>
      <c r="AM2032">
        <v>402</v>
      </c>
      <c r="AN2032">
        <v>3000</v>
      </c>
      <c r="AO2032">
        <v>1206000</v>
      </c>
      <c r="AP2032">
        <v>2</v>
      </c>
      <c r="AQ2032">
        <v>772</v>
      </c>
      <c r="AR2032">
        <v>2700</v>
      </c>
      <c r="AS2032">
        <v>2084400</v>
      </c>
    </row>
    <row r="2033" spans="1:45" x14ac:dyDescent="0.2">
      <c r="A2033" s="53"/>
    </row>
    <row r="2034" spans="1:45" x14ac:dyDescent="0.2">
      <c r="A2034" s="53">
        <v>39755</v>
      </c>
      <c r="AP2034">
        <v>13</v>
      </c>
      <c r="AQ2034">
        <v>520</v>
      </c>
      <c r="AR2034">
        <v>2825</v>
      </c>
      <c r="AS2034">
        <v>1479123</v>
      </c>
    </row>
    <row r="2035" spans="1:45" x14ac:dyDescent="0.2">
      <c r="A2035" s="53">
        <v>39756</v>
      </c>
      <c r="F2035">
        <v>24</v>
      </c>
      <c r="G2035">
        <v>149</v>
      </c>
      <c r="H2035">
        <v>3200</v>
      </c>
      <c r="I2035">
        <v>478133</v>
      </c>
      <c r="J2035">
        <v>200</v>
      </c>
      <c r="K2035">
        <v>161</v>
      </c>
      <c r="L2035">
        <v>3038</v>
      </c>
      <c r="M2035">
        <v>492931</v>
      </c>
      <c r="N2035">
        <v>255</v>
      </c>
      <c r="O2035">
        <v>209</v>
      </c>
      <c r="P2035">
        <v>3025</v>
      </c>
      <c r="Q2035">
        <v>632472</v>
      </c>
      <c r="R2035">
        <v>286</v>
      </c>
      <c r="S2035">
        <v>245</v>
      </c>
      <c r="T2035">
        <v>3044</v>
      </c>
      <c r="U2035">
        <v>754681</v>
      </c>
      <c r="V2035">
        <v>33</v>
      </c>
      <c r="W2035">
        <v>262</v>
      </c>
      <c r="X2035">
        <v>2980</v>
      </c>
      <c r="Y2035">
        <v>783788</v>
      </c>
      <c r="Z2035">
        <v>42</v>
      </c>
      <c r="AA2035">
        <v>298</v>
      </c>
      <c r="AB2035">
        <v>2990</v>
      </c>
      <c r="AC2035">
        <v>889529</v>
      </c>
      <c r="AD2035">
        <v>19</v>
      </c>
      <c r="AE2035">
        <v>321</v>
      </c>
      <c r="AF2035">
        <v>2950</v>
      </c>
      <c r="AG2035">
        <v>961684</v>
      </c>
      <c r="AL2035">
        <v>24</v>
      </c>
      <c r="AM2035">
        <v>414</v>
      </c>
      <c r="AN2035">
        <v>2733</v>
      </c>
      <c r="AO2035">
        <v>1108527</v>
      </c>
    </row>
    <row r="2036" spans="1:45" x14ac:dyDescent="0.2">
      <c r="A2036" s="53">
        <v>39758</v>
      </c>
      <c r="F2036">
        <v>74</v>
      </c>
      <c r="G2036">
        <v>139</v>
      </c>
      <c r="H2036">
        <v>3192</v>
      </c>
      <c r="I2036">
        <v>441849</v>
      </c>
      <c r="J2036">
        <v>69</v>
      </c>
      <c r="K2036">
        <v>161</v>
      </c>
      <c r="L2036">
        <v>3130</v>
      </c>
      <c r="M2036">
        <v>514964</v>
      </c>
      <c r="N2036">
        <v>248</v>
      </c>
      <c r="O2036">
        <v>198</v>
      </c>
      <c r="P2036">
        <v>3111</v>
      </c>
      <c r="Q2036">
        <v>619979</v>
      </c>
      <c r="R2036">
        <v>91</v>
      </c>
      <c r="S2036">
        <v>234</v>
      </c>
      <c r="T2036">
        <v>3080</v>
      </c>
      <c r="U2036">
        <v>720286</v>
      </c>
      <c r="V2036">
        <v>146</v>
      </c>
      <c r="W2036">
        <v>269</v>
      </c>
      <c r="X2036">
        <v>2933</v>
      </c>
      <c r="Y2036">
        <v>791789</v>
      </c>
      <c r="Z2036">
        <v>161</v>
      </c>
      <c r="AA2036">
        <v>294</v>
      </c>
      <c r="AB2036">
        <v>2893</v>
      </c>
      <c r="AC2036">
        <v>850942</v>
      </c>
      <c r="AD2036">
        <v>17</v>
      </c>
      <c r="AE2036">
        <v>324</v>
      </c>
      <c r="AF2036">
        <v>2980</v>
      </c>
      <c r="AG2036">
        <v>966572</v>
      </c>
      <c r="AP2036">
        <v>1</v>
      </c>
      <c r="AQ2036">
        <v>520</v>
      </c>
      <c r="AR2036">
        <v>2860</v>
      </c>
      <c r="AS2036">
        <v>1487200</v>
      </c>
    </row>
    <row r="2037" spans="1:45" x14ac:dyDescent="0.2">
      <c r="A2037" s="53">
        <v>39759</v>
      </c>
      <c r="B2037">
        <v>19</v>
      </c>
      <c r="C2037">
        <v>125</v>
      </c>
      <c r="D2037">
        <v>3125</v>
      </c>
      <c r="E2037">
        <v>381537</v>
      </c>
      <c r="F2037">
        <v>17</v>
      </c>
      <c r="G2037">
        <v>144</v>
      </c>
      <c r="H2037">
        <v>3050</v>
      </c>
      <c r="I2037">
        <v>432329</v>
      </c>
      <c r="J2037">
        <v>141</v>
      </c>
      <c r="K2037">
        <v>173</v>
      </c>
      <c r="L2037">
        <v>3037</v>
      </c>
      <c r="M2037">
        <v>521786</v>
      </c>
      <c r="N2037">
        <v>107</v>
      </c>
      <c r="O2037">
        <v>202</v>
      </c>
      <c r="P2037">
        <v>3080</v>
      </c>
      <c r="Q2037">
        <v>609682</v>
      </c>
      <c r="R2037">
        <v>6</v>
      </c>
      <c r="S2037">
        <v>227</v>
      </c>
      <c r="T2037">
        <v>3200</v>
      </c>
      <c r="U2037">
        <v>727467</v>
      </c>
      <c r="V2037">
        <v>20</v>
      </c>
      <c r="W2037">
        <v>256</v>
      </c>
      <c r="X2037">
        <v>2900</v>
      </c>
      <c r="Y2037">
        <v>743560</v>
      </c>
      <c r="Z2037">
        <v>37</v>
      </c>
      <c r="AA2037">
        <v>295</v>
      </c>
      <c r="AB2037">
        <v>2900</v>
      </c>
      <c r="AC2037">
        <v>857449</v>
      </c>
      <c r="AH2037">
        <v>1</v>
      </c>
      <c r="AI2037">
        <v>360</v>
      </c>
      <c r="AJ2037">
        <v>2900</v>
      </c>
      <c r="AK2037">
        <v>1044000</v>
      </c>
      <c r="AP2037">
        <v>1</v>
      </c>
      <c r="AQ2037">
        <v>532</v>
      </c>
      <c r="AR2037">
        <v>2760</v>
      </c>
      <c r="AS2037">
        <v>1468320</v>
      </c>
    </row>
    <row r="2038" spans="1:45" x14ac:dyDescent="0.2">
      <c r="A2038" s="53">
        <v>39762</v>
      </c>
      <c r="AP2038">
        <v>12</v>
      </c>
      <c r="AQ2038">
        <v>609</v>
      </c>
      <c r="AR2038">
        <v>2794</v>
      </c>
      <c r="AS2038">
        <v>1669160</v>
      </c>
    </row>
    <row r="2039" spans="1:45" x14ac:dyDescent="0.2">
      <c r="A2039" s="53">
        <v>39763</v>
      </c>
      <c r="B2039">
        <v>31</v>
      </c>
      <c r="C2039">
        <v>120</v>
      </c>
      <c r="D2039">
        <v>3040</v>
      </c>
      <c r="E2039">
        <v>359358</v>
      </c>
      <c r="F2039">
        <v>32</v>
      </c>
      <c r="G2039">
        <v>139</v>
      </c>
      <c r="H2039">
        <v>3117</v>
      </c>
      <c r="I2039">
        <v>433494</v>
      </c>
      <c r="J2039">
        <v>116</v>
      </c>
      <c r="K2039">
        <v>164</v>
      </c>
      <c r="L2039">
        <v>3086</v>
      </c>
      <c r="M2039">
        <v>505359</v>
      </c>
      <c r="N2039">
        <v>414</v>
      </c>
      <c r="O2039">
        <v>214</v>
      </c>
      <c r="P2039">
        <v>3058</v>
      </c>
      <c r="Q2039">
        <v>669133</v>
      </c>
      <c r="R2039">
        <v>65</v>
      </c>
      <c r="S2039">
        <v>234</v>
      </c>
      <c r="T2039">
        <v>3023</v>
      </c>
      <c r="U2039">
        <v>697194</v>
      </c>
      <c r="V2039">
        <v>137</v>
      </c>
      <c r="W2039">
        <v>268</v>
      </c>
      <c r="X2039">
        <v>2925</v>
      </c>
      <c r="Y2039">
        <v>786065</v>
      </c>
      <c r="AD2039">
        <v>37</v>
      </c>
      <c r="AE2039">
        <v>330</v>
      </c>
      <c r="AF2039">
        <v>2940</v>
      </c>
      <c r="AG2039">
        <v>970493</v>
      </c>
      <c r="AP2039">
        <v>2</v>
      </c>
      <c r="AQ2039">
        <v>623</v>
      </c>
      <c r="AR2039">
        <v>2770</v>
      </c>
      <c r="AS2039">
        <v>1725740</v>
      </c>
    </row>
    <row r="2040" spans="1:45" x14ac:dyDescent="0.2">
      <c r="A2040" s="53">
        <v>39765</v>
      </c>
      <c r="B2040">
        <v>9</v>
      </c>
      <c r="C2040">
        <v>117</v>
      </c>
      <c r="D2040">
        <v>2700</v>
      </c>
      <c r="E2040">
        <v>321822</v>
      </c>
      <c r="F2040">
        <v>84</v>
      </c>
      <c r="G2040">
        <v>142</v>
      </c>
      <c r="H2040">
        <v>2993</v>
      </c>
      <c r="I2040">
        <v>431524</v>
      </c>
      <c r="J2040">
        <v>101</v>
      </c>
      <c r="K2040">
        <v>168</v>
      </c>
      <c r="L2040">
        <v>3012</v>
      </c>
      <c r="M2040">
        <v>513409</v>
      </c>
      <c r="N2040">
        <v>324</v>
      </c>
      <c r="O2040">
        <v>199</v>
      </c>
      <c r="P2040">
        <v>3028</v>
      </c>
      <c r="Q2040">
        <v>605086</v>
      </c>
      <c r="R2040">
        <v>91</v>
      </c>
      <c r="S2040">
        <v>320</v>
      </c>
      <c r="T2040">
        <v>2965</v>
      </c>
      <c r="U2040">
        <v>682779</v>
      </c>
      <c r="V2040">
        <v>105</v>
      </c>
      <c r="W2040">
        <v>262</v>
      </c>
      <c r="X2040">
        <v>2877</v>
      </c>
      <c r="Y2040">
        <v>758848</v>
      </c>
      <c r="Z2040">
        <v>148</v>
      </c>
      <c r="AA2040">
        <v>297</v>
      </c>
      <c r="AB2040">
        <v>2898</v>
      </c>
      <c r="AC2040">
        <v>880806</v>
      </c>
      <c r="AD2040">
        <v>57</v>
      </c>
      <c r="AE2040">
        <v>339</v>
      </c>
      <c r="AF2040">
        <v>2865</v>
      </c>
      <c r="AG2040">
        <v>970274</v>
      </c>
      <c r="AL2040">
        <v>2</v>
      </c>
      <c r="AM2040">
        <v>586</v>
      </c>
      <c r="AN2040">
        <v>2980</v>
      </c>
      <c r="AO2040">
        <v>1746280</v>
      </c>
      <c r="AP2040">
        <v>5</v>
      </c>
      <c r="AQ2040">
        <v>680</v>
      </c>
      <c r="AR2040">
        <v>2780</v>
      </c>
      <c r="AS2040">
        <v>1888288</v>
      </c>
    </row>
    <row r="2041" spans="1:45" x14ac:dyDescent="0.2">
      <c r="A2041" s="53">
        <v>39766</v>
      </c>
      <c r="F2041">
        <v>35</v>
      </c>
      <c r="G2041">
        <v>145</v>
      </c>
      <c r="H2041">
        <v>3015</v>
      </c>
      <c r="I2041">
        <v>441939</v>
      </c>
      <c r="J2041">
        <v>36</v>
      </c>
      <c r="K2041">
        <v>161</v>
      </c>
      <c r="L2041">
        <v>2967</v>
      </c>
      <c r="M2041">
        <v>478481</v>
      </c>
      <c r="N2041">
        <v>167</v>
      </c>
      <c r="O2041">
        <v>202</v>
      </c>
      <c r="P2041">
        <v>2981</v>
      </c>
      <c r="Q2041">
        <v>605081</v>
      </c>
      <c r="R2041">
        <v>56</v>
      </c>
      <c r="S2041">
        <v>236</v>
      </c>
      <c r="T2041">
        <v>2902</v>
      </c>
      <c r="U2041">
        <v>691021</v>
      </c>
      <c r="V2041">
        <v>18</v>
      </c>
      <c r="W2041">
        <v>259</v>
      </c>
      <c r="X2041">
        <v>3020</v>
      </c>
      <c r="Y2041">
        <v>781844</v>
      </c>
      <c r="Z2041">
        <v>54</v>
      </c>
      <c r="AA2041">
        <v>290</v>
      </c>
      <c r="AB2041">
        <v>3047</v>
      </c>
      <c r="AC2041">
        <v>882078</v>
      </c>
      <c r="AD2041">
        <v>15</v>
      </c>
      <c r="AE2041">
        <v>349</v>
      </c>
      <c r="AF2041">
        <v>2870</v>
      </c>
      <c r="AG2041">
        <v>994528</v>
      </c>
      <c r="AL2041">
        <v>2</v>
      </c>
      <c r="AM2041">
        <v>455</v>
      </c>
      <c r="AN2041">
        <v>2880</v>
      </c>
      <c r="AO2041">
        <v>1310400</v>
      </c>
    </row>
    <row r="2042" spans="1:45" x14ac:dyDescent="0.2">
      <c r="A2042" s="53">
        <v>39769</v>
      </c>
    </row>
    <row r="2043" spans="1:45" x14ac:dyDescent="0.2">
      <c r="A2043" s="53">
        <v>39770</v>
      </c>
      <c r="B2043">
        <v>25</v>
      </c>
      <c r="C2043">
        <v>116</v>
      </c>
      <c r="D2043">
        <v>3050</v>
      </c>
      <c r="E2043">
        <v>352336</v>
      </c>
      <c r="F2043">
        <v>27</v>
      </c>
      <c r="G2043">
        <v>140</v>
      </c>
      <c r="H2043">
        <v>3000</v>
      </c>
      <c r="I2043">
        <v>416563</v>
      </c>
      <c r="J2043">
        <v>125</v>
      </c>
      <c r="K2043">
        <v>163</v>
      </c>
      <c r="L2043">
        <v>2920</v>
      </c>
      <c r="M2043">
        <v>475383</v>
      </c>
      <c r="N2043">
        <v>193</v>
      </c>
      <c r="O2043">
        <v>198</v>
      </c>
      <c r="P2043">
        <v>3164</v>
      </c>
      <c r="Q2043">
        <v>623884</v>
      </c>
      <c r="R2043">
        <v>113</v>
      </c>
      <c r="S2043">
        <v>236</v>
      </c>
      <c r="T2043">
        <v>3016</v>
      </c>
      <c r="U2043">
        <v>710730</v>
      </c>
      <c r="V2043">
        <v>127</v>
      </c>
      <c r="W2043">
        <v>260</v>
      </c>
      <c r="X2043">
        <v>3027</v>
      </c>
      <c r="Y2043">
        <v>794077</v>
      </c>
      <c r="Z2043">
        <v>56</v>
      </c>
      <c r="AA2043">
        <v>292</v>
      </c>
      <c r="AB2043">
        <v>2925</v>
      </c>
      <c r="AC2043">
        <v>861516</v>
      </c>
      <c r="AH2043">
        <v>18</v>
      </c>
      <c r="AI2043">
        <v>361</v>
      </c>
      <c r="AJ2043">
        <v>2940</v>
      </c>
      <c r="AK2043">
        <v>1061667</v>
      </c>
      <c r="AP2043">
        <v>1</v>
      </c>
      <c r="AQ2043">
        <v>784</v>
      </c>
      <c r="AR2043">
        <v>2660</v>
      </c>
      <c r="AS2043">
        <v>2085440</v>
      </c>
    </row>
    <row r="2044" spans="1:45" x14ac:dyDescent="0.2">
      <c r="A2044" s="53">
        <v>39772</v>
      </c>
      <c r="B2044">
        <v>4</v>
      </c>
      <c r="C2044">
        <v>102</v>
      </c>
      <c r="D2044">
        <v>2667</v>
      </c>
      <c r="E2044">
        <v>283850</v>
      </c>
      <c r="F2044">
        <v>28</v>
      </c>
      <c r="G2044">
        <v>143</v>
      </c>
      <c r="H2044">
        <v>2730</v>
      </c>
      <c r="I2044">
        <v>389415</v>
      </c>
      <c r="J2044">
        <v>256</v>
      </c>
      <c r="K2044">
        <v>164</v>
      </c>
      <c r="L2044">
        <v>3052</v>
      </c>
      <c r="M2044">
        <v>505591</v>
      </c>
      <c r="N2044">
        <v>286</v>
      </c>
      <c r="O2044">
        <v>205</v>
      </c>
      <c r="P2044">
        <v>3044</v>
      </c>
      <c r="Q2044">
        <v>636541</v>
      </c>
      <c r="R2044">
        <v>279</v>
      </c>
      <c r="S2044">
        <v>233</v>
      </c>
      <c r="T2044">
        <v>2973</v>
      </c>
      <c r="U2044">
        <v>701041</v>
      </c>
      <c r="V2044">
        <v>174</v>
      </c>
      <c r="W2044">
        <v>262</v>
      </c>
      <c r="X2044">
        <v>2930</v>
      </c>
      <c r="Y2044">
        <v>770217</v>
      </c>
      <c r="Z2044">
        <v>190</v>
      </c>
      <c r="AA2044">
        <v>292</v>
      </c>
      <c r="AB2044">
        <v>2924</v>
      </c>
      <c r="AC2044">
        <v>868673</v>
      </c>
      <c r="AD2044">
        <v>16</v>
      </c>
      <c r="AE2044">
        <v>337</v>
      </c>
      <c r="AF2044">
        <v>2960</v>
      </c>
      <c r="AG2044">
        <v>1022260</v>
      </c>
      <c r="AH2044">
        <v>18</v>
      </c>
      <c r="AI2044">
        <v>384</v>
      </c>
      <c r="AJ2044">
        <v>3050</v>
      </c>
      <c r="AK2044">
        <v>1163084</v>
      </c>
      <c r="AL2044">
        <v>2</v>
      </c>
      <c r="AM2044">
        <v>480</v>
      </c>
      <c r="AN2044">
        <v>2840</v>
      </c>
      <c r="AO2044">
        <v>1363200</v>
      </c>
      <c r="AP2044">
        <v>5</v>
      </c>
      <c r="AQ2044">
        <v>647</v>
      </c>
      <c r="AR2044">
        <v>2580</v>
      </c>
      <c r="AS2044">
        <v>1671404</v>
      </c>
    </row>
    <row r="2045" spans="1:45" x14ac:dyDescent="0.2">
      <c r="A2045" s="53">
        <v>39773</v>
      </c>
      <c r="B2045">
        <v>15</v>
      </c>
      <c r="C2045">
        <v>122</v>
      </c>
      <c r="D2045">
        <v>3100</v>
      </c>
      <c r="E2045">
        <v>378613</v>
      </c>
      <c r="F2045">
        <v>25</v>
      </c>
      <c r="G2045">
        <v>147</v>
      </c>
      <c r="H2045">
        <v>3050</v>
      </c>
      <c r="I2045">
        <v>448716</v>
      </c>
      <c r="J2045">
        <v>55</v>
      </c>
      <c r="K2045">
        <v>167</v>
      </c>
      <c r="L2045">
        <v>2980</v>
      </c>
      <c r="M2045">
        <v>501065</v>
      </c>
      <c r="N2045">
        <v>49</v>
      </c>
      <c r="O2045">
        <v>198</v>
      </c>
      <c r="P2045">
        <v>3000</v>
      </c>
      <c r="Q2045">
        <v>592847</v>
      </c>
      <c r="R2045">
        <v>140</v>
      </c>
      <c r="S2045">
        <v>237</v>
      </c>
      <c r="T2045">
        <v>2847</v>
      </c>
      <c r="U2045">
        <v>697949</v>
      </c>
      <c r="V2045">
        <v>80</v>
      </c>
      <c r="W2045">
        <v>255</v>
      </c>
      <c r="X2045">
        <v>2967</v>
      </c>
      <c r="Y2045">
        <v>759104</v>
      </c>
      <c r="Z2045">
        <v>25</v>
      </c>
      <c r="AA2045">
        <v>305</v>
      </c>
      <c r="AB2045">
        <v>2940</v>
      </c>
      <c r="AC2045">
        <v>901770</v>
      </c>
      <c r="AD2045">
        <v>46</v>
      </c>
      <c r="AE2045">
        <v>339</v>
      </c>
      <c r="AF2045">
        <v>2907</v>
      </c>
      <c r="AG2045">
        <v>985934</v>
      </c>
      <c r="AP2045">
        <v>8</v>
      </c>
      <c r="AQ2045">
        <v>616</v>
      </c>
      <c r="AR2045">
        <v>2885</v>
      </c>
      <c r="AS2045">
        <v>1778885</v>
      </c>
    </row>
    <row r="2046" spans="1:45" x14ac:dyDescent="0.2">
      <c r="A2046" s="53">
        <v>39776</v>
      </c>
      <c r="B2046">
        <v>3</v>
      </c>
      <c r="C2046">
        <v>116</v>
      </c>
      <c r="D2046">
        <v>2800</v>
      </c>
      <c r="E2046">
        <v>318400</v>
      </c>
      <c r="F2046">
        <v>5</v>
      </c>
      <c r="G2046">
        <v>144</v>
      </c>
      <c r="H2046">
        <v>2800</v>
      </c>
      <c r="I2046">
        <v>403200</v>
      </c>
      <c r="J2046">
        <v>110</v>
      </c>
      <c r="K2046">
        <v>161</v>
      </c>
      <c r="L2046">
        <v>2969</v>
      </c>
      <c r="M2046">
        <v>479245</v>
      </c>
      <c r="N2046">
        <v>70</v>
      </c>
      <c r="O2046">
        <v>210</v>
      </c>
      <c r="P2046">
        <v>2804</v>
      </c>
      <c r="Q2046">
        <v>602885</v>
      </c>
      <c r="R2046">
        <v>50</v>
      </c>
      <c r="S2046">
        <v>235</v>
      </c>
      <c r="T2046">
        <v>2950</v>
      </c>
      <c r="U2046">
        <v>692934</v>
      </c>
      <c r="V2046">
        <v>89</v>
      </c>
      <c r="W2046">
        <v>262</v>
      </c>
      <c r="X2046">
        <v>2852</v>
      </c>
      <c r="Y2046">
        <v>749427</v>
      </c>
      <c r="Z2046">
        <v>16</v>
      </c>
      <c r="AA2046">
        <v>290</v>
      </c>
      <c r="AB2046">
        <v>2893</v>
      </c>
      <c r="AC2046">
        <v>847445</v>
      </c>
      <c r="AP2046">
        <v>1</v>
      </c>
      <c r="AQ2046">
        <v>542</v>
      </c>
      <c r="AR2046">
        <v>2560</v>
      </c>
      <c r="AS2046">
        <v>1387520</v>
      </c>
    </row>
    <row r="2047" spans="1:45" x14ac:dyDescent="0.2">
      <c r="A2047" s="53">
        <v>39777</v>
      </c>
      <c r="B2047">
        <v>88</v>
      </c>
      <c r="C2047">
        <v>120</v>
      </c>
      <c r="D2047">
        <v>3000</v>
      </c>
      <c r="E2047">
        <v>356125</v>
      </c>
      <c r="F2047">
        <v>23</v>
      </c>
      <c r="G2047">
        <v>138</v>
      </c>
      <c r="H2047">
        <v>2950</v>
      </c>
      <c r="I2047">
        <v>408983</v>
      </c>
      <c r="J2047">
        <v>128</v>
      </c>
      <c r="K2047">
        <v>161</v>
      </c>
      <c r="L2047">
        <v>3017</v>
      </c>
      <c r="M2047">
        <v>488162</v>
      </c>
      <c r="N2047">
        <v>263</v>
      </c>
      <c r="O2047">
        <v>198</v>
      </c>
      <c r="P2047">
        <v>3092</v>
      </c>
      <c r="Q2047">
        <v>615324</v>
      </c>
      <c r="R2047">
        <v>87</v>
      </c>
      <c r="S2047">
        <v>234</v>
      </c>
      <c r="T2047">
        <v>2970</v>
      </c>
      <c r="U2047">
        <v>693949</v>
      </c>
      <c r="V2047">
        <v>185</v>
      </c>
      <c r="W2047">
        <v>261</v>
      </c>
      <c r="X2047">
        <v>2924</v>
      </c>
      <c r="Y2047">
        <v>769171</v>
      </c>
      <c r="Z2047">
        <v>41</v>
      </c>
      <c r="AA2047">
        <v>285</v>
      </c>
      <c r="AB2047">
        <v>2910</v>
      </c>
      <c r="AC2047">
        <v>827773</v>
      </c>
      <c r="AD2047">
        <v>38</v>
      </c>
      <c r="AE2047">
        <v>327</v>
      </c>
      <c r="AF2047">
        <v>3020</v>
      </c>
      <c r="AG2047">
        <v>984681</v>
      </c>
      <c r="AL2047">
        <v>1</v>
      </c>
      <c r="AM2047">
        <v>422</v>
      </c>
      <c r="AN2047">
        <v>2800</v>
      </c>
      <c r="AO2047">
        <v>1181600</v>
      </c>
      <c r="AP2047">
        <v>6</v>
      </c>
      <c r="AQ2047">
        <v>629</v>
      </c>
      <c r="AR2047">
        <v>2844</v>
      </c>
      <c r="AS2047">
        <v>1765807</v>
      </c>
    </row>
    <row r="2048" spans="1:45" x14ac:dyDescent="0.2">
      <c r="A2048" s="53">
        <v>39779</v>
      </c>
      <c r="B2048">
        <v>2</v>
      </c>
      <c r="C2048">
        <v>109</v>
      </c>
      <c r="D2048">
        <v>3000</v>
      </c>
      <c r="E2048">
        <v>327000</v>
      </c>
      <c r="F2048">
        <v>182</v>
      </c>
      <c r="G2048">
        <v>146</v>
      </c>
      <c r="H2048">
        <v>2844</v>
      </c>
      <c r="I2048">
        <v>414491</v>
      </c>
      <c r="J2048">
        <v>113</v>
      </c>
      <c r="K2048">
        <v>172</v>
      </c>
      <c r="L2048">
        <v>2856</v>
      </c>
      <c r="M2048">
        <v>501873</v>
      </c>
      <c r="N2048">
        <v>306</v>
      </c>
      <c r="O2048">
        <v>198</v>
      </c>
      <c r="P2048">
        <v>3065</v>
      </c>
      <c r="Q2048">
        <v>608620</v>
      </c>
      <c r="R2048">
        <v>250</v>
      </c>
      <c r="S2048">
        <v>233</v>
      </c>
      <c r="T2048">
        <v>3046</v>
      </c>
      <c r="U2048">
        <v>724319</v>
      </c>
      <c r="V2048">
        <v>167</v>
      </c>
      <c r="W2048">
        <v>263</v>
      </c>
      <c r="X2048">
        <v>2949</v>
      </c>
      <c r="Y2048">
        <v>778822</v>
      </c>
      <c r="Z2048">
        <v>116</v>
      </c>
      <c r="AA2048">
        <v>297</v>
      </c>
      <c r="AB2048">
        <v>2819</v>
      </c>
      <c r="AC2048">
        <v>861828</v>
      </c>
      <c r="AD2048">
        <v>70</v>
      </c>
      <c r="AE2048">
        <v>335</v>
      </c>
      <c r="AF2048">
        <v>2915</v>
      </c>
      <c r="AG2048">
        <v>978235</v>
      </c>
      <c r="AP2048">
        <v>3</v>
      </c>
      <c r="AQ2048">
        <v>638</v>
      </c>
      <c r="AR2048">
        <v>2753</v>
      </c>
      <c r="AS2048">
        <v>1755467</v>
      </c>
    </row>
    <row r="2049" spans="1:45" x14ac:dyDescent="0.2">
      <c r="A2049" s="53">
        <v>39780</v>
      </c>
      <c r="F2049">
        <v>60</v>
      </c>
      <c r="G2049">
        <v>143</v>
      </c>
      <c r="H2049">
        <v>2919</v>
      </c>
      <c r="I2049">
        <v>411857</v>
      </c>
      <c r="J2049">
        <v>87</v>
      </c>
      <c r="K2049">
        <v>163</v>
      </c>
      <c r="L2049">
        <v>2858</v>
      </c>
      <c r="M2049">
        <v>447086</v>
      </c>
      <c r="N2049">
        <v>96</v>
      </c>
      <c r="O2049">
        <v>198</v>
      </c>
      <c r="P2049">
        <v>3088</v>
      </c>
      <c r="Q2049">
        <v>612761</v>
      </c>
      <c r="R2049">
        <v>40</v>
      </c>
      <c r="S2049">
        <v>240</v>
      </c>
      <c r="T2049">
        <v>2950</v>
      </c>
      <c r="U2049">
        <v>708615</v>
      </c>
      <c r="V2049">
        <v>18</v>
      </c>
      <c r="W2049">
        <v>264</v>
      </c>
      <c r="X2049">
        <v>2940</v>
      </c>
      <c r="Y2049">
        <v>777467</v>
      </c>
      <c r="Z2049">
        <v>56</v>
      </c>
      <c r="AA2049">
        <v>313</v>
      </c>
      <c r="AB2049">
        <v>3000</v>
      </c>
      <c r="AC2049">
        <v>936904</v>
      </c>
      <c r="AD2049">
        <v>22</v>
      </c>
      <c r="AE2049">
        <v>345</v>
      </c>
      <c r="AF2049">
        <v>2940</v>
      </c>
      <c r="AG2049">
        <v>1031238</v>
      </c>
      <c r="AL2049">
        <v>1</v>
      </c>
      <c r="AM2049">
        <v>406</v>
      </c>
      <c r="AN2049">
        <v>2840</v>
      </c>
      <c r="AO2049">
        <v>1153040</v>
      </c>
    </row>
    <row r="2050" spans="1:45" x14ac:dyDescent="0.2">
      <c r="A2050" s="53"/>
    </row>
    <row r="2051" spans="1:45" x14ac:dyDescent="0.2">
      <c r="A2051" s="53">
        <v>39783</v>
      </c>
      <c r="B2051">
        <v>1</v>
      </c>
      <c r="C2051">
        <v>88</v>
      </c>
      <c r="D2051">
        <v>2800</v>
      </c>
      <c r="E2051">
        <v>246400</v>
      </c>
      <c r="F2051">
        <v>4</v>
      </c>
      <c r="G2051">
        <v>148</v>
      </c>
      <c r="H2051">
        <v>2850</v>
      </c>
      <c r="I2051">
        <v>420375</v>
      </c>
      <c r="N2051">
        <v>3</v>
      </c>
      <c r="O2051">
        <v>212</v>
      </c>
      <c r="P2051">
        <v>2980</v>
      </c>
      <c r="Q2051">
        <v>631760</v>
      </c>
      <c r="R2051">
        <v>1</v>
      </c>
      <c r="S2051">
        <v>230</v>
      </c>
      <c r="T2051">
        <v>2550</v>
      </c>
      <c r="U2051">
        <v>586500</v>
      </c>
      <c r="V2051">
        <v>5</v>
      </c>
      <c r="W2051">
        <v>261</v>
      </c>
      <c r="X2051">
        <v>2900</v>
      </c>
      <c r="Y2051">
        <v>756320</v>
      </c>
      <c r="Z2051">
        <v>14</v>
      </c>
      <c r="AA2051">
        <v>319</v>
      </c>
      <c r="AB2051">
        <v>2860</v>
      </c>
      <c r="AC2051">
        <v>912340</v>
      </c>
      <c r="AD2051">
        <v>3</v>
      </c>
      <c r="AE2051">
        <v>322</v>
      </c>
      <c r="AF2051">
        <v>2800</v>
      </c>
      <c r="AG2051">
        <v>901600</v>
      </c>
      <c r="AH2051">
        <v>9</v>
      </c>
      <c r="AI2051">
        <v>370</v>
      </c>
      <c r="AJ2051">
        <v>2860</v>
      </c>
      <c r="AK2051">
        <v>1058200</v>
      </c>
    </row>
    <row r="2052" spans="1:45" x14ac:dyDescent="0.2">
      <c r="A2052" s="53">
        <v>39784</v>
      </c>
      <c r="F2052">
        <v>16</v>
      </c>
      <c r="G2052">
        <v>142</v>
      </c>
      <c r="H2052">
        <v>2925</v>
      </c>
      <c r="I2052">
        <v>419950</v>
      </c>
      <c r="J2052">
        <v>137</v>
      </c>
      <c r="K2052">
        <v>163</v>
      </c>
      <c r="L2052">
        <v>3036</v>
      </c>
      <c r="M2052">
        <v>494928</v>
      </c>
      <c r="N2052">
        <v>419</v>
      </c>
      <c r="O2052">
        <v>201</v>
      </c>
      <c r="P2052">
        <v>3074</v>
      </c>
      <c r="Q2052">
        <v>617330</v>
      </c>
      <c r="R2052">
        <v>129</v>
      </c>
      <c r="S2052">
        <v>228</v>
      </c>
      <c r="T2052">
        <v>2950</v>
      </c>
      <c r="U2052">
        <v>676322</v>
      </c>
      <c r="V2052">
        <v>483</v>
      </c>
      <c r="W2052">
        <v>257</v>
      </c>
      <c r="X2052">
        <v>2933</v>
      </c>
      <c r="Y2052">
        <v>763585</v>
      </c>
      <c r="Z2052">
        <v>71</v>
      </c>
      <c r="AA2052">
        <v>288</v>
      </c>
      <c r="AB2052">
        <v>2955</v>
      </c>
      <c r="AC2052">
        <v>852739</v>
      </c>
      <c r="AH2052">
        <v>16</v>
      </c>
      <c r="AI2052">
        <v>373</v>
      </c>
      <c r="AJ2052">
        <v>2860</v>
      </c>
      <c r="AK2052">
        <v>1067852</v>
      </c>
    </row>
    <row r="2053" spans="1:45" x14ac:dyDescent="0.2">
      <c r="A2053" s="53">
        <v>39786</v>
      </c>
      <c r="B2053">
        <v>37</v>
      </c>
      <c r="C2053">
        <v>125</v>
      </c>
      <c r="D2053">
        <v>2625</v>
      </c>
      <c r="E2053">
        <v>351005</v>
      </c>
      <c r="F2053">
        <v>22</v>
      </c>
      <c r="G2053">
        <v>144</v>
      </c>
      <c r="H2053">
        <v>2950</v>
      </c>
      <c r="I2053">
        <v>421864</v>
      </c>
      <c r="J2053">
        <v>187</v>
      </c>
      <c r="K2053">
        <v>164</v>
      </c>
      <c r="L2053">
        <v>2988</v>
      </c>
      <c r="M2053">
        <v>490137</v>
      </c>
      <c r="N2053">
        <v>314</v>
      </c>
      <c r="O2053">
        <v>206</v>
      </c>
      <c r="P2053">
        <v>2878</v>
      </c>
      <c r="Q2053">
        <v>602651</v>
      </c>
      <c r="R2053">
        <v>333</v>
      </c>
      <c r="S2053">
        <v>237</v>
      </c>
      <c r="T2053">
        <v>2876</v>
      </c>
      <c r="U2053">
        <v>682632</v>
      </c>
      <c r="V2053">
        <v>114</v>
      </c>
      <c r="W2053">
        <v>263</v>
      </c>
      <c r="X2053">
        <v>2755</v>
      </c>
      <c r="Y2053">
        <v>729765</v>
      </c>
      <c r="Z2053">
        <v>159</v>
      </c>
      <c r="AA2053">
        <v>292</v>
      </c>
      <c r="AB2053">
        <v>2935</v>
      </c>
      <c r="AC2053">
        <v>857692</v>
      </c>
      <c r="AD2053">
        <v>13</v>
      </c>
      <c r="AE2053">
        <v>354</v>
      </c>
      <c r="AF2053">
        <v>2860</v>
      </c>
      <c r="AG2053">
        <v>998098</v>
      </c>
      <c r="AH2053">
        <v>1</v>
      </c>
      <c r="AI2053">
        <v>384</v>
      </c>
      <c r="AJ2053">
        <v>2580</v>
      </c>
      <c r="AK2053">
        <v>990720</v>
      </c>
      <c r="AP2053">
        <v>3</v>
      </c>
      <c r="AQ2053">
        <v>597</v>
      </c>
      <c r="AR2053">
        <v>2933</v>
      </c>
      <c r="AS2053">
        <v>1743133</v>
      </c>
    </row>
    <row r="2054" spans="1:45" x14ac:dyDescent="0.2">
      <c r="A2054" s="53">
        <v>39787</v>
      </c>
      <c r="F2054">
        <v>34</v>
      </c>
      <c r="G2054">
        <v>135</v>
      </c>
      <c r="H2054">
        <v>2900</v>
      </c>
      <c r="I2054">
        <v>388597</v>
      </c>
      <c r="J2054">
        <v>14</v>
      </c>
      <c r="K2054">
        <v>152</v>
      </c>
      <c r="L2054">
        <v>3000</v>
      </c>
      <c r="M2054">
        <v>456429</v>
      </c>
      <c r="N2054">
        <v>160</v>
      </c>
      <c r="O2054">
        <v>207</v>
      </c>
      <c r="P2054">
        <v>3212</v>
      </c>
      <c r="Q2054">
        <v>665162</v>
      </c>
      <c r="R2054">
        <v>53</v>
      </c>
      <c r="S2054">
        <v>227</v>
      </c>
      <c r="T2054">
        <v>3027</v>
      </c>
      <c r="U2054">
        <v>685429</v>
      </c>
      <c r="V2054">
        <v>93</v>
      </c>
      <c r="W2054">
        <v>271</v>
      </c>
      <c r="X2054">
        <v>3012</v>
      </c>
      <c r="Y2054">
        <v>817671</v>
      </c>
      <c r="AP2054">
        <v>11</v>
      </c>
      <c r="AQ2054">
        <v>546</v>
      </c>
      <c r="AR2054">
        <v>3021</v>
      </c>
      <c r="AS2054">
        <v>1663655</v>
      </c>
    </row>
    <row r="2055" spans="1:45" x14ac:dyDescent="0.2">
      <c r="A2055" s="53">
        <v>39790</v>
      </c>
      <c r="J2055">
        <v>74</v>
      </c>
      <c r="K2055">
        <v>174</v>
      </c>
      <c r="L2055">
        <v>3112</v>
      </c>
      <c r="M2055">
        <v>544775</v>
      </c>
      <c r="N2055">
        <v>99</v>
      </c>
      <c r="O2055">
        <v>203</v>
      </c>
      <c r="P2055">
        <v>2912</v>
      </c>
      <c r="Q2055">
        <v>635072</v>
      </c>
      <c r="R2055">
        <v>19</v>
      </c>
      <c r="S2055">
        <v>241</v>
      </c>
      <c r="T2055">
        <v>2647</v>
      </c>
      <c r="U2055">
        <v>694004</v>
      </c>
      <c r="V2055">
        <v>32</v>
      </c>
      <c r="W2055">
        <v>266</v>
      </c>
      <c r="X2055">
        <v>2900</v>
      </c>
      <c r="Y2055">
        <v>771762</v>
      </c>
      <c r="Z2055">
        <v>5</v>
      </c>
      <c r="AA2055">
        <v>317</v>
      </c>
      <c r="AB2055">
        <v>2820</v>
      </c>
      <c r="AC2055">
        <v>893376</v>
      </c>
    </row>
    <row r="2056" spans="1:45" x14ac:dyDescent="0.2">
      <c r="A2056" s="53">
        <v>39791</v>
      </c>
      <c r="F2056">
        <v>56</v>
      </c>
      <c r="G2056">
        <v>147</v>
      </c>
      <c r="H2056">
        <v>3033</v>
      </c>
      <c r="I2056">
        <v>450704</v>
      </c>
      <c r="J2056">
        <v>179</v>
      </c>
      <c r="K2056">
        <v>163</v>
      </c>
      <c r="L2056">
        <v>3143</v>
      </c>
      <c r="M2056">
        <v>511574</v>
      </c>
      <c r="N2056">
        <v>178</v>
      </c>
      <c r="O2056">
        <v>210</v>
      </c>
      <c r="P2056">
        <v>3083</v>
      </c>
      <c r="Q2056">
        <v>652287</v>
      </c>
      <c r="R2056">
        <v>69</v>
      </c>
      <c r="S2056">
        <v>239</v>
      </c>
      <c r="T2056">
        <v>3020</v>
      </c>
      <c r="U2056">
        <v>722506</v>
      </c>
      <c r="V2056">
        <v>122</v>
      </c>
      <c r="W2056">
        <v>265</v>
      </c>
      <c r="X2056">
        <v>2977</v>
      </c>
      <c r="Y2056">
        <v>788845</v>
      </c>
      <c r="Z2056">
        <v>80</v>
      </c>
      <c r="AA2056">
        <v>283</v>
      </c>
      <c r="AB2056">
        <v>2990</v>
      </c>
      <c r="AC2056">
        <v>846530</v>
      </c>
    </row>
    <row r="2057" spans="1:45" x14ac:dyDescent="0.2">
      <c r="A2057" s="53">
        <v>39793</v>
      </c>
      <c r="B2057">
        <v>22</v>
      </c>
      <c r="C2057">
        <v>117</v>
      </c>
      <c r="D2057">
        <v>2425</v>
      </c>
      <c r="E2057">
        <v>283714</v>
      </c>
      <c r="F2057">
        <v>24</v>
      </c>
      <c r="G2057">
        <v>138</v>
      </c>
      <c r="H2057">
        <v>3000</v>
      </c>
      <c r="I2057">
        <v>410408</v>
      </c>
      <c r="J2057">
        <v>115</v>
      </c>
      <c r="K2057">
        <v>163</v>
      </c>
      <c r="L2057">
        <v>3144</v>
      </c>
      <c r="M2057">
        <v>517005</v>
      </c>
      <c r="N2057">
        <v>242</v>
      </c>
      <c r="O2057">
        <v>203</v>
      </c>
      <c r="P2057">
        <v>3084</v>
      </c>
      <c r="Q2057">
        <v>634845</v>
      </c>
      <c r="R2057">
        <v>47</v>
      </c>
      <c r="S2057">
        <v>238</v>
      </c>
      <c r="T2057">
        <v>3000</v>
      </c>
      <c r="U2057">
        <v>715404</v>
      </c>
      <c r="V2057">
        <v>185</v>
      </c>
      <c r="W2057">
        <v>265</v>
      </c>
      <c r="X2057">
        <v>2890</v>
      </c>
      <c r="Y2057">
        <v>768245</v>
      </c>
      <c r="Z2057">
        <v>92</v>
      </c>
      <c r="AA2057">
        <v>304</v>
      </c>
      <c r="AB2057">
        <v>2755</v>
      </c>
      <c r="AC2057">
        <v>877240</v>
      </c>
      <c r="AD2057">
        <v>23</v>
      </c>
      <c r="AE2057">
        <v>339</v>
      </c>
      <c r="AF2057">
        <v>2780</v>
      </c>
      <c r="AG2057">
        <v>959475</v>
      </c>
      <c r="AH2057">
        <v>22</v>
      </c>
      <c r="AI2057">
        <v>378</v>
      </c>
      <c r="AJ2057">
        <v>2880</v>
      </c>
      <c r="AK2057">
        <v>1089996</v>
      </c>
      <c r="AP2057">
        <v>9</v>
      </c>
      <c r="AQ2057">
        <v>568</v>
      </c>
      <c r="AR2057">
        <v>2843</v>
      </c>
      <c r="AS2057">
        <v>1606631</v>
      </c>
    </row>
    <row r="2058" spans="1:45" x14ac:dyDescent="0.2">
      <c r="A2058" s="53">
        <v>39794</v>
      </c>
      <c r="B2058">
        <v>34</v>
      </c>
      <c r="C2058">
        <v>127</v>
      </c>
      <c r="D2058">
        <v>3020</v>
      </c>
      <c r="E2058">
        <v>385794</v>
      </c>
      <c r="F2058">
        <v>14</v>
      </c>
      <c r="G2058">
        <v>143</v>
      </c>
      <c r="H2058">
        <v>3200</v>
      </c>
      <c r="I2058">
        <v>458057</v>
      </c>
      <c r="J2058">
        <v>48</v>
      </c>
      <c r="K2058">
        <v>165</v>
      </c>
      <c r="L2058">
        <v>3062</v>
      </c>
      <c r="M2058">
        <v>506408</v>
      </c>
      <c r="N2058">
        <v>130</v>
      </c>
      <c r="O2058">
        <v>194</v>
      </c>
      <c r="P2058">
        <v>3062</v>
      </c>
      <c r="Q2058">
        <v>597625</v>
      </c>
      <c r="R2058">
        <v>60</v>
      </c>
      <c r="S2058">
        <v>228</v>
      </c>
      <c r="T2058">
        <v>2967</v>
      </c>
      <c r="U2058">
        <v>678627</v>
      </c>
      <c r="V2058">
        <v>86</v>
      </c>
      <c r="W2058">
        <v>255</v>
      </c>
      <c r="X2058">
        <v>2928</v>
      </c>
      <c r="Y2058">
        <v>749457</v>
      </c>
      <c r="Z2058">
        <v>60</v>
      </c>
      <c r="AA2058">
        <v>287</v>
      </c>
      <c r="AB2058">
        <v>2920</v>
      </c>
      <c r="AC2058">
        <v>844449</v>
      </c>
      <c r="AH2058">
        <v>2</v>
      </c>
      <c r="AI2058">
        <v>367</v>
      </c>
      <c r="AJ2058">
        <v>2840</v>
      </c>
      <c r="AK2058">
        <v>1042280</v>
      </c>
      <c r="AP2058">
        <v>22</v>
      </c>
      <c r="AQ2058">
        <v>464</v>
      </c>
      <c r="AR2058">
        <v>2893</v>
      </c>
      <c r="AS2058">
        <v>1422376</v>
      </c>
    </row>
    <row r="2059" spans="1:45" x14ac:dyDescent="0.2">
      <c r="A2059" s="53">
        <v>39797</v>
      </c>
      <c r="J2059">
        <v>74</v>
      </c>
      <c r="K2059">
        <v>174</v>
      </c>
      <c r="L2059">
        <v>3112</v>
      </c>
      <c r="M2059">
        <v>544775</v>
      </c>
      <c r="N2059">
        <v>99</v>
      </c>
      <c r="O2059">
        <v>203</v>
      </c>
      <c r="P2059">
        <v>2912</v>
      </c>
      <c r="Q2059">
        <v>635072</v>
      </c>
      <c r="R2059">
        <v>19</v>
      </c>
      <c r="S2059">
        <v>241</v>
      </c>
      <c r="T2059">
        <v>2647</v>
      </c>
      <c r="U2059">
        <v>694004</v>
      </c>
      <c r="V2059">
        <v>32</v>
      </c>
      <c r="W2059">
        <v>266</v>
      </c>
      <c r="X2059">
        <v>2900</v>
      </c>
      <c r="Y2059">
        <v>771762</v>
      </c>
      <c r="Z2059">
        <v>5</v>
      </c>
      <c r="AA2059">
        <v>317</v>
      </c>
      <c r="AB2059">
        <v>2820</v>
      </c>
      <c r="AC2059">
        <v>893376</v>
      </c>
    </row>
    <row r="2060" spans="1:45" x14ac:dyDescent="0.2">
      <c r="A2060" s="53">
        <v>39798</v>
      </c>
      <c r="F2060">
        <v>169</v>
      </c>
      <c r="G2060">
        <v>138</v>
      </c>
      <c r="H2060">
        <v>3020</v>
      </c>
      <c r="I2060">
        <v>407417</v>
      </c>
      <c r="J2060">
        <v>269</v>
      </c>
      <c r="K2060">
        <v>165</v>
      </c>
      <c r="L2060">
        <v>3150</v>
      </c>
      <c r="M2060">
        <v>514424</v>
      </c>
      <c r="N2060">
        <v>281</v>
      </c>
      <c r="O2060">
        <v>200</v>
      </c>
      <c r="P2060">
        <v>3200</v>
      </c>
      <c r="Q2060">
        <v>638613</v>
      </c>
      <c r="R2060">
        <v>161</v>
      </c>
      <c r="S2060">
        <v>228</v>
      </c>
      <c r="T2060">
        <v>3200</v>
      </c>
      <c r="U2060">
        <v>723872</v>
      </c>
      <c r="V2060">
        <v>140</v>
      </c>
      <c r="W2060">
        <v>262</v>
      </c>
      <c r="X2060">
        <v>3020</v>
      </c>
      <c r="Y2060">
        <v>783000</v>
      </c>
      <c r="Z2060">
        <v>88</v>
      </c>
      <c r="AA2060">
        <v>297</v>
      </c>
      <c r="AB2060">
        <v>2980</v>
      </c>
      <c r="AC2060">
        <v>868361</v>
      </c>
      <c r="AH2060">
        <v>15</v>
      </c>
      <c r="AI2060">
        <v>374</v>
      </c>
      <c r="AJ2060">
        <v>2900</v>
      </c>
      <c r="AK2060">
        <v>1083827</v>
      </c>
      <c r="AP2060">
        <v>2</v>
      </c>
      <c r="AQ2060">
        <v>579</v>
      </c>
      <c r="AR2060">
        <v>2740</v>
      </c>
      <c r="AS2060">
        <v>1586460</v>
      </c>
    </row>
    <row r="2061" spans="1:45" x14ac:dyDescent="0.2">
      <c r="A2061" s="53">
        <v>39800</v>
      </c>
      <c r="B2061">
        <v>41</v>
      </c>
      <c r="C2061">
        <v>123</v>
      </c>
      <c r="D2061">
        <v>2467</v>
      </c>
      <c r="E2061">
        <v>351810</v>
      </c>
      <c r="F2061">
        <v>123</v>
      </c>
      <c r="G2061">
        <v>141</v>
      </c>
      <c r="H2061" s="54">
        <f>I2061/G2061</f>
        <v>2850.0283687943261</v>
      </c>
      <c r="I2061">
        <v>401854</v>
      </c>
      <c r="J2061">
        <v>205</v>
      </c>
      <c r="K2061">
        <v>186</v>
      </c>
      <c r="L2061">
        <v>2953</v>
      </c>
      <c r="M2061">
        <v>494932</v>
      </c>
      <c r="N2061">
        <v>307</v>
      </c>
      <c r="O2061">
        <v>198</v>
      </c>
      <c r="P2061">
        <v>3089</v>
      </c>
      <c r="Q2061">
        <v>621192</v>
      </c>
      <c r="R2061">
        <v>205</v>
      </c>
      <c r="S2061">
        <v>228</v>
      </c>
      <c r="T2061">
        <v>2850</v>
      </c>
      <c r="U2061">
        <v>692577</v>
      </c>
      <c r="V2061">
        <v>139</v>
      </c>
      <c r="W2061">
        <v>257</v>
      </c>
      <c r="X2061">
        <v>2775</v>
      </c>
      <c r="Y2061">
        <v>739223</v>
      </c>
      <c r="Z2061">
        <v>42</v>
      </c>
      <c r="AA2061">
        <v>308</v>
      </c>
      <c r="AB2061">
        <v>2900</v>
      </c>
      <c r="AC2061">
        <v>898745</v>
      </c>
      <c r="AD2061">
        <v>11</v>
      </c>
      <c r="AE2061">
        <v>358</v>
      </c>
      <c r="AF2061">
        <v>2740</v>
      </c>
      <c r="AG2061">
        <v>970753</v>
      </c>
      <c r="AH2061">
        <v>19</v>
      </c>
      <c r="AI2061">
        <v>369</v>
      </c>
      <c r="AJ2061">
        <v>2910</v>
      </c>
      <c r="AK2061">
        <v>1070956</v>
      </c>
      <c r="AL2061">
        <v>1</v>
      </c>
      <c r="AM2061">
        <v>408</v>
      </c>
      <c r="AN2061">
        <v>2840</v>
      </c>
      <c r="AO2061">
        <v>1158720</v>
      </c>
      <c r="AP2061">
        <v>8</v>
      </c>
      <c r="AQ2061">
        <v>666</v>
      </c>
      <c r="AR2061">
        <v>2835</v>
      </c>
      <c r="AS2061">
        <v>1882980</v>
      </c>
    </row>
    <row r="2062" spans="1:45" x14ac:dyDescent="0.2">
      <c r="A2062" s="53">
        <v>39801</v>
      </c>
    </row>
    <row r="2063" spans="1:45" ht="15" x14ac:dyDescent="0.2">
      <c r="D2063" s="9"/>
      <c r="E2063" s="54"/>
      <c r="H2063" s="9"/>
      <c r="I2063" s="54"/>
      <c r="L2063" s="9"/>
      <c r="M2063" s="54"/>
      <c r="P2063" s="9"/>
      <c r="Q2063" s="54"/>
      <c r="T2063" s="9"/>
      <c r="U2063" s="54"/>
      <c r="X2063" s="9"/>
      <c r="Y2063" s="54"/>
      <c r="AB2063" s="9"/>
      <c r="AC2063" s="54"/>
      <c r="AF2063" s="9"/>
      <c r="AG2063" s="54"/>
      <c r="AJ2063" s="9"/>
      <c r="AK2063" s="54"/>
      <c r="AN2063" s="9"/>
      <c r="AO2063" s="54"/>
    </row>
    <row r="2065" spans="1:45" x14ac:dyDescent="0.2">
      <c r="A2065" s="62">
        <v>2009</v>
      </c>
    </row>
    <row r="2066" spans="1:45" x14ac:dyDescent="0.2">
      <c r="A2066" s="51">
        <v>39819</v>
      </c>
      <c r="B2066">
        <v>16</v>
      </c>
      <c r="C2066">
        <v>120</v>
      </c>
      <c r="D2066">
        <v>2575</v>
      </c>
      <c r="E2066">
        <v>309362</v>
      </c>
      <c r="F2066">
        <v>33</v>
      </c>
      <c r="G2066">
        <v>148</v>
      </c>
      <c r="H2066">
        <v>3050</v>
      </c>
      <c r="I2066">
        <v>444988</v>
      </c>
      <c r="J2066">
        <v>186</v>
      </c>
      <c r="K2066">
        <v>163</v>
      </c>
      <c r="L2066">
        <v>2982</v>
      </c>
      <c r="M2066">
        <v>487883</v>
      </c>
      <c r="N2066">
        <v>223</v>
      </c>
      <c r="O2066">
        <v>202</v>
      </c>
      <c r="P2066">
        <v>2910</v>
      </c>
      <c r="Q2066">
        <v>616619</v>
      </c>
      <c r="R2066">
        <v>99</v>
      </c>
      <c r="S2066">
        <v>235</v>
      </c>
      <c r="T2066">
        <v>3000</v>
      </c>
      <c r="U2066">
        <v>707017</v>
      </c>
      <c r="V2066">
        <v>142</v>
      </c>
      <c r="W2066">
        <v>268</v>
      </c>
      <c r="X2066">
        <v>3018</v>
      </c>
      <c r="Y2066">
        <v>811470</v>
      </c>
      <c r="Z2066">
        <v>117</v>
      </c>
      <c r="AA2066">
        <v>300</v>
      </c>
      <c r="AB2066">
        <v>2974</v>
      </c>
      <c r="AC2066">
        <v>911392</v>
      </c>
      <c r="AD2066">
        <v>19</v>
      </c>
      <c r="AE2066">
        <v>328</v>
      </c>
      <c r="AF2066">
        <v>2887</v>
      </c>
      <c r="AG2066">
        <v>969451</v>
      </c>
      <c r="AP2066">
        <v>1</v>
      </c>
      <c r="AQ2066">
        <v>502</v>
      </c>
      <c r="AR2066">
        <v>3160</v>
      </c>
      <c r="AS2066">
        <v>1586320</v>
      </c>
    </row>
    <row r="2067" spans="1:45" x14ac:dyDescent="0.2">
      <c r="A2067" s="51">
        <v>39821</v>
      </c>
    </row>
    <row r="2068" spans="1:45" x14ac:dyDescent="0.2">
      <c r="A2068" s="51">
        <v>39826</v>
      </c>
      <c r="B2068">
        <v>19</v>
      </c>
      <c r="C2068">
        <v>119</v>
      </c>
      <c r="D2068">
        <v>2700</v>
      </c>
      <c r="E2068">
        <v>327137</v>
      </c>
      <c r="F2068">
        <v>126</v>
      </c>
      <c r="G2068">
        <v>144</v>
      </c>
      <c r="H2068">
        <v>2867</v>
      </c>
      <c r="I2068">
        <v>429976</v>
      </c>
      <c r="J2068">
        <v>153</v>
      </c>
      <c r="K2068">
        <v>169</v>
      </c>
      <c r="L2068">
        <v>3088</v>
      </c>
      <c r="M2068">
        <v>524808</v>
      </c>
      <c r="N2068">
        <v>597</v>
      </c>
      <c r="O2068">
        <v>204</v>
      </c>
      <c r="P2068">
        <v>3118</v>
      </c>
      <c r="Q2068">
        <v>635067</v>
      </c>
      <c r="R2068">
        <v>156</v>
      </c>
      <c r="S2068">
        <v>232</v>
      </c>
      <c r="T2068">
        <v>3065</v>
      </c>
      <c r="U2068">
        <v>710659</v>
      </c>
      <c r="V2068">
        <v>161</v>
      </c>
      <c r="W2068">
        <v>268</v>
      </c>
      <c r="X2068">
        <v>2978</v>
      </c>
      <c r="Y2068">
        <v>802363</v>
      </c>
      <c r="Z2068">
        <v>39</v>
      </c>
      <c r="AA2068">
        <v>308</v>
      </c>
      <c r="AB2068">
        <v>2967</v>
      </c>
      <c r="AC2068">
        <v>917922</v>
      </c>
      <c r="AD2068">
        <v>12</v>
      </c>
      <c r="AE2068">
        <v>354</v>
      </c>
      <c r="AF2068">
        <v>2900</v>
      </c>
      <c r="AG2068">
        <v>1026600</v>
      </c>
      <c r="AP2068">
        <v>1</v>
      </c>
      <c r="AQ2068">
        <v>624</v>
      </c>
      <c r="AR2068">
        <v>3060</v>
      </c>
      <c r="AS2068">
        <v>1909440</v>
      </c>
    </row>
    <row r="2069" spans="1:45" x14ac:dyDescent="0.2">
      <c r="A2069" s="51">
        <v>39828</v>
      </c>
      <c r="B2069">
        <v>19</v>
      </c>
      <c r="C2069">
        <v>122</v>
      </c>
      <c r="D2069">
        <v>3200</v>
      </c>
      <c r="E2069">
        <v>390063</v>
      </c>
      <c r="F2069">
        <v>49</v>
      </c>
      <c r="G2069">
        <v>143</v>
      </c>
      <c r="H2069">
        <v>2842</v>
      </c>
      <c r="I2069">
        <v>412429</v>
      </c>
      <c r="J2069">
        <v>112</v>
      </c>
      <c r="K2069">
        <v>175</v>
      </c>
      <c r="L2069">
        <v>3180</v>
      </c>
      <c r="M2069">
        <v>561127</v>
      </c>
      <c r="N2069">
        <v>154</v>
      </c>
      <c r="O2069">
        <v>199</v>
      </c>
      <c r="P2069">
        <v>3118</v>
      </c>
      <c r="Q2069">
        <v>635999</v>
      </c>
      <c r="R2069">
        <v>67</v>
      </c>
      <c r="S2069">
        <v>225</v>
      </c>
      <c r="T2069">
        <v>3122</v>
      </c>
      <c r="U2069">
        <v>706567</v>
      </c>
      <c r="V2069">
        <v>20</v>
      </c>
      <c r="W2069">
        <v>264</v>
      </c>
      <c r="X2069">
        <v>3160</v>
      </c>
      <c r="Y2069">
        <v>833608</v>
      </c>
      <c r="Z2069">
        <v>227</v>
      </c>
      <c r="AA2069">
        <v>296</v>
      </c>
      <c r="AB2069">
        <v>2989</v>
      </c>
      <c r="AC2069">
        <v>895091</v>
      </c>
      <c r="AD2069">
        <v>1</v>
      </c>
      <c r="AE2069">
        <v>344</v>
      </c>
      <c r="AF2069">
        <v>2940</v>
      </c>
      <c r="AG2069">
        <v>1011360</v>
      </c>
      <c r="AH2069">
        <v>18</v>
      </c>
      <c r="AI2069">
        <v>371</v>
      </c>
      <c r="AJ2069">
        <v>3060</v>
      </c>
      <c r="AK2069">
        <v>1135260</v>
      </c>
    </row>
    <row r="2070" spans="1:45" x14ac:dyDescent="0.2">
      <c r="A2070" s="51">
        <v>39829</v>
      </c>
      <c r="F2070">
        <v>33</v>
      </c>
      <c r="G2070">
        <v>143</v>
      </c>
      <c r="H2070">
        <v>3170</v>
      </c>
      <c r="I2070">
        <v>450494</v>
      </c>
      <c r="J2070">
        <v>60</v>
      </c>
      <c r="K2070">
        <v>168</v>
      </c>
      <c r="L2070">
        <v>3140</v>
      </c>
      <c r="M2070">
        <v>507905</v>
      </c>
      <c r="N2070">
        <v>42</v>
      </c>
      <c r="O2070">
        <v>206</v>
      </c>
      <c r="P2070">
        <v>3070</v>
      </c>
      <c r="Q2070">
        <v>625407</v>
      </c>
      <c r="R2070">
        <v>45</v>
      </c>
      <c r="S2070">
        <v>236</v>
      </c>
      <c r="T2070">
        <v>3075</v>
      </c>
      <c r="U2070">
        <v>723329</v>
      </c>
      <c r="V2070">
        <v>88</v>
      </c>
      <c r="W2070">
        <v>262</v>
      </c>
      <c r="X2070">
        <v>3052</v>
      </c>
      <c r="Y2070">
        <v>799196</v>
      </c>
      <c r="Z2070">
        <v>100</v>
      </c>
      <c r="AA2070">
        <v>295</v>
      </c>
      <c r="AB2070">
        <v>3057</v>
      </c>
      <c r="AC2070">
        <v>906273</v>
      </c>
    </row>
    <row r="2071" spans="1:45" x14ac:dyDescent="0.2">
      <c r="A2071" s="51">
        <v>39832</v>
      </c>
    </row>
    <row r="2072" spans="1:45" x14ac:dyDescent="0.2">
      <c r="A2072" s="51">
        <v>39833</v>
      </c>
      <c r="B2072">
        <v>12</v>
      </c>
      <c r="C2072">
        <v>123</v>
      </c>
      <c r="D2072">
        <v>2900</v>
      </c>
      <c r="E2072">
        <v>356217</v>
      </c>
      <c r="F2072">
        <v>24</v>
      </c>
      <c r="G2072">
        <v>141</v>
      </c>
      <c r="H2072">
        <v>2975</v>
      </c>
      <c r="I2072">
        <v>420188</v>
      </c>
      <c r="J2072">
        <v>257</v>
      </c>
      <c r="K2072">
        <v>165</v>
      </c>
      <c r="L2072">
        <v>3214</v>
      </c>
      <c r="M2072">
        <v>535564</v>
      </c>
      <c r="N2072">
        <v>192</v>
      </c>
      <c r="O2072">
        <v>199</v>
      </c>
      <c r="P2072">
        <v>3128</v>
      </c>
      <c r="Q2072">
        <v>626567</v>
      </c>
      <c r="R2072">
        <v>136</v>
      </c>
      <c r="S2072">
        <v>230</v>
      </c>
      <c r="T2072">
        <v>3134</v>
      </c>
      <c r="U2072">
        <v>721934</v>
      </c>
      <c r="V2072">
        <v>243</v>
      </c>
      <c r="W2072">
        <v>259</v>
      </c>
      <c r="X2072">
        <v>3054</v>
      </c>
      <c r="Y2072">
        <v>797317</v>
      </c>
      <c r="Z2072">
        <v>83</v>
      </c>
      <c r="AA2072">
        <v>298</v>
      </c>
      <c r="AB2072">
        <v>3044</v>
      </c>
      <c r="AC2072">
        <v>905383</v>
      </c>
      <c r="AD2072">
        <v>61</v>
      </c>
      <c r="AE2072">
        <v>332</v>
      </c>
      <c r="AF2072">
        <v>3068</v>
      </c>
      <c r="AG2072">
        <v>1014556</v>
      </c>
      <c r="AH2072">
        <v>1</v>
      </c>
      <c r="AI2072">
        <v>380</v>
      </c>
      <c r="AJ2072">
        <v>2960</v>
      </c>
      <c r="AK2072">
        <v>1124800</v>
      </c>
      <c r="AL2072">
        <v>2</v>
      </c>
      <c r="AM2072">
        <v>411</v>
      </c>
      <c r="AN2072">
        <v>2860</v>
      </c>
      <c r="AO2072">
        <v>1175460</v>
      </c>
    </row>
    <row r="2073" spans="1:45" x14ac:dyDescent="0.2">
      <c r="A2073" s="51">
        <v>39835</v>
      </c>
      <c r="B2073">
        <v>14</v>
      </c>
      <c r="C2073">
        <v>101</v>
      </c>
      <c r="D2073">
        <v>2700</v>
      </c>
      <c r="E2073">
        <v>260957</v>
      </c>
      <c r="F2073">
        <v>55</v>
      </c>
      <c r="G2073">
        <v>143</v>
      </c>
      <c r="H2073">
        <v>3267</v>
      </c>
      <c r="I2073">
        <v>486420</v>
      </c>
      <c r="J2073">
        <v>320</v>
      </c>
      <c r="K2073">
        <v>169</v>
      </c>
      <c r="L2073">
        <v>3266</v>
      </c>
      <c r="M2073">
        <v>565010</v>
      </c>
      <c r="N2073">
        <v>429</v>
      </c>
      <c r="O2073">
        <v>201</v>
      </c>
      <c r="P2073">
        <v>3143</v>
      </c>
      <c r="Q2073">
        <v>648327</v>
      </c>
      <c r="R2073">
        <v>363</v>
      </c>
      <c r="S2073">
        <v>230</v>
      </c>
      <c r="T2073">
        <v>3174</v>
      </c>
      <c r="U2073">
        <v>731018</v>
      </c>
      <c r="V2073">
        <v>68</v>
      </c>
      <c r="W2073">
        <v>274</v>
      </c>
      <c r="X2073">
        <v>2975</v>
      </c>
      <c r="Y2073">
        <v>819067</v>
      </c>
      <c r="Z2073">
        <v>82</v>
      </c>
      <c r="AA2073">
        <v>305</v>
      </c>
      <c r="AB2073">
        <v>3056</v>
      </c>
      <c r="AC2073">
        <v>936160</v>
      </c>
      <c r="AD2073">
        <v>3</v>
      </c>
      <c r="AE2073">
        <v>327</v>
      </c>
      <c r="AF2073">
        <v>2700</v>
      </c>
      <c r="AG2073">
        <v>883800</v>
      </c>
      <c r="AP2073">
        <v>4</v>
      </c>
      <c r="AQ2073">
        <v>597</v>
      </c>
      <c r="AR2073">
        <v>3053</v>
      </c>
      <c r="AS2073">
        <v>1814600</v>
      </c>
    </row>
    <row r="2074" spans="1:45" x14ac:dyDescent="0.2">
      <c r="A2074" s="51">
        <v>39836</v>
      </c>
      <c r="B2074">
        <v>18</v>
      </c>
      <c r="C2074">
        <v>114</v>
      </c>
      <c r="D2074">
        <v>3200</v>
      </c>
      <c r="E2074">
        <v>366222</v>
      </c>
      <c r="F2074">
        <v>13</v>
      </c>
      <c r="G2074">
        <v>146</v>
      </c>
      <c r="H2074">
        <v>3175</v>
      </c>
      <c r="I2074">
        <v>463054</v>
      </c>
      <c r="J2074">
        <v>79</v>
      </c>
      <c r="K2074">
        <v>165</v>
      </c>
      <c r="L2074">
        <v>3150</v>
      </c>
      <c r="M2074">
        <v>519273</v>
      </c>
      <c r="N2074">
        <v>151</v>
      </c>
      <c r="O2074">
        <v>203</v>
      </c>
      <c r="P2074">
        <v>3112</v>
      </c>
      <c r="Q2074">
        <v>631272</v>
      </c>
      <c r="R2074">
        <v>112</v>
      </c>
      <c r="S2074">
        <v>237</v>
      </c>
      <c r="T2074">
        <v>3144</v>
      </c>
      <c r="U2074">
        <v>747360</v>
      </c>
      <c r="V2074">
        <v>28</v>
      </c>
      <c r="W2074">
        <v>259</v>
      </c>
      <c r="X2074">
        <v>3030</v>
      </c>
      <c r="Y2074">
        <v>794721</v>
      </c>
    </row>
    <row r="2075" spans="1:45" x14ac:dyDescent="0.2">
      <c r="A2075" s="51">
        <v>39839</v>
      </c>
      <c r="B2075">
        <v>8</v>
      </c>
      <c r="C2075">
        <v>126</v>
      </c>
      <c r="D2075">
        <v>2950</v>
      </c>
      <c r="E2075">
        <v>373175</v>
      </c>
      <c r="F2075">
        <v>12</v>
      </c>
      <c r="G2075">
        <v>142</v>
      </c>
      <c r="H2075">
        <v>3000</v>
      </c>
      <c r="I2075">
        <v>424500</v>
      </c>
      <c r="J2075">
        <v>62</v>
      </c>
      <c r="K2075">
        <v>168</v>
      </c>
      <c r="L2075">
        <v>3133</v>
      </c>
      <c r="M2075">
        <v>524295</v>
      </c>
      <c r="R2075">
        <v>10</v>
      </c>
      <c r="S2075">
        <v>233</v>
      </c>
      <c r="T2075">
        <v>2990</v>
      </c>
      <c r="U2075">
        <v>701988</v>
      </c>
    </row>
    <row r="2076" spans="1:45" x14ac:dyDescent="0.2">
      <c r="A2076" s="51">
        <v>39840</v>
      </c>
      <c r="B2076">
        <v>10</v>
      </c>
      <c r="C2076">
        <v>125</v>
      </c>
      <c r="D2076">
        <v>3000</v>
      </c>
      <c r="E2076">
        <v>373800</v>
      </c>
      <c r="F2076">
        <v>102</v>
      </c>
      <c r="G2076">
        <v>141</v>
      </c>
      <c r="H2076">
        <v>3064</v>
      </c>
      <c r="I2076">
        <v>434786</v>
      </c>
      <c r="J2076">
        <v>186</v>
      </c>
      <c r="K2076">
        <v>168</v>
      </c>
      <c r="L2076">
        <v>3212</v>
      </c>
      <c r="M2076">
        <v>540130</v>
      </c>
      <c r="N2076">
        <v>424</v>
      </c>
      <c r="O2076">
        <v>200</v>
      </c>
      <c r="P2076">
        <v>3247</v>
      </c>
      <c r="Q2076">
        <v>648189</v>
      </c>
      <c r="R2076">
        <v>164</v>
      </c>
      <c r="S2076">
        <v>235</v>
      </c>
      <c r="T2076">
        <v>3134</v>
      </c>
      <c r="U2076">
        <v>739335</v>
      </c>
      <c r="V2076">
        <v>132</v>
      </c>
      <c r="W2076">
        <v>260</v>
      </c>
      <c r="X2076">
        <v>3140</v>
      </c>
      <c r="Y2076">
        <v>814462</v>
      </c>
      <c r="Z2076">
        <v>136</v>
      </c>
      <c r="AA2076">
        <v>281</v>
      </c>
      <c r="AB2076">
        <v>3131</v>
      </c>
      <c r="AC2076">
        <v>881945</v>
      </c>
      <c r="AD2076">
        <v>28</v>
      </c>
      <c r="AE2076">
        <v>338</v>
      </c>
      <c r="AF2076">
        <v>3160</v>
      </c>
      <c r="AG2076">
        <v>1062389</v>
      </c>
      <c r="AL2076">
        <v>1</v>
      </c>
      <c r="AM2076">
        <v>450</v>
      </c>
      <c r="AN2076">
        <v>3000</v>
      </c>
      <c r="AO2076">
        <v>1350000</v>
      </c>
    </row>
    <row r="2077" spans="1:45" x14ac:dyDescent="0.2">
      <c r="A2077" s="51">
        <v>39842</v>
      </c>
      <c r="B2077">
        <v>32</v>
      </c>
      <c r="C2077">
        <v>113</v>
      </c>
      <c r="D2077">
        <v>2817</v>
      </c>
      <c r="E2077">
        <v>324955</v>
      </c>
      <c r="F2077">
        <v>134</v>
      </c>
      <c r="G2077">
        <v>140</v>
      </c>
      <c r="H2077">
        <v>3157</v>
      </c>
      <c r="I2077">
        <v>443226</v>
      </c>
      <c r="J2077">
        <v>98</v>
      </c>
      <c r="K2077">
        <v>170</v>
      </c>
      <c r="L2077">
        <v>2886</v>
      </c>
      <c r="M2077">
        <v>514025</v>
      </c>
      <c r="N2077">
        <v>238</v>
      </c>
      <c r="O2077">
        <v>204</v>
      </c>
      <c r="P2077">
        <v>3123</v>
      </c>
      <c r="Q2077">
        <v>648111</v>
      </c>
      <c r="R2077">
        <v>309</v>
      </c>
      <c r="S2077">
        <v>235</v>
      </c>
      <c r="T2077">
        <v>3133</v>
      </c>
      <c r="U2077">
        <v>737144</v>
      </c>
      <c r="V2077">
        <v>217</v>
      </c>
      <c r="W2077">
        <v>270</v>
      </c>
      <c r="X2077">
        <v>3075</v>
      </c>
      <c r="Y2077">
        <v>833031</v>
      </c>
      <c r="Z2077">
        <v>64</v>
      </c>
      <c r="AA2077">
        <v>295</v>
      </c>
      <c r="AB2077">
        <v>2980</v>
      </c>
      <c r="AC2077">
        <v>884616</v>
      </c>
      <c r="AD2077">
        <v>15</v>
      </c>
      <c r="AE2077">
        <v>322</v>
      </c>
      <c r="AF2077">
        <v>3140</v>
      </c>
      <c r="AG2077">
        <v>1010243</v>
      </c>
      <c r="AH2077">
        <v>18</v>
      </c>
      <c r="AI2077">
        <v>364</v>
      </c>
      <c r="AJ2077">
        <v>3140</v>
      </c>
      <c r="AK2077">
        <v>1142262</v>
      </c>
      <c r="AP2077">
        <v>2</v>
      </c>
      <c r="AQ2077">
        <v>567</v>
      </c>
      <c r="AR2077">
        <v>2980</v>
      </c>
      <c r="AS2077">
        <v>1686400</v>
      </c>
    </row>
    <row r="2078" spans="1:45" x14ac:dyDescent="0.2">
      <c r="A2078" s="51">
        <v>39843</v>
      </c>
      <c r="F2078">
        <v>69</v>
      </c>
      <c r="G2078">
        <v>145</v>
      </c>
      <c r="H2078">
        <v>3012</v>
      </c>
      <c r="I2078">
        <v>443778</v>
      </c>
      <c r="J2078">
        <v>103</v>
      </c>
      <c r="K2078">
        <v>167</v>
      </c>
      <c r="L2078">
        <v>3100</v>
      </c>
      <c r="M2078">
        <v>515030</v>
      </c>
      <c r="N2078">
        <v>24</v>
      </c>
      <c r="O2078">
        <v>216</v>
      </c>
      <c r="P2078">
        <v>3000</v>
      </c>
      <c r="Q2078">
        <v>648750</v>
      </c>
      <c r="R2078">
        <v>64</v>
      </c>
      <c r="S2078">
        <v>229</v>
      </c>
      <c r="T2078">
        <v>3107</v>
      </c>
      <c r="U2078">
        <v>710817</v>
      </c>
      <c r="V2078">
        <v>76</v>
      </c>
      <c r="W2078">
        <v>268</v>
      </c>
      <c r="X2078">
        <v>3080</v>
      </c>
      <c r="Y2078">
        <v>824502</v>
      </c>
      <c r="Z2078">
        <v>10</v>
      </c>
      <c r="AA2078">
        <v>280</v>
      </c>
      <c r="AB2078">
        <v>2960</v>
      </c>
      <c r="AC2078">
        <v>828808</v>
      </c>
      <c r="AP2078">
        <v>1</v>
      </c>
      <c r="AQ2078">
        <v>656</v>
      </c>
      <c r="AR2078">
        <v>3040</v>
      </c>
      <c r="AS2078">
        <v>1994240</v>
      </c>
    </row>
    <row r="2079" spans="1:45" x14ac:dyDescent="0.2">
      <c r="A2079" s="51"/>
    </row>
    <row r="2080" spans="1:45" x14ac:dyDescent="0.2">
      <c r="A2080" s="51">
        <v>39846</v>
      </c>
      <c r="B2080">
        <v>10</v>
      </c>
      <c r="C2080">
        <v>125</v>
      </c>
      <c r="D2080">
        <v>3000</v>
      </c>
      <c r="E2080">
        <v>375600</v>
      </c>
      <c r="J2080">
        <v>18</v>
      </c>
      <c r="K2080">
        <v>156</v>
      </c>
      <c r="L2080">
        <v>3050</v>
      </c>
      <c r="M2080">
        <v>477156</v>
      </c>
      <c r="N2080">
        <v>40</v>
      </c>
      <c r="O2080">
        <v>206</v>
      </c>
      <c r="P2080">
        <v>3167</v>
      </c>
      <c r="Q2080">
        <v>652405</v>
      </c>
      <c r="V2080">
        <v>37</v>
      </c>
      <c r="W2080">
        <v>263</v>
      </c>
      <c r="X2080">
        <v>3100</v>
      </c>
      <c r="Y2080">
        <v>816724</v>
      </c>
      <c r="Z2080">
        <v>7</v>
      </c>
      <c r="AA2080">
        <v>360</v>
      </c>
      <c r="AB2080">
        <v>2980</v>
      </c>
      <c r="AC2080">
        <v>1071949</v>
      </c>
      <c r="AH2080">
        <v>1</v>
      </c>
      <c r="AI2080">
        <v>360</v>
      </c>
      <c r="AJ2080">
        <v>2450</v>
      </c>
      <c r="AK2080">
        <v>882000</v>
      </c>
      <c r="AP2080">
        <v>8</v>
      </c>
      <c r="AQ2080">
        <v>522</v>
      </c>
      <c r="AR2080">
        <v>3260</v>
      </c>
      <c r="AS2080">
        <v>1708530</v>
      </c>
    </row>
    <row r="2081" spans="1:45" x14ac:dyDescent="0.2">
      <c r="A2081" s="51">
        <v>39847</v>
      </c>
      <c r="B2081">
        <v>22</v>
      </c>
      <c r="C2081">
        <v>124</v>
      </c>
      <c r="D2081">
        <v>3000</v>
      </c>
      <c r="E2081">
        <v>371727</v>
      </c>
      <c r="F2081">
        <v>46</v>
      </c>
      <c r="G2081">
        <v>143</v>
      </c>
      <c r="H2081">
        <v>3000</v>
      </c>
      <c r="I2081">
        <v>427337</v>
      </c>
      <c r="J2081">
        <v>145</v>
      </c>
      <c r="K2081">
        <v>167</v>
      </c>
      <c r="L2081">
        <v>3175</v>
      </c>
      <c r="M2081">
        <v>531285</v>
      </c>
      <c r="N2081">
        <v>320</v>
      </c>
      <c r="O2081">
        <v>301</v>
      </c>
      <c r="P2081">
        <v>3157</v>
      </c>
      <c r="Q2081">
        <v>634351</v>
      </c>
      <c r="R2081">
        <v>321</v>
      </c>
      <c r="S2081">
        <v>239</v>
      </c>
      <c r="T2081">
        <v>3089</v>
      </c>
      <c r="U2081">
        <v>745437</v>
      </c>
      <c r="V2081">
        <v>45</v>
      </c>
      <c r="W2081">
        <v>266</v>
      </c>
      <c r="X2081">
        <v>3050</v>
      </c>
      <c r="Y2081">
        <v>812422</v>
      </c>
      <c r="Z2081">
        <v>126</v>
      </c>
      <c r="AA2081">
        <v>300</v>
      </c>
      <c r="AB2081">
        <v>3023</v>
      </c>
      <c r="AC2081">
        <v>908512</v>
      </c>
      <c r="AD2081">
        <v>73</v>
      </c>
      <c r="AE2081">
        <v>333</v>
      </c>
      <c r="AF2081">
        <v>2968</v>
      </c>
      <c r="AG2081">
        <v>988546</v>
      </c>
      <c r="AH2081">
        <v>184</v>
      </c>
      <c r="AI2081">
        <v>372</v>
      </c>
      <c r="AJ2081">
        <v>3007</v>
      </c>
      <c r="AK2081">
        <v>1116532</v>
      </c>
      <c r="AP2081">
        <v>30</v>
      </c>
      <c r="AQ2081">
        <v>434</v>
      </c>
      <c r="AR2081">
        <v>3300</v>
      </c>
      <c r="AS2081">
        <v>1433520</v>
      </c>
    </row>
    <row r="2082" spans="1:45" x14ac:dyDescent="0.2">
      <c r="A2082" s="51">
        <v>39849</v>
      </c>
      <c r="B2082">
        <v>5</v>
      </c>
      <c r="C2082">
        <v>96</v>
      </c>
      <c r="D2082">
        <v>2450</v>
      </c>
      <c r="E2082">
        <v>237160</v>
      </c>
      <c r="F2082">
        <v>33</v>
      </c>
      <c r="G2082">
        <v>142</v>
      </c>
      <c r="H2082">
        <v>2792</v>
      </c>
      <c r="I2082">
        <v>401536</v>
      </c>
      <c r="J2082">
        <v>62</v>
      </c>
      <c r="K2082">
        <v>160</v>
      </c>
      <c r="L2082">
        <v>3150</v>
      </c>
      <c r="M2082">
        <v>510050</v>
      </c>
      <c r="N2082">
        <v>157</v>
      </c>
      <c r="O2082">
        <v>200</v>
      </c>
      <c r="P2082">
        <v>3117</v>
      </c>
      <c r="Q2082">
        <v>635078</v>
      </c>
      <c r="R2082">
        <v>98</v>
      </c>
      <c r="S2082">
        <v>231</v>
      </c>
      <c r="T2082">
        <v>3144</v>
      </c>
      <c r="U2082">
        <v>725182</v>
      </c>
      <c r="V2082">
        <v>101</v>
      </c>
      <c r="W2082">
        <v>258</v>
      </c>
      <c r="X2082">
        <v>2900</v>
      </c>
      <c r="Y2082">
        <v>742096</v>
      </c>
      <c r="Z2082">
        <v>122</v>
      </c>
      <c r="AA2082">
        <v>302</v>
      </c>
      <c r="AB2082">
        <v>2887</v>
      </c>
      <c r="AC2082">
        <v>889267</v>
      </c>
      <c r="AD2082">
        <v>27</v>
      </c>
      <c r="AE2082">
        <v>341</v>
      </c>
      <c r="AF2082">
        <v>2880</v>
      </c>
      <c r="AG2082">
        <v>1001498</v>
      </c>
      <c r="AL2082">
        <v>1</v>
      </c>
      <c r="AM2082">
        <v>406</v>
      </c>
      <c r="AN2082">
        <v>2940</v>
      </c>
      <c r="AO2082">
        <v>1193640</v>
      </c>
      <c r="AP2082">
        <v>6</v>
      </c>
      <c r="AQ2082">
        <v>555</v>
      </c>
      <c r="AR2082">
        <v>3016</v>
      </c>
      <c r="AS2082">
        <v>1968840</v>
      </c>
    </row>
    <row r="2083" spans="1:45" x14ac:dyDescent="0.2">
      <c r="A2083" s="51">
        <v>39850</v>
      </c>
      <c r="B2083">
        <v>24</v>
      </c>
      <c r="C2083">
        <v>125</v>
      </c>
      <c r="D2083">
        <v>3000</v>
      </c>
      <c r="E2083">
        <v>374250</v>
      </c>
      <c r="F2083">
        <v>5</v>
      </c>
      <c r="G2083">
        <v>135</v>
      </c>
      <c r="H2083">
        <v>3100</v>
      </c>
      <c r="I2083">
        <v>418500</v>
      </c>
      <c r="J2083">
        <v>29</v>
      </c>
      <c r="K2083">
        <v>168</v>
      </c>
      <c r="L2083">
        <v>3225</v>
      </c>
      <c r="M2083">
        <v>541114</v>
      </c>
      <c r="N2083">
        <v>20</v>
      </c>
      <c r="O2083">
        <v>211</v>
      </c>
      <c r="P2083">
        <v>3100</v>
      </c>
      <c r="Q2083">
        <v>652860</v>
      </c>
      <c r="R2083">
        <v>47</v>
      </c>
      <c r="S2083">
        <v>229</v>
      </c>
      <c r="T2083">
        <v>3080</v>
      </c>
      <c r="U2083">
        <v>706625</v>
      </c>
      <c r="V2083">
        <v>123</v>
      </c>
      <c r="W2083">
        <v>261</v>
      </c>
      <c r="X2083">
        <v>3060</v>
      </c>
      <c r="Y2083">
        <v>801756</v>
      </c>
      <c r="Z2083">
        <v>52</v>
      </c>
      <c r="AA2083">
        <v>297</v>
      </c>
      <c r="AB2083">
        <v>3040</v>
      </c>
      <c r="AC2083">
        <v>904498</v>
      </c>
    </row>
    <row r="2084" spans="1:45" x14ac:dyDescent="0.2">
      <c r="A2084" s="51">
        <v>39853</v>
      </c>
      <c r="F2084">
        <v>37</v>
      </c>
      <c r="G2084">
        <v>147</v>
      </c>
      <c r="H2084">
        <v>2817</v>
      </c>
      <c r="I2084">
        <v>419003</v>
      </c>
      <c r="J2084">
        <v>20</v>
      </c>
      <c r="K2084">
        <v>168</v>
      </c>
      <c r="L2084">
        <v>3025</v>
      </c>
      <c r="M2084">
        <v>516850</v>
      </c>
      <c r="N2084">
        <v>29</v>
      </c>
      <c r="O2084">
        <v>193</v>
      </c>
      <c r="P2084">
        <v>3075</v>
      </c>
      <c r="Q2084">
        <v>590217</v>
      </c>
      <c r="R2084">
        <v>45</v>
      </c>
      <c r="S2084">
        <v>236</v>
      </c>
      <c r="T2084">
        <v>3110</v>
      </c>
      <c r="U2084">
        <v>734941</v>
      </c>
      <c r="V2084">
        <v>21</v>
      </c>
      <c r="W2084">
        <v>272</v>
      </c>
      <c r="X2084">
        <v>2680</v>
      </c>
      <c r="Y2084">
        <v>727684</v>
      </c>
      <c r="AH2084">
        <v>4</v>
      </c>
      <c r="AI2084">
        <v>363</v>
      </c>
      <c r="AJ2084">
        <v>2700</v>
      </c>
      <c r="AK2084">
        <v>980100</v>
      </c>
    </row>
    <row r="2085" spans="1:45" x14ac:dyDescent="0.2">
      <c r="A2085" s="51">
        <v>39854</v>
      </c>
      <c r="F2085">
        <v>120</v>
      </c>
      <c r="G2085">
        <v>140</v>
      </c>
      <c r="H2085">
        <v>3093</v>
      </c>
      <c r="I2085">
        <v>433640</v>
      </c>
      <c r="J2085">
        <v>132</v>
      </c>
      <c r="K2085">
        <v>165</v>
      </c>
      <c r="L2085">
        <v>3200</v>
      </c>
      <c r="M2085">
        <v>527633</v>
      </c>
      <c r="N2085">
        <v>254</v>
      </c>
      <c r="O2085">
        <v>199</v>
      </c>
      <c r="P2085">
        <v>3150</v>
      </c>
      <c r="Q2085">
        <v>628440</v>
      </c>
      <c r="R2085">
        <v>121</v>
      </c>
      <c r="S2085">
        <v>232</v>
      </c>
      <c r="T2085">
        <v>3080</v>
      </c>
      <c r="U2085">
        <v>715920</v>
      </c>
      <c r="V2085">
        <v>96</v>
      </c>
      <c r="W2085">
        <v>262</v>
      </c>
      <c r="X2085">
        <v>3167</v>
      </c>
      <c r="Y2085">
        <v>777117</v>
      </c>
      <c r="Z2085">
        <v>53</v>
      </c>
      <c r="AA2085">
        <v>307</v>
      </c>
      <c r="AB2085">
        <v>2927</v>
      </c>
      <c r="AC2085">
        <v>899479</v>
      </c>
      <c r="AD2085">
        <v>33</v>
      </c>
      <c r="AE2085">
        <v>329</v>
      </c>
      <c r="AF2085">
        <v>3040</v>
      </c>
      <c r="AG2085">
        <v>1000230</v>
      </c>
      <c r="AP2085">
        <v>1</v>
      </c>
      <c r="AQ2085">
        <v>768</v>
      </c>
      <c r="AR2085">
        <v>3000</v>
      </c>
      <c r="AS2085">
        <v>2304000</v>
      </c>
    </row>
    <row r="2086" spans="1:45" x14ac:dyDescent="0.2">
      <c r="A2086" s="51">
        <v>39856</v>
      </c>
      <c r="F2086">
        <v>55</v>
      </c>
      <c r="G2086">
        <v>138</v>
      </c>
      <c r="H2086">
        <v>3117</v>
      </c>
      <c r="I2086">
        <v>431180</v>
      </c>
      <c r="J2086">
        <v>104</v>
      </c>
      <c r="K2086">
        <v>163</v>
      </c>
      <c r="L2086">
        <v>3136</v>
      </c>
      <c r="M2086">
        <v>513068</v>
      </c>
      <c r="N2086">
        <v>191</v>
      </c>
      <c r="O2086">
        <v>198</v>
      </c>
      <c r="P2086">
        <v>2902</v>
      </c>
      <c r="Q2086">
        <v>621007</v>
      </c>
      <c r="R2086">
        <v>212</v>
      </c>
      <c r="S2086">
        <v>230</v>
      </c>
      <c r="T2086">
        <v>3105</v>
      </c>
      <c r="U2086">
        <v>715942</v>
      </c>
      <c r="V2086">
        <v>167</v>
      </c>
      <c r="W2086">
        <v>269</v>
      </c>
      <c r="X2086">
        <v>3052</v>
      </c>
      <c r="Y2086">
        <v>822085</v>
      </c>
      <c r="Z2086">
        <v>143</v>
      </c>
      <c r="AA2086">
        <v>292</v>
      </c>
      <c r="AB2086">
        <v>3055</v>
      </c>
      <c r="AC2086">
        <v>890153</v>
      </c>
      <c r="AD2086">
        <v>162</v>
      </c>
      <c r="AE2086">
        <v>339</v>
      </c>
      <c r="AF2086">
        <v>3000</v>
      </c>
      <c r="AG2086">
        <v>1017272</v>
      </c>
      <c r="AP2086">
        <v>3</v>
      </c>
      <c r="AQ2086">
        <v>654</v>
      </c>
      <c r="AR2086">
        <v>3120</v>
      </c>
      <c r="AS2086">
        <v>2013027</v>
      </c>
    </row>
    <row r="2087" spans="1:45" x14ac:dyDescent="0.2">
      <c r="A2087" s="51">
        <v>39857</v>
      </c>
      <c r="B2087">
        <v>26</v>
      </c>
      <c r="C2087">
        <v>120</v>
      </c>
      <c r="D2087">
        <v>3300</v>
      </c>
      <c r="E2087">
        <v>396508</v>
      </c>
      <c r="F2087">
        <v>24</v>
      </c>
      <c r="G2087">
        <v>148</v>
      </c>
      <c r="H2087">
        <v>3000</v>
      </c>
      <c r="I2087">
        <v>445000</v>
      </c>
      <c r="J2087">
        <v>22</v>
      </c>
      <c r="K2087">
        <v>175</v>
      </c>
      <c r="L2087">
        <v>3150</v>
      </c>
      <c r="M2087">
        <v>552109</v>
      </c>
      <c r="N2087">
        <v>160</v>
      </c>
      <c r="O2087">
        <v>199</v>
      </c>
      <c r="P2087">
        <v>3219</v>
      </c>
      <c r="Q2087">
        <v>640074</v>
      </c>
      <c r="R2087">
        <v>194</v>
      </c>
      <c r="S2087">
        <v>237</v>
      </c>
      <c r="T2087">
        <v>3183</v>
      </c>
      <c r="U2087">
        <v>762339</v>
      </c>
      <c r="AP2087">
        <v>2</v>
      </c>
      <c r="AQ2087">
        <v>620</v>
      </c>
      <c r="AR2087">
        <v>3050</v>
      </c>
      <c r="AS2087">
        <v>1859440</v>
      </c>
    </row>
    <row r="2088" spans="1:45" x14ac:dyDescent="0.2">
      <c r="A2088" s="51">
        <v>39860</v>
      </c>
      <c r="B2088">
        <v>26</v>
      </c>
      <c r="C2088">
        <v>122</v>
      </c>
      <c r="D2088">
        <v>3200</v>
      </c>
      <c r="E2088">
        <v>388923</v>
      </c>
      <c r="J2088">
        <v>49</v>
      </c>
      <c r="K2088">
        <v>164</v>
      </c>
      <c r="L2088">
        <v>3100</v>
      </c>
      <c r="M2088">
        <v>506645</v>
      </c>
      <c r="N2088">
        <v>52</v>
      </c>
      <c r="O2088">
        <v>197</v>
      </c>
      <c r="P2088">
        <v>3000</v>
      </c>
      <c r="Q2088">
        <v>599277</v>
      </c>
      <c r="R2088">
        <v>2</v>
      </c>
      <c r="S2088">
        <v>225</v>
      </c>
      <c r="T2088">
        <v>3000</v>
      </c>
      <c r="U2088">
        <v>675000</v>
      </c>
      <c r="V2088">
        <v>43</v>
      </c>
      <c r="W2088">
        <v>273</v>
      </c>
      <c r="X2088">
        <v>3120</v>
      </c>
      <c r="Y2088">
        <v>850153</v>
      </c>
      <c r="Z2088">
        <v>40</v>
      </c>
      <c r="AA2088">
        <v>300</v>
      </c>
      <c r="AB2088">
        <v>3270</v>
      </c>
      <c r="AC2088">
        <v>981273</v>
      </c>
      <c r="AD2088">
        <v>48</v>
      </c>
      <c r="AE2088">
        <v>331</v>
      </c>
      <c r="AF2088">
        <v>3133</v>
      </c>
      <c r="AG2088">
        <v>1042552</v>
      </c>
      <c r="AH2088">
        <v>16</v>
      </c>
      <c r="AI2088">
        <v>379</v>
      </c>
      <c r="AJ2088">
        <v>3120</v>
      </c>
      <c r="AK2088">
        <v>1181700</v>
      </c>
      <c r="AL2088">
        <v>6</v>
      </c>
      <c r="AM2088">
        <v>400</v>
      </c>
      <c r="AN2088">
        <v>3140</v>
      </c>
      <c r="AO2088">
        <v>1257047</v>
      </c>
    </row>
    <row r="2089" spans="1:45" x14ac:dyDescent="0.2">
      <c r="A2089" s="51">
        <v>39861</v>
      </c>
      <c r="F2089">
        <v>37</v>
      </c>
      <c r="G2089">
        <v>134</v>
      </c>
      <c r="H2089">
        <v>3175</v>
      </c>
      <c r="I2089">
        <v>415641</v>
      </c>
      <c r="J2089">
        <v>174</v>
      </c>
      <c r="K2089">
        <v>171</v>
      </c>
      <c r="L2089">
        <v>3182</v>
      </c>
      <c r="M2089">
        <v>533084</v>
      </c>
      <c r="N2089">
        <v>389</v>
      </c>
      <c r="O2089">
        <v>191</v>
      </c>
      <c r="P2089">
        <v>3200</v>
      </c>
      <c r="Q2089">
        <v>615392</v>
      </c>
      <c r="R2089">
        <v>12</v>
      </c>
      <c r="S2089">
        <v>244</v>
      </c>
      <c r="T2089">
        <v>3180</v>
      </c>
      <c r="U2089">
        <v>776923</v>
      </c>
      <c r="V2089">
        <v>19</v>
      </c>
      <c r="W2089">
        <v>265</v>
      </c>
      <c r="X2089">
        <v>3100</v>
      </c>
      <c r="Y2089">
        <v>822316</v>
      </c>
      <c r="Z2089">
        <v>74</v>
      </c>
      <c r="AA2089">
        <v>288</v>
      </c>
      <c r="AB2089">
        <v>3100</v>
      </c>
      <c r="AC2089">
        <v>891863</v>
      </c>
      <c r="AD2089">
        <v>36</v>
      </c>
      <c r="AE2089">
        <v>346</v>
      </c>
      <c r="AF2089">
        <v>3107</v>
      </c>
      <c r="AG2089">
        <v>1082319</v>
      </c>
      <c r="AH2089">
        <v>3</v>
      </c>
      <c r="AI2089">
        <v>371</v>
      </c>
      <c r="AJ2089">
        <v>3120</v>
      </c>
      <c r="AK2089">
        <v>1158950</v>
      </c>
    </row>
    <row r="2090" spans="1:45" x14ac:dyDescent="0.2">
      <c r="A2090" s="51">
        <v>39863</v>
      </c>
      <c r="B2090">
        <v>58</v>
      </c>
      <c r="C2090">
        <v>119</v>
      </c>
      <c r="D2090">
        <v>2762</v>
      </c>
      <c r="E2090">
        <v>342578</v>
      </c>
      <c r="F2090">
        <v>114</v>
      </c>
      <c r="G2090">
        <v>144</v>
      </c>
      <c r="H2090">
        <v>2900</v>
      </c>
      <c r="I2090">
        <v>436353</v>
      </c>
      <c r="J2090">
        <v>153</v>
      </c>
      <c r="K2090">
        <v>169</v>
      </c>
      <c r="L2090">
        <v>3207</v>
      </c>
      <c r="M2090">
        <v>548610</v>
      </c>
      <c r="N2090">
        <v>269</v>
      </c>
      <c r="O2090">
        <v>198</v>
      </c>
      <c r="P2090">
        <v>3132</v>
      </c>
      <c r="Q2090">
        <v>629343</v>
      </c>
      <c r="R2090">
        <v>50</v>
      </c>
      <c r="S2090">
        <v>239</v>
      </c>
      <c r="T2090">
        <v>3080</v>
      </c>
      <c r="U2090">
        <v>754016</v>
      </c>
      <c r="V2090">
        <v>81</v>
      </c>
      <c r="W2090">
        <v>264</v>
      </c>
      <c r="X2090">
        <v>3135</v>
      </c>
      <c r="Y2090">
        <v>829780</v>
      </c>
      <c r="Z2090">
        <v>168</v>
      </c>
      <c r="AA2090">
        <v>301</v>
      </c>
      <c r="AB2090">
        <v>3060</v>
      </c>
      <c r="AC2090">
        <v>921509</v>
      </c>
      <c r="AD2090">
        <v>25</v>
      </c>
      <c r="AE2090">
        <v>335</v>
      </c>
      <c r="AF2090">
        <v>2867</v>
      </c>
      <c r="AG2090">
        <v>1009056</v>
      </c>
      <c r="AH2090">
        <v>72</v>
      </c>
      <c r="AI2090">
        <v>371</v>
      </c>
      <c r="AJ2090">
        <v>3032</v>
      </c>
      <c r="AK2090">
        <v>1129383</v>
      </c>
    </row>
    <row r="2091" spans="1:45" x14ac:dyDescent="0.2">
      <c r="A2091" s="51">
        <v>39864</v>
      </c>
      <c r="J2091">
        <v>31</v>
      </c>
      <c r="K2091">
        <v>161</v>
      </c>
      <c r="L2091">
        <v>3075</v>
      </c>
      <c r="M2091">
        <v>494868</v>
      </c>
      <c r="N2091">
        <v>7</v>
      </c>
      <c r="O2091">
        <v>189</v>
      </c>
      <c r="P2091">
        <v>3200</v>
      </c>
      <c r="Q2091">
        <v>603429</v>
      </c>
      <c r="R2091">
        <v>48</v>
      </c>
      <c r="S2091">
        <v>232</v>
      </c>
      <c r="T2091">
        <v>3090</v>
      </c>
      <c r="U2091">
        <v>691496</v>
      </c>
      <c r="V2091">
        <v>70</v>
      </c>
      <c r="W2091">
        <v>266</v>
      </c>
      <c r="X2091">
        <v>3098</v>
      </c>
      <c r="Y2091">
        <v>806390</v>
      </c>
      <c r="Z2091">
        <v>210</v>
      </c>
      <c r="AA2091">
        <v>284</v>
      </c>
      <c r="AB2091">
        <v>3080</v>
      </c>
      <c r="AC2091">
        <v>884419</v>
      </c>
      <c r="AD2091">
        <v>30</v>
      </c>
      <c r="AE2091">
        <v>354</v>
      </c>
      <c r="AF2091">
        <v>2910</v>
      </c>
      <c r="AG2091">
        <v>1030148</v>
      </c>
      <c r="AH2091">
        <v>15</v>
      </c>
      <c r="AI2091">
        <v>365</v>
      </c>
      <c r="AJ2091">
        <v>2900</v>
      </c>
      <c r="AK2091">
        <v>1059080</v>
      </c>
    </row>
    <row r="2092" spans="1:45" x14ac:dyDescent="0.2">
      <c r="A2092" s="51">
        <v>39867</v>
      </c>
      <c r="B2092">
        <v>9</v>
      </c>
      <c r="C2092">
        <v>125</v>
      </c>
      <c r="D2092">
        <v>3000</v>
      </c>
      <c r="E2092">
        <v>376000</v>
      </c>
      <c r="J2092">
        <v>10</v>
      </c>
      <c r="K2092">
        <v>165</v>
      </c>
      <c r="L2092">
        <v>3100</v>
      </c>
      <c r="M2092">
        <v>512120</v>
      </c>
      <c r="N2092">
        <v>53</v>
      </c>
      <c r="O2092">
        <v>192</v>
      </c>
      <c r="P2092">
        <v>3050</v>
      </c>
      <c r="Q2092">
        <v>607945</v>
      </c>
      <c r="R2092">
        <v>26</v>
      </c>
      <c r="S2092">
        <v>229</v>
      </c>
      <c r="T2092">
        <v>2967</v>
      </c>
      <c r="U2092">
        <v>684469</v>
      </c>
      <c r="Z2092">
        <v>51</v>
      </c>
      <c r="AA2092">
        <v>292</v>
      </c>
      <c r="AB2092">
        <v>2975</v>
      </c>
      <c r="AC2092">
        <v>880593</v>
      </c>
      <c r="AD2092">
        <v>1</v>
      </c>
      <c r="AE2092">
        <v>332</v>
      </c>
      <c r="AF2092">
        <v>3300</v>
      </c>
      <c r="AG2092">
        <v>1095600</v>
      </c>
      <c r="AH2092">
        <v>16</v>
      </c>
      <c r="AI2092">
        <v>381</v>
      </c>
      <c r="AJ2092">
        <v>3040</v>
      </c>
      <c r="AK2092">
        <v>1159000</v>
      </c>
      <c r="AP2092">
        <v>2</v>
      </c>
      <c r="AQ2092">
        <v>475</v>
      </c>
      <c r="AR2092">
        <v>2980</v>
      </c>
      <c r="AS2092">
        <v>1411420</v>
      </c>
    </row>
    <row r="2093" spans="1:45" x14ac:dyDescent="0.2">
      <c r="A2093" s="51">
        <v>39868</v>
      </c>
      <c r="F2093">
        <v>25</v>
      </c>
      <c r="G2093">
        <v>143</v>
      </c>
      <c r="H2093">
        <v>3233</v>
      </c>
      <c r="I2093">
        <v>461084</v>
      </c>
      <c r="J2093">
        <v>25</v>
      </c>
      <c r="K2093">
        <v>172</v>
      </c>
      <c r="L2093">
        <v>3200</v>
      </c>
      <c r="M2093">
        <v>548864</v>
      </c>
      <c r="N2093">
        <v>346</v>
      </c>
      <c r="O2093">
        <v>198</v>
      </c>
      <c r="P2093">
        <v>3212</v>
      </c>
      <c r="Q2093">
        <v>645812</v>
      </c>
      <c r="R2093">
        <v>93</v>
      </c>
      <c r="S2093">
        <v>230</v>
      </c>
      <c r="T2093">
        <v>3142</v>
      </c>
      <c r="U2093">
        <v>700611</v>
      </c>
      <c r="Z2093">
        <v>34</v>
      </c>
      <c r="AA2093">
        <v>306</v>
      </c>
      <c r="AB2093">
        <v>3080</v>
      </c>
      <c r="AC2093">
        <v>942661</v>
      </c>
      <c r="AD2093">
        <v>36</v>
      </c>
      <c r="AE2093">
        <v>349</v>
      </c>
      <c r="AF2093">
        <v>3120</v>
      </c>
      <c r="AG2093">
        <v>1090169</v>
      </c>
      <c r="AH2093">
        <v>14</v>
      </c>
      <c r="AI2093">
        <v>380</v>
      </c>
      <c r="AJ2093">
        <v>2960</v>
      </c>
      <c r="AK2093">
        <v>1123954</v>
      </c>
      <c r="AP2093">
        <v>5</v>
      </c>
      <c r="AQ2093">
        <v>607</v>
      </c>
      <c r="AR2093">
        <v>3084</v>
      </c>
      <c r="AS2093">
        <v>1869968</v>
      </c>
    </row>
    <row r="2094" spans="1:45" x14ac:dyDescent="0.2">
      <c r="A2094" s="51">
        <v>39870</v>
      </c>
      <c r="B2094">
        <v>1</v>
      </c>
      <c r="C2094">
        <v>102</v>
      </c>
      <c r="D2094">
        <v>3050</v>
      </c>
      <c r="E2094">
        <v>311100</v>
      </c>
      <c r="F2094">
        <v>45</v>
      </c>
      <c r="G2094">
        <v>139</v>
      </c>
      <c r="H2094">
        <v>2875</v>
      </c>
      <c r="I2094">
        <v>390422</v>
      </c>
      <c r="J2094">
        <v>130</v>
      </c>
      <c r="K2094">
        <v>171</v>
      </c>
      <c r="L2094">
        <v>3083</v>
      </c>
      <c r="M2094">
        <v>523386</v>
      </c>
      <c r="N2094">
        <v>408</v>
      </c>
      <c r="O2094">
        <v>202</v>
      </c>
      <c r="P2094">
        <v>3100</v>
      </c>
      <c r="Q2094">
        <v>622630</v>
      </c>
      <c r="R2094">
        <v>52</v>
      </c>
      <c r="S2094">
        <v>230</v>
      </c>
      <c r="T2094">
        <v>3110</v>
      </c>
      <c r="U2094">
        <v>720442</v>
      </c>
      <c r="V2094">
        <v>68</v>
      </c>
      <c r="W2094">
        <v>273</v>
      </c>
      <c r="X2094">
        <v>2996</v>
      </c>
      <c r="Y2094">
        <v>814352</v>
      </c>
      <c r="Z2094">
        <v>22</v>
      </c>
      <c r="AA2094">
        <v>290</v>
      </c>
      <c r="AB2094">
        <v>2990</v>
      </c>
      <c r="AC2094">
        <v>873856</v>
      </c>
      <c r="AD2094">
        <v>47</v>
      </c>
      <c r="AE2094">
        <v>340</v>
      </c>
      <c r="AF2094">
        <v>2736</v>
      </c>
      <c r="AG2094">
        <v>981107</v>
      </c>
      <c r="AH2094">
        <v>1</v>
      </c>
      <c r="AI2094">
        <v>376</v>
      </c>
      <c r="AJ2094">
        <v>2840</v>
      </c>
      <c r="AK2094">
        <v>1067840</v>
      </c>
      <c r="AP2094">
        <v>7</v>
      </c>
      <c r="AQ2094">
        <v>540</v>
      </c>
      <c r="AR2094">
        <v>2840</v>
      </c>
      <c r="AS2094">
        <v>1648229</v>
      </c>
    </row>
    <row r="2095" spans="1:45" x14ac:dyDescent="0.2">
      <c r="A2095" s="51">
        <v>39871</v>
      </c>
      <c r="F2095">
        <v>3</v>
      </c>
      <c r="G2095">
        <v>141</v>
      </c>
      <c r="H2095">
        <v>3100</v>
      </c>
      <c r="I2095">
        <v>436067</v>
      </c>
      <c r="J2095">
        <v>60</v>
      </c>
      <c r="K2095">
        <v>164</v>
      </c>
      <c r="L2095">
        <v>3150</v>
      </c>
      <c r="M2095">
        <v>517407</v>
      </c>
      <c r="N2095">
        <v>15</v>
      </c>
      <c r="O2095">
        <v>197</v>
      </c>
      <c r="P2095">
        <v>3100</v>
      </c>
      <c r="Q2095">
        <v>612147</v>
      </c>
      <c r="R2095">
        <v>50</v>
      </c>
      <c r="S2095">
        <v>230</v>
      </c>
      <c r="T2095">
        <v>3100</v>
      </c>
      <c r="U2095">
        <v>712256</v>
      </c>
      <c r="V2095">
        <v>10</v>
      </c>
      <c r="W2095">
        <v>251</v>
      </c>
      <c r="X2095">
        <v>3000</v>
      </c>
      <c r="Y2095">
        <v>753976</v>
      </c>
      <c r="Z2095">
        <v>360</v>
      </c>
      <c r="AA2095">
        <v>294</v>
      </c>
      <c r="AB2095">
        <v>3145</v>
      </c>
      <c r="AC2095">
        <v>928788</v>
      </c>
      <c r="AD2095">
        <v>38</v>
      </c>
      <c r="AE2095">
        <v>338</v>
      </c>
      <c r="AF2095">
        <v>3067</v>
      </c>
      <c r="AG2095">
        <v>1037571</v>
      </c>
      <c r="AL2095">
        <v>14</v>
      </c>
      <c r="AM2095">
        <v>460</v>
      </c>
      <c r="AN2095">
        <v>3200</v>
      </c>
      <c r="AO2095">
        <v>1471086</v>
      </c>
      <c r="AP2095">
        <v>1</v>
      </c>
      <c r="AQ2095">
        <v>666</v>
      </c>
      <c r="AR2095">
        <v>3060</v>
      </c>
      <c r="AS2095">
        <v>2037960</v>
      </c>
    </row>
    <row r="2096" spans="1:45" x14ac:dyDescent="0.2">
      <c r="A2096" s="51"/>
    </row>
    <row r="2097" spans="1:45" x14ac:dyDescent="0.2">
      <c r="A2097" s="51">
        <v>39874</v>
      </c>
      <c r="N2097">
        <v>33</v>
      </c>
      <c r="O2097">
        <v>194</v>
      </c>
      <c r="P2097">
        <v>2983</v>
      </c>
      <c r="Q2097">
        <v>585221</v>
      </c>
      <c r="Z2097">
        <v>9</v>
      </c>
      <c r="AA2097">
        <v>298</v>
      </c>
      <c r="AB2097">
        <v>3000</v>
      </c>
      <c r="AC2097">
        <v>893333</v>
      </c>
    </row>
    <row r="2098" spans="1:45" x14ac:dyDescent="0.2">
      <c r="A2098" s="51">
        <v>39875</v>
      </c>
      <c r="F2098">
        <v>67</v>
      </c>
      <c r="G2098">
        <v>137</v>
      </c>
      <c r="H2098">
        <v>3225</v>
      </c>
      <c r="I2098">
        <v>446755</v>
      </c>
      <c r="J2098">
        <v>234</v>
      </c>
      <c r="K2098">
        <v>167</v>
      </c>
      <c r="L2098">
        <v>3204</v>
      </c>
      <c r="M2098">
        <v>541150</v>
      </c>
      <c r="N2098">
        <v>340</v>
      </c>
      <c r="O2098">
        <v>200</v>
      </c>
      <c r="P2098">
        <v>3217</v>
      </c>
      <c r="Q2098">
        <v>647733</v>
      </c>
      <c r="R2098">
        <v>167</v>
      </c>
      <c r="S2098">
        <v>233</v>
      </c>
      <c r="T2098">
        <v>3139</v>
      </c>
      <c r="U2098">
        <v>732919</v>
      </c>
      <c r="V2098">
        <v>82</v>
      </c>
      <c r="W2098">
        <v>262</v>
      </c>
      <c r="X2098">
        <v>3095</v>
      </c>
      <c r="Y2098">
        <v>814172</v>
      </c>
      <c r="Z2098">
        <v>103</v>
      </c>
      <c r="AA2098">
        <v>301</v>
      </c>
      <c r="AB2098">
        <v>3100</v>
      </c>
      <c r="AC2098">
        <v>933215</v>
      </c>
      <c r="AD2098">
        <v>19</v>
      </c>
      <c r="AE2098">
        <v>342</v>
      </c>
      <c r="AF2098">
        <v>3000</v>
      </c>
      <c r="AG2098">
        <v>1067848</v>
      </c>
      <c r="AP2098">
        <v>2</v>
      </c>
      <c r="AQ2098">
        <v>745</v>
      </c>
      <c r="AR2098">
        <v>2980</v>
      </c>
      <c r="AS2098">
        <v>2220100</v>
      </c>
    </row>
    <row r="2099" spans="1:45" x14ac:dyDescent="0.2">
      <c r="A2099" s="51">
        <v>39877</v>
      </c>
      <c r="B2099">
        <v>5</v>
      </c>
      <c r="C2099">
        <v>122</v>
      </c>
      <c r="D2099">
        <v>3200</v>
      </c>
      <c r="E2099">
        <v>389120</v>
      </c>
      <c r="J2099">
        <v>126</v>
      </c>
      <c r="K2099">
        <v>171</v>
      </c>
      <c r="L2099">
        <v>3250</v>
      </c>
      <c r="M2099">
        <v>561513</v>
      </c>
      <c r="N2099">
        <v>81</v>
      </c>
      <c r="O2099">
        <v>194</v>
      </c>
      <c r="P2099">
        <v>3108</v>
      </c>
      <c r="Q2099">
        <v>604930</v>
      </c>
      <c r="R2099">
        <v>160</v>
      </c>
      <c r="S2099">
        <v>234</v>
      </c>
      <c r="T2099">
        <v>3138</v>
      </c>
      <c r="U2099">
        <v>742823</v>
      </c>
      <c r="V2099">
        <v>122</v>
      </c>
      <c r="W2099">
        <v>264</v>
      </c>
      <c r="X2099">
        <v>3012</v>
      </c>
      <c r="Y2099">
        <v>802990</v>
      </c>
      <c r="Z2099">
        <v>92</v>
      </c>
      <c r="AA2099">
        <v>295</v>
      </c>
      <c r="AB2099">
        <v>3097</v>
      </c>
      <c r="AC2099">
        <v>924134</v>
      </c>
      <c r="AD2099">
        <v>36</v>
      </c>
      <c r="AE2099">
        <v>323</v>
      </c>
      <c r="AF2099">
        <v>3090</v>
      </c>
      <c r="AG2099">
        <v>997597</v>
      </c>
      <c r="AH2099">
        <v>2</v>
      </c>
      <c r="AI2099">
        <v>385</v>
      </c>
      <c r="AJ2099">
        <v>2900</v>
      </c>
      <c r="AK2099">
        <v>1116500</v>
      </c>
      <c r="AP2099">
        <v>2</v>
      </c>
      <c r="AQ2099">
        <v>565</v>
      </c>
      <c r="AR2099">
        <v>3010</v>
      </c>
      <c r="AS2099">
        <v>1687560</v>
      </c>
    </row>
    <row r="2100" spans="1:45" x14ac:dyDescent="0.2">
      <c r="A2100" s="51">
        <v>39878</v>
      </c>
      <c r="J2100">
        <v>18</v>
      </c>
      <c r="K2100">
        <v>157</v>
      </c>
      <c r="L2100">
        <v>3250</v>
      </c>
      <c r="M2100">
        <v>512767</v>
      </c>
      <c r="N2100">
        <v>297</v>
      </c>
      <c r="O2100">
        <v>189</v>
      </c>
      <c r="P2100">
        <v>3250</v>
      </c>
      <c r="Q2100">
        <v>622094</v>
      </c>
      <c r="R2100">
        <v>54</v>
      </c>
      <c r="S2100">
        <v>234</v>
      </c>
      <c r="T2100">
        <v>3175</v>
      </c>
      <c r="U2100">
        <v>740054</v>
      </c>
      <c r="Z2100">
        <v>57</v>
      </c>
      <c r="AA2100">
        <v>291</v>
      </c>
      <c r="AB2100">
        <v>3080</v>
      </c>
      <c r="AC2100">
        <v>894871</v>
      </c>
      <c r="AP2100">
        <v>1</v>
      </c>
      <c r="AQ2100">
        <v>546</v>
      </c>
      <c r="AR2100">
        <v>3120</v>
      </c>
      <c r="AS2100">
        <v>1703520</v>
      </c>
    </row>
    <row r="2101" spans="1:45" ht="15" x14ac:dyDescent="0.2">
      <c r="A2101" s="51">
        <v>39881</v>
      </c>
      <c r="N2101">
        <v>4</v>
      </c>
      <c r="O2101">
        <v>212</v>
      </c>
      <c r="P2101">
        <v>3450</v>
      </c>
      <c r="Q2101">
        <v>731400</v>
      </c>
      <c r="AD2101">
        <v>1</v>
      </c>
      <c r="AE2101">
        <v>356</v>
      </c>
      <c r="AF2101">
        <v>2450</v>
      </c>
      <c r="AG2101">
        <v>872200</v>
      </c>
      <c r="AL2101">
        <v>7</v>
      </c>
      <c r="AM2101">
        <v>445</v>
      </c>
      <c r="AN2101">
        <v>3113</v>
      </c>
      <c r="AO2101">
        <v>1391480</v>
      </c>
      <c r="AP2101">
        <v>13</v>
      </c>
      <c r="AQ2101">
        <v>453</v>
      </c>
      <c r="AR2101">
        <v>3220</v>
      </c>
      <c r="AS2101" s="1">
        <v>1458960</v>
      </c>
    </row>
    <row r="2102" spans="1:45" x14ac:dyDescent="0.2">
      <c r="A2102" s="51">
        <v>39882</v>
      </c>
      <c r="B2102">
        <v>16</v>
      </c>
      <c r="C2102">
        <v>116</v>
      </c>
      <c r="D2102">
        <v>3075</v>
      </c>
      <c r="E2102">
        <v>354019</v>
      </c>
      <c r="F2102">
        <v>62</v>
      </c>
      <c r="G2102">
        <v>144</v>
      </c>
      <c r="H2102">
        <v>3100</v>
      </c>
      <c r="I2102">
        <v>446082</v>
      </c>
      <c r="J2102">
        <v>191</v>
      </c>
      <c r="K2102">
        <v>165</v>
      </c>
      <c r="L2102">
        <v>3120</v>
      </c>
      <c r="M2102">
        <v>523365</v>
      </c>
      <c r="N2102">
        <v>433</v>
      </c>
      <c r="O2102">
        <v>195</v>
      </c>
      <c r="P2102">
        <v>3207</v>
      </c>
      <c r="Q2102">
        <v>638699</v>
      </c>
      <c r="R2102">
        <v>24</v>
      </c>
      <c r="S2102">
        <v>232</v>
      </c>
      <c r="T2102">
        <v>3067</v>
      </c>
      <c r="U2102">
        <v>787148</v>
      </c>
      <c r="V2102">
        <v>39</v>
      </c>
      <c r="W2102">
        <v>260</v>
      </c>
      <c r="X2102">
        <v>3040</v>
      </c>
      <c r="Y2102">
        <v>794635</v>
      </c>
      <c r="Z2102">
        <v>19</v>
      </c>
      <c r="AA2102">
        <v>309</v>
      </c>
      <c r="AB2102">
        <v>3100</v>
      </c>
      <c r="AC2102">
        <v>958389</v>
      </c>
      <c r="AD2102">
        <v>28</v>
      </c>
      <c r="AE2102">
        <v>330</v>
      </c>
      <c r="AF2102">
        <v>3020</v>
      </c>
      <c r="AG2102">
        <v>995521</v>
      </c>
      <c r="AP2102">
        <v>2</v>
      </c>
      <c r="AQ2102">
        <v>508</v>
      </c>
      <c r="AR2102">
        <v>3050</v>
      </c>
      <c r="AS2102">
        <v>1552480</v>
      </c>
    </row>
    <row r="2103" spans="1:45" x14ac:dyDescent="0.2">
      <c r="A2103" s="51">
        <v>39884</v>
      </c>
      <c r="B2103">
        <v>4</v>
      </c>
      <c r="C2103">
        <v>114</v>
      </c>
      <c r="D2103">
        <v>3200</v>
      </c>
      <c r="E2103">
        <v>363200</v>
      </c>
      <c r="F2103">
        <v>16</v>
      </c>
      <c r="G2103">
        <v>140</v>
      </c>
      <c r="H2103">
        <v>2925</v>
      </c>
      <c r="I2103">
        <v>393412</v>
      </c>
      <c r="J2103">
        <v>79</v>
      </c>
      <c r="K2103">
        <v>168</v>
      </c>
      <c r="L2103">
        <v>3014</v>
      </c>
      <c r="M2103">
        <v>529016</v>
      </c>
      <c r="N2103">
        <v>152</v>
      </c>
      <c r="O2103">
        <v>193</v>
      </c>
      <c r="P2103">
        <v>3130</v>
      </c>
      <c r="Q2103">
        <v>610695</v>
      </c>
      <c r="R2103">
        <v>85</v>
      </c>
      <c r="S2103">
        <v>234</v>
      </c>
      <c r="T2103">
        <v>3127</v>
      </c>
      <c r="U2103">
        <v>736840</v>
      </c>
      <c r="V2103">
        <v>135</v>
      </c>
      <c r="W2103">
        <v>270</v>
      </c>
      <c r="X2103">
        <v>3025</v>
      </c>
      <c r="Y2103">
        <v>827082</v>
      </c>
      <c r="Z2103">
        <v>119</v>
      </c>
      <c r="AA2103">
        <v>291</v>
      </c>
      <c r="AB2103">
        <v>3018</v>
      </c>
      <c r="AC2103">
        <v>883277</v>
      </c>
      <c r="AD2103">
        <v>37</v>
      </c>
      <c r="AE2103">
        <v>326</v>
      </c>
      <c r="AF2103">
        <v>2933</v>
      </c>
      <c r="AG2103">
        <v>956427</v>
      </c>
      <c r="AP2103">
        <v>2</v>
      </c>
      <c r="AQ2103">
        <v>761</v>
      </c>
      <c r="AR2103">
        <v>2930</v>
      </c>
      <c r="AS2103">
        <v>2229280</v>
      </c>
    </row>
    <row r="2104" spans="1:45" x14ac:dyDescent="0.2">
      <c r="A2104" s="51">
        <v>39885</v>
      </c>
      <c r="F2104">
        <v>9</v>
      </c>
      <c r="G2104">
        <v>143</v>
      </c>
      <c r="H2104">
        <v>3125</v>
      </c>
      <c r="I2104">
        <v>449356</v>
      </c>
      <c r="J2104">
        <v>53</v>
      </c>
      <c r="K2104">
        <v>162</v>
      </c>
      <c r="L2104">
        <v>3150</v>
      </c>
      <c r="M2104">
        <v>512543</v>
      </c>
      <c r="N2104" s="54">
        <v>337</v>
      </c>
      <c r="O2104" s="54">
        <v>202</v>
      </c>
      <c r="P2104" s="54">
        <v>3250</v>
      </c>
      <c r="Q2104" s="54">
        <v>656307</v>
      </c>
      <c r="R2104" s="54">
        <v>25</v>
      </c>
      <c r="S2104" s="54">
        <v>220</v>
      </c>
      <c r="T2104" s="54">
        <v>3250</v>
      </c>
      <c r="U2104" s="54">
        <v>713960</v>
      </c>
      <c r="AP2104">
        <v>1</v>
      </c>
      <c r="AQ2104">
        <v>650</v>
      </c>
      <c r="AR2104">
        <v>3000</v>
      </c>
      <c r="AS2104">
        <v>1950000</v>
      </c>
    </row>
    <row r="2105" spans="1:45" x14ac:dyDescent="0.2">
      <c r="A2105" s="51">
        <v>39888</v>
      </c>
      <c r="J2105">
        <v>22</v>
      </c>
      <c r="K2105">
        <v>169</v>
      </c>
      <c r="L2105">
        <v>3100</v>
      </c>
      <c r="M2105">
        <v>524464</v>
      </c>
      <c r="R2105">
        <v>13</v>
      </c>
      <c r="S2105">
        <v>232</v>
      </c>
      <c r="T2105">
        <v>3080</v>
      </c>
      <c r="U2105">
        <v>710840</v>
      </c>
      <c r="V2105">
        <v>12</v>
      </c>
      <c r="W2105">
        <v>260</v>
      </c>
      <c r="X2105">
        <v>3060</v>
      </c>
      <c r="Y2105">
        <v>797130</v>
      </c>
      <c r="AP2105">
        <v>11</v>
      </c>
      <c r="AQ2105">
        <v>631</v>
      </c>
      <c r="AR2105">
        <v>3044</v>
      </c>
      <c r="AS2105">
        <v>1907625</v>
      </c>
    </row>
    <row r="2106" spans="1:45" x14ac:dyDescent="0.2">
      <c r="A2106" s="51">
        <v>39889</v>
      </c>
      <c r="B2106">
        <v>24</v>
      </c>
      <c r="C2106">
        <v>126</v>
      </c>
      <c r="D2106">
        <v>2975</v>
      </c>
      <c r="E2106">
        <v>373971</v>
      </c>
      <c r="J2106">
        <v>127</v>
      </c>
      <c r="K2106">
        <v>161</v>
      </c>
      <c r="L2106">
        <v>3220</v>
      </c>
      <c r="M2106">
        <v>518406</v>
      </c>
      <c r="N2106">
        <v>80</v>
      </c>
      <c r="O2106">
        <v>190</v>
      </c>
      <c r="P2106">
        <v>3180</v>
      </c>
      <c r="Q2106">
        <v>605179</v>
      </c>
      <c r="R2106">
        <v>141</v>
      </c>
      <c r="S2106">
        <v>228</v>
      </c>
      <c r="T2106">
        <v>3159</v>
      </c>
      <c r="U2106">
        <v>722003</v>
      </c>
      <c r="V2106">
        <v>67</v>
      </c>
      <c r="W2106">
        <v>260</v>
      </c>
      <c r="X2106">
        <v>3115</v>
      </c>
      <c r="Y2106">
        <v>813647</v>
      </c>
      <c r="Z2106">
        <v>95</v>
      </c>
      <c r="AA2106">
        <v>302</v>
      </c>
      <c r="AB2106">
        <v>3096</v>
      </c>
      <c r="AC2106">
        <v>934487</v>
      </c>
      <c r="AD2106">
        <v>76</v>
      </c>
      <c r="AE2106">
        <v>336</v>
      </c>
      <c r="AF2106">
        <v>3064</v>
      </c>
      <c r="AG2106">
        <v>1032376</v>
      </c>
      <c r="AH2106">
        <v>6</v>
      </c>
      <c r="AI2106">
        <v>386</v>
      </c>
      <c r="AJ2106">
        <v>2900</v>
      </c>
      <c r="AK2106">
        <v>1119400</v>
      </c>
      <c r="AL2106">
        <v>5</v>
      </c>
      <c r="AM2106">
        <v>427</v>
      </c>
      <c r="AN2106">
        <v>3000</v>
      </c>
      <c r="AO2106">
        <v>1280400</v>
      </c>
      <c r="AP2106">
        <v>5</v>
      </c>
      <c r="AQ2106">
        <v>677</v>
      </c>
      <c r="AR2106">
        <v>2940</v>
      </c>
      <c r="AS2106">
        <v>1988060</v>
      </c>
    </row>
    <row r="2107" spans="1:45" x14ac:dyDescent="0.2">
      <c r="A2107" s="51">
        <v>39891</v>
      </c>
      <c r="B2107">
        <v>3</v>
      </c>
      <c r="C2107">
        <v>121</v>
      </c>
      <c r="D2107">
        <v>3200</v>
      </c>
      <c r="E2107">
        <v>386133</v>
      </c>
      <c r="F2107">
        <v>29</v>
      </c>
      <c r="G2107">
        <v>146</v>
      </c>
      <c r="H2107">
        <v>3200</v>
      </c>
      <c r="I2107">
        <v>466759</v>
      </c>
      <c r="J2107">
        <v>127</v>
      </c>
      <c r="K2107">
        <v>161</v>
      </c>
      <c r="L2107">
        <v>3106</v>
      </c>
      <c r="M2107">
        <v>511115</v>
      </c>
      <c r="N2107">
        <v>191</v>
      </c>
      <c r="O2107">
        <v>201</v>
      </c>
      <c r="P2107">
        <v>3241</v>
      </c>
      <c r="Q2107">
        <v>656954</v>
      </c>
      <c r="R2107">
        <v>47</v>
      </c>
      <c r="S2107">
        <v>233</v>
      </c>
      <c r="T2107">
        <v>3245</v>
      </c>
      <c r="U2107">
        <v>757552</v>
      </c>
      <c r="V2107">
        <v>113</v>
      </c>
      <c r="W2107">
        <v>262</v>
      </c>
      <c r="X2107">
        <v>3173</v>
      </c>
      <c r="Y2107">
        <v>829251</v>
      </c>
      <c r="Z2107">
        <v>61</v>
      </c>
      <c r="AA2107">
        <v>302</v>
      </c>
      <c r="AB2107">
        <v>3040</v>
      </c>
      <c r="AC2107">
        <v>971913</v>
      </c>
      <c r="AD2107">
        <v>39</v>
      </c>
      <c r="AE2107">
        <v>337</v>
      </c>
      <c r="AF2107">
        <v>3040</v>
      </c>
      <c r="AG2107">
        <v>1047022</v>
      </c>
      <c r="AH2107">
        <v>16</v>
      </c>
      <c r="AI2107">
        <v>379</v>
      </c>
      <c r="AJ2107">
        <v>3160</v>
      </c>
      <c r="AK2107">
        <v>1198825</v>
      </c>
      <c r="AP2107">
        <v>6</v>
      </c>
      <c r="AQ2107">
        <v>555</v>
      </c>
      <c r="AR2107">
        <v>3117</v>
      </c>
      <c r="AS2107">
        <v>1728007</v>
      </c>
    </row>
    <row r="2108" spans="1:45" x14ac:dyDescent="0.2">
      <c r="A2108" s="51">
        <v>39892</v>
      </c>
      <c r="F2108">
        <v>23</v>
      </c>
      <c r="G2108">
        <v>149</v>
      </c>
      <c r="H2108">
        <v>3150</v>
      </c>
      <c r="I2108">
        <v>470035</v>
      </c>
      <c r="J2108">
        <v>62</v>
      </c>
      <c r="K2108">
        <v>165</v>
      </c>
      <c r="L2108">
        <v>3190</v>
      </c>
      <c r="M2108">
        <v>525653</v>
      </c>
      <c r="N2108">
        <v>100</v>
      </c>
      <c r="O2108">
        <v>180</v>
      </c>
      <c r="P2108">
        <v>3250</v>
      </c>
      <c r="Q2108">
        <v>585000</v>
      </c>
      <c r="R2108">
        <v>16</v>
      </c>
      <c r="S2108">
        <v>226</v>
      </c>
      <c r="T2108">
        <v>3157</v>
      </c>
      <c r="U2108">
        <v>837078</v>
      </c>
      <c r="AP2108">
        <v>2</v>
      </c>
      <c r="AQ2108">
        <v>552</v>
      </c>
      <c r="AR2108">
        <v>3100</v>
      </c>
      <c r="AS2108">
        <v>1711200</v>
      </c>
    </row>
    <row r="2109" spans="1:45" x14ac:dyDescent="0.2">
      <c r="A2109" s="63" t="s">
        <v>13</v>
      </c>
    </row>
    <row r="2110" spans="1:45" x14ac:dyDescent="0.2">
      <c r="A2110" s="63" t="s">
        <v>14</v>
      </c>
      <c r="F2110">
        <v>36</v>
      </c>
      <c r="G2110">
        <v>138</v>
      </c>
      <c r="H2110">
        <v>3175</v>
      </c>
      <c r="I2110">
        <v>436683</v>
      </c>
      <c r="J2110">
        <v>124</v>
      </c>
      <c r="K2110">
        <v>171</v>
      </c>
      <c r="L2110">
        <v>3142</v>
      </c>
      <c r="M2110">
        <v>536735</v>
      </c>
      <c r="N2110">
        <v>302</v>
      </c>
      <c r="O2110">
        <v>196</v>
      </c>
      <c r="P2110">
        <v>3258</v>
      </c>
      <c r="Q2110">
        <v>643491</v>
      </c>
      <c r="R2110">
        <v>78</v>
      </c>
      <c r="S2110">
        <v>234</v>
      </c>
      <c r="T2110">
        <v>3124</v>
      </c>
      <c r="U2110">
        <v>724209</v>
      </c>
      <c r="Z2110">
        <v>58</v>
      </c>
      <c r="AA2110">
        <v>295</v>
      </c>
      <c r="AB2110">
        <v>3045</v>
      </c>
      <c r="AC2110">
        <v>899070</v>
      </c>
      <c r="AH2110">
        <v>8</v>
      </c>
      <c r="AI2110">
        <v>383</v>
      </c>
      <c r="AJ2110">
        <v>2980</v>
      </c>
      <c r="AK2110">
        <v>1142085</v>
      </c>
      <c r="AL2110">
        <v>1</v>
      </c>
      <c r="AM2110">
        <v>400</v>
      </c>
      <c r="AN2110">
        <v>2920</v>
      </c>
      <c r="AO2110">
        <v>1168000</v>
      </c>
      <c r="AP2110">
        <v>3</v>
      </c>
      <c r="AQ2110">
        <v>601</v>
      </c>
      <c r="AR2110">
        <v>3160</v>
      </c>
      <c r="AS2110">
        <v>1894093</v>
      </c>
    </row>
    <row r="2111" spans="1:45" x14ac:dyDescent="0.2">
      <c r="A2111" s="63" t="s">
        <v>15</v>
      </c>
      <c r="B2111">
        <v>8</v>
      </c>
      <c r="C2111">
        <v>110</v>
      </c>
      <c r="D2111">
        <v>2950</v>
      </c>
      <c r="E2111">
        <v>330025</v>
      </c>
      <c r="F2111">
        <v>14</v>
      </c>
      <c r="G2111">
        <v>141</v>
      </c>
      <c r="H2111">
        <v>3133</v>
      </c>
      <c r="I2111">
        <v>454614</v>
      </c>
      <c r="J2111">
        <v>113</v>
      </c>
      <c r="K2111">
        <v>163</v>
      </c>
      <c r="L2111">
        <v>3075</v>
      </c>
      <c r="M2111">
        <v>514193</v>
      </c>
      <c r="N2111">
        <v>128</v>
      </c>
      <c r="O2111">
        <v>197</v>
      </c>
      <c r="P2111">
        <v>3225</v>
      </c>
      <c r="Q2111">
        <v>655225</v>
      </c>
      <c r="R2111">
        <v>132</v>
      </c>
      <c r="S2111">
        <v>232</v>
      </c>
      <c r="T2111">
        <v>3185</v>
      </c>
      <c r="U2111">
        <v>733114</v>
      </c>
      <c r="V2111">
        <v>185</v>
      </c>
      <c r="W2111">
        <v>267</v>
      </c>
      <c r="X2111">
        <v>3191</v>
      </c>
      <c r="Y2111">
        <v>859188</v>
      </c>
      <c r="Z2111">
        <v>10</v>
      </c>
      <c r="AA2111">
        <v>309</v>
      </c>
      <c r="AB2111">
        <v>3060</v>
      </c>
      <c r="AC2111">
        <v>946764</v>
      </c>
      <c r="AD2111">
        <v>19</v>
      </c>
      <c r="AE2111">
        <v>335</v>
      </c>
      <c r="AF2111">
        <v>3100</v>
      </c>
      <c r="AG2111">
        <v>1038663</v>
      </c>
      <c r="AH2111">
        <v>2</v>
      </c>
      <c r="AI2111">
        <v>398</v>
      </c>
      <c r="AJ2111">
        <v>3100</v>
      </c>
      <c r="AK2111">
        <v>1233800</v>
      </c>
      <c r="AP2111">
        <v>4</v>
      </c>
      <c r="AQ2111">
        <v>424</v>
      </c>
      <c r="AR2111">
        <v>3220</v>
      </c>
      <c r="AS2111">
        <v>1363670</v>
      </c>
    </row>
    <row r="2112" spans="1:45" x14ac:dyDescent="0.2">
      <c r="A2112" s="63" t="s">
        <v>16</v>
      </c>
      <c r="B2112">
        <v>39</v>
      </c>
      <c r="C2112">
        <v>125</v>
      </c>
      <c r="D2112">
        <v>3233</v>
      </c>
      <c r="E2112">
        <v>402559</v>
      </c>
      <c r="F2112">
        <v>18</v>
      </c>
      <c r="G2112">
        <v>144</v>
      </c>
      <c r="H2112">
        <v>3250</v>
      </c>
      <c r="I2112">
        <v>468722</v>
      </c>
      <c r="J2112">
        <v>72</v>
      </c>
      <c r="K2112">
        <v>161</v>
      </c>
      <c r="L2112">
        <v>3250</v>
      </c>
      <c r="M2112">
        <v>521864</v>
      </c>
      <c r="N2112">
        <v>105</v>
      </c>
      <c r="O2112">
        <v>200</v>
      </c>
      <c r="P2112">
        <v>3358</v>
      </c>
      <c r="Q2112">
        <v>670266</v>
      </c>
      <c r="Z2112">
        <v>20</v>
      </c>
      <c r="AA2112">
        <v>292</v>
      </c>
      <c r="AB2112">
        <v>3060</v>
      </c>
      <c r="AC2112">
        <v>892908</v>
      </c>
      <c r="AL2112">
        <v>244</v>
      </c>
      <c r="AM2112">
        <v>467</v>
      </c>
      <c r="AN2112">
        <v>3283</v>
      </c>
      <c r="AO2112">
        <v>1543322</v>
      </c>
    </row>
    <row r="2113" spans="1:45" x14ac:dyDescent="0.2">
      <c r="A2113" s="63" t="s">
        <v>17</v>
      </c>
      <c r="F2113">
        <v>6</v>
      </c>
      <c r="G2113">
        <v>138</v>
      </c>
      <c r="H2113">
        <v>3250</v>
      </c>
      <c r="I2113">
        <v>449583</v>
      </c>
      <c r="J2113">
        <v>41</v>
      </c>
      <c r="K2113">
        <v>155</v>
      </c>
      <c r="L2113">
        <v>3283</v>
      </c>
      <c r="M2113">
        <v>514495</v>
      </c>
      <c r="N2113">
        <v>6</v>
      </c>
      <c r="O2113">
        <v>181</v>
      </c>
      <c r="P2113">
        <v>2900</v>
      </c>
      <c r="Q2113">
        <v>523933</v>
      </c>
      <c r="V2113">
        <v>10</v>
      </c>
      <c r="W2113">
        <v>279</v>
      </c>
      <c r="X2113">
        <v>3100</v>
      </c>
      <c r="Y2113">
        <v>866140</v>
      </c>
      <c r="AH2113">
        <v>1</v>
      </c>
      <c r="AI2113">
        <v>392</v>
      </c>
      <c r="AJ2113">
        <v>3040</v>
      </c>
      <c r="AK2113">
        <v>1191680</v>
      </c>
      <c r="AL2113">
        <v>28</v>
      </c>
      <c r="AM2113">
        <v>429</v>
      </c>
      <c r="AN2113">
        <v>3250</v>
      </c>
      <c r="AO2113">
        <v>1395527</v>
      </c>
    </row>
    <row r="2114" spans="1:45" x14ac:dyDescent="0.2">
      <c r="A2114" s="63" t="s">
        <v>18</v>
      </c>
      <c r="B2114">
        <v>14</v>
      </c>
      <c r="C2114">
        <v>121</v>
      </c>
      <c r="D2114">
        <v>3300</v>
      </c>
      <c r="E2114">
        <v>399300</v>
      </c>
      <c r="F2114">
        <v>4</v>
      </c>
      <c r="G2114">
        <v>148</v>
      </c>
      <c r="H2114">
        <v>3300</v>
      </c>
      <c r="I2114">
        <v>488400</v>
      </c>
      <c r="J2114">
        <v>111</v>
      </c>
      <c r="K2114">
        <v>159</v>
      </c>
      <c r="L2114">
        <v>3283</v>
      </c>
      <c r="M2114">
        <v>521864</v>
      </c>
      <c r="N2114">
        <v>54</v>
      </c>
      <c r="O2114">
        <v>204</v>
      </c>
      <c r="P2114">
        <v>3230</v>
      </c>
      <c r="Q2114">
        <v>675735</v>
      </c>
      <c r="R2114">
        <v>104</v>
      </c>
      <c r="S2114">
        <v>235</v>
      </c>
      <c r="T2114">
        <v>3186</v>
      </c>
      <c r="U2114">
        <v>753680</v>
      </c>
      <c r="V2114">
        <v>106</v>
      </c>
      <c r="W2114">
        <v>270</v>
      </c>
      <c r="X2114">
        <v>3144</v>
      </c>
      <c r="Y2114">
        <v>850471</v>
      </c>
      <c r="Z2114">
        <v>50</v>
      </c>
      <c r="AA2114">
        <v>293</v>
      </c>
      <c r="AB2114">
        <v>3055</v>
      </c>
      <c r="AC2114">
        <v>888822</v>
      </c>
      <c r="AD2114">
        <v>1</v>
      </c>
      <c r="AE2114">
        <v>354</v>
      </c>
      <c r="AF2114">
        <v>3040</v>
      </c>
      <c r="AG2114">
        <v>1076160</v>
      </c>
      <c r="AP2114">
        <v>10</v>
      </c>
      <c r="AQ2114">
        <v>498</v>
      </c>
      <c r="AR2114">
        <v>3280</v>
      </c>
      <c r="AS2114">
        <v>1632044</v>
      </c>
    </row>
    <row r="2115" spans="1:45" x14ac:dyDescent="0.2">
      <c r="A2115" s="63"/>
    </row>
    <row r="2116" spans="1:45" x14ac:dyDescent="0.2">
      <c r="A2116" s="63" t="s">
        <v>19</v>
      </c>
      <c r="B2116">
        <v>6</v>
      </c>
      <c r="C2116">
        <v>104</v>
      </c>
      <c r="D2116">
        <v>2850</v>
      </c>
      <c r="E2116">
        <v>269600</v>
      </c>
      <c r="F2116">
        <v>21</v>
      </c>
      <c r="G2116">
        <v>147</v>
      </c>
      <c r="H2116">
        <v>3250</v>
      </c>
      <c r="I2116">
        <v>479143</v>
      </c>
      <c r="J2116">
        <v>99</v>
      </c>
      <c r="K2116">
        <v>161</v>
      </c>
      <c r="L2116">
        <v>3340</v>
      </c>
      <c r="M2116">
        <v>541688</v>
      </c>
      <c r="N2116">
        <v>327</v>
      </c>
      <c r="O2116">
        <v>196</v>
      </c>
      <c r="P2116">
        <v>3406</v>
      </c>
      <c r="Q2116">
        <v>677618</v>
      </c>
      <c r="R2116">
        <v>22</v>
      </c>
      <c r="S2116">
        <v>236</v>
      </c>
      <c r="T2116">
        <v>3300</v>
      </c>
      <c r="U2116">
        <v>777300</v>
      </c>
      <c r="V2116">
        <v>79</v>
      </c>
      <c r="W2116">
        <v>257</v>
      </c>
      <c r="X2116">
        <v>3200</v>
      </c>
      <c r="Y2116">
        <v>822852</v>
      </c>
      <c r="Z2116">
        <v>19</v>
      </c>
      <c r="AA2116">
        <v>308</v>
      </c>
      <c r="AB2116">
        <v>3020</v>
      </c>
      <c r="AC2116">
        <v>929524</v>
      </c>
      <c r="AD2116">
        <v>21</v>
      </c>
      <c r="AE2116">
        <v>323</v>
      </c>
      <c r="AF2116">
        <v>3060</v>
      </c>
      <c r="AG2116">
        <v>1008583</v>
      </c>
      <c r="AP2116">
        <v>1</v>
      </c>
      <c r="AQ2116">
        <v>508</v>
      </c>
      <c r="AR2116">
        <v>3320</v>
      </c>
      <c r="AS2116">
        <v>1686560</v>
      </c>
    </row>
    <row r="2117" spans="1:45" x14ac:dyDescent="0.2">
      <c r="A2117" s="63" t="s">
        <v>20</v>
      </c>
      <c r="B2117">
        <v>19</v>
      </c>
      <c r="C2117">
        <v>121</v>
      </c>
      <c r="D2117">
        <v>3250</v>
      </c>
      <c r="E2117">
        <v>392316</v>
      </c>
      <c r="J2117">
        <v>79</v>
      </c>
      <c r="K2117">
        <v>166</v>
      </c>
      <c r="L2117">
        <v>3233</v>
      </c>
      <c r="M2117">
        <v>538028</v>
      </c>
      <c r="N2117">
        <v>73</v>
      </c>
      <c r="O2117">
        <v>201</v>
      </c>
      <c r="P2117">
        <v>3290</v>
      </c>
      <c r="Q2117">
        <v>663400</v>
      </c>
      <c r="R2117">
        <v>11</v>
      </c>
      <c r="S2117">
        <v>223</v>
      </c>
      <c r="T2117">
        <v>3200</v>
      </c>
      <c r="U2117">
        <v>713891</v>
      </c>
      <c r="V2117">
        <v>14</v>
      </c>
      <c r="W2117">
        <v>272</v>
      </c>
      <c r="X2117">
        <v>3060</v>
      </c>
      <c r="Y2117">
        <v>826251</v>
      </c>
      <c r="AL2117">
        <v>56</v>
      </c>
      <c r="AM2117">
        <v>525</v>
      </c>
      <c r="AN2117">
        <v>3400</v>
      </c>
      <c r="AO2117">
        <v>1785182</v>
      </c>
    </row>
    <row r="2118" spans="1:45" x14ac:dyDescent="0.2">
      <c r="A2118" s="63" t="s">
        <v>21</v>
      </c>
      <c r="J2118">
        <v>9</v>
      </c>
      <c r="K2118">
        <v>177</v>
      </c>
      <c r="L2118">
        <v>3200</v>
      </c>
      <c r="M2118">
        <v>566756</v>
      </c>
      <c r="N2118">
        <v>18</v>
      </c>
      <c r="O2118">
        <v>185</v>
      </c>
      <c r="P2118">
        <v>3275</v>
      </c>
      <c r="Q2118">
        <v>601822</v>
      </c>
      <c r="Z2118">
        <v>12</v>
      </c>
      <c r="AA2118">
        <v>381</v>
      </c>
      <c r="AB2118">
        <v>3240</v>
      </c>
      <c r="AC2118">
        <v>1233900</v>
      </c>
      <c r="AP2118">
        <v>6</v>
      </c>
      <c r="AQ2118">
        <v>609</v>
      </c>
      <c r="AR2118">
        <v>3308</v>
      </c>
      <c r="AS2118">
        <v>2015507</v>
      </c>
    </row>
    <row r="2119" spans="1:45" x14ac:dyDescent="0.2">
      <c r="A2119" s="63" t="s">
        <v>22</v>
      </c>
      <c r="F2119">
        <v>30</v>
      </c>
      <c r="G2119">
        <v>146</v>
      </c>
      <c r="H2119">
        <v>3350</v>
      </c>
      <c r="I2119">
        <v>489547</v>
      </c>
      <c r="J2119">
        <v>255</v>
      </c>
      <c r="K2119">
        <v>175</v>
      </c>
      <c r="L2119">
        <v>3300</v>
      </c>
      <c r="M2119">
        <v>591482</v>
      </c>
      <c r="N2119">
        <v>117</v>
      </c>
      <c r="O2119">
        <v>188</v>
      </c>
      <c r="P2119">
        <v>3390</v>
      </c>
      <c r="Q2119">
        <v>637620</v>
      </c>
      <c r="V2119">
        <v>44</v>
      </c>
      <c r="W2119">
        <v>270</v>
      </c>
      <c r="X2119">
        <v>3050</v>
      </c>
      <c r="Y2119">
        <v>823749</v>
      </c>
      <c r="AD2119">
        <v>16</v>
      </c>
      <c r="AE2119">
        <v>359</v>
      </c>
      <c r="AF2119">
        <v>3200</v>
      </c>
      <c r="AG2119">
        <v>1148800</v>
      </c>
    </row>
    <row r="2120" spans="1:45" x14ac:dyDescent="0.2">
      <c r="A2120" s="63" t="s">
        <v>23</v>
      </c>
      <c r="J2120">
        <v>22</v>
      </c>
      <c r="K2120">
        <v>161</v>
      </c>
      <c r="L2120">
        <v>3350</v>
      </c>
      <c r="M2120">
        <v>540568</v>
      </c>
      <c r="N2120">
        <v>3</v>
      </c>
      <c r="O2120">
        <v>215</v>
      </c>
      <c r="P2120">
        <v>3350</v>
      </c>
      <c r="Q2120">
        <v>721367</v>
      </c>
      <c r="AD2120">
        <v>6</v>
      </c>
      <c r="AE2120">
        <v>351</v>
      </c>
      <c r="AF2120">
        <v>2700</v>
      </c>
      <c r="AG2120">
        <v>946800</v>
      </c>
      <c r="AL2120">
        <v>42</v>
      </c>
      <c r="AM2120">
        <v>443</v>
      </c>
      <c r="AN2120">
        <v>3250</v>
      </c>
      <c r="AO2120">
        <v>1438976</v>
      </c>
      <c r="AP2120">
        <v>2</v>
      </c>
      <c r="AQ2120">
        <v>431</v>
      </c>
      <c r="AR2120">
        <v>3300</v>
      </c>
      <c r="AS2120">
        <v>1422300</v>
      </c>
    </row>
    <row r="2121" spans="1:45" x14ac:dyDescent="0.2">
      <c r="A2121" s="63" t="s">
        <v>24</v>
      </c>
      <c r="F2121">
        <v>74</v>
      </c>
      <c r="G2121">
        <v>141</v>
      </c>
      <c r="H2121">
        <v>3338</v>
      </c>
      <c r="I2121">
        <v>471234</v>
      </c>
      <c r="J2121">
        <v>112</v>
      </c>
      <c r="K2121">
        <v>164</v>
      </c>
      <c r="L2121">
        <v>3367</v>
      </c>
      <c r="M2121">
        <v>550436</v>
      </c>
      <c r="N2121">
        <v>262</v>
      </c>
      <c r="O2121">
        <v>196</v>
      </c>
      <c r="P2121">
        <v>3388</v>
      </c>
      <c r="Q2121">
        <v>671403</v>
      </c>
      <c r="R2121">
        <v>74</v>
      </c>
      <c r="S2121">
        <v>241</v>
      </c>
      <c r="T2121">
        <v>3225</v>
      </c>
      <c r="U2121">
        <v>773938</v>
      </c>
      <c r="V2121">
        <v>21</v>
      </c>
      <c r="W2121">
        <v>268</v>
      </c>
      <c r="X2121">
        <v>3160</v>
      </c>
      <c r="Y2121">
        <v>847482</v>
      </c>
      <c r="Z2121">
        <v>22</v>
      </c>
      <c r="AA2121">
        <v>288</v>
      </c>
      <c r="AB2121">
        <v>3260</v>
      </c>
      <c r="AC2121">
        <v>937398</v>
      </c>
      <c r="AP2121">
        <v>1</v>
      </c>
      <c r="AQ2121">
        <v>612</v>
      </c>
      <c r="AR2121">
        <v>3250</v>
      </c>
      <c r="AS2121">
        <v>1989000</v>
      </c>
    </row>
    <row r="2122" spans="1:45" x14ac:dyDescent="0.2">
      <c r="A2122" s="63" t="s">
        <v>25</v>
      </c>
      <c r="B2122">
        <v>26</v>
      </c>
      <c r="C2122">
        <v>115</v>
      </c>
      <c r="D2122">
        <v>2975</v>
      </c>
      <c r="E2122">
        <v>362577</v>
      </c>
      <c r="F2122">
        <v>28</v>
      </c>
      <c r="G2122">
        <v>148</v>
      </c>
      <c r="H2122">
        <v>3375</v>
      </c>
      <c r="I2122">
        <v>509904</v>
      </c>
      <c r="J2122">
        <v>132</v>
      </c>
      <c r="K2122">
        <v>168</v>
      </c>
      <c r="L2122">
        <v>3343</v>
      </c>
      <c r="M2122">
        <v>563868</v>
      </c>
      <c r="N2122">
        <v>210</v>
      </c>
      <c r="O2122">
        <v>196</v>
      </c>
      <c r="P2122">
        <v>3306</v>
      </c>
      <c r="Q2122">
        <v>655085</v>
      </c>
      <c r="R2122">
        <v>48</v>
      </c>
      <c r="S2122">
        <v>234</v>
      </c>
      <c r="T2122">
        <v>3233</v>
      </c>
      <c r="U2122">
        <v>757632</v>
      </c>
      <c r="V2122">
        <v>162</v>
      </c>
      <c r="W2122">
        <v>262</v>
      </c>
      <c r="X2122">
        <v>3218</v>
      </c>
      <c r="Y2122">
        <v>843207</v>
      </c>
      <c r="Z2122">
        <v>92</v>
      </c>
      <c r="AA2122">
        <v>289</v>
      </c>
      <c r="AB2122">
        <v>3217</v>
      </c>
      <c r="AC2122">
        <v>934935</v>
      </c>
      <c r="AD2122">
        <v>11</v>
      </c>
      <c r="AE2122">
        <v>342</v>
      </c>
      <c r="AF2122">
        <v>3260</v>
      </c>
      <c r="AG2122">
        <v>1115513</v>
      </c>
      <c r="AL2122">
        <v>5</v>
      </c>
      <c r="AM2122">
        <v>434</v>
      </c>
      <c r="AN2122">
        <v>3340</v>
      </c>
      <c r="AO2122">
        <v>1450896</v>
      </c>
      <c r="AP2122">
        <v>4</v>
      </c>
      <c r="AQ2122">
        <v>586</v>
      </c>
      <c r="AR2122">
        <v>3350</v>
      </c>
      <c r="AS2122">
        <v>1970620</v>
      </c>
    </row>
    <row r="2123" spans="1:45" x14ac:dyDescent="0.2">
      <c r="A2123" s="63" t="s">
        <v>26</v>
      </c>
      <c r="B2123">
        <v>25</v>
      </c>
      <c r="C2123">
        <v>118</v>
      </c>
      <c r="D2123">
        <v>3233</v>
      </c>
      <c r="E2123">
        <v>379632</v>
      </c>
      <c r="J2123">
        <v>82</v>
      </c>
      <c r="K2123">
        <v>165</v>
      </c>
      <c r="L2123">
        <v>3330</v>
      </c>
      <c r="M2123">
        <v>550452</v>
      </c>
      <c r="N2123">
        <v>32</v>
      </c>
      <c r="O2123">
        <v>191</v>
      </c>
      <c r="P2123">
        <v>3350</v>
      </c>
      <c r="Q2123">
        <v>646319</v>
      </c>
      <c r="R2123">
        <v>4</v>
      </c>
      <c r="S2123">
        <v>248</v>
      </c>
      <c r="T2123">
        <v>3150</v>
      </c>
      <c r="U2123">
        <v>782775</v>
      </c>
      <c r="V2123">
        <v>43</v>
      </c>
      <c r="W2123">
        <v>251</v>
      </c>
      <c r="X2123">
        <v>3130</v>
      </c>
      <c r="Y2123">
        <v>784691</v>
      </c>
      <c r="AL2123">
        <v>466</v>
      </c>
      <c r="AM2123">
        <v>473</v>
      </c>
      <c r="AN2123">
        <v>3508</v>
      </c>
      <c r="AO2123">
        <v>1659374</v>
      </c>
    </row>
    <row r="2124" spans="1:45" x14ac:dyDescent="0.2">
      <c r="A2124" s="51">
        <v>39923</v>
      </c>
      <c r="AP2124">
        <v>17</v>
      </c>
      <c r="AQ2124">
        <v>592</v>
      </c>
      <c r="AR2124">
        <v>3422</v>
      </c>
      <c r="AS2124">
        <v>2010315</v>
      </c>
    </row>
    <row r="2125" spans="1:45" x14ac:dyDescent="0.2">
      <c r="A2125" s="51">
        <v>39924</v>
      </c>
      <c r="F2125">
        <v>74</v>
      </c>
      <c r="G2125">
        <v>138</v>
      </c>
      <c r="H2125">
        <v>3350</v>
      </c>
      <c r="I2125">
        <v>464019</v>
      </c>
      <c r="J2125">
        <v>183</v>
      </c>
      <c r="K2125">
        <v>168</v>
      </c>
      <c r="L2125">
        <v>3367</v>
      </c>
      <c r="M2125">
        <v>565991</v>
      </c>
      <c r="N2125">
        <v>302</v>
      </c>
      <c r="O2125">
        <v>197</v>
      </c>
      <c r="P2125">
        <v>3425</v>
      </c>
      <c r="Q2125">
        <v>674619</v>
      </c>
      <c r="R2125">
        <v>191</v>
      </c>
      <c r="S2125">
        <v>231</v>
      </c>
      <c r="T2125">
        <v>3364</v>
      </c>
      <c r="U2125">
        <v>778034</v>
      </c>
      <c r="V2125">
        <v>7</v>
      </c>
      <c r="W2125">
        <v>262</v>
      </c>
      <c r="X2125">
        <v>3220</v>
      </c>
      <c r="Y2125">
        <v>843640</v>
      </c>
      <c r="Z2125">
        <v>20</v>
      </c>
      <c r="AA2125">
        <v>289</v>
      </c>
      <c r="AB2125">
        <v>3040</v>
      </c>
      <c r="AC2125">
        <v>879168</v>
      </c>
      <c r="AH2125">
        <v>1</v>
      </c>
      <c r="AI2125">
        <v>360</v>
      </c>
      <c r="AJ2125">
        <v>3060</v>
      </c>
      <c r="AK2125">
        <v>1101600</v>
      </c>
      <c r="AL2125">
        <v>162</v>
      </c>
      <c r="AM2125">
        <v>467</v>
      </c>
      <c r="AN2125">
        <v>3500</v>
      </c>
      <c r="AO2125">
        <v>1633571</v>
      </c>
    </row>
    <row r="2126" spans="1:45" x14ac:dyDescent="0.2">
      <c r="A2126" s="51">
        <v>39926</v>
      </c>
      <c r="B2126">
        <v>10</v>
      </c>
      <c r="C2126">
        <v>107</v>
      </c>
      <c r="D2126">
        <v>3450</v>
      </c>
      <c r="E2126">
        <v>375170</v>
      </c>
      <c r="F2126">
        <v>38</v>
      </c>
      <c r="G2126">
        <v>145</v>
      </c>
      <c r="H2126">
        <v>3350</v>
      </c>
      <c r="I2126">
        <v>485574</v>
      </c>
      <c r="J2126">
        <v>157</v>
      </c>
      <c r="K2126">
        <v>164</v>
      </c>
      <c r="L2126">
        <v>3394</v>
      </c>
      <c r="M2126">
        <v>559941</v>
      </c>
      <c r="N2126">
        <v>30</v>
      </c>
      <c r="O2126">
        <v>197</v>
      </c>
      <c r="P2126">
        <v>3340</v>
      </c>
      <c r="Q2126">
        <v>662477</v>
      </c>
      <c r="R2126">
        <v>41</v>
      </c>
      <c r="S2126">
        <v>235</v>
      </c>
      <c r="T2126">
        <v>3190</v>
      </c>
      <c r="U2126">
        <v>746529</v>
      </c>
      <c r="V2126">
        <v>49</v>
      </c>
      <c r="W2126">
        <v>255</v>
      </c>
      <c r="X2126">
        <v>3180</v>
      </c>
      <c r="Y2126">
        <v>814922</v>
      </c>
      <c r="Z2126">
        <v>1</v>
      </c>
      <c r="AA2126">
        <v>292</v>
      </c>
      <c r="AB2126">
        <v>3160</v>
      </c>
      <c r="AC2126">
        <v>922720</v>
      </c>
      <c r="AD2126">
        <v>1</v>
      </c>
      <c r="AE2126">
        <v>334</v>
      </c>
      <c r="AF2126">
        <v>3180</v>
      </c>
      <c r="AG2126">
        <v>1062120</v>
      </c>
      <c r="AH2126">
        <v>1</v>
      </c>
      <c r="AI2126">
        <v>370</v>
      </c>
      <c r="AJ2126">
        <v>3180</v>
      </c>
      <c r="AK2126">
        <v>1176600</v>
      </c>
      <c r="AL2126">
        <v>2</v>
      </c>
      <c r="AM2126">
        <v>407</v>
      </c>
      <c r="AN2126">
        <v>3060</v>
      </c>
      <c r="AO2126">
        <v>1245420</v>
      </c>
      <c r="AP2126">
        <v>3</v>
      </c>
      <c r="AQ2126">
        <v>662</v>
      </c>
      <c r="AR2126">
        <v>3220</v>
      </c>
      <c r="AS2126">
        <v>2128640</v>
      </c>
    </row>
    <row r="2127" spans="1:45" x14ac:dyDescent="0.2">
      <c r="A2127" s="51">
        <v>39927</v>
      </c>
      <c r="B2127">
        <v>24</v>
      </c>
      <c r="C2127">
        <v>101</v>
      </c>
      <c r="D2127">
        <v>2975</v>
      </c>
      <c r="E2127">
        <v>310079</v>
      </c>
      <c r="F2127">
        <v>48</v>
      </c>
      <c r="G2127">
        <v>142</v>
      </c>
      <c r="H2127">
        <v>3250</v>
      </c>
      <c r="I2127">
        <v>459408</v>
      </c>
      <c r="J2127">
        <v>7</v>
      </c>
      <c r="K2127">
        <v>165</v>
      </c>
      <c r="L2127">
        <v>3200</v>
      </c>
      <c r="M2127">
        <v>523786</v>
      </c>
      <c r="N2127">
        <v>42</v>
      </c>
      <c r="O2127">
        <v>208</v>
      </c>
      <c r="P2127">
        <v>3325</v>
      </c>
      <c r="Q2127">
        <v>691937</v>
      </c>
      <c r="V2127">
        <v>88</v>
      </c>
      <c r="W2127">
        <v>259</v>
      </c>
      <c r="X2127">
        <v>3224</v>
      </c>
      <c r="Y2127">
        <v>835585</v>
      </c>
      <c r="Z2127">
        <v>17</v>
      </c>
      <c r="AA2127">
        <v>281</v>
      </c>
      <c r="AB2127">
        <v>3360</v>
      </c>
      <c r="AC2127">
        <v>945148</v>
      </c>
      <c r="AD2127">
        <v>17</v>
      </c>
      <c r="AE2127">
        <v>322</v>
      </c>
      <c r="AF2127">
        <v>3340</v>
      </c>
      <c r="AG2127">
        <v>1076266</v>
      </c>
      <c r="AP2127">
        <v>1</v>
      </c>
      <c r="AQ2127">
        <v>638</v>
      </c>
      <c r="AR2127">
        <v>3340</v>
      </c>
      <c r="AS2127">
        <v>2130920</v>
      </c>
    </row>
    <row r="2128" spans="1:45" x14ac:dyDescent="0.2">
      <c r="A2128" s="51">
        <v>39930</v>
      </c>
      <c r="J2128">
        <v>17</v>
      </c>
      <c r="K2128">
        <v>152</v>
      </c>
      <c r="L2128">
        <v>2900</v>
      </c>
      <c r="M2128">
        <v>460094</v>
      </c>
      <c r="N2128">
        <v>3</v>
      </c>
      <c r="O2128">
        <v>194</v>
      </c>
      <c r="P2128">
        <v>3260</v>
      </c>
      <c r="Q2128">
        <v>632440</v>
      </c>
      <c r="Z2128">
        <v>1</v>
      </c>
      <c r="AA2128">
        <v>298</v>
      </c>
      <c r="AB2128">
        <v>3040</v>
      </c>
      <c r="AC2128">
        <v>905920</v>
      </c>
      <c r="AD2128">
        <v>1</v>
      </c>
      <c r="AE2128">
        <v>338</v>
      </c>
      <c r="AF2128">
        <v>3040</v>
      </c>
      <c r="AG2128">
        <v>1027520</v>
      </c>
      <c r="AH2128">
        <v>35</v>
      </c>
      <c r="AI2128">
        <v>379</v>
      </c>
      <c r="AJ2128">
        <v>3220</v>
      </c>
      <c r="AK2128">
        <v>1215982</v>
      </c>
      <c r="AL2128">
        <v>5</v>
      </c>
      <c r="AM2128">
        <v>435</v>
      </c>
      <c r="AN2128">
        <v>3380</v>
      </c>
      <c r="AO2128">
        <v>1470976</v>
      </c>
      <c r="AP2128">
        <v>1</v>
      </c>
      <c r="AQ2128">
        <v>614</v>
      </c>
      <c r="AR2128">
        <v>3160</v>
      </c>
      <c r="AS2128">
        <v>1940240</v>
      </c>
    </row>
    <row r="2129" spans="1:45" x14ac:dyDescent="0.2">
      <c r="A2129" s="51">
        <v>39931</v>
      </c>
      <c r="B2129">
        <v>15</v>
      </c>
      <c r="C2129">
        <v>123</v>
      </c>
      <c r="D2129">
        <v>3250</v>
      </c>
      <c r="E2129">
        <v>398667</v>
      </c>
      <c r="F2129">
        <v>102</v>
      </c>
      <c r="G2129">
        <v>138</v>
      </c>
      <c r="H2129">
        <v>3242</v>
      </c>
      <c r="I2129">
        <v>448585</v>
      </c>
      <c r="J2129">
        <v>303</v>
      </c>
      <c r="K2129">
        <v>161</v>
      </c>
      <c r="L2129">
        <v>3268</v>
      </c>
      <c r="M2129">
        <v>524322</v>
      </c>
      <c r="N2129">
        <v>408</v>
      </c>
      <c r="O2129">
        <v>195</v>
      </c>
      <c r="P2129">
        <v>3550</v>
      </c>
      <c r="Q2129">
        <v>660529</v>
      </c>
      <c r="R2129">
        <v>116</v>
      </c>
      <c r="S2129">
        <v>230</v>
      </c>
      <c r="T2129">
        <v>3281</v>
      </c>
      <c r="U2129">
        <v>754132</v>
      </c>
      <c r="V2129">
        <v>40</v>
      </c>
      <c r="W2129">
        <v>268</v>
      </c>
      <c r="X2129">
        <v>3190</v>
      </c>
      <c r="Y2129">
        <v>856556</v>
      </c>
      <c r="Z2129">
        <v>20</v>
      </c>
      <c r="AA2129">
        <v>283</v>
      </c>
      <c r="AB2129">
        <v>3240</v>
      </c>
      <c r="AC2129">
        <v>915948</v>
      </c>
      <c r="AL2129">
        <v>3</v>
      </c>
      <c r="AM2129">
        <v>369</v>
      </c>
      <c r="AN2129">
        <v>3240</v>
      </c>
      <c r="AO2129">
        <v>1196640</v>
      </c>
      <c r="AP2129">
        <v>2</v>
      </c>
      <c r="AQ2129">
        <v>820</v>
      </c>
      <c r="AR2129">
        <v>3025</v>
      </c>
      <c r="AS2129">
        <v>2477200</v>
      </c>
    </row>
    <row r="2130" spans="1:45" x14ac:dyDescent="0.2">
      <c r="A2130" s="51">
        <v>39933</v>
      </c>
      <c r="B2130">
        <v>19</v>
      </c>
      <c r="C2130">
        <v>124</v>
      </c>
      <c r="D2130">
        <v>3160</v>
      </c>
      <c r="E2130">
        <v>362447</v>
      </c>
      <c r="F2130">
        <v>35</v>
      </c>
      <c r="G2130">
        <v>139</v>
      </c>
      <c r="H2130">
        <v>3362</v>
      </c>
      <c r="I2130">
        <v>462814</v>
      </c>
      <c r="J2130">
        <v>91</v>
      </c>
      <c r="K2130">
        <v>170</v>
      </c>
      <c r="L2130">
        <v>3242</v>
      </c>
      <c r="M2130">
        <v>549377</v>
      </c>
      <c r="N2130">
        <v>77</v>
      </c>
      <c r="O2130">
        <v>193</v>
      </c>
      <c r="P2130">
        <v>3155</v>
      </c>
      <c r="Q2130">
        <v>632930</v>
      </c>
      <c r="R2130">
        <v>97</v>
      </c>
      <c r="S2130">
        <v>243</v>
      </c>
      <c r="T2130">
        <v>3250</v>
      </c>
      <c r="U2130">
        <v>798805</v>
      </c>
      <c r="V2130">
        <v>111</v>
      </c>
      <c r="W2130">
        <v>262</v>
      </c>
      <c r="X2130">
        <v>3300</v>
      </c>
      <c r="Y2130">
        <v>868471</v>
      </c>
      <c r="Z2130">
        <v>47</v>
      </c>
      <c r="AA2130">
        <v>286</v>
      </c>
      <c r="AB2130">
        <v>3172</v>
      </c>
      <c r="AC2130">
        <v>930433</v>
      </c>
      <c r="AP2130">
        <v>3</v>
      </c>
      <c r="AQ2130">
        <v>552</v>
      </c>
      <c r="AR2130">
        <v>3347</v>
      </c>
      <c r="AS2130">
        <v>1848413</v>
      </c>
    </row>
    <row r="2131" spans="1:45" x14ac:dyDescent="0.2">
      <c r="A2131" s="51"/>
    </row>
    <row r="2133" spans="1:45" x14ac:dyDescent="0.2">
      <c r="A2133" s="51">
        <v>39934</v>
      </c>
    </row>
    <row r="2134" spans="1:45" x14ac:dyDescent="0.2">
      <c r="A2134" s="51">
        <v>39937</v>
      </c>
      <c r="N2134">
        <v>26</v>
      </c>
      <c r="O2134">
        <v>188</v>
      </c>
      <c r="P2134">
        <v>3325</v>
      </c>
      <c r="Q2134">
        <v>624550</v>
      </c>
      <c r="AD2134">
        <v>7</v>
      </c>
      <c r="AE2134">
        <v>350</v>
      </c>
      <c r="AF2134">
        <v>3060</v>
      </c>
      <c r="AG2134">
        <v>1071000</v>
      </c>
      <c r="AH2134">
        <v>4</v>
      </c>
      <c r="AI2134">
        <v>395</v>
      </c>
      <c r="AJ2134">
        <v>3340</v>
      </c>
      <c r="AK2134">
        <v>1319300</v>
      </c>
      <c r="AL2134">
        <v>10</v>
      </c>
      <c r="AM2134">
        <v>408</v>
      </c>
      <c r="AN2134">
        <v>3340</v>
      </c>
      <c r="AO2134">
        <v>1364056</v>
      </c>
      <c r="AP2134">
        <v>10</v>
      </c>
      <c r="AQ2134">
        <v>647</v>
      </c>
      <c r="AR2134">
        <v>3294</v>
      </c>
      <c r="AS2134">
        <v>2120520</v>
      </c>
    </row>
    <row r="2135" spans="1:45" x14ac:dyDescent="0.2">
      <c r="A2135" s="51">
        <v>39938</v>
      </c>
      <c r="B2135">
        <v>34</v>
      </c>
      <c r="C2135">
        <v>127</v>
      </c>
      <c r="D2135">
        <v>3200</v>
      </c>
      <c r="E2135">
        <v>416868</v>
      </c>
      <c r="F2135">
        <v>115</v>
      </c>
      <c r="G2135">
        <v>140</v>
      </c>
      <c r="H2135">
        <v>3380</v>
      </c>
      <c r="I2135">
        <v>470869</v>
      </c>
      <c r="J2135">
        <v>177</v>
      </c>
      <c r="K2135">
        <v>169</v>
      </c>
      <c r="L2135">
        <v>3344</v>
      </c>
      <c r="M2135">
        <v>562456</v>
      </c>
      <c r="N2135">
        <v>337</v>
      </c>
      <c r="O2135">
        <v>199</v>
      </c>
      <c r="P2135">
        <v>3444</v>
      </c>
      <c r="Q2135">
        <v>688371</v>
      </c>
      <c r="R2135">
        <v>34</v>
      </c>
      <c r="S2135">
        <v>227</v>
      </c>
      <c r="T2135">
        <v>3275</v>
      </c>
      <c r="U2135">
        <v>747103</v>
      </c>
      <c r="V2135">
        <v>81</v>
      </c>
      <c r="W2135">
        <v>261</v>
      </c>
      <c r="X2135">
        <v>3272</v>
      </c>
      <c r="Y2135">
        <v>857145</v>
      </c>
      <c r="AL2135">
        <v>24</v>
      </c>
      <c r="AM2135">
        <v>400</v>
      </c>
      <c r="AN2135">
        <v>3400</v>
      </c>
      <c r="AO2135">
        <v>1360858</v>
      </c>
    </row>
    <row r="2136" spans="1:45" x14ac:dyDescent="0.2">
      <c r="A2136" s="51">
        <v>39940</v>
      </c>
      <c r="B2136">
        <v>2</v>
      </c>
      <c r="C2136">
        <v>111</v>
      </c>
      <c r="D2136">
        <v>3400</v>
      </c>
      <c r="E2136">
        <v>377400</v>
      </c>
      <c r="F2136">
        <v>21</v>
      </c>
      <c r="G2136">
        <v>144</v>
      </c>
      <c r="H2136">
        <v>3275</v>
      </c>
      <c r="I2136">
        <v>464105</v>
      </c>
      <c r="J2136">
        <v>117</v>
      </c>
      <c r="K2136">
        <v>159</v>
      </c>
      <c r="L2136">
        <v>3261</v>
      </c>
      <c r="M2136">
        <v>516509</v>
      </c>
      <c r="N2136">
        <v>80</v>
      </c>
      <c r="O2136">
        <v>200</v>
      </c>
      <c r="P2136">
        <v>3258</v>
      </c>
      <c r="Q2136">
        <v>660961</v>
      </c>
      <c r="R2136">
        <v>108</v>
      </c>
      <c r="S2136">
        <v>237</v>
      </c>
      <c r="T2136">
        <v>3247</v>
      </c>
      <c r="U2136">
        <v>771746</v>
      </c>
      <c r="V2136">
        <v>42</v>
      </c>
      <c r="W2136">
        <v>267</v>
      </c>
      <c r="X2136">
        <v>3270</v>
      </c>
      <c r="Y2136">
        <v>873374</v>
      </c>
      <c r="Z2136">
        <v>21</v>
      </c>
      <c r="AA2136">
        <v>289</v>
      </c>
      <c r="AB2136">
        <v>3100</v>
      </c>
      <c r="AC2136">
        <v>894867</v>
      </c>
      <c r="AD2136">
        <v>38</v>
      </c>
      <c r="AE2136">
        <v>327</v>
      </c>
      <c r="AF2136">
        <v>3227</v>
      </c>
      <c r="AG2136">
        <v>1073453</v>
      </c>
      <c r="AP2136">
        <v>2</v>
      </c>
      <c r="AQ2136">
        <v>480</v>
      </c>
      <c r="AR2136">
        <v>3400</v>
      </c>
      <c r="AS2136">
        <v>1632000</v>
      </c>
    </row>
    <row r="2137" spans="1:45" x14ac:dyDescent="0.2">
      <c r="A2137" s="51">
        <v>39941</v>
      </c>
      <c r="F2137">
        <v>26</v>
      </c>
      <c r="G2137">
        <v>146</v>
      </c>
      <c r="H2137">
        <v>3250</v>
      </c>
      <c r="I2137">
        <v>476000</v>
      </c>
      <c r="N2137">
        <v>90</v>
      </c>
      <c r="O2137">
        <v>180</v>
      </c>
      <c r="P2137">
        <v>3400</v>
      </c>
      <c r="Q2137">
        <v>612000</v>
      </c>
    </row>
    <row r="2138" spans="1:45" x14ac:dyDescent="0.2">
      <c r="A2138" s="51">
        <v>39944</v>
      </c>
    </row>
    <row r="2139" spans="1:45" x14ac:dyDescent="0.2">
      <c r="A2139" s="51">
        <v>39945</v>
      </c>
      <c r="F2139">
        <v>85</v>
      </c>
      <c r="G2139">
        <v>139</v>
      </c>
      <c r="H2139">
        <v>3262</v>
      </c>
      <c r="I2139">
        <v>453939</v>
      </c>
      <c r="J2139">
        <v>213</v>
      </c>
      <c r="K2139">
        <v>165</v>
      </c>
      <c r="L2139">
        <v>3317</v>
      </c>
      <c r="M2139">
        <v>548594</v>
      </c>
      <c r="N2139">
        <v>370</v>
      </c>
      <c r="O2139">
        <v>197</v>
      </c>
      <c r="P2139">
        <v>3400</v>
      </c>
      <c r="Q2139">
        <v>676803</v>
      </c>
      <c r="R2139">
        <v>100</v>
      </c>
      <c r="S2139">
        <v>235</v>
      </c>
      <c r="T2139">
        <v>3138</v>
      </c>
      <c r="U2139">
        <v>744698</v>
      </c>
      <c r="V2139">
        <v>40</v>
      </c>
      <c r="W2139">
        <v>263</v>
      </c>
      <c r="X2139">
        <v>3280</v>
      </c>
      <c r="Y2139">
        <v>861920</v>
      </c>
      <c r="Z2139">
        <v>1</v>
      </c>
      <c r="AA2139">
        <v>316</v>
      </c>
      <c r="AB2139">
        <v>3160</v>
      </c>
      <c r="AC2139">
        <v>998560</v>
      </c>
      <c r="AP2139">
        <v>5</v>
      </c>
      <c r="AQ2139">
        <v>328</v>
      </c>
      <c r="AR2139">
        <v>3236</v>
      </c>
      <c r="AS2139">
        <v>1691040</v>
      </c>
    </row>
    <row r="2140" spans="1:45" x14ac:dyDescent="0.2">
      <c r="A2140" s="51">
        <v>39947</v>
      </c>
      <c r="B2140">
        <v>7</v>
      </c>
      <c r="C2140">
        <v>112</v>
      </c>
      <c r="D2140">
        <v>3217</v>
      </c>
      <c r="E2140">
        <v>351914</v>
      </c>
      <c r="F2140">
        <v>58</v>
      </c>
      <c r="G2140">
        <v>138</v>
      </c>
      <c r="H2140">
        <v>3317</v>
      </c>
      <c r="I2140">
        <v>434816</v>
      </c>
      <c r="J2140">
        <v>46</v>
      </c>
      <c r="K2140">
        <v>172</v>
      </c>
      <c r="L2140">
        <v>3088</v>
      </c>
      <c r="M2140">
        <v>560985</v>
      </c>
      <c r="N2140">
        <v>172</v>
      </c>
      <c r="O2140">
        <v>198</v>
      </c>
      <c r="P2140">
        <v>3253</v>
      </c>
      <c r="Q2140">
        <v>656954</v>
      </c>
      <c r="R2140">
        <v>58</v>
      </c>
      <c r="S2140">
        <v>235</v>
      </c>
      <c r="T2140">
        <v>3217</v>
      </c>
      <c r="U2140">
        <v>769010</v>
      </c>
      <c r="V2140">
        <v>220</v>
      </c>
      <c r="W2140">
        <v>271</v>
      </c>
      <c r="X2140">
        <v>3235</v>
      </c>
      <c r="Y2140">
        <v>880810</v>
      </c>
      <c r="Z2140">
        <v>40</v>
      </c>
      <c r="AA2140">
        <v>301</v>
      </c>
      <c r="AB2140">
        <v>3260</v>
      </c>
      <c r="AC2140">
        <v>984027</v>
      </c>
      <c r="AD2140">
        <v>51</v>
      </c>
      <c r="AE2140">
        <v>329</v>
      </c>
      <c r="AF2140">
        <v>3255</v>
      </c>
      <c r="AG2140">
        <v>1079705</v>
      </c>
      <c r="AH2140">
        <v>1</v>
      </c>
      <c r="AI2140">
        <v>378</v>
      </c>
      <c r="AJ2140">
        <v>2920</v>
      </c>
      <c r="AK2140">
        <v>1103760</v>
      </c>
      <c r="AL2140">
        <v>6</v>
      </c>
      <c r="AM2140">
        <v>418</v>
      </c>
      <c r="AN2140">
        <v>3300</v>
      </c>
      <c r="AO2140">
        <v>1379400</v>
      </c>
      <c r="AP2140">
        <v>19</v>
      </c>
      <c r="AQ2140">
        <v>464</v>
      </c>
      <c r="AR2140">
        <v>3212</v>
      </c>
      <c r="AS2140">
        <v>1533931</v>
      </c>
    </row>
    <row r="2141" spans="1:45" x14ac:dyDescent="0.2">
      <c r="A2141" s="51">
        <v>39948</v>
      </c>
      <c r="B2141">
        <v>59</v>
      </c>
      <c r="C2141">
        <v>116</v>
      </c>
      <c r="D2141">
        <v>3333</v>
      </c>
      <c r="E2141">
        <v>387659</v>
      </c>
      <c r="F2141">
        <v>55</v>
      </c>
      <c r="G2141">
        <v>144</v>
      </c>
      <c r="H2141">
        <v>3250</v>
      </c>
      <c r="I2141">
        <v>460589</v>
      </c>
      <c r="J2141">
        <v>27</v>
      </c>
      <c r="K2141">
        <v>166</v>
      </c>
      <c r="L2141">
        <v>3250</v>
      </c>
      <c r="M2141">
        <v>540222</v>
      </c>
      <c r="N2141">
        <v>37</v>
      </c>
      <c r="O2141">
        <v>206</v>
      </c>
      <c r="P2141">
        <v>3383</v>
      </c>
      <c r="Q2141">
        <v>704832</v>
      </c>
      <c r="R2141">
        <v>26</v>
      </c>
      <c r="S2141">
        <v>227</v>
      </c>
      <c r="T2141">
        <v>3217</v>
      </c>
      <c r="U2141">
        <v>734365</v>
      </c>
      <c r="AL2141">
        <v>30</v>
      </c>
      <c r="AM2141">
        <v>495</v>
      </c>
      <c r="AN2141">
        <v>3300</v>
      </c>
      <c r="AO2141">
        <v>1634490</v>
      </c>
    </row>
    <row r="2142" spans="1:45" x14ac:dyDescent="0.2">
      <c r="A2142" s="51">
        <v>39951</v>
      </c>
      <c r="F2142">
        <v>15</v>
      </c>
      <c r="G2142">
        <v>133</v>
      </c>
      <c r="H2142">
        <v>3300</v>
      </c>
      <c r="I2142">
        <v>440000</v>
      </c>
      <c r="J2142">
        <v>4</v>
      </c>
      <c r="K2142">
        <v>168</v>
      </c>
      <c r="L2142">
        <v>3200</v>
      </c>
      <c r="M2142">
        <v>536000</v>
      </c>
      <c r="V2142">
        <v>16</v>
      </c>
      <c r="W2142">
        <v>261</v>
      </c>
      <c r="X2142">
        <v>2820</v>
      </c>
      <c r="Y2142">
        <v>830040</v>
      </c>
      <c r="AD2142">
        <v>2</v>
      </c>
      <c r="AE2142">
        <v>340</v>
      </c>
      <c r="AF2142">
        <v>2940</v>
      </c>
      <c r="AG2142">
        <v>999600</v>
      </c>
      <c r="AL2142">
        <v>8</v>
      </c>
      <c r="AM2142">
        <v>430</v>
      </c>
      <c r="AN2142">
        <v>3273</v>
      </c>
      <c r="AO2142">
        <v>1410410</v>
      </c>
      <c r="AP2142">
        <v>2</v>
      </c>
      <c r="AQ2142">
        <v>688</v>
      </c>
      <c r="AR2142">
        <v>3220</v>
      </c>
      <c r="AS2142">
        <v>2214400</v>
      </c>
    </row>
    <row r="2143" spans="1:45" x14ac:dyDescent="0.2">
      <c r="A2143" s="51">
        <v>39952</v>
      </c>
      <c r="F2143">
        <v>46</v>
      </c>
      <c r="G2143">
        <v>142</v>
      </c>
      <c r="H2143">
        <v>3200</v>
      </c>
      <c r="I2143">
        <v>438617</v>
      </c>
      <c r="J2143">
        <v>74</v>
      </c>
      <c r="K2143">
        <v>162</v>
      </c>
      <c r="L2143">
        <v>3320</v>
      </c>
      <c r="M2143">
        <v>538535</v>
      </c>
      <c r="N2143">
        <v>348</v>
      </c>
      <c r="O2143">
        <v>197</v>
      </c>
      <c r="P2143">
        <v>3282</v>
      </c>
      <c r="Q2143">
        <v>661148</v>
      </c>
      <c r="R2143">
        <v>53</v>
      </c>
      <c r="S2143">
        <v>232</v>
      </c>
      <c r="T2143">
        <v>3267</v>
      </c>
      <c r="U2143">
        <v>760724</v>
      </c>
      <c r="V2143">
        <v>60</v>
      </c>
      <c r="W2143">
        <v>257</v>
      </c>
      <c r="X2143">
        <v>3160</v>
      </c>
      <c r="Y2143">
        <v>820878</v>
      </c>
      <c r="Z2143">
        <v>87</v>
      </c>
      <c r="AA2143">
        <v>298</v>
      </c>
      <c r="AB2143">
        <v>3276</v>
      </c>
      <c r="AC2143">
        <v>975103</v>
      </c>
      <c r="AD2143">
        <v>25</v>
      </c>
      <c r="AE2143">
        <v>330</v>
      </c>
      <c r="AF2143">
        <v>3200</v>
      </c>
      <c r="AG2143">
        <v>1058107</v>
      </c>
      <c r="AL2143">
        <v>2</v>
      </c>
      <c r="AM2143">
        <v>415</v>
      </c>
      <c r="AN2143">
        <v>3080</v>
      </c>
      <c r="AO2143">
        <v>1278140</v>
      </c>
      <c r="AP2143">
        <v>4</v>
      </c>
      <c r="AQ2143">
        <v>564</v>
      </c>
      <c r="AR2143">
        <v>3170</v>
      </c>
      <c r="AS2143">
        <v>1786280</v>
      </c>
    </row>
    <row r="2144" spans="1:45" x14ac:dyDescent="0.2">
      <c r="A2144" s="51">
        <v>39954</v>
      </c>
      <c r="F2144">
        <v>53</v>
      </c>
      <c r="G2144">
        <v>146</v>
      </c>
      <c r="H2144">
        <v>3320</v>
      </c>
      <c r="I2144">
        <v>483347</v>
      </c>
      <c r="J2144">
        <v>79</v>
      </c>
      <c r="K2144">
        <v>171</v>
      </c>
      <c r="L2144">
        <v>3179</v>
      </c>
      <c r="M2144">
        <v>556581</v>
      </c>
      <c r="N2144">
        <v>187</v>
      </c>
      <c r="O2144">
        <v>169</v>
      </c>
      <c r="P2144">
        <v>3320</v>
      </c>
      <c r="Q2144">
        <v>651957</v>
      </c>
      <c r="R2144">
        <v>116</v>
      </c>
      <c r="S2144">
        <v>228</v>
      </c>
      <c r="T2144">
        <v>3227</v>
      </c>
      <c r="U2144">
        <v>735629</v>
      </c>
      <c r="V2144">
        <v>102</v>
      </c>
      <c r="W2144">
        <v>268</v>
      </c>
      <c r="X2144">
        <v>3127</v>
      </c>
      <c r="Y2144">
        <v>836043</v>
      </c>
      <c r="Z2144">
        <v>61</v>
      </c>
      <c r="AA2144">
        <v>297</v>
      </c>
      <c r="AB2144">
        <v>3273</v>
      </c>
      <c r="AC2144">
        <v>972879</v>
      </c>
      <c r="AP2144">
        <v>12</v>
      </c>
      <c r="AQ2144">
        <v>427</v>
      </c>
      <c r="AR2144">
        <v>3240</v>
      </c>
      <c r="AS2144">
        <v>1378477</v>
      </c>
    </row>
    <row r="2145" spans="1:45" x14ac:dyDescent="0.2">
      <c r="A2145" s="51">
        <v>39955</v>
      </c>
      <c r="B2145">
        <v>14</v>
      </c>
      <c r="C2145">
        <v>125</v>
      </c>
      <c r="D2145">
        <v>3350</v>
      </c>
      <c r="E2145">
        <v>419707</v>
      </c>
      <c r="F2145">
        <v>75</v>
      </c>
      <c r="G2145">
        <v>141</v>
      </c>
      <c r="H2145">
        <v>3390</v>
      </c>
      <c r="I2145">
        <v>478503</v>
      </c>
      <c r="J2145">
        <v>25</v>
      </c>
      <c r="K2145">
        <v>169</v>
      </c>
      <c r="L2145">
        <v>3400</v>
      </c>
      <c r="M2145">
        <v>575280</v>
      </c>
      <c r="N2145">
        <v>237</v>
      </c>
      <c r="O2145">
        <v>206</v>
      </c>
      <c r="P2145">
        <v>3375</v>
      </c>
      <c r="Q2145">
        <v>699711</v>
      </c>
      <c r="V2145">
        <v>1</v>
      </c>
      <c r="W2145">
        <v>262</v>
      </c>
      <c r="X2145">
        <v>3260</v>
      </c>
      <c r="Y2145">
        <v>854120</v>
      </c>
      <c r="AD2145">
        <v>12</v>
      </c>
      <c r="AE2145">
        <v>338</v>
      </c>
      <c r="AF2145">
        <v>3320</v>
      </c>
      <c r="AG2145">
        <v>1122713</v>
      </c>
      <c r="AH2145">
        <v>9</v>
      </c>
      <c r="AI2145">
        <v>388</v>
      </c>
      <c r="AJ2145">
        <v>3100</v>
      </c>
      <c r="AK2145">
        <v>1202111</v>
      </c>
      <c r="AL2145">
        <v>8</v>
      </c>
      <c r="AM2145">
        <v>406</v>
      </c>
      <c r="AN2145">
        <v>3040</v>
      </c>
      <c r="AO2145">
        <v>1233480</v>
      </c>
      <c r="AP2145">
        <v>1</v>
      </c>
      <c r="AQ2145">
        <v>614</v>
      </c>
      <c r="AR2145">
        <v>2900</v>
      </c>
      <c r="AS2145">
        <v>1780600</v>
      </c>
    </row>
    <row r="2146" spans="1:45" x14ac:dyDescent="0.2">
      <c r="A2146" s="51">
        <v>39958</v>
      </c>
    </row>
    <row r="2147" spans="1:45" x14ac:dyDescent="0.2">
      <c r="A2147" s="51">
        <v>39959</v>
      </c>
      <c r="J2147">
        <v>104</v>
      </c>
      <c r="K2147">
        <v>163</v>
      </c>
      <c r="L2147">
        <v>3393</v>
      </c>
      <c r="M2147">
        <v>549187</v>
      </c>
      <c r="N2147">
        <v>28</v>
      </c>
      <c r="O2147">
        <v>197</v>
      </c>
      <c r="P2147">
        <v>3375</v>
      </c>
      <c r="Q2147">
        <v>677646</v>
      </c>
      <c r="R2147">
        <v>35</v>
      </c>
      <c r="S2147">
        <v>231</v>
      </c>
      <c r="T2147">
        <v>3180</v>
      </c>
      <c r="U2147">
        <v>731383</v>
      </c>
      <c r="V2147">
        <v>23</v>
      </c>
      <c r="W2147">
        <v>253</v>
      </c>
      <c r="X2147">
        <v>3260</v>
      </c>
      <c r="Y2147">
        <v>823788</v>
      </c>
      <c r="Z2147">
        <v>17</v>
      </c>
      <c r="AA2147">
        <v>316</v>
      </c>
      <c r="AB2147">
        <v>3280</v>
      </c>
      <c r="AC2147">
        <v>1037638</v>
      </c>
      <c r="AD2147">
        <v>36</v>
      </c>
      <c r="AE2147">
        <v>350</v>
      </c>
      <c r="AF2147">
        <v>3260</v>
      </c>
      <c r="AG2147">
        <v>1139732</v>
      </c>
      <c r="AH2147">
        <v>1</v>
      </c>
      <c r="AI2147">
        <v>384</v>
      </c>
      <c r="AJ2147">
        <v>3020</v>
      </c>
      <c r="AK2147">
        <v>1159680</v>
      </c>
      <c r="AP2147">
        <v>4</v>
      </c>
      <c r="AQ2147">
        <v>622</v>
      </c>
      <c r="AR2147">
        <v>2960</v>
      </c>
      <c r="AS2147">
        <v>1837120</v>
      </c>
    </row>
    <row r="2148" spans="1:45" x14ac:dyDescent="0.2">
      <c r="A2148" s="51">
        <v>39961</v>
      </c>
      <c r="B2148">
        <v>45</v>
      </c>
      <c r="C2148">
        <v>121</v>
      </c>
      <c r="D2148">
        <v>3400</v>
      </c>
      <c r="E2148">
        <v>412436</v>
      </c>
      <c r="F2148">
        <v>49</v>
      </c>
      <c r="G2148">
        <v>141</v>
      </c>
      <c r="H2148">
        <v>3225</v>
      </c>
      <c r="I2148">
        <v>446020</v>
      </c>
      <c r="J2148">
        <v>128</v>
      </c>
      <c r="K2148">
        <v>164</v>
      </c>
      <c r="L2148">
        <v>3356</v>
      </c>
      <c r="M2148">
        <v>556755</v>
      </c>
      <c r="N2148">
        <v>173</v>
      </c>
      <c r="O2148">
        <v>200</v>
      </c>
      <c r="P2148">
        <v>3329</v>
      </c>
      <c r="Q2148">
        <v>671582</v>
      </c>
      <c r="R2148">
        <v>46</v>
      </c>
      <c r="S2148">
        <v>239</v>
      </c>
      <c r="T2148">
        <v>3260</v>
      </c>
      <c r="U2148">
        <v>797670</v>
      </c>
      <c r="V2148">
        <v>100</v>
      </c>
      <c r="W2148">
        <v>270</v>
      </c>
      <c r="X2148">
        <v>3270</v>
      </c>
      <c r="Y2148">
        <v>888145</v>
      </c>
      <c r="Z2148">
        <v>33</v>
      </c>
      <c r="AA2148">
        <v>282</v>
      </c>
      <c r="AB2148">
        <v>3237</v>
      </c>
      <c r="AC2148">
        <v>930395</v>
      </c>
      <c r="AD2148">
        <v>32</v>
      </c>
      <c r="AE2148">
        <v>327</v>
      </c>
      <c r="AF2148">
        <v>3280</v>
      </c>
      <c r="AG2148">
        <v>1073665</v>
      </c>
      <c r="AP2148">
        <v>14</v>
      </c>
      <c r="AQ2148">
        <v>449</v>
      </c>
      <c r="AR2148">
        <v>2953</v>
      </c>
      <c r="AS2148">
        <v>1372266</v>
      </c>
    </row>
    <row r="2149" spans="1:45" x14ac:dyDescent="0.2">
      <c r="A2149" s="51">
        <v>39962</v>
      </c>
      <c r="F2149">
        <v>11</v>
      </c>
      <c r="G2149">
        <v>145</v>
      </c>
      <c r="H2149">
        <v>3250</v>
      </c>
      <c r="I2149">
        <v>476236</v>
      </c>
      <c r="J2149">
        <v>30</v>
      </c>
      <c r="K2149">
        <v>177</v>
      </c>
      <c r="L2149">
        <v>3400</v>
      </c>
      <c r="M2149">
        <v>607750</v>
      </c>
      <c r="N2149">
        <v>24</v>
      </c>
      <c r="O2149">
        <v>192</v>
      </c>
      <c r="P2149">
        <v>3267</v>
      </c>
      <c r="Q2149">
        <v>632996</v>
      </c>
      <c r="R2149">
        <v>25</v>
      </c>
      <c r="S2149">
        <v>230</v>
      </c>
      <c r="T2149">
        <v>3350</v>
      </c>
      <c r="U2149">
        <v>771572</v>
      </c>
      <c r="V2149">
        <v>35</v>
      </c>
      <c r="W2149">
        <v>257</v>
      </c>
      <c r="X2149">
        <v>3260</v>
      </c>
      <c r="Y2149">
        <v>839671</v>
      </c>
      <c r="Z2149">
        <v>130</v>
      </c>
      <c r="AA2149">
        <v>302</v>
      </c>
      <c r="AB2149">
        <v>3200</v>
      </c>
      <c r="AC2149">
        <v>966548</v>
      </c>
    </row>
    <row r="2150" spans="1:45" x14ac:dyDescent="0.2">
      <c r="A2150" s="51"/>
    </row>
    <row r="2151" spans="1:45" x14ac:dyDescent="0.2">
      <c r="A2151" s="51">
        <v>39965</v>
      </c>
      <c r="F2151">
        <v>4</v>
      </c>
      <c r="G2151">
        <v>149</v>
      </c>
      <c r="H2151">
        <v>3100</v>
      </c>
      <c r="I2151">
        <v>461900</v>
      </c>
      <c r="N2151">
        <v>16</v>
      </c>
      <c r="O2151">
        <v>180</v>
      </c>
      <c r="P2151">
        <v>3250</v>
      </c>
      <c r="Q2151">
        <v>585406</v>
      </c>
      <c r="AP2151">
        <v>1</v>
      </c>
      <c r="AQ2151">
        <v>266</v>
      </c>
      <c r="AR2151">
        <v>2900</v>
      </c>
      <c r="AS2151">
        <v>771400</v>
      </c>
    </row>
    <row r="2152" spans="1:45" x14ac:dyDescent="0.2">
      <c r="A2152" s="51">
        <v>39966</v>
      </c>
      <c r="B2152">
        <v>49</v>
      </c>
      <c r="C2152">
        <v>122</v>
      </c>
      <c r="D2152">
        <v>3400</v>
      </c>
      <c r="E2152">
        <v>421096</v>
      </c>
      <c r="F2152">
        <v>37</v>
      </c>
      <c r="G2152">
        <v>144</v>
      </c>
      <c r="H2152">
        <v>3375</v>
      </c>
      <c r="I2152">
        <v>494659</v>
      </c>
      <c r="J2152">
        <v>231</v>
      </c>
      <c r="K2152">
        <v>168</v>
      </c>
      <c r="L2152">
        <v>3455</v>
      </c>
      <c r="M2152">
        <v>584716</v>
      </c>
      <c r="N2152">
        <v>531</v>
      </c>
      <c r="O2152">
        <v>196</v>
      </c>
      <c r="P2152">
        <v>3400</v>
      </c>
      <c r="Q2152">
        <v>677598</v>
      </c>
      <c r="R2152">
        <v>116</v>
      </c>
      <c r="S2152">
        <v>227</v>
      </c>
      <c r="T2152">
        <v>3363</v>
      </c>
      <c r="U2152">
        <v>767670</v>
      </c>
      <c r="V2152">
        <v>46</v>
      </c>
      <c r="W2152">
        <v>260</v>
      </c>
      <c r="X2152">
        <v>3240</v>
      </c>
      <c r="Y2152">
        <v>839364</v>
      </c>
      <c r="Z2152">
        <v>97</v>
      </c>
      <c r="AA2152">
        <v>300</v>
      </c>
      <c r="AB2152">
        <v>3307</v>
      </c>
      <c r="AC2152">
        <v>992161</v>
      </c>
      <c r="AD2152">
        <v>15</v>
      </c>
      <c r="AE2152">
        <v>323</v>
      </c>
      <c r="AF2152">
        <v>3420</v>
      </c>
      <c r="AG2152">
        <v>1104432</v>
      </c>
      <c r="AL2152">
        <v>14</v>
      </c>
      <c r="AM2152">
        <v>435</v>
      </c>
      <c r="AN2152">
        <v>3200</v>
      </c>
      <c r="AO2152">
        <v>1390629</v>
      </c>
      <c r="AP2152">
        <v>3</v>
      </c>
      <c r="AQ2152">
        <v>684</v>
      </c>
      <c r="AR2152">
        <v>2933</v>
      </c>
      <c r="AS2152">
        <v>2005480</v>
      </c>
    </row>
    <row r="2153" spans="1:45" x14ac:dyDescent="0.2">
      <c r="A2153" s="51">
        <v>39968</v>
      </c>
      <c r="B2153">
        <v>1</v>
      </c>
      <c r="C2153">
        <v>110</v>
      </c>
      <c r="D2153">
        <v>3300</v>
      </c>
      <c r="E2153">
        <v>363000</v>
      </c>
      <c r="F2153">
        <v>2</v>
      </c>
      <c r="G2153">
        <v>142</v>
      </c>
      <c r="H2153">
        <v>3450</v>
      </c>
      <c r="I2153">
        <v>489900</v>
      </c>
      <c r="J2153">
        <v>61</v>
      </c>
      <c r="K2153">
        <v>168</v>
      </c>
      <c r="L2153">
        <v>3380</v>
      </c>
      <c r="M2153">
        <v>572959</v>
      </c>
      <c r="N2153">
        <v>100</v>
      </c>
      <c r="O2153">
        <v>197</v>
      </c>
      <c r="P2153">
        <v>3575</v>
      </c>
      <c r="Q2153">
        <v>703905</v>
      </c>
      <c r="R2153">
        <v>88</v>
      </c>
      <c r="S2153">
        <v>234</v>
      </c>
      <c r="T2153">
        <v>3325</v>
      </c>
      <c r="U2153">
        <v>777298</v>
      </c>
      <c r="V2153">
        <v>357</v>
      </c>
      <c r="W2153">
        <v>263</v>
      </c>
      <c r="X2153">
        <v>3262</v>
      </c>
      <c r="Y2153">
        <v>859984</v>
      </c>
      <c r="Z2153">
        <v>63</v>
      </c>
      <c r="AA2153">
        <v>299</v>
      </c>
      <c r="AB2153">
        <v>3225</v>
      </c>
      <c r="AC2153">
        <v>966769</v>
      </c>
      <c r="AD2153">
        <v>30</v>
      </c>
      <c r="AE2153">
        <v>342</v>
      </c>
      <c r="AF2153">
        <v>3260</v>
      </c>
      <c r="AG2153">
        <v>1116224</v>
      </c>
      <c r="AH2153">
        <v>15</v>
      </c>
      <c r="AI2153">
        <v>378</v>
      </c>
      <c r="AJ2153">
        <v>3050</v>
      </c>
      <c r="AK2153">
        <v>1196829</v>
      </c>
      <c r="AP2153">
        <v>1</v>
      </c>
      <c r="AQ2153">
        <v>452</v>
      </c>
      <c r="AR2153">
        <v>3000</v>
      </c>
      <c r="AS2153">
        <v>1356000</v>
      </c>
    </row>
    <row r="2154" spans="1:45" x14ac:dyDescent="0.2">
      <c r="A2154" s="51">
        <v>39969</v>
      </c>
      <c r="J2154">
        <v>51</v>
      </c>
      <c r="K2154">
        <v>157</v>
      </c>
      <c r="L2154">
        <v>3462</v>
      </c>
      <c r="M2154">
        <v>548684</v>
      </c>
      <c r="N2154">
        <v>4</v>
      </c>
      <c r="O2154">
        <v>196</v>
      </c>
      <c r="P2154">
        <v>3450</v>
      </c>
      <c r="Q2154">
        <v>677925</v>
      </c>
      <c r="R2154">
        <v>20</v>
      </c>
      <c r="S2154">
        <v>240</v>
      </c>
      <c r="T2154">
        <v>3400</v>
      </c>
      <c r="U2154">
        <v>814640</v>
      </c>
      <c r="Z2154">
        <v>60</v>
      </c>
      <c r="AA2154">
        <v>303</v>
      </c>
      <c r="AB2154">
        <v>3270</v>
      </c>
      <c r="AC2154">
        <v>983347</v>
      </c>
      <c r="AL2154">
        <v>5</v>
      </c>
      <c r="AM2154">
        <v>460</v>
      </c>
      <c r="AN2154">
        <v>3060</v>
      </c>
      <c r="AO2154">
        <v>1431472</v>
      </c>
      <c r="AP2154">
        <v>1</v>
      </c>
      <c r="AQ2154">
        <v>530</v>
      </c>
      <c r="AR2154">
        <v>2940</v>
      </c>
      <c r="AS2154">
        <v>1558200</v>
      </c>
    </row>
    <row r="2155" spans="1:45" x14ac:dyDescent="0.2">
      <c r="A2155" s="51">
        <v>39972</v>
      </c>
      <c r="B2155">
        <v>11</v>
      </c>
      <c r="C2155">
        <v>119</v>
      </c>
      <c r="D2155">
        <v>2967</v>
      </c>
      <c r="E2155">
        <v>360145</v>
      </c>
      <c r="N2155">
        <v>21</v>
      </c>
      <c r="O2155">
        <v>184</v>
      </c>
      <c r="P2155">
        <v>3175</v>
      </c>
      <c r="Q2155">
        <v>590571</v>
      </c>
      <c r="R2155">
        <v>19</v>
      </c>
      <c r="S2155">
        <v>231</v>
      </c>
      <c r="T2155">
        <v>3100</v>
      </c>
      <c r="U2155">
        <v>718194</v>
      </c>
      <c r="V2155">
        <v>20</v>
      </c>
      <c r="W2155">
        <v>265</v>
      </c>
      <c r="X2155">
        <v>3240</v>
      </c>
      <c r="Y2155">
        <v>859572</v>
      </c>
      <c r="AH2155">
        <v>2</v>
      </c>
      <c r="AI2155">
        <v>382</v>
      </c>
      <c r="AJ2155">
        <v>2800</v>
      </c>
      <c r="AK2155">
        <v>1069600</v>
      </c>
      <c r="AP2155">
        <v>5</v>
      </c>
      <c r="AQ2155">
        <v>643</v>
      </c>
      <c r="AR2155">
        <v>2968</v>
      </c>
      <c r="AS2155">
        <v>1916336</v>
      </c>
    </row>
    <row r="2156" spans="1:45" x14ac:dyDescent="0.2">
      <c r="A2156" s="51">
        <v>39973</v>
      </c>
      <c r="B2156">
        <v>16</v>
      </c>
      <c r="C2156">
        <v>121</v>
      </c>
      <c r="D2156">
        <v>3525</v>
      </c>
      <c r="E2156">
        <v>425100</v>
      </c>
      <c r="F2156">
        <v>13</v>
      </c>
      <c r="G2156">
        <v>134</v>
      </c>
      <c r="H2156">
        <v>3500</v>
      </c>
      <c r="I2156">
        <v>476369</v>
      </c>
      <c r="J2156">
        <v>171</v>
      </c>
      <c r="K2156">
        <v>168</v>
      </c>
      <c r="L2156">
        <v>3489</v>
      </c>
      <c r="M2156">
        <v>588374</v>
      </c>
      <c r="N2156">
        <v>470</v>
      </c>
      <c r="O2156">
        <v>201</v>
      </c>
      <c r="P2156">
        <v>3462</v>
      </c>
      <c r="Q2156">
        <v>702181</v>
      </c>
      <c r="R2156">
        <v>133</v>
      </c>
      <c r="S2156">
        <v>230</v>
      </c>
      <c r="T2156">
        <v>3413</v>
      </c>
      <c r="U2156">
        <v>783627</v>
      </c>
      <c r="V2156">
        <v>24</v>
      </c>
      <c r="W2156">
        <v>254</v>
      </c>
      <c r="X2156">
        <v>3300</v>
      </c>
      <c r="Y2156">
        <v>867545</v>
      </c>
      <c r="Z2156">
        <v>40</v>
      </c>
      <c r="AA2156">
        <v>294</v>
      </c>
      <c r="AB2156">
        <v>3190</v>
      </c>
      <c r="AC2156">
        <v>938176</v>
      </c>
      <c r="AD2156">
        <v>4</v>
      </c>
      <c r="AE2156">
        <v>346</v>
      </c>
      <c r="AF2156">
        <v>3120</v>
      </c>
      <c r="AG2156">
        <v>1079520</v>
      </c>
      <c r="AL2156">
        <v>3</v>
      </c>
      <c r="AM2156">
        <v>690</v>
      </c>
      <c r="AN2156">
        <v>2847</v>
      </c>
      <c r="AO2156">
        <v>1962440</v>
      </c>
    </row>
    <row r="2157" spans="1:45" x14ac:dyDescent="0.2">
      <c r="A2157" s="51">
        <v>39975</v>
      </c>
      <c r="B2157">
        <v>33</v>
      </c>
      <c r="C2157">
        <v>107</v>
      </c>
      <c r="D2157">
        <v>3417</v>
      </c>
      <c r="E2157">
        <v>358261</v>
      </c>
      <c r="F2157">
        <v>34</v>
      </c>
      <c r="G2157">
        <v>139</v>
      </c>
      <c r="H2157">
        <v>3440</v>
      </c>
      <c r="I2157">
        <v>480850</v>
      </c>
      <c r="J2157">
        <v>85</v>
      </c>
      <c r="K2157">
        <v>173</v>
      </c>
      <c r="L2157">
        <v>3479</v>
      </c>
      <c r="M2157">
        <v>605192</v>
      </c>
      <c r="N2157">
        <v>158</v>
      </c>
      <c r="O2157">
        <v>199</v>
      </c>
      <c r="P2157">
        <v>3396</v>
      </c>
      <c r="Q2157">
        <v>682280</v>
      </c>
      <c r="R2157">
        <v>104</v>
      </c>
      <c r="S2157">
        <v>233</v>
      </c>
      <c r="T2157">
        <v>3330</v>
      </c>
      <c r="U2157">
        <v>785535</v>
      </c>
      <c r="V2157">
        <v>140</v>
      </c>
      <c r="W2157">
        <v>258</v>
      </c>
      <c r="X2157">
        <v>3268</v>
      </c>
      <c r="Y2157">
        <v>847367</v>
      </c>
      <c r="Z2157">
        <v>121</v>
      </c>
      <c r="AA2157">
        <v>299</v>
      </c>
      <c r="AB2157">
        <v>3183</v>
      </c>
      <c r="AC2157">
        <v>949384</v>
      </c>
      <c r="AD2157">
        <v>89</v>
      </c>
      <c r="AE2157">
        <v>342</v>
      </c>
      <c r="AF2157">
        <v>3169</v>
      </c>
      <c r="AG2157">
        <v>1094530</v>
      </c>
      <c r="AH2157">
        <v>18</v>
      </c>
      <c r="AI2157">
        <v>388</v>
      </c>
      <c r="AJ2157">
        <v>3067</v>
      </c>
      <c r="AK2157">
        <v>1179796</v>
      </c>
      <c r="AP2157">
        <v>5</v>
      </c>
      <c r="AQ2157">
        <v>553</v>
      </c>
      <c r="AR2157">
        <v>2963</v>
      </c>
      <c r="AS2157">
        <v>1557240</v>
      </c>
    </row>
    <row r="2158" spans="1:45" x14ac:dyDescent="0.2">
      <c r="A2158" s="51">
        <v>39976</v>
      </c>
      <c r="B2158">
        <v>29</v>
      </c>
      <c r="C2158">
        <v>110</v>
      </c>
      <c r="D2158">
        <v>3467</v>
      </c>
      <c r="E2158">
        <v>389066</v>
      </c>
      <c r="F2158">
        <v>28</v>
      </c>
      <c r="G2158">
        <v>134</v>
      </c>
      <c r="H2158">
        <v>3475</v>
      </c>
      <c r="I2158">
        <v>468807</v>
      </c>
      <c r="J2158">
        <v>72</v>
      </c>
      <c r="K2158">
        <v>166</v>
      </c>
      <c r="L2158">
        <v>3488</v>
      </c>
      <c r="M2158">
        <v>581426</v>
      </c>
      <c r="N2158">
        <v>45</v>
      </c>
      <c r="O2158">
        <v>195</v>
      </c>
      <c r="P2158">
        <v>3475</v>
      </c>
      <c r="Q2158">
        <v>674116</v>
      </c>
      <c r="R2158">
        <v>22</v>
      </c>
      <c r="S2158">
        <v>240</v>
      </c>
      <c r="T2158">
        <v>3380</v>
      </c>
      <c r="U2158">
        <v>805687</v>
      </c>
      <c r="V2158">
        <v>24</v>
      </c>
      <c r="W2158">
        <v>256</v>
      </c>
      <c r="X2158">
        <v>3320</v>
      </c>
      <c r="Y2158">
        <v>852382</v>
      </c>
      <c r="Z2158">
        <v>15</v>
      </c>
      <c r="AA2158">
        <v>305</v>
      </c>
      <c r="AB2158">
        <v>3200</v>
      </c>
      <c r="AC2158">
        <v>974933</v>
      </c>
      <c r="AD2158">
        <v>14</v>
      </c>
      <c r="AE2158">
        <v>344</v>
      </c>
      <c r="AF2158">
        <v>3200</v>
      </c>
      <c r="AG2158">
        <v>1101714</v>
      </c>
      <c r="AH2158">
        <v>19</v>
      </c>
      <c r="AI2158">
        <v>363</v>
      </c>
      <c r="AJ2158">
        <v>3180</v>
      </c>
      <c r="AK2158">
        <v>1137139</v>
      </c>
    </row>
    <row r="2159" spans="1:45" x14ac:dyDescent="0.2">
      <c r="A2159" s="51">
        <v>39979</v>
      </c>
    </row>
    <row r="2160" spans="1:45" x14ac:dyDescent="0.2">
      <c r="A2160" s="51">
        <v>39980</v>
      </c>
      <c r="B2160">
        <v>37</v>
      </c>
      <c r="C2160">
        <v>121</v>
      </c>
      <c r="D2160">
        <v>3500</v>
      </c>
      <c r="E2160">
        <v>427735</v>
      </c>
      <c r="F2160">
        <v>81</v>
      </c>
      <c r="G2160">
        <v>145</v>
      </c>
      <c r="H2160">
        <v>3617</v>
      </c>
      <c r="I2160">
        <v>526509</v>
      </c>
      <c r="J2160">
        <v>125</v>
      </c>
      <c r="K2160">
        <v>167</v>
      </c>
      <c r="L2160">
        <v>3457</v>
      </c>
      <c r="M2160">
        <v>580784</v>
      </c>
      <c r="N2160">
        <v>512</v>
      </c>
      <c r="O2160">
        <v>199</v>
      </c>
      <c r="P2160">
        <v>3400</v>
      </c>
      <c r="Q2160">
        <v>689879</v>
      </c>
      <c r="R2160">
        <v>140</v>
      </c>
      <c r="S2160">
        <v>228</v>
      </c>
      <c r="T2160">
        <v>3329</v>
      </c>
      <c r="U2160">
        <v>758444</v>
      </c>
      <c r="V2160">
        <v>193</v>
      </c>
      <c r="W2160">
        <v>263</v>
      </c>
      <c r="X2160">
        <v>3218</v>
      </c>
      <c r="Y2160">
        <v>850492</v>
      </c>
      <c r="Z2160">
        <v>28</v>
      </c>
      <c r="AA2160">
        <v>296</v>
      </c>
      <c r="AB2160">
        <v>3130</v>
      </c>
      <c r="AC2160">
        <v>935413</v>
      </c>
      <c r="AD2160">
        <v>15</v>
      </c>
      <c r="AE2160">
        <v>336</v>
      </c>
      <c r="AF2160">
        <v>3127</v>
      </c>
      <c r="AG2160">
        <v>1061165</v>
      </c>
      <c r="AH2160">
        <v>6</v>
      </c>
      <c r="AI2160">
        <v>372</v>
      </c>
      <c r="AJ2160">
        <v>3080</v>
      </c>
      <c r="AK2160">
        <v>1145760</v>
      </c>
      <c r="AL2160">
        <v>13</v>
      </c>
      <c r="AM2160">
        <v>466</v>
      </c>
      <c r="AN2160">
        <v>3000</v>
      </c>
      <c r="AO2160">
        <v>1399385</v>
      </c>
      <c r="AP2160">
        <v>4</v>
      </c>
      <c r="AQ2160">
        <v>636</v>
      </c>
      <c r="AR2160">
        <v>2890</v>
      </c>
      <c r="AS2160">
        <v>1839560</v>
      </c>
    </row>
    <row r="2161" spans="1:45" x14ac:dyDescent="0.2">
      <c r="A2161" s="51">
        <v>39982</v>
      </c>
      <c r="AP2161">
        <v>3</v>
      </c>
      <c r="AQ2161">
        <v>571</v>
      </c>
      <c r="AR2161">
        <v>2860</v>
      </c>
      <c r="AS2161">
        <v>1631680</v>
      </c>
    </row>
    <row r="2162" spans="1:45" x14ac:dyDescent="0.2">
      <c r="A2162" s="51">
        <v>39983</v>
      </c>
    </row>
    <row r="2163" spans="1:45" x14ac:dyDescent="0.2">
      <c r="A2163" s="51">
        <v>39986</v>
      </c>
    </row>
    <row r="2164" spans="1:45" x14ac:dyDescent="0.2">
      <c r="A2164" s="51">
        <v>39987</v>
      </c>
      <c r="B2164">
        <v>26</v>
      </c>
      <c r="C2164">
        <v>125</v>
      </c>
      <c r="D2164">
        <v>3525</v>
      </c>
      <c r="E2164">
        <v>451358</v>
      </c>
      <c r="F2164">
        <v>39</v>
      </c>
      <c r="G2164">
        <v>141</v>
      </c>
      <c r="H2164">
        <v>3600</v>
      </c>
      <c r="I2164">
        <v>511815</v>
      </c>
      <c r="J2164">
        <v>189</v>
      </c>
      <c r="K2164">
        <v>167</v>
      </c>
      <c r="L2164">
        <v>3486</v>
      </c>
      <c r="M2164">
        <v>591513</v>
      </c>
      <c r="N2164">
        <v>450</v>
      </c>
      <c r="O2164">
        <v>198</v>
      </c>
      <c r="P2164">
        <v>3417</v>
      </c>
      <c r="Q2164">
        <v>688956</v>
      </c>
      <c r="R2164">
        <v>67</v>
      </c>
      <c r="S2164">
        <v>232</v>
      </c>
      <c r="T2164">
        <v>3276</v>
      </c>
      <c r="U2164">
        <v>764845</v>
      </c>
      <c r="V2164">
        <v>96</v>
      </c>
      <c r="W2164">
        <v>257</v>
      </c>
      <c r="X2164">
        <v>3188</v>
      </c>
      <c r="Y2164">
        <v>818381</v>
      </c>
      <c r="Z2164">
        <v>62</v>
      </c>
      <c r="AA2164">
        <v>286</v>
      </c>
      <c r="AB2164">
        <v>3260</v>
      </c>
      <c r="AC2164">
        <v>934117</v>
      </c>
      <c r="AD2164">
        <v>1</v>
      </c>
      <c r="AE2164">
        <v>350</v>
      </c>
      <c r="AF2164">
        <v>3040</v>
      </c>
      <c r="AG2164">
        <v>1064000</v>
      </c>
      <c r="AP2164">
        <v>1</v>
      </c>
      <c r="AQ2164">
        <v>638</v>
      </c>
      <c r="AR2164">
        <v>2860</v>
      </c>
      <c r="AS2164">
        <v>1824680</v>
      </c>
    </row>
    <row r="2165" spans="1:45" x14ac:dyDescent="0.2">
      <c r="A2165" s="51">
        <v>39989</v>
      </c>
      <c r="B2165">
        <v>17</v>
      </c>
      <c r="C2165">
        <v>107</v>
      </c>
      <c r="D2165">
        <v>3340</v>
      </c>
      <c r="E2165">
        <v>361388</v>
      </c>
      <c r="F2165">
        <v>65</v>
      </c>
      <c r="G2165">
        <v>142</v>
      </c>
      <c r="H2165">
        <v>3520</v>
      </c>
      <c r="I2165">
        <v>519000</v>
      </c>
      <c r="J2165">
        <v>6</v>
      </c>
      <c r="K2165">
        <v>161</v>
      </c>
      <c r="L2165">
        <v>3425</v>
      </c>
      <c r="M2165">
        <v>569567</v>
      </c>
      <c r="N2165">
        <v>240</v>
      </c>
      <c r="O2165">
        <v>203</v>
      </c>
      <c r="P2165">
        <v>3381</v>
      </c>
      <c r="Q2165">
        <v>686281</v>
      </c>
      <c r="R2165">
        <v>139</v>
      </c>
      <c r="S2165">
        <v>243</v>
      </c>
      <c r="T2165">
        <v>3260</v>
      </c>
      <c r="U2165">
        <v>791155</v>
      </c>
      <c r="V2165">
        <v>171</v>
      </c>
      <c r="W2165">
        <v>262</v>
      </c>
      <c r="X2165">
        <v>3165</v>
      </c>
      <c r="Y2165">
        <v>834748</v>
      </c>
      <c r="Z2165">
        <v>112</v>
      </c>
      <c r="AA2165">
        <v>289</v>
      </c>
      <c r="AB2165">
        <v>3243</v>
      </c>
      <c r="AC2165">
        <v>944441</v>
      </c>
      <c r="AD2165">
        <v>28</v>
      </c>
      <c r="AE2165">
        <v>333</v>
      </c>
      <c r="AF2165">
        <v>3210</v>
      </c>
      <c r="AG2165">
        <v>1078850</v>
      </c>
      <c r="AP2165">
        <v>5</v>
      </c>
      <c r="AQ2165">
        <v>707</v>
      </c>
      <c r="AR2165">
        <v>2712</v>
      </c>
      <c r="AS2165">
        <v>1912448</v>
      </c>
    </row>
    <row r="2166" spans="1:45" x14ac:dyDescent="0.2">
      <c r="A2166" s="51">
        <v>39990</v>
      </c>
      <c r="B2166">
        <v>16</v>
      </c>
      <c r="C2166">
        <v>121</v>
      </c>
      <c r="D2166">
        <v>3525</v>
      </c>
      <c r="E2166">
        <v>425500</v>
      </c>
      <c r="F2166">
        <v>13</v>
      </c>
      <c r="G2166">
        <v>134</v>
      </c>
      <c r="H2166">
        <v>3500</v>
      </c>
      <c r="I2166">
        <v>476369</v>
      </c>
      <c r="J2166">
        <v>171</v>
      </c>
      <c r="K2166">
        <v>168</v>
      </c>
      <c r="L2166">
        <v>3489</v>
      </c>
      <c r="M2166">
        <v>588374</v>
      </c>
      <c r="N2166">
        <v>470</v>
      </c>
      <c r="O2166">
        <v>201</v>
      </c>
      <c r="P2166">
        <v>3462</v>
      </c>
      <c r="Q2166">
        <v>702181</v>
      </c>
      <c r="R2166">
        <v>133</v>
      </c>
      <c r="S2166">
        <v>230</v>
      </c>
      <c r="T2166">
        <v>3413</v>
      </c>
      <c r="U2166">
        <v>783627</v>
      </c>
      <c r="V2166">
        <v>24</v>
      </c>
      <c r="W2166">
        <v>254</v>
      </c>
      <c r="X2166">
        <v>3300</v>
      </c>
      <c r="Y2166">
        <v>857545</v>
      </c>
      <c r="Z2166">
        <v>40</v>
      </c>
      <c r="AA2166">
        <v>294</v>
      </c>
      <c r="AB2166">
        <v>3190</v>
      </c>
      <c r="AC2166">
        <v>938176</v>
      </c>
      <c r="AD2166">
        <v>4</v>
      </c>
      <c r="AE2166">
        <v>346</v>
      </c>
      <c r="AF2166">
        <v>3120</v>
      </c>
      <c r="AG2166">
        <v>1079520</v>
      </c>
      <c r="AP2166">
        <v>3</v>
      </c>
      <c r="AQ2166">
        <v>690</v>
      </c>
      <c r="AR2166">
        <v>2847</v>
      </c>
      <c r="AS2166">
        <v>1962440</v>
      </c>
    </row>
    <row r="2167" spans="1:45" x14ac:dyDescent="0.2">
      <c r="A2167" s="51">
        <v>39993</v>
      </c>
    </row>
    <row r="2168" spans="1:45" x14ac:dyDescent="0.2">
      <c r="A2168" s="51">
        <v>39994</v>
      </c>
      <c r="B2168">
        <v>28</v>
      </c>
      <c r="C2168">
        <v>121</v>
      </c>
      <c r="D2168">
        <v>3550</v>
      </c>
      <c r="E2168">
        <v>430564</v>
      </c>
      <c r="F2168">
        <v>27</v>
      </c>
      <c r="G2168">
        <v>137</v>
      </c>
      <c r="H2168">
        <v>3525</v>
      </c>
      <c r="I2168">
        <v>478422</v>
      </c>
      <c r="J2168">
        <v>144</v>
      </c>
      <c r="K2168">
        <v>164</v>
      </c>
      <c r="L2168">
        <v>3469</v>
      </c>
      <c r="M2168">
        <v>570705</v>
      </c>
      <c r="N2168">
        <v>379</v>
      </c>
      <c r="O2168">
        <v>201</v>
      </c>
      <c r="P2168">
        <v>3381</v>
      </c>
      <c r="Q2168">
        <v>685326</v>
      </c>
      <c r="R2168">
        <v>338</v>
      </c>
      <c r="S2168">
        <v>229</v>
      </c>
      <c r="T2168">
        <v>3388</v>
      </c>
      <c r="U2168">
        <v>777605</v>
      </c>
      <c r="V2168">
        <v>83</v>
      </c>
      <c r="W2168">
        <v>261</v>
      </c>
      <c r="X2168">
        <v>3304</v>
      </c>
      <c r="Y2168">
        <v>864560</v>
      </c>
      <c r="Z2168">
        <v>76</v>
      </c>
      <c r="AA2168">
        <v>296</v>
      </c>
      <c r="AB2168">
        <v>3285</v>
      </c>
      <c r="AC2168">
        <v>971571</v>
      </c>
      <c r="AD2168">
        <v>46</v>
      </c>
      <c r="AE2168">
        <v>331</v>
      </c>
      <c r="AF2168">
        <v>3167</v>
      </c>
      <c r="AG2168">
        <v>1056130</v>
      </c>
      <c r="AH2168">
        <v>17</v>
      </c>
      <c r="AI2168">
        <v>379</v>
      </c>
      <c r="AJ2168">
        <v>3000</v>
      </c>
      <c r="AK2168">
        <v>1133600</v>
      </c>
      <c r="AP2168">
        <v>1</v>
      </c>
      <c r="AQ2168">
        <v>868</v>
      </c>
      <c r="AR2168">
        <v>2820</v>
      </c>
      <c r="AS2168">
        <v>2447760</v>
      </c>
    </row>
    <row r="2169" spans="1:45" x14ac:dyDescent="0.2">
      <c r="A2169" s="51"/>
    </row>
    <row r="2170" spans="1:45" x14ac:dyDescent="0.2">
      <c r="A2170" s="51"/>
    </row>
    <row r="2171" spans="1:45" x14ac:dyDescent="0.2">
      <c r="A2171" s="51">
        <v>39996</v>
      </c>
      <c r="AL2171">
        <v>13</v>
      </c>
      <c r="AM2171">
        <v>490</v>
      </c>
      <c r="AN2171">
        <v>2980</v>
      </c>
      <c r="AO2171">
        <v>1461117</v>
      </c>
      <c r="AP2171">
        <v>10</v>
      </c>
      <c r="AQ2171">
        <v>613</v>
      </c>
      <c r="AR2171">
        <v>2803</v>
      </c>
      <c r="AS2171">
        <v>1720240</v>
      </c>
    </row>
    <row r="2172" spans="1:45" x14ac:dyDescent="0.2">
      <c r="A2172" s="51">
        <v>39997</v>
      </c>
      <c r="B2172">
        <v>13</v>
      </c>
      <c r="C2172">
        <v>121</v>
      </c>
      <c r="D2172">
        <v>3400</v>
      </c>
      <c r="E2172">
        <v>412185</v>
      </c>
      <c r="F2172">
        <v>26</v>
      </c>
      <c r="G2172">
        <v>139</v>
      </c>
      <c r="H2172">
        <v>3462</v>
      </c>
      <c r="I2172">
        <v>481227</v>
      </c>
      <c r="J2172">
        <v>29</v>
      </c>
      <c r="K2172">
        <v>167</v>
      </c>
      <c r="L2172">
        <v>3400</v>
      </c>
      <c r="M2172">
        <v>566276</v>
      </c>
      <c r="N2172">
        <v>100</v>
      </c>
      <c r="O2172">
        <v>192</v>
      </c>
      <c r="P2172">
        <v>3414</v>
      </c>
      <c r="Q2172">
        <v>657038</v>
      </c>
      <c r="R2172">
        <v>23</v>
      </c>
      <c r="S2172">
        <v>239</v>
      </c>
      <c r="T2172">
        <v>3195</v>
      </c>
      <c r="U2172">
        <v>772928</v>
      </c>
      <c r="Z2172">
        <v>150</v>
      </c>
      <c r="AA2172">
        <v>286</v>
      </c>
      <c r="AB2172">
        <v>3200</v>
      </c>
      <c r="AC2172">
        <v>916373</v>
      </c>
      <c r="AP2172">
        <v>6</v>
      </c>
      <c r="AQ2172">
        <v>525</v>
      </c>
      <c r="AR2172">
        <v>2935</v>
      </c>
      <c r="AS2172">
        <v>1545533</v>
      </c>
    </row>
    <row r="2173" spans="1:45" x14ac:dyDescent="0.2">
      <c r="A2173" s="51">
        <v>40000</v>
      </c>
      <c r="J2173">
        <v>25</v>
      </c>
      <c r="K2173">
        <v>165</v>
      </c>
      <c r="L2173">
        <v>3400</v>
      </c>
      <c r="M2173">
        <v>560048</v>
      </c>
      <c r="N2173">
        <v>77</v>
      </c>
      <c r="O2173">
        <v>196</v>
      </c>
      <c r="P2173">
        <v>3367</v>
      </c>
      <c r="Q2173">
        <v>660269</v>
      </c>
      <c r="AP2173">
        <v>9</v>
      </c>
      <c r="AQ2173">
        <v>624</v>
      </c>
      <c r="AR2173">
        <v>2864</v>
      </c>
      <c r="AS2173">
        <v>1785987</v>
      </c>
    </row>
    <row r="2174" spans="1:45" x14ac:dyDescent="0.2">
      <c r="A2174" s="51">
        <v>40001</v>
      </c>
      <c r="B2174">
        <v>10</v>
      </c>
      <c r="C2174">
        <v>122</v>
      </c>
      <c r="D2174">
        <v>3475</v>
      </c>
      <c r="E2174">
        <v>414150</v>
      </c>
      <c r="F2174">
        <v>102</v>
      </c>
      <c r="G2174">
        <v>142</v>
      </c>
      <c r="H2174">
        <v>3500</v>
      </c>
      <c r="I2174">
        <v>499274</v>
      </c>
      <c r="J2174">
        <v>91</v>
      </c>
      <c r="K2174">
        <v>164</v>
      </c>
      <c r="L2174">
        <v>3525</v>
      </c>
      <c r="M2174">
        <v>581702</v>
      </c>
      <c r="N2174">
        <v>217</v>
      </c>
      <c r="O2174">
        <v>200</v>
      </c>
      <c r="P2174">
        <v>3377</v>
      </c>
      <c r="Q2174">
        <v>683984</v>
      </c>
      <c r="R2174">
        <v>183</v>
      </c>
      <c r="S2174">
        <v>236</v>
      </c>
      <c r="T2174">
        <v>3316</v>
      </c>
      <c r="U2174">
        <v>787935</v>
      </c>
      <c r="V2174">
        <v>120</v>
      </c>
      <c r="W2174">
        <v>262</v>
      </c>
      <c r="X2174">
        <v>3229</v>
      </c>
      <c r="Y2174">
        <v>845536</v>
      </c>
      <c r="Z2174">
        <v>154</v>
      </c>
      <c r="AA2174">
        <v>295</v>
      </c>
      <c r="AB2174">
        <v>3205</v>
      </c>
      <c r="AC2174">
        <v>948098</v>
      </c>
      <c r="AD2174">
        <v>94</v>
      </c>
      <c r="AE2174">
        <v>332</v>
      </c>
      <c r="AF2174">
        <v>3157</v>
      </c>
      <c r="AG2174">
        <v>1053761</v>
      </c>
      <c r="AH2174">
        <v>1</v>
      </c>
      <c r="AI2174">
        <v>394</v>
      </c>
      <c r="AJ2174">
        <v>2800</v>
      </c>
      <c r="AK2174">
        <v>1103200</v>
      </c>
      <c r="AL2174">
        <v>74</v>
      </c>
      <c r="AM2174">
        <v>483</v>
      </c>
      <c r="AN2174">
        <v>2973</v>
      </c>
      <c r="AO2174">
        <v>1448592</v>
      </c>
      <c r="AP2174">
        <v>2</v>
      </c>
      <c r="AQ2174">
        <v>699</v>
      </c>
      <c r="AR2174">
        <v>3020</v>
      </c>
      <c r="AS2174">
        <v>2110980</v>
      </c>
    </row>
    <row r="2175" spans="1:45" x14ac:dyDescent="0.2">
      <c r="A2175" s="51">
        <v>40003</v>
      </c>
      <c r="F2175">
        <v>33</v>
      </c>
      <c r="G2175">
        <v>137</v>
      </c>
      <c r="H2175">
        <v>3167</v>
      </c>
      <c r="I2175">
        <v>443339</v>
      </c>
      <c r="J2175">
        <v>50</v>
      </c>
      <c r="K2175">
        <v>168</v>
      </c>
      <c r="L2175">
        <v>3388</v>
      </c>
      <c r="M2175">
        <v>575906</v>
      </c>
      <c r="N2175">
        <v>143</v>
      </c>
      <c r="O2175">
        <v>200</v>
      </c>
      <c r="P2175">
        <v>3300</v>
      </c>
      <c r="Q2175">
        <v>676527</v>
      </c>
      <c r="R2175">
        <v>284</v>
      </c>
      <c r="S2175">
        <v>231</v>
      </c>
      <c r="T2175">
        <v>3288</v>
      </c>
      <c r="U2175">
        <v>785408</v>
      </c>
      <c r="V2175">
        <v>21</v>
      </c>
      <c r="W2175">
        <v>275</v>
      </c>
      <c r="X2175">
        <v>2950</v>
      </c>
      <c r="Y2175">
        <v>867636</v>
      </c>
      <c r="Z2175">
        <v>67</v>
      </c>
      <c r="AA2175">
        <v>298</v>
      </c>
      <c r="AB2175">
        <v>3123</v>
      </c>
      <c r="AC2175">
        <v>941919</v>
      </c>
      <c r="AD2175">
        <v>152</v>
      </c>
      <c r="AE2175">
        <v>333</v>
      </c>
      <c r="AF2175">
        <v>3124</v>
      </c>
      <c r="AG2175">
        <v>1047375</v>
      </c>
      <c r="AH2175">
        <v>16</v>
      </c>
      <c r="AI2175">
        <v>363</v>
      </c>
      <c r="AJ2175">
        <v>3060</v>
      </c>
      <c r="AK2175">
        <v>1109632</v>
      </c>
    </row>
    <row r="2176" spans="1:45" x14ac:dyDescent="0.2">
      <c r="A2176" s="51">
        <v>40004</v>
      </c>
      <c r="B2176">
        <v>56</v>
      </c>
      <c r="C2176">
        <v>121</v>
      </c>
      <c r="D2176">
        <v>3464</v>
      </c>
      <c r="E2176">
        <v>414636</v>
      </c>
      <c r="F2176">
        <v>52</v>
      </c>
      <c r="G2176">
        <v>147</v>
      </c>
      <c r="H2176">
        <v>3450</v>
      </c>
      <c r="I2176">
        <v>508827</v>
      </c>
      <c r="J2176">
        <v>101</v>
      </c>
      <c r="K2176">
        <v>164</v>
      </c>
      <c r="L2176">
        <v>3440</v>
      </c>
      <c r="M2176">
        <v>567050</v>
      </c>
      <c r="N2176">
        <v>60</v>
      </c>
      <c r="O2176">
        <v>194</v>
      </c>
      <c r="P2176">
        <v>3293</v>
      </c>
      <c r="Q2176">
        <v>642720</v>
      </c>
      <c r="R2176">
        <v>46</v>
      </c>
      <c r="S2176">
        <v>238</v>
      </c>
      <c r="T2176">
        <v>3213</v>
      </c>
      <c r="U2176">
        <v>767877</v>
      </c>
      <c r="V2176">
        <v>76</v>
      </c>
      <c r="W2176">
        <v>264</v>
      </c>
      <c r="X2176">
        <v>3188</v>
      </c>
      <c r="Y2176">
        <v>841054</v>
      </c>
      <c r="AD2176">
        <v>11</v>
      </c>
      <c r="AE2176">
        <v>339</v>
      </c>
      <c r="AF2176">
        <v>3000</v>
      </c>
      <c r="AG2176">
        <v>1016727</v>
      </c>
      <c r="AH2176">
        <v>3</v>
      </c>
      <c r="AI2176">
        <v>383</v>
      </c>
      <c r="AJ2176">
        <v>3070</v>
      </c>
      <c r="AK2176">
        <v>1167920</v>
      </c>
      <c r="AP2176">
        <v>11</v>
      </c>
      <c r="AQ2176">
        <v>531</v>
      </c>
      <c r="AR2176">
        <v>2900</v>
      </c>
      <c r="AS2176">
        <v>1541218</v>
      </c>
    </row>
    <row r="2177" spans="1:45" x14ac:dyDescent="0.2">
      <c r="A2177" s="51">
        <v>40007</v>
      </c>
      <c r="B2177">
        <v>15</v>
      </c>
      <c r="C2177">
        <v>114</v>
      </c>
      <c r="D2177">
        <v>3400</v>
      </c>
      <c r="E2177">
        <v>383087</v>
      </c>
      <c r="F2177">
        <v>4</v>
      </c>
      <c r="G2177">
        <v>134</v>
      </c>
      <c r="H2177">
        <v>3350</v>
      </c>
      <c r="I2177">
        <v>447225</v>
      </c>
      <c r="J2177">
        <v>30</v>
      </c>
      <c r="K2177">
        <v>160</v>
      </c>
      <c r="L2177">
        <v>3350</v>
      </c>
      <c r="M2177">
        <v>536893</v>
      </c>
      <c r="N2177">
        <v>10</v>
      </c>
      <c r="O2177">
        <v>207</v>
      </c>
      <c r="P2177">
        <v>3300</v>
      </c>
      <c r="Q2177">
        <v>681780</v>
      </c>
      <c r="V2177">
        <v>37</v>
      </c>
      <c r="W2177">
        <v>274</v>
      </c>
      <c r="X2177">
        <v>3080</v>
      </c>
      <c r="Y2177">
        <v>854205</v>
      </c>
      <c r="Z2177">
        <v>1</v>
      </c>
      <c r="AA2177">
        <v>290</v>
      </c>
      <c r="AB2177">
        <v>3060</v>
      </c>
      <c r="AC2177">
        <v>887400</v>
      </c>
      <c r="AP2177">
        <v>3</v>
      </c>
      <c r="AQ2177">
        <v>641</v>
      </c>
      <c r="AR2177">
        <v>2820</v>
      </c>
      <c r="AS2177">
        <v>1808080</v>
      </c>
    </row>
    <row r="2178" spans="1:45" x14ac:dyDescent="0.2">
      <c r="A2178" s="51">
        <v>40008</v>
      </c>
      <c r="B2178">
        <v>56</v>
      </c>
      <c r="C2178">
        <v>122</v>
      </c>
      <c r="D2178">
        <v>3450</v>
      </c>
      <c r="E2178">
        <v>419857</v>
      </c>
      <c r="F2178">
        <v>63</v>
      </c>
      <c r="G2178">
        <v>142</v>
      </c>
      <c r="H2178">
        <v>3517</v>
      </c>
      <c r="I2178">
        <v>500932</v>
      </c>
      <c r="J2178">
        <v>183</v>
      </c>
      <c r="K2178">
        <v>164</v>
      </c>
      <c r="L2178">
        <v>3506</v>
      </c>
      <c r="M2178">
        <v>575527</v>
      </c>
      <c r="N2178">
        <v>434</v>
      </c>
      <c r="O2178">
        <v>201</v>
      </c>
      <c r="P2178">
        <v>3319</v>
      </c>
      <c r="Q2178">
        <v>678954</v>
      </c>
      <c r="R2178">
        <v>190</v>
      </c>
      <c r="S2178">
        <v>231</v>
      </c>
      <c r="T2178">
        <v>3348</v>
      </c>
      <c r="U2178">
        <v>773318</v>
      </c>
      <c r="V2178">
        <v>228</v>
      </c>
      <c r="W2178">
        <v>263</v>
      </c>
      <c r="X2178">
        <v>3225</v>
      </c>
      <c r="Y2178">
        <v>847947</v>
      </c>
      <c r="Z2178">
        <v>61</v>
      </c>
      <c r="AA2178">
        <v>296</v>
      </c>
      <c r="AB2178">
        <v>3120</v>
      </c>
      <c r="AC2178">
        <v>924590</v>
      </c>
      <c r="AD2178">
        <v>72</v>
      </c>
      <c r="AE2178">
        <v>335</v>
      </c>
      <c r="AF2178">
        <v>3075</v>
      </c>
      <c r="AG2178">
        <v>1030152</v>
      </c>
      <c r="AH2178">
        <v>34</v>
      </c>
      <c r="AI2178">
        <v>375</v>
      </c>
      <c r="AJ2178">
        <v>2940</v>
      </c>
      <c r="AK2178">
        <v>1115985</v>
      </c>
      <c r="AP2178">
        <v>1</v>
      </c>
      <c r="AQ2178">
        <v>758</v>
      </c>
      <c r="AR2178">
        <v>2800</v>
      </c>
      <c r="AS2178">
        <v>2122400</v>
      </c>
    </row>
    <row r="2179" spans="1:45" x14ac:dyDescent="0.2">
      <c r="A2179" s="51">
        <v>40010</v>
      </c>
      <c r="B2179">
        <v>58</v>
      </c>
      <c r="C2179">
        <v>117</v>
      </c>
      <c r="D2179">
        <v>3558</v>
      </c>
      <c r="E2179">
        <v>424212</v>
      </c>
      <c r="F2179">
        <v>6</v>
      </c>
      <c r="G2179">
        <v>149</v>
      </c>
      <c r="H2179">
        <v>3500</v>
      </c>
      <c r="I2179">
        <v>521500</v>
      </c>
      <c r="J2179">
        <v>120</v>
      </c>
      <c r="K2179">
        <v>169</v>
      </c>
      <c r="L2179">
        <v>3490</v>
      </c>
      <c r="M2179">
        <v>591783</v>
      </c>
      <c r="N2179">
        <v>255</v>
      </c>
      <c r="O2179">
        <v>201</v>
      </c>
      <c r="P2179">
        <v>3308</v>
      </c>
      <c r="Q2179">
        <v>675255</v>
      </c>
      <c r="R2179">
        <v>131</v>
      </c>
      <c r="S2179">
        <v>239</v>
      </c>
      <c r="T2179">
        <v>3173</v>
      </c>
      <c r="U2179">
        <v>768417</v>
      </c>
      <c r="V2179">
        <v>193</v>
      </c>
      <c r="W2179">
        <v>265</v>
      </c>
      <c r="X2179">
        <v>3138</v>
      </c>
      <c r="Y2179">
        <v>833217</v>
      </c>
      <c r="Z2179">
        <v>108</v>
      </c>
      <c r="AA2179">
        <v>305</v>
      </c>
      <c r="AB2179">
        <v>3091</v>
      </c>
      <c r="AC2179">
        <v>945385</v>
      </c>
      <c r="AD2179">
        <v>18</v>
      </c>
      <c r="AE2179">
        <v>327</v>
      </c>
      <c r="AF2179">
        <v>3060</v>
      </c>
      <c r="AG2179">
        <v>1000960</v>
      </c>
      <c r="AP2179">
        <v>14</v>
      </c>
      <c r="AQ2179">
        <v>458</v>
      </c>
      <c r="AR2179">
        <v>2900</v>
      </c>
      <c r="AS2179">
        <v>1329443</v>
      </c>
    </row>
    <row r="2180" spans="1:45" x14ac:dyDescent="0.2">
      <c r="A2180" s="51">
        <v>40011</v>
      </c>
      <c r="B2180">
        <v>24</v>
      </c>
      <c r="C2180">
        <v>125</v>
      </c>
      <c r="D2180">
        <v>3433</v>
      </c>
      <c r="E2180">
        <v>431929</v>
      </c>
      <c r="F2180">
        <v>4</v>
      </c>
      <c r="G2180">
        <v>131</v>
      </c>
      <c r="H2180">
        <v>3450</v>
      </c>
      <c r="I2180">
        <v>451950</v>
      </c>
      <c r="J2180">
        <v>52</v>
      </c>
      <c r="K2180">
        <v>169</v>
      </c>
      <c r="L2180">
        <v>3425</v>
      </c>
      <c r="M2180">
        <v>582025</v>
      </c>
      <c r="N2180">
        <v>168</v>
      </c>
      <c r="O2180">
        <v>195</v>
      </c>
      <c r="P2180">
        <v>3290</v>
      </c>
      <c r="Q2180">
        <v>645518</v>
      </c>
      <c r="R2180">
        <v>26</v>
      </c>
      <c r="S2180">
        <v>235</v>
      </c>
      <c r="T2180">
        <v>3267</v>
      </c>
      <c r="U2180">
        <v>770275</v>
      </c>
      <c r="V2180">
        <v>32</v>
      </c>
      <c r="W2180">
        <v>272</v>
      </c>
      <c r="X2180">
        <v>3110</v>
      </c>
      <c r="Y2180">
        <v>835604</v>
      </c>
      <c r="Z2180">
        <v>3</v>
      </c>
      <c r="AA2180">
        <v>291</v>
      </c>
      <c r="AB2180">
        <v>3370</v>
      </c>
      <c r="AC2180">
        <v>959920</v>
      </c>
      <c r="AH2180">
        <v>1</v>
      </c>
      <c r="AI2180">
        <v>380</v>
      </c>
      <c r="AJ2180">
        <v>3060</v>
      </c>
      <c r="AK2180">
        <v>1162800</v>
      </c>
      <c r="AP2180">
        <v>2</v>
      </c>
      <c r="AQ2180">
        <v>515</v>
      </c>
      <c r="AR2180">
        <v>3150</v>
      </c>
      <c r="AS2180">
        <v>1627500</v>
      </c>
    </row>
    <row r="2181" spans="1:45" x14ac:dyDescent="0.2">
      <c r="A2181" s="51">
        <v>40014</v>
      </c>
    </row>
    <row r="2182" spans="1:45" x14ac:dyDescent="0.2">
      <c r="A2182" s="51">
        <v>40015</v>
      </c>
      <c r="B2182">
        <v>13</v>
      </c>
      <c r="C2182">
        <v>108</v>
      </c>
      <c r="D2182">
        <v>3650</v>
      </c>
      <c r="E2182">
        <v>392515</v>
      </c>
      <c r="F2182">
        <v>26</v>
      </c>
      <c r="G2182">
        <v>138</v>
      </c>
      <c r="H2182">
        <v>3500</v>
      </c>
      <c r="I2182">
        <v>484346</v>
      </c>
      <c r="J2182">
        <v>23</v>
      </c>
      <c r="K2182">
        <v>155</v>
      </c>
      <c r="L2182">
        <v>3550</v>
      </c>
      <c r="M2182">
        <v>550096</v>
      </c>
      <c r="N2182">
        <v>442</v>
      </c>
      <c r="O2182">
        <v>200</v>
      </c>
      <c r="P2182">
        <v>3397</v>
      </c>
      <c r="Q2182">
        <v>686700</v>
      </c>
      <c r="R2182">
        <v>186</v>
      </c>
      <c r="S2182">
        <v>242</v>
      </c>
      <c r="T2182">
        <v>3270</v>
      </c>
      <c r="U2182">
        <v>791931</v>
      </c>
      <c r="V2182">
        <v>162</v>
      </c>
      <c r="W2182">
        <v>262</v>
      </c>
      <c r="X2182">
        <v>3149</v>
      </c>
      <c r="Y2182">
        <v>826410</v>
      </c>
      <c r="Z2182">
        <v>107</v>
      </c>
      <c r="AA2182">
        <v>297</v>
      </c>
      <c r="AB2182">
        <v>3050</v>
      </c>
      <c r="AC2182">
        <v>924273</v>
      </c>
      <c r="AD2182">
        <v>7</v>
      </c>
      <c r="AE2182">
        <v>321</v>
      </c>
      <c r="AF2182">
        <v>2900</v>
      </c>
      <c r="AG2182">
        <v>932143</v>
      </c>
      <c r="AL2182">
        <v>30</v>
      </c>
      <c r="AM2182">
        <v>417</v>
      </c>
      <c r="AN2182">
        <v>2960</v>
      </c>
      <c r="AO2182">
        <v>1235229</v>
      </c>
    </row>
    <row r="2183" spans="1:45" x14ac:dyDescent="0.2">
      <c r="A2183" s="51">
        <v>40017</v>
      </c>
      <c r="B2183">
        <v>28</v>
      </c>
      <c r="C2183">
        <v>105</v>
      </c>
      <c r="D2183">
        <v>3325</v>
      </c>
      <c r="E2183">
        <v>367336</v>
      </c>
      <c r="F2183">
        <v>51</v>
      </c>
      <c r="G2183">
        <v>142</v>
      </c>
      <c r="H2183">
        <v>3350</v>
      </c>
      <c r="I2183">
        <v>475467</v>
      </c>
      <c r="J2183">
        <v>120</v>
      </c>
      <c r="K2183">
        <v>163</v>
      </c>
      <c r="L2183">
        <v>3317</v>
      </c>
      <c r="M2183">
        <v>539562</v>
      </c>
      <c r="N2183">
        <v>252</v>
      </c>
      <c r="O2183">
        <v>195</v>
      </c>
      <c r="P2183">
        <v>3354</v>
      </c>
      <c r="Q2183">
        <v>655015</v>
      </c>
      <c r="R2183">
        <v>156</v>
      </c>
      <c r="S2183">
        <v>230</v>
      </c>
      <c r="T2183">
        <v>3268</v>
      </c>
      <c r="U2183">
        <v>753944</v>
      </c>
      <c r="V2183">
        <v>61</v>
      </c>
      <c r="W2183">
        <v>272</v>
      </c>
      <c r="X2183">
        <v>3184</v>
      </c>
      <c r="Y2183">
        <v>875944</v>
      </c>
      <c r="Z2183">
        <v>116</v>
      </c>
      <c r="AA2183">
        <v>299</v>
      </c>
      <c r="AB2183">
        <v>3158</v>
      </c>
      <c r="AC2183">
        <v>951174</v>
      </c>
      <c r="AD2183">
        <v>18</v>
      </c>
      <c r="AE2183">
        <v>332</v>
      </c>
      <c r="AF2183">
        <v>3107</v>
      </c>
      <c r="AG2183">
        <v>1018496</v>
      </c>
      <c r="AH2183">
        <v>13</v>
      </c>
      <c r="AI2183">
        <v>363</v>
      </c>
      <c r="AJ2183">
        <v>2870</v>
      </c>
      <c r="AK2183">
        <v>1063742</v>
      </c>
      <c r="AP2183">
        <v>35</v>
      </c>
      <c r="AQ2183">
        <v>448</v>
      </c>
      <c r="AR2183">
        <v>2810</v>
      </c>
      <c r="AS2183">
        <v>1282473</v>
      </c>
    </row>
    <row r="2184" spans="1:45" x14ac:dyDescent="0.2">
      <c r="A2184" s="51">
        <v>40018</v>
      </c>
      <c r="B2184">
        <v>12</v>
      </c>
      <c r="C2184">
        <v>110</v>
      </c>
      <c r="D2184">
        <v>2550</v>
      </c>
      <c r="E2184">
        <v>389908</v>
      </c>
      <c r="F2184">
        <v>9</v>
      </c>
      <c r="G2184">
        <v>135</v>
      </c>
      <c r="H2184">
        <v>3425</v>
      </c>
      <c r="I2184">
        <v>463011</v>
      </c>
      <c r="J2184">
        <v>42</v>
      </c>
      <c r="K2184">
        <v>157</v>
      </c>
      <c r="L2184">
        <v>3475</v>
      </c>
      <c r="M2184">
        <v>543521</v>
      </c>
      <c r="N2184">
        <v>54</v>
      </c>
      <c r="O2184">
        <v>200</v>
      </c>
      <c r="P2184">
        <v>3430</v>
      </c>
      <c r="Q2184">
        <v>689996</v>
      </c>
      <c r="R2184">
        <v>44</v>
      </c>
      <c r="S2184">
        <v>231</v>
      </c>
      <c r="T2184">
        <v>3263</v>
      </c>
      <c r="U2184">
        <v>776557</v>
      </c>
      <c r="AP2184">
        <v>6</v>
      </c>
      <c r="AQ2184">
        <v>675</v>
      </c>
      <c r="AR2184">
        <v>2630</v>
      </c>
      <c r="AS2184">
        <v>1776433</v>
      </c>
    </row>
    <row r="2185" spans="1:45" x14ac:dyDescent="0.2">
      <c r="A2185" s="51">
        <v>40021</v>
      </c>
      <c r="J2185">
        <v>3</v>
      </c>
      <c r="K2185">
        <v>153</v>
      </c>
      <c r="L2185">
        <v>3250</v>
      </c>
      <c r="M2185">
        <v>498333</v>
      </c>
      <c r="N2185">
        <v>11</v>
      </c>
      <c r="O2185">
        <v>201</v>
      </c>
      <c r="P2185">
        <v>3175</v>
      </c>
      <c r="Q2185">
        <v>637473</v>
      </c>
      <c r="AH2185">
        <v>4</v>
      </c>
      <c r="AI2185">
        <v>384</v>
      </c>
      <c r="AJ2185">
        <v>2830</v>
      </c>
      <c r="AK2185">
        <v>1086720</v>
      </c>
      <c r="AL2185">
        <v>42</v>
      </c>
      <c r="AM2185">
        <v>447</v>
      </c>
      <c r="AN2185">
        <v>2833</v>
      </c>
      <c r="AO2185">
        <v>1267202</v>
      </c>
    </row>
    <row r="2186" spans="1:45" x14ac:dyDescent="0.2">
      <c r="A2186" s="51">
        <v>40022</v>
      </c>
      <c r="F2186">
        <v>63</v>
      </c>
      <c r="G2186">
        <v>144</v>
      </c>
      <c r="H2186">
        <v>3417</v>
      </c>
      <c r="I2186">
        <v>497776</v>
      </c>
      <c r="J2186">
        <v>194</v>
      </c>
      <c r="K2186">
        <v>170</v>
      </c>
      <c r="L2186">
        <v>3457</v>
      </c>
      <c r="M2186">
        <v>586307</v>
      </c>
      <c r="N2186">
        <v>224</v>
      </c>
      <c r="O2186">
        <v>203</v>
      </c>
      <c r="P2186">
        <v>3382</v>
      </c>
      <c r="Q2186">
        <v>686536</v>
      </c>
      <c r="R2186">
        <v>132</v>
      </c>
      <c r="S2186">
        <v>230</v>
      </c>
      <c r="T2186">
        <v>3278</v>
      </c>
      <c r="U2186">
        <v>753085</v>
      </c>
      <c r="V2186">
        <v>190</v>
      </c>
      <c r="W2186">
        <v>261</v>
      </c>
      <c r="X2186">
        <v>3164</v>
      </c>
      <c r="Y2186">
        <v>826902</v>
      </c>
      <c r="Z2186">
        <v>115</v>
      </c>
      <c r="AA2186">
        <v>301</v>
      </c>
      <c r="AB2186">
        <v>3087</v>
      </c>
      <c r="AC2186">
        <v>928831</v>
      </c>
      <c r="AD2186">
        <v>19</v>
      </c>
      <c r="AE2186">
        <v>336</v>
      </c>
      <c r="AF2186">
        <v>3040</v>
      </c>
      <c r="AG2186">
        <v>1021760</v>
      </c>
      <c r="AL2186">
        <v>26</v>
      </c>
      <c r="AM2186">
        <v>448</v>
      </c>
      <c r="AN2186">
        <v>2800</v>
      </c>
      <c r="AO2186">
        <v>1255692</v>
      </c>
      <c r="AP2186">
        <v>1</v>
      </c>
      <c r="AQ2186">
        <v>604</v>
      </c>
      <c r="AR2186">
        <v>2620</v>
      </c>
      <c r="AS2186">
        <v>1582480</v>
      </c>
    </row>
    <row r="2187" spans="1:45" x14ac:dyDescent="0.2">
      <c r="A2187" s="51">
        <v>40024</v>
      </c>
      <c r="AH2187">
        <v>15</v>
      </c>
      <c r="AI2187">
        <v>396</v>
      </c>
      <c r="AJ2187">
        <v>2680</v>
      </c>
      <c r="AK2187">
        <v>1060208</v>
      </c>
      <c r="AP2187">
        <v>2</v>
      </c>
      <c r="AQ2187">
        <v>585</v>
      </c>
      <c r="AR2187">
        <v>2475</v>
      </c>
      <c r="AS2187">
        <v>1449200</v>
      </c>
    </row>
    <row r="2188" spans="1:45" x14ac:dyDescent="0.2">
      <c r="A2188" s="51">
        <v>40025</v>
      </c>
      <c r="B2188">
        <v>23</v>
      </c>
      <c r="C2188">
        <v>117</v>
      </c>
      <c r="D2188">
        <v>3550</v>
      </c>
      <c r="E2188">
        <v>413652</v>
      </c>
      <c r="F2188">
        <v>4</v>
      </c>
      <c r="G2188">
        <v>144</v>
      </c>
      <c r="H2188">
        <v>3500</v>
      </c>
      <c r="I2188">
        <v>502250</v>
      </c>
      <c r="J2188">
        <v>9</v>
      </c>
      <c r="K2188">
        <v>172</v>
      </c>
      <c r="L2188">
        <v>3550</v>
      </c>
      <c r="M2188">
        <v>619156</v>
      </c>
      <c r="N2188">
        <v>76</v>
      </c>
      <c r="O2188">
        <v>197</v>
      </c>
      <c r="P2188">
        <v>3388</v>
      </c>
      <c r="Q2188">
        <v>662818</v>
      </c>
      <c r="R2188">
        <v>23</v>
      </c>
      <c r="S2188">
        <v>228</v>
      </c>
      <c r="T2188">
        <v>3275</v>
      </c>
      <c r="U2188">
        <v>749487</v>
      </c>
      <c r="V2188">
        <v>51</v>
      </c>
      <c r="W2188">
        <v>259</v>
      </c>
      <c r="X2188">
        <v>3140</v>
      </c>
      <c r="Y2188">
        <v>817872</v>
      </c>
      <c r="Z2188">
        <v>43</v>
      </c>
      <c r="AA2188">
        <v>291</v>
      </c>
      <c r="AB2188">
        <v>3093</v>
      </c>
      <c r="AC2188">
        <v>984608</v>
      </c>
      <c r="AL2188">
        <v>142</v>
      </c>
      <c r="AM2188">
        <v>472</v>
      </c>
      <c r="AN2188">
        <v>2800</v>
      </c>
      <c r="AO2188">
        <v>1320673</v>
      </c>
      <c r="AP2188">
        <v>1</v>
      </c>
      <c r="AQ2188">
        <v>422</v>
      </c>
      <c r="AR2188">
        <v>2600</v>
      </c>
      <c r="AS2188">
        <v>1097200</v>
      </c>
    </row>
    <row r="2190" spans="1:45" x14ac:dyDescent="0.2">
      <c r="A2190" s="51">
        <v>40028</v>
      </c>
      <c r="AL2190">
        <v>24</v>
      </c>
      <c r="AM2190">
        <v>481</v>
      </c>
      <c r="AN2190">
        <v>2680</v>
      </c>
      <c r="AO2190">
        <v>1289900</v>
      </c>
      <c r="AP2190">
        <v>2</v>
      </c>
      <c r="AQ2190">
        <v>745</v>
      </c>
      <c r="AR2190">
        <v>2450</v>
      </c>
      <c r="AS2190">
        <v>1825250</v>
      </c>
    </row>
    <row r="2191" spans="1:45" x14ac:dyDescent="0.2">
      <c r="A2191" s="51">
        <v>40029</v>
      </c>
      <c r="B2191">
        <v>11</v>
      </c>
      <c r="C2191">
        <v>116</v>
      </c>
      <c r="D2191">
        <v>3400</v>
      </c>
      <c r="E2191">
        <v>393782</v>
      </c>
      <c r="F2191">
        <v>23</v>
      </c>
      <c r="G2191">
        <v>132</v>
      </c>
      <c r="H2191">
        <v>3500</v>
      </c>
      <c r="I2191">
        <v>461391</v>
      </c>
      <c r="J2191">
        <v>176</v>
      </c>
      <c r="K2191">
        <v>167</v>
      </c>
      <c r="L2191">
        <v>3400</v>
      </c>
      <c r="M2191">
        <v>571395</v>
      </c>
      <c r="N2191">
        <v>210</v>
      </c>
      <c r="O2191">
        <v>206</v>
      </c>
      <c r="P2191">
        <v>3290</v>
      </c>
      <c r="Q2191">
        <v>676486</v>
      </c>
      <c r="R2191">
        <v>288</v>
      </c>
      <c r="S2191">
        <v>234</v>
      </c>
      <c r="T2191">
        <v>3150</v>
      </c>
      <c r="U2191">
        <v>733537</v>
      </c>
      <c r="V2191">
        <v>82</v>
      </c>
      <c r="W2191">
        <v>265</v>
      </c>
      <c r="X2191">
        <v>3130</v>
      </c>
      <c r="Y2191">
        <v>828286</v>
      </c>
      <c r="Z2191">
        <v>156</v>
      </c>
      <c r="AA2191">
        <v>292</v>
      </c>
      <c r="AB2191">
        <v>3028</v>
      </c>
      <c r="AC2191">
        <v>883555</v>
      </c>
      <c r="AD2191">
        <v>58</v>
      </c>
      <c r="AE2191">
        <v>327</v>
      </c>
      <c r="AF2191">
        <v>2980</v>
      </c>
      <c r="AG2191">
        <v>972844</v>
      </c>
      <c r="AH2191">
        <v>16</v>
      </c>
      <c r="AI2191">
        <v>370</v>
      </c>
      <c r="AJ2191">
        <v>2840</v>
      </c>
      <c r="AK2191">
        <v>1050090</v>
      </c>
    </row>
    <row r="2192" spans="1:45" x14ac:dyDescent="0.2">
      <c r="A2192" s="51">
        <v>40031</v>
      </c>
      <c r="B2192">
        <v>16</v>
      </c>
      <c r="C2192">
        <v>122</v>
      </c>
      <c r="D2192">
        <v>3575</v>
      </c>
      <c r="E2192">
        <v>436662</v>
      </c>
      <c r="F2192">
        <v>56</v>
      </c>
      <c r="G2192">
        <v>141</v>
      </c>
      <c r="H2192">
        <v>3188</v>
      </c>
      <c r="I2192">
        <v>440855</v>
      </c>
      <c r="J2192">
        <v>71</v>
      </c>
      <c r="K2192">
        <v>170</v>
      </c>
      <c r="L2192">
        <v>3275</v>
      </c>
      <c r="M2192">
        <v>554020</v>
      </c>
      <c r="N2192">
        <v>349</v>
      </c>
      <c r="O2192">
        <v>205</v>
      </c>
      <c r="P2192">
        <v>3179</v>
      </c>
      <c r="Q2192">
        <v>650598</v>
      </c>
      <c r="R2192">
        <v>180</v>
      </c>
      <c r="S2192">
        <v>236</v>
      </c>
      <c r="T2192">
        <v>3100</v>
      </c>
      <c r="U2192">
        <v>735244</v>
      </c>
      <c r="V2192">
        <v>130</v>
      </c>
      <c r="W2192">
        <v>263</v>
      </c>
      <c r="X2192">
        <v>2977</v>
      </c>
      <c r="Y2192">
        <v>786533</v>
      </c>
      <c r="Z2192">
        <v>175</v>
      </c>
      <c r="AA2192">
        <v>301</v>
      </c>
      <c r="AB2192">
        <v>2814</v>
      </c>
      <c r="AC2192">
        <v>867498</v>
      </c>
      <c r="AD2192">
        <v>68</v>
      </c>
      <c r="AE2192">
        <v>340</v>
      </c>
      <c r="AF2192">
        <v>2864</v>
      </c>
      <c r="AG2192">
        <v>965745</v>
      </c>
      <c r="AP2192">
        <v>5</v>
      </c>
      <c r="AQ2192">
        <v>649</v>
      </c>
      <c r="AR2192">
        <v>2572</v>
      </c>
      <c r="AS2192">
        <v>1668224</v>
      </c>
    </row>
    <row r="2193" spans="1:45" x14ac:dyDescent="0.2">
      <c r="A2193" s="51">
        <v>40032</v>
      </c>
    </row>
    <row r="2194" spans="1:45" x14ac:dyDescent="0.2">
      <c r="A2194" s="51">
        <v>40035</v>
      </c>
      <c r="J2194">
        <v>1</v>
      </c>
      <c r="K2194">
        <v>162</v>
      </c>
      <c r="L2194">
        <v>3100</v>
      </c>
      <c r="M2194">
        <v>502200</v>
      </c>
      <c r="N2194">
        <v>98</v>
      </c>
      <c r="O2194">
        <v>199</v>
      </c>
      <c r="P2194">
        <v>3110</v>
      </c>
      <c r="Q2194">
        <v>619612</v>
      </c>
    </row>
    <row r="2195" spans="1:45" x14ac:dyDescent="0.2">
      <c r="A2195" s="51">
        <v>40036</v>
      </c>
      <c r="B2195">
        <v>7</v>
      </c>
      <c r="C2195">
        <v>120</v>
      </c>
      <c r="D2195">
        <v>3250</v>
      </c>
      <c r="E2195">
        <v>389071</v>
      </c>
      <c r="F2195">
        <v>69</v>
      </c>
      <c r="G2195">
        <v>146</v>
      </c>
      <c r="H2195">
        <v>3405</v>
      </c>
      <c r="I2195">
        <v>496328</v>
      </c>
      <c r="J2195">
        <v>148</v>
      </c>
      <c r="K2195">
        <v>163</v>
      </c>
      <c r="L2195">
        <v>3369</v>
      </c>
      <c r="M2195">
        <v>557023</v>
      </c>
      <c r="N2195">
        <v>170</v>
      </c>
      <c r="O2195">
        <v>203</v>
      </c>
      <c r="P2195">
        <v>3267</v>
      </c>
      <c r="Q2195">
        <v>659325</v>
      </c>
      <c r="R2195">
        <v>256</v>
      </c>
      <c r="S2195">
        <v>234</v>
      </c>
      <c r="T2195">
        <v>3183</v>
      </c>
      <c r="U2195">
        <v>747592</v>
      </c>
      <c r="V2195">
        <v>34</v>
      </c>
      <c r="W2195">
        <v>257</v>
      </c>
      <c r="X2195">
        <v>3110</v>
      </c>
      <c r="Y2195">
        <v>797076</v>
      </c>
      <c r="Z2195">
        <v>167</v>
      </c>
      <c r="AA2195">
        <v>303</v>
      </c>
      <c r="AB2195">
        <v>2884</v>
      </c>
      <c r="AC2195">
        <v>878798</v>
      </c>
      <c r="AD2195">
        <v>121</v>
      </c>
      <c r="AE2195">
        <v>338</v>
      </c>
      <c r="AF2195">
        <v>2874</v>
      </c>
      <c r="AG2195">
        <v>970602</v>
      </c>
      <c r="AL2195">
        <v>4</v>
      </c>
      <c r="AM2195">
        <v>402</v>
      </c>
      <c r="AN2195">
        <v>2500</v>
      </c>
      <c r="AO2195">
        <v>1003750</v>
      </c>
    </row>
    <row r="2196" spans="1:45" x14ac:dyDescent="0.2">
      <c r="A2196" s="51">
        <v>40038</v>
      </c>
      <c r="B2196">
        <v>1</v>
      </c>
      <c r="C2196">
        <v>116</v>
      </c>
      <c r="D2196">
        <v>2600</v>
      </c>
      <c r="E2196">
        <v>301600</v>
      </c>
      <c r="F2196">
        <v>11</v>
      </c>
      <c r="G2196">
        <v>143</v>
      </c>
      <c r="H2196">
        <v>3283</v>
      </c>
      <c r="I2196">
        <v>466827</v>
      </c>
      <c r="J2196">
        <v>16</v>
      </c>
      <c r="K2196">
        <v>164</v>
      </c>
      <c r="L2196">
        <v>3200</v>
      </c>
      <c r="M2196">
        <v>539794</v>
      </c>
      <c r="N2196">
        <v>236</v>
      </c>
      <c r="O2196">
        <v>200</v>
      </c>
      <c r="P2196">
        <v>3303</v>
      </c>
      <c r="Q2196">
        <v>658655</v>
      </c>
      <c r="R2196">
        <v>37</v>
      </c>
      <c r="S2196">
        <v>226</v>
      </c>
      <c r="T2196">
        <v>3080</v>
      </c>
      <c r="U2196">
        <v>699135</v>
      </c>
      <c r="V2196">
        <v>127</v>
      </c>
      <c r="W2196">
        <v>259</v>
      </c>
      <c r="X2196">
        <v>2940</v>
      </c>
      <c r="Y2196">
        <v>762842</v>
      </c>
      <c r="Z2196">
        <v>91</v>
      </c>
      <c r="AA2196">
        <v>296</v>
      </c>
      <c r="AB2196">
        <v>2983</v>
      </c>
      <c r="AC2196">
        <v>890806</v>
      </c>
      <c r="AD2196">
        <v>36</v>
      </c>
      <c r="AE2196">
        <v>333</v>
      </c>
      <c r="AF2196">
        <v>3050</v>
      </c>
      <c r="AG2196">
        <v>1015412</v>
      </c>
      <c r="AP2196">
        <v>16</v>
      </c>
      <c r="AQ2196">
        <v>485</v>
      </c>
      <c r="AR2196">
        <v>2660</v>
      </c>
      <c r="AS2196">
        <v>1332312</v>
      </c>
    </row>
    <row r="2197" spans="1:45" x14ac:dyDescent="0.2">
      <c r="A2197" s="51">
        <v>40039</v>
      </c>
      <c r="B2197">
        <v>8</v>
      </c>
      <c r="C2197">
        <v>124</v>
      </c>
      <c r="D2197">
        <v>3550</v>
      </c>
      <c r="E2197">
        <v>441088</v>
      </c>
      <c r="F2197">
        <v>38</v>
      </c>
      <c r="G2197">
        <v>147</v>
      </c>
      <c r="H2197">
        <v>3450</v>
      </c>
      <c r="I2197">
        <v>504626</v>
      </c>
      <c r="J2197">
        <v>115</v>
      </c>
      <c r="K2197">
        <v>169</v>
      </c>
      <c r="L2197">
        <v>3279</v>
      </c>
      <c r="M2197">
        <v>545499</v>
      </c>
      <c r="N2197">
        <v>46</v>
      </c>
      <c r="O2197">
        <v>192</v>
      </c>
      <c r="P2197">
        <v>3333</v>
      </c>
      <c r="Q2197">
        <v>651200</v>
      </c>
      <c r="V2197">
        <v>35</v>
      </c>
      <c r="W2197">
        <v>260</v>
      </c>
      <c r="X2197">
        <v>2995</v>
      </c>
      <c r="Y2197">
        <v>771704</v>
      </c>
      <c r="Z2197">
        <v>2</v>
      </c>
      <c r="AA2197">
        <v>294</v>
      </c>
      <c r="AB2197">
        <v>2800</v>
      </c>
      <c r="AC2197">
        <v>823200</v>
      </c>
      <c r="AD2197">
        <v>6</v>
      </c>
      <c r="AE2197">
        <v>330</v>
      </c>
      <c r="AF2197">
        <v>2800</v>
      </c>
      <c r="AG2197">
        <v>923067</v>
      </c>
      <c r="AH2197">
        <v>45</v>
      </c>
      <c r="AI2197">
        <v>381</v>
      </c>
      <c r="AJ2197">
        <v>2825</v>
      </c>
      <c r="AK2197">
        <v>1085938</v>
      </c>
      <c r="AL2197">
        <v>17</v>
      </c>
      <c r="AM2197">
        <v>472</v>
      </c>
      <c r="AN2197">
        <v>2950</v>
      </c>
      <c r="AO2197">
        <v>1391012</v>
      </c>
    </row>
    <row r="2198" spans="1:45" x14ac:dyDescent="0.2">
      <c r="A2198" s="51">
        <v>40042</v>
      </c>
    </row>
    <row r="2199" spans="1:45" x14ac:dyDescent="0.2">
      <c r="A2199" s="51">
        <v>40043</v>
      </c>
      <c r="F2199">
        <v>85</v>
      </c>
      <c r="G2199">
        <v>144</v>
      </c>
      <c r="H2199">
        <v>3367</v>
      </c>
      <c r="I2199">
        <v>484655</v>
      </c>
      <c r="J2199">
        <v>126</v>
      </c>
      <c r="K2199">
        <v>169</v>
      </c>
      <c r="L2199">
        <v>3340</v>
      </c>
      <c r="M2199">
        <v>565167</v>
      </c>
      <c r="N2199">
        <v>406</v>
      </c>
      <c r="O2199">
        <v>204</v>
      </c>
      <c r="P2199">
        <v>3253</v>
      </c>
      <c r="Q2199">
        <v>664117</v>
      </c>
      <c r="R2199">
        <v>75</v>
      </c>
      <c r="S2199">
        <v>225</v>
      </c>
      <c r="T2199">
        <v>3138</v>
      </c>
      <c r="U2199">
        <v>722527</v>
      </c>
      <c r="V2199">
        <v>77</v>
      </c>
      <c r="W2199">
        <v>269</v>
      </c>
      <c r="X2199">
        <v>2976</v>
      </c>
      <c r="Y2199">
        <v>805038</v>
      </c>
      <c r="Z2199">
        <v>182</v>
      </c>
      <c r="AA2199">
        <v>293</v>
      </c>
      <c r="AB2199">
        <v>2989</v>
      </c>
      <c r="AC2199">
        <v>874827</v>
      </c>
      <c r="AD2199">
        <v>17</v>
      </c>
      <c r="AE2199">
        <v>346</v>
      </c>
      <c r="AF2199">
        <v>2860</v>
      </c>
      <c r="AG2199">
        <v>989560</v>
      </c>
      <c r="AL2199">
        <v>43</v>
      </c>
      <c r="AM2199">
        <v>470</v>
      </c>
      <c r="AN2199">
        <v>2835</v>
      </c>
      <c r="AO2199">
        <v>1339966</v>
      </c>
      <c r="AP2199">
        <v>5</v>
      </c>
      <c r="AQ2199">
        <v>613</v>
      </c>
      <c r="AR2199">
        <v>2530</v>
      </c>
      <c r="AS2199">
        <v>1542580</v>
      </c>
    </row>
    <row r="2200" spans="1:45" x14ac:dyDescent="0.2">
      <c r="A2200" s="51">
        <v>40045</v>
      </c>
      <c r="B2200">
        <v>20</v>
      </c>
      <c r="C2200">
        <v>118</v>
      </c>
      <c r="D2200">
        <v>3400</v>
      </c>
      <c r="E2200">
        <v>421440</v>
      </c>
      <c r="F2200">
        <v>12</v>
      </c>
      <c r="G2200">
        <v>141</v>
      </c>
      <c r="H2200">
        <v>3150</v>
      </c>
      <c r="I2200">
        <v>430300</v>
      </c>
      <c r="J2200">
        <v>86</v>
      </c>
      <c r="K2200">
        <v>162</v>
      </c>
      <c r="L2200">
        <v>3258</v>
      </c>
      <c r="M2200">
        <v>536797</v>
      </c>
      <c r="N2200">
        <v>146</v>
      </c>
      <c r="O2200">
        <v>205</v>
      </c>
      <c r="P2200">
        <v>3233</v>
      </c>
      <c r="Q2200">
        <v>666923</v>
      </c>
      <c r="R2200">
        <v>59</v>
      </c>
      <c r="S2200">
        <v>237</v>
      </c>
      <c r="T2200">
        <v>3175</v>
      </c>
      <c r="U2200">
        <v>753273</v>
      </c>
      <c r="V2200">
        <v>71</v>
      </c>
      <c r="W2200">
        <v>259</v>
      </c>
      <c r="X2200">
        <v>3090</v>
      </c>
      <c r="Y2200">
        <v>798221</v>
      </c>
      <c r="Z2200">
        <v>20</v>
      </c>
      <c r="AA2200">
        <v>282</v>
      </c>
      <c r="AB2200">
        <v>3000</v>
      </c>
      <c r="AC2200">
        <v>846300</v>
      </c>
      <c r="AD2200">
        <v>96</v>
      </c>
      <c r="AE2200">
        <v>341</v>
      </c>
      <c r="AF2200">
        <v>2889</v>
      </c>
      <c r="AG2200">
        <v>1001792</v>
      </c>
      <c r="AP2200">
        <v>1</v>
      </c>
      <c r="AQ2200">
        <v>632</v>
      </c>
      <c r="AR2200">
        <v>2540</v>
      </c>
      <c r="AS2200">
        <v>1605280</v>
      </c>
    </row>
    <row r="2201" spans="1:45" x14ac:dyDescent="0.2">
      <c r="A2201" s="51">
        <v>40046</v>
      </c>
      <c r="F2201">
        <v>38</v>
      </c>
      <c r="G2201">
        <v>141</v>
      </c>
      <c r="H2201">
        <v>3288</v>
      </c>
      <c r="I2201">
        <v>464045</v>
      </c>
      <c r="J2201">
        <v>188</v>
      </c>
      <c r="K2201">
        <v>170</v>
      </c>
      <c r="L2201">
        <v>3256</v>
      </c>
      <c r="M2201">
        <v>559226</v>
      </c>
      <c r="N2201">
        <v>178</v>
      </c>
      <c r="O2201">
        <v>198</v>
      </c>
      <c r="P2201">
        <v>3250</v>
      </c>
      <c r="Q2201">
        <v>647937</v>
      </c>
      <c r="R2201">
        <v>23</v>
      </c>
      <c r="S2201">
        <v>233</v>
      </c>
      <c r="T2201">
        <v>3127</v>
      </c>
      <c r="U2201">
        <v>727020</v>
      </c>
      <c r="V2201">
        <v>8</v>
      </c>
      <c r="W2201">
        <v>252</v>
      </c>
      <c r="X2201">
        <v>3040</v>
      </c>
      <c r="Y2201">
        <v>766840</v>
      </c>
      <c r="Z2201">
        <v>30</v>
      </c>
      <c r="AA2201">
        <v>287</v>
      </c>
      <c r="AB2201">
        <v>3040</v>
      </c>
      <c r="AC2201">
        <v>881616</v>
      </c>
      <c r="AD2201">
        <v>16</v>
      </c>
      <c r="AE2201">
        <v>346</v>
      </c>
      <c r="AF2201">
        <v>2860</v>
      </c>
      <c r="AG2201">
        <v>989202</v>
      </c>
    </row>
    <row r="2202" spans="1:45" x14ac:dyDescent="0.2">
      <c r="A2202" s="51">
        <v>40049</v>
      </c>
      <c r="AP2202">
        <v>6</v>
      </c>
      <c r="AQ2202">
        <v>594</v>
      </c>
      <c r="AR2202">
        <v>2608</v>
      </c>
      <c r="AS2202">
        <v>1557100</v>
      </c>
    </row>
    <row r="2203" spans="1:45" x14ac:dyDescent="0.2">
      <c r="A2203" s="51">
        <v>40050</v>
      </c>
      <c r="B2203">
        <v>6</v>
      </c>
      <c r="C2203">
        <v>128</v>
      </c>
      <c r="D2203">
        <v>3300</v>
      </c>
      <c r="E2203">
        <v>422400</v>
      </c>
      <c r="F2203">
        <v>37</v>
      </c>
      <c r="G2203">
        <v>143</v>
      </c>
      <c r="H2203">
        <v>3300</v>
      </c>
      <c r="I2203">
        <v>487792</v>
      </c>
      <c r="J2203">
        <v>264</v>
      </c>
      <c r="K2203">
        <v>162</v>
      </c>
      <c r="L2203">
        <v>3323</v>
      </c>
      <c r="M2203">
        <v>541422</v>
      </c>
      <c r="N2203">
        <v>403</v>
      </c>
      <c r="O2203">
        <v>198</v>
      </c>
      <c r="P2203">
        <v>3221</v>
      </c>
      <c r="Q2203">
        <v>638364</v>
      </c>
      <c r="R2203">
        <v>328</v>
      </c>
      <c r="S2203">
        <v>227</v>
      </c>
      <c r="T2203">
        <v>3178</v>
      </c>
      <c r="U2203">
        <v>734200</v>
      </c>
      <c r="V2203">
        <v>125</v>
      </c>
      <c r="W2203">
        <v>268</v>
      </c>
      <c r="X2203">
        <v>3006</v>
      </c>
      <c r="Y2203">
        <v>806173</v>
      </c>
      <c r="Z2203">
        <v>146</v>
      </c>
      <c r="AA2203">
        <v>297</v>
      </c>
      <c r="AB2203">
        <v>2930</v>
      </c>
      <c r="AC2203">
        <v>870305</v>
      </c>
      <c r="AD2203">
        <v>17</v>
      </c>
      <c r="AE2203">
        <v>235</v>
      </c>
      <c r="AF2203">
        <v>2980</v>
      </c>
      <c r="AG2203">
        <v>968325</v>
      </c>
      <c r="AH2203">
        <v>15</v>
      </c>
      <c r="AI2203">
        <v>368</v>
      </c>
      <c r="AJ2203">
        <v>2880</v>
      </c>
      <c r="AK2203">
        <v>1060224</v>
      </c>
      <c r="AL2203">
        <v>1</v>
      </c>
      <c r="AM2203">
        <v>420</v>
      </c>
      <c r="AN2203">
        <v>2550</v>
      </c>
      <c r="AO2203">
        <v>1071000</v>
      </c>
    </row>
    <row r="2204" spans="1:45" x14ac:dyDescent="0.2">
      <c r="A2204" s="51">
        <v>40052</v>
      </c>
      <c r="B2204">
        <v>9</v>
      </c>
      <c r="C2204">
        <v>98</v>
      </c>
      <c r="D2204">
        <v>3300</v>
      </c>
      <c r="E2204">
        <v>324711</v>
      </c>
      <c r="F2204">
        <v>27</v>
      </c>
      <c r="G2204">
        <v>139</v>
      </c>
      <c r="H2204">
        <v>3267</v>
      </c>
      <c r="I2204">
        <v>457067</v>
      </c>
      <c r="J2204">
        <v>40</v>
      </c>
      <c r="K2204">
        <v>171</v>
      </c>
      <c r="L2204">
        <v>2970</v>
      </c>
      <c r="M2204">
        <v>543442</v>
      </c>
      <c r="N2204">
        <v>205</v>
      </c>
      <c r="O2204">
        <v>199</v>
      </c>
      <c r="P2204">
        <v>3182</v>
      </c>
      <c r="Q2204">
        <v>638286</v>
      </c>
      <c r="R2204">
        <v>176</v>
      </c>
      <c r="S2204">
        <v>237</v>
      </c>
      <c r="T2204">
        <v>3062</v>
      </c>
      <c r="U2204">
        <v>725862</v>
      </c>
      <c r="V2204">
        <v>107</v>
      </c>
      <c r="W2204">
        <v>266</v>
      </c>
      <c r="X2204">
        <v>2903</v>
      </c>
      <c r="Y2204">
        <v>775689</v>
      </c>
      <c r="Z2204">
        <v>216</v>
      </c>
      <c r="AA2204">
        <v>294</v>
      </c>
      <c r="AB2204">
        <v>2896</v>
      </c>
      <c r="AC2204">
        <v>775689</v>
      </c>
      <c r="AD2204">
        <v>51</v>
      </c>
      <c r="AE2204">
        <v>351</v>
      </c>
      <c r="AF2204">
        <v>2773</v>
      </c>
      <c r="AG2204">
        <v>972562</v>
      </c>
    </row>
    <row r="2205" spans="1:45" x14ac:dyDescent="0.2">
      <c r="A2205" s="51">
        <v>40053</v>
      </c>
      <c r="B2205">
        <v>35</v>
      </c>
      <c r="C2205">
        <v>124</v>
      </c>
      <c r="D2205">
        <v>3200</v>
      </c>
      <c r="E2205">
        <v>392517</v>
      </c>
      <c r="F2205">
        <v>23</v>
      </c>
      <c r="G2205">
        <v>137</v>
      </c>
      <c r="H2205">
        <v>3200</v>
      </c>
      <c r="I2205">
        <v>439930</v>
      </c>
      <c r="J2205">
        <v>44</v>
      </c>
      <c r="K2205">
        <v>162</v>
      </c>
      <c r="L2205">
        <v>3225</v>
      </c>
      <c r="M2205">
        <v>562589</v>
      </c>
      <c r="N2205">
        <v>70</v>
      </c>
      <c r="O2205">
        <v>205</v>
      </c>
      <c r="P2205">
        <v>3150</v>
      </c>
      <c r="Q2205">
        <v>644237</v>
      </c>
      <c r="R2205">
        <v>155</v>
      </c>
      <c r="S2205">
        <v>233</v>
      </c>
      <c r="T2205">
        <v>3056</v>
      </c>
      <c r="U2205">
        <v>709761</v>
      </c>
      <c r="V2205">
        <v>53</v>
      </c>
      <c r="W2205">
        <v>258</v>
      </c>
      <c r="X2205">
        <v>2987</v>
      </c>
      <c r="Y2205">
        <v>770613</v>
      </c>
      <c r="Z2205">
        <v>65</v>
      </c>
      <c r="AA2205">
        <v>301</v>
      </c>
      <c r="AB2205">
        <v>2835</v>
      </c>
      <c r="AC2205">
        <v>858731</v>
      </c>
      <c r="AD2205">
        <v>100</v>
      </c>
      <c r="AE2205">
        <v>336</v>
      </c>
      <c r="AF2205">
        <v>2850</v>
      </c>
      <c r="AG2205">
        <v>957822</v>
      </c>
    </row>
    <row r="2206" spans="1:45" x14ac:dyDescent="0.2">
      <c r="A2206" s="51">
        <v>40056</v>
      </c>
      <c r="N2206">
        <v>1</v>
      </c>
      <c r="O2206">
        <v>182</v>
      </c>
      <c r="P2206">
        <v>3200</v>
      </c>
      <c r="Q2206">
        <v>582400</v>
      </c>
      <c r="R2206">
        <v>24</v>
      </c>
      <c r="S2206">
        <v>228</v>
      </c>
      <c r="T2206">
        <v>3180</v>
      </c>
      <c r="U2206">
        <v>724775</v>
      </c>
      <c r="Z2206">
        <v>18</v>
      </c>
      <c r="AA2206">
        <v>315</v>
      </c>
      <c r="AB2206">
        <v>2860</v>
      </c>
      <c r="AC2206">
        <v>901853</v>
      </c>
      <c r="AL2206">
        <v>9</v>
      </c>
      <c r="AM2206">
        <v>406</v>
      </c>
      <c r="AN2206">
        <v>2620</v>
      </c>
      <c r="AO2206">
        <v>1064302</v>
      </c>
      <c r="AP2206">
        <v>1</v>
      </c>
      <c r="AQ2206">
        <v>606</v>
      </c>
      <c r="AR2206">
        <v>2500</v>
      </c>
      <c r="AS2206">
        <v>1515000</v>
      </c>
    </row>
    <row r="2208" spans="1:45" x14ac:dyDescent="0.2">
      <c r="A2208" s="64">
        <v>40057</v>
      </c>
      <c r="F2208">
        <v>14</v>
      </c>
      <c r="G2208">
        <v>137</v>
      </c>
      <c r="H2208">
        <v>3375</v>
      </c>
      <c r="I2208">
        <v>463250</v>
      </c>
      <c r="J2208">
        <v>130</v>
      </c>
      <c r="K2208">
        <v>166</v>
      </c>
      <c r="L2208">
        <v>3271</v>
      </c>
      <c r="M2208">
        <v>544941</v>
      </c>
      <c r="N2208">
        <v>246</v>
      </c>
      <c r="O2208">
        <v>199</v>
      </c>
      <c r="P2208">
        <v>3186</v>
      </c>
      <c r="Q2208">
        <v>633630</v>
      </c>
      <c r="R2208">
        <v>94</v>
      </c>
      <c r="S2208">
        <v>233</v>
      </c>
      <c r="T2208">
        <v>3054</v>
      </c>
      <c r="U2208">
        <v>710277</v>
      </c>
      <c r="V2208">
        <v>61</v>
      </c>
      <c r="W2208">
        <v>267</v>
      </c>
      <c r="X2208">
        <v>2947</v>
      </c>
      <c r="Y2208">
        <v>788646</v>
      </c>
      <c r="Z2208">
        <v>106</v>
      </c>
      <c r="AA2208">
        <v>305</v>
      </c>
      <c r="AB2208">
        <v>2812</v>
      </c>
      <c r="AC2208">
        <v>875884</v>
      </c>
      <c r="AD2208">
        <v>145</v>
      </c>
      <c r="AE2208">
        <v>337</v>
      </c>
      <c r="AF2208">
        <v>2838</v>
      </c>
      <c r="AG2208">
        <v>956219</v>
      </c>
      <c r="AH2208">
        <v>17</v>
      </c>
      <c r="AI2208">
        <v>366</v>
      </c>
      <c r="AJ2208">
        <v>2770</v>
      </c>
      <c r="AK2208">
        <v>1020892</v>
      </c>
      <c r="AL2208">
        <v>1</v>
      </c>
      <c r="AM2208">
        <v>402</v>
      </c>
      <c r="AN2208">
        <v>2580</v>
      </c>
      <c r="AO2208">
        <v>1037160</v>
      </c>
      <c r="AP2208">
        <v>18</v>
      </c>
      <c r="AQ2208">
        <v>439</v>
      </c>
      <c r="AR2208">
        <v>2604</v>
      </c>
      <c r="AS2208">
        <v>1143944</v>
      </c>
    </row>
    <row r="2209" spans="1:45" x14ac:dyDescent="0.2">
      <c r="A2209" s="64">
        <v>40059</v>
      </c>
      <c r="B2209">
        <v>1</v>
      </c>
      <c r="C2209">
        <v>108</v>
      </c>
      <c r="D2209">
        <v>3250</v>
      </c>
      <c r="E2209">
        <v>351000</v>
      </c>
      <c r="F2209">
        <v>18</v>
      </c>
      <c r="G2209">
        <v>132</v>
      </c>
      <c r="H2209">
        <v>3283</v>
      </c>
      <c r="I2209">
        <v>432089</v>
      </c>
      <c r="J2209">
        <v>53</v>
      </c>
      <c r="K2209">
        <v>155</v>
      </c>
      <c r="L2209">
        <v>3180</v>
      </c>
      <c r="M2209">
        <v>499774</v>
      </c>
      <c r="N2209">
        <v>229</v>
      </c>
      <c r="O2209">
        <v>207</v>
      </c>
      <c r="P2209">
        <v>3196</v>
      </c>
      <c r="Q2209">
        <v>661675</v>
      </c>
      <c r="R2209">
        <v>206</v>
      </c>
      <c r="S2209">
        <v>233</v>
      </c>
      <c r="T2209">
        <v>3005</v>
      </c>
      <c r="U2209">
        <v>711753</v>
      </c>
      <c r="V2209">
        <v>230</v>
      </c>
      <c r="W2209">
        <v>265</v>
      </c>
      <c r="X2209">
        <v>2884</v>
      </c>
      <c r="Y2209">
        <v>764677</v>
      </c>
      <c r="Z2209">
        <v>101</v>
      </c>
      <c r="AA2209">
        <v>300</v>
      </c>
      <c r="AB2209">
        <v>2930</v>
      </c>
      <c r="AC2209">
        <v>880510</v>
      </c>
      <c r="AD2209">
        <v>34</v>
      </c>
      <c r="AE2209">
        <v>355</v>
      </c>
      <c r="AF2209">
        <v>2700</v>
      </c>
      <c r="AG2209">
        <v>959453</v>
      </c>
      <c r="AH2209">
        <v>35</v>
      </c>
      <c r="AI2209">
        <v>379</v>
      </c>
      <c r="AJ2209">
        <v>2720</v>
      </c>
      <c r="AK2209">
        <v>1029887</v>
      </c>
      <c r="AL2209">
        <v>204</v>
      </c>
      <c r="AM2209">
        <v>478</v>
      </c>
      <c r="AN2209">
        <v>2700</v>
      </c>
      <c r="AO2209">
        <v>1290706</v>
      </c>
      <c r="AP2209">
        <v>2</v>
      </c>
      <c r="AQ2209">
        <v>456</v>
      </c>
      <c r="AR2209">
        <v>2565</v>
      </c>
      <c r="AS2209">
        <v>1169410</v>
      </c>
    </row>
    <row r="2210" spans="1:45" x14ac:dyDescent="0.2">
      <c r="A2210" s="64">
        <v>40060</v>
      </c>
      <c r="B2210">
        <v>11</v>
      </c>
      <c r="C2210">
        <v>126</v>
      </c>
      <c r="D2210">
        <v>3250</v>
      </c>
      <c r="E2210">
        <v>405436</v>
      </c>
      <c r="F2210">
        <v>34</v>
      </c>
      <c r="G2210">
        <v>135</v>
      </c>
      <c r="H2210">
        <v>3250</v>
      </c>
      <c r="I2210">
        <v>445835</v>
      </c>
      <c r="J2210">
        <v>38</v>
      </c>
      <c r="K2210">
        <v>170</v>
      </c>
      <c r="L2210">
        <v>3250</v>
      </c>
      <c r="M2210">
        <v>556489</v>
      </c>
      <c r="N2210">
        <v>56</v>
      </c>
      <c r="O2210">
        <v>191</v>
      </c>
      <c r="P2210">
        <v>3183</v>
      </c>
      <c r="Q2210">
        <v>621562</v>
      </c>
      <c r="R2210">
        <v>42</v>
      </c>
      <c r="S2210">
        <v>238</v>
      </c>
      <c r="T2210">
        <v>2995</v>
      </c>
      <c r="U2210">
        <v>711774</v>
      </c>
      <c r="Z2210">
        <v>3</v>
      </c>
      <c r="AA2210">
        <v>280</v>
      </c>
      <c r="AB2210">
        <v>2800</v>
      </c>
      <c r="AC2210">
        <v>784000</v>
      </c>
      <c r="AD2210">
        <v>54</v>
      </c>
      <c r="AE2210">
        <v>348</v>
      </c>
      <c r="AF2210">
        <v>2800</v>
      </c>
      <c r="AG2210">
        <v>974018</v>
      </c>
      <c r="AH2210">
        <v>1</v>
      </c>
      <c r="AI2210">
        <v>362</v>
      </c>
      <c r="AJ2210">
        <v>2820</v>
      </c>
      <c r="AK2210">
        <v>1020840</v>
      </c>
      <c r="AP2210">
        <v>5</v>
      </c>
      <c r="AQ2210">
        <v>578</v>
      </c>
      <c r="AR2210">
        <v>2450</v>
      </c>
      <c r="AS2210">
        <v>1407300</v>
      </c>
    </row>
    <row r="2211" spans="1:45" x14ac:dyDescent="0.2">
      <c r="A2211" s="66">
        <v>40063</v>
      </c>
      <c r="AH2211">
        <v>1</v>
      </c>
      <c r="AI2211">
        <v>386</v>
      </c>
      <c r="AJ2211">
        <v>2400</v>
      </c>
      <c r="AK2211">
        <v>926400</v>
      </c>
      <c r="AL2211">
        <v>2</v>
      </c>
      <c r="AM2211">
        <v>437</v>
      </c>
      <c r="AN2211">
        <v>2545</v>
      </c>
      <c r="AO2211">
        <v>1115680</v>
      </c>
      <c r="AP2211">
        <v>8</v>
      </c>
      <c r="AQ2211">
        <v>665</v>
      </c>
      <c r="AR2211">
        <v>2456</v>
      </c>
      <c r="AS2211">
        <v>1633575</v>
      </c>
    </row>
    <row r="2212" spans="1:45" x14ac:dyDescent="0.2">
      <c r="A2212" s="65">
        <v>40064</v>
      </c>
      <c r="F2212">
        <v>31</v>
      </c>
      <c r="G2212">
        <v>140</v>
      </c>
      <c r="H2212">
        <v>3350</v>
      </c>
      <c r="I2212">
        <v>467919</v>
      </c>
      <c r="J2212">
        <v>125</v>
      </c>
      <c r="K2212">
        <v>163</v>
      </c>
      <c r="L2212">
        <v>3308</v>
      </c>
      <c r="M2212">
        <v>541747</v>
      </c>
      <c r="N2212">
        <v>238</v>
      </c>
      <c r="O2212">
        <v>201</v>
      </c>
      <c r="P2212">
        <v>3140</v>
      </c>
      <c r="Q2212">
        <v>630938</v>
      </c>
      <c r="R2212">
        <v>222</v>
      </c>
      <c r="S2212">
        <v>232</v>
      </c>
      <c r="T2212">
        <v>3045</v>
      </c>
      <c r="U2212">
        <v>705119</v>
      </c>
      <c r="V2212">
        <v>51</v>
      </c>
      <c r="W2212">
        <v>263</v>
      </c>
      <c r="X2212">
        <v>2873</v>
      </c>
      <c r="Y2212">
        <v>752919</v>
      </c>
      <c r="Z2212">
        <v>160</v>
      </c>
      <c r="AA2212">
        <v>297</v>
      </c>
      <c r="AB2212">
        <v>2862</v>
      </c>
      <c r="AC2212">
        <v>851240</v>
      </c>
      <c r="AD2212">
        <v>73</v>
      </c>
      <c r="AE2212">
        <v>337</v>
      </c>
      <c r="AF2212">
        <v>2785</v>
      </c>
      <c r="AG2212">
        <v>939033</v>
      </c>
      <c r="AH2212">
        <v>30</v>
      </c>
      <c r="AI2212">
        <v>372</v>
      </c>
      <c r="AJ2212">
        <v>2810</v>
      </c>
      <c r="AK2212">
        <v>1044649</v>
      </c>
      <c r="AL2212">
        <v>15</v>
      </c>
      <c r="AM2212">
        <v>400</v>
      </c>
      <c r="AN2212">
        <v>2720</v>
      </c>
      <c r="AO2212">
        <v>1088000</v>
      </c>
      <c r="AP2212">
        <v>36</v>
      </c>
      <c r="AQ2212">
        <v>461</v>
      </c>
      <c r="AR2212">
        <v>2578</v>
      </c>
      <c r="AS2212">
        <v>1191041</v>
      </c>
    </row>
    <row r="2213" spans="1:45" x14ac:dyDescent="0.2">
      <c r="A2213" s="67" t="s">
        <v>27</v>
      </c>
      <c r="B2213">
        <v>8</v>
      </c>
      <c r="C2213">
        <v>110</v>
      </c>
      <c r="D2213">
        <v>3283</v>
      </c>
      <c r="E2213">
        <v>359725</v>
      </c>
      <c r="F2213">
        <v>27</v>
      </c>
      <c r="G2213">
        <v>146</v>
      </c>
      <c r="H2213">
        <v>3100</v>
      </c>
      <c r="I2213">
        <v>453778</v>
      </c>
      <c r="J2213">
        <v>71</v>
      </c>
      <c r="K2213">
        <v>165</v>
      </c>
      <c r="L2213">
        <v>3292</v>
      </c>
      <c r="M2213">
        <v>542828</v>
      </c>
      <c r="N2213">
        <v>218</v>
      </c>
      <c r="O2213">
        <v>197</v>
      </c>
      <c r="P2213">
        <v>3129</v>
      </c>
      <c r="Q2213">
        <v>618459</v>
      </c>
      <c r="R2213">
        <v>123</v>
      </c>
      <c r="S2213">
        <v>234</v>
      </c>
      <c r="T2213">
        <v>2991</v>
      </c>
      <c r="U2213">
        <v>701709</v>
      </c>
      <c r="V2213">
        <v>197</v>
      </c>
      <c r="W2213">
        <v>265</v>
      </c>
      <c r="X2213">
        <v>2852</v>
      </c>
      <c r="Y2213">
        <v>755436</v>
      </c>
      <c r="Z2213">
        <v>112</v>
      </c>
      <c r="AA2213">
        <v>302</v>
      </c>
      <c r="AB2213">
        <v>2760</v>
      </c>
      <c r="AC2213">
        <v>833719</v>
      </c>
      <c r="AD2213">
        <v>69</v>
      </c>
      <c r="AE2213">
        <v>342</v>
      </c>
      <c r="AF2213">
        <v>2790</v>
      </c>
      <c r="AG2213">
        <v>952557</v>
      </c>
      <c r="AH2213">
        <v>34</v>
      </c>
      <c r="AI2213">
        <v>368</v>
      </c>
      <c r="AJ2213">
        <v>2675</v>
      </c>
      <c r="AK2213">
        <v>983456</v>
      </c>
      <c r="AL2213">
        <v>3</v>
      </c>
      <c r="AM2213">
        <v>453</v>
      </c>
      <c r="AN2213">
        <v>2600</v>
      </c>
      <c r="AO2213">
        <v>1178667</v>
      </c>
      <c r="AP2213">
        <v>6</v>
      </c>
      <c r="AQ2213">
        <v>482</v>
      </c>
      <c r="AR2213">
        <v>2480</v>
      </c>
      <c r="AS2213">
        <v>1209813</v>
      </c>
    </row>
    <row r="2214" spans="1:45" x14ac:dyDescent="0.2">
      <c r="A2214" s="67" t="s">
        <v>28</v>
      </c>
      <c r="B2214">
        <v>6</v>
      </c>
      <c r="C2214">
        <v>126</v>
      </c>
      <c r="D2214">
        <v>3400</v>
      </c>
      <c r="E2214">
        <v>429533</v>
      </c>
      <c r="F2214">
        <v>6</v>
      </c>
      <c r="G2214">
        <v>136</v>
      </c>
      <c r="H2214">
        <v>3300</v>
      </c>
      <c r="I2214">
        <v>448800</v>
      </c>
      <c r="J2214">
        <v>34</v>
      </c>
      <c r="K2214">
        <v>169</v>
      </c>
      <c r="L2214">
        <v>3050</v>
      </c>
      <c r="M2214">
        <v>525650</v>
      </c>
      <c r="N2214">
        <v>95</v>
      </c>
      <c r="O2214">
        <v>208</v>
      </c>
      <c r="P2214">
        <v>3129</v>
      </c>
      <c r="Q2214">
        <v>652331</v>
      </c>
      <c r="Z2214">
        <v>125</v>
      </c>
      <c r="AA2214">
        <v>308</v>
      </c>
      <c r="AB2214">
        <v>2900</v>
      </c>
      <c r="AC2214">
        <v>892968</v>
      </c>
      <c r="AH2214">
        <v>33</v>
      </c>
      <c r="AI2214">
        <v>379</v>
      </c>
      <c r="AJ2214">
        <v>3031</v>
      </c>
      <c r="AK2214">
        <v>1040761</v>
      </c>
      <c r="AP2214">
        <v>2</v>
      </c>
      <c r="AQ2214">
        <v>503</v>
      </c>
      <c r="AR2214">
        <v>2450</v>
      </c>
      <c r="AS2214">
        <v>1232250</v>
      </c>
    </row>
    <row r="2215" spans="1:45" x14ac:dyDescent="0.2">
      <c r="A2215" s="68" t="s">
        <v>29</v>
      </c>
      <c r="AL2215">
        <v>25</v>
      </c>
      <c r="AM2215">
        <v>477</v>
      </c>
      <c r="AN2215">
        <v>2493</v>
      </c>
      <c r="AO2215">
        <v>1191104</v>
      </c>
      <c r="AP2215">
        <v>4</v>
      </c>
      <c r="AQ2215">
        <v>552</v>
      </c>
      <c r="AR2215">
        <v>2462</v>
      </c>
      <c r="AS2215">
        <v>1355625</v>
      </c>
    </row>
    <row r="2216" spans="1:45" x14ac:dyDescent="0.2">
      <c r="A2216" s="67" t="s">
        <v>30</v>
      </c>
      <c r="F2216">
        <v>77</v>
      </c>
      <c r="G2216">
        <v>134</v>
      </c>
      <c r="H2216">
        <v>3217</v>
      </c>
      <c r="I2216">
        <v>430855</v>
      </c>
      <c r="J2216">
        <v>113</v>
      </c>
      <c r="K2216">
        <v>165</v>
      </c>
      <c r="L2216">
        <v>3200</v>
      </c>
      <c r="M2216">
        <v>525031</v>
      </c>
      <c r="N2216">
        <v>250</v>
      </c>
      <c r="O2216">
        <v>198</v>
      </c>
      <c r="P2216">
        <v>3109</v>
      </c>
      <c r="Q2216">
        <v>615596</v>
      </c>
      <c r="R2216">
        <v>204</v>
      </c>
      <c r="S2216">
        <v>237</v>
      </c>
      <c r="T2216">
        <v>2967</v>
      </c>
      <c r="U2216">
        <v>704491</v>
      </c>
      <c r="V2216">
        <v>320</v>
      </c>
      <c r="W2216">
        <v>262</v>
      </c>
      <c r="X2216">
        <v>2904</v>
      </c>
      <c r="Y2216">
        <v>769864</v>
      </c>
      <c r="Z2216">
        <v>142</v>
      </c>
      <c r="AA2216">
        <v>289</v>
      </c>
      <c r="AB2216">
        <v>2791</v>
      </c>
      <c r="AC2216">
        <v>807738</v>
      </c>
      <c r="AD2216">
        <v>64</v>
      </c>
      <c r="AE2216">
        <v>346</v>
      </c>
      <c r="AF2216">
        <v>2745</v>
      </c>
      <c r="AG2216">
        <v>950671</v>
      </c>
      <c r="AH2216">
        <v>1</v>
      </c>
      <c r="AI2216">
        <v>386</v>
      </c>
      <c r="AJ2216">
        <v>2260</v>
      </c>
      <c r="AK2216">
        <v>872360</v>
      </c>
      <c r="AP2216">
        <v>33</v>
      </c>
      <c r="AQ2216">
        <v>457</v>
      </c>
      <c r="AR2216">
        <v>2397</v>
      </c>
      <c r="AS2216">
        <v>1085290</v>
      </c>
    </row>
    <row r="2217" spans="1:45" x14ac:dyDescent="0.2">
      <c r="A2217" s="67">
        <v>40072</v>
      </c>
      <c r="N2217">
        <v>30</v>
      </c>
      <c r="O2217">
        <v>192</v>
      </c>
      <c r="P2217">
        <v>2915</v>
      </c>
      <c r="Q2217">
        <v>575401</v>
      </c>
      <c r="R2217">
        <v>71</v>
      </c>
      <c r="S2217">
        <v>234</v>
      </c>
      <c r="T2217">
        <v>2875</v>
      </c>
      <c r="U2217">
        <v>675385</v>
      </c>
      <c r="V2217">
        <v>10</v>
      </c>
      <c r="W2217">
        <v>264</v>
      </c>
      <c r="X2217">
        <v>2700</v>
      </c>
      <c r="Y2217">
        <v>713880</v>
      </c>
      <c r="Z2217">
        <v>36</v>
      </c>
      <c r="AA2217">
        <v>314</v>
      </c>
      <c r="AB2217">
        <v>2680</v>
      </c>
      <c r="AC2217">
        <v>842147</v>
      </c>
      <c r="AH2217">
        <v>1</v>
      </c>
      <c r="AI2217">
        <v>360</v>
      </c>
      <c r="AJ2217">
        <v>2600</v>
      </c>
      <c r="AK2217">
        <v>936000</v>
      </c>
      <c r="AP2217">
        <v>2</v>
      </c>
      <c r="AQ2217">
        <v>460</v>
      </c>
      <c r="AR2217">
        <v>2420</v>
      </c>
      <c r="AS2217">
        <v>1113200</v>
      </c>
    </row>
    <row r="2218" spans="1:45" x14ac:dyDescent="0.2">
      <c r="A2218" s="67" t="s">
        <v>31</v>
      </c>
      <c r="B2218">
        <v>10</v>
      </c>
      <c r="C2218">
        <v>125</v>
      </c>
      <c r="D2218">
        <v>3250</v>
      </c>
      <c r="E2218">
        <v>406250</v>
      </c>
      <c r="J2218">
        <v>30</v>
      </c>
      <c r="K2218">
        <v>167</v>
      </c>
      <c r="L2218">
        <v>2933</v>
      </c>
      <c r="M2218">
        <v>487620</v>
      </c>
      <c r="N2218">
        <v>190</v>
      </c>
      <c r="O2218">
        <v>205</v>
      </c>
      <c r="P2218">
        <v>3041</v>
      </c>
      <c r="Q2218">
        <v>622783</v>
      </c>
      <c r="R2218">
        <v>82</v>
      </c>
      <c r="S2218">
        <v>234</v>
      </c>
      <c r="T2218">
        <v>2955</v>
      </c>
      <c r="U2218">
        <v>699628</v>
      </c>
      <c r="V2218">
        <v>128</v>
      </c>
      <c r="W2218">
        <v>265</v>
      </c>
      <c r="X2218">
        <v>2715</v>
      </c>
      <c r="Y2218">
        <v>727636</v>
      </c>
      <c r="Z2218">
        <v>95</v>
      </c>
      <c r="AA2218">
        <v>95</v>
      </c>
      <c r="AB2218">
        <v>2732</v>
      </c>
      <c r="AC2218">
        <v>796310</v>
      </c>
      <c r="AD2218">
        <v>77</v>
      </c>
      <c r="AE2218">
        <v>343</v>
      </c>
      <c r="AF2218">
        <v>2656</v>
      </c>
      <c r="AG2218">
        <v>913393</v>
      </c>
      <c r="AP2218">
        <v>1</v>
      </c>
      <c r="AQ2218">
        <v>502</v>
      </c>
      <c r="AR2218">
        <v>2520</v>
      </c>
      <c r="AS2218">
        <v>1263040</v>
      </c>
    </row>
    <row r="2219" spans="1:45" x14ac:dyDescent="0.2">
      <c r="A2219" s="67" t="s">
        <v>32</v>
      </c>
      <c r="J2219">
        <v>74</v>
      </c>
      <c r="K2219">
        <v>157</v>
      </c>
      <c r="L2219">
        <v>3225</v>
      </c>
      <c r="M2219">
        <v>505741</v>
      </c>
      <c r="N2219">
        <v>79</v>
      </c>
      <c r="O2219">
        <v>195</v>
      </c>
      <c r="P2219">
        <v>2990</v>
      </c>
      <c r="Q2219">
        <v>582066</v>
      </c>
      <c r="R2219">
        <v>83</v>
      </c>
      <c r="S2219">
        <v>238</v>
      </c>
      <c r="T2219">
        <v>2812</v>
      </c>
      <c r="U2219">
        <v>670225</v>
      </c>
      <c r="Z2219">
        <v>90</v>
      </c>
      <c r="AA2219">
        <v>299</v>
      </c>
      <c r="AB2219">
        <v>2780</v>
      </c>
      <c r="AC2219">
        <v>847963</v>
      </c>
    </row>
    <row r="2220" spans="1:45" x14ac:dyDescent="0.2">
      <c r="A2220" s="67" t="s">
        <v>33</v>
      </c>
      <c r="R2220">
        <v>3</v>
      </c>
      <c r="S2220">
        <v>249</v>
      </c>
      <c r="T2220">
        <v>2800</v>
      </c>
      <c r="U2220">
        <v>696267</v>
      </c>
      <c r="AP2220">
        <v>3</v>
      </c>
      <c r="AQ2220">
        <v>650</v>
      </c>
      <c r="AR2220">
        <v>2302</v>
      </c>
      <c r="AS2220">
        <v>1493993</v>
      </c>
    </row>
    <row r="2221" spans="1:45" x14ac:dyDescent="0.2">
      <c r="A2221" s="67" t="s">
        <v>34</v>
      </c>
      <c r="F2221">
        <v>24</v>
      </c>
      <c r="G2221">
        <v>141</v>
      </c>
      <c r="H2221">
        <v>3125</v>
      </c>
      <c r="I2221">
        <v>441579</v>
      </c>
      <c r="J2221">
        <v>106</v>
      </c>
      <c r="K2221">
        <v>169</v>
      </c>
      <c r="L2221">
        <v>3093</v>
      </c>
      <c r="M2221">
        <v>520491</v>
      </c>
      <c r="N2221">
        <v>239</v>
      </c>
      <c r="O2221">
        <v>200</v>
      </c>
      <c r="P2221">
        <v>2988</v>
      </c>
      <c r="Q2221">
        <v>594031</v>
      </c>
      <c r="R2221">
        <v>123</v>
      </c>
      <c r="S2221">
        <v>234</v>
      </c>
      <c r="T2221">
        <v>2893</v>
      </c>
      <c r="U2221">
        <v>675149</v>
      </c>
      <c r="V2221">
        <v>127</v>
      </c>
      <c r="W2221">
        <v>267</v>
      </c>
      <c r="X2221">
        <v>2637</v>
      </c>
      <c r="Y2221">
        <v>703227</v>
      </c>
      <c r="Z2221">
        <v>235</v>
      </c>
      <c r="AA2221">
        <v>295</v>
      </c>
      <c r="AB2221">
        <v>2590</v>
      </c>
      <c r="AC2221">
        <v>767129</v>
      </c>
      <c r="AD2221">
        <v>16</v>
      </c>
      <c r="AE2221">
        <v>232</v>
      </c>
      <c r="AF2221">
        <v>2600</v>
      </c>
      <c r="AG2221">
        <v>839150</v>
      </c>
      <c r="AH2221">
        <v>14</v>
      </c>
      <c r="AI2221">
        <v>368</v>
      </c>
      <c r="AJ2221">
        <v>2580</v>
      </c>
      <c r="AK2221">
        <v>950546</v>
      </c>
      <c r="AP2221">
        <v>24</v>
      </c>
      <c r="AQ2221">
        <v>528</v>
      </c>
      <c r="AR2221">
        <v>2452</v>
      </c>
      <c r="AS2221">
        <v>1303403</v>
      </c>
    </row>
    <row r="2222" spans="1:45" x14ac:dyDescent="0.2">
      <c r="A2222" s="67" t="s">
        <v>35</v>
      </c>
      <c r="B2222">
        <v>15</v>
      </c>
      <c r="C2222">
        <v>118</v>
      </c>
      <c r="D2222">
        <v>3250</v>
      </c>
      <c r="E2222">
        <v>380560</v>
      </c>
      <c r="F2222">
        <v>1</v>
      </c>
      <c r="G2222">
        <v>148</v>
      </c>
      <c r="H2222">
        <v>2200</v>
      </c>
      <c r="I2222">
        <v>325600</v>
      </c>
      <c r="J2222">
        <v>85</v>
      </c>
      <c r="K2222">
        <v>168</v>
      </c>
      <c r="L2222">
        <v>2957</v>
      </c>
      <c r="M2222">
        <v>492485</v>
      </c>
      <c r="N2222">
        <v>182</v>
      </c>
      <c r="O2222">
        <v>197</v>
      </c>
      <c r="P2222">
        <v>3019</v>
      </c>
      <c r="Q2222">
        <v>591191</v>
      </c>
      <c r="R2222">
        <v>215</v>
      </c>
      <c r="S2222">
        <v>234</v>
      </c>
      <c r="T2222">
        <v>2774</v>
      </c>
      <c r="U2222">
        <v>656006</v>
      </c>
      <c r="V2222">
        <v>128</v>
      </c>
      <c r="W2222">
        <v>265</v>
      </c>
      <c r="X2222">
        <v>2760</v>
      </c>
      <c r="Y2222">
        <v>729071</v>
      </c>
      <c r="Z2222">
        <v>228</v>
      </c>
      <c r="AA2222">
        <v>302</v>
      </c>
      <c r="AB2222">
        <v>2669</v>
      </c>
      <c r="AC2222">
        <v>804695</v>
      </c>
      <c r="AD2222">
        <v>159</v>
      </c>
      <c r="AE2222">
        <v>339</v>
      </c>
      <c r="AF2222">
        <v>2642</v>
      </c>
      <c r="AG2222">
        <v>894770</v>
      </c>
      <c r="AH2222">
        <v>34</v>
      </c>
      <c r="AI2222">
        <v>369</v>
      </c>
      <c r="AJ2222">
        <v>2560</v>
      </c>
      <c r="AK2222">
        <v>945452</v>
      </c>
      <c r="AP2222">
        <v>1</v>
      </c>
      <c r="AQ2222">
        <v>976</v>
      </c>
      <c r="AR2222">
        <v>2400</v>
      </c>
      <c r="AS2222">
        <v>2342400</v>
      </c>
    </row>
    <row r="2223" spans="1:45" x14ac:dyDescent="0.2">
      <c r="A2223" s="67" t="s">
        <v>36</v>
      </c>
      <c r="J2223">
        <v>62</v>
      </c>
      <c r="K2223">
        <v>164</v>
      </c>
      <c r="L2223">
        <v>3100</v>
      </c>
      <c r="M2223">
        <v>509663</v>
      </c>
      <c r="N2223">
        <v>21</v>
      </c>
      <c r="O2223">
        <v>217</v>
      </c>
      <c r="P2223">
        <v>2925</v>
      </c>
      <c r="Q2223">
        <v>634629</v>
      </c>
      <c r="R2223">
        <v>52</v>
      </c>
      <c r="S2223">
        <v>233</v>
      </c>
      <c r="T2223">
        <v>2867</v>
      </c>
      <c r="U2223">
        <v>666650</v>
      </c>
      <c r="V2223">
        <v>4</v>
      </c>
      <c r="W2223">
        <v>269</v>
      </c>
      <c r="X2223">
        <v>2620</v>
      </c>
      <c r="Y2223">
        <v>704780</v>
      </c>
      <c r="Z2223">
        <v>18</v>
      </c>
      <c r="AA2223">
        <v>293</v>
      </c>
      <c r="AB2223">
        <v>2590</v>
      </c>
      <c r="AC2223">
        <v>773422</v>
      </c>
      <c r="AH2223">
        <v>2</v>
      </c>
      <c r="AI2223">
        <v>388</v>
      </c>
      <c r="AJ2223">
        <v>3225</v>
      </c>
      <c r="AK2223">
        <v>1250000</v>
      </c>
      <c r="AP2223">
        <v>3</v>
      </c>
      <c r="AQ2223">
        <v>629</v>
      </c>
      <c r="AR2223">
        <v>2617</v>
      </c>
      <c r="AS2223">
        <v>1591467</v>
      </c>
    </row>
    <row r="2224" spans="1:45" x14ac:dyDescent="0.2">
      <c r="A2224" s="68" t="s">
        <v>37</v>
      </c>
      <c r="AP2224">
        <v>2</v>
      </c>
      <c r="AQ2224">
        <v>666</v>
      </c>
      <c r="AR2224">
        <v>2325</v>
      </c>
      <c r="AS2224">
        <v>1546500</v>
      </c>
    </row>
    <row r="2225" spans="1:45" x14ac:dyDescent="0.2">
      <c r="A2225" s="67" t="s">
        <v>38</v>
      </c>
      <c r="F2225">
        <v>22</v>
      </c>
      <c r="G2225">
        <v>141</v>
      </c>
      <c r="H2225">
        <v>3050</v>
      </c>
      <c r="I2225">
        <v>429291</v>
      </c>
      <c r="J2225">
        <v>36</v>
      </c>
      <c r="K2225">
        <v>156</v>
      </c>
      <c r="L2225">
        <v>3050</v>
      </c>
      <c r="M2225">
        <v>476478</v>
      </c>
      <c r="N2225">
        <v>317</v>
      </c>
      <c r="O2225">
        <v>204</v>
      </c>
      <c r="P2225">
        <v>3039</v>
      </c>
      <c r="Q2225">
        <v>618926</v>
      </c>
      <c r="R2225">
        <v>136</v>
      </c>
      <c r="S2225">
        <v>231</v>
      </c>
      <c r="T2225">
        <v>2850</v>
      </c>
      <c r="U2225">
        <v>666151</v>
      </c>
      <c r="V2225">
        <v>98</v>
      </c>
      <c r="W2225">
        <v>262</v>
      </c>
      <c r="X2225">
        <v>2671</v>
      </c>
      <c r="Y2225">
        <v>700943</v>
      </c>
      <c r="Z2225">
        <v>101</v>
      </c>
      <c r="AA2225">
        <v>301</v>
      </c>
      <c r="AB2225">
        <v>2720</v>
      </c>
      <c r="AC2225">
        <v>833099</v>
      </c>
      <c r="AD2225">
        <v>55</v>
      </c>
      <c r="AE2225">
        <v>340</v>
      </c>
      <c r="AF2225">
        <v>2587</v>
      </c>
      <c r="AG2225">
        <v>878468</v>
      </c>
      <c r="AP2225">
        <v>61</v>
      </c>
      <c r="AQ2225">
        <v>512</v>
      </c>
      <c r="AR2225">
        <v>2293</v>
      </c>
      <c r="AS2225">
        <v>1196198</v>
      </c>
    </row>
    <row r="2226" spans="1:45" x14ac:dyDescent="0.2">
      <c r="A2226" s="67">
        <v>40086</v>
      </c>
      <c r="B2226">
        <v>4</v>
      </c>
      <c r="C2226">
        <v>102</v>
      </c>
      <c r="D2226">
        <v>3050</v>
      </c>
      <c r="E2226">
        <v>312625</v>
      </c>
      <c r="J2226">
        <v>25</v>
      </c>
      <c r="K2226">
        <v>170</v>
      </c>
      <c r="L2226">
        <v>3012</v>
      </c>
      <c r="M2226">
        <v>510264</v>
      </c>
      <c r="N2226">
        <v>13</v>
      </c>
      <c r="O2226">
        <v>194</v>
      </c>
      <c r="P2226">
        <v>2983</v>
      </c>
      <c r="Q2226">
        <v>598669</v>
      </c>
      <c r="R2226">
        <v>79</v>
      </c>
      <c r="S2226">
        <v>232</v>
      </c>
      <c r="T2226">
        <v>2796</v>
      </c>
      <c r="U2226">
        <v>656454</v>
      </c>
      <c r="V2226">
        <v>25</v>
      </c>
      <c r="W2226">
        <v>260</v>
      </c>
      <c r="X2226">
        <v>2620</v>
      </c>
      <c r="Y2226">
        <v>677251</v>
      </c>
      <c r="AH2226">
        <v>2</v>
      </c>
      <c r="AI2226">
        <v>395</v>
      </c>
      <c r="AJ2226">
        <v>2500</v>
      </c>
      <c r="AK2226">
        <v>987500</v>
      </c>
    </row>
    <row r="2227" spans="1:45" x14ac:dyDescent="0.2">
      <c r="A2227" s="67"/>
    </row>
    <row r="2228" spans="1:45" x14ac:dyDescent="0.2">
      <c r="A2228" s="67">
        <v>40087</v>
      </c>
      <c r="B2228">
        <v>10</v>
      </c>
      <c r="C2228">
        <v>108</v>
      </c>
      <c r="D2228">
        <v>2900</v>
      </c>
      <c r="E2228">
        <v>314360</v>
      </c>
      <c r="F2228">
        <v>15</v>
      </c>
      <c r="G2228">
        <v>146</v>
      </c>
      <c r="H2228">
        <v>2825</v>
      </c>
      <c r="I2228">
        <v>447000</v>
      </c>
      <c r="J2228">
        <v>110</v>
      </c>
      <c r="K2228">
        <v>164</v>
      </c>
      <c r="L2228">
        <v>2975</v>
      </c>
      <c r="M2228">
        <v>485874</v>
      </c>
      <c r="N2228">
        <v>192</v>
      </c>
      <c r="O2228">
        <v>202</v>
      </c>
      <c r="P2228">
        <v>2999</v>
      </c>
      <c r="Q2228">
        <v>614696</v>
      </c>
      <c r="R2228">
        <v>114</v>
      </c>
      <c r="S2228">
        <v>239</v>
      </c>
      <c r="T2228">
        <v>2803</v>
      </c>
      <c r="U2228">
        <v>668862</v>
      </c>
      <c r="V2228">
        <v>99</v>
      </c>
      <c r="W2228">
        <v>268</v>
      </c>
      <c r="X2228">
        <v>2780</v>
      </c>
      <c r="Y2228">
        <v>744124</v>
      </c>
      <c r="Z2228">
        <v>159</v>
      </c>
      <c r="AA2228">
        <v>293</v>
      </c>
      <c r="AB2228">
        <v>2693</v>
      </c>
      <c r="AC2228">
        <v>791093</v>
      </c>
      <c r="AD2228">
        <v>105</v>
      </c>
      <c r="AE2228">
        <v>344</v>
      </c>
      <c r="AF2228">
        <v>2590</v>
      </c>
      <c r="AG2228">
        <v>891477</v>
      </c>
      <c r="AH2228">
        <v>42</v>
      </c>
      <c r="AI2228">
        <v>368</v>
      </c>
      <c r="AJ2228">
        <v>2553</v>
      </c>
      <c r="AK2228">
        <v>942600</v>
      </c>
      <c r="AL2228">
        <v>13</v>
      </c>
      <c r="AM2228">
        <v>423</v>
      </c>
      <c r="AN2228">
        <v>2430</v>
      </c>
      <c r="AO2228">
        <v>1021320</v>
      </c>
      <c r="AP2228">
        <v>2</v>
      </c>
      <c r="AQ2228">
        <v>691</v>
      </c>
      <c r="AR2228">
        <v>2350</v>
      </c>
      <c r="AS2228">
        <v>1623580</v>
      </c>
    </row>
    <row r="2229" spans="1:45" x14ac:dyDescent="0.2">
      <c r="A2229" s="67" t="s">
        <v>39</v>
      </c>
      <c r="B2229">
        <v>6</v>
      </c>
      <c r="C2229">
        <v>112</v>
      </c>
      <c r="D2229">
        <v>3250</v>
      </c>
      <c r="E2229">
        <v>362967</v>
      </c>
      <c r="J2229">
        <v>14</v>
      </c>
      <c r="K2229">
        <v>158</v>
      </c>
      <c r="L2229">
        <v>3100</v>
      </c>
      <c r="M2229">
        <v>490686</v>
      </c>
      <c r="N2229">
        <v>37</v>
      </c>
      <c r="O2229">
        <v>198</v>
      </c>
      <c r="P2229">
        <v>3020</v>
      </c>
      <c r="Q2229">
        <v>598339</v>
      </c>
      <c r="R2229">
        <v>9</v>
      </c>
      <c r="S2229">
        <v>228</v>
      </c>
      <c r="T2229">
        <v>3325</v>
      </c>
      <c r="U2229">
        <v>755411</v>
      </c>
      <c r="V2229">
        <v>1</v>
      </c>
      <c r="W2229">
        <v>264</v>
      </c>
      <c r="X2229">
        <v>2780</v>
      </c>
      <c r="Y2229">
        <v>733920</v>
      </c>
      <c r="Z2229">
        <v>5</v>
      </c>
      <c r="AA2229">
        <v>283</v>
      </c>
      <c r="AB2229">
        <v>2600</v>
      </c>
      <c r="AC2229">
        <v>735280</v>
      </c>
      <c r="AL2229">
        <v>3</v>
      </c>
      <c r="AM2229">
        <v>428</v>
      </c>
      <c r="AN2229">
        <v>2450</v>
      </c>
      <c r="AO2229">
        <v>1048600</v>
      </c>
    </row>
    <row r="2230" spans="1:45" x14ac:dyDescent="0.2">
      <c r="A2230" s="67" t="s">
        <v>40</v>
      </c>
      <c r="AL2230">
        <v>10</v>
      </c>
      <c r="AM2230">
        <v>429</v>
      </c>
      <c r="AN2230">
        <v>2400</v>
      </c>
      <c r="AO2230">
        <v>1020120</v>
      </c>
      <c r="AP2230">
        <v>8</v>
      </c>
      <c r="AQ2230">
        <v>686</v>
      </c>
      <c r="AR2230">
        <v>2103</v>
      </c>
      <c r="AS2230">
        <v>1242500</v>
      </c>
    </row>
    <row r="2231" spans="1:45" x14ac:dyDescent="0.2">
      <c r="A2231" s="67" t="s">
        <v>59</v>
      </c>
      <c r="F2231">
        <v>2</v>
      </c>
      <c r="G2231">
        <v>133</v>
      </c>
      <c r="H2231">
        <v>3000</v>
      </c>
      <c r="I2231">
        <v>399000</v>
      </c>
      <c r="J2231">
        <v>99</v>
      </c>
      <c r="K2231">
        <v>167</v>
      </c>
      <c r="L2231">
        <v>3000</v>
      </c>
      <c r="M2231">
        <v>502582</v>
      </c>
      <c r="N2231">
        <v>323</v>
      </c>
      <c r="O2231">
        <v>197</v>
      </c>
      <c r="P2231">
        <v>3017</v>
      </c>
      <c r="Q2231">
        <v>615450</v>
      </c>
      <c r="R2231">
        <v>88</v>
      </c>
      <c r="S2231">
        <v>229</v>
      </c>
      <c r="T2231">
        <v>2912</v>
      </c>
      <c r="U2231">
        <v>668571</v>
      </c>
      <c r="V2231">
        <v>56</v>
      </c>
      <c r="W2231">
        <v>266</v>
      </c>
      <c r="X2231">
        <v>2720</v>
      </c>
      <c r="Y2231">
        <v>722797</v>
      </c>
      <c r="Z2231">
        <v>63</v>
      </c>
      <c r="AA2231">
        <v>297</v>
      </c>
      <c r="AB2231">
        <v>2650</v>
      </c>
      <c r="AC2231">
        <v>788291</v>
      </c>
      <c r="AD2231">
        <v>19</v>
      </c>
      <c r="AE2231">
        <v>327</v>
      </c>
      <c r="AF2231">
        <v>2580</v>
      </c>
      <c r="AG2231">
        <v>863053</v>
      </c>
      <c r="AH2231">
        <v>16</v>
      </c>
      <c r="AI2231">
        <v>395</v>
      </c>
      <c r="AJ2231">
        <v>2600</v>
      </c>
      <c r="AK2231">
        <v>1027000</v>
      </c>
      <c r="AL2231">
        <v>86</v>
      </c>
      <c r="AM2231">
        <v>431</v>
      </c>
      <c r="AN2231">
        <v>2516</v>
      </c>
      <c r="AO2231">
        <v>1092791</v>
      </c>
      <c r="AP2231">
        <v>20</v>
      </c>
      <c r="AQ2231">
        <v>614</v>
      </c>
      <c r="AR2231">
        <v>2315</v>
      </c>
      <c r="AS2231">
        <v>1451856</v>
      </c>
    </row>
    <row r="2232" spans="1:45" x14ac:dyDescent="0.2">
      <c r="A2232" s="69" t="s">
        <v>41</v>
      </c>
      <c r="B2232">
        <v>5</v>
      </c>
      <c r="C2232">
        <v>126</v>
      </c>
      <c r="D2232">
        <v>2700</v>
      </c>
      <c r="E2232">
        <v>341280</v>
      </c>
      <c r="F2232">
        <v>7</v>
      </c>
      <c r="G2232">
        <v>134</v>
      </c>
      <c r="H2232">
        <v>2350</v>
      </c>
      <c r="I2232">
        <v>347629</v>
      </c>
      <c r="J2232">
        <v>14</v>
      </c>
      <c r="K2232">
        <v>171</v>
      </c>
      <c r="L2232">
        <v>2883</v>
      </c>
      <c r="M2232">
        <v>494207</v>
      </c>
      <c r="N2232">
        <v>5</v>
      </c>
      <c r="O2232">
        <v>209</v>
      </c>
      <c r="P2232">
        <v>2460</v>
      </c>
      <c r="Q2232">
        <v>543560</v>
      </c>
      <c r="R2232">
        <v>31</v>
      </c>
      <c r="S2232">
        <v>247</v>
      </c>
      <c r="T2232">
        <v>2733</v>
      </c>
      <c r="U2232">
        <v>659266</v>
      </c>
      <c r="AD2232">
        <v>70</v>
      </c>
      <c r="AE2232">
        <v>331</v>
      </c>
      <c r="AF2232">
        <v>2397</v>
      </c>
      <c r="AG2232">
        <v>817342</v>
      </c>
      <c r="AP2232">
        <v>1</v>
      </c>
      <c r="AQ2232">
        <v>450</v>
      </c>
      <c r="AR2232">
        <v>2420</v>
      </c>
      <c r="AS2232">
        <v>1089000</v>
      </c>
    </row>
    <row r="2233" spans="1:45" x14ac:dyDescent="0.2">
      <c r="A2233" s="67" t="s">
        <v>42</v>
      </c>
      <c r="B2233">
        <v>4</v>
      </c>
      <c r="C2233">
        <v>90</v>
      </c>
      <c r="D2233">
        <v>3200</v>
      </c>
      <c r="E2233">
        <v>286400</v>
      </c>
      <c r="F2233">
        <v>25</v>
      </c>
      <c r="G2233">
        <v>136</v>
      </c>
      <c r="H2233">
        <v>3000</v>
      </c>
      <c r="I2233">
        <v>409540</v>
      </c>
      <c r="J2233">
        <v>30</v>
      </c>
      <c r="K2233">
        <v>163</v>
      </c>
      <c r="L2233">
        <v>2950</v>
      </c>
      <c r="M2233">
        <v>480653</v>
      </c>
      <c r="N2233">
        <v>140</v>
      </c>
      <c r="O2233">
        <v>200</v>
      </c>
      <c r="P2233">
        <v>2892</v>
      </c>
      <c r="Q2233">
        <v>577911</v>
      </c>
      <c r="R2233">
        <v>82</v>
      </c>
      <c r="S2233">
        <v>233</v>
      </c>
      <c r="T2233">
        <v>2768</v>
      </c>
      <c r="U2233">
        <v>645550</v>
      </c>
      <c r="V2233">
        <v>102</v>
      </c>
      <c r="W2233">
        <v>260</v>
      </c>
      <c r="X2233">
        <v>2620</v>
      </c>
      <c r="Y2233">
        <v>682398</v>
      </c>
      <c r="Z2233">
        <v>199</v>
      </c>
      <c r="AA2233">
        <v>296</v>
      </c>
      <c r="AB2233">
        <v>2584</v>
      </c>
      <c r="AC2233">
        <v>765811</v>
      </c>
      <c r="AD2233">
        <v>133</v>
      </c>
      <c r="AE2233">
        <v>330</v>
      </c>
      <c r="AF2233">
        <v>2485</v>
      </c>
      <c r="AG2233">
        <v>820488</v>
      </c>
      <c r="AH2233">
        <v>51</v>
      </c>
      <c r="AI2233">
        <v>376</v>
      </c>
      <c r="AJ2233">
        <v>2410</v>
      </c>
      <c r="AK2233">
        <v>904276</v>
      </c>
      <c r="AL2233">
        <v>22</v>
      </c>
      <c r="AM2233">
        <v>509</v>
      </c>
      <c r="AN2233">
        <v>2535</v>
      </c>
      <c r="AO2233">
        <v>1307888</v>
      </c>
      <c r="AP2233">
        <v>9</v>
      </c>
      <c r="AQ2233">
        <v>523</v>
      </c>
      <c r="AR2233">
        <v>2383</v>
      </c>
      <c r="AS2233">
        <v>1260387</v>
      </c>
    </row>
    <row r="2234" spans="1:45" x14ac:dyDescent="0.2">
      <c r="A2234" s="67" t="s">
        <v>43</v>
      </c>
      <c r="B2234">
        <v>13</v>
      </c>
      <c r="C2234">
        <v>121</v>
      </c>
      <c r="D2234">
        <v>3050</v>
      </c>
      <c r="E2234">
        <v>369285</v>
      </c>
      <c r="F2234">
        <v>24</v>
      </c>
      <c r="G2234">
        <v>144</v>
      </c>
      <c r="H2234">
        <v>3075</v>
      </c>
      <c r="I2234">
        <v>441512</v>
      </c>
      <c r="J2234">
        <v>24</v>
      </c>
      <c r="K2234">
        <v>156</v>
      </c>
      <c r="L2234">
        <v>2967</v>
      </c>
      <c r="M2234">
        <v>456892</v>
      </c>
      <c r="N2234">
        <v>41</v>
      </c>
      <c r="O2234">
        <v>211</v>
      </c>
      <c r="P2234">
        <v>3000</v>
      </c>
      <c r="Q2234">
        <v>633512</v>
      </c>
      <c r="R2234">
        <v>27</v>
      </c>
      <c r="S2234">
        <v>244</v>
      </c>
      <c r="T2234">
        <v>2807</v>
      </c>
      <c r="U2234">
        <v>686474</v>
      </c>
      <c r="AD2234">
        <v>54</v>
      </c>
      <c r="AE2234">
        <v>339</v>
      </c>
      <c r="AF2234">
        <v>2640</v>
      </c>
      <c r="AG2234">
        <v>895641</v>
      </c>
      <c r="AH2234">
        <v>16</v>
      </c>
      <c r="AI2234">
        <v>393</v>
      </c>
      <c r="AJ2234">
        <v>2440</v>
      </c>
      <c r="AK2234">
        <v>958920</v>
      </c>
      <c r="AL2234">
        <v>31</v>
      </c>
      <c r="AM2234">
        <v>422</v>
      </c>
      <c r="AN2234">
        <v>2400</v>
      </c>
      <c r="AO2234">
        <v>1013305</v>
      </c>
      <c r="AP2234">
        <v>2</v>
      </c>
      <c r="AQ2234">
        <v>638</v>
      </c>
      <c r="AR2234">
        <v>2475</v>
      </c>
      <c r="AS2234">
        <v>1586050</v>
      </c>
    </row>
    <row r="2235" spans="1:45" x14ac:dyDescent="0.2">
      <c r="A2235" s="67" t="s">
        <v>44</v>
      </c>
    </row>
    <row r="2236" spans="1:45" x14ac:dyDescent="0.2">
      <c r="A2236" s="67" t="s">
        <v>45</v>
      </c>
      <c r="J2236">
        <v>249</v>
      </c>
      <c r="K2236">
        <v>171</v>
      </c>
      <c r="L2236">
        <v>2950</v>
      </c>
      <c r="M2236">
        <v>515544</v>
      </c>
      <c r="N2236">
        <v>301</v>
      </c>
      <c r="O2236">
        <v>214</v>
      </c>
      <c r="P2236">
        <v>2967</v>
      </c>
      <c r="Q2236">
        <v>622888</v>
      </c>
      <c r="R2236">
        <v>121</v>
      </c>
      <c r="S2236">
        <v>234</v>
      </c>
      <c r="T2236">
        <v>2755</v>
      </c>
      <c r="U2236">
        <v>639879</v>
      </c>
      <c r="V2236">
        <v>80</v>
      </c>
      <c r="W2236">
        <v>267</v>
      </c>
      <c r="X2236">
        <v>2575</v>
      </c>
      <c r="Y2236">
        <v>687322</v>
      </c>
      <c r="Z2236">
        <v>41</v>
      </c>
      <c r="AA2236">
        <v>288</v>
      </c>
      <c r="AB2236">
        <v>2553</v>
      </c>
      <c r="AC2236">
        <v>737725</v>
      </c>
      <c r="AD2236">
        <v>321</v>
      </c>
      <c r="AE2236">
        <v>353</v>
      </c>
      <c r="AF2236">
        <v>2588</v>
      </c>
      <c r="AG2236">
        <v>921043</v>
      </c>
      <c r="AL2236">
        <v>8</v>
      </c>
      <c r="AM2236">
        <v>411</v>
      </c>
      <c r="AN2236">
        <v>2400</v>
      </c>
      <c r="AO2236">
        <v>985800</v>
      </c>
      <c r="AP2236">
        <v>1</v>
      </c>
      <c r="AQ2236">
        <v>614</v>
      </c>
      <c r="AR2236">
        <v>2400</v>
      </c>
      <c r="AS2236">
        <v>1473600</v>
      </c>
    </row>
    <row r="2237" spans="1:45" x14ac:dyDescent="0.2">
      <c r="A2237" s="69" t="s">
        <v>46</v>
      </c>
      <c r="F2237">
        <v>15</v>
      </c>
      <c r="G2237">
        <v>143</v>
      </c>
      <c r="H2237">
        <v>2700</v>
      </c>
      <c r="I2237">
        <v>386280</v>
      </c>
      <c r="J2237">
        <v>23</v>
      </c>
      <c r="K2237">
        <v>177</v>
      </c>
      <c r="L2237">
        <v>2700</v>
      </c>
      <c r="M2237">
        <v>479909</v>
      </c>
      <c r="N2237">
        <v>74</v>
      </c>
      <c r="O2237">
        <v>203</v>
      </c>
      <c r="P2237">
        <v>2579</v>
      </c>
      <c r="Q2237">
        <v>543325</v>
      </c>
      <c r="R2237">
        <v>83</v>
      </c>
      <c r="S2237">
        <v>228</v>
      </c>
      <c r="T2237">
        <v>2612</v>
      </c>
      <c r="U2237">
        <v>595350</v>
      </c>
      <c r="Z2237">
        <v>23</v>
      </c>
      <c r="AA2237">
        <v>280</v>
      </c>
      <c r="AB2237">
        <v>2410</v>
      </c>
      <c r="AC2237">
        <v>718461</v>
      </c>
      <c r="AD2237">
        <v>53</v>
      </c>
      <c r="AE2237">
        <v>349</v>
      </c>
      <c r="AF2237">
        <v>2378</v>
      </c>
      <c r="AG2237">
        <v>832355</v>
      </c>
      <c r="AH2237">
        <v>16</v>
      </c>
      <c r="AI2237">
        <v>368</v>
      </c>
      <c r="AJ2237">
        <v>2360</v>
      </c>
      <c r="AK2237">
        <v>868185</v>
      </c>
    </row>
    <row r="2238" spans="1:45" x14ac:dyDescent="0.2">
      <c r="A2238" s="67" t="s">
        <v>47</v>
      </c>
      <c r="B2238">
        <v>3</v>
      </c>
      <c r="C2238">
        <v>109</v>
      </c>
      <c r="D2238">
        <v>2750</v>
      </c>
      <c r="E2238">
        <v>297267</v>
      </c>
      <c r="F2238">
        <v>18</v>
      </c>
      <c r="G2238">
        <v>145</v>
      </c>
      <c r="H2238">
        <v>2725</v>
      </c>
      <c r="I2238">
        <v>395872</v>
      </c>
      <c r="J2238">
        <v>99</v>
      </c>
      <c r="K2238">
        <v>166</v>
      </c>
      <c r="L2238">
        <v>2775</v>
      </c>
      <c r="M2238">
        <v>473230</v>
      </c>
      <c r="N2238">
        <v>78</v>
      </c>
      <c r="O2238">
        <v>202</v>
      </c>
      <c r="P2238">
        <v>2767</v>
      </c>
      <c r="Q2238">
        <v>550547</v>
      </c>
      <c r="R2238">
        <v>258</v>
      </c>
      <c r="S2238">
        <v>230</v>
      </c>
      <c r="T2238">
        <v>2685</v>
      </c>
      <c r="U2238">
        <v>624897</v>
      </c>
      <c r="V2238">
        <v>52</v>
      </c>
      <c r="W2238">
        <v>261</v>
      </c>
      <c r="X2238">
        <v>2600</v>
      </c>
      <c r="Y2238">
        <v>704340</v>
      </c>
      <c r="Z2238">
        <v>92</v>
      </c>
      <c r="AA2238">
        <v>285</v>
      </c>
      <c r="AB2238">
        <v>2540</v>
      </c>
      <c r="AC2238">
        <v>735812</v>
      </c>
      <c r="AD2238">
        <v>108</v>
      </c>
      <c r="AE2238">
        <v>347</v>
      </c>
      <c r="AF2238">
        <v>2431</v>
      </c>
      <c r="AG2238">
        <v>846456</v>
      </c>
      <c r="AH2238">
        <v>31</v>
      </c>
      <c r="AI2238">
        <v>386</v>
      </c>
      <c r="AJ2238">
        <v>2424</v>
      </c>
      <c r="AK2238">
        <v>970037</v>
      </c>
      <c r="AP2238">
        <v>47</v>
      </c>
      <c r="AQ2238">
        <v>432</v>
      </c>
      <c r="AR2238">
        <v>2400</v>
      </c>
      <c r="AS2238">
        <v>1036259</v>
      </c>
    </row>
    <row r="2239" spans="1:45" x14ac:dyDescent="0.2">
      <c r="A2239" s="67" t="s">
        <v>48</v>
      </c>
      <c r="J2239">
        <v>27</v>
      </c>
      <c r="K2239">
        <v>173</v>
      </c>
      <c r="L2239">
        <v>2950</v>
      </c>
      <c r="M2239">
        <v>510275</v>
      </c>
      <c r="N2239">
        <v>203</v>
      </c>
      <c r="O2239">
        <v>203</v>
      </c>
      <c r="P2239">
        <v>2962</v>
      </c>
      <c r="Q2239">
        <v>615275</v>
      </c>
      <c r="R2239">
        <v>54</v>
      </c>
      <c r="S2239">
        <v>223</v>
      </c>
      <c r="T2239">
        <v>3233</v>
      </c>
      <c r="U2239">
        <v>720165</v>
      </c>
      <c r="V2239">
        <v>33</v>
      </c>
      <c r="W2239">
        <v>269</v>
      </c>
      <c r="X2239">
        <v>2770</v>
      </c>
      <c r="Y2239">
        <v>745398</v>
      </c>
      <c r="Z2239">
        <v>75</v>
      </c>
      <c r="AA2239">
        <v>291</v>
      </c>
      <c r="AB2239">
        <v>2800</v>
      </c>
      <c r="AC2239">
        <v>815095</v>
      </c>
      <c r="AD2239">
        <v>36</v>
      </c>
      <c r="AE2239">
        <v>328</v>
      </c>
      <c r="AF2239">
        <v>2700</v>
      </c>
      <c r="AG2239">
        <v>880767</v>
      </c>
      <c r="AL2239">
        <v>13</v>
      </c>
      <c r="AM2239">
        <v>421</v>
      </c>
      <c r="AN2239">
        <v>2760</v>
      </c>
      <c r="AO2239">
        <v>1161323</v>
      </c>
    </row>
    <row r="2240" spans="1:45" x14ac:dyDescent="0.2">
      <c r="A2240" s="67" t="s">
        <v>49</v>
      </c>
      <c r="Z2240">
        <v>11</v>
      </c>
      <c r="AA2240">
        <v>310</v>
      </c>
      <c r="AB2240">
        <v>2470</v>
      </c>
      <c r="AC2240">
        <v>774351</v>
      </c>
      <c r="AL2240">
        <v>14</v>
      </c>
      <c r="AM2240">
        <v>479</v>
      </c>
      <c r="AN2240">
        <v>2400</v>
      </c>
      <c r="AO2240">
        <v>1173257</v>
      </c>
      <c r="AP2240">
        <v>6</v>
      </c>
      <c r="AQ2240">
        <v>607</v>
      </c>
      <c r="AR2240">
        <v>2233</v>
      </c>
      <c r="AS2240">
        <v>1356133</v>
      </c>
    </row>
    <row r="2241" spans="1:45" x14ac:dyDescent="0.2">
      <c r="A2241" s="67" t="s">
        <v>50</v>
      </c>
      <c r="B2241">
        <v>52</v>
      </c>
      <c r="C2241">
        <v>114</v>
      </c>
      <c r="D2241">
        <v>3000</v>
      </c>
      <c r="E2241">
        <v>341423</v>
      </c>
      <c r="F2241">
        <v>68</v>
      </c>
      <c r="G2241">
        <v>145</v>
      </c>
      <c r="H2241">
        <v>2875</v>
      </c>
      <c r="I2241">
        <v>416262</v>
      </c>
      <c r="J2241">
        <v>101</v>
      </c>
      <c r="K2241">
        <v>169</v>
      </c>
      <c r="L2241">
        <v>2892</v>
      </c>
      <c r="M2241">
        <v>494108</v>
      </c>
      <c r="N2241">
        <v>246</v>
      </c>
      <c r="O2241">
        <v>196</v>
      </c>
      <c r="P2241">
        <v>2827</v>
      </c>
      <c r="Q2241">
        <v>555713</v>
      </c>
      <c r="R2241">
        <v>181</v>
      </c>
      <c r="S2241">
        <v>229</v>
      </c>
      <c r="T2241">
        <v>2736</v>
      </c>
      <c r="U2241">
        <v>626346</v>
      </c>
      <c r="V2241">
        <v>118</v>
      </c>
      <c r="W2241">
        <v>258</v>
      </c>
      <c r="X2241">
        <v>2673</v>
      </c>
      <c r="Y2241">
        <v>690053</v>
      </c>
      <c r="Z2241">
        <v>202</v>
      </c>
      <c r="AA2241">
        <v>301</v>
      </c>
      <c r="AB2241">
        <v>2587</v>
      </c>
      <c r="AC2241">
        <v>783067</v>
      </c>
      <c r="AD2241">
        <v>34</v>
      </c>
      <c r="AE2241">
        <v>331</v>
      </c>
      <c r="AF2241">
        <v>2490</v>
      </c>
      <c r="AG2241">
        <v>822907</v>
      </c>
      <c r="AH2241">
        <v>54</v>
      </c>
      <c r="AI2241">
        <v>386</v>
      </c>
      <c r="AJ2241">
        <v>2465</v>
      </c>
      <c r="AK2241">
        <v>952493</v>
      </c>
      <c r="AL2241">
        <v>44</v>
      </c>
      <c r="AM2241">
        <v>412</v>
      </c>
      <c r="AN2241">
        <v>2387</v>
      </c>
      <c r="AO2241">
        <v>982523</v>
      </c>
      <c r="AP2241">
        <v>16</v>
      </c>
      <c r="AQ2241">
        <v>688</v>
      </c>
      <c r="AR2241">
        <v>2280</v>
      </c>
      <c r="AS2241">
        <v>1573682</v>
      </c>
    </row>
    <row r="2242" spans="1:45" x14ac:dyDescent="0.2">
      <c r="A2242" s="69" t="s">
        <v>51</v>
      </c>
    </row>
    <row r="2243" spans="1:45" x14ac:dyDescent="0.2">
      <c r="A2243" s="67" t="s">
        <v>52</v>
      </c>
      <c r="B2243">
        <v>4</v>
      </c>
      <c r="C2243">
        <v>117</v>
      </c>
      <c r="D2243">
        <v>2950</v>
      </c>
      <c r="E2243">
        <v>345150</v>
      </c>
      <c r="F2243">
        <v>8</v>
      </c>
      <c r="G2243">
        <v>140</v>
      </c>
      <c r="H2243">
        <v>2800</v>
      </c>
      <c r="I2243">
        <v>392700</v>
      </c>
      <c r="J2243">
        <v>34</v>
      </c>
      <c r="K2243">
        <v>176</v>
      </c>
      <c r="L2243">
        <v>2817</v>
      </c>
      <c r="M2243">
        <v>495506</v>
      </c>
      <c r="N2243">
        <v>283</v>
      </c>
      <c r="O2243">
        <v>203</v>
      </c>
      <c r="P2243">
        <v>2840</v>
      </c>
      <c r="Q2243">
        <v>577793</v>
      </c>
      <c r="R2243">
        <v>94</v>
      </c>
      <c r="S2243">
        <v>233</v>
      </c>
      <c r="T2243">
        <v>2656</v>
      </c>
      <c r="U2243">
        <v>624203</v>
      </c>
      <c r="V2243">
        <v>112</v>
      </c>
      <c r="W2243">
        <v>259</v>
      </c>
      <c r="X2243">
        <v>2693</v>
      </c>
      <c r="Y2243">
        <v>698782</v>
      </c>
      <c r="Z2243">
        <v>110</v>
      </c>
      <c r="AA2243">
        <v>292</v>
      </c>
      <c r="AB2243">
        <v>2614</v>
      </c>
      <c r="AC2243">
        <v>764275</v>
      </c>
      <c r="AD2243">
        <v>31</v>
      </c>
      <c r="AE2243">
        <v>343</v>
      </c>
      <c r="AF2243">
        <v>2550</v>
      </c>
      <c r="AG2243">
        <v>874974</v>
      </c>
      <c r="AH2243">
        <v>46</v>
      </c>
      <c r="AI2243">
        <v>388</v>
      </c>
      <c r="AJ2243">
        <v>2500</v>
      </c>
      <c r="AK2243">
        <v>969978</v>
      </c>
      <c r="AP2243">
        <v>2</v>
      </c>
      <c r="AQ2243">
        <v>500</v>
      </c>
      <c r="AR2243">
        <v>2380</v>
      </c>
      <c r="AS2243">
        <v>1196240</v>
      </c>
    </row>
    <row r="2244" spans="1:45" x14ac:dyDescent="0.2">
      <c r="A2244" s="67" t="s">
        <v>53</v>
      </c>
      <c r="F2244">
        <v>32</v>
      </c>
      <c r="G2244">
        <v>147</v>
      </c>
      <c r="H2244">
        <v>2875</v>
      </c>
      <c r="I2244">
        <v>420362</v>
      </c>
      <c r="J2244">
        <v>70</v>
      </c>
      <c r="K2244">
        <v>168</v>
      </c>
      <c r="L2244">
        <v>2800</v>
      </c>
      <c r="M2244">
        <v>470664</v>
      </c>
      <c r="N2244">
        <v>92</v>
      </c>
      <c r="O2244">
        <v>191</v>
      </c>
      <c r="P2244">
        <v>2800</v>
      </c>
      <c r="Q2244">
        <v>532854</v>
      </c>
      <c r="V2244">
        <v>30</v>
      </c>
      <c r="W2244">
        <v>260</v>
      </c>
      <c r="X2244">
        <v>2590</v>
      </c>
      <c r="Y2244">
        <v>674099</v>
      </c>
      <c r="Z2244">
        <v>33</v>
      </c>
      <c r="AA2244">
        <v>306</v>
      </c>
      <c r="AB2244">
        <v>2593</v>
      </c>
      <c r="AC2244">
        <v>797159</v>
      </c>
      <c r="AH2244">
        <v>32</v>
      </c>
      <c r="AI2244">
        <v>387</v>
      </c>
      <c r="AJ2244">
        <v>2550</v>
      </c>
      <c r="AK2244">
        <v>987732</v>
      </c>
      <c r="AL2244">
        <v>28</v>
      </c>
      <c r="AM2244">
        <v>485</v>
      </c>
      <c r="AN2244">
        <v>2440</v>
      </c>
      <c r="AO2244">
        <v>1184271</v>
      </c>
    </row>
    <row r="2245" spans="1:45" x14ac:dyDescent="0.2">
      <c r="A2245" s="67" t="s">
        <v>54</v>
      </c>
    </row>
    <row r="2246" spans="1:45" x14ac:dyDescent="0.2">
      <c r="A2246" s="67" t="s">
        <v>55</v>
      </c>
      <c r="B2246">
        <v>5</v>
      </c>
      <c r="C2246">
        <v>110</v>
      </c>
      <c r="D2246">
        <v>2800</v>
      </c>
      <c r="E2246">
        <v>308000</v>
      </c>
      <c r="F2246">
        <v>17</v>
      </c>
      <c r="G2246">
        <v>148</v>
      </c>
      <c r="H2246">
        <v>2700</v>
      </c>
      <c r="I2246">
        <v>400235</v>
      </c>
      <c r="J2246">
        <v>126</v>
      </c>
      <c r="K2246">
        <v>165</v>
      </c>
      <c r="L2246">
        <v>2793</v>
      </c>
      <c r="M2246">
        <v>459190</v>
      </c>
      <c r="N2246">
        <v>200</v>
      </c>
      <c r="O2246">
        <v>198</v>
      </c>
      <c r="P2246">
        <v>2828</v>
      </c>
      <c r="Q2246">
        <v>559100</v>
      </c>
      <c r="R2246">
        <v>82</v>
      </c>
      <c r="S2246">
        <v>241</v>
      </c>
      <c r="T2246">
        <v>2698</v>
      </c>
      <c r="U2246">
        <v>651405</v>
      </c>
      <c r="V2246">
        <v>71</v>
      </c>
      <c r="W2246">
        <v>268</v>
      </c>
      <c r="X2246">
        <v>2595</v>
      </c>
      <c r="Y2246">
        <v>694279</v>
      </c>
      <c r="Z2246">
        <v>68</v>
      </c>
      <c r="AA2246">
        <v>299</v>
      </c>
      <c r="AB2246">
        <v>2515</v>
      </c>
      <c r="AC2246">
        <v>752021</v>
      </c>
      <c r="AD2246">
        <v>6</v>
      </c>
      <c r="AE2246">
        <v>328</v>
      </c>
      <c r="AF2246">
        <v>2420</v>
      </c>
      <c r="AG2246">
        <v>794567</v>
      </c>
      <c r="AH2246">
        <v>53</v>
      </c>
      <c r="AI2246">
        <v>371</v>
      </c>
      <c r="AJ2246">
        <v>2425</v>
      </c>
      <c r="AK2246">
        <v>903614</v>
      </c>
      <c r="AL2246">
        <v>24</v>
      </c>
      <c r="AM2246">
        <v>492</v>
      </c>
      <c r="AN2246">
        <v>2340</v>
      </c>
      <c r="AO2246">
        <v>1150110</v>
      </c>
      <c r="AP2246">
        <v>156</v>
      </c>
      <c r="AQ2246">
        <v>476</v>
      </c>
      <c r="AR2246">
        <v>2383</v>
      </c>
      <c r="AS2246">
        <v>1141699</v>
      </c>
    </row>
    <row r="2247" spans="1:45" x14ac:dyDescent="0.2">
      <c r="A2247" s="69" t="s">
        <v>56</v>
      </c>
    </row>
    <row r="2248" spans="1:45" x14ac:dyDescent="0.2">
      <c r="A2248" s="67" t="s">
        <v>57</v>
      </c>
      <c r="B2248">
        <v>3</v>
      </c>
      <c r="C2248">
        <v>119</v>
      </c>
      <c r="D2248">
        <v>2775</v>
      </c>
      <c r="E2248">
        <v>336900</v>
      </c>
      <c r="F2248">
        <v>12</v>
      </c>
      <c r="G2248">
        <v>148</v>
      </c>
      <c r="H2248">
        <v>3125</v>
      </c>
      <c r="I2248">
        <v>458958</v>
      </c>
      <c r="J2248">
        <v>56</v>
      </c>
      <c r="K2248">
        <v>155</v>
      </c>
      <c r="L2248">
        <v>2879</v>
      </c>
      <c r="M2248">
        <v>443129</v>
      </c>
      <c r="N2248">
        <v>168</v>
      </c>
      <c r="O2248">
        <v>208</v>
      </c>
      <c r="P2248">
        <v>2881</v>
      </c>
      <c r="Q2248">
        <v>593599</v>
      </c>
      <c r="R2248">
        <v>65</v>
      </c>
      <c r="S2248">
        <v>227</v>
      </c>
      <c r="T2248">
        <v>2732</v>
      </c>
      <c r="U2248">
        <v>624543</v>
      </c>
      <c r="V2248">
        <v>182</v>
      </c>
      <c r="W2248">
        <v>264</v>
      </c>
      <c r="X2248">
        <v>2533</v>
      </c>
      <c r="Y2248">
        <v>668849</v>
      </c>
      <c r="Z2248">
        <v>75</v>
      </c>
      <c r="AA2248">
        <v>305</v>
      </c>
      <c r="AB2248">
        <v>2550</v>
      </c>
      <c r="AC2248">
        <v>776641</v>
      </c>
      <c r="AD2248">
        <v>78</v>
      </c>
      <c r="AE2248">
        <v>326</v>
      </c>
      <c r="AF2248">
        <v>2585</v>
      </c>
      <c r="AG2248">
        <v>841637</v>
      </c>
      <c r="AH2248">
        <v>16</v>
      </c>
      <c r="AL2248">
        <v>8</v>
      </c>
      <c r="AM2248">
        <v>431</v>
      </c>
      <c r="AN2248">
        <v>2420</v>
      </c>
      <c r="AO2248">
        <v>1043625</v>
      </c>
      <c r="AP2248">
        <v>2</v>
      </c>
      <c r="AQ2248">
        <v>416</v>
      </c>
      <c r="AR2248">
        <v>2400</v>
      </c>
      <c r="AS2248">
        <v>998400</v>
      </c>
    </row>
    <row r="2249" spans="1:45" x14ac:dyDescent="0.2">
      <c r="A2249" s="67" t="s">
        <v>58</v>
      </c>
      <c r="F2249">
        <v>27</v>
      </c>
      <c r="G2249">
        <v>137</v>
      </c>
      <c r="H2249">
        <v>2800</v>
      </c>
      <c r="I2249">
        <v>386130</v>
      </c>
      <c r="J2249">
        <v>7</v>
      </c>
      <c r="K2249">
        <v>160</v>
      </c>
      <c r="L2249">
        <v>2700</v>
      </c>
      <c r="M2249">
        <v>432771</v>
      </c>
      <c r="N2249">
        <v>53</v>
      </c>
      <c r="O2249">
        <v>190</v>
      </c>
      <c r="P2249">
        <v>2700</v>
      </c>
      <c r="Q2249">
        <v>512134</v>
      </c>
      <c r="R2249">
        <v>16</v>
      </c>
      <c r="S2249">
        <v>237</v>
      </c>
      <c r="T2249">
        <v>2620</v>
      </c>
      <c r="U2249">
        <v>621268</v>
      </c>
      <c r="V2249">
        <v>20</v>
      </c>
      <c r="W2249">
        <v>252</v>
      </c>
      <c r="X2249">
        <v>2640</v>
      </c>
      <c r="Y2249">
        <v>665544</v>
      </c>
      <c r="Z2249">
        <v>8</v>
      </c>
      <c r="AA2249">
        <v>309</v>
      </c>
      <c r="AB2249">
        <v>2540</v>
      </c>
      <c r="AC2249">
        <v>784225</v>
      </c>
      <c r="AD2249">
        <v>16</v>
      </c>
      <c r="AE2249">
        <v>357</v>
      </c>
      <c r="AF2249">
        <v>2460</v>
      </c>
      <c r="AG2249">
        <v>877298</v>
      </c>
      <c r="AH2249">
        <v>16</v>
      </c>
      <c r="AI2249">
        <v>374</v>
      </c>
      <c r="AJ2249">
        <v>2460</v>
      </c>
      <c r="AK2249">
        <v>920040</v>
      </c>
      <c r="AP2249">
        <v>1</v>
      </c>
      <c r="AQ2249">
        <v>496</v>
      </c>
      <c r="AR2249">
        <v>2300</v>
      </c>
      <c r="AS2249">
        <v>1140800</v>
      </c>
    </row>
    <row r="2251" spans="1:45" x14ac:dyDescent="0.2">
      <c r="A2251" s="67" t="s">
        <v>60</v>
      </c>
    </row>
    <row r="2252" spans="1:45" x14ac:dyDescent="0.2">
      <c r="A2252" s="67" t="s">
        <v>61</v>
      </c>
      <c r="F2252">
        <v>10</v>
      </c>
      <c r="G2252">
        <v>147</v>
      </c>
      <c r="H2252">
        <v>2900</v>
      </c>
      <c r="I2252">
        <v>426880</v>
      </c>
      <c r="J2252">
        <v>42</v>
      </c>
      <c r="K2252">
        <v>174</v>
      </c>
      <c r="L2252">
        <v>2850</v>
      </c>
      <c r="M2252">
        <v>495086</v>
      </c>
      <c r="N2252">
        <v>145</v>
      </c>
      <c r="O2252">
        <v>202</v>
      </c>
      <c r="P2252">
        <v>2769</v>
      </c>
      <c r="Q2252">
        <v>562250</v>
      </c>
      <c r="R2252">
        <v>134</v>
      </c>
      <c r="S2252">
        <v>231</v>
      </c>
      <c r="T2252">
        <v>2682</v>
      </c>
      <c r="U2252">
        <v>620685</v>
      </c>
      <c r="V2252">
        <v>49</v>
      </c>
      <c r="W2252">
        <v>277</v>
      </c>
      <c r="X2252">
        <v>2600</v>
      </c>
      <c r="Y2252">
        <v>720407</v>
      </c>
      <c r="Z2252">
        <v>135</v>
      </c>
      <c r="AA2252">
        <v>294</v>
      </c>
      <c r="AB2252">
        <v>2582</v>
      </c>
      <c r="AC2252">
        <v>760275</v>
      </c>
      <c r="AD2252">
        <v>38</v>
      </c>
      <c r="AE2252">
        <v>339</v>
      </c>
      <c r="AF2252">
        <v>2480</v>
      </c>
      <c r="AG2252">
        <v>840876</v>
      </c>
      <c r="AH2252">
        <v>53</v>
      </c>
      <c r="AI2252">
        <v>369</v>
      </c>
      <c r="AJ2252">
        <v>2447</v>
      </c>
      <c r="AK2252">
        <v>902678</v>
      </c>
      <c r="AP2252">
        <v>9</v>
      </c>
      <c r="AQ2252">
        <v>473</v>
      </c>
      <c r="AR2252">
        <v>2428</v>
      </c>
      <c r="AS2252">
        <v>1150604</v>
      </c>
    </row>
    <row r="2253" spans="1:45" x14ac:dyDescent="0.2">
      <c r="A2253" s="69" t="s">
        <v>62</v>
      </c>
    </row>
    <row r="2254" spans="1:45" x14ac:dyDescent="0.2">
      <c r="A2254" s="67" t="s">
        <v>63</v>
      </c>
      <c r="B2254">
        <v>7</v>
      </c>
      <c r="C2254">
        <v>126</v>
      </c>
      <c r="D2254">
        <v>2700</v>
      </c>
      <c r="E2254">
        <v>339429</v>
      </c>
      <c r="F2254">
        <v>13</v>
      </c>
      <c r="G2254">
        <v>145</v>
      </c>
      <c r="H2254">
        <v>2800</v>
      </c>
      <c r="I2254">
        <v>405354</v>
      </c>
      <c r="J2254">
        <v>94</v>
      </c>
      <c r="K2254">
        <v>165</v>
      </c>
      <c r="L2254">
        <v>2827</v>
      </c>
      <c r="M2254">
        <v>477054</v>
      </c>
      <c r="N2254">
        <v>80</v>
      </c>
      <c r="O2254">
        <v>206</v>
      </c>
      <c r="P2254">
        <v>2764</v>
      </c>
      <c r="Q2254">
        <v>572820</v>
      </c>
      <c r="V2254">
        <v>128</v>
      </c>
      <c r="W2254">
        <v>269</v>
      </c>
      <c r="X2254">
        <v>2578</v>
      </c>
      <c r="Y2254">
        <v>698133</v>
      </c>
      <c r="Z2254">
        <v>80</v>
      </c>
      <c r="AA2254">
        <v>294</v>
      </c>
      <c r="AB2254">
        <v>2523</v>
      </c>
      <c r="AC2254">
        <v>750558</v>
      </c>
      <c r="AD2254">
        <v>112</v>
      </c>
      <c r="AE2254">
        <v>334</v>
      </c>
      <c r="AF2254">
        <v>2497</v>
      </c>
      <c r="AG2254">
        <v>834645</v>
      </c>
      <c r="AH2254">
        <v>1</v>
      </c>
      <c r="AI2254">
        <v>384</v>
      </c>
      <c r="AJ2254">
        <v>2300</v>
      </c>
      <c r="AK2254">
        <v>883200</v>
      </c>
      <c r="AP2254">
        <v>1</v>
      </c>
      <c r="AQ2254">
        <v>658</v>
      </c>
      <c r="AR2254">
        <v>2440</v>
      </c>
      <c r="AS2254">
        <v>1605520</v>
      </c>
    </row>
    <row r="2255" spans="1:45" x14ac:dyDescent="0.2">
      <c r="A2255" s="67" t="s">
        <v>64</v>
      </c>
      <c r="B2255">
        <v>35</v>
      </c>
      <c r="C2255">
        <v>112</v>
      </c>
      <c r="D2255">
        <v>3100</v>
      </c>
      <c r="E2255">
        <v>345783</v>
      </c>
      <c r="J2255">
        <v>30</v>
      </c>
      <c r="K2255">
        <v>165</v>
      </c>
      <c r="L2255">
        <v>2900</v>
      </c>
      <c r="M2255">
        <v>479273</v>
      </c>
      <c r="N2255">
        <v>68</v>
      </c>
      <c r="O2255">
        <v>191</v>
      </c>
      <c r="P2255">
        <v>2883</v>
      </c>
      <c r="Q2255">
        <v>548710</v>
      </c>
      <c r="V2255">
        <v>27</v>
      </c>
      <c r="W2255">
        <v>255</v>
      </c>
      <c r="X2255">
        <v>2590</v>
      </c>
      <c r="Y2255">
        <v>660327</v>
      </c>
      <c r="Z2255">
        <v>40</v>
      </c>
      <c r="AA2255">
        <v>295</v>
      </c>
      <c r="AB2255">
        <v>2550</v>
      </c>
      <c r="AC2255">
        <v>752657</v>
      </c>
      <c r="AL2255">
        <v>5</v>
      </c>
      <c r="AM2255">
        <v>555</v>
      </c>
      <c r="AN2255">
        <v>2500</v>
      </c>
      <c r="AO2255">
        <v>1387000</v>
      </c>
      <c r="AP2255">
        <v>1</v>
      </c>
      <c r="AQ2255">
        <v>750</v>
      </c>
      <c r="AR2255">
        <v>2100</v>
      </c>
      <c r="AS2255">
        <v>1575000</v>
      </c>
    </row>
    <row r="2256" spans="1:45" x14ac:dyDescent="0.2">
      <c r="A2256" s="67" t="s">
        <v>65</v>
      </c>
    </row>
    <row r="2257" spans="1:45" x14ac:dyDescent="0.2">
      <c r="A2257" s="74" t="s">
        <v>66</v>
      </c>
      <c r="B2257">
        <v>1</v>
      </c>
      <c r="C2257">
        <v>112</v>
      </c>
      <c r="D2257">
        <v>2800</v>
      </c>
      <c r="E2257">
        <v>313600</v>
      </c>
      <c r="F2257">
        <v>13</v>
      </c>
      <c r="G2257">
        <v>143</v>
      </c>
      <c r="H2257">
        <v>2767</v>
      </c>
      <c r="I2257">
        <v>396777</v>
      </c>
      <c r="J2257">
        <v>65</v>
      </c>
      <c r="K2257">
        <v>164</v>
      </c>
      <c r="L2257">
        <v>2900</v>
      </c>
      <c r="M2257">
        <v>474745</v>
      </c>
      <c r="N2257">
        <v>154</v>
      </c>
      <c r="O2257">
        <v>193</v>
      </c>
      <c r="P2257">
        <v>2830</v>
      </c>
      <c r="Q2257">
        <v>551259</v>
      </c>
      <c r="R2257">
        <v>381</v>
      </c>
      <c r="S2257">
        <v>230</v>
      </c>
      <c r="T2257">
        <v>2772</v>
      </c>
      <c r="U2257">
        <v>646556</v>
      </c>
      <c r="V2257">
        <v>7</v>
      </c>
      <c r="W2257">
        <v>257</v>
      </c>
      <c r="X2257">
        <v>2590</v>
      </c>
      <c r="Y2257">
        <v>663451</v>
      </c>
      <c r="Z2257">
        <v>153</v>
      </c>
      <c r="AA2257">
        <v>301</v>
      </c>
      <c r="AB2257">
        <v>2531</v>
      </c>
      <c r="AC2257">
        <v>764302</v>
      </c>
      <c r="AD2257">
        <v>18</v>
      </c>
      <c r="AE2257">
        <v>320</v>
      </c>
      <c r="AF2257">
        <v>2480</v>
      </c>
      <c r="AG2257">
        <v>793324</v>
      </c>
      <c r="AH2257">
        <v>54</v>
      </c>
      <c r="AI2257">
        <v>384</v>
      </c>
      <c r="AJ2257">
        <v>2447</v>
      </c>
      <c r="AK2257">
        <v>940198</v>
      </c>
      <c r="AP2257">
        <v>124</v>
      </c>
      <c r="AQ2257">
        <v>465</v>
      </c>
      <c r="AR2257">
        <v>2306</v>
      </c>
      <c r="AS2257">
        <v>1073055</v>
      </c>
    </row>
    <row r="2258" spans="1:45" x14ac:dyDescent="0.2">
      <c r="A2258" s="69" t="s">
        <v>67</v>
      </c>
      <c r="B2258">
        <v>1</v>
      </c>
      <c r="C2258">
        <v>74</v>
      </c>
      <c r="D2258">
        <v>2550</v>
      </c>
      <c r="E2258">
        <v>188700</v>
      </c>
      <c r="J2258">
        <v>2</v>
      </c>
      <c r="K2258">
        <v>167</v>
      </c>
      <c r="L2258">
        <v>2850</v>
      </c>
      <c r="M2258">
        <v>475950</v>
      </c>
      <c r="N2258">
        <v>35</v>
      </c>
      <c r="O2258">
        <v>200</v>
      </c>
      <c r="P2258">
        <v>2758</v>
      </c>
      <c r="Q2258">
        <v>551064</v>
      </c>
      <c r="R2258">
        <v>15</v>
      </c>
      <c r="S2258">
        <v>244</v>
      </c>
      <c r="T2258">
        <v>2620</v>
      </c>
      <c r="U2258">
        <v>640328</v>
      </c>
      <c r="V2258">
        <v>17</v>
      </c>
      <c r="W2258">
        <v>271</v>
      </c>
      <c r="X2258">
        <v>2540</v>
      </c>
      <c r="Y2258">
        <v>697122</v>
      </c>
      <c r="Z2258">
        <v>35</v>
      </c>
      <c r="AA2258">
        <v>289</v>
      </c>
      <c r="AB2258">
        <v>2560</v>
      </c>
      <c r="AC2258">
        <v>740295</v>
      </c>
      <c r="AP2258">
        <v>5</v>
      </c>
      <c r="AQ2258">
        <v>432</v>
      </c>
      <c r="AR2258">
        <v>2420</v>
      </c>
      <c r="AS2258">
        <v>1046408</v>
      </c>
    </row>
    <row r="2259" spans="1:45" x14ac:dyDescent="0.2">
      <c r="A2259" s="67" t="s">
        <v>68</v>
      </c>
      <c r="B2259">
        <v>1</v>
      </c>
      <c r="C2259">
        <v>114</v>
      </c>
      <c r="D2259">
        <v>3000</v>
      </c>
      <c r="E2259">
        <v>342000</v>
      </c>
      <c r="F2259">
        <v>2</v>
      </c>
      <c r="G2259">
        <v>139</v>
      </c>
      <c r="H2259">
        <v>2950</v>
      </c>
      <c r="I2259">
        <v>410050</v>
      </c>
      <c r="J2259">
        <v>16</v>
      </c>
      <c r="K2259">
        <v>163</v>
      </c>
      <c r="L2259">
        <v>2867</v>
      </c>
      <c r="M2259">
        <v>468175</v>
      </c>
      <c r="N2259">
        <v>119</v>
      </c>
      <c r="O2259">
        <v>205</v>
      </c>
      <c r="P2259">
        <v>2820</v>
      </c>
      <c r="Q2259">
        <v>577097</v>
      </c>
      <c r="R2259">
        <v>105</v>
      </c>
      <c r="S2259">
        <v>236</v>
      </c>
      <c r="T2259">
        <v>2706</v>
      </c>
      <c r="U2259">
        <v>641713</v>
      </c>
      <c r="V2259">
        <v>167</v>
      </c>
      <c r="W2259">
        <v>267</v>
      </c>
      <c r="X2259">
        <v>2566</v>
      </c>
      <c r="Y2259">
        <v>686715</v>
      </c>
      <c r="Z2259">
        <v>30</v>
      </c>
      <c r="AA2259">
        <v>298</v>
      </c>
      <c r="AB2259">
        <v>2520</v>
      </c>
      <c r="AC2259">
        <v>751968</v>
      </c>
      <c r="AD2259">
        <v>78</v>
      </c>
      <c r="AE2259">
        <v>329</v>
      </c>
      <c r="AF2259">
        <v>2517</v>
      </c>
      <c r="AG2259">
        <v>827911</v>
      </c>
      <c r="AH2259">
        <v>14</v>
      </c>
      <c r="AI2259">
        <v>373</v>
      </c>
      <c r="AJ2259">
        <v>2410</v>
      </c>
      <c r="AK2259">
        <v>920866</v>
      </c>
      <c r="AL2259">
        <v>14</v>
      </c>
      <c r="AM2259">
        <v>505</v>
      </c>
      <c r="AN2259">
        <v>2440</v>
      </c>
      <c r="AO2259">
        <v>1231154</v>
      </c>
      <c r="AP2259">
        <v>3</v>
      </c>
      <c r="AQ2259">
        <v>492</v>
      </c>
      <c r="AR2259">
        <v>2167</v>
      </c>
      <c r="AS2259">
        <v>1066320</v>
      </c>
    </row>
    <row r="2260" spans="1:45" x14ac:dyDescent="0.2">
      <c r="A2260" s="67" t="s">
        <v>69</v>
      </c>
      <c r="F2260">
        <v>4</v>
      </c>
      <c r="G2260">
        <v>148</v>
      </c>
      <c r="H2260">
        <v>2750</v>
      </c>
      <c r="I2260">
        <v>408375</v>
      </c>
      <c r="J2260">
        <v>4</v>
      </c>
      <c r="K2260">
        <v>160</v>
      </c>
      <c r="L2260">
        <v>2800</v>
      </c>
      <c r="M2260">
        <v>446600</v>
      </c>
      <c r="N2260">
        <v>26</v>
      </c>
      <c r="O2260">
        <v>198</v>
      </c>
      <c r="P2260">
        <v>2825</v>
      </c>
      <c r="Q2260">
        <v>557873</v>
      </c>
      <c r="R2260">
        <v>17</v>
      </c>
      <c r="S2260">
        <v>234</v>
      </c>
      <c r="T2260">
        <v>2660</v>
      </c>
      <c r="U2260">
        <v>623692</v>
      </c>
      <c r="V2260">
        <v>20</v>
      </c>
      <c r="W2260">
        <v>258</v>
      </c>
      <c r="X2260">
        <v>2560</v>
      </c>
      <c r="Y2260">
        <v>661504</v>
      </c>
      <c r="Z2260">
        <v>15</v>
      </c>
      <c r="AA2260">
        <v>305</v>
      </c>
      <c r="AB2260">
        <v>2440</v>
      </c>
      <c r="AC2260">
        <v>745339</v>
      </c>
      <c r="AL2260">
        <v>1</v>
      </c>
      <c r="AM2260">
        <v>410</v>
      </c>
      <c r="AN2260">
        <v>2250</v>
      </c>
      <c r="AO2260">
        <v>922500</v>
      </c>
    </row>
    <row r="2261" spans="1:45" x14ac:dyDescent="0.2">
      <c r="A2261" s="67" t="s">
        <v>70</v>
      </c>
    </row>
    <row r="2262" spans="1:45" x14ac:dyDescent="0.2">
      <c r="A2262" s="67" t="s">
        <v>71</v>
      </c>
      <c r="F2262">
        <v>19</v>
      </c>
      <c r="G2262">
        <v>145</v>
      </c>
      <c r="H2262">
        <v>2950</v>
      </c>
      <c r="I2262">
        <v>429147</v>
      </c>
      <c r="J2262">
        <v>221</v>
      </c>
      <c r="K2262">
        <v>166</v>
      </c>
      <c r="L2262">
        <v>2868</v>
      </c>
      <c r="M2262">
        <v>479562</v>
      </c>
      <c r="N2262">
        <v>336</v>
      </c>
      <c r="O2262">
        <v>204</v>
      </c>
      <c r="P2262">
        <v>2819</v>
      </c>
      <c r="Q2262">
        <v>575574</v>
      </c>
      <c r="R2262">
        <v>223</v>
      </c>
      <c r="S2262">
        <v>235</v>
      </c>
      <c r="T2262">
        <v>2694</v>
      </c>
      <c r="U2262">
        <v>635051</v>
      </c>
      <c r="V2262">
        <v>86</v>
      </c>
      <c r="W2262">
        <v>265</v>
      </c>
      <c r="X2262">
        <v>2620</v>
      </c>
      <c r="Y2262">
        <v>693204</v>
      </c>
      <c r="Z2262">
        <v>251</v>
      </c>
      <c r="AA2262">
        <v>297</v>
      </c>
      <c r="AB2262">
        <v>2565</v>
      </c>
      <c r="AC2262">
        <v>762200</v>
      </c>
      <c r="AD2262">
        <v>36</v>
      </c>
      <c r="AE2262">
        <v>328</v>
      </c>
      <c r="AF2262">
        <v>2470</v>
      </c>
      <c r="AG2262">
        <v>809111</v>
      </c>
      <c r="AP2262">
        <v>24</v>
      </c>
      <c r="AQ2262">
        <v>606</v>
      </c>
      <c r="AR2262">
        <v>2363</v>
      </c>
      <c r="AS2262">
        <v>1447955</v>
      </c>
    </row>
    <row r="2263" spans="1:45" x14ac:dyDescent="0.2">
      <c r="A2263" s="69" t="s">
        <v>72</v>
      </c>
      <c r="F2263">
        <v>25</v>
      </c>
      <c r="G2263">
        <v>144</v>
      </c>
      <c r="H2263">
        <v>2950</v>
      </c>
      <c r="I2263">
        <v>424564</v>
      </c>
      <c r="J2263">
        <v>40</v>
      </c>
      <c r="K2263">
        <v>174</v>
      </c>
      <c r="L2263">
        <v>2925</v>
      </c>
      <c r="M2263">
        <v>509910</v>
      </c>
      <c r="N2263">
        <v>60</v>
      </c>
      <c r="O2263">
        <v>199</v>
      </c>
      <c r="P2263">
        <v>2782</v>
      </c>
      <c r="Q2263">
        <v>558163</v>
      </c>
      <c r="R2263">
        <v>18</v>
      </c>
      <c r="S2263">
        <v>216</v>
      </c>
      <c r="T2263">
        <v>2700</v>
      </c>
      <c r="U2263">
        <v>584100</v>
      </c>
      <c r="V2263">
        <v>3</v>
      </c>
      <c r="W2263">
        <v>260</v>
      </c>
      <c r="X2263">
        <v>2560</v>
      </c>
      <c r="Y2263">
        <v>665600</v>
      </c>
      <c r="Z2263">
        <v>18</v>
      </c>
      <c r="AA2263">
        <v>340</v>
      </c>
      <c r="AB2263">
        <v>2440</v>
      </c>
      <c r="AC2263">
        <v>828516</v>
      </c>
    </row>
    <row r="2264" spans="1:45" x14ac:dyDescent="0.2">
      <c r="A2264" s="67" t="s">
        <v>73</v>
      </c>
      <c r="B2264">
        <v>12</v>
      </c>
      <c r="C2264">
        <v>116</v>
      </c>
      <c r="D2264">
        <v>2950</v>
      </c>
      <c r="E2264">
        <v>343183</v>
      </c>
      <c r="F2264">
        <v>43</v>
      </c>
      <c r="G2264">
        <v>136</v>
      </c>
      <c r="H2264">
        <v>2900</v>
      </c>
      <c r="I2264">
        <v>399981</v>
      </c>
      <c r="J2264">
        <v>121</v>
      </c>
      <c r="K2264">
        <v>164</v>
      </c>
      <c r="L2264">
        <v>2894</v>
      </c>
      <c r="M2264">
        <v>478405</v>
      </c>
      <c r="N2264">
        <v>138</v>
      </c>
      <c r="O2264">
        <v>199</v>
      </c>
      <c r="P2264">
        <v>2765</v>
      </c>
      <c r="Q2264">
        <v>556754</v>
      </c>
      <c r="R2264">
        <v>115</v>
      </c>
      <c r="S2264">
        <v>237</v>
      </c>
      <c r="T2264">
        <v>2687</v>
      </c>
      <c r="U2264">
        <v>636303</v>
      </c>
      <c r="V2264">
        <v>103</v>
      </c>
      <c r="W2264">
        <v>265</v>
      </c>
      <c r="X2264">
        <v>2600</v>
      </c>
      <c r="Y2264">
        <v>391363</v>
      </c>
      <c r="Z2264">
        <v>170</v>
      </c>
      <c r="AA2264">
        <v>296</v>
      </c>
      <c r="AB2264">
        <v>2576</v>
      </c>
      <c r="AC2264">
        <v>765711</v>
      </c>
      <c r="AD2264">
        <v>78</v>
      </c>
      <c r="AE2264">
        <v>327</v>
      </c>
      <c r="AF2264">
        <v>2498</v>
      </c>
      <c r="AG2264">
        <v>833571</v>
      </c>
      <c r="AH2264">
        <v>15</v>
      </c>
      <c r="AI2264">
        <v>397</v>
      </c>
      <c r="AJ2264">
        <v>2440</v>
      </c>
      <c r="AK2264">
        <v>967867</v>
      </c>
      <c r="AL2264">
        <v>11</v>
      </c>
      <c r="AM2264">
        <v>503</v>
      </c>
      <c r="AN2264">
        <v>2480</v>
      </c>
      <c r="AO2264">
        <v>1248567</v>
      </c>
      <c r="AP2264">
        <v>8</v>
      </c>
      <c r="AQ2264">
        <v>656</v>
      </c>
      <c r="AR2264">
        <v>2288</v>
      </c>
      <c r="AS2264">
        <v>1499500</v>
      </c>
    </row>
    <row r="2265" spans="1:45" x14ac:dyDescent="0.2">
      <c r="A2265" s="67" t="s">
        <v>74</v>
      </c>
      <c r="B2265">
        <v>9</v>
      </c>
      <c r="C2265">
        <v>128</v>
      </c>
      <c r="D2265">
        <v>2950</v>
      </c>
      <c r="E2265">
        <v>376289</v>
      </c>
      <c r="F2265">
        <v>10</v>
      </c>
      <c r="G2265">
        <v>146</v>
      </c>
      <c r="H2265">
        <v>2900</v>
      </c>
      <c r="I2265">
        <v>423400</v>
      </c>
      <c r="J2265">
        <v>16</v>
      </c>
      <c r="K2265">
        <v>151</v>
      </c>
      <c r="L2265">
        <v>2850</v>
      </c>
      <c r="M2265">
        <v>436212</v>
      </c>
      <c r="N2265">
        <v>63</v>
      </c>
      <c r="O2265">
        <v>196</v>
      </c>
      <c r="P2265">
        <v>2850</v>
      </c>
      <c r="Q2265">
        <v>436212</v>
      </c>
      <c r="R2265">
        <v>10</v>
      </c>
      <c r="S2265">
        <v>227</v>
      </c>
      <c r="T2265">
        <v>2800</v>
      </c>
      <c r="U2265">
        <v>635600</v>
      </c>
      <c r="V2265">
        <v>242</v>
      </c>
      <c r="W2265">
        <v>252</v>
      </c>
      <c r="X2265">
        <v>2630</v>
      </c>
      <c r="Y2265">
        <v>696142</v>
      </c>
      <c r="Z2265">
        <v>14</v>
      </c>
      <c r="AA2265">
        <v>280</v>
      </c>
      <c r="AB2265">
        <v>2560</v>
      </c>
      <c r="AC2265">
        <v>716069</v>
      </c>
      <c r="AD2265">
        <v>18</v>
      </c>
      <c r="AE2265">
        <v>320</v>
      </c>
      <c r="AF2265">
        <v>2560</v>
      </c>
      <c r="AG2265">
        <v>820338</v>
      </c>
    </row>
    <row r="2266" spans="1:45" x14ac:dyDescent="0.2">
      <c r="A2266" s="67" t="s">
        <v>75</v>
      </c>
      <c r="AL2266">
        <v>48</v>
      </c>
      <c r="AM2266">
        <v>475</v>
      </c>
      <c r="AN2266">
        <v>2365</v>
      </c>
      <c r="AO2266">
        <v>1124415</v>
      </c>
      <c r="AP2266">
        <v>4</v>
      </c>
      <c r="AQ2266">
        <v>726</v>
      </c>
      <c r="AR2266">
        <v>2075</v>
      </c>
      <c r="AS2266">
        <v>1510775</v>
      </c>
    </row>
    <row r="2267" spans="1:45" x14ac:dyDescent="0.2">
      <c r="A2267" s="67" t="s">
        <v>76</v>
      </c>
      <c r="B2267">
        <v>7</v>
      </c>
      <c r="C2267">
        <v>125</v>
      </c>
      <c r="D2267">
        <v>2825</v>
      </c>
      <c r="E2267">
        <v>354943</v>
      </c>
      <c r="F2267">
        <v>57</v>
      </c>
      <c r="G2267">
        <v>143</v>
      </c>
      <c r="H2267">
        <v>2850</v>
      </c>
      <c r="I2267">
        <v>405760</v>
      </c>
      <c r="J2267">
        <v>202</v>
      </c>
      <c r="K2267">
        <v>165</v>
      </c>
      <c r="L2267">
        <v>2844</v>
      </c>
      <c r="M2267">
        <v>469899</v>
      </c>
      <c r="N2267">
        <v>329</v>
      </c>
      <c r="O2267">
        <v>202</v>
      </c>
      <c r="P2267">
        <v>2803</v>
      </c>
      <c r="Q2267">
        <v>567792</v>
      </c>
      <c r="R2267">
        <v>248</v>
      </c>
      <c r="S2267">
        <v>232</v>
      </c>
      <c r="T2267">
        <v>2700</v>
      </c>
      <c r="U2267">
        <v>624988</v>
      </c>
      <c r="V2267">
        <v>86</v>
      </c>
      <c r="W2267">
        <v>269</v>
      </c>
      <c r="X2267">
        <v>2530</v>
      </c>
      <c r="Y2267">
        <v>680553</v>
      </c>
      <c r="Z2267">
        <v>214</v>
      </c>
      <c r="AA2267">
        <v>296</v>
      </c>
      <c r="AB2267">
        <v>2535</v>
      </c>
      <c r="AC2267">
        <v>750549</v>
      </c>
      <c r="AD2267">
        <v>53</v>
      </c>
      <c r="AE2267">
        <v>334</v>
      </c>
      <c r="AF2267">
        <v>2580</v>
      </c>
      <c r="AG2267">
        <v>862897</v>
      </c>
      <c r="AH2267">
        <v>16</v>
      </c>
      <c r="AI2267">
        <v>399</v>
      </c>
      <c r="AJ2267">
        <v>2300</v>
      </c>
      <c r="AK2267">
        <v>917412</v>
      </c>
      <c r="AL2267">
        <v>9</v>
      </c>
      <c r="AM2267">
        <v>402</v>
      </c>
      <c r="AN2267">
        <v>2440</v>
      </c>
      <c r="AO2267">
        <v>994471</v>
      </c>
      <c r="AP2267">
        <v>41</v>
      </c>
      <c r="AQ2267">
        <v>474</v>
      </c>
      <c r="AR2267">
        <v>2265</v>
      </c>
      <c r="AS2267">
        <v>1077807</v>
      </c>
    </row>
    <row r="2268" spans="1:45" x14ac:dyDescent="0.2">
      <c r="A2268" s="69" t="s">
        <v>77</v>
      </c>
      <c r="B2268">
        <v>2</v>
      </c>
      <c r="C2268">
        <v>124</v>
      </c>
      <c r="D2268">
        <v>3000</v>
      </c>
      <c r="E2268">
        <v>372000</v>
      </c>
      <c r="F2268">
        <v>13</v>
      </c>
      <c r="G2268">
        <v>145</v>
      </c>
      <c r="H2268">
        <v>2775</v>
      </c>
      <c r="I2268">
        <v>397823</v>
      </c>
      <c r="J2268">
        <v>26</v>
      </c>
      <c r="K2268">
        <v>155</v>
      </c>
      <c r="L2268">
        <v>2650</v>
      </c>
      <c r="M2268">
        <v>411158</v>
      </c>
      <c r="N2268">
        <v>27</v>
      </c>
      <c r="O2268">
        <v>209</v>
      </c>
      <c r="P2268">
        <v>2750</v>
      </c>
      <c r="Q2268">
        <v>573833</v>
      </c>
      <c r="R2268">
        <v>63</v>
      </c>
      <c r="S2268">
        <v>236</v>
      </c>
      <c r="T2268">
        <v>2605</v>
      </c>
      <c r="U2268">
        <v>621544</v>
      </c>
      <c r="V2268">
        <v>20</v>
      </c>
      <c r="W2268">
        <v>262</v>
      </c>
      <c r="X2268">
        <v>2580</v>
      </c>
      <c r="Y2268">
        <v>676218</v>
      </c>
      <c r="AP2268">
        <v>5</v>
      </c>
      <c r="AQ2268">
        <v>448</v>
      </c>
      <c r="AR2268">
        <v>2333</v>
      </c>
      <c r="AS2268">
        <v>1053680</v>
      </c>
    </row>
    <row r="2269" spans="1:45" x14ac:dyDescent="0.2">
      <c r="A2269" s="67" t="s">
        <v>78</v>
      </c>
      <c r="B2269">
        <v>2</v>
      </c>
      <c r="C2269">
        <v>113</v>
      </c>
      <c r="D2269">
        <v>2750</v>
      </c>
      <c r="E2269">
        <v>310750</v>
      </c>
      <c r="F2269">
        <v>13</v>
      </c>
      <c r="G2269">
        <v>139</v>
      </c>
      <c r="H2269">
        <v>2900</v>
      </c>
      <c r="I2269">
        <v>402877</v>
      </c>
      <c r="J2269">
        <v>9</v>
      </c>
      <c r="K2269">
        <v>165</v>
      </c>
      <c r="L2269">
        <v>2820</v>
      </c>
      <c r="M2269">
        <v>463751</v>
      </c>
      <c r="N2269">
        <v>123</v>
      </c>
      <c r="O2269">
        <v>201</v>
      </c>
      <c r="P2269">
        <v>2685</v>
      </c>
      <c r="Q2269">
        <v>560454</v>
      </c>
      <c r="R2269">
        <v>76</v>
      </c>
      <c r="S2269">
        <v>233</v>
      </c>
      <c r="T2269">
        <v>2624</v>
      </c>
      <c r="U2269">
        <v>621081</v>
      </c>
      <c r="V2269">
        <v>18</v>
      </c>
      <c r="W2269">
        <v>261</v>
      </c>
      <c r="X2269">
        <v>2560</v>
      </c>
      <c r="Y2269">
        <v>667591</v>
      </c>
      <c r="Z2269">
        <v>77</v>
      </c>
      <c r="AA2269">
        <v>307</v>
      </c>
      <c r="AB2269">
        <v>2512</v>
      </c>
      <c r="AC2269">
        <v>766928</v>
      </c>
      <c r="AD2269">
        <v>202</v>
      </c>
      <c r="AE2269">
        <v>340</v>
      </c>
      <c r="AF2269">
        <v>2475</v>
      </c>
      <c r="AG2269">
        <v>841277</v>
      </c>
      <c r="AH2269">
        <v>98</v>
      </c>
      <c r="AI2269">
        <v>368</v>
      </c>
      <c r="AJ2269">
        <v>2420</v>
      </c>
      <c r="AK2269">
        <v>890293</v>
      </c>
      <c r="AL2269">
        <v>15</v>
      </c>
      <c r="AM2269">
        <v>400</v>
      </c>
      <c r="AN2269">
        <v>2460</v>
      </c>
      <c r="AO2269">
        <v>1156856</v>
      </c>
      <c r="AP2269">
        <v>7</v>
      </c>
      <c r="AQ2269">
        <v>548</v>
      </c>
      <c r="AR2269">
        <v>2297</v>
      </c>
      <c r="AS2269">
        <v>1266629</v>
      </c>
    </row>
    <row r="2270" spans="1:45" x14ac:dyDescent="0.2">
      <c r="A2270" s="67" t="s">
        <v>79</v>
      </c>
      <c r="B2270">
        <v>33</v>
      </c>
      <c r="C2270">
        <v>119</v>
      </c>
      <c r="D2270">
        <v>2850</v>
      </c>
      <c r="E2270">
        <v>339582</v>
      </c>
      <c r="F2270">
        <v>10</v>
      </c>
      <c r="G2270">
        <v>146</v>
      </c>
      <c r="H2270">
        <v>2850</v>
      </c>
      <c r="I2270">
        <v>414960</v>
      </c>
      <c r="J2270">
        <v>68</v>
      </c>
      <c r="K2270">
        <v>173</v>
      </c>
      <c r="L2270">
        <v>2780</v>
      </c>
      <c r="M2270">
        <v>492772</v>
      </c>
      <c r="N2270">
        <v>77</v>
      </c>
      <c r="O2270">
        <v>207</v>
      </c>
      <c r="P2270">
        <v>2760</v>
      </c>
      <c r="Q2270">
        <v>571565</v>
      </c>
      <c r="R2270">
        <v>44</v>
      </c>
      <c r="S2270">
        <v>235</v>
      </c>
      <c r="T2270">
        <v>2645</v>
      </c>
      <c r="U2270">
        <v>620588</v>
      </c>
      <c r="V2270">
        <v>32</v>
      </c>
      <c r="W2270">
        <v>263</v>
      </c>
      <c r="X2270">
        <v>2540</v>
      </c>
      <c r="Y2270">
        <v>668655</v>
      </c>
      <c r="Z2270">
        <v>19</v>
      </c>
      <c r="AA2270">
        <v>282</v>
      </c>
      <c r="AB2270">
        <v>2540</v>
      </c>
      <c r="AC2270">
        <v>716013</v>
      </c>
      <c r="AD2270">
        <v>51</v>
      </c>
      <c r="AE2270">
        <v>343</v>
      </c>
      <c r="AF2270">
        <v>2473</v>
      </c>
      <c r="AG2270">
        <v>846759</v>
      </c>
      <c r="AH2270">
        <v>16</v>
      </c>
      <c r="AI2270">
        <v>374</v>
      </c>
      <c r="AJ2270">
        <v>2480</v>
      </c>
      <c r="AK2270">
        <v>928450</v>
      </c>
      <c r="AL2270">
        <v>56</v>
      </c>
      <c r="AM2270">
        <v>492</v>
      </c>
      <c r="AN2270">
        <v>2450</v>
      </c>
      <c r="AO2270">
        <v>1205006</v>
      </c>
      <c r="AP2270">
        <v>1</v>
      </c>
      <c r="AQ2270">
        <v>624</v>
      </c>
      <c r="AR2270">
        <v>2250</v>
      </c>
      <c r="AS2270">
        <v>1404000</v>
      </c>
    </row>
    <row r="2271" spans="1:45" x14ac:dyDescent="0.2">
      <c r="A2271" s="67" t="s">
        <v>80</v>
      </c>
      <c r="AL2271">
        <v>15</v>
      </c>
      <c r="AM2271">
        <v>428</v>
      </c>
      <c r="AN2271">
        <v>2365</v>
      </c>
      <c r="AO2271">
        <v>1018435</v>
      </c>
      <c r="AP2271">
        <v>2</v>
      </c>
      <c r="AQ2271">
        <v>653</v>
      </c>
      <c r="AR2271">
        <v>2200</v>
      </c>
      <c r="AS2271">
        <v>1436600</v>
      </c>
    </row>
    <row r="2272" spans="1:45" x14ac:dyDescent="0.2">
      <c r="A2272" s="73"/>
    </row>
    <row r="2273" spans="1:45" x14ac:dyDescent="0.2">
      <c r="A2273" s="67" t="s">
        <v>81</v>
      </c>
      <c r="F2273">
        <v>49</v>
      </c>
      <c r="G2273">
        <v>137</v>
      </c>
      <c r="H2273">
        <v>2950</v>
      </c>
      <c r="I2273">
        <v>411157</v>
      </c>
      <c r="J2273">
        <v>109</v>
      </c>
      <c r="K2273">
        <v>165</v>
      </c>
      <c r="L2273">
        <v>2850</v>
      </c>
      <c r="M2273">
        <v>469511</v>
      </c>
      <c r="N2273">
        <v>259</v>
      </c>
      <c r="O2273">
        <v>202</v>
      </c>
      <c r="P2273">
        <v>2800</v>
      </c>
      <c r="Q2273">
        <v>567044</v>
      </c>
      <c r="R2273">
        <v>404</v>
      </c>
      <c r="S2273">
        <v>229</v>
      </c>
      <c r="T2273">
        <v>2665</v>
      </c>
      <c r="U2273">
        <v>634382</v>
      </c>
      <c r="V2273">
        <v>105</v>
      </c>
      <c r="W2273">
        <v>262</v>
      </c>
      <c r="X2273">
        <v>2548</v>
      </c>
      <c r="Y2273">
        <v>666256</v>
      </c>
      <c r="Z2273">
        <v>113</v>
      </c>
      <c r="AA2273">
        <v>296</v>
      </c>
      <c r="AB2273">
        <v>2520</v>
      </c>
      <c r="AC2273">
        <v>750481</v>
      </c>
      <c r="AD2273">
        <v>54</v>
      </c>
      <c r="AE2273">
        <v>332</v>
      </c>
      <c r="AF2273">
        <v>2465</v>
      </c>
      <c r="AG2273">
        <v>823305</v>
      </c>
      <c r="AH2273">
        <v>17</v>
      </c>
      <c r="AI2273">
        <v>378</v>
      </c>
      <c r="AJ2273">
        <v>2540</v>
      </c>
      <c r="AK2273">
        <v>959224</v>
      </c>
      <c r="AL2273">
        <v>16</v>
      </c>
      <c r="AM2273">
        <v>410</v>
      </c>
      <c r="AN2273">
        <v>2500</v>
      </c>
      <c r="AO2273">
        <v>1024375</v>
      </c>
      <c r="AP2273">
        <v>79</v>
      </c>
      <c r="AQ2273">
        <v>502</v>
      </c>
      <c r="AR2273">
        <v>2284</v>
      </c>
      <c r="AS2273">
        <v>1177486</v>
      </c>
    </row>
    <row r="2274" spans="1:45" x14ac:dyDescent="0.2">
      <c r="A2274" s="69" t="s">
        <v>82</v>
      </c>
      <c r="F2274">
        <v>29</v>
      </c>
      <c r="G2274">
        <v>132</v>
      </c>
      <c r="H2274">
        <v>2750</v>
      </c>
      <c r="I2274">
        <v>357103</v>
      </c>
      <c r="J2274">
        <v>20</v>
      </c>
      <c r="K2274">
        <v>157</v>
      </c>
      <c r="L2274">
        <v>2800</v>
      </c>
      <c r="M2274">
        <v>439320</v>
      </c>
      <c r="N2274">
        <v>48</v>
      </c>
      <c r="O2274">
        <v>192</v>
      </c>
      <c r="P2274">
        <v>2662</v>
      </c>
      <c r="Q2274">
        <v>502538</v>
      </c>
      <c r="R2274">
        <v>3</v>
      </c>
      <c r="S2274">
        <v>227</v>
      </c>
      <c r="T2274">
        <v>2670</v>
      </c>
      <c r="U2274">
        <v>606227</v>
      </c>
      <c r="V2274">
        <v>54</v>
      </c>
      <c r="W2274">
        <v>276</v>
      </c>
      <c r="X2274">
        <v>2460</v>
      </c>
      <c r="Y2274">
        <v>688979</v>
      </c>
      <c r="Z2274">
        <v>74</v>
      </c>
      <c r="AA2274">
        <v>292</v>
      </c>
      <c r="AB2274">
        <v>2376</v>
      </c>
      <c r="AC2274">
        <v>717249</v>
      </c>
      <c r="AD2274">
        <v>10</v>
      </c>
      <c r="AE2274">
        <v>337</v>
      </c>
      <c r="AF2274">
        <v>2400</v>
      </c>
      <c r="AG2274">
        <v>808320</v>
      </c>
      <c r="AH2274">
        <v>4</v>
      </c>
      <c r="AI2274">
        <v>364</v>
      </c>
      <c r="AJ2274">
        <v>2420</v>
      </c>
      <c r="AK2274">
        <v>882090</v>
      </c>
      <c r="AP2274">
        <v>2</v>
      </c>
      <c r="AQ2274">
        <v>722</v>
      </c>
      <c r="AR2274">
        <v>2000</v>
      </c>
      <c r="AS2274">
        <v>1452400</v>
      </c>
    </row>
    <row r="2275" spans="1:45" x14ac:dyDescent="0.2">
      <c r="A2275" s="67" t="s">
        <v>83</v>
      </c>
      <c r="B2275">
        <v>37</v>
      </c>
      <c r="C2275">
        <v>116</v>
      </c>
      <c r="D2275">
        <v>2942</v>
      </c>
      <c r="E2275">
        <v>341868</v>
      </c>
      <c r="F2275">
        <v>3</v>
      </c>
      <c r="G2275">
        <v>132</v>
      </c>
      <c r="H2275">
        <v>2900</v>
      </c>
      <c r="I2275">
        <v>382800</v>
      </c>
      <c r="J2275">
        <v>41</v>
      </c>
      <c r="K2275">
        <v>172</v>
      </c>
      <c r="L2275">
        <v>2812</v>
      </c>
      <c r="M2275">
        <v>482666</v>
      </c>
      <c r="N2275">
        <v>153</v>
      </c>
      <c r="O2275">
        <v>201</v>
      </c>
      <c r="P2275">
        <v>2635</v>
      </c>
      <c r="Q2275">
        <v>540505</v>
      </c>
      <c r="R2275">
        <v>216</v>
      </c>
      <c r="S2275">
        <v>231</v>
      </c>
      <c r="T2275">
        <v>2600</v>
      </c>
      <c r="U2275">
        <v>601862</v>
      </c>
      <c r="V2275">
        <v>222</v>
      </c>
      <c r="W2275">
        <v>266</v>
      </c>
      <c r="X2275">
        <v>2522</v>
      </c>
      <c r="Y2275">
        <v>675396</v>
      </c>
      <c r="Z2275">
        <v>94</v>
      </c>
      <c r="AA2275">
        <v>305</v>
      </c>
      <c r="AB2275">
        <v>2450</v>
      </c>
      <c r="AC2275">
        <v>753202</v>
      </c>
      <c r="AD2275">
        <v>88</v>
      </c>
      <c r="AE2275">
        <v>330</v>
      </c>
      <c r="AF2275">
        <v>2444</v>
      </c>
      <c r="AG2275">
        <v>805826</v>
      </c>
      <c r="AH2275">
        <v>16</v>
      </c>
      <c r="AI2275">
        <v>364</v>
      </c>
      <c r="AJ2275">
        <v>2340</v>
      </c>
      <c r="AK2275">
        <v>884045</v>
      </c>
      <c r="AL2275">
        <v>31</v>
      </c>
      <c r="AM2275">
        <v>486</v>
      </c>
      <c r="AN2275">
        <v>2347</v>
      </c>
      <c r="AO2275">
        <v>1150539</v>
      </c>
      <c r="AP2275">
        <v>7</v>
      </c>
      <c r="AQ2275">
        <v>690</v>
      </c>
      <c r="AR2275">
        <v>2269</v>
      </c>
      <c r="AS2275">
        <v>1653960</v>
      </c>
    </row>
    <row r="2276" spans="1:45" x14ac:dyDescent="0.2">
      <c r="A2276" s="67" t="s">
        <v>84</v>
      </c>
      <c r="B2276">
        <v>24</v>
      </c>
      <c r="C2276">
        <v>123</v>
      </c>
      <c r="D2276">
        <v>3000</v>
      </c>
      <c r="E2276">
        <v>368500</v>
      </c>
      <c r="F2276">
        <v>30</v>
      </c>
      <c r="G2276">
        <v>143</v>
      </c>
      <c r="H2276">
        <v>2650</v>
      </c>
      <c r="I2276">
        <v>378067</v>
      </c>
      <c r="J2276">
        <v>130</v>
      </c>
      <c r="K2276">
        <v>164</v>
      </c>
      <c r="L2276">
        <v>2850</v>
      </c>
      <c r="M2276">
        <v>465608</v>
      </c>
      <c r="N2276">
        <v>97</v>
      </c>
      <c r="O2276">
        <v>202</v>
      </c>
      <c r="P2276">
        <v>2700</v>
      </c>
      <c r="Q2276">
        <v>547097</v>
      </c>
      <c r="R2276">
        <v>68</v>
      </c>
      <c r="S2276">
        <v>231</v>
      </c>
      <c r="T2276">
        <v>2617</v>
      </c>
      <c r="U2276">
        <v>604796</v>
      </c>
      <c r="V2276">
        <v>64</v>
      </c>
      <c r="W2276">
        <v>270</v>
      </c>
      <c r="X2276">
        <v>2593</v>
      </c>
      <c r="Y2276">
        <v>701849</v>
      </c>
      <c r="AD2276">
        <v>29</v>
      </c>
      <c r="AE2276">
        <v>331</v>
      </c>
      <c r="AF2276">
        <v>2470</v>
      </c>
      <c r="AG2276">
        <v>817883</v>
      </c>
      <c r="AH2276">
        <v>7</v>
      </c>
      <c r="AI2276">
        <v>394</v>
      </c>
      <c r="AJ2276">
        <v>2340</v>
      </c>
      <c r="AK2276">
        <v>921960</v>
      </c>
      <c r="AL2276">
        <v>16</v>
      </c>
      <c r="AM2276">
        <v>411</v>
      </c>
      <c r="AN2276">
        <v>2400</v>
      </c>
      <c r="AO2276">
        <v>985800</v>
      </c>
    </row>
    <row r="2277" spans="1:45" x14ac:dyDescent="0.2">
      <c r="A2277" s="67" t="s">
        <v>85</v>
      </c>
      <c r="AL2277">
        <v>4</v>
      </c>
      <c r="AM2277">
        <v>468</v>
      </c>
      <c r="AN2277">
        <v>2440</v>
      </c>
      <c r="AO2277">
        <v>1143140</v>
      </c>
      <c r="AP2277">
        <v>2</v>
      </c>
      <c r="AQ2277">
        <v>745</v>
      </c>
      <c r="AR2277">
        <v>2250</v>
      </c>
      <c r="AS2277">
        <v>1677500</v>
      </c>
    </row>
    <row r="2278" spans="1:45" x14ac:dyDescent="0.2">
      <c r="A2278" s="67" t="s">
        <v>86</v>
      </c>
      <c r="J2278">
        <v>46</v>
      </c>
      <c r="K2278">
        <v>174</v>
      </c>
      <c r="L2278">
        <v>2800</v>
      </c>
      <c r="M2278">
        <v>487687</v>
      </c>
      <c r="N2278">
        <v>195</v>
      </c>
      <c r="O2278">
        <v>207</v>
      </c>
      <c r="P2278">
        <v>2809</v>
      </c>
      <c r="Q2278">
        <v>582533</v>
      </c>
      <c r="R2278">
        <v>203</v>
      </c>
      <c r="S2278">
        <v>235</v>
      </c>
      <c r="T2278">
        <v>2850</v>
      </c>
      <c r="U2278">
        <v>667927</v>
      </c>
      <c r="V2278">
        <v>56</v>
      </c>
      <c r="W2278">
        <v>263</v>
      </c>
      <c r="X2278">
        <v>2647</v>
      </c>
      <c r="Y2278">
        <v>695580</v>
      </c>
      <c r="Z2278">
        <v>41</v>
      </c>
      <c r="AA2278">
        <v>289</v>
      </c>
      <c r="AB2278">
        <v>2620</v>
      </c>
      <c r="AC2278">
        <v>756221</v>
      </c>
      <c r="AD2278">
        <v>20</v>
      </c>
      <c r="AE2278">
        <v>332</v>
      </c>
      <c r="AF2278">
        <v>2620</v>
      </c>
      <c r="AG2278">
        <v>870888</v>
      </c>
      <c r="AH2278">
        <v>24</v>
      </c>
      <c r="AI2278">
        <v>391</v>
      </c>
      <c r="AJ2278">
        <v>2680</v>
      </c>
      <c r="AK2278">
        <v>1048068</v>
      </c>
      <c r="AP2278">
        <v>34</v>
      </c>
      <c r="AQ2278">
        <v>449</v>
      </c>
      <c r="AR2278">
        <v>2300</v>
      </c>
      <c r="AS2278">
        <v>1030173</v>
      </c>
    </row>
    <row r="2279" spans="1:45" x14ac:dyDescent="0.2">
      <c r="A2279" s="67" t="s">
        <v>87</v>
      </c>
      <c r="B2279">
        <v>1</v>
      </c>
      <c r="C2279">
        <v>126</v>
      </c>
      <c r="D2279">
        <v>2600</v>
      </c>
      <c r="E2279">
        <v>327600</v>
      </c>
      <c r="F2279">
        <v>31</v>
      </c>
      <c r="G2279">
        <v>140</v>
      </c>
      <c r="H2279">
        <v>2750</v>
      </c>
      <c r="I2279">
        <v>385532</v>
      </c>
      <c r="J2279">
        <v>10</v>
      </c>
      <c r="K2279">
        <v>172</v>
      </c>
      <c r="L2279">
        <v>2125</v>
      </c>
      <c r="M2279">
        <v>439520</v>
      </c>
      <c r="N2279">
        <v>65</v>
      </c>
      <c r="O2279">
        <v>199</v>
      </c>
      <c r="P2279">
        <v>2586</v>
      </c>
      <c r="Q2279">
        <v>525638</v>
      </c>
      <c r="R2279">
        <v>6</v>
      </c>
      <c r="S2279">
        <v>236</v>
      </c>
      <c r="T2279">
        <v>2480</v>
      </c>
      <c r="U2279">
        <v>586107</v>
      </c>
      <c r="V2279">
        <v>20</v>
      </c>
      <c r="W2279">
        <v>258</v>
      </c>
      <c r="X2279">
        <v>2500</v>
      </c>
      <c r="Y2279">
        <v>644750</v>
      </c>
      <c r="Z2279">
        <v>3</v>
      </c>
      <c r="AA2279">
        <v>309</v>
      </c>
      <c r="AB2279">
        <v>1900</v>
      </c>
      <c r="AC2279">
        <v>586467</v>
      </c>
      <c r="AP2279">
        <v>6</v>
      </c>
      <c r="AQ2279">
        <v>710</v>
      </c>
      <c r="AR2279">
        <v>2067</v>
      </c>
      <c r="AS2279">
        <v>1462800</v>
      </c>
    </row>
    <row r="2280" spans="1:45" x14ac:dyDescent="0.2">
      <c r="A2280" s="67" t="s">
        <v>88</v>
      </c>
      <c r="B2280">
        <v>1</v>
      </c>
      <c r="C2280">
        <v>128</v>
      </c>
      <c r="D2280">
        <v>2650</v>
      </c>
      <c r="E2280">
        <v>339200</v>
      </c>
      <c r="F2280">
        <v>54</v>
      </c>
      <c r="G2280">
        <v>137</v>
      </c>
      <c r="H2280">
        <v>2700</v>
      </c>
      <c r="I2280">
        <v>372428</v>
      </c>
      <c r="J2280">
        <v>155</v>
      </c>
      <c r="K2280">
        <v>157</v>
      </c>
      <c r="L2280">
        <v>2596</v>
      </c>
      <c r="M2280">
        <v>416511</v>
      </c>
      <c r="N2280">
        <v>300</v>
      </c>
      <c r="O2280">
        <v>201</v>
      </c>
      <c r="P2280">
        <v>2719</v>
      </c>
      <c r="Q2280">
        <v>549358</v>
      </c>
      <c r="R2280">
        <v>148</v>
      </c>
      <c r="S2280">
        <v>226</v>
      </c>
      <c r="T2280">
        <v>2629</v>
      </c>
      <c r="U2280">
        <v>598979</v>
      </c>
      <c r="V2280">
        <v>269</v>
      </c>
      <c r="W2280">
        <v>265</v>
      </c>
      <c r="X2280">
        <v>2520</v>
      </c>
      <c r="Y2280">
        <v>673010</v>
      </c>
      <c r="Z2280">
        <v>129</v>
      </c>
      <c r="AA2280">
        <v>295</v>
      </c>
      <c r="AB2280">
        <v>2436</v>
      </c>
      <c r="AC2280">
        <v>737813</v>
      </c>
      <c r="AD2280">
        <v>32</v>
      </c>
      <c r="AE2280">
        <v>332</v>
      </c>
      <c r="AF2280">
        <v>2433</v>
      </c>
      <c r="AG2280">
        <v>812096</v>
      </c>
      <c r="AH2280">
        <v>21</v>
      </c>
      <c r="AI2280">
        <v>378</v>
      </c>
      <c r="AJ2280">
        <v>2360</v>
      </c>
      <c r="AK2280">
        <v>987867</v>
      </c>
      <c r="AL2280">
        <v>13</v>
      </c>
      <c r="AM2280">
        <v>469</v>
      </c>
      <c r="AN2280">
        <v>2380</v>
      </c>
      <c r="AO2280">
        <v>1116037</v>
      </c>
      <c r="AP2280">
        <v>9</v>
      </c>
      <c r="AQ2280">
        <v>653</v>
      </c>
      <c r="AR2280">
        <v>2089</v>
      </c>
      <c r="AS2280">
        <v>1367878</v>
      </c>
    </row>
    <row r="2281" spans="1:45" x14ac:dyDescent="0.2">
      <c r="A2281" s="67" t="s">
        <v>89</v>
      </c>
      <c r="F2281">
        <v>22</v>
      </c>
      <c r="G2281">
        <v>130</v>
      </c>
      <c r="H2281">
        <v>2600</v>
      </c>
      <c r="I2281">
        <v>338945</v>
      </c>
      <c r="J2281">
        <v>53</v>
      </c>
      <c r="K2281">
        <v>165</v>
      </c>
      <c r="L2281">
        <v>2850</v>
      </c>
      <c r="M2281">
        <v>467872</v>
      </c>
      <c r="N2281">
        <v>474</v>
      </c>
      <c r="O2281">
        <v>196</v>
      </c>
      <c r="P2281">
        <v>2708</v>
      </c>
      <c r="Q2281">
        <v>544530</v>
      </c>
      <c r="R2281">
        <v>100</v>
      </c>
      <c r="S2281">
        <v>239</v>
      </c>
      <c r="T2281">
        <v>2527</v>
      </c>
      <c r="U2281">
        <v>610110</v>
      </c>
      <c r="V2281">
        <v>272</v>
      </c>
      <c r="W2281">
        <v>258</v>
      </c>
      <c r="X2281">
        <v>2535</v>
      </c>
      <c r="Y2281">
        <v>664084</v>
      </c>
      <c r="Z2281">
        <v>15</v>
      </c>
      <c r="AA2281">
        <v>316</v>
      </c>
      <c r="AB2281">
        <v>2460</v>
      </c>
      <c r="AC2281">
        <v>778344</v>
      </c>
      <c r="AL2281">
        <v>1</v>
      </c>
      <c r="AM2281">
        <v>412</v>
      </c>
      <c r="AN2281">
        <v>2100</v>
      </c>
      <c r="AO2281">
        <v>865200</v>
      </c>
      <c r="AP2281">
        <v>1</v>
      </c>
      <c r="AQ2281">
        <v>448</v>
      </c>
      <c r="AR2281">
        <v>2100</v>
      </c>
      <c r="AS2281">
        <v>940800</v>
      </c>
    </row>
    <row r="2282" spans="1:45" x14ac:dyDescent="0.2">
      <c r="A2282" s="67" t="s">
        <v>90</v>
      </c>
      <c r="AL2282">
        <v>2</v>
      </c>
      <c r="AM2282">
        <v>415</v>
      </c>
      <c r="AN2282">
        <v>2300</v>
      </c>
      <c r="AO2282">
        <v>945500</v>
      </c>
      <c r="AP2282">
        <v>5</v>
      </c>
      <c r="AQ2282">
        <v>712</v>
      </c>
      <c r="AR2282">
        <v>2030</v>
      </c>
      <c r="AS2282">
        <v>1437520</v>
      </c>
    </row>
    <row r="2283" spans="1:45" x14ac:dyDescent="0.2">
      <c r="A2283" s="67" t="s">
        <v>91</v>
      </c>
      <c r="F2283">
        <v>89</v>
      </c>
      <c r="G2283">
        <v>149</v>
      </c>
      <c r="H2283">
        <v>2590</v>
      </c>
      <c r="I2283">
        <v>393366</v>
      </c>
      <c r="J2283">
        <v>210</v>
      </c>
      <c r="K2283">
        <v>167</v>
      </c>
      <c r="L2283">
        <v>2739</v>
      </c>
      <c r="M2283">
        <v>458250</v>
      </c>
      <c r="N2283">
        <v>219</v>
      </c>
      <c r="O2283">
        <v>199</v>
      </c>
      <c r="P2283">
        <v>2672</v>
      </c>
      <c r="Q2283">
        <v>534074</v>
      </c>
      <c r="R2283">
        <v>398</v>
      </c>
      <c r="S2283">
        <v>225</v>
      </c>
      <c r="T2283">
        <v>2686</v>
      </c>
      <c r="U2283">
        <v>618133</v>
      </c>
      <c r="V2283">
        <v>461</v>
      </c>
      <c r="W2283">
        <v>261</v>
      </c>
      <c r="X2283">
        <v>2532</v>
      </c>
      <c r="Y2283">
        <v>674578</v>
      </c>
      <c r="Z2283">
        <v>83</v>
      </c>
      <c r="AA2283">
        <v>298</v>
      </c>
      <c r="AB2283">
        <v>2472</v>
      </c>
      <c r="AC2283">
        <v>736010</v>
      </c>
      <c r="AD2283">
        <v>66</v>
      </c>
      <c r="AE2283">
        <v>331</v>
      </c>
      <c r="AF2283">
        <v>2435</v>
      </c>
      <c r="AG2283">
        <v>805665</v>
      </c>
      <c r="AH2283">
        <v>12</v>
      </c>
      <c r="AI2283">
        <v>372</v>
      </c>
      <c r="AJ2283">
        <v>2420</v>
      </c>
      <c r="AK2283">
        <v>899030</v>
      </c>
      <c r="AL2283">
        <v>8</v>
      </c>
      <c r="AM2283">
        <v>448</v>
      </c>
      <c r="AN2283">
        <v>2380</v>
      </c>
      <c r="AO2283">
        <v>1067430</v>
      </c>
      <c r="AP2283">
        <v>38</v>
      </c>
      <c r="AQ2283">
        <v>501</v>
      </c>
      <c r="AR2283">
        <v>2287</v>
      </c>
      <c r="AS2283">
        <v>1195685</v>
      </c>
    </row>
    <row r="2284" spans="1:45" x14ac:dyDescent="0.2">
      <c r="A2284" s="67" t="s">
        <v>92</v>
      </c>
      <c r="F2284">
        <v>9</v>
      </c>
      <c r="G2284">
        <v>138</v>
      </c>
      <c r="H2284">
        <v>2600</v>
      </c>
      <c r="I2284">
        <v>357644</v>
      </c>
      <c r="N2284">
        <v>2</v>
      </c>
      <c r="O2284">
        <v>187</v>
      </c>
      <c r="P2284">
        <v>2700</v>
      </c>
      <c r="Q2284">
        <v>504900</v>
      </c>
      <c r="R2284">
        <v>23</v>
      </c>
      <c r="S2284">
        <v>231</v>
      </c>
      <c r="T2284">
        <v>2400</v>
      </c>
      <c r="U2284">
        <v>554713</v>
      </c>
      <c r="V2284">
        <v>18</v>
      </c>
      <c r="W2284">
        <v>261</v>
      </c>
      <c r="X2284">
        <v>2400</v>
      </c>
      <c r="Y2284">
        <v>627467</v>
      </c>
      <c r="AP2284">
        <v>1</v>
      </c>
      <c r="AQ2284">
        <v>586</v>
      </c>
      <c r="AR2284">
        <v>1820</v>
      </c>
      <c r="AS2284">
        <v>1066520</v>
      </c>
    </row>
    <row r="2285" spans="1:45" x14ac:dyDescent="0.2">
      <c r="A2285" s="67" t="s">
        <v>93</v>
      </c>
      <c r="B2285">
        <v>11</v>
      </c>
      <c r="C2285">
        <v>123</v>
      </c>
      <c r="D2285">
        <v>2550</v>
      </c>
      <c r="E2285">
        <v>313745</v>
      </c>
      <c r="F2285">
        <v>57</v>
      </c>
      <c r="G2285">
        <v>141</v>
      </c>
      <c r="H2285">
        <v>2625</v>
      </c>
      <c r="I2285">
        <v>371133</v>
      </c>
      <c r="J2285">
        <v>58</v>
      </c>
      <c r="K2285">
        <v>163</v>
      </c>
      <c r="L2285">
        <v>2550</v>
      </c>
      <c r="M2285">
        <v>447300</v>
      </c>
      <c r="N2285">
        <v>241</v>
      </c>
      <c r="O2285">
        <v>194</v>
      </c>
      <c r="P2285">
        <v>2619</v>
      </c>
      <c r="Q2285">
        <v>511134</v>
      </c>
      <c r="R2285">
        <v>209</v>
      </c>
      <c r="S2285">
        <v>234</v>
      </c>
      <c r="T2285">
        <v>2557</v>
      </c>
      <c r="U2285">
        <v>608147</v>
      </c>
      <c r="V2285">
        <v>172</v>
      </c>
      <c r="W2285">
        <v>261</v>
      </c>
      <c r="X2285">
        <v>2474</v>
      </c>
      <c r="Y2285">
        <v>646985</v>
      </c>
      <c r="Z2285">
        <v>241</v>
      </c>
      <c r="AA2285">
        <v>302</v>
      </c>
      <c r="AB2285">
        <v>2448</v>
      </c>
      <c r="AC2285">
        <v>738251</v>
      </c>
      <c r="AD2285">
        <v>73</v>
      </c>
      <c r="AE2285">
        <v>335</v>
      </c>
      <c r="AF2285">
        <v>2320</v>
      </c>
      <c r="AG2285">
        <v>796986</v>
      </c>
    </row>
    <row r="2286" spans="1:45" x14ac:dyDescent="0.2">
      <c r="A2286" s="67" t="s">
        <v>94</v>
      </c>
    </row>
    <row r="2289" spans="1:45" x14ac:dyDescent="0.2">
      <c r="A2289" s="73" t="s">
        <v>95</v>
      </c>
    </row>
    <row r="2290" spans="1:45" x14ac:dyDescent="0.2">
      <c r="A2290" s="73" t="s">
        <v>96</v>
      </c>
      <c r="AH2290">
        <v>16</v>
      </c>
      <c r="AI2290">
        <v>309</v>
      </c>
      <c r="AJ2290">
        <v>2260</v>
      </c>
      <c r="AK2290">
        <v>880835</v>
      </c>
      <c r="AP2290">
        <v>51</v>
      </c>
      <c r="AQ2290">
        <v>473</v>
      </c>
      <c r="AR2290">
        <v>2197</v>
      </c>
      <c r="AS2290">
        <v>1093087</v>
      </c>
    </row>
    <row r="2291" spans="1:45" x14ac:dyDescent="0.2">
      <c r="A2291" s="73" t="s">
        <v>97</v>
      </c>
      <c r="J2291">
        <v>16</v>
      </c>
      <c r="K2291">
        <v>168</v>
      </c>
      <c r="L2291">
        <v>2600</v>
      </c>
      <c r="M2291">
        <v>436150</v>
      </c>
      <c r="N2291">
        <v>20</v>
      </c>
      <c r="O2291">
        <v>210</v>
      </c>
      <c r="P2291">
        <v>2625</v>
      </c>
      <c r="Q2291">
        <v>547030</v>
      </c>
      <c r="R2291">
        <v>41</v>
      </c>
      <c r="S2291">
        <v>240</v>
      </c>
      <c r="T2291">
        <v>2527</v>
      </c>
      <c r="U2291">
        <v>607440</v>
      </c>
      <c r="V2291">
        <v>13</v>
      </c>
      <c r="W2291">
        <v>254</v>
      </c>
      <c r="X2291">
        <v>2560</v>
      </c>
      <c r="Y2291">
        <v>650240</v>
      </c>
    </row>
    <row r="2292" spans="1:45" x14ac:dyDescent="0.2">
      <c r="A2292" s="73" t="s">
        <v>98</v>
      </c>
      <c r="B2292">
        <v>5</v>
      </c>
      <c r="C2292">
        <v>118</v>
      </c>
      <c r="D2292">
        <v>2350</v>
      </c>
      <c r="E2292">
        <v>291200</v>
      </c>
      <c r="F2292">
        <v>8</v>
      </c>
      <c r="G2292">
        <v>144</v>
      </c>
      <c r="H2292">
        <v>2500</v>
      </c>
      <c r="I2292">
        <v>361250</v>
      </c>
      <c r="J2292">
        <v>103</v>
      </c>
      <c r="K2292">
        <v>163</v>
      </c>
      <c r="L2292">
        <v>2592</v>
      </c>
      <c r="M2292">
        <v>422510</v>
      </c>
      <c r="N2292">
        <v>103</v>
      </c>
      <c r="O2292">
        <v>199</v>
      </c>
      <c r="P2292">
        <v>2425</v>
      </c>
      <c r="Q2292">
        <v>482163</v>
      </c>
      <c r="R2292">
        <v>149</v>
      </c>
      <c r="S2292">
        <v>234</v>
      </c>
      <c r="T2292">
        <v>2421</v>
      </c>
      <c r="U2292">
        <v>570381</v>
      </c>
      <c r="V2292">
        <v>55</v>
      </c>
      <c r="W2292">
        <v>261</v>
      </c>
      <c r="X2292">
        <v>2485</v>
      </c>
      <c r="Y2292">
        <v>649848</v>
      </c>
      <c r="Z2292">
        <v>13</v>
      </c>
      <c r="AA2292">
        <v>305</v>
      </c>
      <c r="AB2292">
        <v>2340</v>
      </c>
      <c r="AC2292">
        <v>713160</v>
      </c>
      <c r="AP2292">
        <v>4</v>
      </c>
      <c r="AQ2292">
        <v>614</v>
      </c>
      <c r="AR2292">
        <v>1885</v>
      </c>
      <c r="AS2292">
        <v>1141920</v>
      </c>
    </row>
    <row r="2293" spans="1:45" x14ac:dyDescent="0.2">
      <c r="A2293" s="73" t="s">
        <v>99</v>
      </c>
      <c r="F2293">
        <v>32</v>
      </c>
      <c r="G2293">
        <v>146</v>
      </c>
      <c r="H2293">
        <v>2600</v>
      </c>
      <c r="I2293">
        <v>378950</v>
      </c>
      <c r="J2293">
        <v>85</v>
      </c>
      <c r="K2293">
        <v>167</v>
      </c>
      <c r="L2293">
        <v>2562</v>
      </c>
      <c r="M2293">
        <v>460846</v>
      </c>
      <c r="N2293">
        <v>35</v>
      </c>
      <c r="O2293">
        <v>202</v>
      </c>
      <c r="P2293">
        <v>2550</v>
      </c>
      <c r="Q2293">
        <v>518549</v>
      </c>
      <c r="R2293">
        <v>80</v>
      </c>
      <c r="S2293">
        <v>235</v>
      </c>
      <c r="T2293">
        <v>2420</v>
      </c>
      <c r="U2293">
        <v>569546</v>
      </c>
      <c r="Z2293">
        <v>11</v>
      </c>
      <c r="AA2293">
        <v>287</v>
      </c>
      <c r="AB2293">
        <v>2460</v>
      </c>
      <c r="AC2293">
        <v>706691</v>
      </c>
    </row>
    <row r="2294" spans="1:45" x14ac:dyDescent="0.2">
      <c r="A2294" s="73" t="s">
        <v>100</v>
      </c>
    </row>
    <row r="2295" spans="1:45" x14ac:dyDescent="0.2">
      <c r="A2295" s="73" t="s">
        <v>101</v>
      </c>
      <c r="F2295">
        <v>28</v>
      </c>
      <c r="G2295">
        <v>144</v>
      </c>
      <c r="H2295">
        <v>2550</v>
      </c>
      <c r="I2295">
        <v>366836</v>
      </c>
      <c r="J2295">
        <v>58</v>
      </c>
      <c r="K2295">
        <v>170</v>
      </c>
      <c r="L2295">
        <v>2583</v>
      </c>
      <c r="M2295">
        <v>446079</v>
      </c>
      <c r="N2295">
        <v>177</v>
      </c>
      <c r="O2295">
        <v>201</v>
      </c>
      <c r="P2295">
        <v>2594</v>
      </c>
      <c r="Q2295">
        <v>522607</v>
      </c>
      <c r="R2295">
        <v>215</v>
      </c>
      <c r="S2295">
        <v>235</v>
      </c>
      <c r="T2295">
        <v>2549</v>
      </c>
      <c r="U2295">
        <v>598525</v>
      </c>
      <c r="V2295">
        <v>220</v>
      </c>
      <c r="W2295">
        <v>252</v>
      </c>
      <c r="X2295">
        <v>2650</v>
      </c>
      <c r="Y2295">
        <v>666530</v>
      </c>
      <c r="Z2295">
        <v>120</v>
      </c>
      <c r="AA2295">
        <v>296</v>
      </c>
      <c r="AB2295">
        <v>2494</v>
      </c>
      <c r="AC2295">
        <v>741777</v>
      </c>
      <c r="AD2295">
        <v>15</v>
      </c>
      <c r="AE2295">
        <v>239</v>
      </c>
      <c r="AF2295">
        <v>2520</v>
      </c>
      <c r="AG2295">
        <v>829920</v>
      </c>
      <c r="AL2295">
        <v>15</v>
      </c>
      <c r="AM2295">
        <v>443</v>
      </c>
      <c r="AN2295">
        <v>2300</v>
      </c>
      <c r="AO2295">
        <v>1019667</v>
      </c>
      <c r="AP2295">
        <v>6</v>
      </c>
      <c r="AQ2295">
        <v>637</v>
      </c>
      <c r="AR2295">
        <v>2330</v>
      </c>
      <c r="AS2295">
        <v>1480620</v>
      </c>
    </row>
    <row r="2296" spans="1:45" x14ac:dyDescent="0.2">
      <c r="A2296" s="73" t="s">
        <v>102</v>
      </c>
      <c r="F2296">
        <v>15</v>
      </c>
      <c r="G2296">
        <v>140</v>
      </c>
      <c r="H2296">
        <v>2500</v>
      </c>
      <c r="I2296">
        <v>349000</v>
      </c>
      <c r="J2296">
        <v>29</v>
      </c>
      <c r="K2296">
        <v>167</v>
      </c>
      <c r="L2296">
        <v>2415</v>
      </c>
      <c r="M2296">
        <v>358641</v>
      </c>
      <c r="N2296">
        <v>40</v>
      </c>
      <c r="O2296">
        <v>189</v>
      </c>
      <c r="P2296">
        <v>2450</v>
      </c>
      <c r="Q2296">
        <v>459290</v>
      </c>
      <c r="R2296">
        <v>15</v>
      </c>
      <c r="S2296">
        <v>224</v>
      </c>
      <c r="T2296">
        <v>2400</v>
      </c>
      <c r="U2296">
        <v>536960</v>
      </c>
      <c r="V2296">
        <v>11</v>
      </c>
      <c r="W2296">
        <v>253</v>
      </c>
      <c r="X2296">
        <v>2400</v>
      </c>
      <c r="Y2296">
        <v>606109</v>
      </c>
      <c r="AP2296">
        <v>1</v>
      </c>
      <c r="AQ2296">
        <v>718</v>
      </c>
      <c r="AR2296">
        <v>2100</v>
      </c>
      <c r="AS2296">
        <v>1507800</v>
      </c>
    </row>
    <row r="2297" spans="1:45" x14ac:dyDescent="0.2">
      <c r="A2297" s="73" t="s">
        <v>103</v>
      </c>
      <c r="B2297">
        <v>1</v>
      </c>
      <c r="C2297">
        <v>94</v>
      </c>
      <c r="D2297">
        <v>2000</v>
      </c>
      <c r="E2297">
        <v>188000</v>
      </c>
      <c r="F2297">
        <v>2</v>
      </c>
      <c r="G2297">
        <v>143</v>
      </c>
      <c r="H2297">
        <v>2550</v>
      </c>
      <c r="I2297">
        <v>364650</v>
      </c>
      <c r="J2297">
        <v>102</v>
      </c>
      <c r="K2297">
        <v>162</v>
      </c>
      <c r="L2297">
        <v>2528</v>
      </c>
      <c r="M2297">
        <v>412525</v>
      </c>
      <c r="N2297">
        <v>243</v>
      </c>
      <c r="O2297">
        <v>202</v>
      </c>
      <c r="P2297">
        <v>2505</v>
      </c>
      <c r="Q2297">
        <v>518410</v>
      </c>
      <c r="R2297">
        <v>178</v>
      </c>
      <c r="S2297">
        <v>232</v>
      </c>
      <c r="T2297">
        <v>2512</v>
      </c>
      <c r="U2297">
        <v>591405</v>
      </c>
      <c r="V2297">
        <v>273</v>
      </c>
      <c r="W2297">
        <v>262</v>
      </c>
      <c r="X2297">
        <v>2529</v>
      </c>
      <c r="Y2297">
        <v>666173</v>
      </c>
      <c r="Z2297">
        <v>136</v>
      </c>
      <c r="AA2297">
        <v>305</v>
      </c>
      <c r="AB2297">
        <v>2444</v>
      </c>
      <c r="AC2297">
        <v>777414</v>
      </c>
      <c r="AD2297">
        <v>146</v>
      </c>
      <c r="AE2297">
        <v>336</v>
      </c>
      <c r="AF2297">
        <v>2498</v>
      </c>
      <c r="AG2297">
        <v>841066</v>
      </c>
      <c r="AH2297">
        <v>15</v>
      </c>
      <c r="AI2297">
        <v>392</v>
      </c>
      <c r="AJ2297">
        <v>2480</v>
      </c>
      <c r="AK2297">
        <v>972821</v>
      </c>
      <c r="AP2297">
        <v>5</v>
      </c>
      <c r="AQ2297">
        <v>523</v>
      </c>
      <c r="AR2297">
        <v>2286</v>
      </c>
      <c r="AS2297">
        <v>1180304</v>
      </c>
    </row>
    <row r="2298" spans="1:45" x14ac:dyDescent="0.2">
      <c r="A2298" s="73" t="s">
        <v>104</v>
      </c>
      <c r="F2298">
        <v>13</v>
      </c>
      <c r="G2298">
        <v>148</v>
      </c>
      <c r="H2298">
        <v>2550</v>
      </c>
      <c r="I2298">
        <v>374938</v>
      </c>
      <c r="J2298">
        <v>4</v>
      </c>
      <c r="K2298">
        <v>160</v>
      </c>
      <c r="L2298">
        <v>2600</v>
      </c>
      <c r="M2298">
        <v>416000</v>
      </c>
      <c r="N2298">
        <v>60</v>
      </c>
      <c r="O2298">
        <v>194</v>
      </c>
      <c r="P2298">
        <v>2642</v>
      </c>
      <c r="Q2298">
        <v>525323</v>
      </c>
      <c r="R2298">
        <v>67</v>
      </c>
      <c r="S2298">
        <v>234</v>
      </c>
      <c r="T2298">
        <v>2590</v>
      </c>
      <c r="U2298">
        <v>609248</v>
      </c>
      <c r="V2298">
        <v>16</v>
      </c>
      <c r="W2298">
        <v>262</v>
      </c>
      <c r="X2298">
        <v>2510</v>
      </c>
      <c r="Y2298">
        <v>657702</v>
      </c>
    </row>
    <row r="2299" spans="1:45" x14ac:dyDescent="0.2">
      <c r="A2299" s="73" t="s">
        <v>105</v>
      </c>
      <c r="AP2299">
        <v>3</v>
      </c>
      <c r="AQ2299">
        <v>695</v>
      </c>
      <c r="AR2299">
        <v>2183</v>
      </c>
      <c r="AS2299">
        <v>1500667</v>
      </c>
    </row>
    <row r="2300" spans="1:45" x14ac:dyDescent="0.2">
      <c r="A2300" s="73" t="s">
        <v>106</v>
      </c>
      <c r="F2300">
        <v>36</v>
      </c>
      <c r="G2300">
        <v>142</v>
      </c>
      <c r="H2300">
        <v>2525</v>
      </c>
      <c r="I2300">
        <v>356419</v>
      </c>
      <c r="J2300">
        <v>78</v>
      </c>
      <c r="K2300">
        <v>166</v>
      </c>
      <c r="L2300">
        <v>2520</v>
      </c>
      <c r="M2300">
        <v>423182</v>
      </c>
      <c r="N2300">
        <v>113</v>
      </c>
      <c r="O2300">
        <v>196</v>
      </c>
      <c r="P2300">
        <v>2658</v>
      </c>
      <c r="Q2300">
        <v>521710</v>
      </c>
      <c r="R2300">
        <v>106</v>
      </c>
      <c r="S2300">
        <v>231</v>
      </c>
      <c r="T2300">
        <v>2633</v>
      </c>
      <c r="U2300">
        <v>609017</v>
      </c>
      <c r="V2300">
        <v>343</v>
      </c>
      <c r="W2300">
        <v>255</v>
      </c>
      <c r="X2300">
        <v>2544</v>
      </c>
      <c r="Y2300">
        <v>655705</v>
      </c>
      <c r="Z2300">
        <v>171</v>
      </c>
      <c r="AA2300">
        <v>294</v>
      </c>
      <c r="AB2300">
        <v>2473</v>
      </c>
      <c r="AC2300">
        <v>728250</v>
      </c>
      <c r="AD2300">
        <v>50</v>
      </c>
      <c r="AE2300">
        <v>331</v>
      </c>
      <c r="AF2300">
        <v>2453</v>
      </c>
      <c r="AG2300">
        <v>813878</v>
      </c>
      <c r="AH2300">
        <v>87</v>
      </c>
      <c r="AI2300">
        <v>371</v>
      </c>
      <c r="AJ2300">
        <v>2412</v>
      </c>
      <c r="AK2300">
        <v>895379</v>
      </c>
      <c r="AL2300">
        <v>6</v>
      </c>
      <c r="AM2300">
        <v>490</v>
      </c>
      <c r="AN2300">
        <v>2335</v>
      </c>
      <c r="AO2300">
        <v>1138137</v>
      </c>
      <c r="AP2300">
        <v>3</v>
      </c>
      <c r="AQ2300">
        <v>723</v>
      </c>
      <c r="AR2300">
        <v>2330</v>
      </c>
      <c r="AS2300">
        <v>1685840</v>
      </c>
    </row>
    <row r="2301" spans="1:45" x14ac:dyDescent="0.2">
      <c r="A2301" s="73" t="s">
        <v>107</v>
      </c>
      <c r="F2301">
        <v>14</v>
      </c>
      <c r="G2301">
        <v>140</v>
      </c>
      <c r="H2301">
        <v>2400</v>
      </c>
      <c r="I2301">
        <v>336000</v>
      </c>
      <c r="N2301">
        <v>48</v>
      </c>
      <c r="O2301">
        <v>191</v>
      </c>
      <c r="P2301">
        <v>2567</v>
      </c>
      <c r="Q2301">
        <v>492650</v>
      </c>
      <c r="R2301">
        <v>25</v>
      </c>
      <c r="S2301">
        <v>243</v>
      </c>
      <c r="T2301">
        <v>2580</v>
      </c>
      <c r="U2301">
        <v>627650</v>
      </c>
      <c r="V2301">
        <v>92</v>
      </c>
      <c r="W2301">
        <v>267</v>
      </c>
      <c r="X2301">
        <v>2528</v>
      </c>
      <c r="Y2301">
        <v>627043</v>
      </c>
    </row>
    <row r="2302" spans="1:45" x14ac:dyDescent="0.2">
      <c r="A2302" s="73" t="s">
        <v>108</v>
      </c>
      <c r="F2302">
        <v>51</v>
      </c>
      <c r="G2302">
        <v>141</v>
      </c>
      <c r="H2302">
        <v>2470</v>
      </c>
      <c r="I2302">
        <v>352849</v>
      </c>
      <c r="J2302">
        <v>125</v>
      </c>
      <c r="K2302">
        <v>165</v>
      </c>
      <c r="L2302">
        <v>2607</v>
      </c>
      <c r="M2302">
        <v>441088</v>
      </c>
      <c r="N2302">
        <v>236</v>
      </c>
      <c r="O2302">
        <v>199</v>
      </c>
      <c r="P2302">
        <v>2582</v>
      </c>
      <c r="Q2302">
        <v>517150</v>
      </c>
      <c r="R2302">
        <v>233</v>
      </c>
      <c r="S2302">
        <v>237</v>
      </c>
      <c r="T2302">
        <v>2461</v>
      </c>
      <c r="U2302">
        <v>591022</v>
      </c>
      <c r="V2302">
        <v>208</v>
      </c>
      <c r="W2302">
        <v>262</v>
      </c>
      <c r="X2302">
        <v>2483</v>
      </c>
      <c r="Y2302">
        <v>651230</v>
      </c>
      <c r="Z2302">
        <v>263</v>
      </c>
      <c r="AA2302">
        <v>296</v>
      </c>
      <c r="AB2302">
        <v>2470</v>
      </c>
      <c r="AC2302">
        <v>732245</v>
      </c>
      <c r="AD2302">
        <v>55</v>
      </c>
      <c r="AE2302">
        <v>332</v>
      </c>
      <c r="AF2302">
        <v>2415</v>
      </c>
      <c r="AG2302">
        <v>801646</v>
      </c>
      <c r="AH2302">
        <v>48</v>
      </c>
      <c r="AI2302">
        <v>374</v>
      </c>
      <c r="AJ2302">
        <v>2333</v>
      </c>
      <c r="AK2302">
        <v>873144</v>
      </c>
      <c r="AP2302">
        <v>18</v>
      </c>
      <c r="AQ2302">
        <v>427</v>
      </c>
      <c r="AR2302">
        <v>2400</v>
      </c>
      <c r="AS2302">
        <v>992722</v>
      </c>
    </row>
    <row r="2303" spans="1:45" x14ac:dyDescent="0.2">
      <c r="A2303" s="73" t="s">
        <v>109</v>
      </c>
    </row>
    <row r="2304" spans="1:45" x14ac:dyDescent="0.2">
      <c r="A2304" s="51">
        <v>40203</v>
      </c>
      <c r="AP2304">
        <v>4</v>
      </c>
      <c r="AQ2304">
        <v>701</v>
      </c>
      <c r="AR2304">
        <v>2375</v>
      </c>
      <c r="AS2304">
        <v>1666975</v>
      </c>
    </row>
    <row r="2305" spans="1:49" x14ac:dyDescent="0.2">
      <c r="A2305" s="51">
        <v>40204</v>
      </c>
      <c r="B2305">
        <v>17</v>
      </c>
      <c r="C2305">
        <v>125</v>
      </c>
      <c r="D2305">
        <v>2350</v>
      </c>
      <c r="E2305">
        <v>294165</v>
      </c>
      <c r="F2305">
        <v>32</v>
      </c>
      <c r="G2305">
        <v>132</v>
      </c>
      <c r="H2305">
        <v>2575</v>
      </c>
      <c r="I2305">
        <v>338325</v>
      </c>
      <c r="J2305">
        <v>72</v>
      </c>
      <c r="K2305">
        <v>161</v>
      </c>
      <c r="L2305">
        <v>2610</v>
      </c>
      <c r="M2305">
        <v>425765</v>
      </c>
      <c r="N2305">
        <v>195</v>
      </c>
      <c r="O2305">
        <v>204</v>
      </c>
      <c r="P2305">
        <v>2686</v>
      </c>
      <c r="Q2305">
        <v>550090</v>
      </c>
      <c r="R2305">
        <v>143</v>
      </c>
      <c r="S2305">
        <v>231</v>
      </c>
      <c r="T2305">
        <v>2582</v>
      </c>
      <c r="U2305">
        <v>596408</v>
      </c>
      <c r="V2305">
        <v>282</v>
      </c>
      <c r="W2305">
        <v>262</v>
      </c>
      <c r="X2305">
        <v>2472</v>
      </c>
      <c r="Y2305">
        <v>669146</v>
      </c>
      <c r="Z2305">
        <v>122</v>
      </c>
      <c r="AA2305">
        <v>303</v>
      </c>
      <c r="AB2305">
        <v>2443</v>
      </c>
      <c r="AC2305">
        <v>740820</v>
      </c>
      <c r="AH2305">
        <v>64</v>
      </c>
      <c r="AI2305">
        <v>364</v>
      </c>
      <c r="AJ2305">
        <v>2425</v>
      </c>
      <c r="AK2305">
        <v>882953</v>
      </c>
      <c r="AL2305">
        <v>25</v>
      </c>
      <c r="AM2305">
        <v>433</v>
      </c>
      <c r="AN2305">
        <v>2430</v>
      </c>
      <c r="AO2305">
        <v>1049016</v>
      </c>
    </row>
    <row r="2306" spans="1:49" x14ac:dyDescent="0.2">
      <c r="A2306" s="51">
        <v>40204</v>
      </c>
      <c r="AD2306">
        <v>8</v>
      </c>
      <c r="AE2306">
        <v>355</v>
      </c>
      <c r="AF2306">
        <v>2160</v>
      </c>
      <c r="AG2306">
        <v>766800</v>
      </c>
      <c r="AP2306">
        <v>16</v>
      </c>
      <c r="AQ2306">
        <v>659</v>
      </c>
      <c r="AR2306">
        <v>2300</v>
      </c>
      <c r="AS2306">
        <v>1523948</v>
      </c>
    </row>
    <row r="2307" spans="1:49" x14ac:dyDescent="0.2">
      <c r="A2307" s="51">
        <v>40205</v>
      </c>
      <c r="J2307">
        <v>3</v>
      </c>
      <c r="K2307">
        <v>174</v>
      </c>
      <c r="L2307">
        <v>2600</v>
      </c>
      <c r="M2307">
        <v>452400</v>
      </c>
      <c r="N2307">
        <v>34</v>
      </c>
      <c r="O2307">
        <v>182</v>
      </c>
      <c r="P2307">
        <v>2700</v>
      </c>
      <c r="Q2307">
        <v>490606</v>
      </c>
      <c r="R2307">
        <v>44</v>
      </c>
      <c r="S2307">
        <v>235</v>
      </c>
      <c r="T2307">
        <v>2550</v>
      </c>
      <c r="U2307">
        <v>598913</v>
      </c>
      <c r="V2307">
        <v>18</v>
      </c>
      <c r="W2307">
        <v>256</v>
      </c>
      <c r="X2307">
        <v>2540</v>
      </c>
      <c r="Y2307">
        <v>649111</v>
      </c>
    </row>
    <row r="2308" spans="1:49" x14ac:dyDescent="0.2">
      <c r="A2308" s="51">
        <v>40206</v>
      </c>
      <c r="F2308">
        <v>24</v>
      </c>
      <c r="G2308">
        <v>130</v>
      </c>
      <c r="H2308">
        <v>2550</v>
      </c>
      <c r="I2308">
        <v>326542</v>
      </c>
      <c r="J2308">
        <v>92</v>
      </c>
      <c r="K2308">
        <v>168</v>
      </c>
      <c r="L2308">
        <v>2633</v>
      </c>
      <c r="M2308">
        <v>438270</v>
      </c>
      <c r="N2308">
        <v>180</v>
      </c>
      <c r="O2308">
        <v>202</v>
      </c>
      <c r="P2308">
        <v>2579</v>
      </c>
      <c r="Q2308">
        <v>524896</v>
      </c>
      <c r="R2308">
        <v>95</v>
      </c>
      <c r="S2308">
        <v>230</v>
      </c>
      <c r="T2308">
        <v>2568</v>
      </c>
      <c r="U2308">
        <v>592021</v>
      </c>
      <c r="V2308">
        <v>213</v>
      </c>
      <c r="W2308">
        <v>262</v>
      </c>
      <c r="X2308">
        <v>2458</v>
      </c>
      <c r="Y2308">
        <v>645308</v>
      </c>
      <c r="Z2308">
        <v>154</v>
      </c>
      <c r="AA2308">
        <v>296</v>
      </c>
      <c r="AB2308">
        <v>2427</v>
      </c>
      <c r="AC2308">
        <v>732238</v>
      </c>
      <c r="AD2308">
        <v>74</v>
      </c>
      <c r="AE2308">
        <v>332</v>
      </c>
      <c r="AF2308">
        <v>2430</v>
      </c>
      <c r="AG2308">
        <v>817855</v>
      </c>
      <c r="AH2308">
        <v>57</v>
      </c>
      <c r="AI2308">
        <v>375</v>
      </c>
      <c r="AJ2308">
        <v>2420</v>
      </c>
      <c r="AK2308">
        <v>908406</v>
      </c>
      <c r="AP2308">
        <v>20</v>
      </c>
      <c r="AQ2308">
        <v>436</v>
      </c>
      <c r="AR2308">
        <v>2220</v>
      </c>
      <c r="AS2308">
        <v>980882</v>
      </c>
    </row>
    <row r="2309" spans="1:49" x14ac:dyDescent="0.2">
      <c r="A2309" s="51">
        <v>40206</v>
      </c>
      <c r="AL2309">
        <v>3</v>
      </c>
      <c r="AM2309">
        <v>428</v>
      </c>
      <c r="AN2309">
        <v>2300</v>
      </c>
      <c r="AO2309">
        <v>984400</v>
      </c>
      <c r="AP2309">
        <v>1</v>
      </c>
      <c r="AQ2309">
        <v>610</v>
      </c>
      <c r="AR2309">
        <v>2300</v>
      </c>
      <c r="AS2309">
        <v>1403000</v>
      </c>
    </row>
    <row r="2310" spans="1:49" x14ac:dyDescent="0.2">
      <c r="A2310" s="51">
        <v>40207</v>
      </c>
      <c r="J2310">
        <v>137</v>
      </c>
      <c r="K2310">
        <v>162</v>
      </c>
      <c r="L2310">
        <v>2593</v>
      </c>
      <c r="M2310">
        <v>423086</v>
      </c>
      <c r="N2310">
        <v>312</v>
      </c>
      <c r="O2310">
        <v>209</v>
      </c>
      <c r="P2310">
        <v>2657</v>
      </c>
      <c r="Q2310">
        <v>574314</v>
      </c>
      <c r="R2310">
        <v>19</v>
      </c>
      <c r="S2310">
        <v>238</v>
      </c>
      <c r="T2310">
        <v>2480</v>
      </c>
      <c r="U2310">
        <v>591328</v>
      </c>
      <c r="V2310">
        <v>20</v>
      </c>
      <c r="W2310">
        <v>276</v>
      </c>
      <c r="X2310">
        <v>2480</v>
      </c>
      <c r="Y2310">
        <v>684232</v>
      </c>
      <c r="Z2310">
        <v>18</v>
      </c>
      <c r="AA2310">
        <v>306</v>
      </c>
      <c r="AB2310">
        <v>2460</v>
      </c>
      <c r="AC2310">
        <v>751940</v>
      </c>
      <c r="AD2310">
        <v>10</v>
      </c>
      <c r="AE2310">
        <v>320</v>
      </c>
      <c r="AF2310">
        <v>2440</v>
      </c>
      <c r="AG2310">
        <v>781288</v>
      </c>
      <c r="AP2310">
        <v>5</v>
      </c>
      <c r="AQ2310">
        <v>539</v>
      </c>
      <c r="AR2310">
        <v>1900</v>
      </c>
      <c r="AS2310">
        <v>1024480</v>
      </c>
    </row>
    <row r="2311" spans="1:49" x14ac:dyDescent="0.2">
      <c r="B2311" s="54"/>
      <c r="C2311" s="54"/>
      <c r="D2311" s="54"/>
      <c r="E2311" s="54"/>
      <c r="F2311" s="54"/>
      <c r="G2311" s="54"/>
      <c r="H2311" s="54"/>
      <c r="I2311" s="54"/>
      <c r="J2311" s="54"/>
      <c r="K2311" s="54"/>
      <c r="L2311" s="54"/>
      <c r="M2311" s="54"/>
      <c r="N2311" s="54"/>
      <c r="O2311" s="54"/>
      <c r="P2311" s="54"/>
      <c r="Q2311" s="54"/>
      <c r="R2311" s="54"/>
      <c r="S2311" s="54"/>
      <c r="T2311" s="54"/>
      <c r="U2311" s="54"/>
      <c r="V2311" s="54"/>
      <c r="W2311" s="54"/>
      <c r="X2311" s="54"/>
      <c r="Y2311" s="54"/>
      <c r="Z2311" s="54"/>
      <c r="AA2311" s="54"/>
      <c r="AB2311" s="54"/>
      <c r="AC2311" s="54"/>
      <c r="AD2311" s="54"/>
      <c r="AE2311" s="54"/>
      <c r="AF2311" s="54"/>
      <c r="AG2311" s="54"/>
      <c r="AH2311" s="54"/>
      <c r="AI2311" s="54"/>
      <c r="AJ2311" s="54"/>
      <c r="AK2311" s="54"/>
      <c r="AL2311" s="54"/>
      <c r="AM2311" s="54"/>
      <c r="AN2311" s="54"/>
      <c r="AO2311" s="54"/>
      <c r="AP2311" s="54"/>
      <c r="AQ2311" s="54"/>
      <c r="AR2311" s="54"/>
      <c r="AS2311" s="54"/>
      <c r="AT2311" s="54"/>
      <c r="AU2311" s="54"/>
      <c r="AV2311" s="54"/>
      <c r="AW2311" s="54"/>
    </row>
    <row r="2312" spans="1:49" x14ac:dyDescent="0.2">
      <c r="A2312" s="51">
        <v>40210</v>
      </c>
      <c r="AH2312">
        <v>1</v>
      </c>
      <c r="AI2312">
        <v>380</v>
      </c>
      <c r="AJ2312">
        <v>2300</v>
      </c>
      <c r="AK2312">
        <v>874000</v>
      </c>
      <c r="AL2312">
        <v>4</v>
      </c>
      <c r="AM2312">
        <v>420</v>
      </c>
      <c r="AN2312">
        <v>2250</v>
      </c>
      <c r="AO2312">
        <v>946125</v>
      </c>
      <c r="AP2312">
        <v>12</v>
      </c>
      <c r="AQ2312">
        <v>696</v>
      </c>
      <c r="AR2312">
        <v>2150</v>
      </c>
      <c r="AS2312">
        <v>1504967</v>
      </c>
      <c r="AT2312" s="54"/>
      <c r="AU2312" s="54"/>
      <c r="AV2312" s="54"/>
      <c r="AW2312" s="54"/>
    </row>
    <row r="2313" spans="1:49" x14ac:dyDescent="0.2">
      <c r="A2313" s="51">
        <v>40211</v>
      </c>
      <c r="F2313">
        <v>12</v>
      </c>
      <c r="G2313">
        <v>142</v>
      </c>
      <c r="H2313">
        <v>2450</v>
      </c>
      <c r="I2313">
        <v>346675</v>
      </c>
      <c r="J2313">
        <v>86</v>
      </c>
      <c r="K2313">
        <v>165</v>
      </c>
      <c r="L2313">
        <v>2650</v>
      </c>
      <c r="M2313">
        <v>435560</v>
      </c>
      <c r="N2313">
        <v>370</v>
      </c>
      <c r="O2313">
        <v>202</v>
      </c>
      <c r="P2313">
        <v>2485</v>
      </c>
      <c r="Q2313">
        <v>518083</v>
      </c>
      <c r="R2313">
        <v>149</v>
      </c>
      <c r="S2313">
        <v>240</v>
      </c>
      <c r="T2313">
        <v>2426</v>
      </c>
      <c r="U2313">
        <v>585290</v>
      </c>
      <c r="V2313">
        <v>234</v>
      </c>
      <c r="W2313">
        <v>269</v>
      </c>
      <c r="X2313">
        <v>2393</v>
      </c>
      <c r="Y2313">
        <v>661743</v>
      </c>
      <c r="Z2313">
        <v>69</v>
      </c>
      <c r="AA2313">
        <v>293</v>
      </c>
      <c r="AB2313">
        <v>2395</v>
      </c>
      <c r="AC2313">
        <v>702152</v>
      </c>
      <c r="AD2313">
        <v>23</v>
      </c>
      <c r="AE2313">
        <v>334</v>
      </c>
      <c r="AF2313">
        <v>2380</v>
      </c>
      <c r="AG2313">
        <v>802236</v>
      </c>
      <c r="AH2313">
        <v>2</v>
      </c>
      <c r="AI2313">
        <v>370</v>
      </c>
      <c r="AJ2313">
        <v>2200</v>
      </c>
      <c r="AK2313">
        <v>814000</v>
      </c>
      <c r="AL2313">
        <v>34</v>
      </c>
      <c r="AM2313">
        <v>420</v>
      </c>
      <c r="AN2313">
        <v>2400</v>
      </c>
      <c r="AO2313">
        <v>1007718</v>
      </c>
      <c r="AP2313">
        <v>1</v>
      </c>
      <c r="AQ2313">
        <v>600</v>
      </c>
      <c r="AR2313">
        <v>2300</v>
      </c>
      <c r="AS2313">
        <v>1380000</v>
      </c>
      <c r="AT2313" s="54"/>
      <c r="AU2313" s="54"/>
      <c r="AV2313" s="54"/>
      <c r="AW2313" s="54"/>
    </row>
    <row r="2314" spans="1:49" x14ac:dyDescent="0.2">
      <c r="A2314" s="51">
        <v>40211</v>
      </c>
      <c r="AP2314">
        <v>27</v>
      </c>
      <c r="AQ2314">
        <v>566</v>
      </c>
      <c r="AR2314">
        <v>2088</v>
      </c>
      <c r="AS2314">
        <v>1253974</v>
      </c>
      <c r="AT2314" s="54"/>
      <c r="AU2314" s="54"/>
      <c r="AV2314" s="54"/>
      <c r="AW2314" s="54"/>
    </row>
    <row r="2315" spans="1:49" x14ac:dyDescent="0.2">
      <c r="A2315" s="51">
        <v>40212</v>
      </c>
      <c r="B2315">
        <v>1</v>
      </c>
      <c r="C2315">
        <v>118</v>
      </c>
      <c r="D2315">
        <v>2300</v>
      </c>
      <c r="E2315">
        <v>271400</v>
      </c>
      <c r="F2315">
        <v>9</v>
      </c>
      <c r="G2315">
        <v>134</v>
      </c>
      <c r="H2315">
        <v>2450</v>
      </c>
      <c r="I2315">
        <v>327756</v>
      </c>
      <c r="J2315">
        <v>40</v>
      </c>
      <c r="K2315">
        <v>165</v>
      </c>
      <c r="L2315">
        <v>2467</v>
      </c>
      <c r="M2315">
        <v>408132</v>
      </c>
      <c r="N2315">
        <v>15</v>
      </c>
      <c r="O2315">
        <v>186</v>
      </c>
      <c r="P2315">
        <v>2550</v>
      </c>
      <c r="Q2315">
        <v>474980</v>
      </c>
      <c r="R2315">
        <v>21</v>
      </c>
      <c r="S2315">
        <v>232</v>
      </c>
      <c r="T2315">
        <v>2400</v>
      </c>
      <c r="U2315">
        <v>556114</v>
      </c>
      <c r="V2315">
        <v>18</v>
      </c>
      <c r="W2315">
        <v>253</v>
      </c>
      <c r="X2315">
        <v>2300</v>
      </c>
      <c r="Y2315">
        <v>582667</v>
      </c>
      <c r="AD2315">
        <v>30</v>
      </c>
      <c r="AE2315">
        <v>326</v>
      </c>
      <c r="AF2315">
        <v>2350</v>
      </c>
      <c r="AG2315">
        <v>766413</v>
      </c>
      <c r="AP2315">
        <v>1</v>
      </c>
      <c r="AQ2315">
        <v>688</v>
      </c>
      <c r="AR2315">
        <v>2240</v>
      </c>
      <c r="AS2315">
        <v>1541120</v>
      </c>
      <c r="AT2315" s="54"/>
      <c r="AU2315" s="54"/>
      <c r="AV2315" s="54"/>
      <c r="AW2315" s="54"/>
    </row>
    <row r="2316" spans="1:49" x14ac:dyDescent="0.2">
      <c r="A2316" s="51">
        <v>40213</v>
      </c>
      <c r="B2316">
        <v>13</v>
      </c>
      <c r="C2316">
        <v>121</v>
      </c>
      <c r="D2316">
        <v>2417</v>
      </c>
      <c r="E2316">
        <v>292000</v>
      </c>
      <c r="J2316">
        <v>20</v>
      </c>
      <c r="K2316">
        <v>165</v>
      </c>
      <c r="L2316">
        <v>2425</v>
      </c>
      <c r="M2316">
        <v>398880</v>
      </c>
      <c r="N2316">
        <v>155</v>
      </c>
      <c r="O2316">
        <v>203</v>
      </c>
      <c r="P2316">
        <v>2457</v>
      </c>
      <c r="Q2316">
        <v>501552</v>
      </c>
      <c r="R2316">
        <v>40</v>
      </c>
      <c r="S2316">
        <v>240</v>
      </c>
      <c r="T2316">
        <v>2250</v>
      </c>
      <c r="U2316">
        <v>549375</v>
      </c>
      <c r="V2316">
        <v>43</v>
      </c>
      <c r="W2316">
        <v>269</v>
      </c>
      <c r="X2316">
        <v>2470</v>
      </c>
      <c r="Y2316">
        <v>664046</v>
      </c>
      <c r="Z2316">
        <v>76</v>
      </c>
      <c r="AA2316">
        <v>298</v>
      </c>
      <c r="AB2316">
        <v>2308</v>
      </c>
      <c r="AC2316">
        <v>691836</v>
      </c>
      <c r="AD2316">
        <v>275</v>
      </c>
      <c r="AE2316">
        <v>342</v>
      </c>
      <c r="AF2316">
        <v>2365</v>
      </c>
      <c r="AG2316">
        <v>816516</v>
      </c>
      <c r="AH2316">
        <v>56</v>
      </c>
      <c r="AI2316">
        <v>360</v>
      </c>
      <c r="AJ2316">
        <v>2315</v>
      </c>
      <c r="AK2316">
        <v>832059</v>
      </c>
      <c r="AP2316">
        <v>5</v>
      </c>
      <c r="AQ2316">
        <v>693</v>
      </c>
      <c r="AR2316">
        <v>2240</v>
      </c>
      <c r="AS2316">
        <v>1552680</v>
      </c>
      <c r="AT2316" s="54"/>
      <c r="AU2316" s="54"/>
      <c r="AV2316" s="54"/>
      <c r="AW2316" s="54"/>
    </row>
    <row r="2317" spans="1:49" x14ac:dyDescent="0.2">
      <c r="A2317" s="51">
        <v>40213</v>
      </c>
      <c r="AL2317">
        <v>2</v>
      </c>
      <c r="AM2317">
        <v>488</v>
      </c>
      <c r="AN2317">
        <v>2100</v>
      </c>
      <c r="AO2317">
        <v>1024800</v>
      </c>
      <c r="AP2317">
        <v>3</v>
      </c>
      <c r="AQ2317">
        <v>667</v>
      </c>
      <c r="AR2317">
        <v>2233</v>
      </c>
      <c r="AS2317">
        <v>1484433</v>
      </c>
      <c r="AT2317" s="54"/>
      <c r="AU2317" s="54"/>
      <c r="AV2317" s="54"/>
      <c r="AW2317" s="54"/>
    </row>
    <row r="2318" spans="1:49" x14ac:dyDescent="0.2">
      <c r="A2318" s="51">
        <v>40214</v>
      </c>
      <c r="B2318">
        <v>20</v>
      </c>
      <c r="C2318">
        <v>107</v>
      </c>
      <c r="D2318">
        <v>2550</v>
      </c>
      <c r="E2318">
        <v>272850</v>
      </c>
      <c r="F2318">
        <v>23</v>
      </c>
      <c r="G2318">
        <v>149</v>
      </c>
      <c r="H2318">
        <v>2550</v>
      </c>
      <c r="I2318">
        <v>380283</v>
      </c>
      <c r="J2318">
        <v>12</v>
      </c>
      <c r="K2318">
        <v>167</v>
      </c>
      <c r="L2318">
        <v>2575</v>
      </c>
      <c r="M2318">
        <v>433142</v>
      </c>
      <c r="N2318">
        <v>68</v>
      </c>
      <c r="O2318">
        <v>207</v>
      </c>
      <c r="P2318">
        <v>2600</v>
      </c>
      <c r="Q2318">
        <v>537854</v>
      </c>
      <c r="R2318">
        <v>70</v>
      </c>
      <c r="S2318">
        <v>231</v>
      </c>
      <c r="T2318">
        <v>2467</v>
      </c>
      <c r="U2318">
        <v>570232</v>
      </c>
      <c r="AD2318">
        <v>6</v>
      </c>
      <c r="AE2318">
        <v>346</v>
      </c>
      <c r="AF2318">
        <v>2360</v>
      </c>
      <c r="AG2318">
        <v>815773</v>
      </c>
      <c r="AL2318">
        <v>1</v>
      </c>
      <c r="AM2318">
        <v>404</v>
      </c>
      <c r="AN2318">
        <v>2280</v>
      </c>
      <c r="AO2318">
        <v>921120</v>
      </c>
      <c r="AT2318" s="54"/>
      <c r="AU2318" s="54"/>
      <c r="AV2318" s="54"/>
      <c r="AW2318" s="54"/>
    </row>
    <row r="2319" spans="1:49" x14ac:dyDescent="0.2">
      <c r="A2319" s="51">
        <v>40217</v>
      </c>
      <c r="AH2319">
        <v>11</v>
      </c>
      <c r="AI2319">
        <v>387</v>
      </c>
      <c r="AJ2319">
        <v>2280</v>
      </c>
      <c r="AK2319">
        <v>882342</v>
      </c>
      <c r="AL2319">
        <v>6</v>
      </c>
      <c r="AM2319">
        <v>400</v>
      </c>
      <c r="AN2319">
        <v>2280</v>
      </c>
      <c r="AO2319">
        <v>911240</v>
      </c>
      <c r="AP2319">
        <v>1</v>
      </c>
      <c r="AQ2319">
        <v>528</v>
      </c>
      <c r="AR2319">
        <v>2450</v>
      </c>
      <c r="AS2319">
        <v>1293600</v>
      </c>
      <c r="AT2319" s="54"/>
      <c r="AU2319" s="54"/>
      <c r="AV2319" s="54"/>
      <c r="AW2319" s="54"/>
    </row>
    <row r="2320" spans="1:49" x14ac:dyDescent="0.2">
      <c r="A2320" s="51">
        <v>40218</v>
      </c>
      <c r="F2320">
        <v>23</v>
      </c>
      <c r="G2320">
        <v>137</v>
      </c>
      <c r="H2320">
        <v>2350</v>
      </c>
      <c r="I2320">
        <v>321939</v>
      </c>
      <c r="J2320">
        <v>132</v>
      </c>
      <c r="K2320">
        <v>164</v>
      </c>
      <c r="L2320">
        <v>2517</v>
      </c>
      <c r="M2320">
        <v>409463</v>
      </c>
      <c r="N2320">
        <v>129</v>
      </c>
      <c r="O2320">
        <v>201</v>
      </c>
      <c r="P2320">
        <v>2544</v>
      </c>
      <c r="Q2320">
        <v>511183</v>
      </c>
      <c r="R2320">
        <v>256</v>
      </c>
      <c r="S2320">
        <v>242</v>
      </c>
      <c r="T2320">
        <v>2420</v>
      </c>
      <c r="U2320">
        <v>596105</v>
      </c>
      <c r="V2320">
        <v>69</v>
      </c>
      <c r="W2320">
        <v>268</v>
      </c>
      <c r="X2320">
        <v>2390</v>
      </c>
      <c r="Y2320">
        <v>648667</v>
      </c>
      <c r="Z2320">
        <v>86</v>
      </c>
      <c r="AA2320">
        <v>285</v>
      </c>
      <c r="AB2320">
        <v>2360</v>
      </c>
      <c r="AC2320">
        <v>671467</v>
      </c>
      <c r="AD2320">
        <v>47</v>
      </c>
      <c r="AE2320">
        <v>334</v>
      </c>
      <c r="AF2320">
        <v>2387</v>
      </c>
      <c r="AG2320">
        <v>798934</v>
      </c>
      <c r="AH2320">
        <v>25</v>
      </c>
      <c r="AI2320">
        <v>382</v>
      </c>
      <c r="AJ2320">
        <v>2410</v>
      </c>
      <c r="AK2320">
        <v>919534</v>
      </c>
      <c r="AL2320">
        <v>36</v>
      </c>
      <c r="AM2320">
        <v>402</v>
      </c>
      <c r="AN2320">
        <v>2400</v>
      </c>
      <c r="AO2320">
        <v>963733</v>
      </c>
      <c r="AP2320">
        <v>2</v>
      </c>
      <c r="AQ2320">
        <v>678</v>
      </c>
      <c r="AR2320">
        <v>2275</v>
      </c>
      <c r="AS2320">
        <v>1547550</v>
      </c>
      <c r="AT2320" s="54"/>
      <c r="AU2320" s="54"/>
      <c r="AV2320" s="54"/>
      <c r="AW2320" s="54"/>
    </row>
    <row r="2321" spans="1:49" x14ac:dyDescent="0.2">
      <c r="A2321" s="51">
        <v>40218</v>
      </c>
      <c r="AH2321">
        <v>3</v>
      </c>
      <c r="AI2321">
        <v>373</v>
      </c>
      <c r="AJ2321">
        <v>2250</v>
      </c>
      <c r="AK2321">
        <v>846667</v>
      </c>
      <c r="AP2321">
        <v>1</v>
      </c>
      <c r="AQ2321">
        <v>742</v>
      </c>
      <c r="AR2321">
        <v>2100</v>
      </c>
      <c r="AS2321">
        <v>1558200</v>
      </c>
      <c r="AT2321" s="54"/>
      <c r="AU2321" s="54"/>
      <c r="AV2321" s="54"/>
      <c r="AW2321" s="54"/>
    </row>
    <row r="2322" spans="1:49" x14ac:dyDescent="0.2">
      <c r="A2322" s="51">
        <v>40219</v>
      </c>
      <c r="B2322">
        <v>1</v>
      </c>
      <c r="C2322">
        <v>118</v>
      </c>
      <c r="D2322">
        <v>2300</v>
      </c>
      <c r="E2322">
        <v>271400</v>
      </c>
      <c r="F2322">
        <v>9</v>
      </c>
      <c r="G2322">
        <v>134</v>
      </c>
      <c r="H2322">
        <v>2450</v>
      </c>
      <c r="I2322">
        <v>327756</v>
      </c>
      <c r="J2322">
        <v>40</v>
      </c>
      <c r="K2322">
        <v>165</v>
      </c>
      <c r="L2322">
        <v>2467</v>
      </c>
      <c r="M2322">
        <v>408132</v>
      </c>
      <c r="N2322">
        <v>15</v>
      </c>
      <c r="O2322">
        <v>186</v>
      </c>
      <c r="P2322">
        <v>2550</v>
      </c>
      <c r="Q2322">
        <v>474980</v>
      </c>
      <c r="R2322">
        <v>21</v>
      </c>
      <c r="S2322">
        <v>232</v>
      </c>
      <c r="T2322">
        <v>2400</v>
      </c>
      <c r="U2322">
        <v>556114</v>
      </c>
      <c r="V2322">
        <v>18</v>
      </c>
      <c r="W2322">
        <v>253</v>
      </c>
      <c r="X2322">
        <v>2300</v>
      </c>
      <c r="Y2322">
        <v>582667</v>
      </c>
      <c r="AD2322">
        <v>30</v>
      </c>
      <c r="AE2322">
        <v>326</v>
      </c>
      <c r="AF2322">
        <v>2350</v>
      </c>
      <c r="AG2322">
        <v>766413</v>
      </c>
      <c r="AP2322">
        <v>1</v>
      </c>
      <c r="AQ2322">
        <v>688</v>
      </c>
      <c r="AR2322">
        <v>2240</v>
      </c>
      <c r="AS2322">
        <v>1541120</v>
      </c>
      <c r="AT2322" s="54"/>
      <c r="AU2322" s="54"/>
      <c r="AV2322" s="54"/>
      <c r="AW2322" s="54"/>
    </row>
    <row r="2323" spans="1:49" x14ac:dyDescent="0.2">
      <c r="A2323" s="51">
        <v>40220</v>
      </c>
      <c r="B2323">
        <v>8</v>
      </c>
      <c r="C2323">
        <v>124</v>
      </c>
      <c r="D2323">
        <v>2425</v>
      </c>
      <c r="E2323">
        <v>302912</v>
      </c>
      <c r="F2323">
        <v>21</v>
      </c>
      <c r="G2323">
        <v>134</v>
      </c>
      <c r="H2323">
        <v>2333</v>
      </c>
      <c r="I2323">
        <v>311524</v>
      </c>
      <c r="J2323">
        <v>121</v>
      </c>
      <c r="K2323">
        <v>162</v>
      </c>
      <c r="L2323">
        <v>2432</v>
      </c>
      <c r="M2323">
        <v>399059</v>
      </c>
      <c r="N2323">
        <v>107</v>
      </c>
      <c r="O2323">
        <v>205</v>
      </c>
      <c r="P2323">
        <v>2459</v>
      </c>
      <c r="Q2323">
        <v>527397</v>
      </c>
      <c r="R2323">
        <v>179</v>
      </c>
      <c r="S2323">
        <v>229</v>
      </c>
      <c r="T2323">
        <v>2510</v>
      </c>
      <c r="U2323">
        <v>580995</v>
      </c>
      <c r="V2323">
        <v>67</v>
      </c>
      <c r="W2323">
        <v>260</v>
      </c>
      <c r="X2323">
        <v>2375</v>
      </c>
      <c r="Y2323">
        <v>623713</v>
      </c>
      <c r="Z2323">
        <v>263</v>
      </c>
      <c r="AA2323">
        <v>301</v>
      </c>
      <c r="AB2323">
        <v>2399</v>
      </c>
      <c r="AC2323">
        <v>726025</v>
      </c>
      <c r="AD2323">
        <v>228</v>
      </c>
      <c r="AE2323">
        <v>339</v>
      </c>
      <c r="AF2323">
        <v>2342</v>
      </c>
      <c r="AG2323">
        <v>795834</v>
      </c>
      <c r="AH2323">
        <v>71</v>
      </c>
      <c r="AI2323">
        <v>381</v>
      </c>
      <c r="AJ2323">
        <v>2316</v>
      </c>
      <c r="AK2323">
        <v>881488</v>
      </c>
      <c r="AP2323">
        <v>19</v>
      </c>
      <c r="AQ2323">
        <v>427</v>
      </c>
      <c r="AR2323">
        <v>2213</v>
      </c>
      <c r="AS2323">
        <v>939960</v>
      </c>
      <c r="AT2323" s="54"/>
      <c r="AU2323" s="54"/>
      <c r="AV2323" s="54"/>
      <c r="AW2323" s="54"/>
    </row>
    <row r="2324" spans="1:49" x14ac:dyDescent="0.2">
      <c r="A2324" s="51">
        <v>40220</v>
      </c>
      <c r="AL2324">
        <v>1</v>
      </c>
      <c r="AM2324">
        <v>464</v>
      </c>
      <c r="AN2324">
        <v>2150</v>
      </c>
      <c r="AO2324">
        <v>997600</v>
      </c>
      <c r="AT2324" s="54"/>
      <c r="AU2324" s="54"/>
      <c r="AV2324" s="54"/>
      <c r="AW2324" s="54"/>
    </row>
    <row r="2325" spans="1:49" x14ac:dyDescent="0.2">
      <c r="A2325" s="51">
        <v>40221</v>
      </c>
      <c r="F2325">
        <v>14</v>
      </c>
      <c r="G2325">
        <v>145</v>
      </c>
      <c r="H2325">
        <v>2350</v>
      </c>
      <c r="I2325">
        <v>341757</v>
      </c>
      <c r="N2325">
        <v>203</v>
      </c>
      <c r="O2325">
        <v>212</v>
      </c>
      <c r="P2325">
        <v>2550</v>
      </c>
      <c r="Q2325">
        <v>551626</v>
      </c>
      <c r="V2325">
        <v>21</v>
      </c>
      <c r="W2325">
        <v>255</v>
      </c>
      <c r="X2325">
        <v>2440</v>
      </c>
      <c r="Y2325">
        <v>622084</v>
      </c>
      <c r="AD2325">
        <v>19</v>
      </c>
      <c r="AE2325">
        <v>357</v>
      </c>
      <c r="AF2325">
        <v>2340</v>
      </c>
      <c r="AG2325">
        <v>834272</v>
      </c>
      <c r="AT2325" s="54"/>
      <c r="AU2325" s="54"/>
      <c r="AV2325" s="54"/>
      <c r="AW2325" s="54"/>
    </row>
    <row r="2326" spans="1:49" x14ac:dyDescent="0.2">
      <c r="A2326" s="51">
        <v>40224</v>
      </c>
      <c r="Z2326">
        <v>1</v>
      </c>
      <c r="AA2326">
        <v>296</v>
      </c>
      <c r="AB2326">
        <v>2250</v>
      </c>
      <c r="AC2326">
        <v>666000</v>
      </c>
      <c r="AP2326">
        <v>2</v>
      </c>
      <c r="AQ2326">
        <v>659</v>
      </c>
      <c r="AR2326">
        <v>2150</v>
      </c>
      <c r="AS2326">
        <v>1414000</v>
      </c>
      <c r="AT2326" s="54"/>
      <c r="AU2326" s="54"/>
      <c r="AV2326" s="54"/>
      <c r="AW2326" s="54"/>
    </row>
    <row r="2327" spans="1:49" x14ac:dyDescent="0.2">
      <c r="A2327" s="51">
        <v>40225</v>
      </c>
      <c r="F2327">
        <v>17</v>
      </c>
      <c r="G2327">
        <v>143</v>
      </c>
      <c r="H2327">
        <v>2350</v>
      </c>
      <c r="I2327">
        <v>337018</v>
      </c>
      <c r="J2327">
        <v>36</v>
      </c>
      <c r="K2327">
        <v>162</v>
      </c>
      <c r="L2327">
        <v>2525</v>
      </c>
      <c r="M2327">
        <v>417311</v>
      </c>
      <c r="N2327">
        <v>182</v>
      </c>
      <c r="O2327">
        <v>201</v>
      </c>
      <c r="P2327">
        <v>2577</v>
      </c>
      <c r="Q2327">
        <v>518697</v>
      </c>
      <c r="R2327">
        <v>72</v>
      </c>
      <c r="S2327">
        <v>233</v>
      </c>
      <c r="T2327">
        <v>2370</v>
      </c>
      <c r="U2327">
        <v>550110</v>
      </c>
      <c r="V2327">
        <v>179</v>
      </c>
      <c r="W2327">
        <v>255</v>
      </c>
      <c r="X2327">
        <v>2407</v>
      </c>
      <c r="Y2327">
        <v>623737</v>
      </c>
      <c r="Z2327">
        <v>58</v>
      </c>
      <c r="AA2327">
        <v>312</v>
      </c>
      <c r="AB2327">
        <v>2420</v>
      </c>
      <c r="AC2327">
        <v>761458</v>
      </c>
      <c r="AD2327">
        <v>143</v>
      </c>
      <c r="AE2327">
        <v>337</v>
      </c>
      <c r="AF2327">
        <v>2387</v>
      </c>
      <c r="AG2327">
        <v>807280</v>
      </c>
      <c r="AH2327">
        <v>50</v>
      </c>
      <c r="AI2327">
        <v>365</v>
      </c>
      <c r="AJ2327">
        <v>2407</v>
      </c>
      <c r="AK2327">
        <v>878602</v>
      </c>
      <c r="AL2327">
        <v>15</v>
      </c>
      <c r="AM2327">
        <v>424</v>
      </c>
      <c r="AN2327">
        <v>2340</v>
      </c>
      <c r="AO2327">
        <v>992784</v>
      </c>
      <c r="AP2327">
        <v>1</v>
      </c>
      <c r="AQ2327">
        <v>824</v>
      </c>
      <c r="AR2327">
        <v>2300</v>
      </c>
      <c r="AS2327">
        <v>1895200</v>
      </c>
      <c r="AT2327" s="54"/>
      <c r="AU2327" s="54"/>
      <c r="AV2327" s="54"/>
      <c r="AW2327" s="54"/>
    </row>
    <row r="2328" spans="1:49" x14ac:dyDescent="0.2">
      <c r="A2328" s="51">
        <v>40225</v>
      </c>
      <c r="AD2328">
        <v>249</v>
      </c>
      <c r="AE2328">
        <v>351</v>
      </c>
      <c r="AF2328">
        <v>2288</v>
      </c>
      <c r="AG2328">
        <v>803088</v>
      </c>
      <c r="AH2328">
        <v>1</v>
      </c>
      <c r="AI2328">
        <v>386</v>
      </c>
      <c r="AJ2328">
        <v>2200</v>
      </c>
      <c r="AK2328">
        <v>849200</v>
      </c>
      <c r="AP2328">
        <v>3</v>
      </c>
      <c r="AQ2328">
        <v>708</v>
      </c>
      <c r="AR2328">
        <v>2280</v>
      </c>
      <c r="AS2328">
        <v>1611240</v>
      </c>
      <c r="AT2328" s="54"/>
      <c r="AU2328" s="54"/>
      <c r="AV2328" s="54"/>
      <c r="AW2328" s="54"/>
    </row>
    <row r="2329" spans="1:49" x14ac:dyDescent="0.2">
      <c r="A2329" s="51">
        <v>40226</v>
      </c>
      <c r="J2329">
        <v>30</v>
      </c>
      <c r="K2329">
        <v>161</v>
      </c>
      <c r="L2329">
        <v>2450</v>
      </c>
      <c r="M2329">
        <v>395593</v>
      </c>
      <c r="N2329">
        <v>28</v>
      </c>
      <c r="O2329">
        <v>194</v>
      </c>
      <c r="P2329">
        <v>2575</v>
      </c>
      <c r="Q2329">
        <v>502443</v>
      </c>
      <c r="R2329">
        <v>22</v>
      </c>
      <c r="S2329">
        <v>220</v>
      </c>
      <c r="T2329">
        <v>2580</v>
      </c>
      <c r="U2329">
        <v>567835</v>
      </c>
      <c r="V2329">
        <v>17</v>
      </c>
      <c r="W2329">
        <v>268</v>
      </c>
      <c r="X2329">
        <v>2290</v>
      </c>
      <c r="Y2329">
        <v>613725</v>
      </c>
      <c r="Z2329">
        <v>11</v>
      </c>
      <c r="AA2329">
        <v>289</v>
      </c>
      <c r="AB2329">
        <v>2360</v>
      </c>
      <c r="AC2329">
        <v>680967</v>
      </c>
      <c r="AT2329" s="54"/>
      <c r="AU2329" s="54"/>
      <c r="AV2329" s="54"/>
      <c r="AW2329" s="54"/>
    </row>
    <row r="2330" spans="1:49" x14ac:dyDescent="0.2">
      <c r="A2330" s="51">
        <v>40227</v>
      </c>
      <c r="B2330">
        <v>1</v>
      </c>
      <c r="C2330">
        <v>126</v>
      </c>
      <c r="D2330">
        <v>2300</v>
      </c>
      <c r="E2330">
        <v>289800</v>
      </c>
      <c r="F2330">
        <v>42</v>
      </c>
      <c r="G2330">
        <v>136</v>
      </c>
      <c r="H2330">
        <v>2275</v>
      </c>
      <c r="I2330">
        <v>288307</v>
      </c>
      <c r="J2330">
        <v>22</v>
      </c>
      <c r="K2330">
        <v>177</v>
      </c>
      <c r="L2330">
        <v>2517</v>
      </c>
      <c r="M2330">
        <v>455705</v>
      </c>
      <c r="N2330">
        <v>119</v>
      </c>
      <c r="O2330">
        <v>197</v>
      </c>
      <c r="P2330">
        <v>2600</v>
      </c>
      <c r="Q2330">
        <v>512273</v>
      </c>
      <c r="R2330">
        <v>88</v>
      </c>
      <c r="S2330">
        <v>237</v>
      </c>
      <c r="T2330">
        <v>2501</v>
      </c>
      <c r="U2330">
        <v>602897</v>
      </c>
      <c r="V2330">
        <v>10</v>
      </c>
      <c r="W2330">
        <v>251</v>
      </c>
      <c r="X2330">
        <v>2460</v>
      </c>
      <c r="Y2330">
        <v>616968</v>
      </c>
      <c r="Z2330">
        <v>30</v>
      </c>
      <c r="AA2330">
        <v>310</v>
      </c>
      <c r="AB2330">
        <v>2260</v>
      </c>
      <c r="AC2330">
        <v>696232</v>
      </c>
      <c r="AD2330">
        <v>48</v>
      </c>
      <c r="AE2330">
        <v>343</v>
      </c>
      <c r="AF2330">
        <v>2340</v>
      </c>
      <c r="AG2330">
        <v>801903</v>
      </c>
      <c r="AP2330">
        <v>3</v>
      </c>
      <c r="AQ2330">
        <v>603</v>
      </c>
      <c r="AR2330">
        <v>2212</v>
      </c>
      <c r="AS2330">
        <v>1335920</v>
      </c>
      <c r="AT2330" s="54"/>
      <c r="AU2330" s="54"/>
      <c r="AV2330" s="54"/>
      <c r="AW2330" s="54"/>
    </row>
    <row r="2331" spans="1:49" x14ac:dyDescent="0.2">
      <c r="A2331" s="51">
        <v>40227</v>
      </c>
      <c r="AP2331">
        <v>4</v>
      </c>
      <c r="AQ2331">
        <v>658</v>
      </c>
      <c r="AR2331">
        <v>2150</v>
      </c>
      <c r="AS2331">
        <v>1417350</v>
      </c>
    </row>
    <row r="2332" spans="1:49" x14ac:dyDescent="0.2">
      <c r="A2332" s="51">
        <v>40228</v>
      </c>
      <c r="F2332">
        <v>52</v>
      </c>
      <c r="G2332">
        <v>145</v>
      </c>
      <c r="H2332">
        <v>2525</v>
      </c>
      <c r="I2332">
        <v>363415</v>
      </c>
      <c r="J2332">
        <v>114</v>
      </c>
      <c r="K2332">
        <v>167</v>
      </c>
      <c r="L2332">
        <v>2500</v>
      </c>
      <c r="M2332">
        <v>420182</v>
      </c>
      <c r="N2332">
        <v>188</v>
      </c>
      <c r="O2332">
        <v>197</v>
      </c>
      <c r="P2332">
        <v>2550</v>
      </c>
      <c r="Q2332">
        <v>505220</v>
      </c>
      <c r="R2332">
        <v>22</v>
      </c>
      <c r="S2332">
        <v>223</v>
      </c>
      <c r="T2332">
        <v>2800</v>
      </c>
      <c r="U2332">
        <v>623636</v>
      </c>
      <c r="V2332">
        <v>157</v>
      </c>
      <c r="W2332">
        <v>262</v>
      </c>
      <c r="X2332">
        <v>2460</v>
      </c>
      <c r="Y2332">
        <v>647784</v>
      </c>
    </row>
    <row r="2333" spans="1:49" x14ac:dyDescent="0.2">
      <c r="A2333" s="51">
        <v>40231</v>
      </c>
      <c r="AP2333">
        <v>1</v>
      </c>
      <c r="AQ2333">
        <v>812</v>
      </c>
      <c r="AR2333">
        <v>2250</v>
      </c>
      <c r="AS2333">
        <v>1827000</v>
      </c>
    </row>
    <row r="2334" spans="1:49" x14ac:dyDescent="0.2">
      <c r="A2334" s="51">
        <v>40232</v>
      </c>
      <c r="F2334">
        <v>24</v>
      </c>
      <c r="G2334">
        <v>148</v>
      </c>
      <c r="H2334">
        <v>2500</v>
      </c>
      <c r="I2334">
        <v>370833</v>
      </c>
      <c r="J2334">
        <v>114</v>
      </c>
      <c r="K2334">
        <v>167</v>
      </c>
      <c r="L2334">
        <v>2521</v>
      </c>
      <c r="M2334">
        <v>419306</v>
      </c>
      <c r="N2334">
        <v>279</v>
      </c>
      <c r="O2334">
        <v>197</v>
      </c>
      <c r="P2334">
        <v>2556</v>
      </c>
      <c r="Q2334">
        <v>507035</v>
      </c>
      <c r="R2334">
        <v>57</v>
      </c>
      <c r="S2334">
        <v>233</v>
      </c>
      <c r="T2334">
        <v>2483</v>
      </c>
      <c r="U2334">
        <v>580355</v>
      </c>
      <c r="V2334">
        <v>48</v>
      </c>
      <c r="W2334">
        <v>266</v>
      </c>
      <c r="X2334">
        <v>2247</v>
      </c>
      <c r="Y2334">
        <v>618345</v>
      </c>
      <c r="Z2334">
        <v>18</v>
      </c>
      <c r="AA2334">
        <v>304</v>
      </c>
      <c r="AB2334">
        <v>2400</v>
      </c>
      <c r="AC2334">
        <v>729600</v>
      </c>
      <c r="AH2334">
        <v>1</v>
      </c>
      <c r="AI2334">
        <v>366</v>
      </c>
      <c r="AJ2334">
        <v>1900</v>
      </c>
      <c r="AK2334">
        <v>695400</v>
      </c>
      <c r="AL2334">
        <v>2</v>
      </c>
      <c r="AM2334">
        <v>480</v>
      </c>
      <c r="AN2334">
        <v>2125</v>
      </c>
      <c r="AO2334">
        <v>1020600</v>
      </c>
    </row>
    <row r="2335" spans="1:49" x14ac:dyDescent="0.2">
      <c r="A2335" s="51">
        <v>40232</v>
      </c>
    </row>
    <row r="2336" spans="1:49" x14ac:dyDescent="0.2">
      <c r="A2336" s="51">
        <v>40233</v>
      </c>
      <c r="B2336">
        <v>3</v>
      </c>
      <c r="C2336">
        <v>104</v>
      </c>
      <c r="D2336">
        <v>2200</v>
      </c>
      <c r="E2336">
        <v>228800</v>
      </c>
      <c r="J2336">
        <v>12</v>
      </c>
      <c r="K2336">
        <v>164</v>
      </c>
      <c r="L2336">
        <v>2500</v>
      </c>
      <c r="M2336">
        <v>410417</v>
      </c>
      <c r="N2336">
        <v>2</v>
      </c>
      <c r="O2336">
        <v>207</v>
      </c>
      <c r="P2336">
        <v>2450</v>
      </c>
      <c r="Q2336">
        <v>507150</v>
      </c>
      <c r="R2336">
        <v>32</v>
      </c>
      <c r="S2336">
        <v>240</v>
      </c>
      <c r="T2336">
        <v>2520</v>
      </c>
      <c r="U2336">
        <v>622799</v>
      </c>
      <c r="V2336">
        <v>10</v>
      </c>
      <c r="W2336">
        <v>239</v>
      </c>
      <c r="X2336">
        <v>2580</v>
      </c>
      <c r="Y2336">
        <v>616878</v>
      </c>
      <c r="AD2336">
        <v>1</v>
      </c>
      <c r="AE2336">
        <v>342</v>
      </c>
      <c r="AF2336">
        <v>2300</v>
      </c>
      <c r="AG2336">
        <v>786600</v>
      </c>
    </row>
    <row r="2337" spans="1:45" x14ac:dyDescent="0.2">
      <c r="A2337" s="51">
        <v>40234</v>
      </c>
      <c r="B2337">
        <v>5</v>
      </c>
      <c r="C2337">
        <v>126</v>
      </c>
      <c r="D2337">
        <v>2550</v>
      </c>
      <c r="E2337">
        <v>320280</v>
      </c>
      <c r="F2337">
        <v>11</v>
      </c>
      <c r="G2337">
        <v>146</v>
      </c>
      <c r="H2337">
        <v>2450</v>
      </c>
      <c r="I2337">
        <v>357255</v>
      </c>
      <c r="J2337">
        <v>99</v>
      </c>
      <c r="K2337">
        <v>169</v>
      </c>
      <c r="L2337">
        <v>2481</v>
      </c>
      <c r="M2337">
        <v>433585</v>
      </c>
      <c r="N2337">
        <v>63</v>
      </c>
      <c r="O2337">
        <v>197</v>
      </c>
      <c r="P2337">
        <v>2575</v>
      </c>
      <c r="Q2337">
        <v>532500</v>
      </c>
      <c r="R2337">
        <v>98</v>
      </c>
      <c r="S2337">
        <v>233</v>
      </c>
      <c r="T2337">
        <v>2654</v>
      </c>
      <c r="U2337">
        <v>617967</v>
      </c>
      <c r="V2337">
        <v>55</v>
      </c>
      <c r="W2337">
        <v>259</v>
      </c>
      <c r="X2337">
        <v>2433</v>
      </c>
      <c r="Y2337">
        <v>639658</v>
      </c>
      <c r="Z2337">
        <v>151</v>
      </c>
      <c r="AA2337">
        <v>295</v>
      </c>
      <c r="AB2337">
        <v>2462</v>
      </c>
      <c r="AC2337">
        <v>726893</v>
      </c>
      <c r="AD2337">
        <v>54</v>
      </c>
      <c r="AE2337">
        <v>340</v>
      </c>
      <c r="AF2337">
        <v>2453</v>
      </c>
      <c r="AG2337">
        <v>833637</v>
      </c>
    </row>
    <row r="2338" spans="1:45" x14ac:dyDescent="0.2">
      <c r="A2338" s="51">
        <v>40234</v>
      </c>
      <c r="AP2338">
        <v>1</v>
      </c>
      <c r="AQ2338">
        <v>638</v>
      </c>
      <c r="AR2338">
        <v>2300</v>
      </c>
      <c r="AS2338">
        <v>1467400</v>
      </c>
    </row>
    <row r="2339" spans="1:45" x14ac:dyDescent="0.2">
      <c r="A2339" s="51">
        <v>40235</v>
      </c>
      <c r="B2339">
        <v>7</v>
      </c>
      <c r="C2339">
        <v>122</v>
      </c>
      <c r="D2339">
        <v>2250</v>
      </c>
      <c r="E2339">
        <v>274500</v>
      </c>
      <c r="N2339">
        <v>8</v>
      </c>
      <c r="O2339">
        <v>187</v>
      </c>
      <c r="P2339">
        <v>2500</v>
      </c>
      <c r="Q2339">
        <v>469988</v>
      </c>
      <c r="Z2339">
        <v>41</v>
      </c>
      <c r="AA2339">
        <v>290</v>
      </c>
      <c r="AB2339">
        <v>2540</v>
      </c>
      <c r="AC2339">
        <v>734263</v>
      </c>
      <c r="AH2339">
        <v>10</v>
      </c>
      <c r="AI2339">
        <v>381</v>
      </c>
      <c r="AJ2339">
        <v>2420</v>
      </c>
      <c r="AK2339">
        <v>921536</v>
      </c>
    </row>
    <row r="2341" spans="1:45" x14ac:dyDescent="0.2">
      <c r="A2341" s="51">
        <v>40238</v>
      </c>
      <c r="AP2341">
        <v>1</v>
      </c>
      <c r="AQ2341">
        <v>680</v>
      </c>
      <c r="AR2341">
        <v>1800</v>
      </c>
      <c r="AS2341">
        <v>1224000</v>
      </c>
    </row>
    <row r="2342" spans="1:45" x14ac:dyDescent="0.2">
      <c r="A2342" s="51">
        <v>40239</v>
      </c>
      <c r="F2342">
        <v>20</v>
      </c>
      <c r="G2342">
        <v>138</v>
      </c>
      <c r="H2342">
        <v>2650</v>
      </c>
      <c r="I2342">
        <v>364905</v>
      </c>
      <c r="J2342">
        <v>91</v>
      </c>
      <c r="K2342">
        <v>165</v>
      </c>
      <c r="L2342">
        <v>2571</v>
      </c>
      <c r="M2342">
        <v>425258</v>
      </c>
      <c r="N2342">
        <v>257</v>
      </c>
      <c r="O2342">
        <v>196</v>
      </c>
      <c r="P2342">
        <v>2594</v>
      </c>
      <c r="Q2342">
        <v>515181</v>
      </c>
      <c r="R2342">
        <v>23</v>
      </c>
      <c r="S2342">
        <v>242</v>
      </c>
      <c r="T2342">
        <v>2460</v>
      </c>
      <c r="U2342">
        <v>595106</v>
      </c>
      <c r="V2342">
        <v>20</v>
      </c>
      <c r="W2342">
        <v>275</v>
      </c>
      <c r="X2342">
        <v>2420</v>
      </c>
      <c r="Y2342">
        <v>666226</v>
      </c>
      <c r="Z2342">
        <v>28</v>
      </c>
      <c r="AA2342">
        <v>292</v>
      </c>
      <c r="AB2342">
        <v>2340</v>
      </c>
      <c r="AC2342">
        <v>677771</v>
      </c>
      <c r="AD2342">
        <v>18</v>
      </c>
      <c r="AE2342">
        <v>329</v>
      </c>
      <c r="AF2342">
        <v>2560</v>
      </c>
      <c r="AG2342">
        <v>841956</v>
      </c>
      <c r="AP2342">
        <v>2</v>
      </c>
      <c r="AQ2342">
        <v>625</v>
      </c>
      <c r="AR2342">
        <v>2550</v>
      </c>
      <c r="AS2342">
        <v>1593750</v>
      </c>
    </row>
    <row r="2343" spans="1:45" x14ac:dyDescent="0.2">
      <c r="A2343" s="51">
        <v>40239</v>
      </c>
      <c r="AP2343">
        <v>1</v>
      </c>
      <c r="AQ2343">
        <v>534</v>
      </c>
      <c r="AR2343">
        <v>2400</v>
      </c>
      <c r="AS2343">
        <v>1281600</v>
      </c>
    </row>
    <row r="2344" spans="1:45" x14ac:dyDescent="0.2">
      <c r="A2344" s="51">
        <v>40240</v>
      </c>
      <c r="N2344">
        <v>28</v>
      </c>
      <c r="O2344">
        <v>210</v>
      </c>
      <c r="P2344">
        <v>2575</v>
      </c>
      <c r="Q2344">
        <v>542964</v>
      </c>
      <c r="R2344">
        <v>81</v>
      </c>
      <c r="S2344">
        <v>237</v>
      </c>
      <c r="T2344">
        <v>2563</v>
      </c>
      <c r="U2344">
        <v>610542</v>
      </c>
      <c r="V2344">
        <v>40</v>
      </c>
      <c r="W2344">
        <v>267</v>
      </c>
      <c r="X2344">
        <v>2390</v>
      </c>
      <c r="Y2344">
        <v>681459</v>
      </c>
    </row>
    <row r="2345" spans="1:45" x14ac:dyDescent="0.2">
      <c r="A2345" s="51">
        <v>40241</v>
      </c>
      <c r="F2345">
        <v>4</v>
      </c>
      <c r="G2345">
        <v>135</v>
      </c>
      <c r="H2345">
        <v>2650</v>
      </c>
      <c r="I2345">
        <v>357750</v>
      </c>
      <c r="N2345">
        <v>67</v>
      </c>
      <c r="O2345">
        <v>192</v>
      </c>
      <c r="P2345">
        <v>2583</v>
      </c>
      <c r="Q2345">
        <v>526028</v>
      </c>
      <c r="R2345">
        <v>72</v>
      </c>
      <c r="S2345">
        <v>234</v>
      </c>
      <c r="T2345">
        <v>2725</v>
      </c>
      <c r="U2345">
        <v>636653</v>
      </c>
      <c r="V2345">
        <v>17</v>
      </c>
      <c r="W2345">
        <v>264</v>
      </c>
      <c r="X2345">
        <v>2493</v>
      </c>
      <c r="Y2345">
        <v>659116</v>
      </c>
      <c r="Z2345">
        <v>18</v>
      </c>
      <c r="AA2345">
        <v>294</v>
      </c>
      <c r="AB2345">
        <v>2660</v>
      </c>
      <c r="AC2345">
        <v>782336</v>
      </c>
      <c r="AD2345">
        <v>38</v>
      </c>
      <c r="AE2345">
        <v>339</v>
      </c>
      <c r="AF2345">
        <v>2453</v>
      </c>
      <c r="AG2345">
        <v>864240</v>
      </c>
      <c r="AP2345">
        <v>2</v>
      </c>
      <c r="AQ2345">
        <v>520</v>
      </c>
      <c r="AR2345">
        <v>2330</v>
      </c>
      <c r="AS2345">
        <v>1210040</v>
      </c>
    </row>
    <row r="2346" spans="1:45" x14ac:dyDescent="0.2">
      <c r="A2346" s="51">
        <v>40241</v>
      </c>
      <c r="AP2346">
        <v>2</v>
      </c>
      <c r="AQ2346">
        <v>734</v>
      </c>
      <c r="AR2346">
        <v>2050</v>
      </c>
      <c r="AS2346">
        <v>1504200</v>
      </c>
    </row>
    <row r="2347" spans="1:45" ht="15.75" x14ac:dyDescent="0.25">
      <c r="A2347" s="51">
        <v>40242</v>
      </c>
      <c r="B2347" s="75"/>
      <c r="C2347" s="76"/>
      <c r="D2347" s="76"/>
      <c r="E2347" s="76"/>
      <c r="F2347" s="76"/>
      <c r="G2347" s="76"/>
      <c r="H2347" s="76"/>
      <c r="I2347" s="76"/>
      <c r="J2347" s="76">
        <v>39</v>
      </c>
      <c r="K2347" s="76">
        <v>168</v>
      </c>
      <c r="L2347" s="76">
        <v>2667</v>
      </c>
      <c r="M2347" s="76">
        <v>459718</v>
      </c>
      <c r="N2347" s="76">
        <v>167</v>
      </c>
      <c r="O2347" s="76">
        <v>194</v>
      </c>
      <c r="P2347" s="76">
        <v>2617</v>
      </c>
      <c r="Q2347" s="76">
        <v>514646</v>
      </c>
      <c r="R2347" s="76">
        <v>3</v>
      </c>
      <c r="S2347" s="76">
        <v>245</v>
      </c>
      <c r="T2347" s="76">
        <v>2540</v>
      </c>
      <c r="U2347" s="76">
        <v>623147</v>
      </c>
      <c r="V2347" s="76">
        <v>62</v>
      </c>
      <c r="W2347" s="76">
        <v>262</v>
      </c>
      <c r="X2347" s="76">
        <v>2560</v>
      </c>
      <c r="Y2347" s="76">
        <v>671366</v>
      </c>
      <c r="Z2347" s="76">
        <v>3</v>
      </c>
      <c r="AA2347" s="76">
        <v>293</v>
      </c>
      <c r="AB2347" s="76">
        <v>2480</v>
      </c>
      <c r="AC2347" s="76">
        <v>725813</v>
      </c>
      <c r="AD2347" s="76"/>
      <c r="AE2347" s="76"/>
      <c r="AF2347" s="76"/>
      <c r="AG2347" s="76"/>
      <c r="AH2347" s="76"/>
      <c r="AI2347" s="76"/>
      <c r="AJ2347" s="76"/>
      <c r="AK2347" s="76"/>
      <c r="AL2347" s="76"/>
      <c r="AM2347" s="76"/>
      <c r="AN2347" s="76"/>
      <c r="AO2347" s="76"/>
      <c r="AP2347" s="76"/>
      <c r="AQ2347" s="76"/>
      <c r="AR2347" s="76"/>
    </row>
    <row r="2348" spans="1:45" x14ac:dyDescent="0.2">
      <c r="A2348" s="51">
        <v>40245</v>
      </c>
      <c r="B2348" s="76"/>
      <c r="C2348" s="76"/>
      <c r="D2348" s="76"/>
      <c r="E2348" s="76"/>
      <c r="F2348" s="76"/>
      <c r="G2348" s="76"/>
      <c r="H2348" s="76"/>
      <c r="I2348" s="76"/>
      <c r="J2348" s="76"/>
      <c r="K2348" s="76"/>
      <c r="L2348" s="76"/>
      <c r="M2348" s="76"/>
      <c r="N2348" s="76"/>
      <c r="O2348" s="76"/>
      <c r="P2348" s="76"/>
      <c r="Q2348" s="76"/>
      <c r="R2348" s="76"/>
      <c r="S2348" s="76"/>
      <c r="T2348" s="76"/>
      <c r="U2348" s="76"/>
      <c r="V2348" s="76"/>
      <c r="W2348" s="76"/>
      <c r="X2348" s="76"/>
      <c r="Y2348" s="76"/>
      <c r="Z2348" s="76"/>
      <c r="AA2348" s="76"/>
      <c r="AB2348" s="76"/>
      <c r="AC2348" s="76"/>
      <c r="AD2348" s="76"/>
      <c r="AE2348" s="76"/>
      <c r="AF2348" s="76"/>
      <c r="AG2348" s="76"/>
      <c r="AH2348" s="76"/>
      <c r="AI2348" s="76"/>
      <c r="AJ2348" s="76"/>
      <c r="AK2348" s="76"/>
      <c r="AL2348" s="76"/>
      <c r="AM2348" s="76"/>
      <c r="AN2348" s="76"/>
      <c r="AO2348" s="76"/>
    </row>
    <row r="2349" spans="1:45" x14ac:dyDescent="0.2">
      <c r="A2349" s="51">
        <v>40246</v>
      </c>
      <c r="B2349" s="76"/>
      <c r="C2349" s="76"/>
      <c r="D2349" s="76"/>
      <c r="E2349" s="76"/>
      <c r="F2349" s="76">
        <v>5</v>
      </c>
      <c r="G2349" s="76">
        <v>143</v>
      </c>
      <c r="H2349" s="76">
        <v>2750</v>
      </c>
      <c r="I2349" s="76">
        <v>393800</v>
      </c>
      <c r="J2349" s="76">
        <v>16</v>
      </c>
      <c r="K2349" s="76">
        <v>168</v>
      </c>
      <c r="L2349" s="76">
        <v>2800</v>
      </c>
      <c r="M2349" s="76">
        <v>470750</v>
      </c>
      <c r="N2349" s="76">
        <v>285</v>
      </c>
      <c r="O2349" s="76">
        <v>199</v>
      </c>
      <c r="P2349" s="76">
        <v>2721</v>
      </c>
      <c r="Q2349" s="76">
        <v>540278</v>
      </c>
      <c r="R2349" s="76">
        <v>31</v>
      </c>
      <c r="S2349" s="76">
        <v>235</v>
      </c>
      <c r="T2349" s="76">
        <v>2680</v>
      </c>
      <c r="U2349" s="76">
        <v>630747</v>
      </c>
      <c r="V2349" s="76">
        <v>100</v>
      </c>
      <c r="W2349" s="76">
        <v>272</v>
      </c>
      <c r="X2349" s="76">
        <v>2656</v>
      </c>
      <c r="Y2349" s="76">
        <v>721286</v>
      </c>
      <c r="Z2349" s="76"/>
      <c r="AA2349" s="76"/>
      <c r="AB2349" s="76"/>
      <c r="AC2349" s="76"/>
      <c r="AD2349" s="76">
        <v>14</v>
      </c>
      <c r="AE2349" s="76">
        <v>344</v>
      </c>
      <c r="AF2349" s="76">
        <v>2560</v>
      </c>
      <c r="AG2349" s="76">
        <v>881371</v>
      </c>
      <c r="AH2349" s="76">
        <v>29</v>
      </c>
      <c r="AI2349" s="76">
        <v>378</v>
      </c>
      <c r="AJ2349" s="76">
        <v>2530</v>
      </c>
      <c r="AK2349" s="76">
        <v>960884</v>
      </c>
      <c r="AL2349" s="76"/>
      <c r="AM2349" s="76"/>
      <c r="AN2349" s="76"/>
      <c r="AO2349" s="76"/>
      <c r="AP2349" s="76">
        <v>1</v>
      </c>
      <c r="AQ2349" s="76">
        <v>698</v>
      </c>
      <c r="AR2349" s="76">
        <v>2100</v>
      </c>
      <c r="AS2349" s="76">
        <v>1465800</v>
      </c>
    </row>
    <row r="2350" spans="1:45" x14ac:dyDescent="0.2">
      <c r="A2350" s="51">
        <v>40246</v>
      </c>
      <c r="B2350" s="76"/>
      <c r="C2350" s="76"/>
      <c r="D2350" s="76"/>
      <c r="E2350" s="76"/>
      <c r="F2350" s="76"/>
      <c r="G2350" s="76"/>
      <c r="H2350" s="76"/>
      <c r="I2350" s="76"/>
      <c r="J2350" s="76"/>
      <c r="K2350" s="76"/>
      <c r="L2350" s="76"/>
      <c r="M2350" s="76"/>
      <c r="N2350" s="76"/>
      <c r="O2350" s="76"/>
      <c r="P2350" s="76"/>
      <c r="Q2350" s="76"/>
      <c r="R2350" s="76"/>
      <c r="S2350" s="76"/>
      <c r="T2350" s="76"/>
      <c r="U2350" s="76"/>
      <c r="V2350" s="76"/>
      <c r="W2350" s="76"/>
      <c r="X2350" s="76"/>
      <c r="Y2350" s="76"/>
      <c r="Z2350" s="76"/>
      <c r="AA2350" s="76"/>
      <c r="AB2350" s="76"/>
      <c r="AC2350" s="76"/>
      <c r="AD2350" s="76"/>
      <c r="AE2350" s="76"/>
      <c r="AF2350" s="76"/>
      <c r="AG2350" s="76"/>
      <c r="AH2350" s="76"/>
      <c r="AI2350" s="76"/>
      <c r="AJ2350" s="76"/>
      <c r="AK2350" s="76"/>
      <c r="AL2350" s="76"/>
      <c r="AM2350" s="76"/>
      <c r="AN2350" s="76"/>
      <c r="AO2350" s="76"/>
      <c r="AP2350" s="76"/>
      <c r="AQ2350" s="76"/>
      <c r="AR2350" s="76"/>
      <c r="AS2350" s="76"/>
    </row>
    <row r="2351" spans="1:45" x14ac:dyDescent="0.2">
      <c r="A2351" s="51">
        <v>40247</v>
      </c>
      <c r="B2351" s="76"/>
      <c r="C2351" s="76"/>
      <c r="D2351" s="76"/>
      <c r="E2351" s="76"/>
      <c r="F2351" s="76"/>
      <c r="G2351" s="76"/>
      <c r="H2351" s="76"/>
      <c r="I2351" s="76"/>
      <c r="J2351" s="76"/>
      <c r="K2351" s="76"/>
      <c r="L2351" s="76"/>
      <c r="M2351" s="76"/>
      <c r="N2351" s="76">
        <v>4</v>
      </c>
      <c r="O2351" s="76">
        <v>182</v>
      </c>
      <c r="P2351" s="76">
        <v>2550</v>
      </c>
      <c r="Q2351" s="76">
        <v>465375</v>
      </c>
      <c r="R2351" s="76">
        <v>12</v>
      </c>
      <c r="S2351" s="76">
        <v>229</v>
      </c>
      <c r="T2351" s="76">
        <v>2640</v>
      </c>
      <c r="U2351" s="76">
        <v>605000</v>
      </c>
      <c r="V2351" s="76"/>
      <c r="W2351" s="76"/>
      <c r="X2351" s="76"/>
      <c r="Y2351" s="76"/>
      <c r="Z2351" s="76"/>
      <c r="AA2351" s="76"/>
      <c r="AB2351" s="76"/>
      <c r="AC2351" s="76"/>
      <c r="AD2351" s="76"/>
      <c r="AE2351" s="76"/>
      <c r="AF2351" s="76"/>
      <c r="AG2351" s="76"/>
      <c r="AH2351" s="76"/>
      <c r="AI2351" s="76"/>
      <c r="AJ2351" s="76"/>
      <c r="AK2351" s="76"/>
      <c r="AL2351" s="76"/>
      <c r="AM2351" s="76"/>
      <c r="AN2351" s="76"/>
      <c r="AO2351" s="76"/>
    </row>
    <row r="2352" spans="1:45" x14ac:dyDescent="0.2">
      <c r="A2352" s="51">
        <v>40248</v>
      </c>
      <c r="B2352" s="76"/>
      <c r="C2352" s="76"/>
      <c r="D2352" s="76"/>
      <c r="E2352" s="76"/>
      <c r="F2352" s="76">
        <v>2</v>
      </c>
      <c r="G2352" s="76">
        <v>143</v>
      </c>
      <c r="H2352" s="76">
        <v>2750</v>
      </c>
      <c r="I2352" s="76">
        <v>393250</v>
      </c>
      <c r="J2352" s="76">
        <v>30</v>
      </c>
      <c r="K2352" s="76">
        <v>167</v>
      </c>
      <c r="L2352" s="76">
        <v>2900</v>
      </c>
      <c r="M2352" s="76">
        <v>492497</v>
      </c>
      <c r="N2352" s="76">
        <v>43</v>
      </c>
      <c r="O2352" s="76">
        <v>197</v>
      </c>
      <c r="P2352" s="76">
        <v>2925</v>
      </c>
      <c r="Q2352" s="76">
        <v>576877</v>
      </c>
      <c r="R2352" s="76">
        <v>167</v>
      </c>
      <c r="S2352" s="76">
        <v>234</v>
      </c>
      <c r="T2352" s="76">
        <v>2905</v>
      </c>
      <c r="U2352" s="76">
        <v>684428</v>
      </c>
      <c r="V2352" s="76">
        <v>100</v>
      </c>
      <c r="W2352" s="76">
        <v>258</v>
      </c>
      <c r="X2352" s="76">
        <v>2848</v>
      </c>
      <c r="Y2352" s="76">
        <v>741734</v>
      </c>
      <c r="Z2352" s="76">
        <v>30</v>
      </c>
      <c r="AA2352" s="76">
        <v>293</v>
      </c>
      <c r="AB2352" s="76">
        <v>2840</v>
      </c>
      <c r="AC2352" s="76">
        <v>828368</v>
      </c>
      <c r="AD2352" s="76"/>
      <c r="AE2352" s="76"/>
      <c r="AF2352" s="76"/>
      <c r="AG2352" s="76"/>
      <c r="AH2352" s="76"/>
      <c r="AI2352" s="76"/>
      <c r="AJ2352" s="76"/>
      <c r="AK2352" s="76"/>
      <c r="AL2352" s="76"/>
      <c r="AM2352" s="76"/>
      <c r="AN2352" s="76"/>
      <c r="AO2352" s="76"/>
      <c r="AP2352" s="76">
        <v>1</v>
      </c>
      <c r="AQ2352" s="76">
        <v>546</v>
      </c>
      <c r="AR2352" s="76">
        <v>2400</v>
      </c>
      <c r="AS2352" s="76">
        <v>1310400</v>
      </c>
    </row>
    <row r="2353" spans="1:45" x14ac:dyDescent="0.2">
      <c r="A2353" s="51">
        <v>40248</v>
      </c>
      <c r="B2353" s="76"/>
      <c r="C2353" s="76"/>
      <c r="D2353" s="76"/>
      <c r="E2353" s="76"/>
      <c r="F2353" s="76"/>
      <c r="G2353" s="76"/>
      <c r="H2353" s="76"/>
      <c r="I2353" s="76"/>
      <c r="J2353" s="76"/>
      <c r="K2353" s="76"/>
      <c r="L2353" s="76"/>
      <c r="M2353" s="76"/>
      <c r="N2353" s="76"/>
      <c r="O2353" s="76"/>
      <c r="P2353" s="76"/>
      <c r="Q2353" s="76"/>
      <c r="R2353" s="76"/>
      <c r="S2353" s="76"/>
      <c r="T2353" s="76"/>
      <c r="U2353" s="76"/>
      <c r="V2353" s="76"/>
      <c r="W2353" s="76"/>
      <c r="X2353" s="76"/>
      <c r="Y2353" s="76"/>
      <c r="Z2353" s="76"/>
      <c r="AA2353" s="76"/>
      <c r="AB2353" s="76"/>
      <c r="AC2353" s="76"/>
      <c r="AD2353" s="76"/>
      <c r="AE2353" s="76"/>
      <c r="AF2353" s="76"/>
      <c r="AG2353" s="76"/>
      <c r="AH2353" s="76">
        <v>2</v>
      </c>
      <c r="AI2353" s="76">
        <v>386</v>
      </c>
      <c r="AJ2353" s="76">
        <v>2460</v>
      </c>
      <c r="AK2353" s="76">
        <v>949560</v>
      </c>
      <c r="AL2353" s="76"/>
      <c r="AM2353" s="76"/>
      <c r="AN2353" s="76"/>
      <c r="AO2353" s="76"/>
      <c r="AP2353" s="76">
        <v>1</v>
      </c>
      <c r="AQ2353" s="76">
        <v>710</v>
      </c>
      <c r="AR2353" s="76">
        <v>2400</v>
      </c>
      <c r="AS2353" s="76">
        <v>1704000</v>
      </c>
    </row>
    <row r="2354" spans="1:45" x14ac:dyDescent="0.2">
      <c r="A2354" s="51">
        <v>40249</v>
      </c>
      <c r="B2354" s="76"/>
      <c r="C2354" s="76"/>
      <c r="D2354" s="76"/>
      <c r="E2354" s="76"/>
      <c r="F2354" s="76">
        <v>26</v>
      </c>
      <c r="G2354" s="76">
        <v>136</v>
      </c>
      <c r="H2354" s="76">
        <v>2750</v>
      </c>
      <c r="I2354" s="76">
        <v>374000</v>
      </c>
      <c r="J2354" s="76">
        <v>5</v>
      </c>
      <c r="K2354" s="76">
        <v>155</v>
      </c>
      <c r="L2354" s="76">
        <v>2700</v>
      </c>
      <c r="M2354" s="76">
        <v>419040</v>
      </c>
      <c r="N2354" s="76">
        <v>3</v>
      </c>
      <c r="O2354" s="76">
        <v>187</v>
      </c>
      <c r="P2354" s="76">
        <v>2750</v>
      </c>
      <c r="Q2354" s="76">
        <v>513333</v>
      </c>
      <c r="R2354" s="76">
        <v>3</v>
      </c>
      <c r="S2354" s="76">
        <v>235</v>
      </c>
      <c r="T2354" s="76">
        <v>2620</v>
      </c>
      <c r="U2354" s="76">
        <v>616573</v>
      </c>
      <c r="V2354" s="76">
        <v>5</v>
      </c>
      <c r="W2354" s="76">
        <v>261</v>
      </c>
      <c r="X2354" s="76">
        <v>26000</v>
      </c>
      <c r="Y2354" s="76">
        <v>678080</v>
      </c>
      <c r="Z2354" s="76"/>
      <c r="AA2354" s="76"/>
      <c r="AB2354" s="76"/>
      <c r="AC2354" s="76"/>
      <c r="AD2354" s="76"/>
      <c r="AE2354" s="76"/>
      <c r="AF2354" s="76"/>
      <c r="AG2354" s="76"/>
      <c r="AH2354" s="76"/>
      <c r="AI2354" s="76"/>
      <c r="AJ2354" s="76"/>
      <c r="AK2354" s="76"/>
      <c r="AL2354" s="76">
        <v>1</v>
      </c>
      <c r="AM2354" s="76">
        <v>410</v>
      </c>
      <c r="AN2354" s="76">
        <v>2520</v>
      </c>
      <c r="AO2354" s="76">
        <v>1033200</v>
      </c>
      <c r="AP2354" s="77">
        <v>2</v>
      </c>
      <c r="AQ2354" s="77">
        <v>677</v>
      </c>
      <c r="AR2354" s="77">
        <v>2500</v>
      </c>
      <c r="AS2354" s="77">
        <v>1683800</v>
      </c>
    </row>
    <row r="2355" spans="1:45" x14ac:dyDescent="0.2">
      <c r="A2355" s="51">
        <v>40252</v>
      </c>
      <c r="AL2355">
        <v>1</v>
      </c>
      <c r="AM2355">
        <v>426</v>
      </c>
      <c r="AN2355">
        <v>2400</v>
      </c>
      <c r="AO2355">
        <v>1022400</v>
      </c>
      <c r="AP2355">
        <v>4</v>
      </c>
      <c r="AQ2355">
        <v>562</v>
      </c>
      <c r="AR2355">
        <v>2410</v>
      </c>
      <c r="AS2355">
        <v>1349120</v>
      </c>
    </row>
    <row r="2356" spans="1:45" x14ac:dyDescent="0.2">
      <c r="A2356" s="51">
        <v>40253</v>
      </c>
      <c r="B2356">
        <v>29</v>
      </c>
      <c r="C2356">
        <v>126</v>
      </c>
      <c r="D2356">
        <v>2950</v>
      </c>
      <c r="E2356">
        <v>373124</v>
      </c>
      <c r="F2356">
        <v>4</v>
      </c>
      <c r="G2356">
        <v>145</v>
      </c>
      <c r="H2356">
        <v>2450</v>
      </c>
      <c r="I2356">
        <v>355250</v>
      </c>
      <c r="J2356">
        <v>86</v>
      </c>
      <c r="K2356">
        <v>162</v>
      </c>
      <c r="L2356">
        <v>2950</v>
      </c>
      <c r="M2356">
        <v>490299</v>
      </c>
      <c r="N2356">
        <v>166</v>
      </c>
      <c r="O2356">
        <v>208</v>
      </c>
      <c r="P2356">
        <v>2880</v>
      </c>
      <c r="Q2356">
        <v>600980</v>
      </c>
      <c r="R2356">
        <v>97</v>
      </c>
      <c r="S2356">
        <v>230</v>
      </c>
      <c r="T2356">
        <v>2806</v>
      </c>
      <c r="U2356">
        <v>644850</v>
      </c>
      <c r="V2356">
        <v>106</v>
      </c>
      <c r="W2356">
        <v>264</v>
      </c>
      <c r="X2356">
        <v>2708</v>
      </c>
      <c r="Y2356">
        <v>716559</v>
      </c>
      <c r="AD2356">
        <v>18</v>
      </c>
      <c r="AE2356">
        <v>324</v>
      </c>
      <c r="AF2356">
        <v>2720</v>
      </c>
      <c r="AG2356">
        <v>882187</v>
      </c>
      <c r="AH2356">
        <v>16</v>
      </c>
      <c r="AI2356">
        <v>391</v>
      </c>
      <c r="AJ2356">
        <v>2620</v>
      </c>
      <c r="AK2356">
        <v>1024420</v>
      </c>
    </row>
    <row r="2357" spans="1:45" x14ac:dyDescent="0.2">
      <c r="A2357" s="51">
        <v>40253</v>
      </c>
      <c r="AH2357">
        <v>8</v>
      </c>
      <c r="AI2357">
        <v>390</v>
      </c>
      <c r="AJ2357">
        <v>2580</v>
      </c>
      <c r="AK2357">
        <v>1004910</v>
      </c>
      <c r="AP2357">
        <v>20</v>
      </c>
      <c r="AQ2357">
        <v>507</v>
      </c>
      <c r="AR2357">
        <v>2493</v>
      </c>
      <c r="AS2357">
        <v>1271734</v>
      </c>
    </row>
    <row r="2358" spans="1:45" x14ac:dyDescent="0.2">
      <c r="A2358" s="51">
        <v>40254</v>
      </c>
      <c r="F2358">
        <v>1</v>
      </c>
      <c r="G2358">
        <v>148</v>
      </c>
      <c r="H2358">
        <v>3050</v>
      </c>
      <c r="I2358">
        <v>451400</v>
      </c>
      <c r="J2358">
        <v>93</v>
      </c>
      <c r="K2358">
        <v>166</v>
      </c>
      <c r="L2358">
        <v>3092</v>
      </c>
      <c r="M2358">
        <v>519931</v>
      </c>
      <c r="N2358">
        <v>47</v>
      </c>
      <c r="O2358">
        <v>202</v>
      </c>
      <c r="P2358">
        <v>3017</v>
      </c>
      <c r="Q2358">
        <v>605632</v>
      </c>
      <c r="R2358">
        <v>150</v>
      </c>
      <c r="S2358">
        <v>237</v>
      </c>
      <c r="T2358">
        <v>2844</v>
      </c>
      <c r="U2358">
        <v>679713</v>
      </c>
      <c r="V2358">
        <v>120</v>
      </c>
      <c r="W2358">
        <v>263</v>
      </c>
      <c r="X2358">
        <v>2783</v>
      </c>
      <c r="Y2358">
        <v>732586</v>
      </c>
      <c r="Z2358">
        <v>144</v>
      </c>
      <c r="AA2358">
        <v>302</v>
      </c>
      <c r="AB2358">
        <v>2776</v>
      </c>
      <c r="AC2358">
        <v>840063</v>
      </c>
      <c r="AH2358">
        <v>18</v>
      </c>
      <c r="AI2358">
        <v>371</v>
      </c>
      <c r="AJ2358">
        <v>2600</v>
      </c>
      <c r="AK2358">
        <v>964311</v>
      </c>
      <c r="AP2358">
        <v>1</v>
      </c>
      <c r="AQ2358">
        <v>490</v>
      </c>
      <c r="AR2358">
        <v>2640</v>
      </c>
      <c r="AS2358">
        <v>1293600</v>
      </c>
    </row>
    <row r="2359" spans="1:45" x14ac:dyDescent="0.2">
      <c r="A2359" s="51">
        <v>40255</v>
      </c>
      <c r="B2359">
        <v>1</v>
      </c>
      <c r="C2359">
        <v>104</v>
      </c>
      <c r="D2359">
        <v>3000</v>
      </c>
      <c r="E2359">
        <v>312000</v>
      </c>
      <c r="F2359">
        <v>12</v>
      </c>
      <c r="G2359">
        <v>139</v>
      </c>
      <c r="H2359">
        <v>3000</v>
      </c>
      <c r="I2359">
        <v>417500</v>
      </c>
      <c r="J2359">
        <v>1</v>
      </c>
      <c r="K2359">
        <v>152</v>
      </c>
      <c r="L2359">
        <v>3050</v>
      </c>
      <c r="M2359">
        <v>463600</v>
      </c>
      <c r="N2359">
        <v>31</v>
      </c>
      <c r="O2359">
        <v>189</v>
      </c>
      <c r="P2359">
        <v>2983</v>
      </c>
      <c r="Q2359">
        <v>574406</v>
      </c>
      <c r="R2359">
        <v>57</v>
      </c>
      <c r="S2359">
        <v>225</v>
      </c>
      <c r="T2359">
        <v>2613</v>
      </c>
      <c r="U2359">
        <v>577234</v>
      </c>
      <c r="AD2359">
        <v>1</v>
      </c>
      <c r="AE2359">
        <v>332</v>
      </c>
      <c r="AF2359">
        <v>2700</v>
      </c>
      <c r="AG2359">
        <v>896400</v>
      </c>
      <c r="AP2359">
        <v>2</v>
      </c>
      <c r="AQ2359">
        <v>747</v>
      </c>
      <c r="AR2359">
        <v>2660</v>
      </c>
      <c r="AS2359">
        <v>1992480</v>
      </c>
    </row>
    <row r="2360" spans="1:45" x14ac:dyDescent="0.2">
      <c r="A2360" s="51">
        <v>40255</v>
      </c>
      <c r="AP2360">
        <v>2</v>
      </c>
      <c r="AQ2360">
        <v>525</v>
      </c>
      <c r="AR2360">
        <v>2550</v>
      </c>
      <c r="AS2360">
        <v>1338750</v>
      </c>
    </row>
    <row r="2361" spans="1:45" x14ac:dyDescent="0.2">
      <c r="A2361" s="51">
        <v>40256</v>
      </c>
      <c r="B2361">
        <v>15</v>
      </c>
      <c r="C2361">
        <v>111</v>
      </c>
      <c r="D2361">
        <v>3000</v>
      </c>
      <c r="E2361">
        <v>333600</v>
      </c>
      <c r="J2361">
        <v>49</v>
      </c>
      <c r="K2361">
        <v>166</v>
      </c>
      <c r="L2361">
        <v>2975</v>
      </c>
      <c r="M2361">
        <v>493453</v>
      </c>
      <c r="N2361">
        <v>45</v>
      </c>
      <c r="O2361">
        <v>190</v>
      </c>
      <c r="P2361">
        <v>3125</v>
      </c>
      <c r="Q2361">
        <v>594076</v>
      </c>
      <c r="R2361">
        <v>28</v>
      </c>
      <c r="S2361">
        <v>232</v>
      </c>
      <c r="T2361">
        <v>2900</v>
      </c>
      <c r="U2361">
        <v>672343</v>
      </c>
      <c r="V2361">
        <v>22</v>
      </c>
      <c r="W2361">
        <v>270</v>
      </c>
      <c r="X2361">
        <v>2690</v>
      </c>
      <c r="Y2361">
        <v>728318</v>
      </c>
      <c r="AD2361">
        <v>15</v>
      </c>
      <c r="AE2361">
        <v>321</v>
      </c>
      <c r="AF2361">
        <v>2580</v>
      </c>
      <c r="AG2361">
        <v>829384</v>
      </c>
      <c r="AH2361">
        <v>17</v>
      </c>
      <c r="AI2361">
        <v>363</v>
      </c>
      <c r="AJ2361">
        <v>2540</v>
      </c>
      <c r="AK2361">
        <v>922767</v>
      </c>
      <c r="AP2361">
        <v>1</v>
      </c>
      <c r="AQ2361">
        <v>614</v>
      </c>
      <c r="AR2361">
        <v>2400</v>
      </c>
      <c r="AS2361">
        <v>1473600</v>
      </c>
    </row>
    <row r="2362" spans="1:45" x14ac:dyDescent="0.2">
      <c r="A2362" s="51">
        <v>40259</v>
      </c>
    </row>
    <row r="2363" spans="1:45" x14ac:dyDescent="0.2">
      <c r="A2363" s="51">
        <v>40260</v>
      </c>
      <c r="B2363">
        <v>57</v>
      </c>
      <c r="C2363">
        <v>124</v>
      </c>
      <c r="D2363">
        <v>3138</v>
      </c>
      <c r="E2363">
        <v>407888</v>
      </c>
      <c r="F2363">
        <v>11</v>
      </c>
      <c r="G2363">
        <v>144</v>
      </c>
      <c r="H2363">
        <v>3100</v>
      </c>
      <c r="I2363">
        <v>446400</v>
      </c>
      <c r="J2363">
        <v>173</v>
      </c>
      <c r="K2363">
        <v>164</v>
      </c>
      <c r="L2363">
        <v>3111</v>
      </c>
      <c r="M2363">
        <v>513946</v>
      </c>
      <c r="N2363">
        <v>120</v>
      </c>
      <c r="O2363">
        <v>196</v>
      </c>
      <c r="P2363">
        <v>3125</v>
      </c>
      <c r="Q2363">
        <v>620062</v>
      </c>
      <c r="R2363">
        <v>46</v>
      </c>
      <c r="S2363">
        <v>231</v>
      </c>
      <c r="T2363">
        <v>3040</v>
      </c>
      <c r="U2363">
        <v>699830</v>
      </c>
      <c r="V2363">
        <v>53</v>
      </c>
      <c r="W2363">
        <v>265</v>
      </c>
      <c r="X2363">
        <v>2800</v>
      </c>
      <c r="Y2363">
        <v>765852</v>
      </c>
      <c r="Z2363">
        <v>118</v>
      </c>
      <c r="AA2363">
        <v>298</v>
      </c>
      <c r="AB2363">
        <v>2873</v>
      </c>
      <c r="AC2363">
        <v>861882</v>
      </c>
      <c r="AD2363">
        <v>12</v>
      </c>
      <c r="AE2363">
        <v>321</v>
      </c>
      <c r="AF2363">
        <v>2789</v>
      </c>
      <c r="AG2363">
        <v>891453</v>
      </c>
      <c r="AH2363">
        <v>34</v>
      </c>
      <c r="AI2363">
        <v>369</v>
      </c>
      <c r="AJ2363">
        <v>2710</v>
      </c>
      <c r="AK2363">
        <v>998913</v>
      </c>
    </row>
    <row r="2364" spans="1:45" x14ac:dyDescent="0.2">
      <c r="A2364" s="51">
        <v>40260</v>
      </c>
    </row>
    <row r="2365" spans="1:45" x14ac:dyDescent="0.2">
      <c r="A2365" s="51">
        <v>40261</v>
      </c>
      <c r="B2365">
        <v>1</v>
      </c>
      <c r="C2365">
        <v>104</v>
      </c>
      <c r="D2365">
        <v>3000</v>
      </c>
      <c r="E2365">
        <v>312000</v>
      </c>
      <c r="F2365">
        <v>12</v>
      </c>
      <c r="G2365">
        <v>139</v>
      </c>
      <c r="H2365">
        <v>3000</v>
      </c>
      <c r="I2365">
        <v>417500</v>
      </c>
      <c r="J2365">
        <v>1</v>
      </c>
      <c r="K2365">
        <v>152</v>
      </c>
      <c r="L2365">
        <v>3050</v>
      </c>
      <c r="M2365">
        <v>463600</v>
      </c>
      <c r="N2365">
        <v>31</v>
      </c>
      <c r="O2365">
        <v>189</v>
      </c>
      <c r="P2365">
        <v>2983</v>
      </c>
      <c r="Q2365">
        <v>574406</v>
      </c>
      <c r="R2365">
        <v>57</v>
      </c>
      <c r="S2365">
        <v>225</v>
      </c>
      <c r="T2365">
        <v>2613</v>
      </c>
      <c r="U2365">
        <v>577234</v>
      </c>
      <c r="AD2365">
        <v>1</v>
      </c>
      <c r="AE2365">
        <v>332</v>
      </c>
      <c r="AF2365">
        <v>2700</v>
      </c>
      <c r="AG2365">
        <v>896400</v>
      </c>
      <c r="AP2365">
        <v>2</v>
      </c>
      <c r="AQ2365">
        <v>746</v>
      </c>
      <c r="AR2365">
        <v>2660</v>
      </c>
      <c r="AS2365">
        <v>1992480</v>
      </c>
    </row>
    <row r="2366" spans="1:45" x14ac:dyDescent="0.2">
      <c r="A2366" s="51">
        <v>40262</v>
      </c>
      <c r="B2366">
        <v>21</v>
      </c>
      <c r="C2366">
        <v>116</v>
      </c>
      <c r="D2366">
        <v>3050</v>
      </c>
      <c r="E2366">
        <v>349890</v>
      </c>
      <c r="F2366">
        <v>59</v>
      </c>
      <c r="G2366">
        <v>141</v>
      </c>
      <c r="H2366">
        <v>3140</v>
      </c>
      <c r="I2366">
        <v>449590</v>
      </c>
      <c r="J2366">
        <v>200</v>
      </c>
      <c r="K2366">
        <v>157</v>
      </c>
      <c r="L2366">
        <v>3175</v>
      </c>
      <c r="M2366">
        <v>503766</v>
      </c>
      <c r="N2366">
        <v>178</v>
      </c>
      <c r="O2366">
        <v>197</v>
      </c>
      <c r="P2366">
        <v>3232</v>
      </c>
      <c r="Q2366">
        <v>640884</v>
      </c>
      <c r="R2366">
        <v>77</v>
      </c>
      <c r="S2366">
        <v>231</v>
      </c>
      <c r="T2366">
        <v>2982</v>
      </c>
      <c r="U2366">
        <v>699774</v>
      </c>
      <c r="V2366">
        <v>31</v>
      </c>
      <c r="W2366">
        <v>269</v>
      </c>
      <c r="X2366">
        <v>2933</v>
      </c>
      <c r="Y2366">
        <v>798315</v>
      </c>
      <c r="Z2366">
        <v>125</v>
      </c>
      <c r="AA2366">
        <v>295</v>
      </c>
      <c r="AB2366">
        <v>2906</v>
      </c>
      <c r="AC2366">
        <v>858362</v>
      </c>
      <c r="AD2366">
        <v>52</v>
      </c>
      <c r="AE2366">
        <v>333</v>
      </c>
      <c r="AF2366">
        <v>2860</v>
      </c>
      <c r="AG2366">
        <v>953525</v>
      </c>
      <c r="AH2366">
        <v>31</v>
      </c>
      <c r="AI2366">
        <v>368</v>
      </c>
      <c r="AJ2366">
        <v>2750</v>
      </c>
      <c r="AK2366">
        <v>1025046</v>
      </c>
      <c r="AP2366">
        <v>18</v>
      </c>
      <c r="AQ2366">
        <v>426</v>
      </c>
      <c r="AR2366">
        <v>2700</v>
      </c>
      <c r="AS2366">
        <v>1192509</v>
      </c>
    </row>
    <row r="2367" spans="1:45" x14ac:dyDescent="0.2">
      <c r="A2367" s="51">
        <v>40262</v>
      </c>
      <c r="AP2367">
        <v>7</v>
      </c>
      <c r="AQ2367">
        <v>615</v>
      </c>
      <c r="AR2367">
        <v>2571</v>
      </c>
      <c r="AS2367">
        <v>1577629</v>
      </c>
    </row>
    <row r="2368" spans="1:45" x14ac:dyDescent="0.2">
      <c r="A2368" s="51">
        <v>40263</v>
      </c>
    </row>
    <row r="2369" spans="1:45" x14ac:dyDescent="0.2">
      <c r="A2369" s="51">
        <v>40266</v>
      </c>
    </row>
    <row r="2370" spans="1:45" x14ac:dyDescent="0.2">
      <c r="A2370" s="51">
        <v>40267</v>
      </c>
      <c r="B2370">
        <v>87</v>
      </c>
      <c r="C2370">
        <v>120</v>
      </c>
      <c r="D2370">
        <v>3033</v>
      </c>
      <c r="E2370">
        <v>361468</v>
      </c>
      <c r="F2370">
        <v>78</v>
      </c>
      <c r="G2370">
        <v>141</v>
      </c>
      <c r="H2370">
        <v>3112</v>
      </c>
      <c r="I2370">
        <v>441115</v>
      </c>
      <c r="J2370">
        <v>205</v>
      </c>
      <c r="K2370">
        <v>162</v>
      </c>
      <c r="L2370">
        <v>3083</v>
      </c>
      <c r="M2370">
        <v>502921</v>
      </c>
      <c r="N2370">
        <v>422</v>
      </c>
      <c r="O2370">
        <v>198</v>
      </c>
      <c r="P2370">
        <v>3093</v>
      </c>
      <c r="Q2370">
        <v>624653</v>
      </c>
      <c r="R2370">
        <v>115</v>
      </c>
      <c r="S2370">
        <v>232</v>
      </c>
      <c r="T2370">
        <v>3052</v>
      </c>
      <c r="U2370">
        <v>707011</v>
      </c>
      <c r="V2370">
        <v>127</v>
      </c>
      <c r="W2370">
        <v>264</v>
      </c>
      <c r="X2370">
        <v>2886</v>
      </c>
      <c r="Y2370">
        <v>763152</v>
      </c>
      <c r="Z2370">
        <v>31</v>
      </c>
      <c r="AA2370">
        <v>299</v>
      </c>
      <c r="AB2370">
        <v>2813</v>
      </c>
      <c r="AC2370">
        <v>853368</v>
      </c>
      <c r="AD2370">
        <v>10</v>
      </c>
      <c r="AE2370">
        <v>346</v>
      </c>
      <c r="AF2370">
        <v>3020</v>
      </c>
      <c r="AG2370">
        <v>1045524</v>
      </c>
      <c r="AH2370">
        <v>4</v>
      </c>
      <c r="AI2370">
        <v>363</v>
      </c>
      <c r="AJ2370">
        <v>2700</v>
      </c>
      <c r="AK2370">
        <v>980100</v>
      </c>
      <c r="AL2370">
        <v>1</v>
      </c>
      <c r="AM2370">
        <v>432</v>
      </c>
      <c r="AN2370">
        <v>2640</v>
      </c>
      <c r="AO2370">
        <v>1140480</v>
      </c>
      <c r="AP2370">
        <v>4</v>
      </c>
      <c r="AQ2370">
        <v>549</v>
      </c>
      <c r="AR2370">
        <v>2752</v>
      </c>
      <c r="AS2370">
        <v>1511700</v>
      </c>
    </row>
    <row r="2371" spans="1:45" x14ac:dyDescent="0.2">
      <c r="A2371" s="51">
        <v>40267</v>
      </c>
      <c r="AH2371">
        <v>1</v>
      </c>
      <c r="AI2371">
        <v>376</v>
      </c>
      <c r="AJ2371">
        <v>2800</v>
      </c>
      <c r="AK2371">
        <v>1052800</v>
      </c>
    </row>
    <row r="2372" spans="1:45" x14ac:dyDescent="0.2">
      <c r="A2372" s="51">
        <v>40268</v>
      </c>
      <c r="B2372">
        <v>1</v>
      </c>
      <c r="C2372">
        <v>96</v>
      </c>
      <c r="D2372">
        <v>2850</v>
      </c>
      <c r="E2372">
        <v>273600</v>
      </c>
      <c r="J2372">
        <v>79</v>
      </c>
      <c r="K2372">
        <v>167</v>
      </c>
      <c r="L2372">
        <v>2817</v>
      </c>
      <c r="M2372">
        <v>447243</v>
      </c>
      <c r="N2372">
        <v>90</v>
      </c>
      <c r="O2372">
        <v>203</v>
      </c>
      <c r="P2372">
        <v>2940</v>
      </c>
      <c r="Q2372">
        <v>607122</v>
      </c>
      <c r="R2372">
        <v>38</v>
      </c>
      <c r="S2372">
        <v>230</v>
      </c>
      <c r="T2372">
        <v>2870</v>
      </c>
      <c r="U2372">
        <v>658871</v>
      </c>
      <c r="AP2372">
        <v>1</v>
      </c>
      <c r="AQ2372">
        <v>468</v>
      </c>
      <c r="AR2372">
        <v>2800</v>
      </c>
      <c r="AS2372">
        <v>1310400</v>
      </c>
    </row>
    <row r="2374" spans="1:45" x14ac:dyDescent="0.2">
      <c r="A2374" s="78">
        <v>40273</v>
      </c>
      <c r="B2374" s="79"/>
      <c r="C2374" s="79"/>
      <c r="D2374" s="79"/>
      <c r="E2374" s="79"/>
      <c r="F2374" s="79"/>
      <c r="G2374" s="79"/>
      <c r="H2374" s="79"/>
      <c r="I2374" s="79"/>
      <c r="J2374" s="79"/>
      <c r="K2374" s="79"/>
      <c r="L2374" s="79"/>
      <c r="M2374" s="79"/>
      <c r="N2374" s="79"/>
      <c r="O2374" s="79"/>
      <c r="P2374" s="79"/>
      <c r="Q2374" s="79"/>
      <c r="R2374" s="79"/>
      <c r="S2374" s="79"/>
      <c r="T2374" s="79"/>
      <c r="U2374" s="79"/>
      <c r="V2374" s="79"/>
      <c r="W2374" s="79"/>
      <c r="X2374" s="79"/>
      <c r="Y2374" s="79"/>
      <c r="Z2374" s="79"/>
      <c r="AA2374" s="79"/>
      <c r="AB2374" s="79"/>
      <c r="AC2374" s="79"/>
      <c r="AD2374" s="79"/>
      <c r="AE2374" s="79"/>
      <c r="AF2374" s="79"/>
      <c r="AG2374" s="79"/>
      <c r="AH2374" s="79"/>
      <c r="AI2374" s="79"/>
      <c r="AJ2374" s="79"/>
      <c r="AK2374" s="79"/>
      <c r="AL2374" s="79"/>
      <c r="AM2374" s="79"/>
      <c r="AN2374" s="79"/>
      <c r="AO2374" s="79"/>
      <c r="AP2374" s="79">
        <v>2</v>
      </c>
      <c r="AQ2374" s="79">
        <v>648</v>
      </c>
      <c r="AR2374" s="79">
        <v>2750</v>
      </c>
      <c r="AS2374" s="79">
        <v>1782000</v>
      </c>
    </row>
    <row r="2375" spans="1:45" x14ac:dyDescent="0.2">
      <c r="A2375" s="78">
        <v>40274</v>
      </c>
      <c r="B2375" s="79">
        <v>22</v>
      </c>
      <c r="C2375" s="79">
        <v>118</v>
      </c>
      <c r="D2375" s="79">
        <v>3067</v>
      </c>
      <c r="E2375" s="79">
        <v>365259</v>
      </c>
      <c r="F2375" s="79">
        <v>51</v>
      </c>
      <c r="G2375" s="79">
        <v>138</v>
      </c>
      <c r="H2375" s="79">
        <v>3067</v>
      </c>
      <c r="I2375" s="79">
        <v>416563</v>
      </c>
      <c r="J2375" s="79">
        <v>121</v>
      </c>
      <c r="K2375" s="79">
        <v>166</v>
      </c>
      <c r="L2375" s="79">
        <v>3075</v>
      </c>
      <c r="M2375" s="79">
        <v>510828</v>
      </c>
      <c r="N2375" s="79">
        <v>324</v>
      </c>
      <c r="O2375" s="79">
        <v>207</v>
      </c>
      <c r="P2375" s="79">
        <v>3050</v>
      </c>
      <c r="Q2375" s="79">
        <v>638479</v>
      </c>
      <c r="R2375" s="79">
        <v>178</v>
      </c>
      <c r="S2375" s="79">
        <v>238</v>
      </c>
      <c r="T2375" s="79">
        <v>2974</v>
      </c>
      <c r="U2375" s="79">
        <v>722409</v>
      </c>
      <c r="V2375" s="79">
        <v>70</v>
      </c>
      <c r="W2375" s="79">
        <v>263</v>
      </c>
      <c r="X2375" s="79">
        <v>2900</v>
      </c>
      <c r="Y2375" s="79">
        <v>760367</v>
      </c>
      <c r="Z2375" s="79">
        <v>91</v>
      </c>
      <c r="AA2375" s="79">
        <v>300</v>
      </c>
      <c r="AB2375" s="79">
        <v>2954</v>
      </c>
      <c r="AC2375" s="79">
        <v>892182</v>
      </c>
      <c r="AD2375" s="79">
        <v>51</v>
      </c>
      <c r="AE2375" s="79">
        <v>327</v>
      </c>
      <c r="AF2375" s="79">
        <v>2947</v>
      </c>
      <c r="AG2375" s="79">
        <v>961871</v>
      </c>
      <c r="AH2375" s="79">
        <v>50</v>
      </c>
      <c r="AI2375" s="79">
        <v>379</v>
      </c>
      <c r="AJ2375" s="79">
        <v>2920</v>
      </c>
      <c r="AK2375" s="79">
        <v>1116298</v>
      </c>
      <c r="AL2375" s="79">
        <v>15</v>
      </c>
      <c r="AM2375" s="79">
        <v>400</v>
      </c>
      <c r="AN2375" s="79">
        <v>3020</v>
      </c>
      <c r="AO2375" s="79">
        <v>1208403</v>
      </c>
      <c r="AP2375" s="79"/>
      <c r="AQ2375" s="79"/>
      <c r="AR2375" s="79"/>
      <c r="AS2375" s="79"/>
    </row>
    <row r="2376" spans="1:45" x14ac:dyDescent="0.2">
      <c r="A2376" s="78">
        <v>40274</v>
      </c>
      <c r="AH2376">
        <v>3</v>
      </c>
      <c r="AI2376">
        <v>371</v>
      </c>
      <c r="AJ2376">
        <v>2760</v>
      </c>
      <c r="AK2376">
        <v>1032200</v>
      </c>
      <c r="AP2376" s="80">
        <v>41</v>
      </c>
      <c r="AQ2376" s="80">
        <v>465</v>
      </c>
      <c r="AR2376" s="80">
        <v>2915</v>
      </c>
      <c r="AS2376" s="80">
        <v>1363398</v>
      </c>
    </row>
    <row r="2377" spans="1:45" x14ac:dyDescent="0.2">
      <c r="A2377" s="78">
        <v>40275</v>
      </c>
      <c r="J2377">
        <v>41</v>
      </c>
      <c r="K2377">
        <v>157</v>
      </c>
      <c r="L2377">
        <v>3200</v>
      </c>
      <c r="M2377">
        <v>501385</v>
      </c>
      <c r="N2377">
        <v>14</v>
      </c>
      <c r="O2377">
        <v>197</v>
      </c>
      <c r="P2377">
        <v>2975</v>
      </c>
      <c r="Q2377">
        <v>597443</v>
      </c>
      <c r="R2377">
        <v>12</v>
      </c>
      <c r="S2377">
        <v>242</v>
      </c>
      <c r="T2377">
        <v>3150</v>
      </c>
      <c r="U2377">
        <v>761775</v>
      </c>
      <c r="AP2377" s="80">
        <v>1</v>
      </c>
      <c r="AQ2377" s="80">
        <v>406</v>
      </c>
      <c r="AR2377" s="80">
        <v>2550</v>
      </c>
      <c r="AS2377" s="80">
        <v>1035300</v>
      </c>
    </row>
    <row r="2378" spans="1:45" x14ac:dyDescent="0.2">
      <c r="A2378" s="78">
        <v>40276</v>
      </c>
      <c r="B2378">
        <v>4</v>
      </c>
      <c r="C2378">
        <v>102</v>
      </c>
      <c r="D2378">
        <v>2650</v>
      </c>
      <c r="E2378">
        <v>270300</v>
      </c>
      <c r="F2378">
        <v>6</v>
      </c>
      <c r="G2378">
        <v>145</v>
      </c>
      <c r="H2378">
        <v>3000</v>
      </c>
      <c r="I2378">
        <v>435000</v>
      </c>
      <c r="J2378">
        <v>216</v>
      </c>
      <c r="K2378">
        <v>162</v>
      </c>
      <c r="L2378">
        <v>3100</v>
      </c>
      <c r="M2378">
        <v>510844</v>
      </c>
      <c r="N2378">
        <v>217</v>
      </c>
      <c r="O2378">
        <v>193</v>
      </c>
      <c r="P2378">
        <v>3135</v>
      </c>
      <c r="Q2378">
        <v>618793</v>
      </c>
      <c r="R2378">
        <v>144</v>
      </c>
      <c r="S2378">
        <v>230</v>
      </c>
      <c r="T2378">
        <v>3117</v>
      </c>
      <c r="U2378">
        <v>718378</v>
      </c>
      <c r="V2378">
        <v>118</v>
      </c>
      <c r="W2378">
        <v>262</v>
      </c>
      <c r="X2378">
        <v>2936</v>
      </c>
      <c r="Y2378">
        <v>783033</v>
      </c>
      <c r="Z2378">
        <v>113</v>
      </c>
      <c r="AA2378">
        <v>294</v>
      </c>
      <c r="AB2378">
        <v>2871</v>
      </c>
      <c r="AC2378">
        <v>854613</v>
      </c>
      <c r="AD2378">
        <v>131</v>
      </c>
      <c r="AE2378">
        <v>335</v>
      </c>
      <c r="AF2378">
        <v>2860</v>
      </c>
      <c r="AG2378">
        <v>959206</v>
      </c>
      <c r="AH2378">
        <v>44</v>
      </c>
      <c r="AI2378">
        <v>369</v>
      </c>
      <c r="AJ2378">
        <v>2800</v>
      </c>
      <c r="AK2378">
        <v>1032837</v>
      </c>
      <c r="AP2378" s="80">
        <v>2</v>
      </c>
      <c r="AQ2378" s="80">
        <v>545</v>
      </c>
      <c r="AR2378" s="80">
        <v>2960</v>
      </c>
      <c r="AS2378" s="80">
        <v>1591400</v>
      </c>
    </row>
    <row r="2379" spans="1:45" x14ac:dyDescent="0.2">
      <c r="A2379" s="78">
        <v>40276</v>
      </c>
      <c r="AP2379" s="80">
        <v>2</v>
      </c>
      <c r="AQ2379" s="80">
        <v>586</v>
      </c>
      <c r="AR2379" s="80">
        <v>2650</v>
      </c>
      <c r="AS2379" s="80">
        <v>1549900</v>
      </c>
    </row>
    <row r="2380" spans="1:45" x14ac:dyDescent="0.2">
      <c r="A2380" s="78">
        <v>40277</v>
      </c>
      <c r="B2380">
        <v>23</v>
      </c>
      <c r="C2380">
        <v>113</v>
      </c>
      <c r="D2380">
        <v>3000</v>
      </c>
      <c r="E2380">
        <v>338870</v>
      </c>
      <c r="F2380">
        <v>70</v>
      </c>
      <c r="G2380">
        <v>140</v>
      </c>
      <c r="H2380">
        <v>2938</v>
      </c>
      <c r="I2380">
        <v>419216</v>
      </c>
      <c r="J2380">
        <v>107</v>
      </c>
      <c r="K2380">
        <v>167</v>
      </c>
      <c r="L2380">
        <v>3083</v>
      </c>
      <c r="M2380">
        <v>512227</v>
      </c>
      <c r="N2380">
        <v>47</v>
      </c>
      <c r="O2380">
        <v>200</v>
      </c>
      <c r="P2380">
        <v>2967</v>
      </c>
      <c r="Q2380">
        <v>594447</v>
      </c>
      <c r="R2380">
        <v>20</v>
      </c>
      <c r="S2380">
        <v>224</v>
      </c>
      <c r="T2380">
        <v>3000</v>
      </c>
      <c r="U2380">
        <v>673500</v>
      </c>
      <c r="V2380">
        <v>26</v>
      </c>
      <c r="W2380">
        <v>255</v>
      </c>
      <c r="X2380">
        <v>2840</v>
      </c>
      <c r="Y2380">
        <v>741251</v>
      </c>
      <c r="Z2380">
        <v>106</v>
      </c>
      <c r="AA2380">
        <v>302</v>
      </c>
      <c r="AB2380">
        <v>2952</v>
      </c>
      <c r="AC2380">
        <v>887822</v>
      </c>
      <c r="AD2380">
        <v>12</v>
      </c>
      <c r="AE2380">
        <v>329</v>
      </c>
      <c r="AF2380">
        <v>2880</v>
      </c>
      <c r="AG2380">
        <v>947040</v>
      </c>
      <c r="AH2380">
        <v>2</v>
      </c>
      <c r="AI2380">
        <v>389</v>
      </c>
      <c r="AJ2380">
        <v>2860</v>
      </c>
      <c r="AK2380">
        <v>1112540</v>
      </c>
      <c r="AL2380">
        <v>35</v>
      </c>
      <c r="AM2380">
        <v>403</v>
      </c>
      <c r="AN2380">
        <v>2840</v>
      </c>
      <c r="AO2380">
        <v>1145737</v>
      </c>
    </row>
    <row r="2381" spans="1:45" x14ac:dyDescent="0.2">
      <c r="A2381" s="78">
        <v>40280</v>
      </c>
      <c r="AP2381">
        <v>1</v>
      </c>
      <c r="AQ2381">
        <v>738</v>
      </c>
      <c r="AR2381">
        <v>2700</v>
      </c>
      <c r="AS2381">
        <v>1992600</v>
      </c>
    </row>
    <row r="2382" spans="1:45" x14ac:dyDescent="0.2">
      <c r="A2382" s="78">
        <v>40281</v>
      </c>
      <c r="B2382">
        <v>62</v>
      </c>
      <c r="C2382">
        <v>121</v>
      </c>
      <c r="D2382">
        <v>2967</v>
      </c>
      <c r="E2382">
        <v>360845</v>
      </c>
      <c r="F2382">
        <v>129</v>
      </c>
      <c r="G2382">
        <v>142</v>
      </c>
      <c r="H2382">
        <v>2880</v>
      </c>
      <c r="I2382">
        <v>413464</v>
      </c>
      <c r="J2382">
        <v>138</v>
      </c>
      <c r="K2382">
        <v>164</v>
      </c>
      <c r="L2382">
        <v>3030</v>
      </c>
      <c r="M2382">
        <v>499304</v>
      </c>
      <c r="N2382">
        <v>281</v>
      </c>
      <c r="O2382">
        <v>205</v>
      </c>
      <c r="P2382">
        <v>3004</v>
      </c>
      <c r="Q2382">
        <v>615203</v>
      </c>
      <c r="R2382">
        <v>119</v>
      </c>
      <c r="S2382">
        <v>229</v>
      </c>
      <c r="T2382">
        <v>3030</v>
      </c>
      <c r="U2382">
        <v>696968</v>
      </c>
      <c r="V2382">
        <v>239</v>
      </c>
      <c r="W2382">
        <v>262</v>
      </c>
      <c r="X2382">
        <v>2905</v>
      </c>
      <c r="Y2382">
        <v>770027</v>
      </c>
      <c r="Z2382">
        <v>112</v>
      </c>
      <c r="AA2382">
        <v>294</v>
      </c>
      <c r="AB2382">
        <v>2900</v>
      </c>
      <c r="AC2382">
        <v>855864</v>
      </c>
      <c r="AD2382">
        <v>34</v>
      </c>
      <c r="AE2382">
        <v>347</v>
      </c>
      <c r="AF2382">
        <v>2890</v>
      </c>
      <c r="AG2382">
        <v>1003522</v>
      </c>
      <c r="AH2382">
        <v>50</v>
      </c>
      <c r="AI2382">
        <v>372</v>
      </c>
      <c r="AJ2382">
        <v>2853</v>
      </c>
      <c r="AK2382">
        <v>1060906</v>
      </c>
      <c r="AP2382">
        <v>3</v>
      </c>
      <c r="AQ2382">
        <v>728</v>
      </c>
      <c r="AR2382">
        <v>2800</v>
      </c>
      <c r="AS2382">
        <v>2041700</v>
      </c>
    </row>
    <row r="2383" spans="1:45" x14ac:dyDescent="0.2">
      <c r="A2383" s="78">
        <v>40281</v>
      </c>
      <c r="AP2383">
        <v>5</v>
      </c>
      <c r="AQ2383">
        <v>568</v>
      </c>
      <c r="AR2383">
        <v>2814</v>
      </c>
      <c r="AS2383">
        <v>1062744</v>
      </c>
    </row>
    <row r="2384" spans="1:45" x14ac:dyDescent="0.2">
      <c r="A2384" s="78">
        <v>40282</v>
      </c>
      <c r="B2384">
        <v>6</v>
      </c>
      <c r="C2384">
        <v>111</v>
      </c>
      <c r="D2384">
        <v>2850</v>
      </c>
      <c r="E2384">
        <v>315400</v>
      </c>
      <c r="F2384">
        <v>13</v>
      </c>
      <c r="G2384">
        <v>134</v>
      </c>
      <c r="H2384">
        <v>3000</v>
      </c>
      <c r="I2384">
        <v>400615</v>
      </c>
      <c r="J2384">
        <v>57</v>
      </c>
      <c r="K2384">
        <v>168</v>
      </c>
      <c r="L2384">
        <v>2925</v>
      </c>
      <c r="M2384">
        <v>489226</v>
      </c>
      <c r="N2384">
        <v>14</v>
      </c>
      <c r="O2384">
        <v>183</v>
      </c>
      <c r="P2384">
        <v>3000</v>
      </c>
      <c r="Q2384">
        <v>550286</v>
      </c>
    </row>
    <row r="2385" spans="1:45" x14ac:dyDescent="0.2">
      <c r="A2385" s="78">
        <v>40283</v>
      </c>
      <c r="B2385">
        <v>35</v>
      </c>
      <c r="C2385">
        <v>123</v>
      </c>
      <c r="D2385">
        <v>2800</v>
      </c>
      <c r="E2385">
        <v>344640</v>
      </c>
      <c r="F2385">
        <v>18</v>
      </c>
      <c r="G2385">
        <v>139</v>
      </c>
      <c r="H2385">
        <v>2850</v>
      </c>
      <c r="I2385">
        <v>396467</v>
      </c>
      <c r="J2385">
        <v>56</v>
      </c>
      <c r="K2385">
        <v>162</v>
      </c>
      <c r="L2385">
        <v>2983</v>
      </c>
      <c r="M2385">
        <v>488804</v>
      </c>
      <c r="N2385">
        <v>174</v>
      </c>
      <c r="O2385">
        <v>200</v>
      </c>
      <c r="P2385">
        <v>2983</v>
      </c>
      <c r="Q2385">
        <v>594253</v>
      </c>
      <c r="R2385">
        <v>124</v>
      </c>
      <c r="S2385">
        <v>239</v>
      </c>
      <c r="T2385">
        <v>2875</v>
      </c>
      <c r="U2385">
        <v>687131</v>
      </c>
      <c r="V2385">
        <v>103</v>
      </c>
      <c r="W2385">
        <v>260</v>
      </c>
      <c r="X2385">
        <v>2833</v>
      </c>
      <c r="Y2385">
        <v>737750</v>
      </c>
      <c r="Z2385">
        <v>22</v>
      </c>
      <c r="AA2385">
        <v>289</v>
      </c>
      <c r="AB2385">
        <v>2760</v>
      </c>
      <c r="AC2385">
        <v>784620</v>
      </c>
      <c r="AD2385">
        <v>16</v>
      </c>
      <c r="AE2385">
        <v>323</v>
      </c>
      <c r="AF2385">
        <v>2700</v>
      </c>
      <c r="AG2385">
        <v>873112</v>
      </c>
      <c r="AH2385">
        <v>1</v>
      </c>
      <c r="AI2385">
        <v>374</v>
      </c>
      <c r="AJ2385">
        <v>2700</v>
      </c>
      <c r="AK2385">
        <v>1009800</v>
      </c>
      <c r="AP2385">
        <v>4</v>
      </c>
      <c r="AQ2385">
        <v>521</v>
      </c>
      <c r="AR2385">
        <v>2830</v>
      </c>
      <c r="AS2385">
        <v>1479830</v>
      </c>
    </row>
    <row r="2386" spans="1:45" x14ac:dyDescent="0.2">
      <c r="A2386" s="78">
        <v>40283</v>
      </c>
      <c r="AD2386">
        <v>2</v>
      </c>
      <c r="AE2386">
        <v>344</v>
      </c>
      <c r="AF2386">
        <v>2740</v>
      </c>
      <c r="AG2386">
        <v>942560</v>
      </c>
      <c r="AL2386">
        <v>30</v>
      </c>
      <c r="AM2386">
        <v>431</v>
      </c>
      <c r="AN2386">
        <v>2793</v>
      </c>
      <c r="AO2386">
        <v>1196781</v>
      </c>
      <c r="AP2386">
        <v>7</v>
      </c>
      <c r="AQ2386">
        <v>637</v>
      </c>
      <c r="AR2386">
        <v>2736</v>
      </c>
      <c r="AS2386">
        <v>1741260</v>
      </c>
    </row>
    <row r="2387" spans="1:45" x14ac:dyDescent="0.2">
      <c r="A2387" s="78">
        <v>40284</v>
      </c>
      <c r="B2387">
        <v>2</v>
      </c>
      <c r="C2387">
        <v>119</v>
      </c>
      <c r="D2387">
        <v>3000</v>
      </c>
      <c r="E2387">
        <v>357000</v>
      </c>
      <c r="F2387">
        <v>4</v>
      </c>
      <c r="G2387">
        <v>138</v>
      </c>
      <c r="H2387">
        <v>2900</v>
      </c>
      <c r="I2387">
        <v>398750</v>
      </c>
      <c r="J2387">
        <v>41</v>
      </c>
      <c r="K2387">
        <v>165</v>
      </c>
      <c r="L2387">
        <v>2900</v>
      </c>
      <c r="M2387">
        <v>475437</v>
      </c>
      <c r="N2387">
        <v>15</v>
      </c>
      <c r="O2387">
        <v>194</v>
      </c>
      <c r="P2387">
        <v>2950</v>
      </c>
      <c r="Q2387">
        <v>565553</v>
      </c>
      <c r="V2387">
        <v>20</v>
      </c>
      <c r="W2387">
        <v>276</v>
      </c>
      <c r="X2387">
        <v>2800</v>
      </c>
      <c r="Y2387">
        <v>771960</v>
      </c>
      <c r="AD2387">
        <v>3</v>
      </c>
      <c r="AE2387">
        <v>339</v>
      </c>
      <c r="AF2387">
        <v>2250</v>
      </c>
      <c r="AG2387">
        <v>763500</v>
      </c>
    </row>
    <row r="2388" spans="1:45" x14ac:dyDescent="0.2">
      <c r="A2388" s="78">
        <v>40287</v>
      </c>
      <c r="AL2388">
        <v>1</v>
      </c>
      <c r="AM2388">
        <v>472</v>
      </c>
      <c r="AN2388">
        <v>2650</v>
      </c>
      <c r="AO2388">
        <v>1250800</v>
      </c>
    </row>
    <row r="2389" spans="1:45" x14ac:dyDescent="0.2">
      <c r="A2389" s="78">
        <v>40288</v>
      </c>
      <c r="B2389">
        <v>17</v>
      </c>
      <c r="C2389">
        <v>125</v>
      </c>
      <c r="D2389">
        <v>2867</v>
      </c>
      <c r="E2389">
        <v>356700</v>
      </c>
      <c r="F2389">
        <v>68</v>
      </c>
      <c r="G2389">
        <v>143</v>
      </c>
      <c r="H2389">
        <v>3075</v>
      </c>
      <c r="I2389">
        <v>450278</v>
      </c>
      <c r="J2389">
        <v>82</v>
      </c>
      <c r="K2389">
        <v>164</v>
      </c>
      <c r="L2389">
        <v>3070</v>
      </c>
      <c r="M2389">
        <v>506746</v>
      </c>
      <c r="N2389">
        <v>309</v>
      </c>
      <c r="O2389">
        <v>197</v>
      </c>
      <c r="P2389">
        <v>3000</v>
      </c>
      <c r="Q2389">
        <v>603950</v>
      </c>
      <c r="R2389">
        <v>88</v>
      </c>
      <c r="S2389">
        <v>236</v>
      </c>
      <c r="T2389">
        <v>2880</v>
      </c>
      <c r="U2389">
        <v>682768</v>
      </c>
      <c r="V2389">
        <v>82</v>
      </c>
      <c r="W2389">
        <v>261</v>
      </c>
      <c r="X2389">
        <v>2815</v>
      </c>
      <c r="Y2389">
        <v>735615</v>
      </c>
      <c r="Z2389">
        <v>79</v>
      </c>
      <c r="AA2389">
        <v>296</v>
      </c>
      <c r="AB2389">
        <v>2750</v>
      </c>
      <c r="AC2389">
        <v>839250</v>
      </c>
      <c r="AD2389">
        <v>19</v>
      </c>
      <c r="AE2389">
        <v>347</v>
      </c>
      <c r="AF2389">
        <v>2690</v>
      </c>
      <c r="AG2389">
        <v>953775</v>
      </c>
      <c r="AL2389">
        <v>1</v>
      </c>
      <c r="AM2389">
        <v>430</v>
      </c>
      <c r="AN2389">
        <v>2500</v>
      </c>
      <c r="AO2389">
        <v>1075000</v>
      </c>
      <c r="AP2389">
        <v>4</v>
      </c>
      <c r="AQ2389">
        <v>552</v>
      </c>
      <c r="AR2389">
        <v>2608</v>
      </c>
      <c r="AS2389">
        <v>1445060</v>
      </c>
    </row>
    <row r="2390" spans="1:45" x14ac:dyDescent="0.2">
      <c r="A2390" s="78">
        <v>40288</v>
      </c>
      <c r="AD2390">
        <v>1</v>
      </c>
      <c r="AE2390">
        <v>334</v>
      </c>
      <c r="AF2390">
        <v>2500</v>
      </c>
      <c r="AG2390">
        <v>835000</v>
      </c>
      <c r="AP2390">
        <v>3</v>
      </c>
      <c r="AQ2390">
        <v>689</v>
      </c>
      <c r="AR2390">
        <v>2707</v>
      </c>
      <c r="AS2390">
        <v>1867253</v>
      </c>
    </row>
    <row r="2391" spans="1:45" x14ac:dyDescent="0.2">
      <c r="A2391" s="78">
        <v>40289</v>
      </c>
      <c r="B2391">
        <v>7</v>
      </c>
      <c r="C2391">
        <v>117</v>
      </c>
      <c r="D2391">
        <v>2550</v>
      </c>
      <c r="E2391">
        <v>298714</v>
      </c>
      <c r="N2391">
        <v>11</v>
      </c>
      <c r="O2391">
        <v>191</v>
      </c>
      <c r="P2391">
        <v>2800</v>
      </c>
      <c r="Q2391">
        <v>535564</v>
      </c>
      <c r="V2391">
        <v>5</v>
      </c>
      <c r="W2391">
        <v>266</v>
      </c>
      <c r="X2391">
        <v>2720</v>
      </c>
      <c r="Y2391">
        <v>724608</v>
      </c>
    </row>
    <row r="2392" spans="1:45" x14ac:dyDescent="0.2">
      <c r="A2392" s="78">
        <v>40290</v>
      </c>
      <c r="B2392">
        <v>7</v>
      </c>
      <c r="C2392">
        <v>102</v>
      </c>
      <c r="D2392">
        <v>2500</v>
      </c>
      <c r="E2392">
        <v>255000</v>
      </c>
      <c r="F2392">
        <v>13</v>
      </c>
      <c r="G2392">
        <v>142</v>
      </c>
      <c r="H2392">
        <v>3025</v>
      </c>
      <c r="I2392">
        <v>428738</v>
      </c>
      <c r="J2392">
        <v>91</v>
      </c>
      <c r="K2392">
        <v>170</v>
      </c>
      <c r="L2392">
        <v>2836</v>
      </c>
      <c r="M2392">
        <v>480948</v>
      </c>
      <c r="N2392">
        <v>147</v>
      </c>
      <c r="O2392">
        <v>198</v>
      </c>
      <c r="P2392">
        <v>2982</v>
      </c>
      <c r="Q2392">
        <v>594556</v>
      </c>
      <c r="R2392">
        <v>73</v>
      </c>
      <c r="S2392">
        <v>233</v>
      </c>
      <c r="T2392">
        <v>2992</v>
      </c>
      <c r="U2392">
        <v>698805</v>
      </c>
      <c r="V2392">
        <v>120</v>
      </c>
      <c r="W2392">
        <v>267</v>
      </c>
      <c r="X2392">
        <v>2968</v>
      </c>
      <c r="Y2392">
        <v>788391</v>
      </c>
      <c r="Z2392">
        <v>89</v>
      </c>
      <c r="AA2392">
        <v>292</v>
      </c>
      <c r="AB2392">
        <v>2793</v>
      </c>
      <c r="AC2392">
        <v>829173</v>
      </c>
      <c r="AD2392">
        <v>13</v>
      </c>
      <c r="AE2392">
        <v>351</v>
      </c>
      <c r="AF2392">
        <v>2900</v>
      </c>
      <c r="AG2392">
        <v>1018123</v>
      </c>
      <c r="AH2392">
        <v>1</v>
      </c>
      <c r="AI2392">
        <v>370</v>
      </c>
      <c r="AJ2392">
        <v>2820</v>
      </c>
      <c r="AK2392">
        <v>1043400</v>
      </c>
      <c r="AP2392">
        <v>2</v>
      </c>
      <c r="AQ2392">
        <v>661</v>
      </c>
      <c r="AR2392">
        <v>2700</v>
      </c>
      <c r="AS2392">
        <v>1784700</v>
      </c>
    </row>
    <row r="2393" spans="1:45" x14ac:dyDescent="0.2">
      <c r="A2393" s="78">
        <v>40290</v>
      </c>
      <c r="AP2393">
        <v>4</v>
      </c>
      <c r="AQ2393">
        <v>649</v>
      </c>
      <c r="AR2393">
        <v>2560</v>
      </c>
      <c r="AS2393">
        <v>1667060</v>
      </c>
    </row>
    <row r="2394" spans="1:45" x14ac:dyDescent="0.2">
      <c r="A2394" s="78">
        <v>40291</v>
      </c>
      <c r="F2394">
        <v>20</v>
      </c>
      <c r="G2394">
        <v>144</v>
      </c>
      <c r="H2394">
        <v>2950</v>
      </c>
      <c r="I2394">
        <v>424210</v>
      </c>
      <c r="J2394">
        <v>4</v>
      </c>
      <c r="K2394">
        <v>152</v>
      </c>
      <c r="L2394">
        <v>3100</v>
      </c>
      <c r="M2394">
        <v>472750</v>
      </c>
      <c r="N2394">
        <v>25</v>
      </c>
      <c r="O2394">
        <v>188</v>
      </c>
      <c r="P2394">
        <v>3150</v>
      </c>
      <c r="Q2394">
        <v>591948</v>
      </c>
      <c r="R2394">
        <v>44</v>
      </c>
      <c r="S2394">
        <v>230</v>
      </c>
      <c r="T2394">
        <v>2997</v>
      </c>
      <c r="U2394">
        <v>699123</v>
      </c>
      <c r="Z2394">
        <v>52</v>
      </c>
      <c r="AA2394">
        <v>305</v>
      </c>
      <c r="AB2394">
        <v>2820</v>
      </c>
      <c r="AC2394">
        <v>861672</v>
      </c>
      <c r="AD2394">
        <v>18</v>
      </c>
      <c r="AE2394">
        <v>326</v>
      </c>
      <c r="AF2394">
        <v>2840</v>
      </c>
      <c r="AG2394">
        <v>925209</v>
      </c>
    </row>
    <row r="2395" spans="1:45" x14ac:dyDescent="0.2">
      <c r="A2395" s="78">
        <v>40294</v>
      </c>
      <c r="AL2395">
        <v>2</v>
      </c>
      <c r="AM2395">
        <v>467</v>
      </c>
      <c r="AN2395">
        <v>2675</v>
      </c>
      <c r="AO2395">
        <v>1254100</v>
      </c>
      <c r="AP2395">
        <v>2</v>
      </c>
      <c r="AQ2395">
        <v>543</v>
      </c>
      <c r="AR2395">
        <v>2575</v>
      </c>
      <c r="AS2395">
        <v>1397650</v>
      </c>
    </row>
    <row r="2396" spans="1:45" x14ac:dyDescent="0.2">
      <c r="A2396" s="78">
        <v>40295</v>
      </c>
      <c r="B2396">
        <v>25</v>
      </c>
      <c r="C2396">
        <v>120</v>
      </c>
      <c r="D2396">
        <v>2875</v>
      </c>
      <c r="E2396">
        <v>343936</v>
      </c>
      <c r="F2396">
        <v>70</v>
      </c>
      <c r="G2396">
        <v>147</v>
      </c>
      <c r="H2396">
        <v>3088</v>
      </c>
      <c r="I2396">
        <v>457679</v>
      </c>
      <c r="J2396">
        <v>178</v>
      </c>
      <c r="K2396">
        <v>162</v>
      </c>
      <c r="L2396">
        <v>3125</v>
      </c>
      <c r="M2396">
        <v>508379</v>
      </c>
      <c r="N2396">
        <v>528</v>
      </c>
      <c r="O2396">
        <v>204</v>
      </c>
      <c r="P2396">
        <v>3056</v>
      </c>
      <c r="Q2396">
        <v>635911</v>
      </c>
      <c r="R2396">
        <v>203</v>
      </c>
      <c r="S2396">
        <v>234</v>
      </c>
      <c r="T2396">
        <v>2910</v>
      </c>
      <c r="U2396">
        <v>690265</v>
      </c>
      <c r="V2396">
        <v>42</v>
      </c>
      <c r="W2396">
        <v>257</v>
      </c>
      <c r="X2396">
        <v>2807</v>
      </c>
      <c r="Y2396">
        <v>718970</v>
      </c>
      <c r="Z2396">
        <v>114</v>
      </c>
      <c r="AA2396">
        <v>292</v>
      </c>
      <c r="AB2396">
        <v>2880</v>
      </c>
      <c r="AC2396">
        <v>841691</v>
      </c>
      <c r="AD2396">
        <v>50</v>
      </c>
      <c r="AE2396">
        <v>340</v>
      </c>
      <c r="AF2396">
        <v>2820</v>
      </c>
      <c r="AG2396">
        <v>975424</v>
      </c>
      <c r="AH2396">
        <v>63</v>
      </c>
      <c r="AI2396">
        <v>375</v>
      </c>
      <c r="AJ2396">
        <v>2790</v>
      </c>
      <c r="AK2396">
        <v>1046077</v>
      </c>
      <c r="AL2396">
        <v>16</v>
      </c>
      <c r="AM2396" s="70">
        <v>116</v>
      </c>
      <c r="AN2396">
        <v>3000</v>
      </c>
      <c r="AO2396" s="70">
        <v>347250</v>
      </c>
    </row>
    <row r="2397" spans="1:45" x14ac:dyDescent="0.2">
      <c r="A2397" s="78">
        <v>40295</v>
      </c>
      <c r="AD2397">
        <v>100</v>
      </c>
      <c r="AE2397">
        <v>357</v>
      </c>
      <c r="AF2397">
        <v>2800</v>
      </c>
      <c r="AG2397">
        <v>999600</v>
      </c>
      <c r="AP2397">
        <v>9</v>
      </c>
      <c r="AQ2397">
        <v>567</v>
      </c>
      <c r="AR2397">
        <v>2637</v>
      </c>
      <c r="AS2397">
        <v>1503196</v>
      </c>
    </row>
    <row r="2398" spans="1:45" x14ac:dyDescent="0.2">
      <c r="A2398" s="78">
        <v>40296</v>
      </c>
    </row>
    <row r="2399" spans="1:45" x14ac:dyDescent="0.2">
      <c r="A2399" s="78">
        <v>40297</v>
      </c>
      <c r="B2399">
        <v>38</v>
      </c>
      <c r="C2399">
        <v>125</v>
      </c>
      <c r="D2399">
        <v>2880</v>
      </c>
      <c r="E2399">
        <v>382224</v>
      </c>
      <c r="F2399">
        <v>15</v>
      </c>
      <c r="G2399">
        <v>131</v>
      </c>
      <c r="H2399">
        <v>2825</v>
      </c>
      <c r="I2399">
        <v>386387</v>
      </c>
      <c r="J2399">
        <v>65</v>
      </c>
      <c r="K2399">
        <v>164</v>
      </c>
      <c r="L2399">
        <v>3042</v>
      </c>
      <c r="M2399">
        <v>505905</v>
      </c>
      <c r="N2399">
        <v>80</v>
      </c>
      <c r="O2399">
        <v>196</v>
      </c>
      <c r="P2399">
        <v>3012</v>
      </c>
      <c r="Q2399">
        <v>590836</v>
      </c>
      <c r="R2399">
        <v>130</v>
      </c>
      <c r="S2399">
        <v>226</v>
      </c>
      <c r="T2399">
        <v>2940</v>
      </c>
      <c r="U2399">
        <v>670487</v>
      </c>
      <c r="V2399">
        <v>89</v>
      </c>
      <c r="W2399">
        <v>261</v>
      </c>
      <c r="X2399">
        <v>2916</v>
      </c>
      <c r="Y2399">
        <v>763501</v>
      </c>
      <c r="Z2399">
        <v>106</v>
      </c>
      <c r="AA2399">
        <v>300</v>
      </c>
      <c r="AB2399">
        <v>2760</v>
      </c>
      <c r="AC2399">
        <v>847127</v>
      </c>
      <c r="AD2399">
        <v>50</v>
      </c>
      <c r="AE2399">
        <v>330</v>
      </c>
      <c r="AF2399">
        <v>2887</v>
      </c>
      <c r="AG2399">
        <v>952037</v>
      </c>
      <c r="AH2399">
        <v>62</v>
      </c>
      <c r="AI2399">
        <v>380</v>
      </c>
      <c r="AJ2399">
        <v>2736</v>
      </c>
      <c r="AK2399">
        <v>1031195</v>
      </c>
      <c r="AP2399">
        <v>2</v>
      </c>
      <c r="AQ2399">
        <v>441</v>
      </c>
      <c r="AR2399">
        <v>2470</v>
      </c>
      <c r="AS2399">
        <v>1120320</v>
      </c>
    </row>
    <row r="2400" spans="1:45" x14ac:dyDescent="0.2">
      <c r="A2400" s="78">
        <v>40297</v>
      </c>
      <c r="AP2400">
        <v>2</v>
      </c>
      <c r="AQ2400">
        <v>653</v>
      </c>
      <c r="AR2400">
        <v>2500</v>
      </c>
      <c r="AS2400">
        <v>1632500</v>
      </c>
    </row>
    <row r="2401" spans="1:45" x14ac:dyDescent="0.2">
      <c r="A2401" s="78">
        <v>40298</v>
      </c>
      <c r="B2401">
        <v>24</v>
      </c>
      <c r="C2401">
        <v>127</v>
      </c>
      <c r="D2401">
        <v>2850</v>
      </c>
      <c r="E2401">
        <v>361712</v>
      </c>
      <c r="F2401">
        <v>29</v>
      </c>
      <c r="G2401">
        <v>143</v>
      </c>
      <c r="H2401">
        <v>2850</v>
      </c>
      <c r="I2401">
        <v>390931</v>
      </c>
      <c r="J2401">
        <v>39</v>
      </c>
      <c r="K2401">
        <v>170</v>
      </c>
      <c r="L2401">
        <v>3175</v>
      </c>
      <c r="M2401">
        <v>541200</v>
      </c>
      <c r="N2401">
        <v>158</v>
      </c>
      <c r="O2401">
        <v>204</v>
      </c>
      <c r="P2401">
        <v>3180</v>
      </c>
      <c r="Q2401">
        <v>649853</v>
      </c>
      <c r="R2401">
        <v>69</v>
      </c>
      <c r="S2401">
        <v>223</v>
      </c>
      <c r="T2401">
        <v>3162</v>
      </c>
      <c r="U2401">
        <v>713191</v>
      </c>
      <c r="V2401">
        <v>77</v>
      </c>
      <c r="W2401">
        <v>262</v>
      </c>
      <c r="X2401">
        <v>2930</v>
      </c>
      <c r="Y2401">
        <v>766835</v>
      </c>
      <c r="Z2401">
        <v>16</v>
      </c>
      <c r="AA2401">
        <v>291</v>
      </c>
      <c r="AB2401">
        <v>3040</v>
      </c>
      <c r="AC2401">
        <v>884640</v>
      </c>
    </row>
    <row r="2403" spans="1:45" x14ac:dyDescent="0.2">
      <c r="A2403" s="78">
        <v>40301</v>
      </c>
      <c r="AL2403">
        <v>3</v>
      </c>
      <c r="AM2403">
        <v>536</v>
      </c>
      <c r="AN2403">
        <v>2700</v>
      </c>
      <c r="AO2403">
        <v>1447200</v>
      </c>
      <c r="AP2403">
        <v>6</v>
      </c>
      <c r="AQ2403">
        <v>636</v>
      </c>
      <c r="AR2403">
        <v>2675</v>
      </c>
      <c r="AS2403">
        <v>1699517</v>
      </c>
    </row>
    <row r="2404" spans="1:45" x14ac:dyDescent="0.2">
      <c r="A2404" s="78">
        <v>40302</v>
      </c>
      <c r="B2404">
        <v>36</v>
      </c>
      <c r="C2404">
        <v>122</v>
      </c>
      <c r="D2404">
        <v>3100</v>
      </c>
      <c r="E2404">
        <v>378028</v>
      </c>
      <c r="F2404">
        <v>17</v>
      </c>
      <c r="G2404">
        <v>146</v>
      </c>
      <c r="H2404">
        <v>2900</v>
      </c>
      <c r="I2404">
        <v>439388</v>
      </c>
      <c r="J2404">
        <v>248</v>
      </c>
      <c r="K2404">
        <v>164</v>
      </c>
      <c r="L2404">
        <v>3027</v>
      </c>
      <c r="M2404">
        <v>499182</v>
      </c>
      <c r="N2404">
        <v>181</v>
      </c>
      <c r="O2404">
        <v>197</v>
      </c>
      <c r="P2404">
        <v>3009</v>
      </c>
      <c r="Q2404">
        <v>602978</v>
      </c>
      <c r="R2404">
        <v>172</v>
      </c>
      <c r="S2404">
        <v>232</v>
      </c>
      <c r="T2404">
        <v>2938</v>
      </c>
      <c r="U2404">
        <v>681352</v>
      </c>
      <c r="V2404">
        <v>126</v>
      </c>
      <c r="W2404">
        <v>258</v>
      </c>
      <c r="X2404">
        <v>2877</v>
      </c>
      <c r="Y2404">
        <v>740324</v>
      </c>
      <c r="Z2404">
        <v>19</v>
      </c>
      <c r="AA2404">
        <v>288</v>
      </c>
      <c r="AB2404">
        <v>2820</v>
      </c>
      <c r="AC2404">
        <v>813051</v>
      </c>
      <c r="AD2404">
        <v>15</v>
      </c>
      <c r="AE2404">
        <v>337</v>
      </c>
      <c r="AF2404">
        <v>2800</v>
      </c>
      <c r="AG2404">
        <v>943040</v>
      </c>
      <c r="AH2404">
        <v>46</v>
      </c>
      <c r="AI2404">
        <v>368</v>
      </c>
      <c r="AJ2404">
        <v>2815</v>
      </c>
      <c r="AK2404">
        <v>1043575</v>
      </c>
    </row>
    <row r="2405" spans="1:45" x14ac:dyDescent="0.2">
      <c r="A2405" s="78">
        <v>40302</v>
      </c>
      <c r="Z2405">
        <v>1</v>
      </c>
      <c r="AA2405">
        <v>302</v>
      </c>
      <c r="AB2405">
        <v>2620</v>
      </c>
      <c r="AC2405">
        <v>791240</v>
      </c>
      <c r="AP2405">
        <v>3</v>
      </c>
      <c r="AQ2405">
        <v>742</v>
      </c>
      <c r="AR2405">
        <v>2513</v>
      </c>
      <c r="AS2405">
        <v>1864747</v>
      </c>
    </row>
    <row r="2406" spans="1:45" x14ac:dyDescent="0.2">
      <c r="A2406" s="78">
        <v>40303</v>
      </c>
      <c r="J2406">
        <v>10</v>
      </c>
      <c r="K2406">
        <v>177</v>
      </c>
      <c r="L2406">
        <v>3000</v>
      </c>
      <c r="M2406">
        <v>531600</v>
      </c>
      <c r="N2406">
        <v>25</v>
      </c>
      <c r="O2406">
        <v>186</v>
      </c>
      <c r="P2406">
        <v>3100</v>
      </c>
      <c r="Q2406">
        <v>576352</v>
      </c>
      <c r="R2406">
        <v>25</v>
      </c>
      <c r="S2406">
        <v>230</v>
      </c>
      <c r="T2406">
        <v>2850</v>
      </c>
      <c r="U2406">
        <v>654132</v>
      </c>
    </row>
    <row r="2407" spans="1:45" x14ac:dyDescent="0.2">
      <c r="A2407" s="78">
        <v>40304</v>
      </c>
      <c r="B2407">
        <v>6</v>
      </c>
      <c r="C2407">
        <v>128</v>
      </c>
      <c r="D2407">
        <v>3050</v>
      </c>
      <c r="E2407">
        <v>390400</v>
      </c>
      <c r="F2407">
        <v>77</v>
      </c>
      <c r="G2407">
        <v>143</v>
      </c>
      <c r="H2407">
        <v>3030</v>
      </c>
      <c r="I2407">
        <v>431258</v>
      </c>
      <c r="J2407">
        <v>132</v>
      </c>
      <c r="K2407">
        <v>162</v>
      </c>
      <c r="L2407">
        <v>3039</v>
      </c>
      <c r="M2407">
        <v>503471</v>
      </c>
      <c r="N2407">
        <v>219</v>
      </c>
      <c r="O2407">
        <v>200</v>
      </c>
      <c r="P2407">
        <v>3062</v>
      </c>
      <c r="Q2407">
        <v>614138</v>
      </c>
      <c r="R2407">
        <v>143</v>
      </c>
      <c r="S2407">
        <v>230</v>
      </c>
      <c r="T2407">
        <v>2896</v>
      </c>
      <c r="U2407">
        <v>668603</v>
      </c>
      <c r="V2407">
        <v>150</v>
      </c>
      <c r="W2407">
        <v>261</v>
      </c>
      <c r="X2407">
        <v>2806</v>
      </c>
      <c r="Y2407">
        <v>739472</v>
      </c>
      <c r="Z2407">
        <v>89</v>
      </c>
      <c r="AA2407">
        <v>278</v>
      </c>
      <c r="AB2407">
        <v>2829</v>
      </c>
      <c r="AC2407">
        <v>822063</v>
      </c>
      <c r="AD2407">
        <v>100</v>
      </c>
      <c r="AE2407">
        <v>350</v>
      </c>
      <c r="AF2407">
        <v>2706</v>
      </c>
      <c r="AG2407">
        <v>946507</v>
      </c>
      <c r="AH2407">
        <v>81</v>
      </c>
      <c r="AI2407">
        <v>366</v>
      </c>
      <c r="AJ2407">
        <v>2740</v>
      </c>
      <c r="AK2407">
        <v>1004735</v>
      </c>
      <c r="AP2407">
        <v>4</v>
      </c>
      <c r="AQ2407">
        <v>626</v>
      </c>
      <c r="AR2407">
        <v>2635</v>
      </c>
      <c r="AS2407">
        <v>1650030</v>
      </c>
    </row>
    <row r="2408" spans="1:45" x14ac:dyDescent="0.2">
      <c r="A2408" s="78">
        <v>40304</v>
      </c>
      <c r="AP2408">
        <v>4</v>
      </c>
      <c r="AQ2408">
        <v>492</v>
      </c>
      <c r="AR2408">
        <v>2600</v>
      </c>
      <c r="AS2408">
        <v>1276650</v>
      </c>
    </row>
    <row r="2409" spans="1:45" x14ac:dyDescent="0.2">
      <c r="A2409" s="78">
        <v>40305</v>
      </c>
      <c r="F2409">
        <v>38</v>
      </c>
      <c r="G2409">
        <v>135</v>
      </c>
      <c r="H2409">
        <v>2975</v>
      </c>
      <c r="I2409">
        <v>401197</v>
      </c>
      <c r="J2409">
        <v>48</v>
      </c>
      <c r="K2409">
        <v>155</v>
      </c>
      <c r="L2409">
        <v>3075</v>
      </c>
      <c r="M2409">
        <v>477223</v>
      </c>
      <c r="N2409">
        <v>68</v>
      </c>
      <c r="O2409">
        <v>203</v>
      </c>
      <c r="P2409">
        <v>2920</v>
      </c>
      <c r="Q2409">
        <v>595732</v>
      </c>
      <c r="R2409">
        <v>25</v>
      </c>
      <c r="S2409">
        <v>239</v>
      </c>
      <c r="T2409">
        <v>2900</v>
      </c>
      <c r="U2409">
        <v>677488</v>
      </c>
      <c r="V2409">
        <v>12</v>
      </c>
      <c r="W2409">
        <v>256</v>
      </c>
      <c r="X2409">
        <v>2770</v>
      </c>
      <c r="Y2409">
        <v>715083</v>
      </c>
      <c r="Z2409">
        <v>28</v>
      </c>
      <c r="AA2409">
        <v>306</v>
      </c>
      <c r="AB2409">
        <v>2720</v>
      </c>
      <c r="AC2409">
        <v>825457</v>
      </c>
      <c r="AD2409">
        <v>13</v>
      </c>
      <c r="AE2409">
        <v>331</v>
      </c>
      <c r="AF2409">
        <v>2740</v>
      </c>
      <c r="AG2409">
        <v>907994</v>
      </c>
      <c r="AL2409">
        <v>2</v>
      </c>
      <c r="AM2409">
        <v>444</v>
      </c>
      <c r="AN2409">
        <v>2400</v>
      </c>
      <c r="AO2409">
        <v>1065600</v>
      </c>
      <c r="AP2409">
        <v>3</v>
      </c>
      <c r="AQ2409">
        <v>712</v>
      </c>
      <c r="AR2409">
        <v>2567</v>
      </c>
      <c r="AS2409">
        <v>1827067</v>
      </c>
    </row>
    <row r="2410" spans="1:45" x14ac:dyDescent="0.2">
      <c r="A2410" s="78">
        <v>40308</v>
      </c>
      <c r="AP2410">
        <v>2</v>
      </c>
      <c r="AQ2410">
        <v>683</v>
      </c>
      <c r="AR2410">
        <v>2525</v>
      </c>
      <c r="AS2410">
        <v>1723900</v>
      </c>
    </row>
    <row r="2411" spans="1:45" x14ac:dyDescent="0.2">
      <c r="A2411" s="78">
        <v>40309</v>
      </c>
      <c r="B2411">
        <v>33</v>
      </c>
      <c r="C2411">
        <v>123</v>
      </c>
      <c r="D2411">
        <v>3025</v>
      </c>
      <c r="E2411">
        <v>397076</v>
      </c>
      <c r="F2411">
        <v>149</v>
      </c>
      <c r="G2411">
        <v>136</v>
      </c>
      <c r="H2411">
        <v>3175</v>
      </c>
      <c r="I2411">
        <v>432095</v>
      </c>
      <c r="J2411">
        <v>189</v>
      </c>
      <c r="K2411">
        <v>163</v>
      </c>
      <c r="L2411">
        <v>3080</v>
      </c>
      <c r="M2411">
        <v>500828</v>
      </c>
      <c r="N2411">
        <v>498</v>
      </c>
      <c r="O2411">
        <v>205</v>
      </c>
      <c r="P2411">
        <v>3114</v>
      </c>
      <c r="Q2411">
        <v>644996</v>
      </c>
      <c r="R2411">
        <v>108</v>
      </c>
      <c r="S2411">
        <v>231</v>
      </c>
      <c r="T2411">
        <v>2978</v>
      </c>
      <c r="U2411">
        <v>695324</v>
      </c>
      <c r="V2411">
        <v>62</v>
      </c>
      <c r="W2411">
        <v>271</v>
      </c>
      <c r="X2411">
        <v>2820</v>
      </c>
      <c r="Y2411">
        <v>767383</v>
      </c>
      <c r="Z2411">
        <v>136</v>
      </c>
      <c r="AA2411">
        <v>295</v>
      </c>
      <c r="AB2411">
        <v>2838</v>
      </c>
      <c r="AC2411">
        <v>844429</v>
      </c>
      <c r="AD2411">
        <v>69</v>
      </c>
      <c r="AE2411">
        <v>337</v>
      </c>
      <c r="AF2411">
        <v>2850</v>
      </c>
      <c r="AG2411">
        <v>959986</v>
      </c>
    </row>
    <row r="2412" spans="1:45" x14ac:dyDescent="0.2">
      <c r="A2412" s="78">
        <v>40309</v>
      </c>
    </row>
    <row r="2413" spans="1:45" x14ac:dyDescent="0.2">
      <c r="A2413" s="78">
        <v>40310</v>
      </c>
      <c r="J2413">
        <v>15</v>
      </c>
      <c r="K2413">
        <v>166</v>
      </c>
      <c r="L2413">
        <v>3000</v>
      </c>
      <c r="M2413">
        <v>496800</v>
      </c>
      <c r="R2413">
        <v>13</v>
      </c>
      <c r="S2413">
        <v>240</v>
      </c>
      <c r="T2413">
        <v>2800</v>
      </c>
      <c r="U2413">
        <v>672000</v>
      </c>
    </row>
    <row r="2414" spans="1:45" x14ac:dyDescent="0.2">
      <c r="A2414" s="78">
        <v>40311</v>
      </c>
      <c r="F2414">
        <v>9</v>
      </c>
      <c r="G2414">
        <v>148</v>
      </c>
      <c r="H2414">
        <v>3117</v>
      </c>
      <c r="I2414">
        <v>459733</v>
      </c>
      <c r="J2414">
        <v>30</v>
      </c>
      <c r="K2414">
        <v>166</v>
      </c>
      <c r="L2414">
        <v>3100</v>
      </c>
      <c r="M2414">
        <v>514807</v>
      </c>
      <c r="N2414">
        <v>182</v>
      </c>
      <c r="O2414">
        <v>198</v>
      </c>
      <c r="P2414">
        <v>3070</v>
      </c>
      <c r="Q2414">
        <v>614370</v>
      </c>
      <c r="R2414">
        <v>189</v>
      </c>
      <c r="S2414">
        <v>231</v>
      </c>
      <c r="T2414">
        <v>3060</v>
      </c>
      <c r="U2414">
        <v>709017</v>
      </c>
      <c r="V2414">
        <v>146</v>
      </c>
      <c r="W2414">
        <v>261</v>
      </c>
      <c r="X2414">
        <v>2981</v>
      </c>
      <c r="Y2414">
        <v>780549</v>
      </c>
      <c r="Z2414">
        <v>40</v>
      </c>
      <c r="AA2414">
        <v>302</v>
      </c>
      <c r="AB2414">
        <v>2860</v>
      </c>
      <c r="AC2414">
        <v>873003</v>
      </c>
      <c r="AD2414">
        <v>24</v>
      </c>
      <c r="AE2414">
        <v>334</v>
      </c>
      <c r="AF2414">
        <v>2780</v>
      </c>
      <c r="AG2414">
        <v>934877</v>
      </c>
      <c r="AP2414">
        <v>8</v>
      </c>
      <c r="AQ2414">
        <v>606</v>
      </c>
      <c r="AR2414">
        <v>2618</v>
      </c>
      <c r="AS2414">
        <v>1585660</v>
      </c>
    </row>
    <row r="2415" spans="1:45" x14ac:dyDescent="0.2">
      <c r="A2415" s="78">
        <v>40311</v>
      </c>
      <c r="AP2415">
        <v>1</v>
      </c>
      <c r="AQ2415">
        <v>670</v>
      </c>
      <c r="AR2415">
        <v>2550</v>
      </c>
      <c r="AS2415">
        <v>1708500</v>
      </c>
    </row>
    <row r="2416" spans="1:45" x14ac:dyDescent="0.2">
      <c r="A2416" s="78">
        <v>40312</v>
      </c>
      <c r="B2416">
        <v>4</v>
      </c>
      <c r="C2416">
        <v>125</v>
      </c>
      <c r="D2416">
        <v>3100</v>
      </c>
      <c r="E2416">
        <v>387500</v>
      </c>
      <c r="F2416">
        <v>28</v>
      </c>
      <c r="G2416">
        <v>149</v>
      </c>
      <c r="H2416">
        <v>3050</v>
      </c>
      <c r="I2416">
        <v>454886</v>
      </c>
      <c r="J2416">
        <v>12</v>
      </c>
      <c r="K2416">
        <v>154</v>
      </c>
      <c r="L2416">
        <v>3100</v>
      </c>
      <c r="M2416">
        <v>477917</v>
      </c>
      <c r="N2416">
        <v>68</v>
      </c>
      <c r="O2416">
        <v>195</v>
      </c>
      <c r="P2416">
        <v>3060</v>
      </c>
      <c r="Q2416">
        <v>604865</v>
      </c>
      <c r="R2416">
        <v>2</v>
      </c>
      <c r="S2416">
        <v>234</v>
      </c>
      <c r="T2416">
        <v>3000</v>
      </c>
      <c r="U2416">
        <v>702000</v>
      </c>
      <c r="Z2416">
        <v>25</v>
      </c>
      <c r="AA2416">
        <v>293</v>
      </c>
      <c r="AB2416">
        <v>2780</v>
      </c>
      <c r="AC2416">
        <v>814206</v>
      </c>
      <c r="AP2416">
        <v>1</v>
      </c>
      <c r="AQ2416">
        <v>544</v>
      </c>
      <c r="AR2416">
        <v>2650</v>
      </c>
      <c r="AS2416">
        <v>1441600</v>
      </c>
    </row>
    <row r="2417" spans="1:45" x14ac:dyDescent="0.2">
      <c r="A2417" s="78">
        <v>40316</v>
      </c>
      <c r="B2417">
        <v>2</v>
      </c>
      <c r="C2417">
        <v>129</v>
      </c>
      <c r="D2417">
        <v>3050</v>
      </c>
      <c r="E2417">
        <v>393450</v>
      </c>
      <c r="F2417">
        <v>132</v>
      </c>
      <c r="G2417">
        <v>139</v>
      </c>
      <c r="H2417">
        <v>3033</v>
      </c>
      <c r="I2417">
        <v>428483</v>
      </c>
      <c r="J2417">
        <v>107</v>
      </c>
      <c r="K2417">
        <v>163</v>
      </c>
      <c r="L2417">
        <v>3080</v>
      </c>
      <c r="M2417">
        <v>502442</v>
      </c>
      <c r="N2417">
        <v>421</v>
      </c>
      <c r="O2417">
        <v>201</v>
      </c>
      <c r="P2417">
        <v>3030</v>
      </c>
      <c r="Q2417">
        <v>617833</v>
      </c>
      <c r="R2417">
        <v>50</v>
      </c>
      <c r="S2417">
        <v>227</v>
      </c>
      <c r="T2417">
        <v>2905</v>
      </c>
      <c r="U2417">
        <v>658980</v>
      </c>
      <c r="V2417">
        <v>20</v>
      </c>
      <c r="W2417">
        <v>269</v>
      </c>
      <c r="X2417">
        <v>2800</v>
      </c>
      <c r="Y2417">
        <v>754040</v>
      </c>
      <c r="Z2417">
        <v>40</v>
      </c>
      <c r="AA2417">
        <v>295</v>
      </c>
      <c r="AB2417">
        <v>2850</v>
      </c>
      <c r="AC2417">
        <v>839425</v>
      </c>
      <c r="AD2417">
        <v>18</v>
      </c>
      <c r="AE2417">
        <v>334</v>
      </c>
      <c r="AF2417">
        <v>2740</v>
      </c>
      <c r="AG2417">
        <v>915769</v>
      </c>
      <c r="AH2417">
        <v>16</v>
      </c>
      <c r="AI2417">
        <v>360</v>
      </c>
      <c r="AJ2417">
        <v>2780</v>
      </c>
      <c r="AK2417">
        <v>1000178</v>
      </c>
      <c r="AP2417">
        <v>1</v>
      </c>
      <c r="AQ2417">
        <v>768</v>
      </c>
      <c r="AR2417">
        <v>2650</v>
      </c>
      <c r="AS2417">
        <v>2035200</v>
      </c>
    </row>
    <row r="2418" spans="1:45" x14ac:dyDescent="0.2">
      <c r="A2418" s="78">
        <v>40316</v>
      </c>
      <c r="AP2418">
        <v>15</v>
      </c>
      <c r="AQ2418">
        <v>580</v>
      </c>
      <c r="AR2418">
        <v>2684</v>
      </c>
      <c r="AS2418">
        <v>1598832</v>
      </c>
    </row>
    <row r="2419" spans="1:45" x14ac:dyDescent="0.2">
      <c r="A2419" s="78">
        <v>40317</v>
      </c>
    </row>
    <row r="2420" spans="1:45" x14ac:dyDescent="0.2">
      <c r="A2420" s="78">
        <v>40318</v>
      </c>
      <c r="F2420">
        <v>32</v>
      </c>
      <c r="G2420">
        <v>140</v>
      </c>
      <c r="H2420">
        <v>3100</v>
      </c>
      <c r="I2420">
        <v>430625</v>
      </c>
      <c r="J2420">
        <v>175</v>
      </c>
      <c r="K2420">
        <v>162</v>
      </c>
      <c r="L2420">
        <v>3136</v>
      </c>
      <c r="M2420">
        <v>513788</v>
      </c>
      <c r="N2420">
        <v>126</v>
      </c>
      <c r="O2420">
        <v>195</v>
      </c>
      <c r="P2420">
        <v>3064</v>
      </c>
      <c r="Q2420">
        <v>601338</v>
      </c>
      <c r="R2420">
        <v>194</v>
      </c>
      <c r="S2420">
        <v>232</v>
      </c>
      <c r="T2420">
        <v>3070</v>
      </c>
      <c r="U2420">
        <v>724590</v>
      </c>
      <c r="V2420">
        <v>85</v>
      </c>
      <c r="W2420">
        <v>267</v>
      </c>
      <c r="X2420">
        <v>2853</v>
      </c>
      <c r="Y2420">
        <v>786435</v>
      </c>
      <c r="Z2420">
        <v>21</v>
      </c>
      <c r="AA2420">
        <v>283</v>
      </c>
      <c r="AB2420">
        <v>2800</v>
      </c>
      <c r="AC2420">
        <v>816733</v>
      </c>
      <c r="AP2420">
        <v>3</v>
      </c>
      <c r="AQ2420">
        <v>556</v>
      </c>
      <c r="AR2420">
        <v>2573</v>
      </c>
      <c r="AS2420">
        <v>1430920</v>
      </c>
    </row>
    <row r="2421" spans="1:45" x14ac:dyDescent="0.2">
      <c r="A2421" s="78">
        <v>40318</v>
      </c>
      <c r="AL2421">
        <v>15</v>
      </c>
      <c r="AM2421">
        <v>442</v>
      </c>
      <c r="AN2421">
        <v>2665</v>
      </c>
      <c r="AO2421">
        <v>1221395</v>
      </c>
      <c r="AP2421">
        <v>2</v>
      </c>
      <c r="AQ2421">
        <v>535</v>
      </c>
      <c r="AR2421">
        <v>2550</v>
      </c>
      <c r="AS2421">
        <v>1361600</v>
      </c>
    </row>
    <row r="2422" spans="1:45" x14ac:dyDescent="0.2">
      <c r="A2422" s="78">
        <v>40319</v>
      </c>
      <c r="F2422">
        <v>9</v>
      </c>
      <c r="G2422">
        <v>142</v>
      </c>
      <c r="H2422">
        <v>3050</v>
      </c>
      <c r="I2422">
        <v>432422</v>
      </c>
      <c r="J2422">
        <v>41</v>
      </c>
      <c r="K2422">
        <v>166</v>
      </c>
      <c r="L2422">
        <v>2988</v>
      </c>
      <c r="M2422">
        <v>492968</v>
      </c>
      <c r="N2422">
        <v>2</v>
      </c>
      <c r="O2422">
        <v>212</v>
      </c>
      <c r="P2422">
        <v>2950</v>
      </c>
      <c r="Q2422">
        <v>625400</v>
      </c>
      <c r="R2422">
        <v>13</v>
      </c>
      <c r="S2422">
        <v>225</v>
      </c>
      <c r="T2422">
        <v>2923</v>
      </c>
      <c r="U2422">
        <v>674740</v>
      </c>
      <c r="Z2422">
        <v>95</v>
      </c>
      <c r="AA2422">
        <v>310</v>
      </c>
      <c r="AB2422">
        <v>2813</v>
      </c>
      <c r="AC2422">
        <v>868946</v>
      </c>
      <c r="AD2422">
        <v>17</v>
      </c>
      <c r="AE2422">
        <v>341</v>
      </c>
      <c r="AF2422">
        <v>2800</v>
      </c>
      <c r="AG2422">
        <v>954635</v>
      </c>
    </row>
    <row r="2423" spans="1:45" x14ac:dyDescent="0.2">
      <c r="A2423" s="78">
        <v>40322</v>
      </c>
      <c r="N2423">
        <v>23</v>
      </c>
      <c r="O2423">
        <v>206</v>
      </c>
      <c r="P2423">
        <v>3150</v>
      </c>
      <c r="Q2423">
        <v>649174</v>
      </c>
      <c r="V2423">
        <v>19</v>
      </c>
      <c r="W2423">
        <v>276</v>
      </c>
      <c r="X2423">
        <v>2880</v>
      </c>
      <c r="Y2423">
        <v>795789</v>
      </c>
      <c r="Z2423">
        <v>19</v>
      </c>
      <c r="AA2423">
        <v>285</v>
      </c>
      <c r="AB2423">
        <v>2860</v>
      </c>
      <c r="AC2423">
        <v>815853</v>
      </c>
      <c r="AL2423">
        <v>4</v>
      </c>
      <c r="AM2423">
        <v>474</v>
      </c>
      <c r="AN2423">
        <v>2725</v>
      </c>
      <c r="AO2423">
        <v>1292780</v>
      </c>
      <c r="AP2423">
        <v>7</v>
      </c>
      <c r="AQ2423">
        <v>649</v>
      </c>
      <c r="AR2423">
        <v>2589</v>
      </c>
      <c r="AS2423">
        <v>1683234</v>
      </c>
    </row>
    <row r="2424" spans="1:45" x14ac:dyDescent="0.2">
      <c r="A2424" s="78">
        <v>40323</v>
      </c>
      <c r="B2424">
        <v>26</v>
      </c>
      <c r="C2424">
        <v>122</v>
      </c>
      <c r="D2424">
        <v>3100</v>
      </c>
      <c r="E2424">
        <v>377485</v>
      </c>
      <c r="F2424">
        <v>154</v>
      </c>
      <c r="G2424">
        <v>145</v>
      </c>
      <c r="H2424">
        <v>3133</v>
      </c>
      <c r="I2424">
        <v>460032</v>
      </c>
      <c r="J2424">
        <v>149</v>
      </c>
      <c r="K2424">
        <v>163</v>
      </c>
      <c r="L2424">
        <v>3225</v>
      </c>
      <c r="M2424">
        <v>525293</v>
      </c>
      <c r="N2424">
        <v>384</v>
      </c>
      <c r="O2424">
        <v>200</v>
      </c>
      <c r="P2424">
        <v>3197</v>
      </c>
      <c r="Q2424">
        <v>642542</v>
      </c>
      <c r="R2424">
        <v>185</v>
      </c>
      <c r="S2424">
        <v>227</v>
      </c>
      <c r="T2424">
        <v>3011</v>
      </c>
      <c r="U2424">
        <v>689741</v>
      </c>
      <c r="V2424">
        <v>84</v>
      </c>
      <c r="W2424">
        <v>258</v>
      </c>
      <c r="X2424">
        <v>2916</v>
      </c>
      <c r="Y2424">
        <v>754682</v>
      </c>
      <c r="Z2424">
        <v>37</v>
      </c>
      <c r="AA2424">
        <v>299</v>
      </c>
      <c r="AB2424">
        <v>2710</v>
      </c>
      <c r="AC2424">
        <v>809134</v>
      </c>
      <c r="AD2424">
        <v>54</v>
      </c>
      <c r="AE2424">
        <v>332</v>
      </c>
      <c r="AF2424">
        <v>2880</v>
      </c>
      <c r="AG2424">
        <v>955087</v>
      </c>
      <c r="AH2424">
        <v>19</v>
      </c>
      <c r="AI2424">
        <v>364</v>
      </c>
      <c r="AJ2424">
        <v>2880</v>
      </c>
      <c r="AK2424">
        <v>1047107</v>
      </c>
    </row>
    <row r="2425" spans="1:45" x14ac:dyDescent="0.2">
      <c r="A2425" s="78">
        <v>40323</v>
      </c>
      <c r="AP2425">
        <v>13</v>
      </c>
      <c r="AQ2425">
        <v>537</v>
      </c>
      <c r="AR2425">
        <v>2667</v>
      </c>
      <c r="AS2425">
        <v>1452874</v>
      </c>
    </row>
    <row r="2426" spans="1:45" x14ac:dyDescent="0.2">
      <c r="A2426" s="78">
        <v>40324</v>
      </c>
      <c r="F2426">
        <v>3</v>
      </c>
      <c r="G2426">
        <v>135</v>
      </c>
      <c r="H2426">
        <v>2900</v>
      </c>
      <c r="I2426">
        <v>392467</v>
      </c>
      <c r="V2426">
        <v>20</v>
      </c>
      <c r="W2426">
        <v>268</v>
      </c>
      <c r="X2426">
        <v>2880</v>
      </c>
      <c r="Y2426">
        <v>771552</v>
      </c>
      <c r="AP2426">
        <v>2</v>
      </c>
      <c r="AQ2426">
        <v>649</v>
      </c>
      <c r="AR2426">
        <v>2550</v>
      </c>
      <c r="AS2426">
        <v>1650600</v>
      </c>
    </row>
    <row r="2427" spans="1:45" x14ac:dyDescent="0.2">
      <c r="A2427" s="78">
        <v>40325</v>
      </c>
      <c r="B2427">
        <v>12</v>
      </c>
      <c r="C2427">
        <v>110</v>
      </c>
      <c r="D2427">
        <v>3083</v>
      </c>
      <c r="E2427">
        <v>337683</v>
      </c>
      <c r="F2427">
        <v>20</v>
      </c>
      <c r="G2427">
        <v>144</v>
      </c>
      <c r="H2427">
        <v>3050</v>
      </c>
      <c r="I2427">
        <v>437980</v>
      </c>
      <c r="J2427">
        <v>53</v>
      </c>
      <c r="K2427">
        <v>163</v>
      </c>
      <c r="L2427">
        <v>3130</v>
      </c>
      <c r="M2427">
        <v>514042</v>
      </c>
      <c r="N2427">
        <v>200</v>
      </c>
      <c r="O2427">
        <v>200</v>
      </c>
      <c r="P2427">
        <v>3073</v>
      </c>
      <c r="Q2427">
        <v>616320</v>
      </c>
      <c r="R2427">
        <v>122</v>
      </c>
      <c r="S2427">
        <v>237</v>
      </c>
      <c r="T2427">
        <v>3117</v>
      </c>
      <c r="U2427">
        <v>738632</v>
      </c>
      <c r="V2427">
        <v>88</v>
      </c>
      <c r="W2427">
        <v>269</v>
      </c>
      <c r="X2427">
        <v>3003</v>
      </c>
      <c r="Y2427">
        <v>815773</v>
      </c>
      <c r="Z2427">
        <v>87</v>
      </c>
      <c r="AA2427">
        <v>289</v>
      </c>
      <c r="AB2427">
        <v>2913</v>
      </c>
      <c r="AC2427">
        <v>857940</v>
      </c>
      <c r="AH2427">
        <v>1</v>
      </c>
      <c r="AI2427">
        <v>398</v>
      </c>
      <c r="AJ2427">
        <v>2660</v>
      </c>
      <c r="AK2427">
        <v>1058680</v>
      </c>
      <c r="AP2427">
        <v>10</v>
      </c>
      <c r="AQ2427">
        <v>440</v>
      </c>
      <c r="AR2427">
        <v>2647</v>
      </c>
      <c r="AS2427">
        <v>1180304</v>
      </c>
    </row>
    <row r="2428" spans="1:45" x14ac:dyDescent="0.2">
      <c r="A2428" s="78">
        <v>40325</v>
      </c>
      <c r="AL2428">
        <v>28</v>
      </c>
      <c r="AM2428">
        <v>452</v>
      </c>
      <c r="AN2428">
        <v>2730</v>
      </c>
      <c r="AO2428">
        <v>1235000</v>
      </c>
      <c r="AP2428">
        <v>2</v>
      </c>
      <c r="AQ2428">
        <v>691</v>
      </c>
      <c r="AR2428">
        <v>2475</v>
      </c>
      <c r="AS2428">
        <v>1708650</v>
      </c>
    </row>
    <row r="2429" spans="1:45" x14ac:dyDescent="0.2">
      <c r="A2429" s="78">
        <v>40326</v>
      </c>
      <c r="J2429">
        <v>51</v>
      </c>
      <c r="K2429">
        <v>154</v>
      </c>
      <c r="L2429">
        <v>3112</v>
      </c>
      <c r="M2429">
        <v>474543</v>
      </c>
      <c r="N2429">
        <v>64</v>
      </c>
      <c r="O2429">
        <v>191</v>
      </c>
      <c r="P2429">
        <v>3217</v>
      </c>
      <c r="Q2429">
        <v>615447</v>
      </c>
      <c r="V2429">
        <v>23</v>
      </c>
      <c r="W2429">
        <v>254</v>
      </c>
      <c r="X2429">
        <v>3080</v>
      </c>
      <c r="Y2429">
        <v>780981</v>
      </c>
      <c r="AP2429">
        <v>1</v>
      </c>
      <c r="AQ2429">
        <v>552</v>
      </c>
      <c r="AR2429">
        <v>2600</v>
      </c>
      <c r="AS2429">
        <v>1435200</v>
      </c>
    </row>
    <row r="2430" spans="1:45" x14ac:dyDescent="0.2">
      <c r="A2430" s="3"/>
    </row>
    <row r="2431" spans="1:45" x14ac:dyDescent="0.2">
      <c r="A2431" s="86">
        <v>40330</v>
      </c>
      <c r="B2431">
        <v>22</v>
      </c>
      <c r="C2431">
        <v>120</v>
      </c>
      <c r="D2431">
        <v>2975</v>
      </c>
      <c r="E2431">
        <v>355068</v>
      </c>
      <c r="F2431">
        <v>47</v>
      </c>
      <c r="G2431">
        <v>141</v>
      </c>
      <c r="H2431">
        <v>3075</v>
      </c>
      <c r="I2431">
        <v>439600</v>
      </c>
      <c r="J2431">
        <v>162</v>
      </c>
      <c r="K2431">
        <v>165</v>
      </c>
      <c r="L2431">
        <v>3133</v>
      </c>
      <c r="M2431">
        <v>516869</v>
      </c>
      <c r="N2431">
        <v>429</v>
      </c>
      <c r="O2431">
        <v>198</v>
      </c>
      <c r="P2431">
        <v>3092</v>
      </c>
      <c r="Q2431">
        <v>613517</v>
      </c>
      <c r="R2431">
        <v>189</v>
      </c>
      <c r="S2431">
        <v>234</v>
      </c>
      <c r="T2431">
        <v>2996</v>
      </c>
      <c r="U2431">
        <v>703340</v>
      </c>
      <c r="V2431">
        <v>125</v>
      </c>
      <c r="W2431">
        <v>264</v>
      </c>
      <c r="X2431">
        <v>2827</v>
      </c>
      <c r="Y2431">
        <v>745653</v>
      </c>
      <c r="Z2431">
        <v>133</v>
      </c>
      <c r="AA2431">
        <v>298</v>
      </c>
      <c r="AB2431">
        <v>2802</v>
      </c>
      <c r="AC2431">
        <v>841863</v>
      </c>
      <c r="AD2431">
        <v>83</v>
      </c>
      <c r="AE2431">
        <v>334</v>
      </c>
      <c r="AF2431">
        <v>2840</v>
      </c>
      <c r="AG2431">
        <v>944638</v>
      </c>
      <c r="AL2431">
        <v>9</v>
      </c>
      <c r="AM2431">
        <v>400</v>
      </c>
      <c r="AN2431">
        <v>2640</v>
      </c>
      <c r="AO2431">
        <v>1055413</v>
      </c>
      <c r="AP2431">
        <v>2</v>
      </c>
      <c r="AQ2431">
        <v>573</v>
      </c>
      <c r="AR2431">
        <v>2525</v>
      </c>
      <c r="AS2431">
        <v>1447400</v>
      </c>
    </row>
    <row r="2432" spans="1:45" x14ac:dyDescent="0.2">
      <c r="A2432" s="86">
        <v>40330</v>
      </c>
      <c r="AP2432">
        <v>2</v>
      </c>
      <c r="AQ2432">
        <v>586</v>
      </c>
      <c r="AR2432">
        <v>2620</v>
      </c>
      <c r="AS2432">
        <v>1534840</v>
      </c>
    </row>
    <row r="2433" spans="1:45" x14ac:dyDescent="0.2">
      <c r="A2433" s="86">
        <v>40332</v>
      </c>
      <c r="B2433">
        <v>14</v>
      </c>
      <c r="C2433">
        <v>123</v>
      </c>
      <c r="D2433">
        <v>3150</v>
      </c>
      <c r="E2433">
        <v>375129</v>
      </c>
      <c r="F2433">
        <v>34</v>
      </c>
      <c r="G2433">
        <v>141</v>
      </c>
      <c r="H2433">
        <v>3125</v>
      </c>
      <c r="I2433">
        <v>442756</v>
      </c>
      <c r="J2433">
        <v>102</v>
      </c>
      <c r="K2433">
        <v>167</v>
      </c>
      <c r="L2433">
        <v>3130</v>
      </c>
      <c r="M2433">
        <v>523701</v>
      </c>
      <c r="N2433">
        <v>181</v>
      </c>
      <c r="O2433">
        <v>197</v>
      </c>
      <c r="P2433">
        <v>3064</v>
      </c>
      <c r="Q2433">
        <v>608097</v>
      </c>
      <c r="R2433">
        <v>207</v>
      </c>
      <c r="S2433">
        <v>239</v>
      </c>
      <c r="T2433">
        <v>2908</v>
      </c>
      <c r="U2433">
        <v>705040</v>
      </c>
      <c r="V2433">
        <v>121</v>
      </c>
      <c r="W2433">
        <v>268</v>
      </c>
      <c r="X2433">
        <v>2801</v>
      </c>
      <c r="Y2433">
        <v>757675</v>
      </c>
      <c r="Z2433">
        <v>184</v>
      </c>
      <c r="AA2433">
        <v>295</v>
      </c>
      <c r="AB2433">
        <v>2745</v>
      </c>
      <c r="AC2433">
        <v>823267</v>
      </c>
      <c r="AD2433">
        <v>35</v>
      </c>
      <c r="AE2433">
        <v>344</v>
      </c>
      <c r="AF2433">
        <v>2720</v>
      </c>
      <c r="AG2433">
        <v>935959</v>
      </c>
      <c r="AP2433">
        <v>3</v>
      </c>
      <c r="AQ2433">
        <v>544</v>
      </c>
      <c r="AR2433">
        <v>2540</v>
      </c>
      <c r="AS2433">
        <v>1373000</v>
      </c>
    </row>
    <row r="2434" spans="1:45" x14ac:dyDescent="0.2">
      <c r="A2434" s="86">
        <v>40332</v>
      </c>
      <c r="Z2434">
        <v>1</v>
      </c>
      <c r="AA2434">
        <v>306</v>
      </c>
      <c r="AB2434">
        <v>2550</v>
      </c>
      <c r="AC2434">
        <v>780300</v>
      </c>
      <c r="AL2434">
        <v>5</v>
      </c>
      <c r="AM2434">
        <v>469</v>
      </c>
      <c r="AN2434">
        <v>2545</v>
      </c>
      <c r="AO2434">
        <v>1193444</v>
      </c>
      <c r="AP2434">
        <v>4</v>
      </c>
      <c r="AQ2434">
        <v>678</v>
      </c>
      <c r="AR2434">
        <v>2415</v>
      </c>
      <c r="AS2434">
        <v>1644690</v>
      </c>
    </row>
    <row r="2435" spans="1:45" x14ac:dyDescent="0.2">
      <c r="A2435" s="86">
        <v>40333</v>
      </c>
      <c r="B2435">
        <v>12</v>
      </c>
      <c r="C2435">
        <v>112</v>
      </c>
      <c r="D2435">
        <v>3225</v>
      </c>
      <c r="E2435">
        <v>362467</v>
      </c>
      <c r="F2435">
        <v>54</v>
      </c>
      <c r="G2435">
        <v>143</v>
      </c>
      <c r="H2435">
        <v>3083</v>
      </c>
      <c r="I2435">
        <v>436028</v>
      </c>
      <c r="J2435">
        <v>47</v>
      </c>
      <c r="K2435">
        <v>154</v>
      </c>
      <c r="L2435">
        <v>3088</v>
      </c>
      <c r="M2435">
        <v>481111</v>
      </c>
      <c r="N2435">
        <v>79</v>
      </c>
      <c r="O2435">
        <v>204</v>
      </c>
      <c r="P2435">
        <v>3088</v>
      </c>
      <c r="Q2435">
        <v>632742</v>
      </c>
      <c r="R2435">
        <v>23</v>
      </c>
      <c r="S2435">
        <v>241</v>
      </c>
      <c r="T2435">
        <v>2800</v>
      </c>
      <c r="U2435">
        <v>675409</v>
      </c>
      <c r="V2435">
        <v>60</v>
      </c>
      <c r="W2435">
        <v>261</v>
      </c>
      <c r="X2435">
        <v>2840</v>
      </c>
      <c r="Y2435">
        <v>766011</v>
      </c>
      <c r="Z2435">
        <v>130</v>
      </c>
      <c r="AA2435">
        <v>315</v>
      </c>
      <c r="AB2435">
        <v>2720</v>
      </c>
      <c r="AC2435">
        <v>879993</v>
      </c>
      <c r="AD2435">
        <v>8</v>
      </c>
      <c r="AE2435">
        <v>356</v>
      </c>
      <c r="AF2435">
        <v>2610</v>
      </c>
      <c r="AG2435">
        <v>926810</v>
      </c>
      <c r="AH2435">
        <v>1</v>
      </c>
      <c r="AI2435">
        <v>396</v>
      </c>
      <c r="AJ2435">
        <v>2680</v>
      </c>
      <c r="AK2435">
        <v>1061280</v>
      </c>
      <c r="AP2435">
        <v>1</v>
      </c>
      <c r="AQ2435">
        <v>634</v>
      </c>
      <c r="AR2435">
        <v>2350</v>
      </c>
      <c r="AS2435">
        <v>1489900</v>
      </c>
    </row>
    <row r="2436" spans="1:45" x14ac:dyDescent="0.2">
      <c r="A2436" s="86">
        <v>40337</v>
      </c>
      <c r="F2436">
        <v>61</v>
      </c>
      <c r="G2436">
        <v>135</v>
      </c>
      <c r="H2436">
        <v>3233</v>
      </c>
      <c r="I2436">
        <v>438167</v>
      </c>
      <c r="J2436">
        <v>121</v>
      </c>
      <c r="K2436">
        <v>167</v>
      </c>
      <c r="L2436">
        <v>3130</v>
      </c>
      <c r="M2436">
        <v>523027</v>
      </c>
      <c r="N2436">
        <v>539</v>
      </c>
      <c r="O2436">
        <v>203</v>
      </c>
      <c r="P2436">
        <v>3106</v>
      </c>
      <c r="Q2436">
        <v>629473</v>
      </c>
      <c r="R2436">
        <v>323</v>
      </c>
      <c r="S2436">
        <v>231</v>
      </c>
      <c r="T2436">
        <v>3032</v>
      </c>
      <c r="U2436">
        <v>702296</v>
      </c>
      <c r="V2436">
        <v>96</v>
      </c>
      <c r="W2436">
        <v>260</v>
      </c>
      <c r="X2436">
        <v>2840</v>
      </c>
      <c r="Y2436">
        <v>739331</v>
      </c>
      <c r="Z2436">
        <v>39</v>
      </c>
      <c r="AA2436">
        <v>307</v>
      </c>
      <c r="AB2436">
        <v>2787</v>
      </c>
      <c r="AC2436">
        <v>848174</v>
      </c>
      <c r="AH2436">
        <v>20</v>
      </c>
      <c r="AI2436">
        <v>381</v>
      </c>
      <c r="AJ2436">
        <v>2680</v>
      </c>
      <c r="AK2436">
        <v>1021080</v>
      </c>
    </row>
    <row r="2437" spans="1:45" x14ac:dyDescent="0.2">
      <c r="A2437" s="86">
        <v>40337</v>
      </c>
      <c r="AP2437">
        <v>38</v>
      </c>
      <c r="AQ2437">
        <v>509</v>
      </c>
      <c r="AR2437">
        <v>2560</v>
      </c>
      <c r="AS2437">
        <v>1335205</v>
      </c>
    </row>
    <row r="2438" spans="1:45" x14ac:dyDescent="0.2">
      <c r="A2438" s="86">
        <v>40338</v>
      </c>
      <c r="J2438">
        <v>36</v>
      </c>
      <c r="K2438">
        <v>169</v>
      </c>
      <c r="L2438">
        <v>3117</v>
      </c>
      <c r="M2438">
        <v>528728</v>
      </c>
      <c r="Z2438">
        <v>14</v>
      </c>
      <c r="AA2438">
        <v>309</v>
      </c>
      <c r="AB2438">
        <v>2700</v>
      </c>
      <c r="AC2438">
        <v>833529</v>
      </c>
    </row>
    <row r="2439" spans="1:45" x14ac:dyDescent="0.2">
      <c r="A2439" s="86">
        <v>40339</v>
      </c>
      <c r="B2439">
        <v>11</v>
      </c>
      <c r="C2439">
        <v>119</v>
      </c>
      <c r="D2439">
        <v>2800</v>
      </c>
      <c r="E2439">
        <v>355882</v>
      </c>
      <c r="F2439">
        <v>85</v>
      </c>
      <c r="G2439">
        <v>136</v>
      </c>
      <c r="H2439">
        <v>3450</v>
      </c>
      <c r="I2439">
        <v>475178</v>
      </c>
      <c r="J2439">
        <v>161</v>
      </c>
      <c r="K2439">
        <v>164</v>
      </c>
      <c r="L2439">
        <v>3225</v>
      </c>
      <c r="M2439">
        <v>548053</v>
      </c>
      <c r="N2439">
        <v>186</v>
      </c>
      <c r="O2439">
        <v>206</v>
      </c>
      <c r="P2439">
        <v>3211</v>
      </c>
      <c r="Q2439">
        <v>664075</v>
      </c>
      <c r="R2439">
        <v>268</v>
      </c>
      <c r="S2439">
        <v>238</v>
      </c>
      <c r="T2439">
        <v>3146</v>
      </c>
      <c r="U2439">
        <v>749273</v>
      </c>
      <c r="V2439">
        <v>188</v>
      </c>
      <c r="W2439">
        <v>268</v>
      </c>
      <c r="X2439">
        <v>2965</v>
      </c>
      <c r="Y2439">
        <v>799682</v>
      </c>
      <c r="Z2439">
        <v>22</v>
      </c>
      <c r="AA2439">
        <v>299</v>
      </c>
      <c r="AB2439">
        <v>2810</v>
      </c>
      <c r="AC2439">
        <v>892840</v>
      </c>
      <c r="AD2439">
        <v>14</v>
      </c>
      <c r="AE2439">
        <v>335</v>
      </c>
      <c r="AF2439">
        <v>2690</v>
      </c>
      <c r="AG2439">
        <v>927929</v>
      </c>
      <c r="AH2439">
        <v>32</v>
      </c>
      <c r="AI2439">
        <v>365</v>
      </c>
      <c r="AJ2439">
        <v>2800</v>
      </c>
      <c r="AK2439">
        <v>1022992</v>
      </c>
      <c r="AP2439">
        <v>19</v>
      </c>
      <c r="AQ2439">
        <v>450</v>
      </c>
      <c r="AR2439">
        <v>2540</v>
      </c>
      <c r="AS2439">
        <v>1163404</v>
      </c>
    </row>
    <row r="2440" spans="1:45" x14ac:dyDescent="0.2">
      <c r="A2440" s="86">
        <v>40339</v>
      </c>
      <c r="AH2440">
        <v>1</v>
      </c>
      <c r="AI2440">
        <v>374</v>
      </c>
      <c r="AJ2440">
        <v>2500</v>
      </c>
      <c r="AK2440">
        <v>935000</v>
      </c>
      <c r="AP2440">
        <v>3</v>
      </c>
      <c r="AQ2440">
        <v>489</v>
      </c>
      <c r="AR2440">
        <v>2350</v>
      </c>
      <c r="AS2440">
        <v>1166733</v>
      </c>
    </row>
    <row r="2441" spans="1:45" x14ac:dyDescent="0.2">
      <c r="A2441" s="86">
        <v>40340</v>
      </c>
      <c r="F2441">
        <v>29</v>
      </c>
      <c r="G2441">
        <v>148</v>
      </c>
      <c r="H2441">
        <v>3150</v>
      </c>
      <c r="I2441">
        <v>467286</v>
      </c>
      <c r="J2441">
        <v>7</v>
      </c>
      <c r="K2441">
        <v>171</v>
      </c>
      <c r="L2441">
        <v>3250</v>
      </c>
      <c r="M2441">
        <v>557143</v>
      </c>
      <c r="N2441">
        <v>43</v>
      </c>
      <c r="O2441">
        <v>203</v>
      </c>
      <c r="P2441">
        <v>3162</v>
      </c>
      <c r="Q2441">
        <v>640693</v>
      </c>
      <c r="R2441">
        <v>7</v>
      </c>
      <c r="S2441">
        <v>247</v>
      </c>
      <c r="T2441">
        <v>2900</v>
      </c>
      <c r="U2441">
        <v>715057</v>
      </c>
      <c r="V2441">
        <v>18</v>
      </c>
      <c r="W2441">
        <v>272</v>
      </c>
      <c r="X2441">
        <v>2820</v>
      </c>
      <c r="Y2441">
        <v>766100</v>
      </c>
      <c r="Z2441">
        <v>50</v>
      </c>
      <c r="AA2441">
        <v>299</v>
      </c>
      <c r="AB2441">
        <v>2800</v>
      </c>
      <c r="AC2441">
        <v>829476</v>
      </c>
      <c r="AH2441">
        <v>1</v>
      </c>
      <c r="AI2441">
        <v>394</v>
      </c>
      <c r="AJ2441">
        <v>2700</v>
      </c>
      <c r="AK2441">
        <v>1063800</v>
      </c>
    </row>
    <row r="2442" spans="1:45" x14ac:dyDescent="0.2">
      <c r="A2442" s="86">
        <v>40344</v>
      </c>
      <c r="B2442">
        <v>2</v>
      </c>
      <c r="C2442">
        <v>109</v>
      </c>
      <c r="D2442">
        <v>3050</v>
      </c>
      <c r="E2442">
        <v>332450</v>
      </c>
      <c r="F2442">
        <v>48</v>
      </c>
      <c r="G2442">
        <v>141</v>
      </c>
      <c r="H2442">
        <v>3050</v>
      </c>
      <c r="I2442">
        <v>446283</v>
      </c>
      <c r="J2442">
        <v>90</v>
      </c>
      <c r="K2442">
        <v>160</v>
      </c>
      <c r="L2442">
        <v>3258</v>
      </c>
      <c r="M2442">
        <v>522751</v>
      </c>
      <c r="N2442">
        <v>375</v>
      </c>
      <c r="O2442">
        <v>205</v>
      </c>
      <c r="P2442">
        <v>3256</v>
      </c>
      <c r="Q2442">
        <v>667195</v>
      </c>
      <c r="R2442">
        <v>190</v>
      </c>
      <c r="S2442">
        <v>234</v>
      </c>
      <c r="T2442">
        <v>3110</v>
      </c>
      <c r="U2442">
        <v>728458</v>
      </c>
      <c r="V2442">
        <v>243</v>
      </c>
      <c r="W2442">
        <v>262</v>
      </c>
      <c r="X2442">
        <v>2957</v>
      </c>
      <c r="Y2442">
        <v>774548</v>
      </c>
      <c r="Z2442">
        <v>128</v>
      </c>
      <c r="AA2442">
        <v>304</v>
      </c>
      <c r="AB2442">
        <v>2866</v>
      </c>
      <c r="AC2442">
        <v>873951</v>
      </c>
      <c r="AD2442">
        <v>18</v>
      </c>
      <c r="AE2442">
        <v>348</v>
      </c>
      <c r="AF2442">
        <v>2820</v>
      </c>
      <c r="AG2442">
        <v>980107</v>
      </c>
      <c r="AH2442">
        <v>48</v>
      </c>
      <c r="AI2442">
        <v>367</v>
      </c>
      <c r="AJ2442">
        <v>2787</v>
      </c>
      <c r="AK2442">
        <v>1021440</v>
      </c>
      <c r="AP2442">
        <v>1</v>
      </c>
      <c r="AQ2442">
        <v>704</v>
      </c>
      <c r="AR2442">
        <v>2700</v>
      </c>
      <c r="AS2442">
        <v>1900800</v>
      </c>
    </row>
    <row r="2443" spans="1:45" x14ac:dyDescent="0.2">
      <c r="A2443" s="86">
        <v>40344</v>
      </c>
      <c r="AP2443">
        <v>19</v>
      </c>
      <c r="AQ2443">
        <v>448</v>
      </c>
      <c r="AR2443">
        <v>2560</v>
      </c>
      <c r="AS2443">
        <v>1161371</v>
      </c>
    </row>
    <row r="2444" spans="1:45" x14ac:dyDescent="0.2">
      <c r="A2444" s="86">
        <v>40345</v>
      </c>
      <c r="F2444">
        <v>59</v>
      </c>
      <c r="G2444">
        <v>144</v>
      </c>
      <c r="H2444">
        <v>3200</v>
      </c>
      <c r="I2444">
        <v>461017</v>
      </c>
      <c r="J2444">
        <v>30</v>
      </c>
      <c r="K2444">
        <v>153</v>
      </c>
      <c r="L2444">
        <v>3200</v>
      </c>
      <c r="M2444">
        <v>489387</v>
      </c>
      <c r="AH2444">
        <v>15</v>
      </c>
      <c r="AI2444">
        <v>397</v>
      </c>
      <c r="AJ2444">
        <v>2600</v>
      </c>
      <c r="AK2444">
        <v>1032027</v>
      </c>
      <c r="AP2444">
        <v>2</v>
      </c>
      <c r="AQ2444">
        <v>542</v>
      </c>
      <c r="AR2444">
        <v>2500</v>
      </c>
      <c r="AS2444">
        <v>1355000</v>
      </c>
    </row>
    <row r="2445" spans="1:45" x14ac:dyDescent="0.2">
      <c r="A2445" s="86">
        <v>40346</v>
      </c>
      <c r="B2445">
        <v>9</v>
      </c>
      <c r="C2445">
        <v>125</v>
      </c>
      <c r="D2445">
        <v>3000</v>
      </c>
      <c r="E2445">
        <v>375333</v>
      </c>
      <c r="F2445">
        <v>104</v>
      </c>
      <c r="G2445">
        <v>142</v>
      </c>
      <c r="H2445">
        <v>3142</v>
      </c>
      <c r="I2445">
        <v>449804</v>
      </c>
      <c r="J2445">
        <v>188</v>
      </c>
      <c r="K2445">
        <v>165</v>
      </c>
      <c r="L2445">
        <v>3196</v>
      </c>
      <c r="M2445">
        <v>532732</v>
      </c>
      <c r="N2445">
        <v>274</v>
      </c>
      <c r="O2445">
        <v>198</v>
      </c>
      <c r="P2445">
        <v>3129</v>
      </c>
      <c r="Q2445">
        <v>632959</v>
      </c>
      <c r="R2445">
        <v>297</v>
      </c>
      <c r="S2445">
        <v>234</v>
      </c>
      <c r="T2445">
        <v>3075</v>
      </c>
      <c r="U2445">
        <v>722504</v>
      </c>
      <c r="V2445">
        <v>247</v>
      </c>
      <c r="W2445">
        <v>265</v>
      </c>
      <c r="X2445">
        <v>2882</v>
      </c>
      <c r="Y2445">
        <v>764053</v>
      </c>
      <c r="Z2445">
        <v>62</v>
      </c>
      <c r="AA2445">
        <v>302</v>
      </c>
      <c r="AB2445">
        <v>2755</v>
      </c>
      <c r="AC2445">
        <v>837812</v>
      </c>
      <c r="AD2445">
        <v>125</v>
      </c>
      <c r="AE2445">
        <v>344</v>
      </c>
      <c r="AF2445">
        <v>2700</v>
      </c>
      <c r="AG2445">
        <v>931196</v>
      </c>
      <c r="AH2445">
        <v>1</v>
      </c>
      <c r="AI2445">
        <v>390</v>
      </c>
      <c r="AJ2445">
        <v>2680</v>
      </c>
      <c r="AK2445">
        <v>1045200</v>
      </c>
    </row>
    <row r="2446" spans="1:45" x14ac:dyDescent="0.2">
      <c r="A2446" s="86">
        <v>40346</v>
      </c>
      <c r="AD2446">
        <v>1</v>
      </c>
      <c r="AE2446">
        <v>350</v>
      </c>
      <c r="AF2446">
        <v>2450</v>
      </c>
      <c r="AG2446">
        <v>857500</v>
      </c>
      <c r="AH2446">
        <v>3</v>
      </c>
      <c r="AI2446">
        <v>373</v>
      </c>
      <c r="AJ2446">
        <v>2450</v>
      </c>
      <c r="AK2446">
        <v>906533</v>
      </c>
      <c r="AL2446">
        <v>9</v>
      </c>
      <c r="AM2446">
        <v>412</v>
      </c>
      <c r="AN2446">
        <v>2490</v>
      </c>
      <c r="AO2446">
        <v>1021631</v>
      </c>
      <c r="AP2446">
        <v>2</v>
      </c>
      <c r="AQ2446">
        <v>562</v>
      </c>
      <c r="AR2446">
        <v>2450</v>
      </c>
      <c r="AS2446">
        <v>1383700</v>
      </c>
    </row>
    <row r="2447" spans="1:45" x14ac:dyDescent="0.2">
      <c r="A2447" s="86">
        <v>40347</v>
      </c>
      <c r="F2447">
        <v>27</v>
      </c>
      <c r="G2447">
        <v>149</v>
      </c>
      <c r="H2447">
        <v>3100</v>
      </c>
      <c r="I2447">
        <v>461096</v>
      </c>
      <c r="J2447">
        <v>39</v>
      </c>
      <c r="K2447">
        <v>167</v>
      </c>
      <c r="L2447">
        <v>3150</v>
      </c>
      <c r="M2447">
        <v>536203</v>
      </c>
      <c r="N2447">
        <v>31</v>
      </c>
      <c r="O2447">
        <v>193</v>
      </c>
      <c r="P2447">
        <v>3100</v>
      </c>
      <c r="Q2447">
        <v>606223</v>
      </c>
      <c r="R2447">
        <v>40</v>
      </c>
      <c r="S2447">
        <v>232</v>
      </c>
      <c r="T2447">
        <v>3055</v>
      </c>
      <c r="U2447">
        <v>704474</v>
      </c>
      <c r="V2447">
        <v>21</v>
      </c>
      <c r="W2447">
        <v>270</v>
      </c>
      <c r="X2447">
        <v>2880</v>
      </c>
      <c r="Y2447">
        <v>778971</v>
      </c>
      <c r="AL2447">
        <v>1</v>
      </c>
      <c r="AM2447">
        <v>456</v>
      </c>
      <c r="AN2447">
        <v>2400</v>
      </c>
      <c r="AO2447">
        <v>1094400</v>
      </c>
      <c r="AP2447">
        <v>1</v>
      </c>
      <c r="AQ2447">
        <v>584</v>
      </c>
      <c r="AR2447">
        <v>2400</v>
      </c>
      <c r="AS2447">
        <v>1401600</v>
      </c>
    </row>
    <row r="2448" spans="1:45" x14ac:dyDescent="0.2">
      <c r="A2448" s="86">
        <v>40350</v>
      </c>
      <c r="AP2448">
        <v>7</v>
      </c>
      <c r="AQ2448">
        <v>592</v>
      </c>
      <c r="AR2448">
        <v>2340</v>
      </c>
      <c r="AS2448">
        <v>1385351</v>
      </c>
    </row>
    <row r="2449" spans="1:45" x14ac:dyDescent="0.2">
      <c r="A2449" s="86">
        <v>40351</v>
      </c>
      <c r="B2449">
        <v>43</v>
      </c>
      <c r="C2449">
        <v>122</v>
      </c>
      <c r="D2449">
        <v>3175</v>
      </c>
      <c r="E2449">
        <v>395084</v>
      </c>
      <c r="F2449">
        <v>89</v>
      </c>
      <c r="G2449">
        <v>143</v>
      </c>
      <c r="H2449">
        <v>3333</v>
      </c>
      <c r="I2449">
        <v>476706</v>
      </c>
      <c r="J2449">
        <v>66</v>
      </c>
      <c r="K2449">
        <v>165</v>
      </c>
      <c r="L2449">
        <v>3233</v>
      </c>
      <c r="M2449">
        <v>538021</v>
      </c>
      <c r="N2449">
        <v>472</v>
      </c>
      <c r="O2449">
        <v>200</v>
      </c>
      <c r="P2449">
        <v>3152</v>
      </c>
      <c r="Q2449">
        <v>634946</v>
      </c>
      <c r="R2449">
        <v>249</v>
      </c>
      <c r="S2449">
        <v>231</v>
      </c>
      <c r="T2449">
        <v>3085</v>
      </c>
      <c r="U2449">
        <v>711223</v>
      </c>
      <c r="V2449">
        <v>275</v>
      </c>
      <c r="W2449">
        <v>267</v>
      </c>
      <c r="X2449">
        <v>2844</v>
      </c>
      <c r="Y2449">
        <v>758498</v>
      </c>
      <c r="Z2449">
        <v>181</v>
      </c>
      <c r="AA2449">
        <v>304</v>
      </c>
      <c r="AB2449">
        <v>2807</v>
      </c>
      <c r="AC2449">
        <v>857721</v>
      </c>
      <c r="AD2449">
        <v>94</v>
      </c>
      <c r="AE2449">
        <v>332</v>
      </c>
      <c r="AF2449">
        <v>2780</v>
      </c>
      <c r="AG2449">
        <v>925229</v>
      </c>
      <c r="AH2449">
        <v>63</v>
      </c>
      <c r="AI2449">
        <v>367</v>
      </c>
      <c r="AJ2449">
        <v>2735</v>
      </c>
      <c r="AK2449">
        <v>1009504</v>
      </c>
    </row>
    <row r="2450" spans="1:45" x14ac:dyDescent="0.2">
      <c r="A2450" s="86">
        <v>40351</v>
      </c>
      <c r="AP2450">
        <v>9</v>
      </c>
      <c r="AQ2450">
        <v>521</v>
      </c>
      <c r="AR2450">
        <v>2507</v>
      </c>
      <c r="AS2450">
        <v>1307582</v>
      </c>
    </row>
    <row r="2451" spans="1:45" x14ac:dyDescent="0.2">
      <c r="A2451" s="86">
        <v>40352</v>
      </c>
      <c r="B2451">
        <v>1</v>
      </c>
      <c r="C2451">
        <v>128</v>
      </c>
      <c r="D2451">
        <v>2600</v>
      </c>
      <c r="E2451">
        <v>332800</v>
      </c>
      <c r="N2451">
        <v>22</v>
      </c>
      <c r="O2451">
        <v>210</v>
      </c>
      <c r="P2451">
        <v>3125</v>
      </c>
      <c r="Q2451">
        <v>656818</v>
      </c>
      <c r="R2451">
        <v>18</v>
      </c>
      <c r="S2451">
        <v>248</v>
      </c>
      <c r="T2451">
        <v>2760</v>
      </c>
      <c r="U2451">
        <v>683253</v>
      </c>
      <c r="Z2451">
        <v>15</v>
      </c>
      <c r="AA2451">
        <v>285</v>
      </c>
      <c r="AB2451">
        <v>2680</v>
      </c>
      <c r="AC2451">
        <v>765051</v>
      </c>
    </row>
    <row r="2452" spans="1:45" x14ac:dyDescent="0.2">
      <c r="A2452" s="86">
        <v>40353</v>
      </c>
      <c r="B2452">
        <v>31</v>
      </c>
      <c r="C2452">
        <v>127</v>
      </c>
      <c r="D2452">
        <v>3100</v>
      </c>
      <c r="E2452">
        <v>399574</v>
      </c>
      <c r="F2452">
        <v>14</v>
      </c>
      <c r="G2452">
        <v>140</v>
      </c>
      <c r="H2452">
        <v>3075</v>
      </c>
      <c r="I2452">
        <v>430486</v>
      </c>
      <c r="J2452">
        <v>319</v>
      </c>
      <c r="K2452">
        <v>163</v>
      </c>
      <c r="L2452">
        <v>3084</v>
      </c>
      <c r="M2452">
        <v>506140</v>
      </c>
      <c r="N2452">
        <v>397</v>
      </c>
      <c r="O2452">
        <v>194</v>
      </c>
      <c r="P2452">
        <v>3053</v>
      </c>
      <c r="Q2452">
        <v>593878</v>
      </c>
      <c r="R2452">
        <v>237</v>
      </c>
      <c r="S2452">
        <v>232</v>
      </c>
      <c r="T2452">
        <v>3046</v>
      </c>
      <c r="U2452">
        <v>709832</v>
      </c>
      <c r="V2452">
        <v>49</v>
      </c>
      <c r="W2452">
        <v>271</v>
      </c>
      <c r="X2452">
        <v>2883</v>
      </c>
      <c r="Y2452">
        <v>776106</v>
      </c>
      <c r="Z2452">
        <v>67</v>
      </c>
      <c r="AA2452">
        <v>300</v>
      </c>
      <c r="AB2452">
        <v>2815</v>
      </c>
      <c r="AC2452">
        <v>845526</v>
      </c>
      <c r="AD2452">
        <v>51</v>
      </c>
      <c r="AE2452">
        <v>343</v>
      </c>
      <c r="AF2452">
        <v>2700</v>
      </c>
      <c r="AG2452">
        <v>923655</v>
      </c>
      <c r="AH2452">
        <v>15</v>
      </c>
      <c r="AI2452">
        <v>363</v>
      </c>
      <c r="AJ2452">
        <v>2720</v>
      </c>
      <c r="AK2452">
        <v>987904</v>
      </c>
      <c r="AP2452">
        <v>1</v>
      </c>
      <c r="AQ2452">
        <v>486</v>
      </c>
      <c r="AR2452">
        <v>2520</v>
      </c>
      <c r="AS2452">
        <v>1224720</v>
      </c>
    </row>
    <row r="2453" spans="1:45" x14ac:dyDescent="0.2">
      <c r="A2453" s="86">
        <v>40353</v>
      </c>
      <c r="AP2453">
        <v>1</v>
      </c>
      <c r="AQ2453">
        <v>558</v>
      </c>
      <c r="AR2453">
        <v>2300</v>
      </c>
      <c r="AS2453">
        <v>1283400</v>
      </c>
    </row>
    <row r="2454" spans="1:45" x14ac:dyDescent="0.2">
      <c r="A2454" s="86">
        <v>40354</v>
      </c>
      <c r="B2454">
        <v>7</v>
      </c>
      <c r="C2454">
        <v>127</v>
      </c>
      <c r="D2454">
        <v>3300</v>
      </c>
      <c r="E2454">
        <v>418629</v>
      </c>
      <c r="J2454">
        <v>58</v>
      </c>
      <c r="K2454">
        <v>167</v>
      </c>
      <c r="L2454">
        <v>3162</v>
      </c>
      <c r="M2454">
        <v>518693</v>
      </c>
      <c r="N2454">
        <v>199</v>
      </c>
      <c r="O2454">
        <v>204</v>
      </c>
      <c r="P2454">
        <v>3235</v>
      </c>
      <c r="Q2454">
        <v>661048</v>
      </c>
      <c r="V2454">
        <v>32</v>
      </c>
      <c r="W2454">
        <v>259</v>
      </c>
      <c r="X2454">
        <v>3150</v>
      </c>
      <c r="Y2454">
        <v>816244</v>
      </c>
    </row>
    <row r="2455" spans="1:45" x14ac:dyDescent="0.2">
      <c r="A2455" s="86">
        <v>40357</v>
      </c>
      <c r="AP2455">
        <v>7</v>
      </c>
      <c r="AQ2455">
        <v>668</v>
      </c>
      <c r="AR2455">
        <v>2221</v>
      </c>
      <c r="AS2455">
        <v>1485229</v>
      </c>
    </row>
    <row r="2456" spans="1:45" x14ac:dyDescent="0.2">
      <c r="A2456" s="86">
        <v>40358</v>
      </c>
      <c r="F2456">
        <v>100</v>
      </c>
      <c r="G2456">
        <v>139</v>
      </c>
      <c r="H2456">
        <v>3150</v>
      </c>
      <c r="I2456">
        <v>451505</v>
      </c>
      <c r="J2456">
        <v>139</v>
      </c>
      <c r="K2456">
        <v>170</v>
      </c>
      <c r="L2456">
        <v>3179</v>
      </c>
      <c r="M2456">
        <v>540791</v>
      </c>
      <c r="N2456">
        <v>314</v>
      </c>
      <c r="O2456">
        <v>199</v>
      </c>
      <c r="P2456">
        <v>3087</v>
      </c>
      <c r="Q2456">
        <v>615167</v>
      </c>
      <c r="R2456">
        <v>282</v>
      </c>
      <c r="S2456">
        <v>236</v>
      </c>
      <c r="T2456">
        <v>2959</v>
      </c>
      <c r="U2456">
        <v>705389</v>
      </c>
      <c r="V2456">
        <v>86</v>
      </c>
      <c r="W2456">
        <v>268</v>
      </c>
      <c r="X2456">
        <v>2905</v>
      </c>
      <c r="Y2456">
        <v>776318</v>
      </c>
      <c r="Z2456">
        <v>113</v>
      </c>
      <c r="AA2456">
        <v>297</v>
      </c>
      <c r="AB2456">
        <v>2736</v>
      </c>
      <c r="AC2456">
        <v>824371</v>
      </c>
      <c r="AP2456">
        <v>1</v>
      </c>
      <c r="AQ2456">
        <v>464</v>
      </c>
      <c r="AR2456">
        <v>2800</v>
      </c>
      <c r="AS2456">
        <v>1299200</v>
      </c>
    </row>
    <row r="2457" spans="1:45" x14ac:dyDescent="0.2">
      <c r="A2457" s="86">
        <v>40358</v>
      </c>
      <c r="AP2457">
        <v>3</v>
      </c>
      <c r="AQ2457">
        <v>570</v>
      </c>
      <c r="AR2457">
        <v>2387</v>
      </c>
      <c r="AS2457">
        <v>1360773</v>
      </c>
    </row>
    <row r="2458" spans="1:45" x14ac:dyDescent="0.2">
      <c r="A2458" s="86">
        <v>40359</v>
      </c>
      <c r="J2458">
        <v>45</v>
      </c>
      <c r="K2458">
        <v>165</v>
      </c>
      <c r="L2458">
        <v>3100</v>
      </c>
      <c r="M2458">
        <v>515411</v>
      </c>
      <c r="N2458">
        <v>25</v>
      </c>
      <c r="O2458">
        <v>185</v>
      </c>
      <c r="P2458">
        <v>3000</v>
      </c>
      <c r="Q2458">
        <v>554160</v>
      </c>
      <c r="AP2458">
        <v>1</v>
      </c>
      <c r="AQ2458">
        <v>632</v>
      </c>
      <c r="AR2458">
        <v>2360</v>
      </c>
      <c r="AS2458">
        <v>1491520</v>
      </c>
    </row>
    <row r="2459" spans="1:45" x14ac:dyDescent="0.2">
      <c r="B2459" s="81"/>
      <c r="C2459" s="81"/>
      <c r="D2459" s="81"/>
      <c r="E2459" s="81"/>
      <c r="F2459" s="81"/>
      <c r="G2459" s="81"/>
      <c r="H2459" s="81"/>
      <c r="I2459" s="81"/>
      <c r="J2459" s="81"/>
      <c r="K2459" s="81"/>
      <c r="L2459" s="81"/>
      <c r="M2459" s="81"/>
      <c r="N2459" s="81"/>
      <c r="O2459" s="81"/>
      <c r="P2459" s="81"/>
      <c r="Q2459" s="81"/>
      <c r="R2459" s="81"/>
      <c r="S2459" s="81"/>
      <c r="T2459" s="81"/>
      <c r="U2459" s="81"/>
      <c r="V2459" s="81"/>
      <c r="W2459" s="81"/>
      <c r="X2459" s="81"/>
      <c r="Y2459" s="81"/>
      <c r="Z2459" s="81"/>
      <c r="AA2459" s="81"/>
      <c r="AB2459" s="81"/>
      <c r="AC2459" s="81"/>
      <c r="AD2459" s="81"/>
      <c r="AE2459" s="81"/>
      <c r="AF2459" s="81"/>
      <c r="AG2459" s="81"/>
      <c r="AH2459" s="81"/>
      <c r="AI2459" s="81"/>
      <c r="AJ2459" s="81"/>
      <c r="AK2459" s="81"/>
      <c r="AL2459" s="81"/>
      <c r="AM2459" s="81"/>
      <c r="AN2459" s="81"/>
      <c r="AO2459" s="81"/>
      <c r="AP2459" s="81"/>
      <c r="AQ2459" s="81"/>
      <c r="AR2459" s="81"/>
      <c r="AS2459" s="81"/>
    </row>
    <row r="2461" spans="1:45" x14ac:dyDescent="0.2">
      <c r="A2461" s="63" t="s">
        <v>124</v>
      </c>
      <c r="B2461">
        <v>80</v>
      </c>
      <c r="C2461">
        <v>117</v>
      </c>
      <c r="D2461">
        <v>3317</v>
      </c>
      <c r="E2461">
        <v>386796</v>
      </c>
      <c r="F2461">
        <v>36</v>
      </c>
      <c r="G2461">
        <v>139</v>
      </c>
      <c r="H2461">
        <v>3188</v>
      </c>
      <c r="I2461">
        <v>454839</v>
      </c>
      <c r="J2461">
        <v>170</v>
      </c>
      <c r="K2461">
        <v>164</v>
      </c>
      <c r="L2461">
        <v>3177</v>
      </c>
      <c r="M2461">
        <v>524308</v>
      </c>
      <c r="N2461">
        <v>318</v>
      </c>
      <c r="O2461">
        <v>198</v>
      </c>
      <c r="P2461">
        <v>3059</v>
      </c>
      <c r="Q2461">
        <v>619245</v>
      </c>
      <c r="R2461">
        <v>113</v>
      </c>
      <c r="S2461">
        <v>262</v>
      </c>
      <c r="T2461">
        <v>2856</v>
      </c>
      <c r="U2461">
        <v>764865</v>
      </c>
      <c r="V2461">
        <v>35</v>
      </c>
      <c r="W2461">
        <v>303</v>
      </c>
      <c r="X2461">
        <v>2770</v>
      </c>
      <c r="Y2461">
        <v>839997</v>
      </c>
    </row>
    <row r="2462" spans="1:45" x14ac:dyDescent="0.2">
      <c r="A2462" s="63" t="s">
        <v>124</v>
      </c>
      <c r="AL2462">
        <v>1</v>
      </c>
      <c r="AM2462">
        <v>410</v>
      </c>
      <c r="AN2462">
        <v>2000</v>
      </c>
      <c r="AO2462">
        <v>820000</v>
      </c>
      <c r="AP2462">
        <v>5</v>
      </c>
      <c r="AQ2462">
        <v>603</v>
      </c>
      <c r="AR2462">
        <v>2120</v>
      </c>
      <c r="AS2462">
        <v>1280880</v>
      </c>
    </row>
    <row r="2463" spans="1:45" x14ac:dyDescent="0.2">
      <c r="A2463" s="63" t="s">
        <v>125</v>
      </c>
      <c r="F2463">
        <v>21</v>
      </c>
      <c r="G2463">
        <v>148</v>
      </c>
      <c r="H2463">
        <v>3300</v>
      </c>
      <c r="I2463">
        <v>488714</v>
      </c>
      <c r="J2463">
        <v>27</v>
      </c>
      <c r="K2463">
        <v>159</v>
      </c>
      <c r="L2463">
        <v>3050</v>
      </c>
      <c r="M2463">
        <v>483933</v>
      </c>
      <c r="N2463">
        <v>109</v>
      </c>
      <c r="O2463">
        <v>201</v>
      </c>
      <c r="P2463">
        <v>3040</v>
      </c>
      <c r="Q2463">
        <v>609977</v>
      </c>
      <c r="R2463">
        <v>20</v>
      </c>
      <c r="S2463">
        <v>235</v>
      </c>
      <c r="T2463">
        <v>2900</v>
      </c>
      <c r="U2463">
        <v>680630</v>
      </c>
      <c r="V2463">
        <v>5</v>
      </c>
      <c r="W2463">
        <v>260</v>
      </c>
      <c r="X2463">
        <v>2760</v>
      </c>
      <c r="Y2463">
        <v>716496</v>
      </c>
      <c r="Z2463">
        <v>23</v>
      </c>
      <c r="AA2463">
        <v>302</v>
      </c>
      <c r="AB2463">
        <v>2770</v>
      </c>
      <c r="AC2463">
        <v>839786</v>
      </c>
    </row>
    <row r="2464" spans="1:45" x14ac:dyDescent="0.2">
      <c r="A2464" s="63" t="s">
        <v>126</v>
      </c>
      <c r="B2464">
        <v>10</v>
      </c>
      <c r="C2464">
        <v>124</v>
      </c>
      <c r="D2464">
        <v>3150</v>
      </c>
      <c r="E2464">
        <v>389340</v>
      </c>
      <c r="J2464">
        <v>248</v>
      </c>
      <c r="K2464">
        <v>164</v>
      </c>
      <c r="L2464">
        <v>3158</v>
      </c>
      <c r="M2464">
        <v>518879</v>
      </c>
      <c r="N2464">
        <v>580</v>
      </c>
      <c r="O2464">
        <v>208</v>
      </c>
      <c r="P2464">
        <v>3131</v>
      </c>
      <c r="Q2464">
        <v>654868</v>
      </c>
      <c r="R2464">
        <v>288</v>
      </c>
      <c r="S2464">
        <v>233</v>
      </c>
      <c r="T2464">
        <v>2992</v>
      </c>
      <c r="U2464">
        <v>693767</v>
      </c>
      <c r="V2464">
        <v>135</v>
      </c>
      <c r="W2464">
        <v>269</v>
      </c>
      <c r="X2464">
        <v>2844</v>
      </c>
      <c r="Y2464">
        <v>760979</v>
      </c>
      <c r="Z2464">
        <v>94</v>
      </c>
      <c r="AA2464">
        <v>305</v>
      </c>
      <c r="AB2464">
        <v>2784</v>
      </c>
      <c r="AC2464">
        <v>849328</v>
      </c>
      <c r="AD2464">
        <v>110</v>
      </c>
      <c r="AE2464">
        <v>338</v>
      </c>
      <c r="AF2464">
        <v>2743</v>
      </c>
      <c r="AG2464">
        <v>927209</v>
      </c>
    </row>
    <row r="2465" spans="1:45" x14ac:dyDescent="0.2">
      <c r="A2465" s="63" t="s">
        <v>126</v>
      </c>
      <c r="AP2465">
        <v>4</v>
      </c>
      <c r="AQ2465">
        <v>668</v>
      </c>
      <c r="AR2465">
        <v>2250</v>
      </c>
      <c r="AS2465">
        <v>1496980</v>
      </c>
    </row>
    <row r="2466" spans="1:45" x14ac:dyDescent="0.2">
      <c r="A2466" s="63" t="s">
        <v>127</v>
      </c>
      <c r="J2466">
        <v>7</v>
      </c>
      <c r="K2466">
        <v>150</v>
      </c>
      <c r="L2466">
        <v>3150</v>
      </c>
      <c r="M2466">
        <v>472500</v>
      </c>
      <c r="N2466">
        <v>38</v>
      </c>
      <c r="O2466">
        <v>191</v>
      </c>
      <c r="P2466">
        <v>3050</v>
      </c>
      <c r="Q2466">
        <v>584337</v>
      </c>
      <c r="V2466">
        <v>22</v>
      </c>
      <c r="W2466">
        <v>251</v>
      </c>
      <c r="X2466">
        <v>2880</v>
      </c>
      <c r="Y2466">
        <v>723404</v>
      </c>
      <c r="Z2466">
        <v>1</v>
      </c>
      <c r="AA2466">
        <v>289</v>
      </c>
      <c r="AB2466">
        <v>2300</v>
      </c>
      <c r="AC2466">
        <v>664700</v>
      </c>
    </row>
    <row r="2467" spans="1:45" x14ac:dyDescent="0.2">
      <c r="A2467" s="63" t="s">
        <v>128</v>
      </c>
      <c r="B2467">
        <v>5</v>
      </c>
      <c r="C2467">
        <v>105</v>
      </c>
      <c r="D2467">
        <v>3300</v>
      </c>
      <c r="E2467">
        <v>347160</v>
      </c>
      <c r="F2467">
        <v>79</v>
      </c>
      <c r="G2467">
        <v>139</v>
      </c>
      <c r="H2467">
        <v>3150</v>
      </c>
      <c r="I2467">
        <v>444003</v>
      </c>
      <c r="J2467">
        <v>187</v>
      </c>
      <c r="K2467">
        <v>166</v>
      </c>
      <c r="L2467">
        <v>3100</v>
      </c>
      <c r="M2467">
        <v>517407</v>
      </c>
      <c r="N2467">
        <v>400</v>
      </c>
      <c r="O2467">
        <v>203</v>
      </c>
      <c r="P2467">
        <v>3085</v>
      </c>
      <c r="Q2467">
        <v>632930</v>
      </c>
      <c r="R2467">
        <v>354</v>
      </c>
      <c r="S2467">
        <v>232</v>
      </c>
      <c r="T2467">
        <v>3133</v>
      </c>
      <c r="U2467">
        <v>732725</v>
      </c>
      <c r="V2467">
        <v>75</v>
      </c>
      <c r="W2467">
        <v>259</v>
      </c>
      <c r="X2467">
        <v>2898</v>
      </c>
      <c r="Y2467">
        <v>748262</v>
      </c>
      <c r="Z2467">
        <v>136</v>
      </c>
      <c r="AA2467">
        <v>297</v>
      </c>
      <c r="AB2467">
        <v>2869</v>
      </c>
      <c r="AC2467">
        <v>852374</v>
      </c>
      <c r="AD2467">
        <v>21</v>
      </c>
      <c r="AE2467">
        <v>325</v>
      </c>
      <c r="AF2467">
        <v>2790</v>
      </c>
      <c r="AG2467">
        <v>924669</v>
      </c>
      <c r="AP2467">
        <v>6</v>
      </c>
      <c r="AQ2467">
        <v>597</v>
      </c>
      <c r="AR2467">
        <v>2263</v>
      </c>
      <c r="AS2467">
        <v>1352433</v>
      </c>
    </row>
    <row r="2468" spans="1:45" x14ac:dyDescent="0.2">
      <c r="A2468" s="63" t="s">
        <v>128</v>
      </c>
      <c r="AD2468">
        <v>1</v>
      </c>
      <c r="AE2468">
        <v>346</v>
      </c>
      <c r="AF2468">
        <v>2350</v>
      </c>
      <c r="AG2468">
        <v>813100</v>
      </c>
      <c r="AP2468">
        <v>7</v>
      </c>
      <c r="AQ2468">
        <v>599</v>
      </c>
      <c r="AR2468">
        <v>2114</v>
      </c>
      <c r="AS2468">
        <v>1268629</v>
      </c>
    </row>
    <row r="2469" spans="1:45" x14ac:dyDescent="0.2">
      <c r="A2469" s="63" t="s">
        <v>129</v>
      </c>
      <c r="F2469">
        <v>49</v>
      </c>
      <c r="G2469">
        <v>142</v>
      </c>
      <c r="H2469">
        <v>3183</v>
      </c>
      <c r="I2469">
        <v>454398</v>
      </c>
      <c r="J2469">
        <v>5</v>
      </c>
      <c r="K2469">
        <v>160</v>
      </c>
      <c r="L2469">
        <v>3250</v>
      </c>
      <c r="M2469">
        <v>520000</v>
      </c>
      <c r="N2469">
        <v>93</v>
      </c>
      <c r="O2469">
        <v>200</v>
      </c>
      <c r="P2469">
        <v>3070</v>
      </c>
      <c r="Q2469">
        <v>616627</v>
      </c>
      <c r="R2469">
        <v>52</v>
      </c>
      <c r="S2469">
        <v>234</v>
      </c>
      <c r="T2469">
        <v>3010</v>
      </c>
      <c r="U2469">
        <v>694230</v>
      </c>
      <c r="V2469">
        <v>94</v>
      </c>
      <c r="W2469">
        <v>271</v>
      </c>
      <c r="X2469">
        <v>2900</v>
      </c>
      <c r="Y2469">
        <v>770745</v>
      </c>
      <c r="Z2469">
        <v>125</v>
      </c>
      <c r="AA2469">
        <v>289</v>
      </c>
      <c r="AB2469">
        <v>2861</v>
      </c>
      <c r="AC2469">
        <v>831315</v>
      </c>
      <c r="AD2469">
        <v>2</v>
      </c>
      <c r="AE2469">
        <v>334</v>
      </c>
      <c r="AF2469">
        <v>2700</v>
      </c>
      <c r="AG2469">
        <v>901800</v>
      </c>
    </row>
    <row r="2470" spans="1:45" x14ac:dyDescent="0.2">
      <c r="A2470" s="63" t="s">
        <v>130</v>
      </c>
      <c r="Z2470">
        <v>1</v>
      </c>
      <c r="AA2470">
        <v>282</v>
      </c>
      <c r="AB2470">
        <v>2580</v>
      </c>
      <c r="AC2470">
        <v>727560</v>
      </c>
      <c r="AL2470">
        <v>3</v>
      </c>
      <c r="AM2470">
        <v>413</v>
      </c>
      <c r="AN2470">
        <v>2440</v>
      </c>
      <c r="AO2470">
        <v>1006907</v>
      </c>
      <c r="AP2470">
        <v>2</v>
      </c>
      <c r="AQ2470">
        <v>474</v>
      </c>
      <c r="AR2470">
        <v>2125</v>
      </c>
      <c r="AS2470">
        <v>1007500</v>
      </c>
    </row>
    <row r="2471" spans="1:45" x14ac:dyDescent="0.2">
      <c r="A2471" s="63" t="s">
        <v>131</v>
      </c>
      <c r="B2471">
        <v>17</v>
      </c>
      <c r="C2471">
        <v>125</v>
      </c>
      <c r="D2471">
        <v>3100</v>
      </c>
      <c r="E2471">
        <v>387318</v>
      </c>
      <c r="F2471">
        <v>90</v>
      </c>
      <c r="G2471">
        <v>147</v>
      </c>
      <c r="H2471">
        <v>3150</v>
      </c>
      <c r="I2471">
        <v>468209</v>
      </c>
      <c r="J2471">
        <v>285</v>
      </c>
      <c r="K2471">
        <v>163</v>
      </c>
      <c r="L2471">
        <v>3171</v>
      </c>
      <c r="M2471">
        <v>518779</v>
      </c>
      <c r="N2471">
        <v>519</v>
      </c>
      <c r="O2471">
        <v>205</v>
      </c>
      <c r="P2471">
        <v>3062</v>
      </c>
      <c r="Q2471">
        <v>637879</v>
      </c>
      <c r="R2471">
        <v>235</v>
      </c>
      <c r="S2471">
        <v>232</v>
      </c>
      <c r="T2471">
        <v>2968</v>
      </c>
      <c r="U2471">
        <v>692772</v>
      </c>
      <c r="V2471">
        <v>160</v>
      </c>
      <c r="W2471">
        <v>267</v>
      </c>
      <c r="X2471">
        <v>2840</v>
      </c>
      <c r="Y2471">
        <v>760860</v>
      </c>
      <c r="Z2471">
        <v>94</v>
      </c>
      <c r="AA2471">
        <v>302</v>
      </c>
      <c r="AB2471">
        <v>2776</v>
      </c>
      <c r="AC2471">
        <v>838338</v>
      </c>
      <c r="AD2471">
        <v>36</v>
      </c>
      <c r="AE2471">
        <v>350</v>
      </c>
      <c r="AF2471">
        <v>2750</v>
      </c>
      <c r="AG2471">
        <v>961192</v>
      </c>
      <c r="AH2471">
        <v>108</v>
      </c>
      <c r="AI2471">
        <v>379</v>
      </c>
      <c r="AJ2471">
        <v>2757</v>
      </c>
      <c r="AK2471">
        <v>1045804</v>
      </c>
    </row>
    <row r="2472" spans="1:45" x14ac:dyDescent="0.2">
      <c r="A2472" s="63" t="s">
        <v>131</v>
      </c>
      <c r="AP2472">
        <v>32</v>
      </c>
      <c r="AQ2472">
        <v>463</v>
      </c>
      <c r="AR2472">
        <v>2300</v>
      </c>
      <c r="AS2472">
        <v>1143679</v>
      </c>
    </row>
    <row r="2473" spans="1:45" x14ac:dyDescent="0.2">
      <c r="A2473" s="63" t="s">
        <v>132</v>
      </c>
      <c r="J2473">
        <v>20</v>
      </c>
      <c r="K2473">
        <v>167</v>
      </c>
      <c r="L2473">
        <v>2400</v>
      </c>
      <c r="M2473">
        <v>401520</v>
      </c>
      <c r="N2473">
        <v>22</v>
      </c>
      <c r="O2473">
        <v>215</v>
      </c>
      <c r="P2473">
        <v>3080</v>
      </c>
      <c r="Q2473">
        <v>662200</v>
      </c>
      <c r="R2473">
        <v>22</v>
      </c>
      <c r="S2473">
        <v>224</v>
      </c>
      <c r="T2473">
        <v>3020</v>
      </c>
      <c r="U2473">
        <v>676480</v>
      </c>
      <c r="AP2473">
        <v>1</v>
      </c>
      <c r="AQ2473">
        <v>618</v>
      </c>
      <c r="AR2473">
        <v>2200</v>
      </c>
      <c r="AS2473">
        <v>1359600</v>
      </c>
    </row>
    <row r="2474" spans="1:45" x14ac:dyDescent="0.2">
      <c r="A2474" s="63" t="s">
        <v>133</v>
      </c>
      <c r="B2474">
        <v>6</v>
      </c>
      <c r="C2474">
        <v>124</v>
      </c>
      <c r="D2474">
        <v>3050</v>
      </c>
      <c r="E2474">
        <v>377183</v>
      </c>
      <c r="F2474">
        <v>56</v>
      </c>
      <c r="G2474">
        <v>143</v>
      </c>
      <c r="H2474">
        <v>3070</v>
      </c>
      <c r="I2474">
        <v>444818</v>
      </c>
      <c r="J2474">
        <v>222</v>
      </c>
      <c r="K2474">
        <v>171</v>
      </c>
      <c r="L2474">
        <v>3100</v>
      </c>
      <c r="M2474">
        <v>531869</v>
      </c>
      <c r="N2474">
        <v>414</v>
      </c>
      <c r="O2474">
        <v>196</v>
      </c>
      <c r="P2474">
        <v>3048</v>
      </c>
      <c r="Q2474">
        <v>598013</v>
      </c>
      <c r="R2474">
        <v>318</v>
      </c>
      <c r="S2474">
        <v>232</v>
      </c>
      <c r="T2474">
        <v>2956</v>
      </c>
      <c r="U2474">
        <v>695855</v>
      </c>
      <c r="V2474">
        <v>165</v>
      </c>
      <c r="W2474">
        <v>262</v>
      </c>
      <c r="X2474">
        <v>2795</v>
      </c>
      <c r="Y2474">
        <v>740338</v>
      </c>
      <c r="Z2474">
        <v>223</v>
      </c>
      <c r="AA2474">
        <v>297</v>
      </c>
      <c r="AB2474">
        <v>2774</v>
      </c>
      <c r="AC2474">
        <v>827630</v>
      </c>
      <c r="AD2474">
        <v>30</v>
      </c>
      <c r="AE2474">
        <v>332</v>
      </c>
      <c r="AF2474">
        <v>2570</v>
      </c>
      <c r="AG2474">
        <v>857879</v>
      </c>
      <c r="AH2474">
        <v>1</v>
      </c>
      <c r="AI2474">
        <v>398</v>
      </c>
      <c r="AJ2474">
        <v>2700</v>
      </c>
      <c r="AK2474">
        <v>1074600</v>
      </c>
      <c r="AP2474">
        <v>1</v>
      </c>
      <c r="AQ2474">
        <v>648</v>
      </c>
      <c r="AR2474">
        <v>2300</v>
      </c>
      <c r="AS2474">
        <v>1490400</v>
      </c>
    </row>
    <row r="2475" spans="1:45" x14ac:dyDescent="0.2">
      <c r="A2475" s="63" t="s">
        <v>133</v>
      </c>
      <c r="AP2475">
        <v>3</v>
      </c>
      <c r="AQ2475">
        <v>610</v>
      </c>
      <c r="AR2475">
        <v>2267</v>
      </c>
      <c r="AS2475">
        <v>1381800</v>
      </c>
    </row>
    <row r="2476" spans="1:45" x14ac:dyDescent="0.2">
      <c r="A2476" s="63" t="s">
        <v>134</v>
      </c>
      <c r="B2476">
        <v>15</v>
      </c>
      <c r="C2476">
        <v>129</v>
      </c>
      <c r="D2476">
        <v>3100</v>
      </c>
      <c r="E2476">
        <v>399693</v>
      </c>
      <c r="J2476">
        <v>75</v>
      </c>
      <c r="K2476">
        <v>160</v>
      </c>
      <c r="L2476">
        <v>3100</v>
      </c>
      <c r="M2476">
        <v>494983</v>
      </c>
      <c r="N2476">
        <v>58</v>
      </c>
      <c r="O2476">
        <v>188</v>
      </c>
      <c r="P2476">
        <v>3083</v>
      </c>
      <c r="Q2476">
        <v>583647</v>
      </c>
      <c r="Z2476">
        <v>20</v>
      </c>
      <c r="AA2476">
        <v>300</v>
      </c>
      <c r="AB2476">
        <v>2770</v>
      </c>
      <c r="AC2476">
        <v>821900</v>
      </c>
      <c r="AD2476">
        <v>19</v>
      </c>
      <c r="AE2476">
        <v>323</v>
      </c>
      <c r="AF2476">
        <v>2800</v>
      </c>
      <c r="AG2476">
        <v>903074</v>
      </c>
      <c r="AL2476">
        <v>1</v>
      </c>
      <c r="AM2476">
        <v>456</v>
      </c>
      <c r="AN2476">
        <v>2300</v>
      </c>
      <c r="AO2476">
        <v>1048800</v>
      </c>
    </row>
    <row r="2477" spans="1:45" x14ac:dyDescent="0.2">
      <c r="A2477" s="63" t="s">
        <v>135</v>
      </c>
      <c r="AL2477">
        <v>7</v>
      </c>
      <c r="AM2477">
        <v>422</v>
      </c>
      <c r="AN2477">
        <v>2480</v>
      </c>
      <c r="AO2477">
        <v>1047269</v>
      </c>
      <c r="AP2477">
        <v>3</v>
      </c>
      <c r="AQ2477">
        <v>745</v>
      </c>
      <c r="AR2477">
        <v>2250</v>
      </c>
      <c r="AS2477">
        <v>1669567</v>
      </c>
    </row>
    <row r="2478" spans="1:45" x14ac:dyDescent="0.2">
      <c r="A2478" s="63" t="s">
        <v>136</v>
      </c>
      <c r="F2478">
        <v>68</v>
      </c>
      <c r="G2478">
        <v>139</v>
      </c>
      <c r="H2478">
        <v>3250</v>
      </c>
      <c r="I2478">
        <v>448366</v>
      </c>
      <c r="J2478">
        <v>36</v>
      </c>
      <c r="K2478">
        <v>172</v>
      </c>
      <c r="L2478">
        <v>3050</v>
      </c>
      <c r="M2478">
        <v>531233</v>
      </c>
      <c r="N2478">
        <v>395</v>
      </c>
      <c r="O2478">
        <v>196</v>
      </c>
      <c r="P2478">
        <v>3050</v>
      </c>
      <c r="Q2478">
        <v>599256</v>
      </c>
      <c r="R2478">
        <v>199</v>
      </c>
      <c r="S2478">
        <v>235</v>
      </c>
      <c r="T2478">
        <v>2938</v>
      </c>
      <c r="U2478">
        <v>690337</v>
      </c>
      <c r="V2478">
        <v>41</v>
      </c>
      <c r="W2478">
        <v>262</v>
      </c>
      <c r="X2478">
        <v>2860</v>
      </c>
      <c r="Y2478">
        <v>748404</v>
      </c>
      <c r="Z2478">
        <v>1</v>
      </c>
      <c r="AA2478">
        <v>292</v>
      </c>
      <c r="AB2478">
        <v>2640</v>
      </c>
      <c r="AC2478">
        <v>770880</v>
      </c>
      <c r="AD2478">
        <v>29</v>
      </c>
      <c r="AE2478">
        <v>332</v>
      </c>
      <c r="AF2478">
        <v>2680</v>
      </c>
      <c r="AG2478">
        <v>882863</v>
      </c>
      <c r="AH2478">
        <v>61</v>
      </c>
      <c r="AI2478">
        <v>378</v>
      </c>
      <c r="AJ2478">
        <v>2685</v>
      </c>
      <c r="AK2478">
        <v>1015602</v>
      </c>
      <c r="AP2478">
        <v>1</v>
      </c>
      <c r="AQ2478">
        <v>500</v>
      </c>
      <c r="AR2478">
        <v>2050</v>
      </c>
      <c r="AS2478">
        <v>1025000</v>
      </c>
    </row>
    <row r="2479" spans="1:45" x14ac:dyDescent="0.2">
      <c r="A2479" s="82" t="s">
        <v>137</v>
      </c>
    </row>
    <row r="2480" spans="1:45" x14ac:dyDescent="0.2">
      <c r="A2480" s="82" t="s">
        <v>138</v>
      </c>
    </row>
    <row r="2481" spans="1:45" x14ac:dyDescent="0.2">
      <c r="A2481" s="82" t="s">
        <v>139</v>
      </c>
      <c r="B2481">
        <v>18</v>
      </c>
      <c r="C2481">
        <v>111</v>
      </c>
      <c r="D2481">
        <v>3100</v>
      </c>
      <c r="E2481">
        <v>337889</v>
      </c>
      <c r="F2481">
        <v>63</v>
      </c>
      <c r="G2481">
        <v>152</v>
      </c>
      <c r="H2481">
        <v>3038</v>
      </c>
      <c r="I2481">
        <v>471187</v>
      </c>
      <c r="J2481">
        <v>105</v>
      </c>
      <c r="K2481">
        <v>165</v>
      </c>
      <c r="L2481">
        <v>3143</v>
      </c>
      <c r="M2481">
        <v>517164</v>
      </c>
      <c r="N2481">
        <v>438</v>
      </c>
      <c r="O2481">
        <v>201</v>
      </c>
      <c r="P2481">
        <v>3016</v>
      </c>
      <c r="Q2481">
        <v>606408</v>
      </c>
      <c r="R2481">
        <v>264</v>
      </c>
      <c r="S2481">
        <v>235</v>
      </c>
      <c r="T2481">
        <v>2898</v>
      </c>
      <c r="U2481">
        <v>682522</v>
      </c>
      <c r="V2481">
        <v>95</v>
      </c>
      <c r="W2481">
        <v>266</v>
      </c>
      <c r="X2481">
        <v>2671</v>
      </c>
      <c r="Y2481">
        <v>717896</v>
      </c>
      <c r="Z2481">
        <v>137</v>
      </c>
      <c r="AA2481">
        <v>300</v>
      </c>
      <c r="AB2481">
        <v>2642</v>
      </c>
      <c r="AC2481">
        <v>791722</v>
      </c>
      <c r="AD2481">
        <v>20</v>
      </c>
      <c r="AE2481">
        <v>322</v>
      </c>
      <c r="AF2481">
        <v>2540</v>
      </c>
      <c r="AG2481">
        <v>817372</v>
      </c>
      <c r="AH2481">
        <v>17</v>
      </c>
      <c r="AI2481">
        <v>393</v>
      </c>
      <c r="AJ2481">
        <v>2640</v>
      </c>
      <c r="AK2481">
        <v>1036433</v>
      </c>
      <c r="AP2481">
        <v>18</v>
      </c>
      <c r="AQ2481">
        <v>419</v>
      </c>
      <c r="AR2481">
        <v>2500</v>
      </c>
      <c r="AS2481">
        <v>1117967</v>
      </c>
    </row>
    <row r="2482" spans="1:45" x14ac:dyDescent="0.2">
      <c r="A2482" s="63" t="s">
        <v>140</v>
      </c>
      <c r="AD2482">
        <v>1</v>
      </c>
      <c r="AE2482">
        <v>348</v>
      </c>
      <c r="AF2482">
        <v>2350</v>
      </c>
      <c r="AG2482">
        <v>817800</v>
      </c>
      <c r="AP2482">
        <v>2</v>
      </c>
      <c r="AQ2482">
        <v>700</v>
      </c>
      <c r="AR2482">
        <v>2350</v>
      </c>
      <c r="AS2482">
        <v>1643800</v>
      </c>
    </row>
    <row r="2483" spans="1:45" x14ac:dyDescent="0.2">
      <c r="A2483" s="63" t="s">
        <v>141</v>
      </c>
      <c r="F2483">
        <v>41</v>
      </c>
      <c r="G2483">
        <v>144</v>
      </c>
      <c r="H2483">
        <v>3067</v>
      </c>
      <c r="I2483">
        <v>444363</v>
      </c>
      <c r="J2483">
        <v>68</v>
      </c>
      <c r="K2483">
        <v>166</v>
      </c>
      <c r="L2483">
        <v>3000</v>
      </c>
      <c r="M2483">
        <v>497810</v>
      </c>
      <c r="N2483">
        <v>90</v>
      </c>
      <c r="O2483">
        <v>205</v>
      </c>
      <c r="P2483">
        <v>2975</v>
      </c>
      <c r="Q2483">
        <v>610867</v>
      </c>
      <c r="R2483">
        <v>28</v>
      </c>
      <c r="S2483">
        <v>240</v>
      </c>
      <c r="T2483">
        <v>2843</v>
      </c>
      <c r="U2483">
        <v>681479</v>
      </c>
      <c r="Z2483">
        <v>22</v>
      </c>
      <c r="AA2483">
        <v>281</v>
      </c>
      <c r="AB2483">
        <v>2760</v>
      </c>
      <c r="AC2483">
        <v>789513</v>
      </c>
      <c r="AD2483">
        <v>8</v>
      </c>
      <c r="AE2483">
        <v>326</v>
      </c>
      <c r="AF2483">
        <v>2570</v>
      </c>
      <c r="AG2483">
        <v>811452</v>
      </c>
      <c r="AL2483">
        <v>10</v>
      </c>
      <c r="AM2483">
        <v>406</v>
      </c>
      <c r="AN2483">
        <v>2340</v>
      </c>
      <c r="AO2483">
        <v>950976</v>
      </c>
    </row>
    <row r="2484" spans="1:45" x14ac:dyDescent="0.2">
      <c r="A2484" s="63" t="s">
        <v>142</v>
      </c>
      <c r="AL2484">
        <v>30</v>
      </c>
      <c r="AM2484">
        <v>449</v>
      </c>
      <c r="AN2484">
        <v>2460</v>
      </c>
      <c r="AO2484">
        <v>1103720</v>
      </c>
    </row>
    <row r="2485" spans="1:45" x14ac:dyDescent="0.2">
      <c r="A2485" s="63" t="s">
        <v>143</v>
      </c>
      <c r="B2485">
        <v>14</v>
      </c>
      <c r="C2485">
        <v>127</v>
      </c>
      <c r="D2485">
        <v>3000</v>
      </c>
      <c r="E2485">
        <v>389614</v>
      </c>
      <c r="F2485">
        <v>59</v>
      </c>
      <c r="G2485">
        <v>140</v>
      </c>
      <c r="H2485">
        <v>3133</v>
      </c>
      <c r="I2485">
        <v>441298</v>
      </c>
      <c r="J2485">
        <v>163</v>
      </c>
      <c r="K2485">
        <v>164</v>
      </c>
      <c r="L2485">
        <v>3119</v>
      </c>
      <c r="M2485">
        <v>511553</v>
      </c>
      <c r="N2485">
        <v>454</v>
      </c>
      <c r="O2485">
        <v>209</v>
      </c>
      <c r="P2485">
        <v>3027</v>
      </c>
      <c r="Q2485">
        <v>648058</v>
      </c>
      <c r="R2485">
        <v>144</v>
      </c>
      <c r="S2485">
        <v>237</v>
      </c>
      <c r="T2485">
        <v>2919</v>
      </c>
      <c r="U2485">
        <v>695966</v>
      </c>
      <c r="V2485">
        <v>67</v>
      </c>
      <c r="W2485">
        <v>260</v>
      </c>
      <c r="X2485">
        <v>2718</v>
      </c>
      <c r="Y2485">
        <v>713060</v>
      </c>
      <c r="Z2485">
        <v>179</v>
      </c>
      <c r="AA2485">
        <v>295</v>
      </c>
      <c r="AB2485">
        <v>2738</v>
      </c>
      <c r="AC2485">
        <v>808059</v>
      </c>
      <c r="AD2485">
        <v>18</v>
      </c>
      <c r="AE2485">
        <v>358</v>
      </c>
      <c r="AF2485">
        <v>2600</v>
      </c>
      <c r="AG2485">
        <v>931956</v>
      </c>
      <c r="AH2485">
        <v>51</v>
      </c>
      <c r="AI2485">
        <v>377</v>
      </c>
      <c r="AJ2485">
        <v>2536</v>
      </c>
      <c r="AK2485">
        <v>983713</v>
      </c>
      <c r="AL2485">
        <v>3</v>
      </c>
      <c r="AM2485">
        <v>427</v>
      </c>
      <c r="AN2485">
        <v>2400</v>
      </c>
      <c r="AO2485">
        <v>618286</v>
      </c>
      <c r="AP2485">
        <v>1</v>
      </c>
      <c r="AQ2485">
        <v>694</v>
      </c>
      <c r="AR2485">
        <v>1900</v>
      </c>
      <c r="AS2485">
        <v>1318600</v>
      </c>
    </row>
    <row r="2486" spans="1:45" x14ac:dyDescent="0.2">
      <c r="A2486" s="83" t="s">
        <v>143</v>
      </c>
      <c r="AP2486">
        <v>11</v>
      </c>
      <c r="AQ2486">
        <v>560</v>
      </c>
      <c r="AR2486">
        <v>2430</v>
      </c>
      <c r="AS2486">
        <v>1358596</v>
      </c>
    </row>
    <row r="2487" spans="1:45" ht="15" x14ac:dyDescent="0.25">
      <c r="A2487" s="84" t="s">
        <v>144</v>
      </c>
      <c r="B2487">
        <v>10</v>
      </c>
      <c r="C2487">
        <v>114</v>
      </c>
      <c r="D2487">
        <v>3100</v>
      </c>
      <c r="E2487">
        <v>352160</v>
      </c>
      <c r="J2487">
        <v>60</v>
      </c>
      <c r="K2487">
        <v>172</v>
      </c>
      <c r="L2487">
        <v>2850</v>
      </c>
      <c r="M2487">
        <v>512358</v>
      </c>
      <c r="N2487">
        <v>25</v>
      </c>
      <c r="O2487">
        <v>181</v>
      </c>
      <c r="P2487">
        <v>3050</v>
      </c>
      <c r="Q2487">
        <v>551196</v>
      </c>
      <c r="Z2487">
        <v>10</v>
      </c>
      <c r="AA2487">
        <v>290</v>
      </c>
      <c r="AB2487">
        <v>2400</v>
      </c>
      <c r="AC2487">
        <v>696000</v>
      </c>
      <c r="AD2487">
        <v>1</v>
      </c>
      <c r="AE2487">
        <v>338</v>
      </c>
      <c r="AF2487">
        <v>2620</v>
      </c>
      <c r="AG2487">
        <v>885560</v>
      </c>
    </row>
    <row r="2488" spans="1:45" ht="15" x14ac:dyDescent="0.25">
      <c r="A2488" s="84" t="s">
        <v>145</v>
      </c>
      <c r="F2488">
        <v>4</v>
      </c>
      <c r="G2488">
        <v>143</v>
      </c>
      <c r="H2488">
        <v>3075</v>
      </c>
      <c r="I2488">
        <v>445425</v>
      </c>
      <c r="J2488">
        <v>36</v>
      </c>
      <c r="K2488">
        <v>170</v>
      </c>
      <c r="L2488">
        <v>3110</v>
      </c>
      <c r="M2488">
        <v>525708</v>
      </c>
      <c r="N2488">
        <v>291</v>
      </c>
      <c r="O2488">
        <v>204</v>
      </c>
      <c r="P2488">
        <v>3011</v>
      </c>
      <c r="Q2488">
        <v>616701</v>
      </c>
      <c r="R2488">
        <v>215</v>
      </c>
      <c r="S2488">
        <v>239</v>
      </c>
      <c r="T2488">
        <v>2896</v>
      </c>
      <c r="U2488">
        <v>695414</v>
      </c>
      <c r="V2488">
        <v>297</v>
      </c>
      <c r="W2488">
        <v>260</v>
      </c>
      <c r="X2488">
        <v>2792</v>
      </c>
      <c r="Y2488">
        <v>732420</v>
      </c>
      <c r="Z2488">
        <v>111</v>
      </c>
      <c r="AA2488">
        <v>287</v>
      </c>
      <c r="AB2488">
        <v>2732</v>
      </c>
      <c r="AC2488">
        <v>786412</v>
      </c>
      <c r="AD2488">
        <v>100</v>
      </c>
      <c r="AE2488">
        <v>330</v>
      </c>
      <c r="AF2488">
        <v>2660</v>
      </c>
      <c r="AG2488">
        <v>877031</v>
      </c>
      <c r="AH2488">
        <v>34</v>
      </c>
      <c r="AI2488">
        <v>370</v>
      </c>
      <c r="AJ2488">
        <v>2620</v>
      </c>
      <c r="AK2488">
        <v>966154</v>
      </c>
    </row>
    <row r="2489" spans="1:45" ht="15" x14ac:dyDescent="0.25">
      <c r="A2489" s="84" t="s">
        <v>145</v>
      </c>
      <c r="AL2489">
        <v>48</v>
      </c>
      <c r="AM2489">
        <v>457</v>
      </c>
      <c r="AN2489">
        <v>2384</v>
      </c>
      <c r="AO2489">
        <v>1112212</v>
      </c>
      <c r="AP2489">
        <v>4</v>
      </c>
      <c r="AQ2489">
        <v>675</v>
      </c>
      <c r="AR2489">
        <v>2325</v>
      </c>
      <c r="AS2489">
        <v>1572875</v>
      </c>
    </row>
    <row r="2490" spans="1:45" ht="15" x14ac:dyDescent="0.25">
      <c r="A2490" s="84" t="s">
        <v>146</v>
      </c>
      <c r="B2490">
        <v>25</v>
      </c>
      <c r="C2490">
        <v>125</v>
      </c>
      <c r="D2490">
        <v>3275</v>
      </c>
      <c r="E2490">
        <v>410136</v>
      </c>
      <c r="F2490">
        <v>7</v>
      </c>
      <c r="G2490">
        <v>133</v>
      </c>
      <c r="H2490">
        <v>3000</v>
      </c>
      <c r="I2490">
        <v>398571</v>
      </c>
      <c r="J2490">
        <v>41</v>
      </c>
      <c r="K2490">
        <v>172</v>
      </c>
      <c r="L2490">
        <v>3075</v>
      </c>
      <c r="M2490">
        <v>526410</v>
      </c>
      <c r="N2490">
        <v>129</v>
      </c>
      <c r="O2490">
        <v>206</v>
      </c>
      <c r="P2490">
        <v>3021</v>
      </c>
      <c r="Q2490">
        <v>625865</v>
      </c>
      <c r="R2490">
        <v>69</v>
      </c>
      <c r="S2490">
        <v>235</v>
      </c>
      <c r="T2490">
        <v>2804</v>
      </c>
      <c r="U2490">
        <v>674819</v>
      </c>
      <c r="V2490">
        <v>38</v>
      </c>
      <c r="W2490">
        <v>263</v>
      </c>
      <c r="X2490">
        <v>2540</v>
      </c>
      <c r="Y2490">
        <v>669223</v>
      </c>
      <c r="Z2490">
        <v>11</v>
      </c>
      <c r="AA2490">
        <v>301</v>
      </c>
      <c r="AB2490">
        <v>2600</v>
      </c>
      <c r="AC2490">
        <v>802502</v>
      </c>
      <c r="AL2490">
        <v>28</v>
      </c>
      <c r="AM2490">
        <v>488</v>
      </c>
      <c r="AN2490">
        <v>2600</v>
      </c>
      <c r="AO2490">
        <v>1270007</v>
      </c>
      <c r="AP2490">
        <v>1</v>
      </c>
      <c r="AQ2490">
        <v>494</v>
      </c>
      <c r="AR2490">
        <v>2150</v>
      </c>
      <c r="AS2490">
        <v>1062100</v>
      </c>
    </row>
    <row r="2491" spans="1:45" x14ac:dyDescent="0.2">
      <c r="A2491" s="63"/>
      <c r="B2491" s="81"/>
      <c r="C2491" s="81"/>
      <c r="D2491" s="81"/>
      <c r="E2491" s="81"/>
      <c r="F2491" s="81"/>
      <c r="G2491" s="81"/>
      <c r="H2491" s="81"/>
      <c r="I2491" s="81"/>
      <c r="J2491" s="81"/>
      <c r="K2491" s="81"/>
      <c r="L2491" s="81"/>
      <c r="M2491" s="81"/>
      <c r="N2491" s="81"/>
      <c r="O2491" s="81"/>
      <c r="P2491" s="81"/>
      <c r="Q2491" s="81"/>
      <c r="R2491" s="81"/>
      <c r="S2491" s="81"/>
      <c r="T2491" s="81"/>
      <c r="U2491" s="81"/>
      <c r="V2491" s="81"/>
      <c r="W2491" s="81"/>
      <c r="X2491" s="81"/>
      <c r="Y2491" s="81"/>
      <c r="Z2491" s="81"/>
      <c r="AA2491" s="81"/>
      <c r="AB2491" s="81"/>
      <c r="AC2491" s="81"/>
      <c r="AD2491" s="81"/>
      <c r="AE2491" s="81"/>
      <c r="AF2491" s="81"/>
      <c r="AG2491" s="81"/>
      <c r="AH2491" s="81"/>
      <c r="AI2491" s="81"/>
      <c r="AJ2491" s="81"/>
      <c r="AK2491" s="81"/>
      <c r="AL2491" s="81"/>
      <c r="AM2491" s="81"/>
      <c r="AN2491" s="81"/>
      <c r="AO2491" s="81"/>
      <c r="AP2491" s="81"/>
      <c r="AQ2491" s="81"/>
      <c r="AR2491" s="81"/>
      <c r="AS2491" s="81"/>
    </row>
    <row r="2492" spans="1:45" x14ac:dyDescent="0.2">
      <c r="A2492" s="63"/>
    </row>
    <row r="2493" spans="1:45" x14ac:dyDescent="0.2">
      <c r="A2493" s="83">
        <v>40393</v>
      </c>
      <c r="F2493">
        <v>39</v>
      </c>
      <c r="G2493">
        <v>145</v>
      </c>
      <c r="H2493">
        <v>3175</v>
      </c>
      <c r="I2493">
        <v>461962</v>
      </c>
      <c r="J2493">
        <v>141</v>
      </c>
      <c r="K2493">
        <v>159</v>
      </c>
      <c r="L2493">
        <v>3019</v>
      </c>
      <c r="M2493">
        <v>485012</v>
      </c>
      <c r="N2493">
        <v>671</v>
      </c>
      <c r="O2493">
        <v>197</v>
      </c>
      <c r="P2493">
        <v>3070</v>
      </c>
      <c r="Q2493">
        <v>616817</v>
      </c>
      <c r="R2493">
        <v>123</v>
      </c>
      <c r="S2493">
        <v>223</v>
      </c>
      <c r="T2493">
        <v>2933</v>
      </c>
      <c r="U2493">
        <v>654954</v>
      </c>
      <c r="V2493">
        <v>81</v>
      </c>
      <c r="W2493">
        <v>272</v>
      </c>
      <c r="X2493">
        <v>2794</v>
      </c>
      <c r="Y2493">
        <v>756192</v>
      </c>
      <c r="Z2493">
        <v>36</v>
      </c>
      <c r="AA2493">
        <v>286</v>
      </c>
      <c r="AB2493">
        <v>2700</v>
      </c>
      <c r="AC2493">
        <v>788554</v>
      </c>
      <c r="AD2493">
        <v>19</v>
      </c>
      <c r="AE2493">
        <v>353</v>
      </c>
      <c r="AF2493">
        <v>2450</v>
      </c>
      <c r="AG2493">
        <v>874472</v>
      </c>
      <c r="AH2493">
        <v>53</v>
      </c>
      <c r="AI2493">
        <v>372</v>
      </c>
      <c r="AJ2493">
        <v>2493</v>
      </c>
      <c r="AK2493">
        <v>926699</v>
      </c>
      <c r="AL2493">
        <v>17</v>
      </c>
      <c r="AM2493">
        <v>411</v>
      </c>
      <c r="AN2493">
        <v>2420</v>
      </c>
      <c r="AO2493">
        <v>994762</v>
      </c>
      <c r="AP2493">
        <v>1</v>
      </c>
      <c r="AQ2493">
        <v>536</v>
      </c>
      <c r="AR2493">
        <v>2400</v>
      </c>
      <c r="AS2493">
        <v>1286400</v>
      </c>
    </row>
    <row r="2494" spans="1:45" x14ac:dyDescent="0.2">
      <c r="A2494" s="82">
        <v>40393</v>
      </c>
      <c r="AP2494">
        <v>16</v>
      </c>
      <c r="AQ2494">
        <v>491</v>
      </c>
      <c r="AR2494">
        <v>2450</v>
      </c>
      <c r="AS2494">
        <v>1223850</v>
      </c>
    </row>
    <row r="2495" spans="1:45" x14ac:dyDescent="0.2">
      <c r="A2495" s="82">
        <v>40394</v>
      </c>
      <c r="B2495" s="85"/>
      <c r="F2495">
        <v>25</v>
      </c>
      <c r="G2495">
        <v>134</v>
      </c>
      <c r="H2495">
        <v>3100</v>
      </c>
      <c r="I2495">
        <v>414904</v>
      </c>
      <c r="J2495">
        <v>6</v>
      </c>
      <c r="K2495">
        <v>157</v>
      </c>
      <c r="L2495">
        <v>3000</v>
      </c>
      <c r="M2495">
        <v>472000</v>
      </c>
      <c r="N2495">
        <v>14</v>
      </c>
      <c r="O2495">
        <v>198</v>
      </c>
      <c r="P2495">
        <v>2950</v>
      </c>
      <c r="Q2495">
        <v>585364</v>
      </c>
      <c r="V2495">
        <v>18</v>
      </c>
      <c r="W2495">
        <v>272</v>
      </c>
      <c r="X2495">
        <v>2660</v>
      </c>
      <c r="Y2495">
        <v>724407</v>
      </c>
      <c r="Z2495">
        <v>14</v>
      </c>
      <c r="AA2495">
        <v>290</v>
      </c>
      <c r="AB2495">
        <v>2600</v>
      </c>
      <c r="AC2495">
        <v>753257</v>
      </c>
    </row>
    <row r="2496" spans="1:45" x14ac:dyDescent="0.2">
      <c r="A2496" s="82">
        <v>40395</v>
      </c>
      <c r="B2496">
        <v>17</v>
      </c>
      <c r="C2496">
        <v>107</v>
      </c>
      <c r="D2496">
        <v>3150</v>
      </c>
      <c r="E2496">
        <v>336024</v>
      </c>
      <c r="F2496">
        <v>38</v>
      </c>
      <c r="G2496">
        <v>137</v>
      </c>
      <c r="H2496">
        <v>3175</v>
      </c>
      <c r="I2496">
        <v>435987</v>
      </c>
      <c r="J2496">
        <v>158</v>
      </c>
      <c r="K2496">
        <v>169</v>
      </c>
      <c r="L2496">
        <v>2955</v>
      </c>
      <c r="M2496">
        <v>516285</v>
      </c>
      <c r="N2496">
        <v>412</v>
      </c>
      <c r="O2496">
        <v>198</v>
      </c>
      <c r="P2496">
        <v>2930</v>
      </c>
      <c r="Q2496">
        <v>588181</v>
      </c>
      <c r="R2496">
        <v>269</v>
      </c>
      <c r="S2496">
        <v>234</v>
      </c>
      <c r="T2496">
        <v>2747</v>
      </c>
      <c r="U2496">
        <v>643301</v>
      </c>
      <c r="V2496">
        <v>130</v>
      </c>
      <c r="W2496">
        <v>265</v>
      </c>
      <c r="X2496">
        <v>2682</v>
      </c>
      <c r="Y2496">
        <v>712915</v>
      </c>
      <c r="Z2496">
        <v>168</v>
      </c>
      <c r="AA2496">
        <v>293</v>
      </c>
      <c r="AB2496">
        <v>2690</v>
      </c>
      <c r="AC2496">
        <v>788048</v>
      </c>
      <c r="AD2496">
        <v>71</v>
      </c>
      <c r="AE2496">
        <v>343</v>
      </c>
      <c r="AF2496">
        <v>2596</v>
      </c>
      <c r="AG2496">
        <v>890037</v>
      </c>
      <c r="AH2496">
        <v>21</v>
      </c>
      <c r="AI2496">
        <v>363</v>
      </c>
      <c r="AJ2496">
        <v>2590</v>
      </c>
      <c r="AK2496">
        <v>931524</v>
      </c>
      <c r="AP2496">
        <v>8</v>
      </c>
      <c r="AQ2496">
        <v>402</v>
      </c>
      <c r="AR2496">
        <v>2360</v>
      </c>
      <c r="AS2496">
        <v>948720</v>
      </c>
    </row>
    <row r="2497" spans="1:45" x14ac:dyDescent="0.2">
      <c r="A2497" s="82">
        <v>40395</v>
      </c>
    </row>
    <row r="2498" spans="1:45" x14ac:dyDescent="0.2">
      <c r="A2498" s="82">
        <v>40396</v>
      </c>
      <c r="F2498">
        <v>27</v>
      </c>
      <c r="G2498">
        <v>140</v>
      </c>
      <c r="H2498">
        <v>3050</v>
      </c>
      <c r="I2498">
        <v>431200</v>
      </c>
      <c r="J2498">
        <v>36</v>
      </c>
      <c r="K2498">
        <v>157</v>
      </c>
      <c r="L2498">
        <v>3125</v>
      </c>
      <c r="M2498">
        <v>488547</v>
      </c>
      <c r="N2498">
        <v>63</v>
      </c>
      <c r="O2498">
        <v>209</v>
      </c>
      <c r="P2498">
        <v>2950</v>
      </c>
      <c r="Q2498">
        <v>618816</v>
      </c>
      <c r="R2498">
        <v>70</v>
      </c>
      <c r="S2498">
        <v>231</v>
      </c>
      <c r="T2498">
        <v>2750</v>
      </c>
      <c r="U2498">
        <v>654824</v>
      </c>
      <c r="V2498">
        <v>20</v>
      </c>
      <c r="W2498">
        <v>264</v>
      </c>
      <c r="X2498">
        <v>2680</v>
      </c>
      <c r="Y2498">
        <v>708592</v>
      </c>
      <c r="Z2498">
        <v>10</v>
      </c>
      <c r="AA2498">
        <v>318</v>
      </c>
      <c r="AB2498">
        <v>2520</v>
      </c>
      <c r="AC2498">
        <v>802368</v>
      </c>
      <c r="AD2498">
        <v>1</v>
      </c>
      <c r="AE2498">
        <v>338</v>
      </c>
      <c r="AF2498">
        <v>2620</v>
      </c>
      <c r="AG2498">
        <v>885560</v>
      </c>
      <c r="AP2498">
        <v>3</v>
      </c>
      <c r="AQ2498">
        <v>618</v>
      </c>
      <c r="AR2498">
        <v>2117</v>
      </c>
      <c r="AS2498">
        <v>1279033</v>
      </c>
    </row>
    <row r="2499" spans="1:45" x14ac:dyDescent="0.2">
      <c r="A2499" s="82">
        <v>40399</v>
      </c>
      <c r="AH2499">
        <v>1</v>
      </c>
      <c r="AI2499">
        <v>388</v>
      </c>
      <c r="AJ2499">
        <v>2300</v>
      </c>
      <c r="AK2499">
        <v>892400</v>
      </c>
      <c r="AL2499">
        <v>27</v>
      </c>
      <c r="AM2499">
        <v>439</v>
      </c>
      <c r="AN2499">
        <v>2440</v>
      </c>
      <c r="AO2499">
        <v>1071573</v>
      </c>
      <c r="AP2499">
        <v>11</v>
      </c>
      <c r="AQ2499">
        <v>569</v>
      </c>
      <c r="AR2499">
        <v>2344</v>
      </c>
      <c r="AS2499">
        <v>1348991</v>
      </c>
    </row>
    <row r="2500" spans="1:45" x14ac:dyDescent="0.2">
      <c r="A2500" s="82">
        <v>40400</v>
      </c>
      <c r="B2500">
        <v>22</v>
      </c>
      <c r="C2500">
        <v>128</v>
      </c>
      <c r="D2500">
        <v>3033</v>
      </c>
      <c r="E2500">
        <v>391255</v>
      </c>
      <c r="J2500">
        <v>141</v>
      </c>
      <c r="K2500">
        <v>168</v>
      </c>
      <c r="L2500">
        <v>3036</v>
      </c>
      <c r="M2500">
        <v>513138</v>
      </c>
      <c r="N2500">
        <v>425</v>
      </c>
      <c r="O2500">
        <v>201</v>
      </c>
      <c r="P2500">
        <v>2937</v>
      </c>
      <c r="Q2500">
        <v>590528</v>
      </c>
      <c r="R2500">
        <v>161</v>
      </c>
      <c r="S2500">
        <v>233</v>
      </c>
      <c r="T2500">
        <v>2831</v>
      </c>
      <c r="U2500">
        <v>660690</v>
      </c>
      <c r="V2500">
        <v>194</v>
      </c>
      <c r="W2500">
        <v>291</v>
      </c>
      <c r="X2500">
        <v>2768</v>
      </c>
      <c r="Y2500">
        <v>724199</v>
      </c>
      <c r="Z2500">
        <v>44</v>
      </c>
      <c r="AA2500">
        <v>303</v>
      </c>
      <c r="AB2500">
        <v>2707</v>
      </c>
      <c r="AC2500">
        <v>820084</v>
      </c>
      <c r="AD2500">
        <v>160</v>
      </c>
      <c r="AE2500">
        <v>345</v>
      </c>
      <c r="AF2500">
        <v>2632</v>
      </c>
      <c r="AG2500">
        <v>908816</v>
      </c>
      <c r="AH2500">
        <v>16</v>
      </c>
      <c r="AI2500">
        <v>366</v>
      </c>
      <c r="AJ2500">
        <v>2640</v>
      </c>
      <c r="AK2500">
        <v>966900</v>
      </c>
      <c r="AL2500">
        <v>38</v>
      </c>
      <c r="AM2500">
        <v>438</v>
      </c>
      <c r="AN2500">
        <v>2515</v>
      </c>
      <c r="AO2500">
        <v>1110239</v>
      </c>
    </row>
    <row r="2501" spans="1:45" x14ac:dyDescent="0.2">
      <c r="A2501" s="82">
        <v>40400</v>
      </c>
      <c r="AP2501">
        <v>21</v>
      </c>
      <c r="AQ2501">
        <v>473</v>
      </c>
      <c r="AR2501">
        <v>2324</v>
      </c>
      <c r="AS2501">
        <v>1121781</v>
      </c>
    </row>
    <row r="2502" spans="1:45" x14ac:dyDescent="0.2">
      <c r="A2502" s="82">
        <v>40401</v>
      </c>
      <c r="B2502">
        <v>3</v>
      </c>
      <c r="C2502">
        <v>113</v>
      </c>
      <c r="D2502">
        <v>2675</v>
      </c>
      <c r="E2502">
        <v>299367</v>
      </c>
      <c r="F2502">
        <v>1</v>
      </c>
      <c r="G2502">
        <v>140</v>
      </c>
      <c r="H2502">
        <v>3000</v>
      </c>
      <c r="I2502">
        <v>420000</v>
      </c>
      <c r="J2502">
        <v>9</v>
      </c>
      <c r="K2502">
        <v>168</v>
      </c>
      <c r="L2502">
        <v>30000</v>
      </c>
      <c r="M2502">
        <v>502667</v>
      </c>
      <c r="R2502">
        <v>1</v>
      </c>
      <c r="S2502">
        <v>230</v>
      </c>
      <c r="T2502">
        <v>2400</v>
      </c>
      <c r="U2502">
        <v>552000</v>
      </c>
    </row>
    <row r="2503" spans="1:45" x14ac:dyDescent="0.2">
      <c r="A2503" s="82">
        <v>40402</v>
      </c>
      <c r="B2503">
        <v>8</v>
      </c>
      <c r="C2503">
        <v>108</v>
      </c>
      <c r="D2503">
        <v>2967</v>
      </c>
      <c r="E2503">
        <v>319600</v>
      </c>
      <c r="F2503">
        <v>34</v>
      </c>
      <c r="G2503">
        <v>137</v>
      </c>
      <c r="H2503">
        <v>3125</v>
      </c>
      <c r="I2503">
        <v>432044</v>
      </c>
      <c r="J2503">
        <v>132</v>
      </c>
      <c r="K2503">
        <v>166</v>
      </c>
      <c r="L2503">
        <v>3000</v>
      </c>
      <c r="M2503">
        <v>502121</v>
      </c>
      <c r="N2503">
        <v>148</v>
      </c>
      <c r="O2503">
        <v>199</v>
      </c>
      <c r="P2503">
        <v>2986</v>
      </c>
      <c r="Q2503">
        <v>597663</v>
      </c>
      <c r="R2503">
        <v>253</v>
      </c>
      <c r="S2503">
        <v>236</v>
      </c>
      <c r="T2503">
        <v>2851</v>
      </c>
      <c r="U2503">
        <v>674134</v>
      </c>
      <c r="V2503">
        <v>98</v>
      </c>
      <c r="W2503">
        <v>275</v>
      </c>
      <c r="X2503">
        <v>2632</v>
      </c>
      <c r="Y2503">
        <v>722705</v>
      </c>
      <c r="Z2503">
        <v>54</v>
      </c>
      <c r="AA2503">
        <v>301</v>
      </c>
      <c r="AB2503">
        <v>2620</v>
      </c>
      <c r="AC2503">
        <v>789066</v>
      </c>
      <c r="AD2503">
        <v>72</v>
      </c>
      <c r="AE2503">
        <v>331</v>
      </c>
      <c r="AF2503">
        <v>2550</v>
      </c>
      <c r="AG2503">
        <v>852753</v>
      </c>
      <c r="AH2503">
        <v>16</v>
      </c>
      <c r="AI2503">
        <v>362</v>
      </c>
      <c r="AJ2503">
        <v>2640</v>
      </c>
      <c r="AK2503">
        <v>955680</v>
      </c>
      <c r="AP2503">
        <v>2</v>
      </c>
      <c r="AQ2503">
        <v>689</v>
      </c>
      <c r="AR2503">
        <v>2330</v>
      </c>
      <c r="AS2503">
        <v>1605040</v>
      </c>
    </row>
    <row r="2504" spans="1:45" x14ac:dyDescent="0.2">
      <c r="A2504" s="82">
        <v>40402</v>
      </c>
      <c r="AP2504">
        <v>4</v>
      </c>
      <c r="AQ2504">
        <v>606</v>
      </c>
      <c r="AR2504">
        <v>2362</v>
      </c>
      <c r="AS2504">
        <v>1435150</v>
      </c>
    </row>
    <row r="2505" spans="1:45" x14ac:dyDescent="0.2">
      <c r="A2505" s="82">
        <v>40403</v>
      </c>
      <c r="B2505">
        <v>4</v>
      </c>
      <c r="C2505">
        <v>122</v>
      </c>
      <c r="D2505">
        <v>3150</v>
      </c>
      <c r="E2505">
        <v>382725</v>
      </c>
      <c r="J2505">
        <v>5</v>
      </c>
      <c r="K2505">
        <v>178</v>
      </c>
      <c r="L2505">
        <v>2850</v>
      </c>
      <c r="M2505">
        <v>508440</v>
      </c>
      <c r="R2505">
        <v>21</v>
      </c>
      <c r="S2505">
        <v>241</v>
      </c>
      <c r="T2505">
        <v>2980</v>
      </c>
      <c r="U2505">
        <v>718606</v>
      </c>
      <c r="V2505">
        <v>30</v>
      </c>
      <c r="W2505">
        <v>257</v>
      </c>
      <c r="X2505">
        <v>2710</v>
      </c>
      <c r="Y2505">
        <v>703643</v>
      </c>
      <c r="Z2505">
        <v>21</v>
      </c>
      <c r="AA2505">
        <v>286</v>
      </c>
      <c r="AB2505">
        <v>2720</v>
      </c>
      <c r="AC2505">
        <v>777143</v>
      </c>
      <c r="AL2505">
        <v>1</v>
      </c>
      <c r="AM2505">
        <v>400</v>
      </c>
      <c r="AN2505">
        <v>2300</v>
      </c>
      <c r="AO2505">
        <v>920000</v>
      </c>
      <c r="AP2505">
        <v>1</v>
      </c>
      <c r="AQ2505">
        <v>464</v>
      </c>
      <c r="AR2505">
        <v>2650</v>
      </c>
      <c r="AS2505">
        <v>1229600</v>
      </c>
    </row>
    <row r="2506" spans="1:45" x14ac:dyDescent="0.2">
      <c r="A2506" s="82">
        <v>40407</v>
      </c>
      <c r="B2506">
        <v>21</v>
      </c>
      <c r="C2506">
        <v>125</v>
      </c>
      <c r="D2506">
        <v>2875</v>
      </c>
      <c r="E2506">
        <v>359981</v>
      </c>
      <c r="F2506">
        <v>20</v>
      </c>
      <c r="G2506">
        <v>143</v>
      </c>
      <c r="H2506">
        <v>3100</v>
      </c>
      <c r="I2506">
        <v>443610</v>
      </c>
      <c r="J2506">
        <v>157</v>
      </c>
      <c r="K2506">
        <v>167</v>
      </c>
      <c r="L2506">
        <v>3006</v>
      </c>
      <c r="M2506">
        <v>503107</v>
      </c>
      <c r="N2506">
        <v>278</v>
      </c>
      <c r="O2506">
        <v>199</v>
      </c>
      <c r="P2506">
        <v>3050</v>
      </c>
      <c r="Q2506">
        <v>611346</v>
      </c>
      <c r="R2506">
        <v>38</v>
      </c>
      <c r="S2506">
        <v>227</v>
      </c>
      <c r="T2506">
        <v>2875</v>
      </c>
      <c r="U2506">
        <v>655637</v>
      </c>
      <c r="V2506">
        <v>73</v>
      </c>
      <c r="W2506">
        <v>270</v>
      </c>
      <c r="X2506">
        <v>2735</v>
      </c>
      <c r="Y2506">
        <v>738661</v>
      </c>
      <c r="Z2506">
        <v>94</v>
      </c>
      <c r="AA2506">
        <v>296</v>
      </c>
      <c r="AB2506">
        <v>2700</v>
      </c>
      <c r="AC2506">
        <v>800090</v>
      </c>
      <c r="AD2506">
        <v>35</v>
      </c>
      <c r="AE2506">
        <v>334</v>
      </c>
      <c r="AF2506">
        <v>2687</v>
      </c>
      <c r="AG2506">
        <v>917489</v>
      </c>
      <c r="AH2506">
        <v>114</v>
      </c>
      <c r="AI2506">
        <v>379</v>
      </c>
      <c r="AJ2506">
        <v>2554</v>
      </c>
      <c r="AK2506">
        <v>968607</v>
      </c>
    </row>
    <row r="2507" spans="1:45" x14ac:dyDescent="0.2">
      <c r="A2507" s="82">
        <v>40407</v>
      </c>
      <c r="AP2507">
        <v>5</v>
      </c>
      <c r="AQ2507">
        <v>501</v>
      </c>
      <c r="AR2507">
        <v>2447</v>
      </c>
      <c r="AS2507">
        <v>1234624</v>
      </c>
    </row>
    <row r="2508" spans="1:45" x14ac:dyDescent="0.2">
      <c r="A2508" s="82">
        <v>40408</v>
      </c>
      <c r="J2508">
        <v>25</v>
      </c>
      <c r="K2508">
        <v>179</v>
      </c>
      <c r="L2508">
        <v>2950</v>
      </c>
      <c r="M2508">
        <v>527696</v>
      </c>
    </row>
    <row r="2509" spans="1:45" x14ac:dyDescent="0.2">
      <c r="A2509" s="82">
        <v>40409</v>
      </c>
      <c r="B2509">
        <v>5</v>
      </c>
      <c r="C2509">
        <v>122</v>
      </c>
      <c r="D2509">
        <v>2950</v>
      </c>
      <c r="E2509">
        <v>361080</v>
      </c>
      <c r="F2509">
        <v>14</v>
      </c>
      <c r="G2509">
        <v>146</v>
      </c>
      <c r="H2509">
        <v>2825</v>
      </c>
      <c r="I2509">
        <v>406279</v>
      </c>
      <c r="J2509">
        <v>61</v>
      </c>
      <c r="K2509">
        <v>164</v>
      </c>
      <c r="L2509">
        <v>2988</v>
      </c>
      <c r="M2509">
        <v>494533</v>
      </c>
      <c r="N2509">
        <v>247</v>
      </c>
      <c r="O2509">
        <v>201</v>
      </c>
      <c r="P2509">
        <v>2931</v>
      </c>
      <c r="Q2509">
        <v>594343</v>
      </c>
      <c r="R2509">
        <v>166</v>
      </c>
      <c r="S2509">
        <v>235</v>
      </c>
      <c r="T2509">
        <v>2880</v>
      </c>
      <c r="U2509">
        <v>684002</v>
      </c>
      <c r="V2509">
        <v>99</v>
      </c>
      <c r="W2509">
        <v>264</v>
      </c>
      <c r="X2509">
        <v>2772</v>
      </c>
      <c r="Y2509">
        <v>732478</v>
      </c>
      <c r="Z2509">
        <v>83</v>
      </c>
      <c r="AA2509">
        <v>295</v>
      </c>
      <c r="AB2509">
        <v>2673</v>
      </c>
      <c r="AC2509">
        <v>795109</v>
      </c>
      <c r="AD2509">
        <v>17</v>
      </c>
      <c r="AE2509">
        <v>357</v>
      </c>
      <c r="AF2509">
        <v>2510</v>
      </c>
      <c r="AG2509">
        <v>894358</v>
      </c>
      <c r="AP2509">
        <v>22</v>
      </c>
      <c r="AQ2509">
        <v>478</v>
      </c>
      <c r="AR2509">
        <v>2352</v>
      </c>
      <c r="AS2509">
        <v>1162358</v>
      </c>
    </row>
    <row r="2510" spans="1:45" x14ac:dyDescent="0.2">
      <c r="A2510" s="82">
        <v>40409</v>
      </c>
      <c r="AL2510">
        <v>3</v>
      </c>
      <c r="AM2510">
        <v>466</v>
      </c>
      <c r="AN2510">
        <v>2500</v>
      </c>
      <c r="AO2510">
        <v>1165000</v>
      </c>
      <c r="AP2510">
        <v>20</v>
      </c>
      <c r="AQ2510">
        <v>681</v>
      </c>
      <c r="AR2510">
        <v>2292</v>
      </c>
      <c r="AS2510">
        <v>1562485</v>
      </c>
    </row>
    <row r="2511" spans="1:45" x14ac:dyDescent="0.2">
      <c r="A2511" s="82">
        <v>40410</v>
      </c>
      <c r="B2511">
        <v>12</v>
      </c>
      <c r="C2511">
        <v>110</v>
      </c>
      <c r="D2511">
        <v>3100</v>
      </c>
      <c r="E2511">
        <v>345300</v>
      </c>
      <c r="F2511">
        <v>21</v>
      </c>
      <c r="G2511">
        <v>147</v>
      </c>
      <c r="H2511">
        <v>2950</v>
      </c>
      <c r="I2511">
        <v>434071</v>
      </c>
      <c r="J2511">
        <v>86</v>
      </c>
      <c r="K2511">
        <v>168</v>
      </c>
      <c r="L2511">
        <v>2980</v>
      </c>
      <c r="M2511">
        <v>499329</v>
      </c>
      <c r="N2511">
        <v>92</v>
      </c>
      <c r="O2511">
        <v>198</v>
      </c>
      <c r="P2511">
        <v>3025</v>
      </c>
      <c r="Q2511">
        <v>598150</v>
      </c>
      <c r="R2511">
        <v>72</v>
      </c>
      <c r="S2511">
        <v>226</v>
      </c>
      <c r="T2511">
        <v>2950</v>
      </c>
      <c r="U2511">
        <v>670539</v>
      </c>
      <c r="V2511">
        <v>22</v>
      </c>
      <c r="W2511">
        <v>268</v>
      </c>
      <c r="X2511">
        <v>2600</v>
      </c>
      <c r="Y2511">
        <v>696091</v>
      </c>
      <c r="Z2511">
        <v>39</v>
      </c>
      <c r="AA2511">
        <v>298</v>
      </c>
      <c r="AB2511">
        <v>2730</v>
      </c>
      <c r="AC2511">
        <v>814034</v>
      </c>
    </row>
    <row r="2512" spans="1:45" x14ac:dyDescent="0.2">
      <c r="A2512" s="82">
        <v>40413</v>
      </c>
      <c r="AL2512">
        <v>1</v>
      </c>
      <c r="AM2512">
        <v>664</v>
      </c>
      <c r="AN2512">
        <v>2300</v>
      </c>
      <c r="AO2512">
        <v>1527200</v>
      </c>
      <c r="AP2512">
        <v>5</v>
      </c>
      <c r="AQ2512">
        <v>594</v>
      </c>
      <c r="AR2512">
        <v>2300</v>
      </c>
      <c r="AS2512">
        <v>1365300</v>
      </c>
    </row>
    <row r="2513" spans="1:45" x14ac:dyDescent="0.2">
      <c r="A2513" s="82">
        <v>40414</v>
      </c>
      <c r="B2513">
        <v>6</v>
      </c>
      <c r="C2513">
        <v>114</v>
      </c>
      <c r="D2513">
        <v>3100</v>
      </c>
      <c r="E2513">
        <v>353400</v>
      </c>
      <c r="F2513">
        <v>25</v>
      </c>
      <c r="G2513">
        <v>147</v>
      </c>
      <c r="H2513">
        <v>2950</v>
      </c>
      <c r="I2513">
        <v>430216</v>
      </c>
      <c r="J2513">
        <v>106</v>
      </c>
      <c r="K2513">
        <v>164</v>
      </c>
      <c r="L2513">
        <v>3058</v>
      </c>
      <c r="M2513">
        <v>510180</v>
      </c>
      <c r="N2513">
        <v>430</v>
      </c>
      <c r="O2513">
        <v>196</v>
      </c>
      <c r="P2513">
        <v>3036</v>
      </c>
      <c r="Q2513">
        <v>604856</v>
      </c>
      <c r="R2513">
        <v>213</v>
      </c>
      <c r="S2513">
        <v>230</v>
      </c>
      <c r="T2513">
        <v>2916</v>
      </c>
      <c r="U2513">
        <v>672817</v>
      </c>
      <c r="V2513">
        <v>115</v>
      </c>
      <c r="W2513">
        <v>261</v>
      </c>
      <c r="X2513">
        <v>2751</v>
      </c>
      <c r="Y2513">
        <v>718516</v>
      </c>
      <c r="Z2513">
        <v>203</v>
      </c>
      <c r="AA2513">
        <v>293</v>
      </c>
      <c r="AB2513">
        <v>2726</v>
      </c>
      <c r="AC2513">
        <v>797795</v>
      </c>
      <c r="AD2513">
        <v>8</v>
      </c>
      <c r="AE2513">
        <v>326</v>
      </c>
      <c r="AF2513">
        <v>2700</v>
      </c>
      <c r="AG2513">
        <v>880875</v>
      </c>
      <c r="AH2513">
        <v>19</v>
      </c>
      <c r="AI2513">
        <v>366</v>
      </c>
      <c r="AJ2513">
        <v>2530</v>
      </c>
      <c r="AK2513">
        <v>967103</v>
      </c>
      <c r="AL2513">
        <v>18</v>
      </c>
      <c r="AM2513">
        <v>487</v>
      </c>
      <c r="AN2513">
        <v>2480</v>
      </c>
      <c r="AO2513">
        <v>1208587</v>
      </c>
      <c r="AP2513">
        <v>14</v>
      </c>
      <c r="AQ2513">
        <v>481</v>
      </c>
      <c r="AR2513">
        <v>2550</v>
      </c>
      <c r="AS2513">
        <v>1225457</v>
      </c>
    </row>
    <row r="2514" spans="1:45" x14ac:dyDescent="0.2">
      <c r="A2514" s="82">
        <v>40414</v>
      </c>
      <c r="AD2514">
        <v>15</v>
      </c>
      <c r="AE2514">
        <v>321</v>
      </c>
      <c r="AF2514">
        <v>2220</v>
      </c>
      <c r="AG2514">
        <v>712472</v>
      </c>
      <c r="AP2514">
        <v>11</v>
      </c>
      <c r="AQ2514">
        <v>572</v>
      </c>
      <c r="AR2514">
        <v>2393</v>
      </c>
      <c r="AS2514">
        <v>1370698</v>
      </c>
    </row>
    <row r="2515" spans="1:45" x14ac:dyDescent="0.2">
      <c r="A2515" s="82">
        <v>40415</v>
      </c>
      <c r="J2515">
        <v>10</v>
      </c>
      <c r="K2515">
        <v>177</v>
      </c>
      <c r="L2515">
        <v>3000</v>
      </c>
      <c r="M2515">
        <v>532200</v>
      </c>
      <c r="N2515">
        <v>43</v>
      </c>
      <c r="O2515">
        <v>211</v>
      </c>
      <c r="P2515">
        <v>2923</v>
      </c>
      <c r="Q2515">
        <v>613411</v>
      </c>
      <c r="R2515">
        <v>44</v>
      </c>
      <c r="S2515">
        <v>241</v>
      </c>
      <c r="T2515">
        <v>2800</v>
      </c>
      <c r="U2515">
        <v>674133</v>
      </c>
    </row>
    <row r="2516" spans="1:45" x14ac:dyDescent="0.2">
      <c r="A2516" s="82">
        <v>40416</v>
      </c>
      <c r="B2516">
        <v>31</v>
      </c>
      <c r="C2516">
        <v>121</v>
      </c>
      <c r="D2516">
        <v>3100</v>
      </c>
      <c r="E2516">
        <v>372258</v>
      </c>
      <c r="F2516">
        <v>8</v>
      </c>
      <c r="G2516">
        <v>143</v>
      </c>
      <c r="H2516">
        <v>2975</v>
      </c>
      <c r="I2516">
        <v>418600</v>
      </c>
      <c r="J2516">
        <v>130</v>
      </c>
      <c r="K2516">
        <v>164</v>
      </c>
      <c r="L2516">
        <v>3088</v>
      </c>
      <c r="M2516">
        <v>514044</v>
      </c>
      <c r="N2516">
        <v>320</v>
      </c>
      <c r="O2516">
        <v>202</v>
      </c>
      <c r="P2516">
        <v>3056</v>
      </c>
      <c r="Q2516">
        <v>620256</v>
      </c>
      <c r="R2516">
        <v>226</v>
      </c>
      <c r="S2516">
        <v>231</v>
      </c>
      <c r="T2516">
        <v>2982</v>
      </c>
      <c r="U2516">
        <v>689688</v>
      </c>
      <c r="V2516">
        <v>124</v>
      </c>
      <c r="W2516">
        <v>262</v>
      </c>
      <c r="X2516">
        <v>2846</v>
      </c>
      <c r="Y2516">
        <v>746846</v>
      </c>
      <c r="Z2516">
        <v>79</v>
      </c>
      <c r="AA2516">
        <v>287</v>
      </c>
      <c r="AB2516">
        <v>2774</v>
      </c>
      <c r="AC2516">
        <v>810341</v>
      </c>
      <c r="AD2516">
        <v>2</v>
      </c>
      <c r="AE2516">
        <v>331</v>
      </c>
      <c r="AF2516">
        <v>2080</v>
      </c>
      <c r="AG2516">
        <v>688480</v>
      </c>
      <c r="AP2516">
        <v>1</v>
      </c>
      <c r="AQ2516">
        <v>714</v>
      </c>
      <c r="AR2516">
        <v>2620</v>
      </c>
      <c r="AS2516">
        <v>1870680</v>
      </c>
    </row>
    <row r="2517" spans="1:45" x14ac:dyDescent="0.2">
      <c r="A2517" s="82">
        <v>40416</v>
      </c>
      <c r="AL2517">
        <v>3</v>
      </c>
      <c r="AM2517">
        <v>463</v>
      </c>
      <c r="AN2517">
        <v>2520</v>
      </c>
      <c r="AO2517">
        <v>1167600</v>
      </c>
      <c r="AP2517">
        <v>3</v>
      </c>
      <c r="AQ2517">
        <v>639</v>
      </c>
      <c r="AR2517">
        <v>2417</v>
      </c>
      <c r="AS2517">
        <v>1545233</v>
      </c>
    </row>
    <row r="2518" spans="1:45" x14ac:dyDescent="0.2">
      <c r="A2518" s="82">
        <v>40417</v>
      </c>
      <c r="B2518">
        <v>19</v>
      </c>
      <c r="C2518">
        <v>124</v>
      </c>
      <c r="D2518">
        <v>3400</v>
      </c>
      <c r="E2518">
        <v>422674</v>
      </c>
      <c r="F2518">
        <v>25</v>
      </c>
      <c r="G2518">
        <v>137</v>
      </c>
      <c r="H2518">
        <v>3300</v>
      </c>
      <c r="I2518">
        <v>455504</v>
      </c>
      <c r="J2518">
        <v>63</v>
      </c>
      <c r="K2518">
        <v>173</v>
      </c>
      <c r="L2518">
        <v>3100</v>
      </c>
      <c r="M2518">
        <v>535616</v>
      </c>
      <c r="N2518">
        <v>59</v>
      </c>
      <c r="O2518">
        <v>196</v>
      </c>
      <c r="P2518">
        <v>3012</v>
      </c>
      <c r="Q2518">
        <v>588914</v>
      </c>
      <c r="R2518">
        <v>21</v>
      </c>
      <c r="S2518">
        <v>242</v>
      </c>
      <c r="T2518">
        <v>2840</v>
      </c>
      <c r="U2518">
        <v>688632</v>
      </c>
      <c r="V2518">
        <v>22</v>
      </c>
      <c r="W2518">
        <v>267</v>
      </c>
      <c r="X2518">
        <v>2780</v>
      </c>
      <c r="Y2518">
        <v>741755</v>
      </c>
      <c r="AD2518">
        <v>3</v>
      </c>
      <c r="AE2518">
        <v>320</v>
      </c>
      <c r="AF2518">
        <v>2600</v>
      </c>
      <c r="AG2518">
        <v>832000</v>
      </c>
      <c r="AP2518">
        <v>3</v>
      </c>
      <c r="AQ2518">
        <v>558</v>
      </c>
      <c r="AR2518">
        <v>2400</v>
      </c>
      <c r="AS2518">
        <v>1339200</v>
      </c>
    </row>
    <row r="2519" spans="1:45" x14ac:dyDescent="0.2">
      <c r="A2519" s="83">
        <v>40420</v>
      </c>
      <c r="AL2519">
        <v>3</v>
      </c>
      <c r="AM2519">
        <v>429</v>
      </c>
      <c r="AN2519">
        <v>2380</v>
      </c>
      <c r="AO2519">
        <v>1021813</v>
      </c>
      <c r="AP2519">
        <v>4</v>
      </c>
      <c r="AQ2519">
        <v>467</v>
      </c>
      <c r="AR2519">
        <v>2450</v>
      </c>
      <c r="AS2519">
        <v>1143400</v>
      </c>
    </row>
    <row r="2520" spans="1:45" x14ac:dyDescent="0.2">
      <c r="A2520" s="83">
        <v>40421</v>
      </c>
      <c r="J2520">
        <v>189</v>
      </c>
      <c r="K2520">
        <v>163</v>
      </c>
      <c r="L2520">
        <v>3080</v>
      </c>
      <c r="M2520">
        <v>506446</v>
      </c>
      <c r="N2520">
        <v>428</v>
      </c>
      <c r="O2520">
        <v>196</v>
      </c>
      <c r="P2520">
        <v>3052</v>
      </c>
      <c r="Q2520">
        <v>601995</v>
      </c>
      <c r="R2520">
        <v>104</v>
      </c>
      <c r="S2520">
        <v>235</v>
      </c>
      <c r="T2520">
        <v>2918</v>
      </c>
      <c r="U2520">
        <v>690961</v>
      </c>
      <c r="V2520">
        <v>66</v>
      </c>
      <c r="W2520">
        <v>267</v>
      </c>
      <c r="X2520">
        <v>2764</v>
      </c>
      <c r="Y2520">
        <v>739712</v>
      </c>
      <c r="Z2520">
        <v>143</v>
      </c>
      <c r="AA2520">
        <v>288</v>
      </c>
      <c r="AB2520">
        <v>2731</v>
      </c>
      <c r="AC2520">
        <v>787679</v>
      </c>
      <c r="AD2520">
        <v>59</v>
      </c>
      <c r="AE2520">
        <v>338</v>
      </c>
      <c r="AF2520">
        <v>2687</v>
      </c>
      <c r="AG2520">
        <v>906863</v>
      </c>
      <c r="AH2520">
        <v>26</v>
      </c>
      <c r="AI2520">
        <v>386</v>
      </c>
      <c r="AJ2520">
        <v>2670</v>
      </c>
      <c r="AK2520">
        <v>1026300</v>
      </c>
      <c r="AL2520">
        <v>1</v>
      </c>
      <c r="AM2520">
        <v>440</v>
      </c>
      <c r="AN2520">
        <v>2400</v>
      </c>
      <c r="AO2520">
        <v>1056000</v>
      </c>
    </row>
    <row r="2521" spans="1:45" x14ac:dyDescent="0.2">
      <c r="A2521" s="83">
        <v>40421</v>
      </c>
      <c r="AH2521">
        <v>15</v>
      </c>
      <c r="AI2521">
        <v>394</v>
      </c>
      <c r="AJ2521">
        <v>2300</v>
      </c>
      <c r="AK2521">
        <v>906813</v>
      </c>
      <c r="AP2521">
        <v>30</v>
      </c>
      <c r="AQ2521">
        <v>423</v>
      </c>
      <c r="AR2521">
        <v>2398</v>
      </c>
      <c r="AS2521">
        <v>1006469</v>
      </c>
    </row>
    <row r="2523" spans="1:45" x14ac:dyDescent="0.2">
      <c r="A2523" s="51">
        <v>40422</v>
      </c>
      <c r="J2523">
        <v>25</v>
      </c>
      <c r="K2523">
        <v>160</v>
      </c>
      <c r="L2523">
        <v>2975</v>
      </c>
      <c r="M2523">
        <v>481260</v>
      </c>
      <c r="N2523">
        <v>26</v>
      </c>
      <c r="O2523">
        <v>199</v>
      </c>
      <c r="P2523">
        <v>3020</v>
      </c>
      <c r="Q2523">
        <v>598228</v>
      </c>
      <c r="R2523">
        <v>20</v>
      </c>
      <c r="S2523">
        <v>229</v>
      </c>
      <c r="T2523">
        <v>3000</v>
      </c>
      <c r="U2523">
        <v>686400</v>
      </c>
      <c r="V2523">
        <v>25</v>
      </c>
      <c r="W2523">
        <v>255</v>
      </c>
      <c r="X2523">
        <v>2750</v>
      </c>
      <c r="Y2523">
        <v>710955</v>
      </c>
    </row>
    <row r="2524" spans="1:45" x14ac:dyDescent="0.2">
      <c r="A2524" s="51">
        <v>40423</v>
      </c>
      <c r="B2524">
        <v>16</v>
      </c>
      <c r="C2524">
        <v>107</v>
      </c>
      <c r="D2524">
        <v>3100</v>
      </c>
      <c r="E2524">
        <v>338888</v>
      </c>
      <c r="F2524">
        <v>4</v>
      </c>
      <c r="G2524">
        <v>137</v>
      </c>
      <c r="H2524">
        <v>3000</v>
      </c>
      <c r="I2524">
        <v>411000</v>
      </c>
      <c r="J2524">
        <v>130</v>
      </c>
      <c r="K2524">
        <v>162</v>
      </c>
      <c r="L2524">
        <v>3050</v>
      </c>
      <c r="M2524">
        <v>501292</v>
      </c>
      <c r="N2524">
        <v>241</v>
      </c>
      <c r="O2524">
        <v>195</v>
      </c>
      <c r="P2524">
        <v>3027</v>
      </c>
      <c r="Q2524">
        <v>594602</v>
      </c>
      <c r="R2524">
        <v>195</v>
      </c>
      <c r="S2524">
        <v>231</v>
      </c>
      <c r="T2524">
        <v>2920</v>
      </c>
      <c r="U2524">
        <v>678781</v>
      </c>
      <c r="V2524">
        <v>73</v>
      </c>
      <c r="W2524">
        <v>259</v>
      </c>
      <c r="X2524">
        <v>2748</v>
      </c>
      <c r="Y2524">
        <v>716145</v>
      </c>
      <c r="Z2524">
        <v>60</v>
      </c>
      <c r="AA2524">
        <v>299</v>
      </c>
      <c r="AB2524">
        <v>2696</v>
      </c>
      <c r="AC2524">
        <v>809183</v>
      </c>
      <c r="AP2524">
        <v>1</v>
      </c>
      <c r="AQ2524">
        <v>474</v>
      </c>
      <c r="AR2524">
        <v>2460</v>
      </c>
      <c r="AS2524">
        <v>1166040</v>
      </c>
    </row>
    <row r="2525" spans="1:45" x14ac:dyDescent="0.2">
      <c r="A2525" s="51">
        <v>40423</v>
      </c>
      <c r="AL2525">
        <v>2</v>
      </c>
      <c r="AM2525">
        <v>423</v>
      </c>
      <c r="AN2525">
        <v>2375</v>
      </c>
      <c r="AO2525">
        <v>1004600</v>
      </c>
      <c r="AP2525">
        <v>1</v>
      </c>
      <c r="AQ2525">
        <v>784</v>
      </c>
      <c r="AR2525">
        <v>2400</v>
      </c>
      <c r="AS2525">
        <v>1881600</v>
      </c>
    </row>
    <row r="2526" spans="1:45" x14ac:dyDescent="0.2">
      <c r="A2526" s="51">
        <v>40424</v>
      </c>
      <c r="F2526">
        <v>45</v>
      </c>
      <c r="G2526">
        <v>144</v>
      </c>
      <c r="H2526">
        <v>3062</v>
      </c>
      <c r="I2526">
        <v>446060</v>
      </c>
      <c r="J2526">
        <v>64</v>
      </c>
      <c r="K2526">
        <v>169</v>
      </c>
      <c r="L2526">
        <v>3100</v>
      </c>
      <c r="M2526">
        <v>522555</v>
      </c>
      <c r="N2526">
        <v>32</v>
      </c>
      <c r="O2526">
        <v>201</v>
      </c>
      <c r="P2526">
        <v>3112</v>
      </c>
      <c r="Q2526">
        <v>624703</v>
      </c>
      <c r="R2526">
        <v>3</v>
      </c>
      <c r="S2526">
        <v>233</v>
      </c>
      <c r="T2526">
        <v>2850</v>
      </c>
      <c r="U2526">
        <v>663100</v>
      </c>
      <c r="V2526">
        <v>6</v>
      </c>
      <c r="W2526">
        <v>255</v>
      </c>
      <c r="X2526">
        <v>2800</v>
      </c>
      <c r="Y2526">
        <v>713067</v>
      </c>
      <c r="AD2526">
        <v>12</v>
      </c>
      <c r="AE2526">
        <v>342</v>
      </c>
      <c r="AF2526">
        <v>2500</v>
      </c>
      <c r="AG2526">
        <v>847760</v>
      </c>
      <c r="AH2526">
        <v>8</v>
      </c>
      <c r="AI2526">
        <v>366</v>
      </c>
      <c r="AJ2526">
        <v>2600</v>
      </c>
      <c r="AK2526">
        <v>950300</v>
      </c>
    </row>
    <row r="2527" spans="1:45" x14ac:dyDescent="0.2">
      <c r="A2527" s="51">
        <v>40427</v>
      </c>
      <c r="AP2527">
        <v>4</v>
      </c>
      <c r="AQ2527">
        <v>772</v>
      </c>
      <c r="AR2527">
        <v>2225</v>
      </c>
      <c r="AS2527">
        <v>1717850</v>
      </c>
    </row>
    <row r="2528" spans="1:45" x14ac:dyDescent="0.2">
      <c r="A2528" s="51">
        <v>40428</v>
      </c>
      <c r="B2528">
        <v>9</v>
      </c>
      <c r="C2528">
        <v>124</v>
      </c>
      <c r="D2528">
        <v>2975</v>
      </c>
      <c r="E2528">
        <v>370178</v>
      </c>
      <c r="F2528">
        <v>66</v>
      </c>
      <c r="G2528">
        <v>141</v>
      </c>
      <c r="H2528">
        <v>3083</v>
      </c>
      <c r="I2528">
        <v>437061</v>
      </c>
      <c r="J2528">
        <v>140</v>
      </c>
      <c r="K2528">
        <v>168</v>
      </c>
      <c r="L2528">
        <v>3043</v>
      </c>
      <c r="M2528">
        <v>514028</v>
      </c>
      <c r="N2528">
        <v>237</v>
      </c>
      <c r="O2528">
        <v>201</v>
      </c>
      <c r="P2528">
        <v>3018</v>
      </c>
      <c r="Q2528">
        <v>610425</v>
      </c>
      <c r="R2528">
        <v>91</v>
      </c>
      <c r="S2528">
        <v>232</v>
      </c>
      <c r="T2528">
        <v>2882</v>
      </c>
      <c r="U2528">
        <v>669510</v>
      </c>
      <c r="V2528">
        <v>43</v>
      </c>
      <c r="W2528">
        <v>262</v>
      </c>
      <c r="X2528">
        <v>2690</v>
      </c>
      <c r="Y2528">
        <v>703769</v>
      </c>
      <c r="Z2528">
        <v>56</v>
      </c>
      <c r="AA2528">
        <v>295</v>
      </c>
      <c r="AB2528">
        <v>2707</v>
      </c>
      <c r="AC2528">
        <v>799137</v>
      </c>
      <c r="AD2528">
        <v>73</v>
      </c>
      <c r="AE2528">
        <v>340</v>
      </c>
      <c r="AF2528">
        <v>2640</v>
      </c>
      <c r="AG2528">
        <v>923428</v>
      </c>
      <c r="AH2528">
        <v>1</v>
      </c>
      <c r="AI2528">
        <v>372</v>
      </c>
      <c r="AJ2528">
        <v>2540</v>
      </c>
      <c r="AK2528">
        <v>944880</v>
      </c>
      <c r="AP2528">
        <v>1</v>
      </c>
      <c r="AQ2528">
        <v>548</v>
      </c>
      <c r="AR2528">
        <v>2700</v>
      </c>
      <c r="AS2528">
        <v>1479600</v>
      </c>
    </row>
    <row r="2529" spans="1:45" x14ac:dyDescent="0.2">
      <c r="A2529" s="51">
        <v>40428</v>
      </c>
      <c r="AP2529">
        <v>10</v>
      </c>
      <c r="AQ2529">
        <v>606</v>
      </c>
      <c r="AR2529">
        <v>2428</v>
      </c>
      <c r="AS2529">
        <v>1469400</v>
      </c>
    </row>
    <row r="2530" spans="1:45" x14ac:dyDescent="0.2">
      <c r="A2530" s="51">
        <v>40429</v>
      </c>
      <c r="B2530">
        <v>9</v>
      </c>
      <c r="C2530">
        <v>121</v>
      </c>
      <c r="D2530">
        <v>2800</v>
      </c>
      <c r="E2530">
        <v>339733</v>
      </c>
      <c r="F2530">
        <v>2</v>
      </c>
      <c r="G2530">
        <v>142</v>
      </c>
      <c r="H2530">
        <v>2400</v>
      </c>
      <c r="I2530">
        <v>340800</v>
      </c>
      <c r="J2530">
        <v>20</v>
      </c>
      <c r="K2530">
        <v>158</v>
      </c>
      <c r="L2530">
        <v>2450</v>
      </c>
      <c r="M2530">
        <v>458945</v>
      </c>
      <c r="N2530">
        <v>142</v>
      </c>
      <c r="O2530">
        <v>207</v>
      </c>
      <c r="P2530">
        <v>2730</v>
      </c>
      <c r="Q2530">
        <v>572299</v>
      </c>
      <c r="R2530">
        <v>5</v>
      </c>
      <c r="S2530">
        <v>244</v>
      </c>
      <c r="T2530">
        <v>2575</v>
      </c>
      <c r="U2530">
        <v>616700</v>
      </c>
      <c r="V2530">
        <v>1</v>
      </c>
      <c r="W2530">
        <v>268</v>
      </c>
      <c r="X2530">
        <v>2200</v>
      </c>
      <c r="Y2530">
        <v>589600</v>
      </c>
      <c r="Z2530">
        <v>27</v>
      </c>
      <c r="AA2530">
        <v>290</v>
      </c>
      <c r="AB2530">
        <v>2590</v>
      </c>
      <c r="AC2530">
        <v>760410</v>
      </c>
      <c r="AD2530">
        <v>1</v>
      </c>
      <c r="AE2530">
        <v>326</v>
      </c>
      <c r="AF2530">
        <v>2300</v>
      </c>
      <c r="AG2530">
        <v>749800</v>
      </c>
      <c r="AP2530">
        <v>1</v>
      </c>
      <c r="AQ2530">
        <v>506</v>
      </c>
      <c r="AR2530">
        <v>2400</v>
      </c>
      <c r="AS2530">
        <v>1214400</v>
      </c>
    </row>
    <row r="2531" spans="1:45" x14ac:dyDescent="0.2">
      <c r="A2531" s="51">
        <v>40430</v>
      </c>
      <c r="B2531">
        <v>14</v>
      </c>
      <c r="C2531">
        <v>106</v>
      </c>
      <c r="D2531">
        <v>3125</v>
      </c>
      <c r="E2531">
        <v>329479</v>
      </c>
      <c r="F2531">
        <v>1</v>
      </c>
      <c r="G2531">
        <v>144</v>
      </c>
      <c r="H2531">
        <v>3100</v>
      </c>
      <c r="I2531">
        <v>446400</v>
      </c>
      <c r="J2531">
        <v>29</v>
      </c>
      <c r="K2531">
        <v>161</v>
      </c>
      <c r="L2531">
        <v>3200</v>
      </c>
      <c r="M2531">
        <v>503186</v>
      </c>
      <c r="N2531">
        <v>157</v>
      </c>
      <c r="O2531">
        <v>202</v>
      </c>
      <c r="P2531">
        <v>2989</v>
      </c>
      <c r="Q2531">
        <v>608883</v>
      </c>
      <c r="R2531">
        <v>196</v>
      </c>
      <c r="S2531">
        <v>236</v>
      </c>
      <c r="T2531">
        <v>2955</v>
      </c>
      <c r="U2531">
        <v>698811</v>
      </c>
      <c r="V2531">
        <v>171</v>
      </c>
      <c r="W2531">
        <v>261</v>
      </c>
      <c r="X2531">
        <v>2844</v>
      </c>
      <c r="Y2531">
        <v>741406</v>
      </c>
      <c r="Z2531">
        <v>101</v>
      </c>
      <c r="AA2531">
        <v>292</v>
      </c>
      <c r="AB2531">
        <v>2778</v>
      </c>
      <c r="AC2531">
        <v>821787</v>
      </c>
      <c r="AD2531">
        <v>19</v>
      </c>
      <c r="AE2531">
        <v>329</v>
      </c>
      <c r="AF2531">
        <v>2700</v>
      </c>
      <c r="AG2531">
        <v>911486</v>
      </c>
      <c r="AH2531">
        <v>20</v>
      </c>
      <c r="AI2531">
        <v>376</v>
      </c>
      <c r="AJ2531">
        <v>2780</v>
      </c>
      <c r="AK2531">
        <v>1044446</v>
      </c>
    </row>
    <row r="2532" spans="1:45" x14ac:dyDescent="0.2">
      <c r="A2532" s="51">
        <v>40430</v>
      </c>
      <c r="AP2532">
        <v>5</v>
      </c>
      <c r="AQ2532">
        <v>563</v>
      </c>
      <c r="AR2532">
        <v>2480</v>
      </c>
      <c r="AS2532">
        <v>1399000</v>
      </c>
    </row>
    <row r="2533" spans="1:45" x14ac:dyDescent="0.2">
      <c r="A2533" s="51">
        <v>40431</v>
      </c>
      <c r="B2533">
        <v>2</v>
      </c>
      <c r="C2533">
        <v>112</v>
      </c>
      <c r="D2533">
        <v>3000</v>
      </c>
      <c r="E2533">
        <v>336000</v>
      </c>
      <c r="F2533">
        <v>12</v>
      </c>
      <c r="G2533">
        <v>131</v>
      </c>
      <c r="H2533">
        <v>3050</v>
      </c>
      <c r="I2533">
        <v>398533</v>
      </c>
      <c r="J2533">
        <v>45</v>
      </c>
      <c r="K2533">
        <v>166</v>
      </c>
      <c r="L2533">
        <v>3083</v>
      </c>
      <c r="M2533">
        <v>510098</v>
      </c>
      <c r="N2533">
        <v>29</v>
      </c>
      <c r="O2533">
        <v>191</v>
      </c>
      <c r="P2533">
        <v>2967</v>
      </c>
      <c r="Q2533">
        <v>568600</v>
      </c>
      <c r="AD2533">
        <v>1</v>
      </c>
      <c r="AE2533">
        <v>328</v>
      </c>
      <c r="AF2533">
        <v>2620</v>
      </c>
      <c r="AG2533">
        <v>859360</v>
      </c>
    </row>
    <row r="2534" spans="1:45" x14ac:dyDescent="0.2">
      <c r="A2534" s="51">
        <v>40434</v>
      </c>
      <c r="AL2534">
        <v>5</v>
      </c>
      <c r="AM2534">
        <v>484</v>
      </c>
      <c r="AN2534">
        <v>2400</v>
      </c>
      <c r="AO2534">
        <v>1161600</v>
      </c>
      <c r="AP2534">
        <v>1</v>
      </c>
      <c r="AQ2534">
        <v>650</v>
      </c>
      <c r="AR2534">
        <v>2000</v>
      </c>
      <c r="AS2534">
        <v>1300000</v>
      </c>
    </row>
    <row r="2535" spans="1:45" x14ac:dyDescent="0.2">
      <c r="A2535" s="51">
        <v>40435</v>
      </c>
      <c r="B2535">
        <v>18</v>
      </c>
      <c r="C2535">
        <v>127</v>
      </c>
      <c r="D2535">
        <v>3050</v>
      </c>
      <c r="E2535">
        <v>391644</v>
      </c>
      <c r="F2535">
        <v>81</v>
      </c>
      <c r="G2535">
        <v>140</v>
      </c>
      <c r="H2535">
        <v>3162</v>
      </c>
      <c r="I2535">
        <v>449677</v>
      </c>
      <c r="J2535">
        <v>42</v>
      </c>
      <c r="K2535">
        <v>158</v>
      </c>
      <c r="L2535">
        <v>3275</v>
      </c>
      <c r="M2535">
        <v>520843</v>
      </c>
      <c r="N2535">
        <v>358</v>
      </c>
      <c r="O2535">
        <v>198</v>
      </c>
      <c r="P2535">
        <v>3072</v>
      </c>
      <c r="Q2535">
        <v>608703</v>
      </c>
      <c r="R2535">
        <v>89</v>
      </c>
      <c r="S2535">
        <v>231</v>
      </c>
      <c r="T2535">
        <v>2884</v>
      </c>
      <c r="U2535">
        <v>675292</v>
      </c>
      <c r="V2535">
        <v>100</v>
      </c>
      <c r="W2535">
        <v>267</v>
      </c>
      <c r="X2535">
        <v>2800</v>
      </c>
      <c r="Y2535">
        <v>748308</v>
      </c>
      <c r="Z2535">
        <v>136</v>
      </c>
      <c r="AA2535">
        <v>294</v>
      </c>
      <c r="AB2535">
        <v>2743</v>
      </c>
      <c r="AC2535">
        <v>807004</v>
      </c>
      <c r="AD2535">
        <v>72</v>
      </c>
      <c r="AE2535">
        <v>349</v>
      </c>
      <c r="AF2535">
        <v>2710</v>
      </c>
      <c r="AG2535">
        <v>945478</v>
      </c>
      <c r="AH2535">
        <v>37</v>
      </c>
      <c r="AI2535">
        <v>369</v>
      </c>
      <c r="AJ2535">
        <v>2720</v>
      </c>
      <c r="AK2535">
        <v>1002577</v>
      </c>
    </row>
    <row r="2536" spans="1:45" x14ac:dyDescent="0.2">
      <c r="A2536" s="51">
        <v>40435</v>
      </c>
      <c r="AH2536">
        <v>3</v>
      </c>
      <c r="AI2536">
        <v>399</v>
      </c>
      <c r="AJ2536">
        <v>2420</v>
      </c>
      <c r="AK2536">
        <v>966387</v>
      </c>
      <c r="AP2536">
        <v>5</v>
      </c>
      <c r="AQ2536">
        <v>659</v>
      </c>
      <c r="AR2536">
        <v>2332</v>
      </c>
      <c r="AS2536">
        <v>1534920</v>
      </c>
    </row>
    <row r="2537" spans="1:45" x14ac:dyDescent="0.2">
      <c r="A2537" s="51">
        <v>40436</v>
      </c>
      <c r="J2537">
        <v>32</v>
      </c>
      <c r="K2537">
        <v>177</v>
      </c>
      <c r="L2537">
        <v>3075</v>
      </c>
      <c r="M2537">
        <v>551925</v>
      </c>
      <c r="N2537">
        <v>25</v>
      </c>
      <c r="O2537">
        <v>217</v>
      </c>
      <c r="P2537">
        <v>2950</v>
      </c>
      <c r="Q2537">
        <v>640032</v>
      </c>
    </row>
    <row r="2538" spans="1:45" x14ac:dyDescent="0.2">
      <c r="A2538" s="51">
        <v>40437</v>
      </c>
      <c r="B2538">
        <v>3</v>
      </c>
      <c r="C2538">
        <v>129</v>
      </c>
      <c r="D2538">
        <v>3100</v>
      </c>
      <c r="E2538">
        <v>398867</v>
      </c>
      <c r="J2538">
        <v>52</v>
      </c>
      <c r="K2538">
        <v>154</v>
      </c>
      <c r="L2538">
        <v>2988</v>
      </c>
      <c r="M2538">
        <v>463233</v>
      </c>
      <c r="N2538">
        <v>119</v>
      </c>
      <c r="O2538">
        <v>202</v>
      </c>
      <c r="P2538">
        <v>3000</v>
      </c>
      <c r="Q2538">
        <v>604260</v>
      </c>
      <c r="R2538">
        <v>228</v>
      </c>
      <c r="S2538">
        <v>231</v>
      </c>
      <c r="T2538">
        <v>2957</v>
      </c>
      <c r="U2538">
        <v>693343</v>
      </c>
      <c r="V2538">
        <v>135</v>
      </c>
      <c r="W2538">
        <v>268</v>
      </c>
      <c r="X2538">
        <v>2781</v>
      </c>
      <c r="Y2538">
        <v>744667</v>
      </c>
      <c r="Z2538">
        <v>50</v>
      </c>
      <c r="AA2538">
        <v>301</v>
      </c>
      <c r="AB2538">
        <v>2658</v>
      </c>
      <c r="AC2538">
        <v>810623</v>
      </c>
      <c r="AD2538">
        <v>16</v>
      </c>
      <c r="AE2538">
        <v>354</v>
      </c>
      <c r="AF2538">
        <v>2660</v>
      </c>
      <c r="AG2538">
        <v>942638</v>
      </c>
      <c r="AH2538">
        <v>5</v>
      </c>
      <c r="AI2538">
        <v>392</v>
      </c>
      <c r="AJ2538">
        <v>2500</v>
      </c>
      <c r="AK2538">
        <v>981000</v>
      </c>
      <c r="AP2538">
        <v>18</v>
      </c>
      <c r="AQ2538">
        <v>469</v>
      </c>
      <c r="AR2538">
        <v>2438</v>
      </c>
      <c r="AS2538">
        <v>1145342</v>
      </c>
    </row>
    <row r="2539" spans="1:45" x14ac:dyDescent="0.2">
      <c r="A2539" s="51">
        <v>40437</v>
      </c>
      <c r="Z2539">
        <v>1</v>
      </c>
      <c r="AA2539">
        <v>310</v>
      </c>
      <c r="AB2539">
        <v>2300</v>
      </c>
      <c r="AC2539">
        <v>713000</v>
      </c>
      <c r="AL2539">
        <v>3</v>
      </c>
      <c r="AM2539">
        <v>471</v>
      </c>
      <c r="AN2539">
        <v>2350</v>
      </c>
      <c r="AO2539">
        <v>1106067</v>
      </c>
      <c r="AP2539">
        <v>7</v>
      </c>
      <c r="AQ2539">
        <v>571</v>
      </c>
      <c r="AR2539">
        <v>2210</v>
      </c>
      <c r="AS2539">
        <v>1234757</v>
      </c>
    </row>
    <row r="2540" spans="1:45" x14ac:dyDescent="0.2">
      <c r="A2540" s="51">
        <v>40438</v>
      </c>
      <c r="B2540">
        <v>9</v>
      </c>
      <c r="C2540">
        <v>118</v>
      </c>
      <c r="D2540">
        <v>3000</v>
      </c>
      <c r="E2540">
        <v>354667</v>
      </c>
      <c r="F2540">
        <v>30</v>
      </c>
      <c r="G2540">
        <v>142</v>
      </c>
      <c r="H2540">
        <v>3300</v>
      </c>
      <c r="I2540">
        <v>470140</v>
      </c>
      <c r="J2540">
        <v>48</v>
      </c>
      <c r="K2540">
        <v>168</v>
      </c>
      <c r="L2540">
        <v>3100</v>
      </c>
      <c r="M2540">
        <v>520600</v>
      </c>
      <c r="N2540">
        <v>103</v>
      </c>
      <c r="O2540">
        <v>196</v>
      </c>
      <c r="P2540">
        <v>3025</v>
      </c>
      <c r="Q2540">
        <v>593531</v>
      </c>
      <c r="R2540">
        <v>48</v>
      </c>
      <c r="S2540">
        <v>234</v>
      </c>
      <c r="T2540">
        <v>2900</v>
      </c>
      <c r="U2540">
        <v>676008</v>
      </c>
      <c r="AD2540">
        <v>28</v>
      </c>
      <c r="AE2540">
        <v>330</v>
      </c>
      <c r="AF2540">
        <v>2700</v>
      </c>
      <c r="AG2540">
        <v>891964</v>
      </c>
    </row>
    <row r="2541" spans="1:45" x14ac:dyDescent="0.2">
      <c r="A2541" s="51">
        <v>40441</v>
      </c>
      <c r="AP2541">
        <v>14</v>
      </c>
      <c r="AQ2541">
        <v>618</v>
      </c>
      <c r="AR2541">
        <v>2277</v>
      </c>
      <c r="AS2541">
        <v>1412751</v>
      </c>
    </row>
    <row r="2542" spans="1:45" x14ac:dyDescent="0.2">
      <c r="A2542" s="51">
        <v>40442</v>
      </c>
      <c r="B2542">
        <v>54</v>
      </c>
      <c r="C2542">
        <v>122</v>
      </c>
      <c r="D2542">
        <v>3100</v>
      </c>
      <c r="E2542">
        <v>384770</v>
      </c>
      <c r="F2542">
        <v>37</v>
      </c>
      <c r="G2542">
        <v>139</v>
      </c>
      <c r="H2542">
        <v>3083</v>
      </c>
      <c r="I2542">
        <v>428716</v>
      </c>
      <c r="J2542">
        <v>270</v>
      </c>
      <c r="K2542">
        <v>170</v>
      </c>
      <c r="L2542">
        <v>3300</v>
      </c>
      <c r="M2542">
        <v>3075</v>
      </c>
      <c r="N2542">
        <v>244</v>
      </c>
      <c r="O2542">
        <v>198</v>
      </c>
      <c r="P2542">
        <v>3150</v>
      </c>
      <c r="Q2542">
        <v>3050</v>
      </c>
      <c r="R2542">
        <v>129</v>
      </c>
      <c r="S2542">
        <v>233</v>
      </c>
      <c r="T2542">
        <v>2950</v>
      </c>
      <c r="U2542">
        <v>2864</v>
      </c>
      <c r="V2542">
        <v>45</v>
      </c>
      <c r="W2542">
        <v>256</v>
      </c>
      <c r="X2542">
        <v>2840</v>
      </c>
      <c r="Y2542">
        <v>732050</v>
      </c>
      <c r="Z2542">
        <v>147</v>
      </c>
      <c r="AA2542">
        <v>304</v>
      </c>
      <c r="AB2542">
        <v>2820</v>
      </c>
      <c r="AC2542">
        <v>2716</v>
      </c>
      <c r="AD2542">
        <v>10</v>
      </c>
      <c r="AE2542">
        <v>340</v>
      </c>
      <c r="AF2542">
        <v>2700</v>
      </c>
      <c r="AG2542">
        <v>2630</v>
      </c>
      <c r="AL2542">
        <v>3</v>
      </c>
      <c r="AM2542">
        <v>400</v>
      </c>
      <c r="AN2542">
        <v>2480</v>
      </c>
      <c r="AO2542">
        <v>992000</v>
      </c>
      <c r="AP2542">
        <v>1</v>
      </c>
      <c r="AQ2542">
        <v>646</v>
      </c>
      <c r="AR2542">
        <v>2300</v>
      </c>
      <c r="AS2542">
        <v>1485800</v>
      </c>
    </row>
    <row r="2543" spans="1:45" x14ac:dyDescent="0.2">
      <c r="A2543" s="51">
        <v>40442</v>
      </c>
      <c r="AH2543">
        <v>1</v>
      </c>
      <c r="AI2543">
        <v>394</v>
      </c>
      <c r="AJ2543">
        <v>2200</v>
      </c>
      <c r="AK2543">
        <v>866800</v>
      </c>
      <c r="AP2543">
        <v>15</v>
      </c>
      <c r="AQ2543">
        <v>545</v>
      </c>
      <c r="AR2543">
        <v>2357</v>
      </c>
      <c r="AS2543">
        <v>1288056</v>
      </c>
    </row>
    <row r="2544" spans="1:45" x14ac:dyDescent="0.2">
      <c r="A2544" s="51">
        <v>40443</v>
      </c>
      <c r="F2544">
        <v>15</v>
      </c>
      <c r="G2544">
        <v>135</v>
      </c>
      <c r="H2544">
        <v>3050</v>
      </c>
      <c r="I2544">
        <v>411547</v>
      </c>
      <c r="J2544">
        <v>24</v>
      </c>
      <c r="K2544">
        <v>176</v>
      </c>
      <c r="L2544">
        <v>3200</v>
      </c>
      <c r="M2544">
        <v>564800</v>
      </c>
      <c r="N2544">
        <v>36</v>
      </c>
      <c r="O2544">
        <v>194</v>
      </c>
      <c r="P2544">
        <v>3000</v>
      </c>
      <c r="Q2544">
        <v>584678</v>
      </c>
      <c r="R2544">
        <v>18</v>
      </c>
      <c r="S2544">
        <v>227</v>
      </c>
      <c r="T2544">
        <v>2840</v>
      </c>
      <c r="U2544">
        <v>644364</v>
      </c>
      <c r="V2544">
        <v>14</v>
      </c>
      <c r="W2544">
        <v>255</v>
      </c>
      <c r="X2544">
        <v>2680</v>
      </c>
      <c r="Y2544">
        <v>682251</v>
      </c>
      <c r="AP2544">
        <v>1</v>
      </c>
      <c r="AQ2544">
        <v>688</v>
      </c>
      <c r="AR2544">
        <v>2200</v>
      </c>
      <c r="AS2544">
        <v>1513600</v>
      </c>
    </row>
    <row r="2545" spans="1:45" x14ac:dyDescent="0.2">
      <c r="A2545" s="51">
        <v>40444</v>
      </c>
      <c r="B2545">
        <v>21</v>
      </c>
      <c r="C2545">
        <v>110</v>
      </c>
      <c r="D2545">
        <v>2825</v>
      </c>
      <c r="E2545">
        <v>311019</v>
      </c>
      <c r="F2545">
        <v>7</v>
      </c>
      <c r="G2545">
        <v>148</v>
      </c>
      <c r="H2545">
        <v>3000</v>
      </c>
      <c r="I2545">
        <v>443143</v>
      </c>
      <c r="J2545">
        <v>74</v>
      </c>
      <c r="K2545">
        <v>174</v>
      </c>
      <c r="L2545">
        <v>2980</v>
      </c>
      <c r="M2545">
        <v>517912</v>
      </c>
      <c r="N2545">
        <v>386</v>
      </c>
      <c r="O2545">
        <v>204</v>
      </c>
      <c r="P2545">
        <v>2913</v>
      </c>
      <c r="Q2545">
        <v>599509</v>
      </c>
      <c r="R2545">
        <v>176</v>
      </c>
      <c r="S2545">
        <v>236</v>
      </c>
      <c r="T2545">
        <v>2894</v>
      </c>
      <c r="U2545">
        <v>688589</v>
      </c>
      <c r="V2545">
        <v>246</v>
      </c>
      <c r="W2545">
        <v>261</v>
      </c>
      <c r="X2545">
        <v>2721</v>
      </c>
      <c r="Y2545">
        <v>713034</v>
      </c>
      <c r="Z2545">
        <v>127</v>
      </c>
      <c r="AA2545">
        <v>295</v>
      </c>
      <c r="AB2545">
        <v>2615</v>
      </c>
      <c r="AC2545">
        <v>771889</v>
      </c>
      <c r="AD2545">
        <v>63</v>
      </c>
      <c r="AE2545">
        <v>340</v>
      </c>
      <c r="AF2545">
        <v>2617</v>
      </c>
      <c r="AG2545">
        <v>895730</v>
      </c>
      <c r="AH2545">
        <v>33</v>
      </c>
      <c r="AI2545">
        <v>380</v>
      </c>
      <c r="AJ2545">
        <v>2620</v>
      </c>
      <c r="AK2545">
        <v>996752</v>
      </c>
      <c r="AP2545">
        <v>1</v>
      </c>
      <c r="AQ2545">
        <v>422</v>
      </c>
      <c r="AR2545">
        <v>2460</v>
      </c>
      <c r="AS2545">
        <v>1038120</v>
      </c>
    </row>
    <row r="2546" spans="1:45" x14ac:dyDescent="0.2">
      <c r="A2546" s="51">
        <v>40444</v>
      </c>
      <c r="AP2546">
        <v>1</v>
      </c>
      <c r="AQ2546">
        <v>552</v>
      </c>
      <c r="AR2546">
        <v>2200</v>
      </c>
      <c r="AS2546">
        <v>1214400</v>
      </c>
    </row>
    <row r="2547" spans="1:45" x14ac:dyDescent="0.2">
      <c r="A2547" s="51">
        <v>40445</v>
      </c>
      <c r="F2547">
        <v>4</v>
      </c>
      <c r="G2547">
        <v>136</v>
      </c>
      <c r="H2547">
        <v>3000</v>
      </c>
      <c r="I2547">
        <v>406500</v>
      </c>
      <c r="J2547">
        <v>91</v>
      </c>
      <c r="K2547">
        <v>166</v>
      </c>
      <c r="L2547">
        <v>2950</v>
      </c>
      <c r="M2547">
        <v>488831</v>
      </c>
      <c r="N2547">
        <v>54</v>
      </c>
      <c r="O2547">
        <v>198</v>
      </c>
      <c r="P2547">
        <v>2933</v>
      </c>
      <c r="Q2547">
        <v>580211</v>
      </c>
      <c r="V2547">
        <v>44</v>
      </c>
      <c r="W2547">
        <v>271</v>
      </c>
      <c r="X2547">
        <v>2760</v>
      </c>
      <c r="Y2547">
        <v>747207</v>
      </c>
      <c r="Z2547">
        <v>5</v>
      </c>
      <c r="AA2547">
        <v>285</v>
      </c>
      <c r="AB2547">
        <v>2480</v>
      </c>
      <c r="AC2547">
        <v>706304</v>
      </c>
    </row>
    <row r="2548" spans="1:45" x14ac:dyDescent="0.2">
      <c r="A2548" s="51">
        <v>40448</v>
      </c>
      <c r="AL2548">
        <v>2</v>
      </c>
      <c r="AM2548">
        <v>429</v>
      </c>
      <c r="AN2548">
        <v>2175</v>
      </c>
      <c r="AO2548">
        <v>933450</v>
      </c>
      <c r="AP2548">
        <v>5</v>
      </c>
      <c r="AQ2548">
        <v>641</v>
      </c>
      <c r="AR2548">
        <v>2150</v>
      </c>
      <c r="AS2548">
        <v>1379400</v>
      </c>
    </row>
    <row r="2549" spans="1:45" x14ac:dyDescent="0.2">
      <c r="A2549" s="51">
        <v>40449</v>
      </c>
      <c r="B2549">
        <v>12</v>
      </c>
      <c r="C2549">
        <v>115</v>
      </c>
      <c r="D2549">
        <v>3100</v>
      </c>
      <c r="E2549">
        <v>355467</v>
      </c>
      <c r="F2549">
        <v>67</v>
      </c>
      <c r="G2549">
        <v>137</v>
      </c>
      <c r="H2549">
        <v>3425</v>
      </c>
      <c r="I2549">
        <v>467661</v>
      </c>
      <c r="J2549">
        <v>87</v>
      </c>
      <c r="K2549">
        <v>167</v>
      </c>
      <c r="L2549">
        <v>3110</v>
      </c>
      <c r="M2549">
        <v>529075</v>
      </c>
      <c r="N2549">
        <v>587</v>
      </c>
      <c r="O2549">
        <v>199</v>
      </c>
      <c r="P2549">
        <v>3017</v>
      </c>
      <c r="Q2549">
        <v>616093</v>
      </c>
      <c r="R2549">
        <v>105</v>
      </c>
      <c r="S2549">
        <v>236</v>
      </c>
      <c r="T2549">
        <v>2793</v>
      </c>
      <c r="U2549">
        <v>662463</v>
      </c>
      <c r="V2549">
        <v>164</v>
      </c>
      <c r="W2549">
        <v>265</v>
      </c>
      <c r="X2549">
        <v>2718</v>
      </c>
      <c r="Y2549">
        <v>720329</v>
      </c>
      <c r="Z2549">
        <v>264</v>
      </c>
      <c r="AA2549">
        <v>297</v>
      </c>
      <c r="AB2549">
        <v>2735</v>
      </c>
      <c r="AC2549">
        <v>824477</v>
      </c>
      <c r="AD2549">
        <v>114</v>
      </c>
      <c r="AE2549">
        <v>335</v>
      </c>
      <c r="AF2549">
        <v>2680</v>
      </c>
      <c r="AG2549">
        <v>898526</v>
      </c>
      <c r="AH2549">
        <v>47</v>
      </c>
      <c r="AI2549">
        <v>365</v>
      </c>
      <c r="AJ2549">
        <v>2627</v>
      </c>
      <c r="AK2549">
        <v>957436</v>
      </c>
      <c r="AP2549">
        <v>1</v>
      </c>
      <c r="AQ2549">
        <v>624</v>
      </c>
      <c r="AR2549">
        <v>2300</v>
      </c>
      <c r="AS2549">
        <v>1435200</v>
      </c>
    </row>
    <row r="2550" spans="1:45" x14ac:dyDescent="0.2">
      <c r="A2550" s="51">
        <v>40449</v>
      </c>
      <c r="AP2550">
        <v>16</v>
      </c>
      <c r="AQ2550">
        <v>623</v>
      </c>
      <c r="AR2550">
        <v>2320</v>
      </c>
      <c r="AS2550">
        <v>1446480</v>
      </c>
    </row>
    <row r="2551" spans="1:45" x14ac:dyDescent="0.2">
      <c r="A2551" s="51">
        <v>40450</v>
      </c>
    </row>
    <row r="2552" spans="1:45" x14ac:dyDescent="0.2">
      <c r="A2552" s="51">
        <v>40451</v>
      </c>
      <c r="AP2552">
        <v>1</v>
      </c>
      <c r="AQ2552">
        <v>740</v>
      </c>
      <c r="AR2552">
        <v>2300</v>
      </c>
      <c r="AS2552">
        <v>1702000</v>
      </c>
    </row>
    <row r="2553" spans="1:45" x14ac:dyDescent="0.2">
      <c r="A2553" s="51">
        <v>40451</v>
      </c>
      <c r="B2553">
        <v>5</v>
      </c>
      <c r="C2553">
        <v>120</v>
      </c>
      <c r="D2553">
        <v>2900</v>
      </c>
      <c r="E2553">
        <v>348000</v>
      </c>
      <c r="F2553">
        <v>78</v>
      </c>
      <c r="G2553">
        <v>142</v>
      </c>
      <c r="H2553">
        <v>3050</v>
      </c>
      <c r="I2553">
        <v>431960</v>
      </c>
      <c r="J2553">
        <v>70</v>
      </c>
      <c r="K2553">
        <v>170</v>
      </c>
      <c r="L2553">
        <v>2810</v>
      </c>
      <c r="M2553">
        <v>472946</v>
      </c>
      <c r="N2553">
        <v>245</v>
      </c>
      <c r="O2553">
        <v>204</v>
      </c>
      <c r="P2553">
        <v>2879</v>
      </c>
      <c r="Q2553">
        <v>588641</v>
      </c>
      <c r="R2553">
        <v>133</v>
      </c>
      <c r="S2553">
        <v>236</v>
      </c>
      <c r="T2553">
        <v>2750</v>
      </c>
      <c r="U2553">
        <v>649257</v>
      </c>
      <c r="V2553">
        <v>80</v>
      </c>
      <c r="W2553">
        <v>276</v>
      </c>
      <c r="X2553">
        <v>2662</v>
      </c>
      <c r="Y2553">
        <v>734225</v>
      </c>
      <c r="Z2553">
        <v>206</v>
      </c>
      <c r="AA2553">
        <v>295</v>
      </c>
      <c r="AB2553">
        <v>2068</v>
      </c>
      <c r="AC2553">
        <v>768213</v>
      </c>
      <c r="AD2553">
        <v>45</v>
      </c>
      <c r="AE2553">
        <v>342</v>
      </c>
      <c r="AF2553">
        <v>2496</v>
      </c>
      <c r="AG2553">
        <v>863820</v>
      </c>
      <c r="AP2553">
        <v>1</v>
      </c>
      <c r="AQ2553">
        <v>514</v>
      </c>
      <c r="AR2553">
        <v>2240</v>
      </c>
      <c r="AS2553">
        <v>1151360</v>
      </c>
    </row>
    <row r="2554" spans="1:45" x14ac:dyDescent="0.2">
      <c r="A2554" s="51"/>
    </row>
    <row r="2555" spans="1:45" x14ac:dyDescent="0.2">
      <c r="A2555" s="87">
        <v>40452</v>
      </c>
      <c r="F2555">
        <v>26</v>
      </c>
      <c r="G2555">
        <v>145</v>
      </c>
      <c r="H2555">
        <v>3150</v>
      </c>
      <c r="I2555">
        <v>457719</v>
      </c>
      <c r="J2555">
        <v>25</v>
      </c>
      <c r="K2555">
        <v>164</v>
      </c>
      <c r="L2555">
        <v>3100</v>
      </c>
      <c r="M2555">
        <v>508896</v>
      </c>
      <c r="N2555">
        <v>267</v>
      </c>
      <c r="O2555">
        <v>184</v>
      </c>
      <c r="P2555">
        <v>2800</v>
      </c>
      <c r="Q2555">
        <v>438301</v>
      </c>
      <c r="R2555">
        <v>214</v>
      </c>
      <c r="S2555">
        <v>226</v>
      </c>
      <c r="T2555">
        <v>2825</v>
      </c>
      <c r="U2555">
        <v>649281</v>
      </c>
      <c r="AL2555">
        <v>58</v>
      </c>
      <c r="AM2555">
        <v>477</v>
      </c>
      <c r="AN2555">
        <v>2600</v>
      </c>
      <c r="AO2555">
        <v>1240693</v>
      </c>
    </row>
    <row r="2556" spans="1:45" x14ac:dyDescent="0.2">
      <c r="A2556" s="87">
        <v>40456</v>
      </c>
      <c r="B2556">
        <v>49</v>
      </c>
      <c r="C2556">
        <v>113</v>
      </c>
      <c r="D2556" s="54">
        <f>E2556/C2556</f>
        <v>2821.4513274336282</v>
      </c>
      <c r="E2556">
        <v>318824</v>
      </c>
      <c r="F2556">
        <v>69</v>
      </c>
      <c r="G2556">
        <v>140</v>
      </c>
      <c r="H2556">
        <v>2950</v>
      </c>
      <c r="I2556">
        <v>413894</v>
      </c>
      <c r="J2556">
        <v>173</v>
      </c>
      <c r="K2556">
        <v>170</v>
      </c>
      <c r="L2556">
        <v>3006</v>
      </c>
      <c r="M2556">
        <v>513334</v>
      </c>
      <c r="N2556">
        <v>473</v>
      </c>
      <c r="O2556">
        <v>199</v>
      </c>
      <c r="P2556">
        <v>2997</v>
      </c>
      <c r="Q2556">
        <v>606205</v>
      </c>
      <c r="R2556">
        <v>273</v>
      </c>
      <c r="S2556">
        <v>231</v>
      </c>
      <c r="T2556">
        <v>2873</v>
      </c>
      <c r="U2556">
        <v>669145</v>
      </c>
      <c r="V2556">
        <v>82</v>
      </c>
      <c r="W2556">
        <v>265</v>
      </c>
      <c r="X2556">
        <v>2620</v>
      </c>
      <c r="Y2556">
        <v>698660</v>
      </c>
      <c r="Z2556">
        <v>22</v>
      </c>
      <c r="AA2556">
        <v>286</v>
      </c>
      <c r="AB2556">
        <v>2600</v>
      </c>
      <c r="AC2556">
        <v>744782</v>
      </c>
      <c r="AD2556">
        <v>40</v>
      </c>
      <c r="AE2556">
        <v>326</v>
      </c>
      <c r="AF2556">
        <v>2660</v>
      </c>
      <c r="AG2556">
        <v>867272</v>
      </c>
      <c r="AH2556">
        <v>17</v>
      </c>
      <c r="AI2556">
        <v>374</v>
      </c>
      <c r="AJ2556">
        <v>2640</v>
      </c>
      <c r="AK2556">
        <v>987981</v>
      </c>
      <c r="AP2556">
        <v>1</v>
      </c>
      <c r="AQ2556">
        <v>570</v>
      </c>
      <c r="AR2556">
        <v>2500</v>
      </c>
      <c r="AS2556">
        <v>1425000</v>
      </c>
    </row>
    <row r="2557" spans="1:45" x14ac:dyDescent="0.2">
      <c r="A2557" s="87">
        <v>40456</v>
      </c>
    </row>
    <row r="2558" spans="1:45" x14ac:dyDescent="0.2">
      <c r="A2558" s="87">
        <v>40457</v>
      </c>
    </row>
    <row r="2559" spans="1:45" x14ac:dyDescent="0.2">
      <c r="A2559" s="87">
        <v>40458</v>
      </c>
      <c r="F2559">
        <v>16</v>
      </c>
      <c r="G2559">
        <v>136</v>
      </c>
      <c r="H2559">
        <v>2850</v>
      </c>
      <c r="I2559">
        <v>387244</v>
      </c>
      <c r="J2559">
        <v>119</v>
      </c>
      <c r="K2559">
        <v>167</v>
      </c>
      <c r="L2559">
        <v>2900</v>
      </c>
      <c r="M2559">
        <v>487906</v>
      </c>
      <c r="N2559">
        <v>314</v>
      </c>
      <c r="O2559">
        <v>206</v>
      </c>
      <c r="P2559">
        <v>2819</v>
      </c>
      <c r="Q2559">
        <v>580356</v>
      </c>
      <c r="R2559">
        <v>190</v>
      </c>
      <c r="S2559">
        <v>228</v>
      </c>
      <c r="T2559">
        <v>2808</v>
      </c>
      <c r="U2559">
        <v>641777</v>
      </c>
      <c r="V2559">
        <v>117</v>
      </c>
      <c r="W2559">
        <v>261</v>
      </c>
      <c r="X2559">
        <v>2658</v>
      </c>
      <c r="Y2559">
        <v>694866</v>
      </c>
      <c r="Z2559">
        <v>78</v>
      </c>
      <c r="AA2559">
        <v>293</v>
      </c>
      <c r="AB2559">
        <v>2636</v>
      </c>
      <c r="AC2559">
        <v>774158</v>
      </c>
      <c r="AD2559">
        <v>47</v>
      </c>
      <c r="AE2559">
        <v>328</v>
      </c>
      <c r="AF2559">
        <v>2545</v>
      </c>
      <c r="AG2559">
        <v>832528</v>
      </c>
      <c r="AH2559">
        <v>29</v>
      </c>
      <c r="AI2559">
        <v>379</v>
      </c>
      <c r="AJ2559">
        <v>2490</v>
      </c>
      <c r="AK2559">
        <v>942674</v>
      </c>
      <c r="AL2559">
        <v>14</v>
      </c>
      <c r="AM2559">
        <v>408</v>
      </c>
      <c r="AN2559">
        <v>2500</v>
      </c>
      <c r="AO2559">
        <v>1020357</v>
      </c>
      <c r="AP2559">
        <v>17</v>
      </c>
      <c r="AQ2559">
        <v>462</v>
      </c>
      <c r="AR2559">
        <v>2305</v>
      </c>
      <c r="AS2559">
        <v>1144014</v>
      </c>
    </row>
    <row r="2560" spans="1:45" x14ac:dyDescent="0.2">
      <c r="A2560" s="87">
        <v>40458</v>
      </c>
    </row>
    <row r="2561" spans="1:45" x14ac:dyDescent="0.2">
      <c r="A2561" s="87">
        <v>40459</v>
      </c>
      <c r="F2561">
        <v>21</v>
      </c>
      <c r="G2561">
        <v>139</v>
      </c>
      <c r="H2561">
        <v>3175</v>
      </c>
      <c r="I2561">
        <v>443771</v>
      </c>
      <c r="J2561">
        <v>46</v>
      </c>
      <c r="K2561">
        <v>166</v>
      </c>
      <c r="L2561">
        <v>2975</v>
      </c>
      <c r="M2561">
        <v>492337</v>
      </c>
      <c r="N2561">
        <v>47</v>
      </c>
      <c r="O2561">
        <v>198</v>
      </c>
      <c r="P2561">
        <v>2900</v>
      </c>
      <c r="Q2561">
        <v>573336</v>
      </c>
      <c r="R2561">
        <v>66</v>
      </c>
      <c r="S2561">
        <v>224</v>
      </c>
      <c r="T2561">
        <v>2812</v>
      </c>
      <c r="U2561">
        <v>640897</v>
      </c>
      <c r="V2561">
        <v>51</v>
      </c>
      <c r="W2561">
        <v>270</v>
      </c>
      <c r="X2561">
        <v>2700</v>
      </c>
      <c r="Y2561">
        <v>733673</v>
      </c>
      <c r="Z2561">
        <v>24</v>
      </c>
      <c r="AA2561">
        <v>285</v>
      </c>
      <c r="AB2561">
        <v>2710</v>
      </c>
      <c r="AC2561">
        <v>788427</v>
      </c>
      <c r="AL2561">
        <v>15</v>
      </c>
      <c r="AM2561">
        <v>410</v>
      </c>
      <c r="AN2561">
        <v>2420</v>
      </c>
      <c r="AO2561">
        <v>992845</v>
      </c>
    </row>
    <row r="2562" spans="1:45" x14ac:dyDescent="0.2">
      <c r="A2562" s="87">
        <v>40462</v>
      </c>
      <c r="AP2562">
        <v>1</v>
      </c>
      <c r="AQ2562">
        <v>626</v>
      </c>
      <c r="AR2562">
        <v>2200</v>
      </c>
      <c r="AS2562">
        <v>1377200</v>
      </c>
    </row>
    <row r="2563" spans="1:45" x14ac:dyDescent="0.2">
      <c r="A2563" s="87">
        <v>40463</v>
      </c>
      <c r="B2563">
        <v>67</v>
      </c>
      <c r="C2563">
        <v>125</v>
      </c>
      <c r="D2563">
        <v>2950</v>
      </c>
      <c r="E2563">
        <v>371299</v>
      </c>
      <c r="F2563">
        <v>30</v>
      </c>
      <c r="G2563">
        <v>145</v>
      </c>
      <c r="H2563">
        <v>3025</v>
      </c>
      <c r="I2563">
        <v>449287</v>
      </c>
      <c r="J2563">
        <v>141</v>
      </c>
      <c r="K2563">
        <v>164</v>
      </c>
      <c r="L2563">
        <v>3107</v>
      </c>
      <c r="M2563">
        <v>521412</v>
      </c>
      <c r="N2563">
        <v>301</v>
      </c>
      <c r="O2563">
        <v>204</v>
      </c>
      <c r="P2563">
        <v>3050</v>
      </c>
      <c r="Q2563">
        <v>629804</v>
      </c>
      <c r="R2563">
        <v>135</v>
      </c>
      <c r="S2563">
        <v>242</v>
      </c>
      <c r="T2563">
        <v>2910</v>
      </c>
      <c r="U2563">
        <v>706552</v>
      </c>
      <c r="V2563">
        <v>96</v>
      </c>
      <c r="W2563">
        <v>266</v>
      </c>
      <c r="X2563">
        <v>2868</v>
      </c>
      <c r="Y2563">
        <v>765005</v>
      </c>
      <c r="Z2563">
        <v>228</v>
      </c>
      <c r="AA2563">
        <v>299</v>
      </c>
      <c r="AB2563">
        <v>2718</v>
      </c>
      <c r="AC2563">
        <v>812439</v>
      </c>
      <c r="AP2563">
        <v>5</v>
      </c>
      <c r="AQ2563">
        <v>779</v>
      </c>
      <c r="AR2563">
        <v>2260</v>
      </c>
      <c r="AS2563">
        <v>1758640</v>
      </c>
    </row>
    <row r="2564" spans="1:45" x14ac:dyDescent="0.2">
      <c r="A2564" s="87">
        <v>40463</v>
      </c>
    </row>
    <row r="2565" spans="1:45" x14ac:dyDescent="0.2">
      <c r="A2565" s="87">
        <v>40464</v>
      </c>
      <c r="J2565">
        <v>43</v>
      </c>
      <c r="K2565">
        <v>162</v>
      </c>
      <c r="L2565">
        <v>2717</v>
      </c>
      <c r="M2565">
        <v>451944</v>
      </c>
      <c r="N2565">
        <v>75</v>
      </c>
      <c r="O2565">
        <v>183</v>
      </c>
      <c r="P2565">
        <v>2883</v>
      </c>
      <c r="Q2565">
        <v>527652</v>
      </c>
      <c r="V2565">
        <v>3</v>
      </c>
      <c r="W2565">
        <v>275</v>
      </c>
      <c r="X2565">
        <v>1950</v>
      </c>
      <c r="Y2565">
        <v>577600</v>
      </c>
    </row>
    <row r="2566" spans="1:45" x14ac:dyDescent="0.2">
      <c r="A2566" s="87">
        <v>40465</v>
      </c>
      <c r="F2566">
        <v>27</v>
      </c>
      <c r="G2566">
        <v>146</v>
      </c>
      <c r="H2566">
        <v>2800</v>
      </c>
      <c r="I2566">
        <v>424685</v>
      </c>
      <c r="J2566">
        <v>79</v>
      </c>
      <c r="K2566">
        <v>168</v>
      </c>
      <c r="L2566">
        <v>2964</v>
      </c>
      <c r="M2566">
        <v>502377</v>
      </c>
      <c r="N2566">
        <v>233</v>
      </c>
      <c r="O2566">
        <v>200</v>
      </c>
      <c r="P2566">
        <v>2929</v>
      </c>
      <c r="Q2566">
        <v>589147</v>
      </c>
      <c r="R2566">
        <v>110</v>
      </c>
      <c r="S2566">
        <v>227</v>
      </c>
      <c r="T2566">
        <v>2860</v>
      </c>
      <c r="U2566">
        <v>653561</v>
      </c>
      <c r="V2566">
        <v>81</v>
      </c>
      <c r="W2566">
        <v>260</v>
      </c>
      <c r="X2566">
        <v>2660</v>
      </c>
      <c r="Y2566">
        <v>692618</v>
      </c>
      <c r="Z2566">
        <v>89</v>
      </c>
      <c r="AA2566">
        <v>296</v>
      </c>
      <c r="AB2566">
        <v>2629</v>
      </c>
      <c r="AC2566">
        <v>783608</v>
      </c>
      <c r="AD2566">
        <v>20</v>
      </c>
      <c r="AE2566">
        <v>332</v>
      </c>
      <c r="AF2566">
        <v>2580</v>
      </c>
      <c r="AG2566">
        <v>851152</v>
      </c>
      <c r="AH2566">
        <v>29</v>
      </c>
      <c r="AI2566">
        <v>365</v>
      </c>
      <c r="AJ2566">
        <v>2567</v>
      </c>
      <c r="AK2566">
        <v>955476</v>
      </c>
      <c r="AP2566">
        <v>3</v>
      </c>
      <c r="AQ2566">
        <v>509</v>
      </c>
      <c r="AR2566">
        <v>2280</v>
      </c>
      <c r="AS2566">
        <v>1157960</v>
      </c>
    </row>
    <row r="2567" spans="1:45" x14ac:dyDescent="0.2">
      <c r="A2567" s="87">
        <v>40465</v>
      </c>
      <c r="AP2567">
        <v>4</v>
      </c>
      <c r="AQ2567">
        <v>692</v>
      </c>
      <c r="AR2567">
        <v>2228</v>
      </c>
      <c r="AS2567">
        <v>1529865</v>
      </c>
    </row>
    <row r="2568" spans="1:45" x14ac:dyDescent="0.2">
      <c r="A2568" s="87">
        <v>40466</v>
      </c>
      <c r="J2568">
        <v>19</v>
      </c>
      <c r="K2568">
        <v>167</v>
      </c>
      <c r="L2568">
        <v>3100</v>
      </c>
      <c r="M2568">
        <v>517211</v>
      </c>
      <c r="N2568">
        <v>189</v>
      </c>
      <c r="O2568">
        <v>203</v>
      </c>
      <c r="P2568">
        <v>3156</v>
      </c>
      <c r="Q2568">
        <v>640648</v>
      </c>
      <c r="R2568">
        <v>76</v>
      </c>
      <c r="S2568">
        <v>236</v>
      </c>
      <c r="T2568">
        <v>3042</v>
      </c>
      <c r="U2568">
        <v>707003</v>
      </c>
      <c r="V2568">
        <v>47</v>
      </c>
      <c r="W2568">
        <v>264</v>
      </c>
      <c r="X2568">
        <v>2883</v>
      </c>
      <c r="Y2568">
        <v>755674</v>
      </c>
      <c r="AD2568">
        <v>20</v>
      </c>
      <c r="AE2568">
        <v>320</v>
      </c>
      <c r="AF2568">
        <v>2800</v>
      </c>
      <c r="AG2568">
        <v>894880</v>
      </c>
    </row>
    <row r="2569" spans="1:45" x14ac:dyDescent="0.2">
      <c r="A2569" s="87">
        <v>40469</v>
      </c>
    </row>
    <row r="2570" spans="1:45" x14ac:dyDescent="0.2">
      <c r="A2570" s="87">
        <v>40470</v>
      </c>
      <c r="F2570">
        <v>27</v>
      </c>
      <c r="G2570">
        <v>144</v>
      </c>
      <c r="H2570">
        <v>2925</v>
      </c>
      <c r="I2570">
        <v>425644</v>
      </c>
      <c r="J2570">
        <v>167</v>
      </c>
      <c r="K2570">
        <v>166</v>
      </c>
      <c r="L2570">
        <v>3006</v>
      </c>
      <c r="M2570">
        <v>498017</v>
      </c>
      <c r="N2570">
        <v>424</v>
      </c>
      <c r="O2570">
        <v>193</v>
      </c>
      <c r="P2570">
        <v>2959</v>
      </c>
      <c r="Q2570">
        <v>584181</v>
      </c>
      <c r="R2570">
        <v>115</v>
      </c>
      <c r="S2570">
        <v>233</v>
      </c>
      <c r="T2570">
        <v>2852</v>
      </c>
      <c r="U2570">
        <v>664920</v>
      </c>
      <c r="V2570">
        <v>35</v>
      </c>
      <c r="W2570">
        <v>266</v>
      </c>
      <c r="X2570">
        <v>2710</v>
      </c>
      <c r="Y2570">
        <v>722290</v>
      </c>
      <c r="Z2570">
        <v>98</v>
      </c>
      <c r="AA2570">
        <v>296</v>
      </c>
      <c r="AB2570">
        <v>2680</v>
      </c>
      <c r="AC2570">
        <v>793058</v>
      </c>
      <c r="AD2570">
        <v>41</v>
      </c>
      <c r="AE2570">
        <v>330</v>
      </c>
      <c r="AF2570">
        <v>2580</v>
      </c>
      <c r="AG2570">
        <v>847157</v>
      </c>
      <c r="AH2570">
        <v>32</v>
      </c>
      <c r="AI2570">
        <v>375</v>
      </c>
      <c r="AJ2570">
        <v>2600</v>
      </c>
      <c r="AK2570">
        <v>975428</v>
      </c>
      <c r="AL2570">
        <v>90</v>
      </c>
      <c r="AM2570">
        <v>461</v>
      </c>
      <c r="AN2570">
        <v>2600</v>
      </c>
      <c r="AO2570">
        <v>1198507</v>
      </c>
      <c r="AP2570">
        <v>2</v>
      </c>
      <c r="AQ2570">
        <v>643</v>
      </c>
      <c r="AR2570">
        <v>2125</v>
      </c>
      <c r="AS2570">
        <v>1356750</v>
      </c>
    </row>
    <row r="2571" spans="1:45" x14ac:dyDescent="0.2">
      <c r="A2571" s="87">
        <v>40470</v>
      </c>
    </row>
    <row r="2572" spans="1:45" x14ac:dyDescent="0.2">
      <c r="A2572" s="87">
        <v>40471</v>
      </c>
      <c r="J2572">
        <v>5</v>
      </c>
      <c r="K2572">
        <v>162</v>
      </c>
      <c r="L2572">
        <v>2600</v>
      </c>
      <c r="M2572">
        <v>421200</v>
      </c>
      <c r="Z2572">
        <v>27</v>
      </c>
      <c r="AA2572">
        <v>282</v>
      </c>
      <c r="AB2572">
        <v>2600</v>
      </c>
      <c r="AC2572">
        <v>421200</v>
      </c>
    </row>
    <row r="2573" spans="1:45" x14ac:dyDescent="0.2">
      <c r="A2573" s="87">
        <v>40472</v>
      </c>
      <c r="B2573">
        <v>5</v>
      </c>
      <c r="C2573">
        <v>124</v>
      </c>
      <c r="D2573">
        <v>2900</v>
      </c>
      <c r="E2573">
        <v>360760</v>
      </c>
      <c r="F2573">
        <v>30</v>
      </c>
      <c r="G2573">
        <v>147</v>
      </c>
      <c r="H2573">
        <v>2775</v>
      </c>
      <c r="I2573">
        <v>410570</v>
      </c>
      <c r="N2573">
        <v>215</v>
      </c>
      <c r="O2573">
        <v>204</v>
      </c>
      <c r="P2573">
        <v>2864</v>
      </c>
      <c r="Q2573">
        <v>585106</v>
      </c>
      <c r="R2573">
        <v>141</v>
      </c>
      <c r="S2573">
        <v>231</v>
      </c>
      <c r="T2573">
        <v>2786</v>
      </c>
      <c r="U2573">
        <v>649439</v>
      </c>
      <c r="V2573">
        <v>5</v>
      </c>
      <c r="W2573">
        <v>254</v>
      </c>
      <c r="X2573">
        <v>2620</v>
      </c>
      <c r="Y2573">
        <v>665480</v>
      </c>
      <c r="Z2573">
        <v>18</v>
      </c>
      <c r="AA2573">
        <v>290</v>
      </c>
      <c r="AB2573">
        <v>2560</v>
      </c>
      <c r="AC2573">
        <v>743538</v>
      </c>
      <c r="AH2573">
        <v>6</v>
      </c>
      <c r="AI2573">
        <v>385</v>
      </c>
      <c r="AJ2573">
        <v>2460</v>
      </c>
      <c r="AK2573">
        <v>947920</v>
      </c>
    </row>
    <row r="2574" spans="1:45" x14ac:dyDescent="0.2">
      <c r="A2574" s="87">
        <v>40472</v>
      </c>
      <c r="AD2574" s="70"/>
      <c r="AE2574" s="70"/>
      <c r="AF2574" s="70"/>
      <c r="AG2574" s="70"/>
      <c r="AH2574" s="70"/>
      <c r="AI2574" s="70"/>
      <c r="AJ2574" s="70"/>
      <c r="AK2574" s="70"/>
      <c r="AP2574">
        <v>5</v>
      </c>
      <c r="AQ2574">
        <v>654</v>
      </c>
      <c r="AR2574">
        <v>2490</v>
      </c>
      <c r="AS2574">
        <v>1631280</v>
      </c>
    </row>
    <row r="2575" spans="1:45" x14ac:dyDescent="0.2">
      <c r="A2575" s="87">
        <v>40473</v>
      </c>
      <c r="B2575">
        <v>4</v>
      </c>
      <c r="C2575">
        <v>128</v>
      </c>
      <c r="D2575">
        <v>3050</v>
      </c>
      <c r="E2575">
        <v>391925</v>
      </c>
      <c r="F2575">
        <v>15</v>
      </c>
      <c r="G2575">
        <v>147</v>
      </c>
      <c r="H2575">
        <v>3150</v>
      </c>
      <c r="I2575">
        <v>464100</v>
      </c>
      <c r="J2575">
        <v>85</v>
      </c>
      <c r="K2575">
        <v>164</v>
      </c>
      <c r="L2575">
        <v>3050</v>
      </c>
      <c r="M2575">
        <v>502934</v>
      </c>
      <c r="N2575">
        <v>81</v>
      </c>
      <c r="O2575">
        <v>190</v>
      </c>
      <c r="P2575">
        <v>2942</v>
      </c>
      <c r="Q2575">
        <v>558985</v>
      </c>
      <c r="R2575">
        <v>32</v>
      </c>
      <c r="S2575">
        <v>223</v>
      </c>
      <c r="T2575">
        <v>2875</v>
      </c>
      <c r="U2575">
        <v>640744</v>
      </c>
      <c r="V2575">
        <v>55</v>
      </c>
      <c r="W2575">
        <v>274</v>
      </c>
      <c r="X2575">
        <v>2695</v>
      </c>
      <c r="Y2575">
        <v>751649</v>
      </c>
      <c r="AD2575">
        <v>14</v>
      </c>
      <c r="AE2575">
        <v>342</v>
      </c>
      <c r="AF2575">
        <v>2680</v>
      </c>
      <c r="AG2575">
        <v>916943</v>
      </c>
    </row>
    <row r="2576" spans="1:45" x14ac:dyDescent="0.2">
      <c r="A2576" s="88">
        <v>40476</v>
      </c>
      <c r="AP2576">
        <v>2</v>
      </c>
      <c r="AQ2576">
        <v>531</v>
      </c>
      <c r="AR2576">
        <v>2425</v>
      </c>
      <c r="AS2576">
        <v>1289450</v>
      </c>
    </row>
    <row r="2577" spans="1:45" x14ac:dyDescent="0.2">
      <c r="A2577" s="88">
        <v>40477</v>
      </c>
      <c r="B2577">
        <v>42</v>
      </c>
      <c r="C2577">
        <v>124</v>
      </c>
      <c r="D2577">
        <v>2817</v>
      </c>
      <c r="E2577">
        <v>353476</v>
      </c>
      <c r="F2577">
        <v>110</v>
      </c>
      <c r="G2577">
        <v>141</v>
      </c>
      <c r="H2577">
        <v>2940</v>
      </c>
      <c r="I2577">
        <v>415982</v>
      </c>
      <c r="J2577">
        <v>163</v>
      </c>
      <c r="K2577">
        <v>165</v>
      </c>
      <c r="L2577">
        <v>2971</v>
      </c>
      <c r="M2577">
        <v>493507</v>
      </c>
      <c r="N2577">
        <v>508</v>
      </c>
      <c r="O2577">
        <v>208</v>
      </c>
      <c r="P2577">
        <v>2919</v>
      </c>
      <c r="Q2577">
        <v>616809</v>
      </c>
      <c r="R2577">
        <v>152</v>
      </c>
      <c r="S2577">
        <v>238</v>
      </c>
      <c r="T2577">
        <v>2877</v>
      </c>
      <c r="U2577">
        <v>684087</v>
      </c>
      <c r="V2577">
        <v>143</v>
      </c>
      <c r="W2577">
        <v>266</v>
      </c>
      <c r="X2577">
        <v>2692</v>
      </c>
      <c r="Y2577">
        <v>721362</v>
      </c>
      <c r="Z2577">
        <v>40</v>
      </c>
      <c r="AA2577">
        <v>312</v>
      </c>
      <c r="AB2577">
        <v>2650</v>
      </c>
      <c r="AC2577">
        <v>827924</v>
      </c>
      <c r="AH2577">
        <v>51</v>
      </c>
      <c r="AI2577">
        <v>389</v>
      </c>
      <c r="AJ2577">
        <v>2680</v>
      </c>
      <c r="AK2577">
        <v>1041627</v>
      </c>
      <c r="AL2577">
        <v>3</v>
      </c>
      <c r="AM2577">
        <v>443</v>
      </c>
      <c r="AN2577">
        <v>2370</v>
      </c>
      <c r="AO2577">
        <v>1054400</v>
      </c>
    </row>
    <row r="2578" spans="1:45" x14ac:dyDescent="0.2">
      <c r="A2578" s="88">
        <v>40477</v>
      </c>
      <c r="AP2578">
        <v>1</v>
      </c>
      <c r="AQ2578">
        <v>664</v>
      </c>
      <c r="AR2578">
        <v>2400</v>
      </c>
      <c r="AS2578">
        <v>1593600</v>
      </c>
    </row>
    <row r="2579" spans="1:45" x14ac:dyDescent="0.2">
      <c r="A2579" s="88">
        <v>40478</v>
      </c>
      <c r="N2579">
        <v>177</v>
      </c>
      <c r="O2579">
        <v>194</v>
      </c>
      <c r="P2579">
        <v>2875</v>
      </c>
      <c r="Q2579">
        <v>565299</v>
      </c>
      <c r="R2579">
        <v>22</v>
      </c>
      <c r="S2579">
        <v>249</v>
      </c>
      <c r="T2579">
        <v>2650</v>
      </c>
      <c r="U2579">
        <v>660091</v>
      </c>
      <c r="V2579">
        <v>20</v>
      </c>
      <c r="W2579">
        <v>252</v>
      </c>
      <c r="X2579">
        <v>2650</v>
      </c>
      <c r="Y2579">
        <v>684708</v>
      </c>
      <c r="Z2579">
        <v>18</v>
      </c>
      <c r="AA2579">
        <v>309</v>
      </c>
      <c r="AB2579">
        <v>2620</v>
      </c>
      <c r="AC2579">
        <v>810744</v>
      </c>
      <c r="AP2579">
        <v>2</v>
      </c>
      <c r="AQ2579">
        <v>578</v>
      </c>
      <c r="AR2579">
        <v>2300</v>
      </c>
      <c r="AS2579">
        <v>1329400</v>
      </c>
    </row>
    <row r="2580" spans="1:45" x14ac:dyDescent="0.2">
      <c r="A2580" s="88">
        <v>40479</v>
      </c>
      <c r="B2580">
        <v>3</v>
      </c>
      <c r="C2580">
        <v>118</v>
      </c>
      <c r="D2580">
        <v>2850</v>
      </c>
      <c r="E2580">
        <v>336300</v>
      </c>
      <c r="F2580">
        <v>15</v>
      </c>
      <c r="G2580">
        <v>148</v>
      </c>
      <c r="H2580">
        <v>2400</v>
      </c>
      <c r="I2580">
        <v>355840</v>
      </c>
      <c r="N2580">
        <v>182</v>
      </c>
      <c r="O2580">
        <v>204</v>
      </c>
      <c r="P2580">
        <v>2970</v>
      </c>
      <c r="Q2580">
        <v>609523</v>
      </c>
      <c r="R2580">
        <v>73</v>
      </c>
      <c r="S2580">
        <v>232</v>
      </c>
      <c r="T2580">
        <v>2900</v>
      </c>
      <c r="U2580">
        <v>674912</v>
      </c>
      <c r="V2580">
        <v>56</v>
      </c>
      <c r="W2580">
        <v>258</v>
      </c>
      <c r="X2580">
        <v>2780</v>
      </c>
      <c r="Y2580">
        <v>725164</v>
      </c>
      <c r="Z2580">
        <v>36</v>
      </c>
      <c r="AA2580">
        <v>296</v>
      </c>
      <c r="AB2580">
        <v>2673</v>
      </c>
      <c r="AC2580">
        <v>789479</v>
      </c>
      <c r="AP2580">
        <v>3</v>
      </c>
      <c r="AQ2580">
        <v>678</v>
      </c>
      <c r="AR2580">
        <v>2380</v>
      </c>
      <c r="AS2580">
        <v>1607280</v>
      </c>
    </row>
    <row r="2581" spans="1:45" x14ac:dyDescent="0.2">
      <c r="A2581" s="88">
        <v>40479</v>
      </c>
      <c r="AH2581">
        <v>4</v>
      </c>
      <c r="AI2581">
        <v>392</v>
      </c>
      <c r="AJ2581">
        <v>2360</v>
      </c>
      <c r="AK2581">
        <v>925120</v>
      </c>
      <c r="AL2581">
        <v>2</v>
      </c>
      <c r="AM2581">
        <v>470</v>
      </c>
      <c r="AN2581">
        <v>2480</v>
      </c>
      <c r="AO2581">
        <v>1165600</v>
      </c>
      <c r="AP2581">
        <v>12</v>
      </c>
      <c r="AQ2581">
        <v>704</v>
      </c>
      <c r="AR2581">
        <v>2370</v>
      </c>
      <c r="AS2581">
        <v>1682408</v>
      </c>
    </row>
    <row r="2582" spans="1:45" x14ac:dyDescent="0.2">
      <c r="A2582" s="88">
        <v>40480</v>
      </c>
      <c r="B2582">
        <v>19</v>
      </c>
      <c r="C2582">
        <v>125</v>
      </c>
      <c r="D2582">
        <v>2925</v>
      </c>
      <c r="E2582">
        <v>363021</v>
      </c>
      <c r="J2582">
        <v>42</v>
      </c>
      <c r="K2582">
        <v>164</v>
      </c>
      <c r="L2582">
        <v>2917</v>
      </c>
      <c r="M2582">
        <v>477810</v>
      </c>
      <c r="N2582">
        <v>31</v>
      </c>
      <c r="O2582">
        <v>209</v>
      </c>
      <c r="P2582">
        <v>2875</v>
      </c>
      <c r="Q2582">
        <v>592913</v>
      </c>
      <c r="R2582">
        <v>25</v>
      </c>
      <c r="S2582">
        <v>221</v>
      </c>
      <c r="T2582">
        <v>2950</v>
      </c>
      <c r="U2582">
        <v>652068</v>
      </c>
    </row>
    <row r="2583" spans="1:45" x14ac:dyDescent="0.2">
      <c r="A2583" s="87"/>
    </row>
    <row r="2584" spans="1:45" ht="15" x14ac:dyDescent="0.2">
      <c r="A2584" s="89">
        <v>40484</v>
      </c>
      <c r="B2584" s="90">
        <v>34</v>
      </c>
      <c r="C2584" s="90">
        <v>120</v>
      </c>
      <c r="D2584" s="91">
        <v>2883</v>
      </c>
      <c r="E2584" s="91">
        <v>348032</v>
      </c>
      <c r="F2584" s="90">
        <v>30</v>
      </c>
      <c r="G2584" s="90">
        <v>132</v>
      </c>
      <c r="H2584" s="91">
        <v>3000</v>
      </c>
      <c r="I2584" s="91">
        <v>396200</v>
      </c>
      <c r="J2584" s="90">
        <v>75</v>
      </c>
      <c r="K2584" s="90">
        <v>156</v>
      </c>
      <c r="L2584" s="91">
        <v>2900</v>
      </c>
      <c r="M2584" s="91">
        <v>454987</v>
      </c>
      <c r="N2584" s="90">
        <v>457</v>
      </c>
      <c r="O2584" s="90">
        <v>205</v>
      </c>
      <c r="P2584" s="91">
        <v>2864</v>
      </c>
      <c r="Q2584" s="91">
        <v>595675</v>
      </c>
      <c r="R2584" s="90">
        <v>96</v>
      </c>
      <c r="S2584" s="90">
        <v>231</v>
      </c>
      <c r="T2584" s="91">
        <v>2740</v>
      </c>
      <c r="U2584" s="91">
        <v>634667</v>
      </c>
      <c r="V2584" s="90">
        <v>20</v>
      </c>
      <c r="W2584" s="90">
        <v>261</v>
      </c>
      <c r="X2584" s="91">
        <v>2660</v>
      </c>
      <c r="Y2584" s="91">
        <v>694260</v>
      </c>
      <c r="Z2584" s="90">
        <v>84</v>
      </c>
      <c r="AA2584" s="90">
        <v>295</v>
      </c>
      <c r="AB2584" s="91">
        <v>2660</v>
      </c>
      <c r="AC2584" s="91">
        <v>785474</v>
      </c>
      <c r="AD2584" s="90">
        <v>69</v>
      </c>
      <c r="AE2584" s="90">
        <v>326</v>
      </c>
      <c r="AF2584" s="91">
        <v>2650</v>
      </c>
      <c r="AG2584" s="91">
        <v>864257</v>
      </c>
      <c r="AH2584" s="90">
        <v>1</v>
      </c>
      <c r="AI2584" s="90">
        <v>374</v>
      </c>
      <c r="AJ2584" s="91">
        <v>2500</v>
      </c>
      <c r="AK2584" s="91">
        <v>9350</v>
      </c>
      <c r="AL2584" s="90"/>
      <c r="AM2584" s="90"/>
      <c r="AN2584" s="90"/>
      <c r="AO2584" s="90"/>
      <c r="AP2584" s="90"/>
      <c r="AQ2584" s="90"/>
      <c r="AR2584" s="90"/>
      <c r="AS2584" s="90"/>
    </row>
    <row r="2585" spans="1:45" ht="15" x14ac:dyDescent="0.2">
      <c r="A2585" s="89">
        <v>40484</v>
      </c>
      <c r="B2585" s="90"/>
      <c r="C2585" s="90"/>
      <c r="D2585" s="91"/>
      <c r="E2585" s="91"/>
      <c r="F2585" s="90"/>
      <c r="G2585" s="90"/>
      <c r="H2585" s="91"/>
      <c r="I2585" s="91"/>
      <c r="J2585" s="90"/>
      <c r="K2585" s="90"/>
      <c r="L2585" s="91"/>
      <c r="M2585" s="91"/>
      <c r="N2585" s="90"/>
      <c r="O2585" s="90"/>
      <c r="P2585" s="91"/>
      <c r="Q2585" s="91"/>
      <c r="R2585" s="90"/>
      <c r="S2585" s="90"/>
      <c r="T2585" s="91"/>
      <c r="U2585" s="91"/>
      <c r="V2585" s="90"/>
      <c r="W2585" s="90"/>
      <c r="X2585" s="91"/>
      <c r="Y2585" s="91"/>
      <c r="Z2585" s="90"/>
      <c r="AA2585" s="90"/>
      <c r="AB2585" s="91"/>
      <c r="AC2585" s="91"/>
      <c r="AD2585" s="90"/>
      <c r="AE2585" s="90"/>
      <c r="AF2585" s="91"/>
      <c r="AG2585" s="91"/>
      <c r="AH2585" s="90"/>
      <c r="AI2585" s="90"/>
      <c r="AJ2585" s="91"/>
      <c r="AK2585" s="91"/>
      <c r="AL2585" s="90"/>
      <c r="AM2585" s="90"/>
      <c r="AN2585" s="90"/>
      <c r="AO2585" s="90"/>
      <c r="AP2585" s="90">
        <v>4</v>
      </c>
      <c r="AQ2585" s="90">
        <v>594</v>
      </c>
      <c r="AR2585" s="92">
        <v>2315</v>
      </c>
      <c r="AS2585" s="91">
        <v>1373860</v>
      </c>
    </row>
    <row r="2586" spans="1:45" ht="15" x14ac:dyDescent="0.2">
      <c r="A2586" s="89">
        <v>40485</v>
      </c>
      <c r="B2586" s="90"/>
      <c r="C2586" s="90"/>
      <c r="D2586" s="91"/>
      <c r="E2586" s="91"/>
      <c r="F2586" s="90"/>
      <c r="G2586" s="90"/>
      <c r="H2586" s="91"/>
      <c r="I2586" s="91"/>
      <c r="J2586" s="90">
        <v>34</v>
      </c>
      <c r="K2586" s="93">
        <v>168</v>
      </c>
      <c r="L2586" s="91">
        <v>2900</v>
      </c>
      <c r="M2586" s="91">
        <v>489847</v>
      </c>
      <c r="N2586" s="90">
        <v>17</v>
      </c>
      <c r="O2586" s="90">
        <v>2900</v>
      </c>
      <c r="P2586" s="91">
        <v>2900</v>
      </c>
      <c r="Q2586" s="91">
        <v>549294</v>
      </c>
      <c r="R2586" s="90">
        <v>17</v>
      </c>
      <c r="S2586" s="93">
        <v>240</v>
      </c>
      <c r="T2586" s="91">
        <v>2760</v>
      </c>
      <c r="U2586" s="91">
        <v>662400</v>
      </c>
      <c r="V2586" s="90"/>
      <c r="W2586" s="90"/>
      <c r="X2586" s="91"/>
      <c r="Y2586" s="91"/>
      <c r="Z2586" s="90"/>
      <c r="AA2586" s="90"/>
      <c r="AB2586" s="91"/>
      <c r="AC2586" s="91"/>
      <c r="AD2586" s="90">
        <v>15</v>
      </c>
      <c r="AE2586" s="93">
        <v>2560</v>
      </c>
      <c r="AF2586" s="91">
        <v>2560</v>
      </c>
      <c r="AG2586" s="91">
        <v>860843</v>
      </c>
      <c r="AH2586" s="90"/>
      <c r="AI2586" s="90"/>
      <c r="AJ2586" s="91"/>
      <c r="AK2586" s="91"/>
      <c r="AL2586" s="90"/>
      <c r="AM2586" s="90"/>
      <c r="AN2586" s="90"/>
      <c r="AO2586" s="90"/>
      <c r="AP2586" s="90"/>
      <c r="AQ2586" s="90"/>
      <c r="AR2586" s="90"/>
      <c r="AS2586" s="90"/>
    </row>
    <row r="2587" spans="1:45" ht="15" x14ac:dyDescent="0.2">
      <c r="A2587" s="89">
        <v>40486</v>
      </c>
      <c r="B2587" s="90"/>
      <c r="C2587" s="90"/>
      <c r="D2587" s="91"/>
      <c r="E2587" s="91"/>
      <c r="F2587" s="90"/>
      <c r="G2587" s="90"/>
      <c r="H2587" s="91"/>
      <c r="I2587" s="91"/>
      <c r="J2587" s="90"/>
      <c r="K2587" s="90"/>
      <c r="L2587" s="91"/>
      <c r="M2587" s="91"/>
      <c r="N2587" s="90"/>
      <c r="O2587" s="90"/>
      <c r="P2587" s="91"/>
      <c r="Q2587" s="91"/>
      <c r="R2587" s="90"/>
      <c r="S2587" s="90"/>
      <c r="T2587" s="91"/>
      <c r="U2587" s="91"/>
      <c r="V2587" s="90"/>
      <c r="W2587" s="90"/>
      <c r="X2587" s="91"/>
      <c r="Y2587" s="91"/>
      <c r="Z2587" s="90"/>
      <c r="AA2587" s="90"/>
      <c r="AB2587" s="91"/>
      <c r="AC2587" s="91"/>
      <c r="AD2587" s="90"/>
      <c r="AE2587" s="90"/>
      <c r="AF2587" s="91"/>
      <c r="AG2587" s="91"/>
      <c r="AH2587" s="90"/>
      <c r="AI2587" s="90"/>
      <c r="AJ2587" s="91"/>
      <c r="AK2587" s="91"/>
      <c r="AL2587" s="90"/>
      <c r="AM2587" s="90"/>
      <c r="AN2587" s="90"/>
      <c r="AO2587" s="90"/>
      <c r="AP2587" s="90">
        <v>19</v>
      </c>
      <c r="AQ2587" s="93">
        <v>600</v>
      </c>
      <c r="AR2587" s="91">
        <v>2275</v>
      </c>
      <c r="AS2587" s="91">
        <v>1352837</v>
      </c>
    </row>
    <row r="2588" spans="1:45" ht="15" x14ac:dyDescent="0.2">
      <c r="A2588" s="89">
        <v>40486</v>
      </c>
      <c r="B2588" s="90">
        <v>11</v>
      </c>
      <c r="C2588" s="90">
        <v>113</v>
      </c>
      <c r="D2588" s="91">
        <v>2775</v>
      </c>
      <c r="E2588" s="91">
        <v>311582</v>
      </c>
      <c r="F2588" s="90"/>
      <c r="G2588" s="90"/>
      <c r="H2588" s="91"/>
      <c r="I2588" s="91"/>
      <c r="J2588" s="90"/>
      <c r="K2588" s="90"/>
      <c r="L2588" s="91"/>
      <c r="M2588" s="91"/>
      <c r="N2588" s="90"/>
      <c r="O2588" s="90"/>
      <c r="P2588" s="91"/>
      <c r="Q2588" s="91"/>
      <c r="R2588" s="90"/>
      <c r="S2588" s="90"/>
      <c r="T2588" s="91"/>
      <c r="U2588" s="91"/>
      <c r="V2588" s="90"/>
      <c r="W2588" s="90"/>
      <c r="X2588" s="91"/>
      <c r="Y2588" s="91"/>
      <c r="Z2588" s="90"/>
      <c r="AA2588" s="90"/>
      <c r="AB2588" s="91"/>
      <c r="AC2588" s="91"/>
      <c r="AD2588" s="90"/>
      <c r="AE2588" s="90"/>
      <c r="AF2588" s="91"/>
      <c r="AG2588" s="91"/>
      <c r="AH2588" s="90"/>
      <c r="AI2588" s="90"/>
      <c r="AJ2588" s="91"/>
      <c r="AK2588" s="91"/>
      <c r="AL2588" s="90"/>
      <c r="AM2588" s="90"/>
      <c r="AN2588" s="90"/>
      <c r="AO2588" s="90"/>
      <c r="AP2588" s="90"/>
      <c r="AQ2588" s="90"/>
      <c r="AR2588" s="91"/>
      <c r="AS2588" s="91"/>
    </row>
    <row r="2589" spans="1:45" ht="15" x14ac:dyDescent="0.2">
      <c r="A2589" s="89">
        <v>40487</v>
      </c>
      <c r="B2589" s="90">
        <v>6</v>
      </c>
      <c r="C2589" s="90">
        <v>106</v>
      </c>
      <c r="D2589" s="91">
        <v>2475</v>
      </c>
      <c r="E2589" s="91">
        <v>293733</v>
      </c>
      <c r="F2589" s="90"/>
      <c r="G2589" s="90"/>
      <c r="H2589" s="91"/>
      <c r="I2589" s="91"/>
      <c r="J2589" s="90">
        <v>111</v>
      </c>
      <c r="K2589" s="90">
        <v>158</v>
      </c>
      <c r="L2589" s="91">
        <v>2983</v>
      </c>
      <c r="M2589" s="91">
        <v>473577</v>
      </c>
      <c r="N2589" s="90">
        <v>54</v>
      </c>
      <c r="O2589" s="90">
        <v>203</v>
      </c>
      <c r="P2589" s="91">
        <v>2860</v>
      </c>
      <c r="Q2589" s="91">
        <v>579863</v>
      </c>
      <c r="R2589" s="90"/>
      <c r="S2589" s="90"/>
      <c r="T2589" s="91"/>
      <c r="U2589" s="91"/>
      <c r="V2589" s="90">
        <v>18</v>
      </c>
      <c r="W2589" s="90">
        <v>265</v>
      </c>
      <c r="X2589" s="91">
        <v>2640</v>
      </c>
      <c r="Y2589" s="91">
        <v>698427</v>
      </c>
      <c r="Z2589" s="90">
        <v>39</v>
      </c>
      <c r="AA2589" s="90">
        <v>302</v>
      </c>
      <c r="AB2589" s="91">
        <v>2587</v>
      </c>
      <c r="AC2589" s="91">
        <v>786456</v>
      </c>
      <c r="AD2589" s="90">
        <v>19</v>
      </c>
      <c r="AE2589" s="90">
        <v>357</v>
      </c>
      <c r="AF2589" s="91">
        <v>2590</v>
      </c>
      <c r="AG2589" s="91">
        <v>928528</v>
      </c>
      <c r="AH2589" s="90">
        <v>18</v>
      </c>
      <c r="AI2589" s="90">
        <v>374</v>
      </c>
      <c r="AJ2589" s="91">
        <v>2620</v>
      </c>
      <c r="AK2589" s="91">
        <v>979589</v>
      </c>
      <c r="AL2589" s="90"/>
      <c r="AM2589" s="90"/>
      <c r="AN2589" s="90"/>
      <c r="AO2589" s="90"/>
      <c r="AP2589" s="90"/>
      <c r="AQ2589" s="90"/>
      <c r="AR2589" s="91"/>
      <c r="AS2589" s="91"/>
    </row>
    <row r="2590" spans="1:45" ht="15" x14ac:dyDescent="0.2">
      <c r="A2590" s="89">
        <v>40490</v>
      </c>
      <c r="B2590" s="90"/>
      <c r="C2590" s="90"/>
      <c r="D2590" s="91"/>
      <c r="E2590" s="91"/>
      <c r="F2590" s="90"/>
      <c r="G2590" s="90"/>
      <c r="H2590" s="91"/>
      <c r="I2590" s="91"/>
      <c r="J2590" s="90"/>
      <c r="K2590" s="90"/>
      <c r="L2590" s="91"/>
      <c r="M2590" s="91"/>
      <c r="N2590" s="90"/>
      <c r="O2590" s="90"/>
      <c r="P2590" s="91"/>
      <c r="Q2590" s="91"/>
      <c r="R2590" s="90">
        <v>6</v>
      </c>
      <c r="S2590" s="90">
        <v>365</v>
      </c>
      <c r="T2590" s="91">
        <v>2440</v>
      </c>
      <c r="U2590" s="91">
        <v>889787</v>
      </c>
      <c r="V2590" s="90"/>
      <c r="W2590" s="90"/>
      <c r="X2590" s="91"/>
      <c r="Y2590" s="91"/>
      <c r="Z2590" s="90"/>
      <c r="AA2590" s="90"/>
      <c r="AB2590" s="91"/>
      <c r="AC2590" s="91"/>
      <c r="AD2590" s="90"/>
      <c r="AE2590" s="90"/>
      <c r="AF2590" s="91"/>
      <c r="AG2590" s="91"/>
      <c r="AH2590" s="90"/>
      <c r="AI2590" s="90"/>
      <c r="AJ2590" s="91"/>
      <c r="AK2590" s="91"/>
      <c r="AL2590" s="90"/>
      <c r="AM2590" s="90"/>
      <c r="AN2590" s="90"/>
      <c r="AO2590" s="90"/>
      <c r="AP2590" s="90">
        <v>2</v>
      </c>
      <c r="AQ2590" s="90">
        <v>637</v>
      </c>
      <c r="AR2590" s="91">
        <v>2300</v>
      </c>
      <c r="AS2590" s="91">
        <v>1465100</v>
      </c>
    </row>
    <row r="2591" spans="1:45" ht="15" x14ac:dyDescent="0.2">
      <c r="A2591" s="89">
        <v>40491</v>
      </c>
      <c r="B2591" s="90">
        <v>25</v>
      </c>
      <c r="C2591" s="90">
        <v>114</v>
      </c>
      <c r="D2591" s="91">
        <v>2900</v>
      </c>
      <c r="E2591" s="91">
        <v>330600</v>
      </c>
      <c r="F2591" s="90"/>
      <c r="G2591" s="90"/>
      <c r="H2591" s="91"/>
      <c r="I2591" s="91"/>
      <c r="J2591" s="90">
        <v>53</v>
      </c>
      <c r="K2591" s="90">
        <v>154</v>
      </c>
      <c r="L2591" s="91">
        <v>3033</v>
      </c>
      <c r="M2591" s="91">
        <v>471947</v>
      </c>
      <c r="N2591" s="90">
        <v>533</v>
      </c>
      <c r="O2591" s="90">
        <v>198</v>
      </c>
      <c r="P2591" s="91">
        <v>2928</v>
      </c>
      <c r="Q2591" s="91">
        <v>586569</v>
      </c>
      <c r="R2591" s="90">
        <v>129</v>
      </c>
      <c r="S2591" s="90">
        <v>235</v>
      </c>
      <c r="T2591" s="91">
        <v>2783</v>
      </c>
      <c r="U2591" s="91">
        <v>652100</v>
      </c>
      <c r="V2591" s="90">
        <v>133</v>
      </c>
      <c r="W2591" s="90">
        <v>265</v>
      </c>
      <c r="X2591" s="91">
        <v>2660</v>
      </c>
      <c r="Y2591" s="91">
        <v>703525</v>
      </c>
      <c r="Z2591" s="90">
        <v>103</v>
      </c>
      <c r="AA2591" s="90">
        <v>296</v>
      </c>
      <c r="AB2591" s="91">
        <v>2680</v>
      </c>
      <c r="AC2591" s="91">
        <v>794662</v>
      </c>
      <c r="AD2591" s="90">
        <v>58</v>
      </c>
      <c r="AE2591" s="90">
        <v>349</v>
      </c>
      <c r="AF2591" s="91">
        <v>2595</v>
      </c>
      <c r="AG2591" s="91">
        <v>911370</v>
      </c>
      <c r="AH2591" s="90">
        <v>18</v>
      </c>
      <c r="AI2591" s="90">
        <v>363</v>
      </c>
      <c r="AJ2591" s="91">
        <v>2680</v>
      </c>
      <c r="AK2591" s="91">
        <v>971649</v>
      </c>
      <c r="AL2591" s="90"/>
      <c r="AM2591" s="90"/>
      <c r="AN2591" s="90"/>
      <c r="AO2591" s="90"/>
      <c r="AP2591" s="90"/>
      <c r="AQ2591" s="90"/>
      <c r="AR2591" s="91"/>
      <c r="AS2591" s="91"/>
    </row>
    <row r="2592" spans="1:45" ht="15" x14ac:dyDescent="0.2">
      <c r="A2592" s="89">
        <v>40491</v>
      </c>
      <c r="B2592" s="90"/>
      <c r="C2592" s="90"/>
      <c r="D2592" s="91"/>
      <c r="E2592" s="91"/>
      <c r="F2592" s="90"/>
      <c r="G2592" s="90"/>
      <c r="H2592" s="91"/>
      <c r="I2592" s="91"/>
      <c r="J2592" s="90"/>
      <c r="K2592" s="90"/>
      <c r="L2592" s="91"/>
      <c r="M2592" s="91"/>
      <c r="N2592" s="90"/>
      <c r="O2592" s="90"/>
      <c r="P2592" s="90"/>
      <c r="Q2592" s="90"/>
      <c r="R2592" s="90"/>
      <c r="S2592" s="90"/>
      <c r="T2592" s="91"/>
      <c r="U2592" s="91"/>
      <c r="V2592" s="90"/>
      <c r="W2592" s="90"/>
      <c r="X2592" s="91"/>
      <c r="Y2592" s="91"/>
      <c r="Z2592" s="90">
        <v>149</v>
      </c>
      <c r="AA2592" s="90">
        <v>290</v>
      </c>
      <c r="AB2592" s="91">
        <v>2300</v>
      </c>
      <c r="AC2592" s="91">
        <v>667000</v>
      </c>
      <c r="AD2592" s="90"/>
      <c r="AE2592" s="90"/>
      <c r="AF2592" s="91"/>
      <c r="AG2592" s="91"/>
      <c r="AH2592" s="90"/>
      <c r="AI2592" s="90"/>
      <c r="AJ2592" s="91"/>
      <c r="AK2592" s="91"/>
      <c r="AL2592" s="90"/>
      <c r="AM2592" s="90"/>
      <c r="AN2592" s="90"/>
      <c r="AO2592" s="90"/>
      <c r="AP2592" s="90">
        <v>1</v>
      </c>
      <c r="AQ2592" s="90">
        <v>652</v>
      </c>
      <c r="AR2592" s="91">
        <v>2420</v>
      </c>
      <c r="AS2592" s="91">
        <v>1577840</v>
      </c>
    </row>
    <row r="2593" spans="1:45" ht="15" x14ac:dyDescent="0.2">
      <c r="A2593" s="89">
        <v>40492</v>
      </c>
      <c r="B2593" s="90"/>
      <c r="C2593" s="90"/>
      <c r="D2593" s="91"/>
      <c r="E2593" s="91"/>
      <c r="F2593" s="90"/>
      <c r="G2593" s="90"/>
      <c r="H2593" s="91"/>
      <c r="I2593" s="91"/>
      <c r="J2593" s="90"/>
      <c r="K2593" s="90"/>
      <c r="L2593" s="91"/>
      <c r="M2593" s="91"/>
      <c r="N2593" s="90"/>
      <c r="O2593" s="90"/>
      <c r="P2593" s="90"/>
      <c r="Q2593" s="90"/>
      <c r="R2593" s="90"/>
      <c r="S2593" s="90"/>
      <c r="T2593" s="91"/>
      <c r="U2593" s="91"/>
      <c r="V2593" s="90"/>
      <c r="W2593" s="90"/>
      <c r="X2593" s="91"/>
      <c r="Y2593" s="91"/>
      <c r="Z2593" s="90"/>
      <c r="AA2593" s="90"/>
      <c r="AB2593" s="91"/>
      <c r="AC2593" s="91"/>
      <c r="AD2593" s="90"/>
      <c r="AE2593" s="90"/>
      <c r="AF2593" s="91"/>
      <c r="AG2593" s="91"/>
      <c r="AH2593" s="90"/>
      <c r="AI2593" s="90"/>
      <c r="AJ2593" s="91"/>
      <c r="AK2593" s="91"/>
      <c r="AL2593" s="90"/>
      <c r="AM2593" s="90"/>
      <c r="AN2593" s="90"/>
      <c r="AO2593" s="90"/>
      <c r="AP2593" s="90"/>
      <c r="AQ2593" s="90"/>
      <c r="AR2593" s="91"/>
      <c r="AS2593" s="91"/>
    </row>
    <row r="2594" spans="1:45" ht="15" x14ac:dyDescent="0.2">
      <c r="A2594" s="89">
        <v>40493</v>
      </c>
      <c r="B2594" s="90"/>
      <c r="C2594" s="90"/>
      <c r="D2594" s="91"/>
      <c r="E2594" s="91"/>
      <c r="F2594" s="90"/>
      <c r="G2594" s="90"/>
      <c r="H2594" s="91"/>
      <c r="I2594" s="91"/>
      <c r="J2594" s="90"/>
      <c r="K2594" s="90"/>
      <c r="L2594" s="91"/>
      <c r="M2594" s="91"/>
      <c r="N2594" s="90"/>
      <c r="O2594" s="90"/>
      <c r="P2594" s="90"/>
      <c r="Q2594" s="90"/>
      <c r="R2594" s="90"/>
      <c r="S2594" s="90"/>
      <c r="T2594" s="91"/>
      <c r="U2594" s="91"/>
      <c r="V2594" s="90"/>
      <c r="W2594" s="90"/>
      <c r="X2594" s="91"/>
      <c r="Y2594" s="91"/>
      <c r="Z2594" s="90"/>
      <c r="AA2594" s="90"/>
      <c r="AB2594" s="91"/>
      <c r="AC2594" s="91"/>
      <c r="AD2594" s="90"/>
      <c r="AE2594" s="90"/>
      <c r="AF2594" s="91"/>
      <c r="AG2594" s="91"/>
      <c r="AH2594" s="90"/>
      <c r="AI2594" s="90"/>
      <c r="AJ2594" s="91"/>
      <c r="AK2594" s="91"/>
      <c r="AL2594" s="90"/>
      <c r="AM2594" s="90"/>
      <c r="AN2594" s="90"/>
      <c r="AO2594" s="90"/>
      <c r="AP2594" s="90">
        <v>5</v>
      </c>
      <c r="AQ2594" s="90">
        <v>599</v>
      </c>
      <c r="AR2594" s="91">
        <v>2116</v>
      </c>
      <c r="AS2594" s="91">
        <v>1422280</v>
      </c>
    </row>
    <row r="2595" spans="1:45" ht="15" x14ac:dyDescent="0.2">
      <c r="A2595" s="89">
        <v>40493</v>
      </c>
      <c r="B2595" s="90">
        <v>4</v>
      </c>
      <c r="C2595" s="90">
        <v>105</v>
      </c>
      <c r="D2595" s="91">
        <v>2600</v>
      </c>
      <c r="E2595" s="91">
        <v>273000</v>
      </c>
      <c r="F2595" s="90">
        <v>27</v>
      </c>
      <c r="G2595" s="90">
        <v>143</v>
      </c>
      <c r="H2595" s="91">
        <v>2925</v>
      </c>
      <c r="I2595" s="91">
        <v>423389</v>
      </c>
      <c r="J2595" s="90">
        <v>82</v>
      </c>
      <c r="K2595" s="90">
        <v>170</v>
      </c>
      <c r="L2595" s="91">
        <v>2850</v>
      </c>
      <c r="M2595" s="91">
        <v>483482</v>
      </c>
      <c r="N2595" s="90">
        <v>246</v>
      </c>
      <c r="O2595" s="90">
        <v>200</v>
      </c>
      <c r="P2595" s="91">
        <v>2896</v>
      </c>
      <c r="Q2595" s="91">
        <v>582837</v>
      </c>
      <c r="R2595" s="90">
        <v>111</v>
      </c>
      <c r="S2595" s="90">
        <v>236</v>
      </c>
      <c r="T2595" s="91">
        <v>2820</v>
      </c>
      <c r="U2595" s="91">
        <v>668881</v>
      </c>
      <c r="V2595" s="90">
        <v>66</v>
      </c>
      <c r="W2595" s="90">
        <v>265</v>
      </c>
      <c r="X2595" s="91">
        <v>2752</v>
      </c>
      <c r="Y2595" s="91">
        <v>736540</v>
      </c>
      <c r="Z2595" s="90">
        <v>27</v>
      </c>
      <c r="AA2595" s="90">
        <v>284</v>
      </c>
      <c r="AB2595" s="91">
        <v>2735</v>
      </c>
      <c r="AC2595" s="91">
        <v>779351</v>
      </c>
      <c r="AD2595" s="90"/>
      <c r="AE2595" s="90"/>
      <c r="AF2595" s="91"/>
      <c r="AG2595" s="91"/>
      <c r="AH2595" s="90"/>
      <c r="AI2595" s="90"/>
      <c r="AJ2595" s="91"/>
      <c r="AK2595" s="91"/>
      <c r="AL2595" s="90"/>
      <c r="AM2595" s="90"/>
      <c r="AN2595" s="90"/>
      <c r="AO2595" s="90"/>
      <c r="AP2595" s="90">
        <v>4</v>
      </c>
      <c r="AQ2595" s="90">
        <v>646</v>
      </c>
      <c r="AR2595" s="91">
        <v>2385</v>
      </c>
      <c r="AS2595" s="91">
        <v>1535660</v>
      </c>
    </row>
    <row r="2596" spans="1:45" ht="15" x14ac:dyDescent="0.2">
      <c r="A2596" s="89">
        <v>40494</v>
      </c>
      <c r="B2596" s="90">
        <v>58</v>
      </c>
      <c r="C2596" s="90">
        <v>123</v>
      </c>
      <c r="D2596" s="91">
        <v>3125</v>
      </c>
      <c r="E2596" s="91">
        <v>384750</v>
      </c>
      <c r="F2596" s="90">
        <v>20</v>
      </c>
      <c r="G2596" s="90">
        <v>135</v>
      </c>
      <c r="H2596" s="91">
        <v>3050</v>
      </c>
      <c r="I2596" s="91">
        <v>411140</v>
      </c>
      <c r="J2596" s="90">
        <v>29</v>
      </c>
      <c r="K2596" s="90">
        <v>158</v>
      </c>
      <c r="L2596" s="91">
        <v>2850</v>
      </c>
      <c r="M2596" s="91">
        <v>454614</v>
      </c>
      <c r="N2596" s="90">
        <v>46</v>
      </c>
      <c r="O2596" s="90">
        <v>206</v>
      </c>
      <c r="P2596" s="91">
        <v>2875</v>
      </c>
      <c r="Q2596" s="91">
        <v>594235</v>
      </c>
      <c r="R2596" s="90">
        <v>46</v>
      </c>
      <c r="S2596" s="90">
        <v>225</v>
      </c>
      <c r="T2596" s="91">
        <v>2925</v>
      </c>
      <c r="U2596" s="91">
        <v>658078</v>
      </c>
      <c r="V2596" s="90">
        <v>20</v>
      </c>
      <c r="W2596" s="90">
        <v>252</v>
      </c>
      <c r="X2596" s="91">
        <v>2680</v>
      </c>
      <c r="Y2596" s="91">
        <v>674556</v>
      </c>
      <c r="Z2596" s="90"/>
      <c r="AA2596" s="90"/>
      <c r="AB2596" s="91"/>
      <c r="AC2596" s="91"/>
      <c r="AD2596" s="90">
        <v>18</v>
      </c>
      <c r="AE2596" s="90">
        <v>345</v>
      </c>
      <c r="AF2596" s="91">
        <v>2640</v>
      </c>
      <c r="AG2596" s="91">
        <v>910800</v>
      </c>
      <c r="AH2596" s="90"/>
      <c r="AI2596" s="90"/>
      <c r="AJ2596" s="91"/>
      <c r="AK2596" s="91"/>
      <c r="AL2596" s="90"/>
      <c r="AM2596" s="90"/>
      <c r="AN2596" s="90"/>
      <c r="AO2596" s="90"/>
      <c r="AP2596" s="90"/>
      <c r="AQ2596" s="90"/>
      <c r="AR2596" s="91"/>
      <c r="AS2596" s="91"/>
    </row>
    <row r="2597" spans="1:45" ht="15" x14ac:dyDescent="0.2">
      <c r="A2597" s="89">
        <v>40498</v>
      </c>
      <c r="B2597" s="90">
        <v>4</v>
      </c>
      <c r="C2597" s="90">
        <v>110</v>
      </c>
      <c r="D2597" s="91">
        <v>3150</v>
      </c>
      <c r="E2597" s="91">
        <v>346500</v>
      </c>
      <c r="F2597" s="90">
        <v>27</v>
      </c>
      <c r="G2597" s="90">
        <v>143</v>
      </c>
      <c r="H2597" s="91">
        <v>3050</v>
      </c>
      <c r="I2597" s="91">
        <v>435596</v>
      </c>
      <c r="J2597" s="90">
        <v>137</v>
      </c>
      <c r="K2597" s="90">
        <v>167</v>
      </c>
      <c r="L2597" s="91">
        <v>2883</v>
      </c>
      <c r="M2597" s="91">
        <v>482015</v>
      </c>
      <c r="N2597" s="90">
        <v>208</v>
      </c>
      <c r="O2597" s="90">
        <v>198</v>
      </c>
      <c r="P2597" s="91">
        <v>2879</v>
      </c>
      <c r="Q2597" s="91">
        <v>567979</v>
      </c>
      <c r="R2597" s="90">
        <v>81</v>
      </c>
      <c r="S2597" s="90">
        <v>233</v>
      </c>
      <c r="T2597" s="91">
        <v>2712</v>
      </c>
      <c r="U2597" s="91">
        <v>632459</v>
      </c>
      <c r="V2597" s="90">
        <v>70</v>
      </c>
      <c r="W2597" s="90">
        <v>263</v>
      </c>
      <c r="X2597" s="91">
        <v>2727</v>
      </c>
      <c r="Y2597" s="91">
        <v>718466</v>
      </c>
      <c r="Z2597" s="90">
        <v>115</v>
      </c>
      <c r="AA2597" s="90">
        <v>303</v>
      </c>
      <c r="AB2597" s="91">
        <v>2657</v>
      </c>
      <c r="AC2597" s="91">
        <v>806128</v>
      </c>
      <c r="AD2597" s="90">
        <v>348</v>
      </c>
      <c r="AE2597" s="90">
        <v>344</v>
      </c>
      <c r="AF2597" s="91">
        <v>2450</v>
      </c>
      <c r="AG2597" s="91">
        <v>843912</v>
      </c>
      <c r="AH2597" s="90">
        <v>1</v>
      </c>
      <c r="AI2597" s="90">
        <v>374</v>
      </c>
      <c r="AJ2597" s="91">
        <v>2480</v>
      </c>
      <c r="AK2597" s="91">
        <v>927520</v>
      </c>
      <c r="AL2597" s="90">
        <v>69</v>
      </c>
      <c r="AM2597" s="90">
        <v>466</v>
      </c>
      <c r="AN2597" s="91">
        <v>2585</v>
      </c>
      <c r="AO2597" s="91">
        <v>1227939</v>
      </c>
      <c r="AP2597" s="90">
        <v>1</v>
      </c>
      <c r="AQ2597" s="90">
        <v>482</v>
      </c>
      <c r="AR2597" s="91">
        <v>2150</v>
      </c>
      <c r="AS2597" s="91">
        <v>1036300</v>
      </c>
    </row>
    <row r="2598" spans="1:45" ht="15" x14ac:dyDescent="0.2">
      <c r="A2598" s="89">
        <v>40498</v>
      </c>
      <c r="B2598" s="90"/>
      <c r="C2598" s="90"/>
      <c r="D2598" s="91"/>
      <c r="E2598" s="91"/>
      <c r="F2598" s="90"/>
      <c r="G2598" s="90"/>
      <c r="H2598" s="91"/>
      <c r="I2598" s="91"/>
      <c r="J2598" s="90"/>
      <c r="K2598" s="90"/>
      <c r="L2598" s="91"/>
      <c r="M2598" s="91"/>
      <c r="N2598" s="90"/>
      <c r="O2598" s="90"/>
      <c r="P2598" s="91"/>
      <c r="Q2598" s="91"/>
      <c r="R2598" s="90"/>
      <c r="S2598" s="90"/>
      <c r="T2598" s="91"/>
      <c r="U2598" s="91"/>
      <c r="V2598" s="90"/>
      <c r="W2598" s="90"/>
      <c r="X2598" s="91"/>
      <c r="Y2598" s="91"/>
      <c r="Z2598" s="90"/>
      <c r="AA2598" s="90"/>
      <c r="AB2598" s="91"/>
      <c r="AC2598" s="91"/>
      <c r="AD2598" s="90"/>
      <c r="AE2598" s="90"/>
      <c r="AF2598" s="91"/>
      <c r="AG2598" s="91"/>
      <c r="AH2598" s="90"/>
      <c r="AI2598" s="90"/>
      <c r="AJ2598" s="91"/>
      <c r="AK2598" s="91"/>
      <c r="AL2598" s="90"/>
      <c r="AM2598" s="90"/>
      <c r="AN2598" s="91"/>
      <c r="AO2598" s="91"/>
      <c r="AP2598" s="94">
        <v>3</v>
      </c>
      <c r="AQ2598" s="90">
        <v>559</v>
      </c>
      <c r="AR2598" s="94">
        <v>2480</v>
      </c>
      <c r="AS2598" s="91">
        <v>1389707</v>
      </c>
    </row>
    <row r="2599" spans="1:45" ht="15" x14ac:dyDescent="0.2">
      <c r="A2599" s="89">
        <v>40499</v>
      </c>
      <c r="B2599" s="90"/>
      <c r="C2599" s="90"/>
      <c r="D2599" s="91"/>
      <c r="E2599" s="91"/>
      <c r="F2599" s="90"/>
      <c r="G2599" s="90"/>
      <c r="H2599" s="91"/>
      <c r="I2599" s="91"/>
      <c r="J2599" s="90">
        <v>69</v>
      </c>
      <c r="K2599" s="90">
        <v>166</v>
      </c>
      <c r="L2599" s="91">
        <v>2875</v>
      </c>
      <c r="M2599" s="91">
        <v>477990</v>
      </c>
      <c r="N2599" s="90">
        <v>34</v>
      </c>
      <c r="O2599" s="90">
        <v>187</v>
      </c>
      <c r="P2599" s="93">
        <v>2850</v>
      </c>
      <c r="Q2599" s="91">
        <v>535918</v>
      </c>
      <c r="R2599" s="90"/>
      <c r="S2599" s="90"/>
      <c r="T2599" s="91"/>
      <c r="U2599" s="91"/>
      <c r="V2599" s="90">
        <v>2</v>
      </c>
      <c r="W2599" s="90">
        <v>251</v>
      </c>
      <c r="X2599" s="91">
        <v>2650</v>
      </c>
      <c r="Y2599" s="91">
        <v>665150</v>
      </c>
      <c r="Z2599" s="90"/>
      <c r="AA2599" s="90"/>
      <c r="AB2599" s="91"/>
      <c r="AC2599" s="91"/>
      <c r="AD2599" s="90"/>
      <c r="AE2599" s="90"/>
      <c r="AF2599" s="91"/>
      <c r="AG2599" s="91"/>
      <c r="AH2599" s="90"/>
      <c r="AI2599" s="90"/>
      <c r="AJ2599" s="91"/>
      <c r="AK2599" s="91"/>
      <c r="AL2599" s="90"/>
      <c r="AM2599" s="90"/>
      <c r="AN2599" s="91"/>
      <c r="AO2599" s="91"/>
      <c r="AP2599" s="94"/>
      <c r="AQ2599" s="90"/>
      <c r="AR2599" s="94"/>
      <c r="AS2599" s="90"/>
    </row>
    <row r="2600" spans="1:45" ht="15" x14ac:dyDescent="0.2">
      <c r="A2600" s="89">
        <v>40500</v>
      </c>
      <c r="B2600" s="90"/>
      <c r="C2600" s="90"/>
      <c r="D2600" s="91"/>
      <c r="E2600" s="91"/>
      <c r="F2600" s="90"/>
      <c r="G2600" s="90"/>
      <c r="H2600" s="91"/>
      <c r="I2600" s="91"/>
      <c r="J2600" s="90"/>
      <c r="K2600" s="90"/>
      <c r="L2600" s="91"/>
      <c r="M2600" s="91"/>
      <c r="N2600" s="90"/>
      <c r="O2600" s="90"/>
      <c r="P2600" s="91"/>
      <c r="Q2600" s="91"/>
      <c r="R2600" s="90"/>
      <c r="S2600" s="90"/>
      <c r="T2600" s="91"/>
      <c r="U2600" s="91"/>
      <c r="V2600" s="90"/>
      <c r="W2600" s="90"/>
      <c r="X2600" s="91"/>
      <c r="Y2600" s="91"/>
      <c r="Z2600" s="90"/>
      <c r="AA2600" s="90"/>
      <c r="AB2600" s="91"/>
      <c r="AC2600" s="91"/>
      <c r="AD2600" s="90"/>
      <c r="AE2600" s="90"/>
      <c r="AF2600" s="91"/>
      <c r="AG2600" s="91"/>
      <c r="AH2600" s="90"/>
      <c r="AI2600" s="90"/>
      <c r="AJ2600" s="91"/>
      <c r="AK2600" s="91"/>
      <c r="AL2600" s="90"/>
      <c r="AM2600" s="90"/>
      <c r="AN2600" s="91"/>
      <c r="AO2600" s="91"/>
      <c r="AP2600" s="90">
        <v>6</v>
      </c>
      <c r="AQ2600" s="90">
        <v>631</v>
      </c>
      <c r="AR2600" s="91">
        <v>2333</v>
      </c>
      <c r="AS2600" s="91">
        <v>1470167</v>
      </c>
    </row>
    <row r="2601" spans="1:45" ht="15" x14ac:dyDescent="0.2">
      <c r="A2601" s="89">
        <v>40500</v>
      </c>
      <c r="B2601" s="90">
        <v>15</v>
      </c>
      <c r="C2601" s="90">
        <v>125</v>
      </c>
      <c r="D2601" s="91">
        <v>2825</v>
      </c>
      <c r="E2601" s="91">
        <v>354467</v>
      </c>
      <c r="F2601" s="90">
        <v>14</v>
      </c>
      <c r="G2601" s="90">
        <v>147</v>
      </c>
      <c r="H2601" s="91">
        <v>2883</v>
      </c>
      <c r="I2601" s="91">
        <v>428036</v>
      </c>
      <c r="J2601" s="90">
        <v>109</v>
      </c>
      <c r="K2601" s="90">
        <v>170</v>
      </c>
      <c r="L2601" s="91">
        <v>2917</v>
      </c>
      <c r="M2601" s="91">
        <v>494259</v>
      </c>
      <c r="N2601" s="90">
        <v>195</v>
      </c>
      <c r="O2601" s="90">
        <v>200</v>
      </c>
      <c r="P2601" s="91">
        <v>2812</v>
      </c>
      <c r="Q2601" s="91">
        <v>565701</v>
      </c>
      <c r="R2601" s="90">
        <v>246</v>
      </c>
      <c r="S2601" s="90">
        <v>229</v>
      </c>
      <c r="T2601" s="91">
        <v>2862</v>
      </c>
      <c r="U2601" s="93">
        <v>658140</v>
      </c>
      <c r="V2601" s="90">
        <v>107</v>
      </c>
      <c r="W2601" s="90">
        <v>268</v>
      </c>
      <c r="X2601" s="91">
        <v>2713</v>
      </c>
      <c r="Y2601" s="93">
        <v>728150</v>
      </c>
      <c r="Z2601" s="90">
        <v>95</v>
      </c>
      <c r="AA2601" s="90">
        <v>299</v>
      </c>
      <c r="AB2601" s="91">
        <v>2627</v>
      </c>
      <c r="AC2601" s="91">
        <v>785029</v>
      </c>
      <c r="AD2601" s="90">
        <v>16</v>
      </c>
      <c r="AE2601" s="90">
        <v>320</v>
      </c>
      <c r="AF2601" s="93">
        <v>2620</v>
      </c>
      <c r="AG2601" s="91">
        <v>839382</v>
      </c>
      <c r="AH2601" s="90"/>
      <c r="AI2601" s="90"/>
      <c r="AJ2601" s="91"/>
      <c r="AK2601" s="91"/>
      <c r="AL2601" s="90">
        <v>15</v>
      </c>
      <c r="AM2601" s="90">
        <v>405</v>
      </c>
      <c r="AN2601" s="93">
        <v>2620</v>
      </c>
      <c r="AO2601" s="91">
        <v>1060576</v>
      </c>
      <c r="AP2601" s="90"/>
      <c r="AQ2601" s="90"/>
      <c r="AR2601" s="91"/>
      <c r="AS2601" s="91"/>
    </row>
    <row r="2602" spans="1:45" ht="15" x14ac:dyDescent="0.2">
      <c r="A2602" s="89">
        <v>40501</v>
      </c>
      <c r="B2602" s="90"/>
      <c r="C2602" s="90"/>
      <c r="D2602" s="91"/>
      <c r="E2602" s="91"/>
      <c r="F2602" s="90">
        <v>22</v>
      </c>
      <c r="G2602" s="90">
        <v>149</v>
      </c>
      <c r="H2602" s="91">
        <v>2800</v>
      </c>
      <c r="I2602" s="91">
        <v>416691</v>
      </c>
      <c r="J2602" s="90">
        <v>132</v>
      </c>
      <c r="K2602" s="90">
        <v>162</v>
      </c>
      <c r="L2602" s="91">
        <v>2900</v>
      </c>
      <c r="M2602" s="91">
        <v>470244</v>
      </c>
      <c r="N2602" s="90">
        <v>98</v>
      </c>
      <c r="O2602" s="90">
        <v>193</v>
      </c>
      <c r="P2602" s="91">
        <v>2880</v>
      </c>
      <c r="Q2602" s="91">
        <v>559488</v>
      </c>
      <c r="R2602" s="90">
        <v>64</v>
      </c>
      <c r="S2602" s="90">
        <v>242</v>
      </c>
      <c r="T2602" s="91">
        <v>2750</v>
      </c>
      <c r="U2602" s="91">
        <v>687239</v>
      </c>
      <c r="V2602" s="90"/>
      <c r="W2602" s="90"/>
      <c r="X2602" s="91"/>
      <c r="Y2602" s="91"/>
      <c r="Z2602" s="90">
        <v>239</v>
      </c>
      <c r="AA2602" s="90">
        <v>283</v>
      </c>
      <c r="AB2602" s="91">
        <v>2670</v>
      </c>
      <c r="AC2602" s="91">
        <v>762741</v>
      </c>
      <c r="AD2602" s="90">
        <v>34</v>
      </c>
      <c r="AE2602" s="90">
        <v>335</v>
      </c>
      <c r="AF2602" s="91">
        <v>2730</v>
      </c>
      <c r="AG2602" s="91">
        <v>914933</v>
      </c>
      <c r="AH2602" s="90">
        <v>36</v>
      </c>
      <c r="AI2602" s="90">
        <v>373</v>
      </c>
      <c r="AJ2602" s="91">
        <v>2680</v>
      </c>
      <c r="AK2602" s="91">
        <v>10001730</v>
      </c>
      <c r="AL2602" s="90"/>
      <c r="AM2602" s="90"/>
      <c r="AN2602" s="91"/>
      <c r="AO2602" s="91"/>
      <c r="AP2602" s="90"/>
      <c r="AQ2602" s="90"/>
      <c r="AR2602" s="91"/>
      <c r="AS2602" s="91"/>
    </row>
    <row r="2603" spans="1:45" ht="15" x14ac:dyDescent="0.2">
      <c r="A2603" s="89">
        <v>40504</v>
      </c>
      <c r="B2603" s="90"/>
      <c r="C2603" s="90"/>
      <c r="D2603" s="91"/>
      <c r="E2603" s="91"/>
      <c r="F2603" s="90"/>
      <c r="G2603" s="90"/>
      <c r="H2603" s="91"/>
      <c r="I2603" s="91"/>
      <c r="J2603" s="90"/>
      <c r="K2603" s="90"/>
      <c r="L2603" s="91"/>
      <c r="M2603" s="91"/>
      <c r="N2603" s="90"/>
      <c r="O2603" s="90"/>
      <c r="P2603" s="91"/>
      <c r="Q2603" s="91"/>
      <c r="R2603" s="90"/>
      <c r="S2603" s="90"/>
      <c r="T2603" s="91"/>
      <c r="U2603" s="91"/>
      <c r="V2603" s="90"/>
      <c r="W2603" s="90"/>
      <c r="X2603" s="91"/>
      <c r="Y2603" s="91"/>
      <c r="Z2603" s="90"/>
      <c r="AA2603" s="90"/>
      <c r="AB2603" s="91"/>
      <c r="AC2603" s="91"/>
      <c r="AD2603" s="90"/>
      <c r="AE2603" s="90"/>
      <c r="AF2603" s="91"/>
      <c r="AG2603" s="91"/>
      <c r="AH2603" s="90"/>
      <c r="AI2603" s="90"/>
      <c r="AJ2603" s="91"/>
      <c r="AK2603" s="91"/>
      <c r="AL2603" s="90"/>
      <c r="AM2603" s="90"/>
      <c r="AN2603" s="91"/>
      <c r="AO2603" s="91"/>
      <c r="AP2603" s="90">
        <v>10</v>
      </c>
      <c r="AQ2603" s="90">
        <v>585</v>
      </c>
      <c r="AR2603" s="91">
        <v>2372</v>
      </c>
      <c r="AS2603" s="91">
        <v>1358898</v>
      </c>
    </row>
    <row r="2604" spans="1:45" ht="15" x14ac:dyDescent="0.2">
      <c r="A2604" s="89">
        <v>40505</v>
      </c>
      <c r="B2604" s="90">
        <v>6</v>
      </c>
      <c r="C2604" s="90">
        <v>118</v>
      </c>
      <c r="D2604" s="91">
        <v>2683</v>
      </c>
      <c r="E2604" s="91">
        <v>328150</v>
      </c>
      <c r="F2604" s="90">
        <v>35</v>
      </c>
      <c r="G2604" s="90">
        <v>138</v>
      </c>
      <c r="H2604" s="91">
        <v>2900</v>
      </c>
      <c r="I2604" s="91">
        <v>398246</v>
      </c>
      <c r="J2604" s="90">
        <v>186</v>
      </c>
      <c r="K2604" s="90">
        <v>167</v>
      </c>
      <c r="L2604" s="91">
        <v>2962</v>
      </c>
      <c r="M2604" s="91">
        <v>499698</v>
      </c>
      <c r="N2604" s="90">
        <v>423</v>
      </c>
      <c r="O2604" s="90">
        <v>204</v>
      </c>
      <c r="P2604" s="91">
        <v>2956</v>
      </c>
      <c r="Q2604" s="91">
        <v>603635</v>
      </c>
      <c r="R2604" s="90">
        <v>549</v>
      </c>
      <c r="S2604" s="90">
        <v>228</v>
      </c>
      <c r="T2604" s="91">
        <v>2787</v>
      </c>
      <c r="U2604" s="91">
        <v>644979</v>
      </c>
      <c r="V2604" s="90">
        <v>74</v>
      </c>
      <c r="W2604" s="90">
        <v>267</v>
      </c>
      <c r="X2604" s="91">
        <v>2680</v>
      </c>
      <c r="Y2604" s="91">
        <v>717421</v>
      </c>
      <c r="Z2604" s="90">
        <v>379</v>
      </c>
      <c r="AA2604" s="90">
        <v>288</v>
      </c>
      <c r="AB2604" s="91">
        <v>2716</v>
      </c>
      <c r="AC2604" s="91">
        <v>778446</v>
      </c>
      <c r="AD2604" s="90">
        <v>183</v>
      </c>
      <c r="AE2604" s="90">
        <v>334</v>
      </c>
      <c r="AF2604" s="91">
        <v>2695</v>
      </c>
      <c r="AG2604" s="91">
        <v>903992</v>
      </c>
      <c r="AH2604" s="90">
        <v>31</v>
      </c>
      <c r="AI2604" s="90">
        <v>388</v>
      </c>
      <c r="AJ2604" s="91">
        <v>2540</v>
      </c>
      <c r="AK2604" s="91">
        <v>982541</v>
      </c>
      <c r="AL2604" s="90">
        <v>14</v>
      </c>
      <c r="AM2604" s="90">
        <v>433</v>
      </c>
      <c r="AN2604" s="91">
        <v>2640</v>
      </c>
      <c r="AO2604" s="91">
        <v>1144251</v>
      </c>
      <c r="AP2604" s="90">
        <v>3</v>
      </c>
      <c r="AQ2604" s="90">
        <v>596</v>
      </c>
      <c r="AR2604" s="91">
        <v>2233</v>
      </c>
      <c r="AS2604" s="91">
        <v>1329067</v>
      </c>
    </row>
    <row r="2605" spans="1:45" ht="15" x14ac:dyDescent="0.2">
      <c r="A2605" s="89">
        <v>40505</v>
      </c>
      <c r="B2605" s="90"/>
      <c r="C2605" s="90"/>
      <c r="D2605" s="91"/>
      <c r="E2605" s="91"/>
      <c r="F2605" s="90"/>
      <c r="G2605" s="90"/>
      <c r="H2605" s="91"/>
      <c r="I2605" s="91"/>
      <c r="J2605" s="90"/>
      <c r="K2605" s="90"/>
      <c r="L2605" s="91"/>
      <c r="M2605" s="91"/>
      <c r="N2605" s="90"/>
      <c r="O2605" s="90"/>
      <c r="P2605" s="91"/>
      <c r="Q2605" s="91"/>
      <c r="R2605" s="90"/>
      <c r="S2605" s="90"/>
      <c r="T2605" s="91"/>
      <c r="U2605" s="91"/>
      <c r="V2605" s="90"/>
      <c r="W2605" s="90"/>
      <c r="X2605" s="91"/>
      <c r="Y2605" s="91"/>
      <c r="Z2605" s="90"/>
      <c r="AA2605" s="90"/>
      <c r="AB2605" s="91"/>
      <c r="AC2605" s="91"/>
      <c r="AD2605" s="90"/>
      <c r="AE2605" s="90"/>
      <c r="AF2605" s="91"/>
      <c r="AG2605" s="91"/>
      <c r="AH2605" s="90"/>
      <c r="AI2605" s="90"/>
      <c r="AJ2605" s="91"/>
      <c r="AK2605" s="91"/>
      <c r="AL2605" s="90"/>
      <c r="AM2605" s="90"/>
      <c r="AN2605" s="90"/>
      <c r="AO2605" s="90"/>
      <c r="AP2605" s="94">
        <v>17</v>
      </c>
      <c r="AQ2605" s="94">
        <v>588</v>
      </c>
      <c r="AR2605" s="94">
        <v>2440</v>
      </c>
      <c r="AS2605" s="91">
        <v>1470047</v>
      </c>
    </row>
    <row r="2606" spans="1:45" ht="15" x14ac:dyDescent="0.2">
      <c r="A2606" s="89">
        <v>40506</v>
      </c>
      <c r="B2606" s="90"/>
      <c r="C2606" s="90"/>
      <c r="D2606" s="91"/>
      <c r="E2606" s="91"/>
      <c r="F2606" s="90"/>
      <c r="G2606" s="90"/>
      <c r="H2606" s="91"/>
      <c r="I2606" s="91"/>
      <c r="J2606" s="90"/>
      <c r="K2606" s="90"/>
      <c r="L2606" s="91"/>
      <c r="M2606" s="91"/>
      <c r="N2606" s="90"/>
      <c r="O2606" s="90"/>
      <c r="P2606" s="91"/>
      <c r="Q2606" s="91"/>
      <c r="R2606" s="90"/>
      <c r="S2606" s="90"/>
      <c r="T2606" s="91"/>
      <c r="U2606" s="91"/>
      <c r="V2606" s="90"/>
      <c r="W2606" s="90"/>
      <c r="X2606" s="91"/>
      <c r="Y2606" s="91"/>
      <c r="Z2606" s="90"/>
      <c r="AA2606" s="90"/>
      <c r="AB2606" s="91"/>
      <c r="AC2606" s="91"/>
      <c r="AD2606" s="90"/>
      <c r="AE2606" s="90"/>
      <c r="AF2606" s="91"/>
      <c r="AG2606" s="91"/>
      <c r="AH2606" s="90"/>
      <c r="AI2606" s="90"/>
      <c r="AJ2606" s="91"/>
      <c r="AK2606" s="91"/>
      <c r="AL2606" s="90"/>
      <c r="AM2606" s="90"/>
      <c r="AN2606" s="90"/>
      <c r="AO2606" s="90"/>
      <c r="AP2606" s="94">
        <v>5</v>
      </c>
      <c r="AQ2606" s="90">
        <v>658</v>
      </c>
      <c r="AR2606" s="91">
        <v>2120</v>
      </c>
      <c r="AS2606" s="91">
        <v>1397960</v>
      </c>
    </row>
    <row r="2607" spans="1:45" ht="15" x14ac:dyDescent="0.2">
      <c r="A2607" s="89">
        <v>40506</v>
      </c>
      <c r="B2607" s="90"/>
      <c r="C2607" s="90"/>
      <c r="D2607" s="91"/>
      <c r="E2607" s="91"/>
      <c r="F2607" s="90"/>
      <c r="G2607" s="90"/>
      <c r="H2607" s="91"/>
      <c r="I2607" s="91"/>
      <c r="J2607" s="90"/>
      <c r="K2607" s="90"/>
      <c r="L2607" s="91"/>
      <c r="M2607" s="91"/>
      <c r="N2607" s="90">
        <v>20</v>
      </c>
      <c r="O2607" s="90">
        <v>215</v>
      </c>
      <c r="P2607" s="91">
        <v>2950</v>
      </c>
      <c r="Q2607" s="91">
        <v>634545</v>
      </c>
      <c r="R2607" s="90">
        <v>20</v>
      </c>
      <c r="S2607" s="90">
        <v>243</v>
      </c>
      <c r="T2607" s="91">
        <v>2720</v>
      </c>
      <c r="U2607" s="91">
        <v>661504</v>
      </c>
      <c r="V2607" s="90"/>
      <c r="W2607" s="90"/>
      <c r="X2607" s="91"/>
      <c r="Y2607" s="91"/>
      <c r="Z2607" s="90"/>
      <c r="AA2607" s="90"/>
      <c r="AB2607" s="91"/>
      <c r="AC2607" s="91"/>
      <c r="AD2607" s="90"/>
      <c r="AE2607" s="90"/>
      <c r="AF2607" s="91"/>
      <c r="AG2607" s="91"/>
      <c r="AH2607" s="90">
        <v>2</v>
      </c>
      <c r="AI2607" s="90">
        <v>397</v>
      </c>
      <c r="AJ2607" s="91">
        <v>2440</v>
      </c>
      <c r="AK2607" s="91">
        <v>968680</v>
      </c>
      <c r="AL2607" s="90"/>
      <c r="AM2607" s="90"/>
      <c r="AN2607" s="90"/>
      <c r="AO2607" s="90"/>
      <c r="AP2607" s="90"/>
      <c r="AQ2607" s="90"/>
      <c r="AR2607" s="90"/>
      <c r="AS2607" s="90"/>
    </row>
    <row r="2608" spans="1:45" ht="15" x14ac:dyDescent="0.2">
      <c r="A2608" s="89">
        <v>40507</v>
      </c>
      <c r="B2608" s="90">
        <v>7</v>
      </c>
      <c r="C2608" s="90">
        <v>123</v>
      </c>
      <c r="D2608" s="91">
        <v>2775</v>
      </c>
      <c r="E2608" s="91">
        <v>341443</v>
      </c>
      <c r="F2608" s="90"/>
      <c r="G2608" s="90"/>
      <c r="H2608" s="91"/>
      <c r="I2608" s="91"/>
      <c r="J2608" s="90">
        <v>30</v>
      </c>
      <c r="K2608" s="90">
        <v>173</v>
      </c>
      <c r="L2608" s="91">
        <v>2480</v>
      </c>
      <c r="M2608" s="91">
        <v>458261</v>
      </c>
      <c r="N2608" s="90">
        <v>316</v>
      </c>
      <c r="O2608" s="90">
        <v>202</v>
      </c>
      <c r="P2608" s="91">
        <v>2822</v>
      </c>
      <c r="Q2608" s="91">
        <v>571914</v>
      </c>
      <c r="R2608" s="90">
        <v>125</v>
      </c>
      <c r="S2608" s="90">
        <v>237</v>
      </c>
      <c r="T2608" s="91">
        <v>2757</v>
      </c>
      <c r="U2608" s="91">
        <v>656064</v>
      </c>
      <c r="V2608" s="90">
        <v>86</v>
      </c>
      <c r="W2608" s="90">
        <v>261</v>
      </c>
      <c r="X2608" s="91">
        <v>2736</v>
      </c>
      <c r="Y2608" s="91">
        <v>716988</v>
      </c>
      <c r="Z2608" s="90">
        <v>139</v>
      </c>
      <c r="AA2608" s="90">
        <v>297</v>
      </c>
      <c r="AB2608" s="91">
        <v>2675</v>
      </c>
      <c r="AC2608" s="91">
        <v>797638</v>
      </c>
      <c r="AD2608" s="90">
        <v>72</v>
      </c>
      <c r="AE2608" s="90">
        <v>329</v>
      </c>
      <c r="AF2608" s="91">
        <v>2635</v>
      </c>
      <c r="AG2608" s="91">
        <v>867712</v>
      </c>
      <c r="AH2608" s="90"/>
      <c r="AI2608" s="90"/>
      <c r="AJ2608" s="90"/>
      <c r="AK2608" s="90"/>
      <c r="AL2608" s="90"/>
      <c r="AM2608" s="90"/>
      <c r="AN2608" s="90"/>
      <c r="AO2608" s="90"/>
      <c r="AP2608" s="90"/>
      <c r="AQ2608" s="90"/>
      <c r="AR2608" s="90"/>
      <c r="AS2608" s="90"/>
    </row>
    <row r="2609" spans="1:45" ht="15" x14ac:dyDescent="0.2">
      <c r="A2609" s="89">
        <v>40508</v>
      </c>
      <c r="B2609" s="95">
        <v>23</v>
      </c>
      <c r="C2609" s="95">
        <v>113</v>
      </c>
      <c r="D2609" s="96">
        <v>2850</v>
      </c>
      <c r="E2609" s="96">
        <v>319778</v>
      </c>
      <c r="F2609" s="95">
        <v>58</v>
      </c>
      <c r="G2609" s="95">
        <v>143</v>
      </c>
      <c r="H2609" s="96">
        <v>2862</v>
      </c>
      <c r="I2609" s="96">
        <v>406621</v>
      </c>
      <c r="J2609" s="95">
        <v>96</v>
      </c>
      <c r="K2609" s="95">
        <v>163</v>
      </c>
      <c r="L2609" s="96">
        <v>2862</v>
      </c>
      <c r="M2609" s="96">
        <v>467683</v>
      </c>
      <c r="N2609" s="95"/>
      <c r="O2609" s="95"/>
      <c r="P2609" s="96"/>
      <c r="Q2609" s="96"/>
      <c r="R2609" s="95"/>
      <c r="S2609" s="95">
        <v>228</v>
      </c>
      <c r="T2609" s="96">
        <v>2600</v>
      </c>
      <c r="U2609" s="96">
        <v>592280</v>
      </c>
      <c r="V2609" s="95"/>
      <c r="W2609" s="95"/>
      <c r="X2609" s="96"/>
      <c r="Y2609" s="96"/>
      <c r="Z2609" s="95">
        <v>10</v>
      </c>
      <c r="AA2609" s="95">
        <v>305</v>
      </c>
      <c r="AB2609" s="96">
        <v>2600</v>
      </c>
      <c r="AC2609" s="96">
        <v>793000</v>
      </c>
      <c r="AD2609" s="95">
        <v>18</v>
      </c>
      <c r="AE2609" s="95">
        <v>324</v>
      </c>
      <c r="AF2609" s="96">
        <v>2540</v>
      </c>
      <c r="AG2609" s="96">
        <v>822249</v>
      </c>
      <c r="AH2609" s="95"/>
      <c r="AI2609" s="95"/>
      <c r="AJ2609" s="95"/>
      <c r="AK2609" s="95"/>
      <c r="AL2609" s="95"/>
      <c r="AM2609" s="95"/>
      <c r="AN2609" s="95"/>
      <c r="AO2609" s="95"/>
      <c r="AP2609" s="95"/>
      <c r="AQ2609" s="95"/>
      <c r="AR2609" s="95"/>
      <c r="AS2609" s="95"/>
    </row>
    <row r="2610" spans="1:45" ht="15" x14ac:dyDescent="0.2">
      <c r="A2610" s="89">
        <v>40511</v>
      </c>
      <c r="B2610" s="95"/>
      <c r="C2610" s="95"/>
      <c r="D2610" s="96"/>
      <c r="E2610" s="96"/>
      <c r="F2610" s="95"/>
      <c r="G2610" s="95"/>
      <c r="H2610" s="96"/>
      <c r="I2610" s="96"/>
      <c r="J2610" s="95"/>
      <c r="K2610" s="95"/>
      <c r="L2610" s="96"/>
      <c r="M2610" s="96"/>
      <c r="N2610" s="95"/>
      <c r="O2610" s="95"/>
      <c r="P2610" s="96"/>
      <c r="Q2610" s="96"/>
      <c r="R2610" s="95"/>
      <c r="S2610" s="95"/>
      <c r="T2610" s="96"/>
      <c r="U2610" s="96"/>
      <c r="V2610" s="95"/>
      <c r="W2610" s="95"/>
      <c r="X2610" s="96"/>
      <c r="Y2610" s="96"/>
      <c r="Z2610" s="95"/>
      <c r="AA2610" s="95"/>
      <c r="AB2610" s="96"/>
      <c r="AC2610" s="96"/>
      <c r="AD2610" s="95"/>
      <c r="AE2610" s="95"/>
      <c r="AF2610" s="96"/>
      <c r="AG2610" s="96"/>
      <c r="AH2610" s="95"/>
      <c r="AI2610" s="95"/>
      <c r="AJ2610" s="95"/>
      <c r="AK2610" s="95"/>
      <c r="AL2610" s="95"/>
      <c r="AM2610" s="95"/>
      <c r="AN2610" s="95"/>
      <c r="AO2610" s="95"/>
      <c r="AP2610" s="94">
        <v>6</v>
      </c>
      <c r="AQ2610" s="94">
        <v>591</v>
      </c>
      <c r="AR2610" s="96">
        <v>2100</v>
      </c>
      <c r="AS2610" s="96">
        <v>1320067</v>
      </c>
    </row>
    <row r="2611" spans="1:45" ht="15" x14ac:dyDescent="0.2">
      <c r="A2611" s="89">
        <v>40512</v>
      </c>
      <c r="B2611" s="94">
        <v>19</v>
      </c>
      <c r="C2611" s="94">
        <v>125</v>
      </c>
      <c r="D2611" s="96">
        <v>2725</v>
      </c>
      <c r="E2611" s="96">
        <v>348300</v>
      </c>
      <c r="F2611" s="94">
        <v>94</v>
      </c>
      <c r="G2611" s="94">
        <v>140</v>
      </c>
      <c r="H2611" s="96">
        <v>2930</v>
      </c>
      <c r="I2611" s="96">
        <v>414105</v>
      </c>
      <c r="J2611" s="94">
        <v>109</v>
      </c>
      <c r="K2611" s="94">
        <v>173</v>
      </c>
      <c r="L2611" s="96">
        <v>2910</v>
      </c>
      <c r="M2611" s="96">
        <v>503361</v>
      </c>
      <c r="N2611" s="94">
        <v>705</v>
      </c>
      <c r="O2611" s="94">
        <v>200</v>
      </c>
      <c r="P2611" s="96">
        <v>2867</v>
      </c>
      <c r="Q2611" s="96">
        <v>579304</v>
      </c>
      <c r="R2611" s="94">
        <v>209</v>
      </c>
      <c r="S2611" s="94">
        <v>229</v>
      </c>
      <c r="T2611" s="96">
        <v>2792</v>
      </c>
      <c r="U2611" s="96">
        <v>639883</v>
      </c>
      <c r="V2611" s="94">
        <v>79</v>
      </c>
      <c r="W2611" s="94">
        <v>262</v>
      </c>
      <c r="X2611" s="96">
        <v>2636</v>
      </c>
      <c r="Y2611" s="96">
        <v>706910</v>
      </c>
      <c r="Z2611" s="94">
        <v>79</v>
      </c>
      <c r="AA2611" s="94">
        <v>294</v>
      </c>
      <c r="AB2611" s="96">
        <v>2720</v>
      </c>
      <c r="AC2611" s="96">
        <v>801015</v>
      </c>
      <c r="AD2611" s="94">
        <v>49</v>
      </c>
      <c r="AE2611" s="94">
        <v>345</v>
      </c>
      <c r="AF2611" s="96">
        <v>2660</v>
      </c>
      <c r="AG2611" s="96">
        <v>917604</v>
      </c>
      <c r="AH2611" s="95"/>
      <c r="AI2611" s="95"/>
      <c r="AJ2611" s="95"/>
      <c r="AK2611" s="95"/>
      <c r="AL2611" s="94">
        <v>1</v>
      </c>
      <c r="AM2611" s="94">
        <v>412</v>
      </c>
      <c r="AN2611" s="96">
        <v>2400</v>
      </c>
      <c r="AO2611" s="96">
        <v>988800</v>
      </c>
      <c r="AP2611" s="95"/>
      <c r="AQ2611" s="95"/>
      <c r="AR2611" s="96"/>
      <c r="AS2611" s="96"/>
    </row>
    <row r="2612" spans="1:45" ht="15" x14ac:dyDescent="0.2">
      <c r="A2612" s="89">
        <v>40512</v>
      </c>
      <c r="B2612" s="95"/>
      <c r="C2612" s="95"/>
      <c r="D2612" s="95"/>
      <c r="E2612" s="95"/>
      <c r="F2612" s="95"/>
      <c r="G2612" s="95"/>
      <c r="H2612" s="95"/>
      <c r="I2612" s="95"/>
      <c r="J2612" s="95">
        <v>25</v>
      </c>
      <c r="K2612" s="95">
        <v>179</v>
      </c>
      <c r="L2612" s="96">
        <v>2600</v>
      </c>
      <c r="M2612" s="96">
        <v>466440</v>
      </c>
      <c r="N2612" s="95"/>
      <c r="O2612" s="95"/>
      <c r="P2612" s="96"/>
      <c r="Q2612" s="96"/>
      <c r="R2612" s="95"/>
      <c r="S2612" s="95"/>
      <c r="T2612" s="96"/>
      <c r="U2612" s="96"/>
      <c r="V2612" s="95"/>
      <c r="W2612" s="95"/>
      <c r="X2612" s="95"/>
      <c r="Y2612" s="95"/>
      <c r="Z2612" s="95"/>
      <c r="AA2612" s="95"/>
      <c r="AB2612" s="95"/>
      <c r="AC2612" s="95"/>
      <c r="AD2612" s="95"/>
      <c r="AE2612" s="95"/>
      <c r="AF2612" s="95"/>
      <c r="AG2612" s="95"/>
      <c r="AH2612" s="95"/>
      <c r="AI2612" s="95"/>
      <c r="AJ2612" s="95"/>
      <c r="AK2612" s="95"/>
      <c r="AL2612" s="95"/>
      <c r="AM2612" s="95"/>
      <c r="AN2612" s="95"/>
      <c r="AO2612" s="95"/>
      <c r="AP2612" s="95">
        <v>6</v>
      </c>
      <c r="AQ2612" s="95">
        <v>648</v>
      </c>
      <c r="AR2612" s="96">
        <v>2380</v>
      </c>
      <c r="AS2612" s="96">
        <v>1543400</v>
      </c>
    </row>
    <row r="2614" spans="1:45" x14ac:dyDescent="0.2">
      <c r="A2614" s="97" t="s">
        <v>147</v>
      </c>
      <c r="B2614" s="98"/>
      <c r="C2614" s="98"/>
      <c r="D2614" s="98"/>
      <c r="E2614" s="98"/>
      <c r="F2614" s="98"/>
      <c r="G2614" s="98"/>
      <c r="H2614" s="98"/>
      <c r="I2614" s="98"/>
      <c r="J2614" s="98">
        <v>31</v>
      </c>
      <c r="K2614" s="98">
        <v>168</v>
      </c>
      <c r="L2614" s="99">
        <v>2817</v>
      </c>
      <c r="M2614" s="99">
        <v>475152</v>
      </c>
      <c r="N2614" s="98">
        <v>65</v>
      </c>
      <c r="O2614" s="98">
        <v>205</v>
      </c>
      <c r="P2614" s="99">
        <v>2762</v>
      </c>
      <c r="Q2614" s="99">
        <v>571548</v>
      </c>
      <c r="R2614" s="98">
        <v>40</v>
      </c>
      <c r="S2614" s="98">
        <v>233</v>
      </c>
      <c r="T2614" s="99">
        <v>2850</v>
      </c>
      <c r="U2614" s="99">
        <v>667060</v>
      </c>
      <c r="V2614" s="98"/>
      <c r="W2614" s="98"/>
      <c r="X2614" s="98"/>
      <c r="Y2614" s="98"/>
      <c r="Z2614" s="98"/>
      <c r="AA2614" s="98"/>
      <c r="AB2614" s="98"/>
      <c r="AC2614" s="98"/>
      <c r="AD2614" s="98"/>
      <c r="AE2614" s="98"/>
      <c r="AF2614" s="98"/>
      <c r="AG2614" s="98"/>
      <c r="AH2614" s="98"/>
      <c r="AI2614" s="98"/>
      <c r="AJ2614" s="98"/>
      <c r="AK2614" s="98"/>
      <c r="AL2614" s="98"/>
      <c r="AM2614" s="98"/>
      <c r="AN2614" s="98"/>
      <c r="AO2614" s="98"/>
      <c r="AP2614" s="98"/>
      <c r="AQ2614" s="98"/>
      <c r="AR2614" s="98"/>
      <c r="AS2614" s="98"/>
    </row>
    <row r="2615" spans="1:45" x14ac:dyDescent="0.2">
      <c r="A2615" s="100">
        <v>40514</v>
      </c>
      <c r="B2615" s="98">
        <v>19</v>
      </c>
      <c r="C2615" s="98">
        <v>111</v>
      </c>
      <c r="D2615" s="99">
        <v>2700</v>
      </c>
      <c r="E2615" s="99">
        <v>300000</v>
      </c>
      <c r="F2615" s="98">
        <v>1</v>
      </c>
      <c r="G2615" s="98">
        <v>142</v>
      </c>
      <c r="H2615" s="99">
        <v>2750</v>
      </c>
      <c r="I2615" s="99">
        <v>390000</v>
      </c>
      <c r="J2615" s="98">
        <v>87</v>
      </c>
      <c r="K2615" s="98">
        <v>164</v>
      </c>
      <c r="L2615" s="99">
        <v>2725</v>
      </c>
      <c r="M2615" s="99">
        <v>456606</v>
      </c>
      <c r="N2615" s="98">
        <v>121</v>
      </c>
      <c r="O2615" s="98">
        <v>190</v>
      </c>
      <c r="P2615" s="99">
        <v>2825</v>
      </c>
      <c r="Q2615" s="99">
        <v>542083</v>
      </c>
      <c r="R2615" s="98">
        <v>149</v>
      </c>
      <c r="S2615" s="98">
        <v>233</v>
      </c>
      <c r="T2615" s="99">
        <v>2761</v>
      </c>
      <c r="U2615" s="99">
        <v>657334</v>
      </c>
      <c r="V2615" s="98">
        <v>90</v>
      </c>
      <c r="W2615" s="98">
        <v>254</v>
      </c>
      <c r="X2615" s="99">
        <v>2760</v>
      </c>
      <c r="Y2615" s="99">
        <v>713400</v>
      </c>
      <c r="Z2615" s="98">
        <v>95</v>
      </c>
      <c r="AA2615" s="98">
        <v>301</v>
      </c>
      <c r="AB2615" s="99">
        <v>2720</v>
      </c>
      <c r="AC2615" s="99">
        <v>819036</v>
      </c>
      <c r="AD2615" s="98">
        <v>61</v>
      </c>
      <c r="AE2615" s="98">
        <v>330</v>
      </c>
      <c r="AF2615" s="99">
        <v>2640</v>
      </c>
      <c r="AG2615" s="99">
        <v>879549</v>
      </c>
      <c r="AH2615" s="98">
        <v>32</v>
      </c>
      <c r="AI2615" s="98">
        <v>382</v>
      </c>
      <c r="AJ2615" s="99">
        <v>2700</v>
      </c>
      <c r="AK2615" s="99">
        <v>1031560</v>
      </c>
      <c r="AL2615" s="98"/>
      <c r="AM2615" s="98"/>
      <c r="AN2615" s="98"/>
      <c r="AO2615" s="98"/>
      <c r="AP2615" s="98"/>
      <c r="AQ2615" s="98"/>
      <c r="AR2615" s="98"/>
      <c r="AS2615" s="98"/>
    </row>
    <row r="2616" spans="1:45" x14ac:dyDescent="0.2">
      <c r="A2616" s="100">
        <v>40514</v>
      </c>
      <c r="B2616" s="101"/>
      <c r="C2616" s="101"/>
      <c r="D2616" s="102"/>
      <c r="E2616" s="102"/>
      <c r="F2616" s="101"/>
      <c r="G2616" s="98"/>
      <c r="H2616" s="98"/>
      <c r="I2616" s="98"/>
      <c r="J2616" s="98"/>
      <c r="K2616" s="98"/>
      <c r="L2616" s="98"/>
      <c r="M2616" s="98"/>
      <c r="N2616" s="98"/>
      <c r="O2616" s="98"/>
      <c r="P2616" s="98"/>
      <c r="Q2616" s="98"/>
      <c r="R2616" s="98"/>
      <c r="S2616" s="98"/>
      <c r="T2616" s="98"/>
      <c r="U2616" s="98"/>
      <c r="V2616" s="98"/>
      <c r="W2616" s="98"/>
      <c r="X2616" s="98"/>
      <c r="Y2616" s="98"/>
      <c r="Z2616" s="98"/>
      <c r="AA2616" s="98"/>
      <c r="AB2616" s="98"/>
      <c r="AC2616" s="98"/>
      <c r="AD2616" s="98"/>
      <c r="AE2616" s="98"/>
      <c r="AF2616" s="98"/>
      <c r="AG2616" s="98"/>
      <c r="AH2616" s="98"/>
      <c r="AI2616" s="98"/>
      <c r="AJ2616" s="98"/>
      <c r="AK2616" s="98"/>
      <c r="AL2616" s="98"/>
      <c r="AM2616" s="98"/>
      <c r="AN2616" s="98"/>
      <c r="AO2616" s="98"/>
      <c r="AP2616" s="101">
        <v>2</v>
      </c>
      <c r="AQ2616" s="101">
        <v>644</v>
      </c>
      <c r="AR2616" s="103">
        <v>2225</v>
      </c>
      <c r="AS2616" s="103">
        <v>1434850</v>
      </c>
    </row>
    <row r="2617" spans="1:45" x14ac:dyDescent="0.2">
      <c r="A2617" s="100">
        <v>40515</v>
      </c>
      <c r="B2617" s="101">
        <v>20</v>
      </c>
      <c r="C2617" s="101">
        <v>119</v>
      </c>
      <c r="D2617" s="103">
        <v>2700</v>
      </c>
      <c r="E2617" s="103">
        <v>320220</v>
      </c>
      <c r="F2617" s="101">
        <v>18</v>
      </c>
      <c r="G2617" s="101">
        <v>132</v>
      </c>
      <c r="H2617" s="103">
        <v>2800</v>
      </c>
      <c r="I2617" s="103">
        <v>369911</v>
      </c>
      <c r="J2617" s="101">
        <v>33</v>
      </c>
      <c r="K2617" s="101">
        <v>168</v>
      </c>
      <c r="L2617" s="103">
        <v>2800</v>
      </c>
      <c r="M2617" s="103">
        <v>468645</v>
      </c>
      <c r="N2617" s="101">
        <v>60</v>
      </c>
      <c r="O2617" s="101">
        <v>201</v>
      </c>
      <c r="P2617" s="103">
        <v>2800</v>
      </c>
      <c r="Q2617" s="103">
        <v>565423</v>
      </c>
      <c r="R2617" s="101">
        <v>18</v>
      </c>
      <c r="S2617" s="101">
        <v>223</v>
      </c>
      <c r="T2617" s="103">
        <v>2750</v>
      </c>
      <c r="U2617" s="103">
        <v>612028</v>
      </c>
      <c r="V2617" s="101">
        <v>17</v>
      </c>
      <c r="W2617" s="101">
        <v>259</v>
      </c>
      <c r="X2617" s="103">
        <v>2720</v>
      </c>
      <c r="Y2617" s="103">
        <v>704640</v>
      </c>
      <c r="Z2617" s="101">
        <v>17</v>
      </c>
      <c r="AA2617" s="101">
        <v>287</v>
      </c>
      <c r="AB2617" s="103">
        <v>2700</v>
      </c>
      <c r="AC2617" s="103">
        <v>775694</v>
      </c>
      <c r="AD2617" s="101">
        <v>20</v>
      </c>
      <c r="AE2617" s="101">
        <v>324</v>
      </c>
      <c r="AF2617" s="103">
        <v>2660</v>
      </c>
      <c r="AG2617" s="103">
        <v>861042</v>
      </c>
      <c r="AH2617" s="98"/>
      <c r="AI2617" s="98"/>
      <c r="AJ2617" s="98"/>
      <c r="AK2617" s="98"/>
      <c r="AL2617" s="101">
        <v>1</v>
      </c>
      <c r="AM2617" s="101">
        <v>478</v>
      </c>
      <c r="AN2617" s="103">
        <v>2500</v>
      </c>
      <c r="AO2617" s="103">
        <v>1195000</v>
      </c>
      <c r="AP2617" s="101">
        <v>1</v>
      </c>
      <c r="AQ2617" s="101">
        <v>702</v>
      </c>
      <c r="AR2617" s="103">
        <v>2500</v>
      </c>
      <c r="AS2617" s="103">
        <v>1755000</v>
      </c>
    </row>
    <row r="2618" spans="1:45" x14ac:dyDescent="0.2">
      <c r="A2618" s="100" t="s">
        <v>148</v>
      </c>
      <c r="B2618" s="101"/>
      <c r="C2618" s="101"/>
      <c r="D2618" s="102"/>
      <c r="E2618" s="102"/>
      <c r="F2618" s="101"/>
      <c r="G2618" s="101"/>
      <c r="H2618" s="102"/>
      <c r="I2618" s="102"/>
      <c r="J2618" s="101"/>
      <c r="K2618" s="101"/>
      <c r="L2618" s="102"/>
      <c r="M2618" s="102"/>
      <c r="N2618" s="101"/>
      <c r="O2618" s="101"/>
      <c r="P2618" s="102"/>
      <c r="Q2618" s="102"/>
      <c r="R2618" s="101"/>
      <c r="S2618" s="101"/>
      <c r="T2618" s="102"/>
      <c r="U2618" s="102"/>
      <c r="V2618" s="101"/>
      <c r="W2618" s="101"/>
      <c r="X2618" s="102"/>
      <c r="Y2618" s="102"/>
      <c r="Z2618" s="101"/>
      <c r="AA2618" s="101"/>
      <c r="AB2618" s="102"/>
      <c r="AC2618" s="102"/>
      <c r="AD2618" s="101"/>
      <c r="AE2618" s="101"/>
      <c r="AF2618" s="102"/>
      <c r="AG2618" s="102"/>
      <c r="AH2618" s="98"/>
      <c r="AI2618" s="98"/>
      <c r="AJ2618" s="98"/>
      <c r="AK2618" s="98"/>
      <c r="AL2618" s="101"/>
      <c r="AM2618" s="101"/>
      <c r="AN2618" s="102"/>
      <c r="AO2618" s="102"/>
      <c r="AP2618" s="101">
        <v>6</v>
      </c>
      <c r="AQ2618" s="101">
        <v>646</v>
      </c>
      <c r="AR2618" s="103">
        <v>2367</v>
      </c>
      <c r="AS2618" s="103">
        <v>1528917</v>
      </c>
    </row>
    <row r="2619" spans="1:45" x14ac:dyDescent="0.2">
      <c r="A2619" s="100" t="s">
        <v>149</v>
      </c>
      <c r="B2619" s="98"/>
      <c r="C2619" s="98"/>
      <c r="D2619" s="98"/>
      <c r="E2619" s="98"/>
      <c r="F2619" s="98"/>
      <c r="G2619" s="98"/>
      <c r="H2619" s="98"/>
      <c r="I2619" s="98"/>
      <c r="J2619" s="98"/>
      <c r="K2619" s="98"/>
      <c r="L2619" s="98"/>
      <c r="M2619" s="98"/>
      <c r="N2619" s="98"/>
      <c r="O2619" s="98"/>
      <c r="P2619" s="98"/>
      <c r="Q2619" s="98"/>
      <c r="R2619" s="98"/>
      <c r="S2619" s="98"/>
      <c r="T2619" s="98"/>
      <c r="U2619" s="98"/>
      <c r="V2619" s="98"/>
      <c r="W2619" s="98"/>
      <c r="X2619" s="98"/>
      <c r="Y2619" s="98"/>
      <c r="Z2619" s="98"/>
      <c r="AA2619" s="98"/>
      <c r="AB2619" s="98"/>
      <c r="AC2619" s="98"/>
      <c r="AD2619" s="98"/>
      <c r="AE2619" s="98"/>
      <c r="AF2619" s="98"/>
      <c r="AG2619" s="98"/>
      <c r="AH2619" s="101"/>
      <c r="AI2619" s="101"/>
      <c r="AJ2619" s="102"/>
      <c r="AK2619" s="102"/>
      <c r="AL2619" s="98"/>
      <c r="AM2619" s="98"/>
      <c r="AN2619" s="98"/>
      <c r="AO2619" s="98"/>
      <c r="AP2619" s="101">
        <v>8</v>
      </c>
      <c r="AQ2619" s="102">
        <v>2600</v>
      </c>
      <c r="AR2619" s="103">
        <v>2487</v>
      </c>
      <c r="AS2619" s="103">
        <v>1311680</v>
      </c>
    </row>
    <row r="2620" spans="1:45" x14ac:dyDescent="0.2">
      <c r="A2620" s="97" t="s">
        <v>150</v>
      </c>
      <c r="B2620" s="101">
        <v>78</v>
      </c>
      <c r="C2620" s="101">
        <v>123</v>
      </c>
      <c r="D2620" s="103">
        <v>2850</v>
      </c>
      <c r="E2620" s="103">
        <v>384865</v>
      </c>
      <c r="F2620" s="101">
        <v>83</v>
      </c>
      <c r="G2620" s="101">
        <v>146</v>
      </c>
      <c r="H2620" s="103">
        <v>2983</v>
      </c>
      <c r="I2620" s="103">
        <v>438205</v>
      </c>
      <c r="J2620" s="101">
        <v>290</v>
      </c>
      <c r="K2620" s="101">
        <v>156</v>
      </c>
      <c r="L2620" s="103">
        <v>2844</v>
      </c>
      <c r="M2620" s="103">
        <v>469944</v>
      </c>
      <c r="N2620" s="101">
        <v>398</v>
      </c>
      <c r="O2620" s="101">
        <v>197</v>
      </c>
      <c r="P2620" s="103">
        <v>2811</v>
      </c>
      <c r="Q2620" s="103">
        <v>556892</v>
      </c>
      <c r="R2620" s="101">
        <v>215</v>
      </c>
      <c r="S2620" s="101">
        <v>228</v>
      </c>
      <c r="T2620" s="103">
        <v>2796</v>
      </c>
      <c r="U2620" s="103">
        <v>637784</v>
      </c>
      <c r="V2620" s="101">
        <v>103</v>
      </c>
      <c r="W2620" s="101">
        <v>260</v>
      </c>
      <c r="X2620" s="103">
        <v>2700</v>
      </c>
      <c r="Y2620" s="103">
        <v>705513</v>
      </c>
      <c r="Z2620" s="101">
        <v>122</v>
      </c>
      <c r="AA2620" s="101">
        <v>293</v>
      </c>
      <c r="AB2620" s="103">
        <v>2750</v>
      </c>
      <c r="AC2620" s="103">
        <v>805046</v>
      </c>
      <c r="AD2620" s="98"/>
      <c r="AE2620" s="98"/>
      <c r="AF2620" s="98"/>
      <c r="AG2620" s="98"/>
      <c r="AH2620" s="98"/>
      <c r="AI2620" s="98"/>
      <c r="AJ2620" s="98"/>
      <c r="AK2620" s="98"/>
      <c r="AL2620" s="98"/>
      <c r="AM2620" s="98"/>
      <c r="AN2620" s="98"/>
      <c r="AO2620" s="98"/>
      <c r="AP2620" s="101">
        <v>1</v>
      </c>
      <c r="AQ2620" s="101">
        <v>428</v>
      </c>
      <c r="AR2620" s="103">
        <v>2400</v>
      </c>
      <c r="AS2620" s="103">
        <v>1027200</v>
      </c>
    </row>
    <row r="2621" spans="1:45" x14ac:dyDescent="0.2">
      <c r="A2621" s="100">
        <v>40521</v>
      </c>
      <c r="B2621" s="98">
        <v>27</v>
      </c>
      <c r="C2621" s="98">
        <v>122</v>
      </c>
      <c r="D2621" s="99">
        <v>2767</v>
      </c>
      <c r="E2621" s="99">
        <v>336170</v>
      </c>
      <c r="F2621" s="98"/>
      <c r="G2621" s="98"/>
      <c r="H2621" s="98"/>
      <c r="I2621" s="98"/>
      <c r="J2621" s="101">
        <v>51</v>
      </c>
      <c r="K2621" s="101">
        <v>169</v>
      </c>
      <c r="L2621" s="103">
        <v>2675</v>
      </c>
      <c r="M2621" s="103">
        <v>449533</v>
      </c>
      <c r="N2621" s="101">
        <v>402</v>
      </c>
      <c r="O2621" s="101">
        <v>206</v>
      </c>
      <c r="P2621" s="103">
        <v>2832</v>
      </c>
      <c r="Q2621" s="103">
        <v>583156</v>
      </c>
      <c r="R2621" s="98">
        <v>241</v>
      </c>
      <c r="S2621" s="98">
        <v>235</v>
      </c>
      <c r="T2621" s="99">
        <v>2714</v>
      </c>
      <c r="U2621" s="99">
        <v>638804</v>
      </c>
      <c r="V2621" s="98">
        <v>126</v>
      </c>
      <c r="W2621" s="98">
        <v>263</v>
      </c>
      <c r="X2621" s="99">
        <v>2675</v>
      </c>
      <c r="Y2621" s="99">
        <v>703701</v>
      </c>
      <c r="Z2621" s="98">
        <v>66</v>
      </c>
      <c r="AA2621" s="98">
        <v>296</v>
      </c>
      <c r="AB2621" s="99">
        <v>2690</v>
      </c>
      <c r="AC2621" s="99">
        <v>800350</v>
      </c>
      <c r="AD2621" s="98">
        <v>4</v>
      </c>
      <c r="AE2621" s="98">
        <v>354</v>
      </c>
      <c r="AF2621" s="99">
        <v>2600</v>
      </c>
      <c r="AG2621" s="99">
        <v>920400</v>
      </c>
      <c r="AH2621" s="98"/>
      <c r="AI2621" s="98"/>
      <c r="AJ2621" s="98"/>
      <c r="AK2621" s="98"/>
      <c r="AL2621" s="98"/>
      <c r="AM2621" s="98"/>
      <c r="AN2621" s="98"/>
      <c r="AO2621" s="98"/>
      <c r="AP2621" s="101">
        <v>1</v>
      </c>
      <c r="AQ2621" s="101">
        <v>692</v>
      </c>
      <c r="AR2621" s="103">
        <v>2640</v>
      </c>
      <c r="AS2621" s="103">
        <v>1826880</v>
      </c>
    </row>
    <row r="2622" spans="1:45" x14ac:dyDescent="0.2">
      <c r="A2622" s="100">
        <v>40521</v>
      </c>
      <c r="B2622" s="101"/>
      <c r="C2622" s="101"/>
      <c r="D2622" s="101"/>
      <c r="E2622" s="101"/>
      <c r="F2622" s="98"/>
      <c r="G2622" s="98"/>
      <c r="H2622" s="98"/>
      <c r="I2622" s="98"/>
      <c r="J2622" s="98"/>
      <c r="K2622" s="98"/>
      <c r="L2622" s="98"/>
      <c r="M2622" s="98"/>
      <c r="N2622" s="98"/>
      <c r="O2622" s="98"/>
      <c r="P2622" s="98"/>
      <c r="Q2622" s="98"/>
      <c r="R2622" s="101"/>
      <c r="S2622" s="101"/>
      <c r="T2622" s="101"/>
      <c r="U2622" s="101"/>
      <c r="V2622" s="101"/>
      <c r="W2622" s="101"/>
      <c r="X2622" s="101"/>
      <c r="Y2622" s="101"/>
      <c r="Z2622" s="98"/>
      <c r="AA2622" s="98"/>
      <c r="AB2622" s="98"/>
      <c r="AC2622" s="98"/>
      <c r="AD2622" s="98"/>
      <c r="AE2622" s="98"/>
      <c r="AF2622" s="98"/>
      <c r="AG2622" s="98"/>
      <c r="AH2622" s="98"/>
      <c r="AI2622" s="98"/>
      <c r="AJ2622" s="98"/>
      <c r="AK2622" s="98"/>
      <c r="AL2622" s="101">
        <v>56</v>
      </c>
      <c r="AM2622" s="101">
        <v>463</v>
      </c>
      <c r="AN2622" s="103">
        <v>2700</v>
      </c>
      <c r="AO2622" s="103">
        <v>1248840</v>
      </c>
      <c r="AP2622" s="101">
        <v>2</v>
      </c>
      <c r="AQ2622" s="101">
        <v>677</v>
      </c>
      <c r="AR2622" s="103">
        <v>2050</v>
      </c>
      <c r="AS2622" s="103">
        <v>1387300</v>
      </c>
    </row>
    <row r="2623" spans="1:45" x14ac:dyDescent="0.2">
      <c r="A2623" s="100">
        <v>40522</v>
      </c>
      <c r="B2623" s="101"/>
      <c r="C2623" s="101"/>
      <c r="D2623" s="101"/>
      <c r="E2623" s="101"/>
      <c r="F2623" s="98"/>
      <c r="G2623" s="98"/>
      <c r="H2623" s="98"/>
      <c r="I2623" s="98"/>
      <c r="J2623" s="101">
        <v>40</v>
      </c>
      <c r="K2623" s="101">
        <v>165</v>
      </c>
      <c r="L2623" s="103">
        <v>2950</v>
      </c>
      <c r="M2623" s="103">
        <v>502045</v>
      </c>
      <c r="N2623" s="101">
        <v>194</v>
      </c>
      <c r="O2623" s="101">
        <v>204</v>
      </c>
      <c r="P2623" s="103">
        <v>2995</v>
      </c>
      <c r="Q2623" s="103">
        <v>616040</v>
      </c>
      <c r="R2623" s="101">
        <v>53</v>
      </c>
      <c r="S2623" s="101">
        <v>230</v>
      </c>
      <c r="T2623" s="103">
        <v>2950</v>
      </c>
      <c r="U2623" s="103">
        <v>680198</v>
      </c>
      <c r="V2623" s="101"/>
      <c r="W2623" s="101"/>
      <c r="X2623" s="101"/>
      <c r="Y2623" s="101"/>
      <c r="Z2623" s="98">
        <v>20</v>
      </c>
      <c r="AA2623" s="98">
        <v>295</v>
      </c>
      <c r="AB2623" s="99">
        <v>2820</v>
      </c>
      <c r="AC2623" s="99">
        <v>831336</v>
      </c>
      <c r="AD2623" s="98"/>
      <c r="AE2623" s="98"/>
      <c r="AF2623" s="98"/>
      <c r="AG2623" s="98"/>
      <c r="AH2623" s="98"/>
      <c r="AI2623" s="98"/>
      <c r="AJ2623" s="98"/>
      <c r="AK2623" s="98"/>
      <c r="AL2623" s="101"/>
      <c r="AM2623" s="101"/>
      <c r="AN2623" s="101"/>
      <c r="AO2623" s="101"/>
      <c r="AP2623" s="98"/>
      <c r="AQ2623" s="98"/>
      <c r="AR2623" s="98"/>
      <c r="AS2623" s="98"/>
    </row>
    <row r="2624" spans="1:45" x14ac:dyDescent="0.2">
      <c r="A2624" s="100">
        <v>40525</v>
      </c>
      <c r="B2624" s="101"/>
      <c r="C2624" s="101"/>
      <c r="D2624" s="101"/>
      <c r="E2624" s="101"/>
      <c r="F2624" s="98"/>
      <c r="G2624" s="98"/>
      <c r="H2624" s="98"/>
      <c r="I2624" s="98"/>
      <c r="J2624" s="98"/>
      <c r="K2624" s="98"/>
      <c r="L2624" s="98"/>
      <c r="M2624" s="98"/>
      <c r="N2624" s="98"/>
      <c r="O2624" s="98"/>
      <c r="P2624" s="98"/>
      <c r="Q2624" s="98"/>
      <c r="R2624" s="101"/>
      <c r="S2624" s="101"/>
      <c r="T2624" s="101"/>
      <c r="U2624" s="101"/>
      <c r="V2624" s="101"/>
      <c r="W2624" s="101"/>
      <c r="X2624" s="101"/>
      <c r="Y2624" s="101"/>
      <c r="Z2624" s="98"/>
      <c r="AA2624" s="98"/>
      <c r="AB2624" s="98"/>
      <c r="AC2624" s="98"/>
      <c r="AD2624" s="98"/>
      <c r="AE2624" s="98"/>
      <c r="AF2624" s="98"/>
      <c r="AG2624" s="98"/>
      <c r="AH2624" s="98"/>
      <c r="AI2624" s="98"/>
      <c r="AJ2624" s="98"/>
      <c r="AK2624" s="98"/>
      <c r="AL2624" s="98"/>
      <c r="AM2624" s="98"/>
      <c r="AN2624" s="98"/>
      <c r="AO2624" s="98"/>
      <c r="AP2624" s="101">
        <v>2</v>
      </c>
      <c r="AQ2624" s="101">
        <v>539</v>
      </c>
      <c r="AR2624" s="103">
        <v>2500</v>
      </c>
      <c r="AS2624" s="103">
        <v>1351050</v>
      </c>
    </row>
    <row r="2625" spans="1:45" x14ac:dyDescent="0.2">
      <c r="A2625" s="100">
        <v>40526</v>
      </c>
      <c r="B2625" s="101"/>
      <c r="C2625" s="101"/>
      <c r="D2625" s="101"/>
      <c r="E2625" s="101"/>
      <c r="F2625" s="101"/>
      <c r="G2625" s="101"/>
      <c r="H2625" s="101"/>
      <c r="I2625" s="101"/>
      <c r="J2625" s="101"/>
      <c r="K2625" s="101"/>
      <c r="L2625" s="101"/>
      <c r="M2625" s="101"/>
      <c r="N2625" s="101"/>
      <c r="O2625" s="101"/>
      <c r="P2625" s="101"/>
      <c r="Q2625" s="101"/>
      <c r="R2625" s="101"/>
      <c r="S2625" s="101"/>
      <c r="T2625" s="101"/>
      <c r="U2625" s="101"/>
      <c r="V2625" s="101"/>
      <c r="W2625" s="101"/>
      <c r="X2625" s="101"/>
      <c r="Y2625" s="101"/>
      <c r="Z2625" s="101"/>
      <c r="AA2625" s="101"/>
      <c r="AB2625" s="101"/>
      <c r="AC2625" s="101"/>
      <c r="AD2625" s="101"/>
      <c r="AE2625" s="101"/>
      <c r="AF2625" s="101"/>
      <c r="AG2625" s="101"/>
      <c r="AH2625" s="101"/>
      <c r="AI2625" s="101"/>
      <c r="AJ2625" s="101"/>
      <c r="AK2625" s="101"/>
      <c r="AL2625" s="101"/>
      <c r="AM2625" s="101"/>
      <c r="AN2625" s="101"/>
      <c r="AO2625" s="101"/>
      <c r="AP2625" s="101">
        <v>1</v>
      </c>
      <c r="AQ2625" s="101">
        <v>528</v>
      </c>
      <c r="AR2625" s="101">
        <v>2560</v>
      </c>
      <c r="AS2625" s="101">
        <v>1351680</v>
      </c>
    </row>
    <row r="2626" spans="1:45" x14ac:dyDescent="0.2">
      <c r="A2626" s="100">
        <v>40526</v>
      </c>
      <c r="B2626" s="101">
        <v>40</v>
      </c>
      <c r="C2626" s="101">
        <v>112</v>
      </c>
      <c r="D2626" s="103">
        <v>2800</v>
      </c>
      <c r="E2626" s="103">
        <v>334665</v>
      </c>
      <c r="F2626" s="101">
        <v>83</v>
      </c>
      <c r="G2626" s="101">
        <v>142</v>
      </c>
      <c r="H2626" s="103">
        <f>I2626/G2626</f>
        <v>3029.4154929577467</v>
      </c>
      <c r="I2626" s="103">
        <v>430177</v>
      </c>
      <c r="J2626" s="101">
        <v>114</v>
      </c>
      <c r="K2626" s="101">
        <v>163</v>
      </c>
      <c r="L2626" s="103">
        <v>2990</v>
      </c>
      <c r="M2626" s="103">
        <v>488320</v>
      </c>
      <c r="N2626" s="101">
        <v>293</v>
      </c>
      <c r="O2626" s="101">
        <v>189</v>
      </c>
      <c r="P2626" s="103">
        <v>2856</v>
      </c>
      <c r="Q2626" s="103">
        <v>557955</v>
      </c>
      <c r="R2626" s="101">
        <v>78</v>
      </c>
      <c r="S2626" s="101">
        <v>233</v>
      </c>
      <c r="T2626" s="103">
        <v>2698</v>
      </c>
      <c r="U2626" s="103">
        <v>627107</v>
      </c>
      <c r="V2626" s="101">
        <v>41</v>
      </c>
      <c r="W2626" s="101">
        <v>261</v>
      </c>
      <c r="X2626" s="103">
        <v>2687</v>
      </c>
      <c r="Y2626" s="103">
        <v>710760</v>
      </c>
      <c r="Z2626" s="101">
        <v>55</v>
      </c>
      <c r="AA2626" s="101">
        <v>302</v>
      </c>
      <c r="AB2626" s="103">
        <v>2660</v>
      </c>
      <c r="AC2626" s="103">
        <v>803060</v>
      </c>
      <c r="AD2626" s="101">
        <v>17</v>
      </c>
      <c r="AE2626" s="101">
        <v>330</v>
      </c>
      <c r="AF2626" s="103">
        <v>2560</v>
      </c>
      <c r="AG2626" s="103">
        <v>845402</v>
      </c>
      <c r="AH2626" s="101">
        <v>2</v>
      </c>
      <c r="AI2626" s="101">
        <v>391</v>
      </c>
      <c r="AJ2626" s="103">
        <v>2500</v>
      </c>
      <c r="AK2626" s="103">
        <v>977500</v>
      </c>
      <c r="AL2626" s="101">
        <v>17</v>
      </c>
      <c r="AM2626" s="101">
        <v>471</v>
      </c>
      <c r="AN2626" s="103">
        <v>2590</v>
      </c>
      <c r="AO2626" s="103">
        <v>1248150</v>
      </c>
      <c r="AP2626" s="98"/>
      <c r="AQ2626" s="98"/>
      <c r="AR2626" s="98"/>
      <c r="AS2626" s="98"/>
    </row>
    <row r="2627" spans="1:45" x14ac:dyDescent="0.2">
      <c r="A2627" s="100">
        <v>40527</v>
      </c>
      <c r="B2627" s="98"/>
      <c r="C2627" s="98"/>
      <c r="D2627" s="98"/>
      <c r="E2627" s="98"/>
      <c r="F2627" s="101">
        <v>14</v>
      </c>
      <c r="G2627" s="101">
        <v>142</v>
      </c>
      <c r="H2627" s="103">
        <v>2700</v>
      </c>
      <c r="I2627" s="103">
        <v>384171</v>
      </c>
      <c r="J2627" s="101">
        <v>104</v>
      </c>
      <c r="K2627" s="101">
        <v>171</v>
      </c>
      <c r="L2627" s="103">
        <v>2669</v>
      </c>
      <c r="M2627" s="103">
        <v>464253</v>
      </c>
      <c r="N2627" s="101">
        <v>87</v>
      </c>
      <c r="O2627" s="101">
        <v>199</v>
      </c>
      <c r="P2627" s="103">
        <v>2675</v>
      </c>
      <c r="Q2627" s="103">
        <v>536162</v>
      </c>
      <c r="R2627" s="101">
        <v>49</v>
      </c>
      <c r="S2627" s="101">
        <v>239</v>
      </c>
      <c r="T2627" s="103">
        <v>2740</v>
      </c>
      <c r="U2627" s="103">
        <v>657033</v>
      </c>
      <c r="V2627" s="98"/>
      <c r="W2627" s="98"/>
      <c r="X2627" s="98"/>
      <c r="Y2627" s="98"/>
      <c r="Z2627" s="98"/>
      <c r="AA2627" s="98"/>
      <c r="AB2627" s="98"/>
      <c r="AC2627" s="98"/>
      <c r="AD2627" s="98"/>
      <c r="AE2627" s="98"/>
      <c r="AF2627" s="98"/>
      <c r="AG2627" s="98"/>
      <c r="AH2627" s="98"/>
      <c r="AI2627" s="98"/>
      <c r="AJ2627" s="98"/>
      <c r="AK2627" s="98"/>
      <c r="AL2627" s="98"/>
      <c r="AM2627" s="98"/>
      <c r="AN2627" s="98"/>
      <c r="AO2627" s="98"/>
      <c r="AP2627" s="101">
        <v>1</v>
      </c>
      <c r="AQ2627" s="101">
        <v>752</v>
      </c>
      <c r="AR2627" s="103">
        <v>2560</v>
      </c>
      <c r="AS2627" s="103">
        <v>1925120</v>
      </c>
    </row>
    <row r="2628" spans="1:45" x14ac:dyDescent="0.2">
      <c r="A2628" s="104" t="s">
        <v>151</v>
      </c>
      <c r="B2628" s="101">
        <v>15</v>
      </c>
      <c r="C2628" s="101">
        <v>128</v>
      </c>
      <c r="D2628" s="103">
        <v>2850</v>
      </c>
      <c r="E2628" s="103">
        <v>365940</v>
      </c>
      <c r="F2628" s="101">
        <v>7</v>
      </c>
      <c r="G2628" s="101">
        <v>142</v>
      </c>
      <c r="H2628" s="103">
        <v>2650</v>
      </c>
      <c r="I2628" s="103">
        <v>378886</v>
      </c>
      <c r="J2628" s="101">
        <v>86</v>
      </c>
      <c r="K2628" s="101">
        <v>163</v>
      </c>
      <c r="L2628" s="103">
        <v>2740</v>
      </c>
      <c r="M2628" s="103">
        <v>453371</v>
      </c>
      <c r="N2628" s="101">
        <v>196</v>
      </c>
      <c r="O2628" s="101">
        <v>202</v>
      </c>
      <c r="P2628" s="103">
        <v>2732</v>
      </c>
      <c r="Q2628" s="103">
        <v>555340</v>
      </c>
      <c r="R2628" s="101">
        <v>306</v>
      </c>
      <c r="S2628" s="101">
        <v>232</v>
      </c>
      <c r="T2628" s="103">
        <v>2737</v>
      </c>
      <c r="U2628" s="103">
        <v>633396</v>
      </c>
      <c r="V2628" s="101">
        <v>11</v>
      </c>
      <c r="W2628" s="101">
        <v>260</v>
      </c>
      <c r="X2628" s="103">
        <v>2530</v>
      </c>
      <c r="Y2628" s="103">
        <v>658887</v>
      </c>
      <c r="Z2628" s="101">
        <v>23</v>
      </c>
      <c r="AA2628" s="101">
        <v>293</v>
      </c>
      <c r="AB2628" s="103">
        <v>2540</v>
      </c>
      <c r="AC2628" s="103">
        <v>764925</v>
      </c>
      <c r="AD2628" s="101">
        <v>1</v>
      </c>
      <c r="AE2628" s="101">
        <v>328</v>
      </c>
      <c r="AF2628" s="103">
        <v>2450</v>
      </c>
      <c r="AG2628" s="103">
        <v>803600</v>
      </c>
      <c r="AH2628" s="101">
        <v>2</v>
      </c>
      <c r="AI2628" s="101">
        <v>365</v>
      </c>
      <c r="AJ2628" s="103">
        <v>2500</v>
      </c>
      <c r="AK2628" s="103">
        <v>912500</v>
      </c>
      <c r="AL2628" s="98"/>
      <c r="AM2628" s="98"/>
      <c r="AN2628" s="98"/>
      <c r="AO2628" s="98"/>
      <c r="AP2628" s="101">
        <v>2</v>
      </c>
      <c r="AQ2628" s="101">
        <v>524</v>
      </c>
      <c r="AR2628" s="103">
        <v>2620</v>
      </c>
      <c r="AS2628" s="103">
        <v>1365560</v>
      </c>
    </row>
    <row r="2629" spans="1:45" x14ac:dyDescent="0.2">
      <c r="A2629" s="100">
        <v>40528</v>
      </c>
      <c r="B2629" s="101"/>
      <c r="C2629" s="101"/>
      <c r="D2629" s="101"/>
      <c r="E2629" s="101"/>
      <c r="F2629" s="98"/>
      <c r="G2629" s="98"/>
      <c r="H2629" s="98"/>
      <c r="I2629" s="98"/>
      <c r="J2629" s="98"/>
      <c r="K2629" s="98"/>
      <c r="L2629" s="98"/>
      <c r="M2629" s="98"/>
      <c r="N2629" s="98"/>
      <c r="O2629" s="98"/>
      <c r="P2629" s="98"/>
      <c r="Q2629" s="98"/>
      <c r="R2629" s="101"/>
      <c r="S2629" s="101"/>
      <c r="T2629" s="101"/>
      <c r="U2629" s="101"/>
      <c r="V2629" s="98"/>
      <c r="W2629" s="98"/>
      <c r="X2629" s="98"/>
      <c r="Y2629" s="98"/>
      <c r="Z2629" s="98"/>
      <c r="AA2629" s="98"/>
      <c r="AB2629" s="98"/>
      <c r="AC2629" s="98"/>
      <c r="AD2629" s="98"/>
      <c r="AE2629" s="98"/>
      <c r="AF2629" s="98"/>
      <c r="AG2629" s="98"/>
      <c r="AH2629" s="105">
        <v>1</v>
      </c>
      <c r="AI2629" s="105">
        <v>398</v>
      </c>
      <c r="AJ2629" s="106">
        <v>2300</v>
      </c>
      <c r="AK2629" s="106">
        <v>915400</v>
      </c>
      <c r="AL2629" s="105">
        <v>1</v>
      </c>
      <c r="AM2629" s="105">
        <v>680</v>
      </c>
      <c r="AN2629" s="106">
        <v>2300</v>
      </c>
      <c r="AO2629" s="106">
        <v>15640000</v>
      </c>
      <c r="AP2629" s="105">
        <v>5</v>
      </c>
      <c r="AQ2629" s="105">
        <v>643</v>
      </c>
      <c r="AR2629" s="106">
        <v>2425</v>
      </c>
      <c r="AS2629" s="106">
        <v>1560140</v>
      </c>
    </row>
    <row r="2630" spans="1:45" x14ac:dyDescent="0.2">
      <c r="A2630" s="100">
        <v>40529</v>
      </c>
      <c r="B2630" s="101">
        <v>48</v>
      </c>
      <c r="C2630" s="101">
        <v>116</v>
      </c>
      <c r="D2630" s="103">
        <v>2510</v>
      </c>
      <c r="E2630" s="103">
        <v>294044</v>
      </c>
      <c r="F2630" s="101">
        <v>16</v>
      </c>
      <c r="G2630" s="101">
        <v>141</v>
      </c>
      <c r="H2630" s="103">
        <v>2550</v>
      </c>
      <c r="I2630" s="103">
        <v>365188</v>
      </c>
      <c r="J2630" s="101">
        <v>127</v>
      </c>
      <c r="K2630" s="101">
        <v>164</v>
      </c>
      <c r="L2630" s="103">
        <v>2793</v>
      </c>
      <c r="M2630" s="103">
        <v>459406</v>
      </c>
      <c r="N2630" s="101">
        <v>94</v>
      </c>
      <c r="O2630" s="101">
        <v>201</v>
      </c>
      <c r="P2630" s="103">
        <v>2714</v>
      </c>
      <c r="Q2630" s="103">
        <v>546824</v>
      </c>
      <c r="R2630" s="101">
        <v>45</v>
      </c>
      <c r="S2630" s="101">
        <v>232</v>
      </c>
      <c r="T2630" s="103">
        <v>2755</v>
      </c>
      <c r="U2630" s="103">
        <v>640388</v>
      </c>
      <c r="V2630" s="101">
        <v>63</v>
      </c>
      <c r="W2630" s="101">
        <v>255</v>
      </c>
      <c r="X2630" s="103">
        <v>2645</v>
      </c>
      <c r="Y2630" s="103">
        <v>685614</v>
      </c>
      <c r="Z2630" s="101">
        <v>80</v>
      </c>
      <c r="AA2630" s="101">
        <v>316</v>
      </c>
      <c r="AB2630" s="103">
        <v>2680</v>
      </c>
      <c r="AC2630" s="103">
        <v>849302</v>
      </c>
      <c r="AD2630" s="101">
        <v>66</v>
      </c>
      <c r="AE2630" s="101">
        <v>326</v>
      </c>
      <c r="AF2630" s="103">
        <v>2635</v>
      </c>
      <c r="AG2630" s="103">
        <v>868405</v>
      </c>
      <c r="AH2630" s="101"/>
      <c r="AI2630" s="101"/>
      <c r="AJ2630" s="101"/>
      <c r="AK2630" s="101"/>
      <c r="AL2630" s="101">
        <v>4</v>
      </c>
      <c r="AM2630" s="101">
        <v>415</v>
      </c>
      <c r="AN2630" s="103">
        <v>2475</v>
      </c>
      <c r="AO2630" s="103">
        <v>1032450</v>
      </c>
      <c r="AP2630" s="101">
        <v>2</v>
      </c>
      <c r="AQ2630" s="101">
        <v>655</v>
      </c>
      <c r="AR2630" s="103">
        <v>2500</v>
      </c>
      <c r="AS2630" s="103">
        <v>1639000</v>
      </c>
    </row>
    <row r="2631" spans="1:45" x14ac:dyDescent="0.2">
      <c r="A2631" s="100">
        <v>40533</v>
      </c>
      <c r="B2631" s="101"/>
      <c r="C2631" s="101"/>
      <c r="D2631" s="101"/>
      <c r="E2631" s="101"/>
      <c r="F2631" s="101"/>
      <c r="G2631" s="101"/>
      <c r="H2631" s="101"/>
      <c r="I2631" s="101"/>
      <c r="J2631" s="101"/>
      <c r="K2631" s="101"/>
      <c r="L2631" s="101"/>
      <c r="M2631" s="101"/>
      <c r="N2631" s="101"/>
      <c r="O2631" s="101"/>
      <c r="P2631" s="101"/>
      <c r="Q2631" s="101"/>
      <c r="R2631" s="101"/>
      <c r="S2631" s="101"/>
      <c r="T2631" s="101"/>
      <c r="U2631" s="101"/>
      <c r="V2631" s="101"/>
      <c r="W2631" s="101"/>
      <c r="X2631" s="101"/>
      <c r="Y2631" s="101"/>
      <c r="Z2631" s="101">
        <v>1</v>
      </c>
      <c r="AA2631" s="101">
        <v>308</v>
      </c>
      <c r="AB2631" s="103">
        <v>2250</v>
      </c>
      <c r="AC2631" s="103">
        <v>693000</v>
      </c>
      <c r="AD2631" s="98"/>
      <c r="AE2631" s="98"/>
      <c r="AF2631" s="98"/>
      <c r="AG2631" s="98"/>
      <c r="AH2631" s="98"/>
      <c r="AI2631" s="98"/>
      <c r="AJ2631" s="98"/>
      <c r="AK2631" s="98"/>
      <c r="AL2631" s="98"/>
      <c r="AM2631" s="98"/>
      <c r="AN2631" s="98"/>
      <c r="AO2631" s="98"/>
      <c r="AP2631" s="101">
        <v>3</v>
      </c>
      <c r="AQ2631" s="101">
        <v>528</v>
      </c>
      <c r="AR2631" s="103">
        <v>2673</v>
      </c>
      <c r="AS2631" s="103">
        <v>1411573</v>
      </c>
    </row>
    <row r="2632" spans="1:45" x14ac:dyDescent="0.2">
      <c r="A2632" s="107">
        <v>40534</v>
      </c>
      <c r="B2632" s="108">
        <v>3</v>
      </c>
      <c r="C2632" s="108">
        <v>117</v>
      </c>
      <c r="D2632" s="109">
        <v>2650</v>
      </c>
      <c r="E2632" s="109">
        <v>309167</v>
      </c>
      <c r="F2632" s="108"/>
      <c r="G2632" s="110"/>
      <c r="H2632" s="110"/>
      <c r="I2632" s="110"/>
      <c r="J2632" s="108">
        <v>51</v>
      </c>
      <c r="K2632" s="108">
        <v>168</v>
      </c>
      <c r="L2632" s="109">
        <v>2850</v>
      </c>
      <c r="M2632" s="109">
        <v>491224</v>
      </c>
      <c r="N2632" s="108">
        <v>83</v>
      </c>
      <c r="O2632" s="108">
        <v>192</v>
      </c>
      <c r="P2632" s="109">
        <v>3050</v>
      </c>
      <c r="Q2632" s="109">
        <v>585713</v>
      </c>
      <c r="R2632" s="108">
        <v>81</v>
      </c>
      <c r="S2632" s="108">
        <v>230</v>
      </c>
      <c r="T2632" s="109">
        <v>2862</v>
      </c>
      <c r="U2632" s="109">
        <v>657948</v>
      </c>
      <c r="V2632" s="108">
        <v>3</v>
      </c>
      <c r="W2632" s="108">
        <v>263</v>
      </c>
      <c r="X2632" s="109">
        <v>2520</v>
      </c>
      <c r="Y2632" s="109">
        <v>663600</v>
      </c>
      <c r="Z2632" s="110"/>
      <c r="AA2632" s="110"/>
      <c r="AB2632" s="110"/>
      <c r="AC2632" s="110"/>
      <c r="AD2632" s="110"/>
      <c r="AE2632" s="110"/>
      <c r="AF2632" s="110"/>
      <c r="AG2632" s="110"/>
      <c r="AH2632" s="110"/>
      <c r="AI2632" s="110"/>
      <c r="AJ2632" s="110"/>
      <c r="AK2632" s="110"/>
      <c r="AL2632" s="110"/>
      <c r="AM2632" s="110"/>
      <c r="AN2632" s="110"/>
      <c r="AO2632" s="110"/>
      <c r="AP2632" s="108">
        <v>2</v>
      </c>
      <c r="AQ2632" s="108">
        <v>446</v>
      </c>
      <c r="AR2632" s="109">
        <v>2550</v>
      </c>
      <c r="AS2632" s="109">
        <v>1140160</v>
      </c>
    </row>
    <row r="2634" spans="1:45" x14ac:dyDescent="0.2">
      <c r="A2634" s="111">
        <v>40547</v>
      </c>
      <c r="B2634" s="112"/>
      <c r="C2634" s="112"/>
      <c r="D2634" s="112"/>
      <c r="E2634" s="112"/>
      <c r="F2634" s="112"/>
      <c r="G2634" s="112"/>
      <c r="H2634" s="112"/>
      <c r="I2634" s="112"/>
      <c r="J2634" s="110"/>
      <c r="K2634" s="110"/>
      <c r="L2634" s="110"/>
      <c r="M2634" s="110"/>
      <c r="N2634" s="110"/>
      <c r="O2634" s="110"/>
      <c r="P2634" s="110"/>
      <c r="Q2634" s="110"/>
      <c r="R2634" s="112"/>
      <c r="S2634" s="112"/>
      <c r="T2634" s="112"/>
      <c r="U2634" s="112"/>
      <c r="V2634" s="112"/>
      <c r="W2634" s="112"/>
      <c r="X2634" s="112"/>
      <c r="Y2634" s="112"/>
      <c r="Z2634" s="110"/>
      <c r="AA2634" s="110"/>
      <c r="AB2634" s="110"/>
      <c r="AC2634" s="110"/>
      <c r="AD2634" s="110"/>
      <c r="AE2634" s="110"/>
      <c r="AF2634" s="110"/>
      <c r="AG2634" s="110"/>
      <c r="AH2634" s="110"/>
      <c r="AI2634" s="110"/>
      <c r="AJ2634" s="110"/>
      <c r="AK2634" s="110"/>
      <c r="AL2634" s="112"/>
      <c r="AM2634" s="112"/>
      <c r="AN2634" s="112"/>
      <c r="AO2634" s="112"/>
      <c r="AP2634" s="112">
        <v>13</v>
      </c>
      <c r="AQ2634" s="112">
        <v>434</v>
      </c>
      <c r="AR2634" s="109">
        <v>2720</v>
      </c>
      <c r="AS2634" s="109">
        <v>1179788</v>
      </c>
    </row>
    <row r="2635" spans="1:45" x14ac:dyDescent="0.2">
      <c r="A2635" s="111">
        <v>40548</v>
      </c>
      <c r="B2635" s="112"/>
      <c r="C2635" s="112"/>
      <c r="D2635" s="112"/>
      <c r="E2635" s="112"/>
      <c r="F2635" s="112"/>
      <c r="G2635" s="112"/>
      <c r="H2635" s="112"/>
      <c r="I2635" s="112"/>
      <c r="J2635" s="110"/>
      <c r="K2635" s="110"/>
      <c r="L2635" s="110"/>
      <c r="M2635" s="110"/>
      <c r="N2635" s="110"/>
      <c r="O2635" s="110"/>
      <c r="P2635" s="110"/>
      <c r="Q2635" s="110"/>
      <c r="R2635" s="112"/>
      <c r="S2635" s="112"/>
      <c r="T2635" s="112"/>
      <c r="U2635" s="112"/>
      <c r="V2635" s="110"/>
      <c r="W2635" s="110"/>
      <c r="X2635" s="110"/>
      <c r="Y2635" s="110"/>
      <c r="Z2635" s="110"/>
      <c r="AA2635" s="110"/>
      <c r="AB2635" s="110"/>
      <c r="AC2635" s="110"/>
      <c r="AD2635" s="110"/>
      <c r="AE2635" s="110"/>
      <c r="AF2635" s="110"/>
      <c r="AG2635" s="110"/>
      <c r="AH2635" s="110"/>
      <c r="AI2635" s="110"/>
      <c r="AJ2635" s="110"/>
      <c r="AK2635" s="110"/>
      <c r="AL2635" s="110"/>
      <c r="AM2635" s="110"/>
      <c r="AN2635" s="110"/>
      <c r="AO2635" s="110"/>
      <c r="AP2635" s="112">
        <v>13</v>
      </c>
      <c r="AQ2635" s="112">
        <v>434</v>
      </c>
      <c r="AR2635" s="109">
        <v>2720</v>
      </c>
      <c r="AS2635" s="109">
        <v>1179788</v>
      </c>
    </row>
    <row r="2636" spans="1:45" x14ac:dyDescent="0.2">
      <c r="A2636" s="111">
        <v>40549</v>
      </c>
      <c r="B2636" s="112"/>
      <c r="C2636" s="112"/>
      <c r="D2636" s="112"/>
      <c r="E2636" s="112"/>
      <c r="F2636" s="112"/>
      <c r="G2636" s="112"/>
      <c r="H2636" s="112"/>
      <c r="I2636" s="112"/>
      <c r="J2636" s="112">
        <v>1</v>
      </c>
      <c r="K2636" s="112">
        <v>174</v>
      </c>
      <c r="L2636" s="109">
        <v>3000</v>
      </c>
      <c r="M2636" s="109">
        <v>522000</v>
      </c>
      <c r="N2636" s="112">
        <v>28</v>
      </c>
      <c r="O2636" s="112">
        <v>199</v>
      </c>
      <c r="P2636" s="109">
        <v>3100</v>
      </c>
      <c r="Q2636" s="109">
        <v>610168</v>
      </c>
      <c r="R2636" s="112">
        <v>46</v>
      </c>
      <c r="S2636" s="112">
        <v>235</v>
      </c>
      <c r="T2636" s="109">
        <v>2925</v>
      </c>
      <c r="U2636" s="109">
        <v>687141</v>
      </c>
      <c r="V2636" s="112">
        <v>22</v>
      </c>
      <c r="W2636" s="112">
        <v>259</v>
      </c>
      <c r="X2636" s="109">
        <v>2850</v>
      </c>
      <c r="Y2636" s="109">
        <v>736855</v>
      </c>
      <c r="Z2636" s="112">
        <v>20</v>
      </c>
      <c r="AA2636" s="112">
        <v>299</v>
      </c>
      <c r="AB2636" s="112">
        <v>2900</v>
      </c>
      <c r="AC2636" s="112">
        <v>866810</v>
      </c>
      <c r="AD2636" s="110"/>
      <c r="AE2636" s="110"/>
      <c r="AF2636" s="110"/>
      <c r="AG2636" s="110"/>
      <c r="AH2636" s="110"/>
      <c r="AI2636" s="110"/>
      <c r="AJ2636" s="110"/>
      <c r="AK2636" s="110"/>
      <c r="AL2636" s="110"/>
      <c r="AM2636" s="110"/>
      <c r="AN2636" s="110"/>
      <c r="AO2636" s="110"/>
      <c r="AP2636" s="110"/>
      <c r="AQ2636" s="110"/>
      <c r="AR2636" s="110"/>
      <c r="AS2636" s="110"/>
    </row>
    <row r="2637" spans="1:45" x14ac:dyDescent="0.2">
      <c r="A2637" s="111">
        <v>40554</v>
      </c>
      <c r="B2637" s="112">
        <v>64</v>
      </c>
      <c r="C2637" s="112">
        <v>124</v>
      </c>
      <c r="D2637" s="109">
        <v>2980</v>
      </c>
      <c r="E2637" s="109">
        <v>369461</v>
      </c>
      <c r="F2637" s="112">
        <v>114</v>
      </c>
      <c r="G2637" s="112">
        <v>138</v>
      </c>
      <c r="H2637" s="109">
        <v>3060</v>
      </c>
      <c r="I2637" s="109">
        <v>423608</v>
      </c>
      <c r="J2637" s="112">
        <v>94</v>
      </c>
      <c r="K2637" s="112">
        <v>158</v>
      </c>
      <c r="L2637" s="109">
        <v>3025</v>
      </c>
      <c r="M2637" s="109">
        <v>480831</v>
      </c>
      <c r="N2637" s="112">
        <v>278</v>
      </c>
      <c r="O2637" s="112">
        <v>193</v>
      </c>
      <c r="P2637" s="109">
        <v>2850</v>
      </c>
      <c r="Q2637" s="109">
        <v>597270</v>
      </c>
      <c r="R2637" s="112">
        <v>62</v>
      </c>
      <c r="S2637" s="112">
        <v>236</v>
      </c>
      <c r="T2637" s="109">
        <v>2900</v>
      </c>
      <c r="U2637" s="109">
        <v>684345</v>
      </c>
      <c r="V2637" s="112">
        <v>88</v>
      </c>
      <c r="W2637" s="112">
        <v>263</v>
      </c>
      <c r="X2637" s="109">
        <v>2832</v>
      </c>
      <c r="Y2637" s="109">
        <v>747938</v>
      </c>
      <c r="Z2637" s="112">
        <v>20</v>
      </c>
      <c r="AA2637" s="112">
        <v>311</v>
      </c>
      <c r="AB2637" s="112">
        <v>2860</v>
      </c>
      <c r="AC2637" s="112">
        <v>888316</v>
      </c>
      <c r="AD2637" s="112">
        <v>62</v>
      </c>
      <c r="AE2637" s="112">
        <v>338</v>
      </c>
      <c r="AF2637" s="109">
        <v>2815</v>
      </c>
      <c r="AG2637" s="109">
        <v>953183</v>
      </c>
      <c r="AH2637" s="112">
        <v>4</v>
      </c>
      <c r="AI2637" s="112">
        <v>363</v>
      </c>
      <c r="AJ2637" s="109">
        <v>2780</v>
      </c>
      <c r="AK2637" s="109">
        <v>1009140</v>
      </c>
      <c r="AL2637" s="110"/>
      <c r="AM2637" s="110"/>
      <c r="AN2637" s="110"/>
      <c r="AO2637" s="110"/>
      <c r="AP2637" s="112">
        <v>2</v>
      </c>
      <c r="AQ2637" s="112">
        <v>543</v>
      </c>
      <c r="AR2637" s="109">
        <v>2725</v>
      </c>
      <c r="AS2637" s="109">
        <v>1480100</v>
      </c>
    </row>
    <row r="2638" spans="1:45" x14ac:dyDescent="0.2">
      <c r="A2638" s="111">
        <v>40554</v>
      </c>
      <c r="B2638" s="112"/>
      <c r="C2638" s="112"/>
      <c r="D2638" s="112"/>
      <c r="E2638" s="112"/>
      <c r="F2638" s="112"/>
      <c r="G2638" s="112"/>
      <c r="H2638" s="112"/>
      <c r="I2638" s="112"/>
      <c r="J2638" s="112"/>
      <c r="K2638" s="112"/>
      <c r="L2638" s="112"/>
      <c r="M2638" s="112"/>
      <c r="N2638" s="112"/>
      <c r="O2638" s="112"/>
      <c r="P2638" s="112"/>
      <c r="Q2638" s="112"/>
      <c r="R2638" s="112"/>
      <c r="S2638" s="112"/>
      <c r="T2638" s="112"/>
      <c r="U2638" s="112"/>
      <c r="V2638" s="112"/>
      <c r="W2638" s="112"/>
      <c r="X2638" s="112"/>
      <c r="Y2638" s="112"/>
      <c r="Z2638" s="110"/>
      <c r="AA2638" s="110"/>
      <c r="AB2638" s="110"/>
      <c r="AC2638" s="110"/>
      <c r="AD2638" s="110"/>
      <c r="AE2638" s="110"/>
      <c r="AF2638" s="110"/>
      <c r="AG2638" s="110"/>
      <c r="AH2638" s="110"/>
      <c r="AI2638" s="110"/>
      <c r="AJ2638" s="110"/>
      <c r="AK2638" s="110"/>
      <c r="AL2638" s="110"/>
      <c r="AM2638" s="110"/>
      <c r="AN2638" s="110"/>
      <c r="AO2638" s="110"/>
      <c r="AP2638" s="110">
        <v>13</v>
      </c>
      <c r="AQ2638" s="110">
        <v>512</v>
      </c>
      <c r="AR2638" s="113">
        <v>2920</v>
      </c>
      <c r="AS2638" s="113">
        <v>1493287</v>
      </c>
    </row>
    <row r="2639" spans="1:45" x14ac:dyDescent="0.2">
      <c r="A2639" s="111">
        <v>40555</v>
      </c>
      <c r="B2639" s="112"/>
      <c r="C2639" s="112"/>
      <c r="D2639" s="112"/>
      <c r="E2639" s="112"/>
      <c r="F2639" s="112">
        <v>12</v>
      </c>
      <c r="G2639" s="112">
        <v>136</v>
      </c>
      <c r="H2639" s="109">
        <v>2850</v>
      </c>
      <c r="I2639" s="109">
        <v>389850</v>
      </c>
      <c r="J2639" s="112">
        <v>7</v>
      </c>
      <c r="K2639" s="112">
        <v>158</v>
      </c>
      <c r="L2639" s="109">
        <v>3000</v>
      </c>
      <c r="M2639" s="109">
        <v>474000</v>
      </c>
      <c r="N2639" s="112">
        <v>23</v>
      </c>
      <c r="O2639" s="112">
        <v>201</v>
      </c>
      <c r="P2639" s="109">
        <v>2967</v>
      </c>
      <c r="Q2639" s="109">
        <v>596467</v>
      </c>
      <c r="R2639" s="112">
        <v>23</v>
      </c>
      <c r="S2639" s="112">
        <v>236</v>
      </c>
      <c r="T2639" s="109">
        <v>2950</v>
      </c>
      <c r="U2639" s="109">
        <v>694600</v>
      </c>
      <c r="V2639" s="112"/>
      <c r="W2639" s="112"/>
      <c r="X2639" s="112"/>
      <c r="Y2639" s="112"/>
      <c r="Z2639" s="112"/>
      <c r="AA2639" s="112"/>
      <c r="AB2639" s="112"/>
      <c r="AC2639" s="112"/>
      <c r="AD2639" s="110"/>
      <c r="AE2639" s="110"/>
      <c r="AF2639" s="110"/>
      <c r="AG2639" s="110"/>
      <c r="AH2639" s="110"/>
      <c r="AI2639" s="110"/>
      <c r="AJ2639" s="110"/>
      <c r="AK2639" s="110"/>
      <c r="AL2639" s="110"/>
      <c r="AM2639" s="110"/>
      <c r="AN2639" s="110"/>
      <c r="AO2639" s="110"/>
      <c r="AP2639" s="110"/>
      <c r="AQ2639" s="110"/>
      <c r="AR2639" s="110"/>
      <c r="AS2639" s="110"/>
    </row>
    <row r="2640" spans="1:45" x14ac:dyDescent="0.2">
      <c r="A2640" s="111">
        <v>40556</v>
      </c>
      <c r="B2640" s="112"/>
      <c r="C2640" s="112"/>
      <c r="D2640" s="112"/>
      <c r="E2640" s="112"/>
      <c r="F2640" s="110"/>
      <c r="G2640" s="110"/>
      <c r="H2640" s="110"/>
      <c r="I2640" s="110"/>
      <c r="J2640" s="110"/>
      <c r="K2640" s="110"/>
      <c r="L2640" s="110"/>
      <c r="M2640" s="110"/>
      <c r="N2640" s="110"/>
      <c r="O2640" s="110"/>
      <c r="P2640" s="110"/>
      <c r="Q2640" s="110"/>
      <c r="R2640" s="110"/>
      <c r="S2640" s="110"/>
      <c r="T2640" s="110"/>
      <c r="U2640" s="110"/>
      <c r="V2640" s="110"/>
      <c r="W2640" s="110"/>
      <c r="X2640" s="110"/>
      <c r="Y2640" s="110"/>
      <c r="Z2640" s="110"/>
      <c r="AA2640" s="110"/>
      <c r="AB2640" s="110"/>
      <c r="AC2640" s="110"/>
      <c r="AD2640" s="112">
        <v>1</v>
      </c>
      <c r="AE2640" s="112">
        <v>350</v>
      </c>
      <c r="AF2640" s="109">
        <v>2500</v>
      </c>
      <c r="AG2640" s="109">
        <v>875000</v>
      </c>
      <c r="AH2640" s="110"/>
      <c r="AI2640" s="110"/>
      <c r="AJ2640" s="110"/>
      <c r="AK2640" s="110"/>
      <c r="AL2640" s="110"/>
      <c r="AM2640" s="110"/>
      <c r="AN2640" s="110"/>
      <c r="AO2640" s="110"/>
      <c r="AP2640" s="112">
        <v>17</v>
      </c>
      <c r="AQ2640" s="112">
        <v>570</v>
      </c>
      <c r="AR2640" s="109">
        <v>2719</v>
      </c>
      <c r="AS2640" s="109">
        <v>1556271</v>
      </c>
    </row>
    <row r="2641" spans="1:45" x14ac:dyDescent="0.2">
      <c r="A2641" s="111">
        <v>40556</v>
      </c>
      <c r="B2641" s="112">
        <v>49</v>
      </c>
      <c r="C2641" s="112">
        <v>104</v>
      </c>
      <c r="D2641" s="109">
        <v>2920</v>
      </c>
      <c r="E2641" s="109">
        <v>312437</v>
      </c>
      <c r="F2641" s="112">
        <v>42</v>
      </c>
      <c r="G2641" s="112">
        <v>140</v>
      </c>
      <c r="H2641" s="109">
        <v>2938</v>
      </c>
      <c r="I2641" s="109">
        <v>411771</v>
      </c>
      <c r="J2641" s="112">
        <v>132</v>
      </c>
      <c r="K2641" s="112">
        <v>170</v>
      </c>
      <c r="L2641" s="109">
        <v>3045</v>
      </c>
      <c r="M2641" s="109">
        <v>537097</v>
      </c>
      <c r="N2641" s="112">
        <v>264</v>
      </c>
      <c r="O2641" s="112">
        <v>201</v>
      </c>
      <c r="P2641" s="109">
        <v>3138</v>
      </c>
      <c r="Q2641" s="109">
        <v>636433</v>
      </c>
      <c r="R2641" s="112">
        <v>249</v>
      </c>
      <c r="S2641" s="112">
        <v>229</v>
      </c>
      <c r="T2641" s="109">
        <v>3081</v>
      </c>
      <c r="U2641" s="109">
        <v>711696</v>
      </c>
      <c r="V2641" s="112">
        <v>84</v>
      </c>
      <c r="W2641" s="112">
        <v>263</v>
      </c>
      <c r="X2641" s="109">
        <v>2992</v>
      </c>
      <c r="Y2641" s="109">
        <v>797807</v>
      </c>
      <c r="Z2641" s="112">
        <v>56</v>
      </c>
      <c r="AA2641" s="112">
        <v>290</v>
      </c>
      <c r="AB2641" s="109">
        <v>2933</v>
      </c>
      <c r="AC2641" s="109">
        <v>851982</v>
      </c>
      <c r="AD2641" s="112">
        <v>18</v>
      </c>
      <c r="AE2641" s="112">
        <v>339</v>
      </c>
      <c r="AF2641" s="109">
        <v>2800</v>
      </c>
      <c r="AG2641" s="109">
        <v>950444</v>
      </c>
      <c r="AH2641" s="110"/>
      <c r="AI2641" s="110"/>
      <c r="AJ2641" s="110"/>
      <c r="AK2641" s="110"/>
      <c r="AL2641" s="110"/>
      <c r="AM2641" s="110"/>
      <c r="AN2641" s="110"/>
      <c r="AO2641" s="110"/>
      <c r="AP2641" s="112">
        <v>2</v>
      </c>
      <c r="AQ2641" s="112">
        <v>546</v>
      </c>
      <c r="AR2641" s="109">
        <v>2820</v>
      </c>
      <c r="AS2641" s="109">
        <v>1541520</v>
      </c>
    </row>
    <row r="2642" spans="1:45" x14ac:dyDescent="0.2">
      <c r="A2642" s="111">
        <v>40557</v>
      </c>
      <c r="B2642" s="112">
        <v>12</v>
      </c>
      <c r="C2642" s="112">
        <v>110</v>
      </c>
      <c r="D2642" s="109">
        <v>2850</v>
      </c>
      <c r="E2642" s="109">
        <v>316350</v>
      </c>
      <c r="F2642" s="110">
        <v>31</v>
      </c>
      <c r="G2642" s="110">
        <v>141</v>
      </c>
      <c r="H2642" s="113">
        <v>3000</v>
      </c>
      <c r="I2642" s="113">
        <v>422342</v>
      </c>
      <c r="J2642" s="110">
        <v>121</v>
      </c>
      <c r="K2642" s="110">
        <v>172</v>
      </c>
      <c r="L2642" s="113">
        <v>3067</v>
      </c>
      <c r="M2642" s="113">
        <v>527598</v>
      </c>
      <c r="N2642" s="110">
        <v>17</v>
      </c>
      <c r="O2642" s="110">
        <v>181</v>
      </c>
      <c r="P2642" s="113">
        <v>3000</v>
      </c>
      <c r="Q2642" s="113">
        <v>542824</v>
      </c>
      <c r="R2642" s="110"/>
      <c r="S2642" s="110"/>
      <c r="T2642" s="110"/>
      <c r="U2642" s="110"/>
      <c r="V2642" s="110">
        <v>3</v>
      </c>
      <c r="W2642" s="110">
        <v>269</v>
      </c>
      <c r="X2642" s="113">
        <v>2960</v>
      </c>
      <c r="Y2642" s="113">
        <v>797227</v>
      </c>
      <c r="Z2642" s="110"/>
      <c r="AA2642" s="110"/>
      <c r="AB2642" s="110"/>
      <c r="AC2642" s="110"/>
      <c r="AD2642" s="112"/>
      <c r="AE2642" s="112"/>
      <c r="AF2642" s="112"/>
      <c r="AG2642" s="112"/>
      <c r="AH2642" s="110"/>
      <c r="AI2642" s="110"/>
      <c r="AJ2642" s="110"/>
      <c r="AK2642" s="110"/>
      <c r="AL2642" s="110">
        <v>4</v>
      </c>
      <c r="AM2642" s="110">
        <v>458</v>
      </c>
      <c r="AN2642" s="113">
        <v>2860</v>
      </c>
      <c r="AO2642" s="113">
        <v>1308450</v>
      </c>
      <c r="AP2642" s="110"/>
      <c r="AQ2642" s="110"/>
      <c r="AR2642" s="110"/>
      <c r="AS2642" s="110"/>
    </row>
    <row r="2643" spans="1:45" x14ac:dyDescent="0.2">
      <c r="A2643" s="111">
        <v>40560</v>
      </c>
      <c r="B2643" s="112"/>
      <c r="C2643" s="112"/>
      <c r="D2643" s="112"/>
      <c r="E2643" s="112"/>
      <c r="F2643" s="110"/>
      <c r="G2643" s="110"/>
      <c r="H2643" s="110"/>
      <c r="I2643" s="110"/>
      <c r="J2643" s="110"/>
      <c r="K2643" s="110"/>
      <c r="L2643" s="110"/>
      <c r="M2643" s="110"/>
      <c r="N2643" s="110"/>
      <c r="O2643" s="110"/>
      <c r="P2643" s="110"/>
      <c r="Q2643" s="110"/>
      <c r="R2643" s="110"/>
      <c r="S2643" s="110"/>
      <c r="T2643" s="110"/>
      <c r="U2643" s="110"/>
      <c r="V2643" s="110"/>
      <c r="W2643" s="110"/>
      <c r="X2643" s="110"/>
      <c r="Y2643" s="110"/>
      <c r="Z2643" s="110"/>
      <c r="AA2643" s="110"/>
      <c r="AB2643" s="110"/>
      <c r="AC2643" s="110"/>
      <c r="AD2643" s="110"/>
      <c r="AE2643" s="110"/>
      <c r="AF2643" s="110"/>
      <c r="AG2643" s="110"/>
      <c r="AH2643" s="110"/>
      <c r="AI2643" s="110"/>
      <c r="AJ2643" s="110"/>
      <c r="AK2643" s="110"/>
      <c r="AL2643" s="112">
        <v>9</v>
      </c>
      <c r="AM2643" s="112">
        <v>446</v>
      </c>
      <c r="AN2643" s="109">
        <v>2820</v>
      </c>
      <c r="AO2643" s="109">
        <v>1259076</v>
      </c>
      <c r="AP2643" s="112">
        <v>14</v>
      </c>
      <c r="AQ2643" s="112">
        <v>616</v>
      </c>
      <c r="AR2643" s="109">
        <v>2747</v>
      </c>
      <c r="AS2643" s="109">
        <v>1719589</v>
      </c>
    </row>
    <row r="2644" spans="1:45" x14ac:dyDescent="0.2">
      <c r="A2644" s="111">
        <v>40561</v>
      </c>
      <c r="B2644" s="112">
        <v>22</v>
      </c>
      <c r="C2644" s="112">
        <v>106</v>
      </c>
      <c r="D2644" s="109">
        <v>2850</v>
      </c>
      <c r="E2644" s="109">
        <v>304636</v>
      </c>
      <c r="F2644" s="112">
        <v>128</v>
      </c>
      <c r="G2644" s="112">
        <v>138</v>
      </c>
      <c r="H2644" s="109">
        <v>2957</v>
      </c>
      <c r="I2644" s="109">
        <v>409793</v>
      </c>
      <c r="J2644" s="112">
        <v>266</v>
      </c>
      <c r="K2644" s="112">
        <v>165</v>
      </c>
      <c r="L2644" s="109">
        <v>2971</v>
      </c>
      <c r="M2644" s="109">
        <v>487721</v>
      </c>
      <c r="N2644" s="112">
        <v>227</v>
      </c>
      <c r="O2644" s="112">
        <v>205</v>
      </c>
      <c r="P2644" s="109">
        <v>2982</v>
      </c>
      <c r="Q2644" s="109">
        <v>611522</v>
      </c>
      <c r="R2644" s="112">
        <v>121</v>
      </c>
      <c r="S2644" s="112">
        <v>235</v>
      </c>
      <c r="T2644" s="109">
        <v>2949</v>
      </c>
      <c r="U2644" s="109">
        <v>693438</v>
      </c>
      <c r="V2644" s="112">
        <v>145</v>
      </c>
      <c r="W2644" s="112">
        <v>268</v>
      </c>
      <c r="X2644" s="109">
        <v>2871</v>
      </c>
      <c r="Y2644" s="109">
        <v>780543</v>
      </c>
      <c r="Z2644" s="112">
        <v>65</v>
      </c>
      <c r="AA2644" s="112">
        <v>300</v>
      </c>
      <c r="AB2644" s="109">
        <v>2857</v>
      </c>
      <c r="AC2644" s="109">
        <v>866444</v>
      </c>
      <c r="AD2644" s="112">
        <v>40</v>
      </c>
      <c r="AE2644" s="112">
        <v>328</v>
      </c>
      <c r="AF2644" s="109">
        <v>2833</v>
      </c>
      <c r="AG2644" s="109">
        <v>938234</v>
      </c>
      <c r="AH2644" s="112">
        <v>19</v>
      </c>
      <c r="AI2644" s="112">
        <v>392</v>
      </c>
      <c r="AJ2644" s="109">
        <v>2733</v>
      </c>
      <c r="AK2644" s="109">
        <v>1110019</v>
      </c>
      <c r="AL2644" s="112">
        <v>35</v>
      </c>
      <c r="AM2644" s="112">
        <v>414</v>
      </c>
      <c r="AN2644" s="109">
        <v>2757</v>
      </c>
      <c r="AO2644" s="109">
        <v>1157386</v>
      </c>
      <c r="AP2644" s="112">
        <v>1</v>
      </c>
      <c r="AQ2644" s="112">
        <v>690</v>
      </c>
      <c r="AR2644" s="109">
        <v>2700</v>
      </c>
      <c r="AS2644" s="109">
        <v>1863000</v>
      </c>
    </row>
    <row r="2645" spans="1:45" x14ac:dyDescent="0.2">
      <c r="A2645" s="111">
        <v>40561</v>
      </c>
      <c r="B2645" s="112"/>
      <c r="C2645" s="112"/>
      <c r="D2645" s="112"/>
      <c r="E2645" s="112"/>
      <c r="F2645" s="112"/>
      <c r="G2645" s="112"/>
      <c r="H2645" s="112"/>
      <c r="I2645" s="112"/>
      <c r="J2645" s="112"/>
      <c r="K2645" s="112"/>
      <c r="L2645" s="112"/>
      <c r="M2645" s="112"/>
      <c r="N2645" s="112"/>
      <c r="O2645" s="112"/>
      <c r="P2645" s="112"/>
      <c r="Q2645" s="112"/>
      <c r="R2645" s="112"/>
      <c r="S2645" s="112"/>
      <c r="T2645" s="112"/>
      <c r="U2645" s="112"/>
      <c r="V2645" s="112"/>
      <c r="W2645" s="112"/>
      <c r="X2645" s="112"/>
      <c r="Y2645" s="112"/>
      <c r="Z2645" s="112"/>
      <c r="AA2645" s="112"/>
      <c r="AB2645" s="112"/>
      <c r="AC2645" s="112"/>
      <c r="AD2645" s="112"/>
      <c r="AE2645" s="112"/>
      <c r="AF2645" s="112"/>
      <c r="AG2645" s="112"/>
      <c r="AH2645" s="110"/>
      <c r="AI2645" s="110"/>
      <c r="AJ2645" s="110"/>
      <c r="AK2645" s="110"/>
      <c r="AL2645" s="110"/>
      <c r="AM2645" s="110"/>
      <c r="AN2645" s="110"/>
      <c r="AO2645" s="110"/>
      <c r="AP2645" s="112">
        <v>9</v>
      </c>
      <c r="AQ2645" s="112">
        <v>626</v>
      </c>
      <c r="AR2645" s="109">
        <v>2834</v>
      </c>
      <c r="AS2645" s="109">
        <v>1768851</v>
      </c>
    </row>
    <row r="2646" spans="1:45" x14ac:dyDescent="0.2">
      <c r="A2646" s="111">
        <v>40562</v>
      </c>
      <c r="B2646" s="112"/>
      <c r="C2646" s="112"/>
      <c r="D2646" s="112"/>
      <c r="E2646" s="112"/>
      <c r="F2646" s="112"/>
      <c r="G2646" s="112"/>
      <c r="H2646" s="112"/>
      <c r="I2646" s="112"/>
      <c r="J2646" s="112">
        <v>45</v>
      </c>
      <c r="K2646" s="112">
        <v>168</v>
      </c>
      <c r="L2646" s="109">
        <v>2967</v>
      </c>
      <c r="M2646" s="109">
        <v>504124</v>
      </c>
      <c r="N2646" s="112">
        <v>86</v>
      </c>
      <c r="O2646" s="112">
        <v>196</v>
      </c>
      <c r="P2646" s="109">
        <v>2967</v>
      </c>
      <c r="Q2646" s="109">
        <v>588251</v>
      </c>
      <c r="R2646" s="112">
        <v>8</v>
      </c>
      <c r="S2646" s="112">
        <v>240</v>
      </c>
      <c r="T2646" s="109">
        <v>2700</v>
      </c>
      <c r="U2646" s="109">
        <v>648675</v>
      </c>
      <c r="V2646" s="112">
        <v>23</v>
      </c>
      <c r="W2646" s="112">
        <v>258</v>
      </c>
      <c r="X2646" s="109">
        <v>2750</v>
      </c>
      <c r="Y2646" s="109">
        <v>711783</v>
      </c>
      <c r="Z2646" s="112"/>
      <c r="AA2646" s="112"/>
      <c r="AB2646" s="112"/>
      <c r="AC2646" s="112"/>
      <c r="AD2646" s="110"/>
      <c r="AE2646" s="110"/>
      <c r="AF2646" s="110"/>
      <c r="AG2646" s="110"/>
      <c r="AH2646" s="110"/>
      <c r="AI2646" s="110"/>
      <c r="AJ2646" s="110"/>
      <c r="AK2646" s="110"/>
      <c r="AL2646" s="110"/>
      <c r="AM2646" s="110"/>
      <c r="AN2646" s="110"/>
      <c r="AO2646" s="110"/>
      <c r="AP2646" s="110"/>
      <c r="AQ2646" s="110"/>
      <c r="AR2646" s="110"/>
      <c r="AS2646" s="110"/>
    </row>
    <row r="2647" spans="1:45" x14ac:dyDescent="0.2">
      <c r="A2647" s="111">
        <v>40563</v>
      </c>
      <c r="B2647" s="112">
        <v>5</v>
      </c>
      <c r="C2647" s="112">
        <v>108</v>
      </c>
      <c r="D2647" s="109">
        <v>2300</v>
      </c>
      <c r="E2647" s="109">
        <v>248400</v>
      </c>
      <c r="F2647" s="112">
        <v>63</v>
      </c>
      <c r="G2647" s="112">
        <v>143</v>
      </c>
      <c r="H2647" s="109">
        <v>2808</v>
      </c>
      <c r="I2647" s="109">
        <v>403635</v>
      </c>
      <c r="J2647" s="112">
        <v>145</v>
      </c>
      <c r="K2647" s="112">
        <v>169</v>
      </c>
      <c r="L2647" s="109">
        <v>2971</v>
      </c>
      <c r="M2647" s="109">
        <v>508904</v>
      </c>
      <c r="N2647" s="112">
        <v>298</v>
      </c>
      <c r="O2647" s="112">
        <v>205</v>
      </c>
      <c r="P2647" s="109">
        <v>2953</v>
      </c>
      <c r="Q2647" s="109">
        <v>609402</v>
      </c>
      <c r="R2647" s="112">
        <v>253</v>
      </c>
      <c r="S2647" s="112">
        <v>227</v>
      </c>
      <c r="T2647" s="109">
        <v>2971</v>
      </c>
      <c r="U2647" s="109">
        <v>678718</v>
      </c>
      <c r="V2647" s="112">
        <v>127</v>
      </c>
      <c r="W2647" s="112">
        <v>264</v>
      </c>
      <c r="X2647" s="109">
        <v>2816</v>
      </c>
      <c r="Y2647" s="109">
        <v>754899</v>
      </c>
      <c r="Z2647" s="112">
        <v>144</v>
      </c>
      <c r="AA2647" s="112">
        <v>296</v>
      </c>
      <c r="AB2647" s="109">
        <v>2878</v>
      </c>
      <c r="AC2647" s="109">
        <v>853304</v>
      </c>
      <c r="AD2647" s="112">
        <v>56</v>
      </c>
      <c r="AE2647" s="112">
        <v>348</v>
      </c>
      <c r="AF2647" s="109">
        <v>2780</v>
      </c>
      <c r="AG2647" s="109">
        <v>999384</v>
      </c>
      <c r="AH2647" s="110"/>
      <c r="AI2647" s="110"/>
      <c r="AJ2647" s="110"/>
      <c r="AK2647" s="110"/>
      <c r="AL2647" s="110"/>
      <c r="AM2647" s="110"/>
      <c r="AN2647" s="110"/>
      <c r="AO2647" s="110"/>
      <c r="AP2647" s="112">
        <v>3</v>
      </c>
      <c r="AQ2647" s="112">
        <v>721</v>
      </c>
      <c r="AR2647" s="109">
        <v>2713</v>
      </c>
      <c r="AS2647" s="109">
        <v>1959493</v>
      </c>
    </row>
    <row r="2648" spans="1:45" x14ac:dyDescent="0.2">
      <c r="A2648" s="111">
        <v>40564</v>
      </c>
      <c r="B2648" s="112">
        <v>6</v>
      </c>
      <c r="C2648" s="112">
        <v>126</v>
      </c>
      <c r="D2648" s="109">
        <v>2900</v>
      </c>
      <c r="E2648" s="109">
        <v>364433</v>
      </c>
      <c r="F2648" s="112">
        <v>46</v>
      </c>
      <c r="G2648" s="112">
        <v>135</v>
      </c>
      <c r="H2648" s="109">
        <v>2933</v>
      </c>
      <c r="I2648" s="109">
        <v>397337</v>
      </c>
      <c r="J2648" s="112">
        <v>81</v>
      </c>
      <c r="K2648" s="112">
        <v>167</v>
      </c>
      <c r="L2648" s="109">
        <v>2920</v>
      </c>
      <c r="M2648" s="109">
        <v>491104</v>
      </c>
      <c r="N2648" s="112">
        <v>69</v>
      </c>
      <c r="O2648" s="112">
        <v>191</v>
      </c>
      <c r="P2648" s="109">
        <v>2930</v>
      </c>
      <c r="Q2648" s="109">
        <v>557703</v>
      </c>
      <c r="R2648" s="112">
        <v>37</v>
      </c>
      <c r="S2648" s="112">
        <v>233</v>
      </c>
      <c r="T2648" s="109">
        <v>2885</v>
      </c>
      <c r="U2648" s="109">
        <v>679506</v>
      </c>
      <c r="V2648" s="112"/>
      <c r="W2648" s="112"/>
      <c r="X2648" s="112"/>
      <c r="Y2648" s="112"/>
      <c r="Z2648" s="112">
        <v>7</v>
      </c>
      <c r="AA2648" s="112">
        <v>301</v>
      </c>
      <c r="AB2648" s="109">
        <v>2880</v>
      </c>
      <c r="AC2648" s="109">
        <v>866469</v>
      </c>
      <c r="AD2648" s="112">
        <v>21</v>
      </c>
      <c r="AE2648" s="112">
        <v>327</v>
      </c>
      <c r="AF2648" s="109">
        <v>2920</v>
      </c>
      <c r="AG2648" s="109">
        <v>967299</v>
      </c>
      <c r="AH2648" s="110">
        <v>30</v>
      </c>
      <c r="AI2648" s="110">
        <v>285</v>
      </c>
      <c r="AJ2648" s="113">
        <v>2860</v>
      </c>
      <c r="AK2648" s="113">
        <v>1135051</v>
      </c>
      <c r="AL2648" s="110">
        <v>3</v>
      </c>
      <c r="AM2648" s="110">
        <v>416</v>
      </c>
      <c r="AN2648" s="113">
        <v>2625</v>
      </c>
      <c r="AO2648" s="113">
        <v>1010400</v>
      </c>
      <c r="AP2648" s="112">
        <v>2</v>
      </c>
      <c r="AQ2648" s="112">
        <v>536</v>
      </c>
      <c r="AR2648" s="109">
        <v>2675</v>
      </c>
      <c r="AS2648" s="109">
        <v>1432900</v>
      </c>
    </row>
    <row r="2649" spans="1:45" x14ac:dyDescent="0.2">
      <c r="A2649" s="111">
        <v>40567</v>
      </c>
      <c r="B2649" s="112"/>
      <c r="C2649" s="112"/>
      <c r="D2649" s="112"/>
      <c r="E2649" s="112"/>
      <c r="F2649" s="110"/>
      <c r="G2649" s="110"/>
      <c r="H2649" s="110"/>
      <c r="I2649" s="110"/>
      <c r="J2649" s="110"/>
      <c r="K2649" s="110"/>
      <c r="L2649" s="110"/>
      <c r="M2649" s="110"/>
      <c r="N2649" s="110"/>
      <c r="O2649" s="110"/>
      <c r="P2649" s="110"/>
      <c r="Q2649" s="110"/>
      <c r="R2649" s="110"/>
      <c r="S2649" s="110"/>
      <c r="T2649" s="110"/>
      <c r="U2649" s="110"/>
      <c r="V2649" s="110"/>
      <c r="W2649" s="110"/>
      <c r="X2649" s="110"/>
      <c r="Y2649" s="110"/>
      <c r="Z2649" s="110"/>
      <c r="AA2649" s="110"/>
      <c r="AB2649" s="110"/>
      <c r="AC2649" s="110"/>
      <c r="AD2649" s="110"/>
      <c r="AE2649" s="110"/>
      <c r="AF2649" s="110"/>
      <c r="AG2649" s="110"/>
      <c r="AH2649" s="110"/>
      <c r="AI2649" s="110"/>
      <c r="AJ2649" s="110"/>
      <c r="AK2649" s="110"/>
      <c r="AL2649" s="112">
        <v>4</v>
      </c>
      <c r="AM2649" s="112">
        <v>448</v>
      </c>
      <c r="AN2649" s="109">
        <v>2615</v>
      </c>
      <c r="AO2649" s="109">
        <v>1186235</v>
      </c>
      <c r="AP2649" s="112">
        <v>4</v>
      </c>
      <c r="AQ2649" s="112">
        <v>642</v>
      </c>
      <c r="AR2649" s="109">
        <v>2662</v>
      </c>
      <c r="AS2649" s="109">
        <v>1704975</v>
      </c>
    </row>
    <row r="2650" spans="1:45" x14ac:dyDescent="0.2">
      <c r="A2650" s="114">
        <v>40568</v>
      </c>
      <c r="B2650" s="112"/>
      <c r="C2650" s="112"/>
      <c r="D2650" s="112"/>
      <c r="E2650" s="112"/>
      <c r="F2650" s="112">
        <v>59</v>
      </c>
      <c r="G2650" s="112">
        <v>138</v>
      </c>
      <c r="H2650" s="109">
        <v>2750</v>
      </c>
      <c r="I2650" s="109">
        <v>381469</v>
      </c>
      <c r="J2650" s="112">
        <v>257</v>
      </c>
      <c r="K2650" s="112">
        <v>164</v>
      </c>
      <c r="L2650" s="109">
        <v>2895</v>
      </c>
      <c r="M2650" s="109">
        <v>477512</v>
      </c>
      <c r="N2650" s="112">
        <v>290</v>
      </c>
      <c r="O2650" s="112">
        <v>196</v>
      </c>
      <c r="P2650" s="109">
        <v>2884</v>
      </c>
      <c r="Q2650" s="109">
        <v>574394</v>
      </c>
      <c r="R2650" s="112">
        <v>437</v>
      </c>
      <c r="S2650" s="112">
        <v>238</v>
      </c>
      <c r="T2650" s="109">
        <v>2866</v>
      </c>
      <c r="U2650" s="109">
        <v>685057</v>
      </c>
      <c r="V2650" s="112">
        <v>321</v>
      </c>
      <c r="W2650" s="112">
        <v>266</v>
      </c>
      <c r="X2650" s="109">
        <v>2934</v>
      </c>
      <c r="Y2650" s="109">
        <v>794989</v>
      </c>
      <c r="Z2650" s="112">
        <v>199</v>
      </c>
      <c r="AA2650" s="112">
        <v>299</v>
      </c>
      <c r="AB2650" s="109">
        <v>2905</v>
      </c>
      <c r="AC2650" s="109">
        <v>868051</v>
      </c>
      <c r="AD2650" s="112">
        <v>52</v>
      </c>
      <c r="AE2650" s="112">
        <v>326</v>
      </c>
      <c r="AF2650" s="109">
        <v>2980</v>
      </c>
      <c r="AG2650" s="109">
        <v>972027</v>
      </c>
      <c r="AH2650" s="112">
        <v>28</v>
      </c>
      <c r="AI2650" s="112">
        <v>382</v>
      </c>
      <c r="AJ2650" s="109">
        <v>2970</v>
      </c>
      <c r="AK2650" s="109">
        <v>1135836</v>
      </c>
      <c r="AL2650" s="112"/>
      <c r="AM2650" s="112"/>
      <c r="AN2650" s="112"/>
      <c r="AO2650" s="112"/>
      <c r="AP2650" s="110"/>
      <c r="AQ2650" s="110"/>
      <c r="AR2650" s="110"/>
      <c r="AS2650" s="110"/>
    </row>
    <row r="2651" spans="1:45" x14ac:dyDescent="0.2">
      <c r="A2651" s="111">
        <v>40568</v>
      </c>
      <c r="B2651" s="112"/>
      <c r="C2651" s="112"/>
      <c r="D2651" s="112"/>
      <c r="E2651" s="112"/>
      <c r="F2651" s="112"/>
      <c r="G2651" s="112"/>
      <c r="H2651" s="112"/>
      <c r="I2651" s="112"/>
      <c r="J2651" s="112"/>
      <c r="K2651" s="112"/>
      <c r="L2651" s="112"/>
      <c r="M2651" s="112"/>
      <c r="N2651" s="112"/>
      <c r="O2651" s="112"/>
      <c r="P2651" s="112"/>
      <c r="Q2651" s="112"/>
      <c r="R2651" s="112"/>
      <c r="S2651" s="112"/>
      <c r="T2651" s="112"/>
      <c r="U2651" s="112"/>
      <c r="V2651" s="112"/>
      <c r="W2651" s="112"/>
      <c r="X2651" s="112"/>
      <c r="Y2651" s="112"/>
      <c r="Z2651" s="112"/>
      <c r="AA2651" s="112"/>
      <c r="AB2651" s="112"/>
      <c r="AC2651" s="112"/>
      <c r="AD2651" s="112"/>
      <c r="AE2651" s="112"/>
      <c r="AF2651" s="112"/>
      <c r="AG2651" s="112"/>
      <c r="AH2651" s="110"/>
      <c r="AI2651" s="110"/>
      <c r="AJ2651" s="110"/>
      <c r="AK2651" s="110"/>
      <c r="AL2651" s="110"/>
      <c r="AM2651" s="110"/>
      <c r="AN2651" s="110"/>
      <c r="AO2651" s="110"/>
      <c r="AP2651" s="112">
        <v>13</v>
      </c>
      <c r="AQ2651" s="112">
        <v>596</v>
      </c>
      <c r="AR2651" s="109">
        <v>2698</v>
      </c>
      <c r="AS2651" s="109">
        <v>1617483</v>
      </c>
    </row>
    <row r="2652" spans="1:45" x14ac:dyDescent="0.2">
      <c r="A2652" s="111">
        <v>40569</v>
      </c>
      <c r="B2652" s="112"/>
      <c r="C2652" s="112"/>
      <c r="D2652" s="112"/>
      <c r="E2652" s="112"/>
      <c r="F2652" s="112">
        <v>36</v>
      </c>
      <c r="G2652" s="112">
        <v>142</v>
      </c>
      <c r="H2652" s="109">
        <v>2617</v>
      </c>
      <c r="I2652" s="109">
        <v>360642</v>
      </c>
      <c r="J2652" s="112">
        <v>24</v>
      </c>
      <c r="K2652" s="112">
        <v>164</v>
      </c>
      <c r="L2652" s="109">
        <v>2750</v>
      </c>
      <c r="M2652" s="109">
        <v>452967</v>
      </c>
      <c r="N2652" s="112">
        <v>75</v>
      </c>
      <c r="O2652" s="112">
        <v>200</v>
      </c>
      <c r="P2652" s="109">
        <v>2730</v>
      </c>
      <c r="Q2652" s="109">
        <v>545979</v>
      </c>
      <c r="R2652" s="112">
        <v>43</v>
      </c>
      <c r="S2652" s="112">
        <v>225</v>
      </c>
      <c r="T2652" s="109">
        <v>2740</v>
      </c>
      <c r="U2652" s="109">
        <v>617764</v>
      </c>
      <c r="V2652" s="112">
        <v>2</v>
      </c>
      <c r="W2652" s="112">
        <v>255</v>
      </c>
      <c r="X2652" s="109">
        <v>2760</v>
      </c>
      <c r="Y2652" s="109">
        <v>703800</v>
      </c>
      <c r="Z2652" s="112"/>
      <c r="AA2652" s="112"/>
      <c r="AB2652" s="112"/>
      <c r="AC2652" s="112"/>
      <c r="AD2652" s="110"/>
      <c r="AE2652" s="110"/>
      <c r="AF2652" s="110"/>
      <c r="AG2652" s="110"/>
      <c r="AH2652" s="110"/>
      <c r="AI2652" s="110"/>
      <c r="AJ2652" s="110"/>
      <c r="AK2652" s="110"/>
      <c r="AL2652" s="110"/>
      <c r="AM2652" s="110"/>
      <c r="AN2652" s="110"/>
      <c r="AO2652" s="110"/>
      <c r="AP2652" s="112"/>
      <c r="AQ2652" s="110"/>
      <c r="AR2652" s="112"/>
      <c r="AS2652" s="110"/>
    </row>
    <row r="2653" spans="1:45" x14ac:dyDescent="0.2">
      <c r="A2653" s="111">
        <v>40570</v>
      </c>
      <c r="B2653" s="112"/>
      <c r="C2653" s="112"/>
      <c r="D2653" s="112"/>
      <c r="E2653" s="112"/>
      <c r="F2653" s="112"/>
      <c r="G2653" s="112"/>
      <c r="H2653" s="112"/>
      <c r="I2653" s="112"/>
      <c r="J2653" s="110"/>
      <c r="K2653" s="110"/>
      <c r="L2653" s="110"/>
      <c r="M2653" s="110"/>
      <c r="N2653" s="110"/>
      <c r="O2653" s="110"/>
      <c r="P2653" s="110"/>
      <c r="Q2653" s="110"/>
      <c r="R2653" s="112"/>
      <c r="S2653" s="112"/>
      <c r="T2653" s="112"/>
      <c r="U2653" s="112"/>
      <c r="V2653" s="112"/>
      <c r="W2653" s="112"/>
      <c r="X2653" s="112"/>
      <c r="Y2653" s="112"/>
      <c r="Z2653" s="112"/>
      <c r="AA2653" s="112"/>
      <c r="AB2653" s="112"/>
      <c r="AC2653" s="112"/>
      <c r="AD2653" s="112"/>
      <c r="AE2653" s="112"/>
      <c r="AF2653" s="112"/>
      <c r="AG2653" s="112"/>
      <c r="AH2653" s="110"/>
      <c r="AI2653" s="110"/>
      <c r="AJ2653" s="110"/>
      <c r="AK2653" s="110"/>
      <c r="AL2653" s="110"/>
      <c r="AM2653" s="110"/>
      <c r="AN2653" s="110"/>
      <c r="AO2653" s="110"/>
      <c r="AP2653" s="112">
        <v>4</v>
      </c>
      <c r="AQ2653" s="112">
        <v>552</v>
      </c>
      <c r="AR2653" s="109">
        <v>2600</v>
      </c>
      <c r="AS2653" s="109">
        <v>1434150</v>
      </c>
    </row>
    <row r="2654" spans="1:45" x14ac:dyDescent="0.2">
      <c r="A2654" s="111">
        <v>40570</v>
      </c>
      <c r="B2654" s="112">
        <v>4</v>
      </c>
      <c r="C2654" s="112">
        <v>128</v>
      </c>
      <c r="D2654" s="109">
        <v>2800</v>
      </c>
      <c r="E2654" s="109">
        <v>357000</v>
      </c>
      <c r="F2654" s="112"/>
      <c r="G2654" s="112"/>
      <c r="H2654" s="112"/>
      <c r="I2654" s="112"/>
      <c r="J2654" s="112">
        <v>69</v>
      </c>
      <c r="K2654" s="112">
        <v>167</v>
      </c>
      <c r="L2654" s="109">
        <v>2933</v>
      </c>
      <c r="M2654" s="109">
        <v>487075</v>
      </c>
      <c r="N2654" s="112">
        <v>424</v>
      </c>
      <c r="O2654" s="112">
        <v>200</v>
      </c>
      <c r="P2654" s="109">
        <v>2881</v>
      </c>
      <c r="Q2654" s="109">
        <v>577373</v>
      </c>
      <c r="R2654" s="112">
        <v>241</v>
      </c>
      <c r="S2654" s="112">
        <v>232</v>
      </c>
      <c r="T2654" s="109">
        <v>2827</v>
      </c>
      <c r="U2654" s="109">
        <v>655982</v>
      </c>
      <c r="V2654" s="112">
        <v>181</v>
      </c>
      <c r="W2654" s="112">
        <v>262</v>
      </c>
      <c r="X2654" s="109">
        <v>2789</v>
      </c>
      <c r="Y2654" s="109">
        <v>730299</v>
      </c>
      <c r="Z2654" s="112">
        <v>255</v>
      </c>
      <c r="AA2654" s="112">
        <v>305</v>
      </c>
      <c r="AB2654" s="109">
        <v>2750</v>
      </c>
      <c r="AC2654" s="109">
        <v>840014</v>
      </c>
      <c r="AD2654" s="112">
        <v>22</v>
      </c>
      <c r="AE2654" s="112">
        <v>311</v>
      </c>
      <c r="AF2654" s="109">
        <v>2650</v>
      </c>
      <c r="AG2654" s="109">
        <v>822915</v>
      </c>
      <c r="AH2654" s="110"/>
      <c r="AI2654" s="110"/>
      <c r="AJ2654" s="110"/>
      <c r="AK2654" s="110"/>
      <c r="AL2654" s="110"/>
      <c r="AM2654" s="110"/>
      <c r="AN2654" s="110"/>
      <c r="AO2654" s="110"/>
      <c r="AP2654" s="110"/>
      <c r="AQ2654" s="110"/>
      <c r="AR2654" s="110"/>
      <c r="AS2654" s="110"/>
    </row>
    <row r="2655" spans="1:45" x14ac:dyDescent="0.2">
      <c r="A2655" s="111">
        <v>40571</v>
      </c>
      <c r="B2655" s="112">
        <v>26</v>
      </c>
      <c r="C2655" s="112">
        <v>117</v>
      </c>
      <c r="D2655" s="109">
        <v>2700</v>
      </c>
      <c r="E2655" s="109">
        <v>315900</v>
      </c>
      <c r="F2655" s="112">
        <v>13</v>
      </c>
      <c r="G2655" s="112">
        <v>132</v>
      </c>
      <c r="H2655" s="109">
        <v>2700</v>
      </c>
      <c r="I2655" s="109">
        <v>357231</v>
      </c>
      <c r="J2655" s="112">
        <v>53</v>
      </c>
      <c r="K2655" s="112">
        <v>174</v>
      </c>
      <c r="L2655" s="109">
        <v>2883</v>
      </c>
      <c r="M2655" s="109">
        <v>503134</v>
      </c>
      <c r="N2655" s="112">
        <v>59</v>
      </c>
      <c r="O2655" s="112">
        <v>186</v>
      </c>
      <c r="P2655" s="109">
        <v>2833</v>
      </c>
      <c r="Q2655" s="109">
        <v>526298</v>
      </c>
      <c r="R2655" s="112">
        <v>23</v>
      </c>
      <c r="S2655" s="112">
        <v>225</v>
      </c>
      <c r="T2655" s="109">
        <v>2800</v>
      </c>
      <c r="U2655" s="109">
        <v>630852</v>
      </c>
      <c r="V2655" s="112">
        <v>3</v>
      </c>
      <c r="W2655" s="112">
        <v>257</v>
      </c>
      <c r="X2655" s="109">
        <v>2880</v>
      </c>
      <c r="Y2655" s="109">
        <v>741120</v>
      </c>
      <c r="Z2655" s="112"/>
      <c r="AA2655" s="112"/>
      <c r="AB2655" s="112"/>
      <c r="AC2655" s="112"/>
      <c r="AD2655" s="112"/>
      <c r="AE2655" s="112"/>
      <c r="AF2655" s="112"/>
      <c r="AG2655" s="112"/>
      <c r="AH2655" s="112"/>
      <c r="AI2655" s="112"/>
      <c r="AJ2655" s="112"/>
      <c r="AK2655" s="112"/>
      <c r="AL2655" s="112"/>
      <c r="AM2655" s="112"/>
      <c r="AN2655" s="112"/>
      <c r="AO2655" s="112"/>
      <c r="AP2655" s="110"/>
      <c r="AQ2655" s="110"/>
      <c r="AR2655" s="110"/>
      <c r="AS2655" s="110"/>
    </row>
    <row r="2656" spans="1:45" x14ac:dyDescent="0.2">
      <c r="A2656" s="115">
        <v>40574</v>
      </c>
      <c r="AP2656">
        <v>7</v>
      </c>
      <c r="AQ2656">
        <v>575</v>
      </c>
      <c r="AR2656">
        <v>2543</v>
      </c>
      <c r="AS2656">
        <v>1461600</v>
      </c>
    </row>
    <row r="2658" spans="1:45" x14ac:dyDescent="0.2">
      <c r="A2658" s="111">
        <v>40575</v>
      </c>
      <c r="B2658" s="108">
        <v>14</v>
      </c>
      <c r="C2658" s="108">
        <v>113</v>
      </c>
      <c r="D2658" s="109">
        <v>2617</v>
      </c>
      <c r="E2658" s="109">
        <v>296379</v>
      </c>
      <c r="F2658" s="108">
        <v>113</v>
      </c>
      <c r="G2658" s="108">
        <v>141</v>
      </c>
      <c r="H2658" s="109">
        <v>2708</v>
      </c>
      <c r="I2658" s="109">
        <v>382614</v>
      </c>
      <c r="J2658" s="108">
        <v>123</v>
      </c>
      <c r="K2658" s="108">
        <v>171</v>
      </c>
      <c r="L2658" s="109">
        <v>2814</v>
      </c>
      <c r="M2658" s="109">
        <v>472905</v>
      </c>
      <c r="N2658" s="108">
        <v>197</v>
      </c>
      <c r="O2658" s="108">
        <v>193</v>
      </c>
      <c r="P2658" s="109">
        <v>2782</v>
      </c>
      <c r="Q2658" s="109">
        <v>535635</v>
      </c>
      <c r="R2658" s="108">
        <v>611</v>
      </c>
      <c r="S2658" s="108">
        <v>223</v>
      </c>
      <c r="T2658" s="109">
        <v>2751</v>
      </c>
      <c r="U2658" s="109">
        <v>638742</v>
      </c>
      <c r="V2658" s="108">
        <v>69</v>
      </c>
      <c r="W2658" s="108">
        <v>256</v>
      </c>
      <c r="X2658" s="109">
        <v>2735</v>
      </c>
      <c r="Y2658" s="109">
        <v>705452</v>
      </c>
      <c r="Z2658" s="108">
        <v>322</v>
      </c>
      <c r="AA2658" s="108">
        <v>280</v>
      </c>
      <c r="AB2658" s="109">
        <v>2727</v>
      </c>
      <c r="AC2658" s="109">
        <v>808462</v>
      </c>
      <c r="AD2658" s="110"/>
      <c r="AE2658" s="110"/>
      <c r="AF2658" s="110"/>
      <c r="AG2658" s="110"/>
      <c r="AH2658" s="110"/>
      <c r="AI2658" s="110"/>
      <c r="AJ2658" s="110"/>
      <c r="AK2658" s="110"/>
      <c r="AL2658" s="110"/>
      <c r="AM2658" s="110"/>
      <c r="AN2658" s="110"/>
      <c r="AO2658" s="110"/>
      <c r="AP2658" s="110"/>
      <c r="AQ2658" s="110"/>
      <c r="AR2658" s="110"/>
      <c r="AS2658" s="110"/>
    </row>
    <row r="2659" spans="1:45" x14ac:dyDescent="0.2">
      <c r="A2659" s="111">
        <v>40575</v>
      </c>
      <c r="B2659" s="110"/>
      <c r="C2659" s="110"/>
      <c r="D2659" s="110"/>
      <c r="E2659" s="110"/>
      <c r="F2659" s="110"/>
      <c r="G2659" s="110"/>
      <c r="H2659" s="110"/>
      <c r="I2659" s="110"/>
      <c r="J2659" s="110"/>
      <c r="K2659" s="110"/>
      <c r="L2659" s="110"/>
      <c r="M2659" s="110"/>
      <c r="N2659" s="110"/>
      <c r="O2659" s="110"/>
      <c r="P2659" s="110"/>
      <c r="Q2659" s="110"/>
      <c r="R2659" s="110"/>
      <c r="S2659" s="110"/>
      <c r="T2659" s="110"/>
      <c r="U2659" s="110"/>
      <c r="V2659" s="110"/>
      <c r="W2659" s="110"/>
      <c r="X2659" s="110"/>
      <c r="Y2659" s="110"/>
      <c r="Z2659" s="110"/>
      <c r="AA2659" s="110"/>
      <c r="AB2659" s="110"/>
      <c r="AC2659" s="110"/>
      <c r="AD2659" s="110"/>
      <c r="AE2659" s="110"/>
      <c r="AF2659" s="110"/>
      <c r="AG2659" s="110"/>
      <c r="AH2659" s="108">
        <v>2</v>
      </c>
      <c r="AI2659" s="108">
        <v>398</v>
      </c>
      <c r="AJ2659" s="109">
        <v>2675</v>
      </c>
      <c r="AK2659" s="109">
        <v>1064650</v>
      </c>
      <c r="AL2659" s="110"/>
      <c r="AM2659" s="110"/>
      <c r="AN2659" s="110"/>
      <c r="AO2659" s="110"/>
      <c r="AP2659" s="108">
        <v>4</v>
      </c>
      <c r="AQ2659" s="108">
        <v>498</v>
      </c>
      <c r="AR2659" s="109">
        <v>2593</v>
      </c>
      <c r="AS2659" s="109">
        <v>1286620</v>
      </c>
    </row>
    <row r="2660" spans="1:45" x14ac:dyDescent="0.2">
      <c r="A2660" s="111">
        <v>40576</v>
      </c>
      <c r="B2660" s="110"/>
      <c r="C2660" s="110"/>
      <c r="D2660" s="110"/>
      <c r="E2660" s="110"/>
      <c r="F2660" s="108">
        <v>5</v>
      </c>
      <c r="G2660" s="108">
        <v>148</v>
      </c>
      <c r="H2660" s="109">
        <v>2550</v>
      </c>
      <c r="I2660" s="109">
        <v>377400</v>
      </c>
      <c r="J2660" s="108">
        <v>3</v>
      </c>
      <c r="K2660" s="108">
        <v>178</v>
      </c>
      <c r="L2660" s="109">
        <v>2650</v>
      </c>
      <c r="M2660" s="109">
        <v>471700</v>
      </c>
      <c r="N2660" s="108">
        <v>69</v>
      </c>
      <c r="O2660" s="108">
        <v>194</v>
      </c>
      <c r="P2660" s="109">
        <v>2800</v>
      </c>
      <c r="Q2660" s="109">
        <v>539914</v>
      </c>
      <c r="R2660" s="110"/>
      <c r="S2660" s="110"/>
      <c r="T2660" s="110"/>
      <c r="U2660" s="110"/>
      <c r="V2660" s="108">
        <v>123</v>
      </c>
      <c r="W2660" s="108">
        <v>265</v>
      </c>
      <c r="X2660" s="109">
        <v>2678</v>
      </c>
      <c r="Y2660" s="109">
        <v>726893</v>
      </c>
      <c r="Z2660" s="108">
        <v>42</v>
      </c>
      <c r="AA2660" s="108">
        <v>302</v>
      </c>
      <c r="AB2660" s="109">
        <v>2693</v>
      </c>
      <c r="AC2660" s="109">
        <v>824124</v>
      </c>
      <c r="AD2660" s="108">
        <v>5</v>
      </c>
      <c r="AE2660" s="108">
        <v>342</v>
      </c>
      <c r="AF2660" s="109">
        <v>2500</v>
      </c>
      <c r="AG2660" s="109">
        <v>856000</v>
      </c>
      <c r="AH2660" s="110"/>
      <c r="AI2660" s="110"/>
      <c r="AJ2660" s="110"/>
      <c r="AK2660" s="110"/>
      <c r="AL2660" s="110"/>
      <c r="AM2660" s="110"/>
      <c r="AN2660" s="110"/>
      <c r="AO2660" s="110"/>
      <c r="AP2660" s="108">
        <v>1</v>
      </c>
      <c r="AQ2660" s="108">
        <v>594</v>
      </c>
      <c r="AR2660" s="109">
        <v>2600</v>
      </c>
      <c r="AS2660" s="109">
        <v>1544400</v>
      </c>
    </row>
    <row r="2661" spans="1:45" x14ac:dyDescent="0.2">
      <c r="A2661" s="111">
        <v>40578</v>
      </c>
      <c r="B2661" s="108"/>
      <c r="C2661" s="108"/>
      <c r="D2661" s="112"/>
      <c r="E2661" s="112"/>
      <c r="F2661" s="108">
        <v>6</v>
      </c>
      <c r="G2661" s="108">
        <v>135</v>
      </c>
      <c r="H2661" s="109">
        <v>2400</v>
      </c>
      <c r="I2661" s="109">
        <v>323200</v>
      </c>
      <c r="J2661" s="108">
        <v>22</v>
      </c>
      <c r="K2661" s="108">
        <v>154</v>
      </c>
      <c r="L2661" s="109">
        <v>2750</v>
      </c>
      <c r="M2661" s="109">
        <v>423250</v>
      </c>
      <c r="N2661" s="108">
        <v>31</v>
      </c>
      <c r="O2661" s="108">
        <v>195</v>
      </c>
      <c r="P2661" s="109">
        <v>2650</v>
      </c>
      <c r="Q2661" s="109">
        <v>512203</v>
      </c>
      <c r="R2661" s="110"/>
      <c r="S2661" s="110"/>
      <c r="T2661" s="110"/>
      <c r="U2661" s="110"/>
      <c r="V2661" s="108">
        <v>22</v>
      </c>
      <c r="W2661" s="108">
        <v>251</v>
      </c>
      <c r="X2661" s="109">
        <v>2850</v>
      </c>
      <c r="Y2661" s="109">
        <v>716386</v>
      </c>
      <c r="Z2661" s="110"/>
      <c r="AA2661" s="110"/>
      <c r="AB2661" s="110"/>
      <c r="AC2661" s="110"/>
      <c r="AD2661" s="110"/>
      <c r="AE2661" s="110"/>
      <c r="AF2661" s="110"/>
      <c r="AG2661" s="110"/>
      <c r="AH2661" s="110"/>
      <c r="AI2661" s="110"/>
      <c r="AJ2661" s="110"/>
      <c r="AK2661" s="110"/>
      <c r="AL2661" s="108">
        <v>16</v>
      </c>
      <c r="AM2661" s="108">
        <v>424</v>
      </c>
      <c r="AN2661" s="109">
        <v>2500</v>
      </c>
      <c r="AO2661" s="109">
        <v>1061250</v>
      </c>
      <c r="AP2661" s="108">
        <v>1</v>
      </c>
      <c r="AQ2661" s="108">
        <v>758</v>
      </c>
      <c r="AR2661" s="109">
        <v>2500</v>
      </c>
      <c r="AS2661" s="109">
        <v>1895000</v>
      </c>
    </row>
    <row r="2662" spans="1:45" x14ac:dyDescent="0.2">
      <c r="A2662" s="111">
        <v>40581</v>
      </c>
      <c r="B2662" s="112"/>
      <c r="C2662" s="112"/>
      <c r="D2662" s="112"/>
      <c r="E2662" s="112"/>
      <c r="F2662" s="112"/>
      <c r="G2662" s="110"/>
      <c r="H2662" s="110"/>
      <c r="I2662" s="110"/>
      <c r="J2662" s="110"/>
      <c r="K2662" s="110"/>
      <c r="L2662" s="110"/>
      <c r="M2662" s="110"/>
      <c r="N2662" s="110"/>
      <c r="O2662" s="110"/>
      <c r="P2662" s="110"/>
      <c r="Q2662" s="110"/>
      <c r="R2662" s="110"/>
      <c r="S2662" s="110"/>
      <c r="T2662" s="110"/>
      <c r="U2662" s="110"/>
      <c r="V2662" s="110"/>
      <c r="W2662" s="110"/>
      <c r="X2662" s="110"/>
      <c r="Y2662" s="110"/>
      <c r="Z2662" s="110"/>
      <c r="AA2662" s="110"/>
      <c r="AB2662" s="110"/>
      <c r="AC2662" s="110"/>
      <c r="AD2662" s="110"/>
      <c r="AE2662" s="110"/>
      <c r="AF2662" s="110"/>
      <c r="AG2662" s="110"/>
      <c r="AH2662" s="110"/>
      <c r="AI2662" s="110"/>
      <c r="AJ2662" s="110"/>
      <c r="AK2662" s="110"/>
      <c r="AL2662" s="110"/>
      <c r="AM2662" s="110"/>
      <c r="AN2662" s="110"/>
      <c r="AO2662" s="110"/>
      <c r="AP2662" s="108">
        <v>9</v>
      </c>
      <c r="AQ2662" s="108">
        <v>608</v>
      </c>
      <c r="AR2662" s="109">
        <v>2483</v>
      </c>
      <c r="AS2662" s="109">
        <v>1516922</v>
      </c>
    </row>
    <row r="2663" spans="1:45" x14ac:dyDescent="0.2">
      <c r="A2663" s="111">
        <v>40582</v>
      </c>
      <c r="B2663" s="108">
        <v>59</v>
      </c>
      <c r="C2663" s="108">
        <v>121</v>
      </c>
      <c r="D2663" s="109">
        <v>2650</v>
      </c>
      <c r="E2663" s="109">
        <v>320710</v>
      </c>
      <c r="F2663" s="108">
        <v>130</v>
      </c>
      <c r="G2663" s="108">
        <v>143</v>
      </c>
      <c r="H2663" s="109">
        <v>2725</v>
      </c>
      <c r="I2663" s="109">
        <v>385864</v>
      </c>
      <c r="J2663" s="108">
        <v>46</v>
      </c>
      <c r="K2663" s="108">
        <v>151</v>
      </c>
      <c r="L2663" s="109">
        <v>2800</v>
      </c>
      <c r="M2663" s="109">
        <v>426622</v>
      </c>
      <c r="N2663" s="108">
        <v>160</v>
      </c>
      <c r="O2663" s="108">
        <v>196</v>
      </c>
      <c r="P2663" s="109">
        <v>2750</v>
      </c>
      <c r="Q2663" s="109">
        <v>538392</v>
      </c>
      <c r="R2663" s="108">
        <v>120</v>
      </c>
      <c r="S2663" s="108">
        <v>239</v>
      </c>
      <c r="T2663" s="109">
        <v>2720</v>
      </c>
      <c r="U2663" s="109">
        <v>648780</v>
      </c>
      <c r="V2663" s="108">
        <v>116</v>
      </c>
      <c r="W2663" s="108">
        <v>269</v>
      </c>
      <c r="X2663" s="109">
        <v>2690</v>
      </c>
      <c r="Y2663" s="109">
        <v>724450</v>
      </c>
      <c r="Z2663" s="108">
        <v>42</v>
      </c>
      <c r="AA2663" s="108">
        <v>300</v>
      </c>
      <c r="AB2663" s="109">
        <v>2687</v>
      </c>
      <c r="AC2663" s="109">
        <v>798235</v>
      </c>
      <c r="AD2663" s="108">
        <v>24</v>
      </c>
      <c r="AE2663" s="108">
        <v>336</v>
      </c>
      <c r="AF2663" s="109">
        <v>2690</v>
      </c>
      <c r="AG2663" s="109">
        <v>899335</v>
      </c>
      <c r="AH2663" s="108">
        <v>2</v>
      </c>
      <c r="AI2663" s="108">
        <v>382</v>
      </c>
      <c r="AJ2663" s="109">
        <v>2580</v>
      </c>
      <c r="AK2663" s="109">
        <v>985560</v>
      </c>
      <c r="AL2663" s="108">
        <v>3</v>
      </c>
      <c r="AM2663" s="108">
        <v>411</v>
      </c>
      <c r="AN2663" s="109">
        <v>2520</v>
      </c>
      <c r="AO2663" s="109">
        <v>1044760</v>
      </c>
      <c r="AP2663" s="108">
        <v>1</v>
      </c>
      <c r="AQ2663" s="108">
        <v>558</v>
      </c>
      <c r="AR2663" s="109">
        <v>2500</v>
      </c>
      <c r="AS2663" s="109">
        <v>1395000</v>
      </c>
    </row>
    <row r="2664" spans="1:45" x14ac:dyDescent="0.2">
      <c r="A2664" s="111">
        <v>40582</v>
      </c>
      <c r="B2664" s="108"/>
      <c r="C2664" s="108"/>
      <c r="D2664" s="112"/>
      <c r="E2664" s="112"/>
      <c r="F2664" s="108">
        <v>21</v>
      </c>
      <c r="G2664" s="108">
        <v>146</v>
      </c>
      <c r="H2664" s="109">
        <v>2667</v>
      </c>
      <c r="I2664" s="109">
        <v>390952</v>
      </c>
      <c r="J2664" s="108">
        <v>55</v>
      </c>
      <c r="K2664" s="108">
        <v>171</v>
      </c>
      <c r="L2664" s="109">
        <v>2750</v>
      </c>
      <c r="M2664" s="109">
        <v>470033</v>
      </c>
      <c r="N2664" s="108">
        <v>428</v>
      </c>
      <c r="O2664" s="108">
        <v>204</v>
      </c>
      <c r="P2664" s="109">
        <v>2688</v>
      </c>
      <c r="Q2664" s="109">
        <v>548184</v>
      </c>
      <c r="R2664" s="108">
        <v>142</v>
      </c>
      <c r="S2664" s="108">
        <v>232</v>
      </c>
      <c r="T2664" s="109">
        <v>2723</v>
      </c>
      <c r="U2664" s="109">
        <v>629691</v>
      </c>
      <c r="V2664" s="108">
        <v>53</v>
      </c>
      <c r="W2664" s="108">
        <v>256</v>
      </c>
      <c r="X2664" s="109">
        <v>2698</v>
      </c>
      <c r="Y2664" s="109">
        <v>701252</v>
      </c>
      <c r="Z2664" s="108">
        <v>48</v>
      </c>
      <c r="AA2664" s="108">
        <v>298</v>
      </c>
      <c r="AB2664" s="109">
        <v>2597</v>
      </c>
      <c r="AC2664" s="109">
        <v>785928</v>
      </c>
      <c r="AD2664" s="108">
        <v>37</v>
      </c>
      <c r="AE2664" s="108">
        <v>344</v>
      </c>
      <c r="AF2664" s="109">
        <v>2753</v>
      </c>
      <c r="AG2664" s="109">
        <v>945594</v>
      </c>
      <c r="AH2664" s="108">
        <v>17</v>
      </c>
      <c r="AI2664" s="108">
        <v>344</v>
      </c>
      <c r="AJ2664" s="109">
        <v>2760</v>
      </c>
      <c r="AK2664" s="109">
        <v>950089</v>
      </c>
      <c r="AL2664" s="108"/>
      <c r="AM2664" s="108"/>
      <c r="AN2664" s="112"/>
      <c r="AO2664" s="112"/>
      <c r="AP2664" s="108"/>
      <c r="AQ2664" s="108"/>
      <c r="AR2664" s="112"/>
      <c r="AS2664" s="112"/>
    </row>
    <row r="2665" spans="1:45" x14ac:dyDescent="0.2">
      <c r="A2665" s="111">
        <v>40584</v>
      </c>
      <c r="B2665" s="112"/>
      <c r="C2665" s="112"/>
      <c r="D2665" s="112"/>
      <c r="E2665" s="112"/>
      <c r="F2665" s="110"/>
      <c r="G2665" s="110"/>
      <c r="H2665" s="110"/>
      <c r="I2665" s="110"/>
      <c r="J2665" s="110"/>
      <c r="K2665" s="110"/>
      <c r="L2665" s="110"/>
      <c r="M2665" s="110"/>
      <c r="N2665" s="110"/>
      <c r="O2665" s="110"/>
      <c r="P2665" s="110"/>
      <c r="Q2665" s="110"/>
      <c r="R2665" s="110"/>
      <c r="S2665" s="110"/>
      <c r="T2665" s="110"/>
      <c r="U2665" s="110"/>
      <c r="V2665" s="110"/>
      <c r="W2665" s="110"/>
      <c r="X2665" s="110"/>
      <c r="Y2665" s="110"/>
      <c r="Z2665" s="110"/>
      <c r="AA2665" s="110"/>
      <c r="AB2665" s="110"/>
      <c r="AC2665" s="110"/>
      <c r="AD2665" s="110"/>
      <c r="AE2665" s="110"/>
      <c r="AF2665" s="110"/>
      <c r="AG2665" s="110"/>
      <c r="AH2665" s="110"/>
      <c r="AI2665" s="110"/>
      <c r="AJ2665" s="110"/>
      <c r="AK2665" s="110"/>
      <c r="AL2665" s="110"/>
      <c r="AM2665" s="110"/>
      <c r="AN2665" s="110"/>
      <c r="AO2665" s="110"/>
      <c r="AP2665" s="108">
        <v>1</v>
      </c>
      <c r="AQ2665" s="108">
        <v>692</v>
      </c>
      <c r="AR2665" s="109">
        <v>2420</v>
      </c>
      <c r="AS2665" s="109">
        <v>1674640</v>
      </c>
    </row>
    <row r="2666" spans="1:45" x14ac:dyDescent="0.2">
      <c r="A2666" s="111">
        <v>40588</v>
      </c>
      <c r="B2666" s="112"/>
      <c r="C2666" s="112"/>
      <c r="D2666" s="112"/>
      <c r="E2666" s="112"/>
      <c r="F2666" s="110"/>
      <c r="G2666" s="110"/>
      <c r="H2666" s="110"/>
      <c r="I2666" s="110"/>
      <c r="J2666" s="110"/>
      <c r="K2666" s="110"/>
      <c r="L2666" s="110"/>
      <c r="M2666" s="110"/>
      <c r="N2666" s="110"/>
      <c r="O2666" s="110"/>
      <c r="P2666" s="110"/>
      <c r="Q2666" s="110"/>
      <c r="R2666" s="110"/>
      <c r="S2666" s="110"/>
      <c r="T2666" s="110"/>
      <c r="U2666" s="110"/>
      <c r="V2666" s="110"/>
      <c r="W2666" s="110"/>
      <c r="X2666" s="110"/>
      <c r="Y2666" s="110"/>
      <c r="Z2666" s="110"/>
      <c r="AA2666" s="110"/>
      <c r="AB2666" s="110"/>
      <c r="AC2666" s="110"/>
      <c r="AD2666" s="110"/>
      <c r="AE2666" s="110"/>
      <c r="AF2666" s="110"/>
      <c r="AG2666" s="110"/>
      <c r="AH2666" s="118">
        <v>1</v>
      </c>
      <c r="AI2666" s="118">
        <v>362</v>
      </c>
      <c r="AJ2666" s="119">
        <v>2400</v>
      </c>
      <c r="AK2666" s="119">
        <v>868800</v>
      </c>
      <c r="AL2666" s="110"/>
      <c r="AM2666" s="110"/>
      <c r="AN2666" s="110"/>
      <c r="AO2666" s="110"/>
      <c r="AP2666" s="118">
        <v>1</v>
      </c>
      <c r="AQ2666" s="118">
        <v>456</v>
      </c>
      <c r="AR2666" s="119">
        <v>2300</v>
      </c>
      <c r="AS2666" s="119">
        <v>1048800</v>
      </c>
    </row>
    <row r="2667" spans="1:45" x14ac:dyDescent="0.2">
      <c r="A2667" s="111">
        <v>40589</v>
      </c>
      <c r="B2667" s="118">
        <v>6</v>
      </c>
      <c r="C2667" s="118">
        <v>103</v>
      </c>
      <c r="D2667" s="119">
        <v>2700</v>
      </c>
      <c r="E2667" s="119">
        <v>278100</v>
      </c>
      <c r="F2667" s="118">
        <v>12</v>
      </c>
      <c r="G2667" s="118">
        <v>138</v>
      </c>
      <c r="H2667" s="119">
        <v>2950</v>
      </c>
      <c r="I2667" s="119">
        <v>407592</v>
      </c>
      <c r="J2667" s="118">
        <v>55</v>
      </c>
      <c r="K2667" s="118">
        <v>165</v>
      </c>
      <c r="L2667" s="119">
        <v>2738</v>
      </c>
      <c r="M2667" s="119">
        <v>451525</v>
      </c>
      <c r="N2667" s="118">
        <v>245</v>
      </c>
      <c r="O2667" s="118">
        <v>199</v>
      </c>
      <c r="P2667" s="119">
        <v>2782</v>
      </c>
      <c r="Q2667" s="119">
        <v>553419</v>
      </c>
      <c r="R2667" s="118">
        <v>89</v>
      </c>
      <c r="S2667" s="118">
        <v>235</v>
      </c>
      <c r="T2667" s="119">
        <v>2725</v>
      </c>
      <c r="U2667" s="119">
        <v>641709</v>
      </c>
      <c r="V2667" s="118">
        <v>122</v>
      </c>
      <c r="W2667" s="118">
        <v>265</v>
      </c>
      <c r="X2667" s="119">
        <v>2640</v>
      </c>
      <c r="Y2667" s="119">
        <v>699800</v>
      </c>
      <c r="Z2667" s="118">
        <v>59</v>
      </c>
      <c r="AA2667" s="118">
        <v>295</v>
      </c>
      <c r="AB2667" s="119">
        <v>2647</v>
      </c>
      <c r="AC2667" s="119">
        <v>780088</v>
      </c>
      <c r="AD2667" s="118">
        <v>19</v>
      </c>
      <c r="AE2667" s="118">
        <v>325</v>
      </c>
      <c r="AF2667" s="119">
        <v>2620</v>
      </c>
      <c r="AG2667" s="119">
        <v>852189</v>
      </c>
      <c r="AH2667" s="118">
        <v>16</v>
      </c>
      <c r="AI2667" s="118">
        <v>375</v>
      </c>
      <c r="AJ2667" s="119">
        <v>2760</v>
      </c>
      <c r="AK2667" s="119">
        <v>1034655</v>
      </c>
      <c r="AL2667" s="118">
        <v>32</v>
      </c>
      <c r="AM2667" s="118">
        <v>412</v>
      </c>
      <c r="AN2667" s="119">
        <v>2730</v>
      </c>
      <c r="AO2667" s="119">
        <v>1123911</v>
      </c>
      <c r="AP2667" s="118">
        <v>1</v>
      </c>
      <c r="AQ2667" s="118">
        <v>700</v>
      </c>
      <c r="AR2667" s="119">
        <v>2400</v>
      </c>
      <c r="AS2667" s="119">
        <v>1680000</v>
      </c>
    </row>
    <row r="2668" spans="1:45" x14ac:dyDescent="0.2">
      <c r="A2668" s="111">
        <v>40589</v>
      </c>
      <c r="B2668" s="118"/>
      <c r="C2668" s="118"/>
      <c r="D2668" s="120"/>
      <c r="E2668" s="120"/>
      <c r="F2668" s="118">
        <v>18</v>
      </c>
      <c r="G2668" s="118">
        <v>140</v>
      </c>
      <c r="H2668" s="119">
        <v>2825</v>
      </c>
      <c r="I2668" s="119">
        <v>397072</v>
      </c>
      <c r="J2668" s="118">
        <v>93</v>
      </c>
      <c r="K2668" s="118">
        <v>170</v>
      </c>
      <c r="L2668" s="119">
        <v>2742</v>
      </c>
      <c r="M2668" s="119">
        <v>473873</v>
      </c>
      <c r="N2668" s="118">
        <v>287</v>
      </c>
      <c r="O2668" s="118">
        <v>199</v>
      </c>
      <c r="P2668" s="119">
        <v>2772</v>
      </c>
      <c r="Q2668" s="119">
        <v>553384</v>
      </c>
      <c r="R2668" s="118">
        <v>69</v>
      </c>
      <c r="S2668" s="118">
        <v>231</v>
      </c>
      <c r="T2668" s="119">
        <v>2682</v>
      </c>
      <c r="U2668" s="119">
        <v>624432</v>
      </c>
      <c r="V2668" s="118">
        <v>46</v>
      </c>
      <c r="W2668" s="118">
        <v>253</v>
      </c>
      <c r="X2668" s="119">
        <v>2687</v>
      </c>
      <c r="Y2668" s="119">
        <v>696740</v>
      </c>
      <c r="Z2668" s="118">
        <v>43</v>
      </c>
      <c r="AA2668" s="118">
        <v>300</v>
      </c>
      <c r="AB2668" s="119">
        <v>2657</v>
      </c>
      <c r="AC2668" s="119">
        <v>800418</v>
      </c>
      <c r="AD2668" s="118">
        <v>12</v>
      </c>
      <c r="AE2668" s="118">
        <v>347</v>
      </c>
      <c r="AF2668" s="119">
        <v>2620</v>
      </c>
      <c r="AG2668" s="119">
        <v>908257</v>
      </c>
      <c r="AH2668" s="118">
        <v>35</v>
      </c>
      <c r="AI2668" s="118">
        <v>383</v>
      </c>
      <c r="AJ2668" s="119">
        <v>2624</v>
      </c>
      <c r="AK2668" s="119">
        <v>999986</v>
      </c>
      <c r="AL2668" s="118"/>
      <c r="AM2668" s="118"/>
      <c r="AN2668" s="120"/>
      <c r="AO2668" s="120"/>
      <c r="AP2668" s="118">
        <v>4</v>
      </c>
      <c r="AQ2668" s="118">
        <v>630</v>
      </c>
      <c r="AR2668" s="119">
        <v>2555</v>
      </c>
      <c r="AS2668" s="119">
        <v>1601370</v>
      </c>
    </row>
    <row r="2669" spans="1:45" x14ac:dyDescent="0.2">
      <c r="A2669" s="111">
        <v>40591</v>
      </c>
      <c r="B2669" s="112"/>
      <c r="C2669" s="112"/>
      <c r="D2669" s="112"/>
      <c r="E2669" s="112"/>
      <c r="F2669" s="110"/>
      <c r="G2669" s="110"/>
      <c r="H2669" s="110"/>
      <c r="I2669" s="110"/>
      <c r="J2669" s="110"/>
      <c r="K2669" s="110"/>
      <c r="L2669" s="110"/>
      <c r="M2669" s="110"/>
      <c r="N2669" s="110"/>
      <c r="O2669" s="110"/>
      <c r="P2669" s="110"/>
      <c r="Q2669" s="110"/>
      <c r="R2669" s="110"/>
      <c r="S2669" s="110"/>
      <c r="T2669" s="110"/>
      <c r="U2669" s="110"/>
      <c r="V2669" s="110"/>
      <c r="W2669" s="110"/>
      <c r="X2669" s="110"/>
      <c r="Y2669" s="110"/>
      <c r="Z2669" s="110"/>
      <c r="AA2669" s="110"/>
      <c r="AB2669" s="110"/>
      <c r="AC2669" s="110"/>
      <c r="AD2669" s="110"/>
      <c r="AE2669" s="110"/>
      <c r="AF2669" s="110"/>
      <c r="AG2669" s="110"/>
      <c r="AH2669" s="110"/>
      <c r="AI2669" s="110"/>
      <c r="AJ2669" s="110"/>
      <c r="AK2669" s="110"/>
      <c r="AL2669" s="110"/>
      <c r="AM2669" s="110"/>
      <c r="AN2669" s="110"/>
      <c r="AO2669" s="110"/>
      <c r="AP2669" s="118">
        <v>3</v>
      </c>
      <c r="AQ2669" s="118">
        <v>645</v>
      </c>
      <c r="AR2669" s="119">
        <v>2517</v>
      </c>
      <c r="AS2669" s="109">
        <v>1614767</v>
      </c>
    </row>
    <row r="2670" spans="1:45" x14ac:dyDescent="0.2">
      <c r="A2670" s="111">
        <v>40592</v>
      </c>
      <c r="B2670" s="118">
        <v>8</v>
      </c>
      <c r="C2670" s="118">
        <v>122</v>
      </c>
      <c r="D2670" s="119">
        <v>2800</v>
      </c>
      <c r="E2670" s="119">
        <v>340200</v>
      </c>
      <c r="F2670" s="110"/>
      <c r="G2670" s="110"/>
      <c r="H2670" s="110"/>
      <c r="I2670" s="110"/>
      <c r="J2670" s="110"/>
      <c r="K2670" s="110"/>
      <c r="L2670" s="110"/>
      <c r="M2670" s="110"/>
      <c r="N2670" s="118">
        <v>239</v>
      </c>
      <c r="O2670" s="118">
        <v>206</v>
      </c>
      <c r="P2670" s="119">
        <v>2762</v>
      </c>
      <c r="Q2670" s="119">
        <v>574058</v>
      </c>
      <c r="R2670" s="118">
        <v>25</v>
      </c>
      <c r="S2670" s="118">
        <v>226</v>
      </c>
      <c r="T2670" s="119">
        <v>2700</v>
      </c>
      <c r="U2670" s="119">
        <v>609984</v>
      </c>
      <c r="V2670" s="118">
        <v>20</v>
      </c>
      <c r="W2670" s="118">
        <v>268</v>
      </c>
      <c r="X2670" s="119">
        <v>2660</v>
      </c>
      <c r="Y2670" s="119">
        <v>713412</v>
      </c>
      <c r="Z2670" s="110"/>
      <c r="AA2670" s="110"/>
      <c r="AB2670" s="110"/>
      <c r="AC2670" s="110"/>
      <c r="AD2670" s="110"/>
      <c r="AE2670" s="110"/>
      <c r="AF2670" s="110"/>
      <c r="AG2670" s="110"/>
      <c r="AH2670" s="110"/>
      <c r="AI2670" s="110"/>
      <c r="AJ2670" s="110"/>
      <c r="AK2670" s="110"/>
      <c r="AL2670" s="110"/>
      <c r="AM2670" s="110"/>
      <c r="AN2670" s="110"/>
      <c r="AO2670" s="110"/>
      <c r="AP2670" s="112"/>
      <c r="AQ2670" s="112"/>
      <c r="AR2670" s="112"/>
      <c r="AS2670" s="112"/>
    </row>
    <row r="2671" spans="1:45" x14ac:dyDescent="0.2">
      <c r="A2671" s="111">
        <v>40595</v>
      </c>
      <c r="B2671" s="112"/>
      <c r="C2671" s="112"/>
      <c r="D2671" s="112"/>
      <c r="E2671" s="112"/>
      <c r="F2671" s="110"/>
      <c r="G2671" s="110"/>
      <c r="H2671" s="110"/>
      <c r="I2671" s="110"/>
      <c r="J2671" s="110"/>
      <c r="K2671" s="110"/>
      <c r="L2671" s="110"/>
      <c r="M2671" s="110"/>
      <c r="N2671" s="110"/>
      <c r="O2671" s="110"/>
      <c r="P2671" s="110"/>
      <c r="Q2671" s="110"/>
      <c r="R2671" s="110"/>
      <c r="S2671" s="110"/>
      <c r="T2671" s="110"/>
      <c r="U2671" s="110"/>
      <c r="V2671" s="110"/>
      <c r="W2671" s="110"/>
      <c r="X2671" s="110"/>
      <c r="Y2671" s="110"/>
      <c r="Z2671" s="110"/>
      <c r="AA2671" s="110"/>
      <c r="AB2671" s="110"/>
      <c r="AC2671" s="110"/>
      <c r="AD2671" s="110"/>
      <c r="AE2671" s="110"/>
      <c r="AF2671" s="110"/>
      <c r="AG2671" s="110"/>
      <c r="AH2671" s="110"/>
      <c r="AI2671" s="110"/>
      <c r="AJ2671" s="110"/>
      <c r="AK2671" s="110"/>
      <c r="AL2671" s="110"/>
      <c r="AM2671" s="110"/>
      <c r="AN2671" s="110"/>
      <c r="AO2671" s="110"/>
      <c r="AP2671" s="118">
        <v>6</v>
      </c>
      <c r="AQ2671" s="118">
        <v>634</v>
      </c>
      <c r="AR2671" s="119">
        <v>2417</v>
      </c>
      <c r="AS2671" s="119">
        <v>1525150</v>
      </c>
    </row>
    <row r="2672" spans="1:45" x14ac:dyDescent="0.2">
      <c r="A2672" s="111">
        <v>40596</v>
      </c>
      <c r="B2672" s="118">
        <v>16</v>
      </c>
      <c r="C2672" s="118">
        <v>123</v>
      </c>
      <c r="D2672" s="119">
        <v>2650</v>
      </c>
      <c r="E2672" s="119">
        <v>324956</v>
      </c>
      <c r="F2672" s="110"/>
      <c r="G2672" s="110"/>
      <c r="H2672" s="110"/>
      <c r="I2672" s="110"/>
      <c r="J2672" s="118">
        <v>158</v>
      </c>
      <c r="K2672" s="118">
        <v>165</v>
      </c>
      <c r="L2672" s="119">
        <v>2850</v>
      </c>
      <c r="M2672" s="119">
        <v>470703</v>
      </c>
      <c r="N2672" s="118">
        <v>424</v>
      </c>
      <c r="O2672" s="118">
        <v>204</v>
      </c>
      <c r="P2672" s="119">
        <v>2704</v>
      </c>
      <c r="Q2672" s="119">
        <v>570005</v>
      </c>
      <c r="R2672" s="118">
        <v>73</v>
      </c>
      <c r="S2672" s="118">
        <v>239</v>
      </c>
      <c r="T2672" s="119">
        <v>2708</v>
      </c>
      <c r="U2672" s="119">
        <v>650591</v>
      </c>
      <c r="V2672" s="118">
        <v>42</v>
      </c>
      <c r="W2672" s="118">
        <v>270</v>
      </c>
      <c r="X2672" s="119">
        <v>2770</v>
      </c>
      <c r="Y2672" s="119">
        <v>748594</v>
      </c>
      <c r="Z2672" s="118">
        <v>37</v>
      </c>
      <c r="AA2672" s="118">
        <v>290</v>
      </c>
      <c r="AB2672" s="119">
        <v>2650</v>
      </c>
      <c r="AC2672" s="119">
        <v>767611</v>
      </c>
      <c r="AD2672" s="118">
        <v>8</v>
      </c>
      <c r="AE2672" s="118">
        <v>339</v>
      </c>
      <c r="AF2672" s="119">
        <v>2600</v>
      </c>
      <c r="AG2672" s="119">
        <v>880750</v>
      </c>
      <c r="AH2672" s="118">
        <v>15</v>
      </c>
      <c r="AI2672" s="118">
        <v>366</v>
      </c>
      <c r="AJ2672" s="119">
        <v>2680</v>
      </c>
      <c r="AK2672" s="119">
        <v>981595</v>
      </c>
      <c r="AL2672" s="110"/>
      <c r="AM2672" s="110"/>
      <c r="AN2672" s="110"/>
      <c r="AO2672" s="110"/>
      <c r="AP2672" s="118">
        <v>2</v>
      </c>
      <c r="AQ2672" s="118">
        <v>479</v>
      </c>
      <c r="AR2672" s="119">
        <v>2350</v>
      </c>
      <c r="AS2672" s="119">
        <v>1123550</v>
      </c>
    </row>
    <row r="2673" spans="1:45" x14ac:dyDescent="0.2">
      <c r="A2673" s="111">
        <v>40596</v>
      </c>
      <c r="B2673" s="112"/>
      <c r="C2673" s="112"/>
      <c r="D2673" s="112"/>
      <c r="E2673" s="112"/>
      <c r="F2673" s="112"/>
      <c r="G2673" s="110"/>
      <c r="H2673" s="110"/>
      <c r="I2673" s="110"/>
      <c r="J2673" s="110"/>
      <c r="K2673" s="110"/>
      <c r="L2673" s="110"/>
      <c r="M2673" s="110"/>
      <c r="N2673" s="110"/>
      <c r="O2673" s="110"/>
      <c r="P2673" s="110"/>
      <c r="Q2673" s="110"/>
      <c r="R2673" s="110"/>
      <c r="S2673" s="110"/>
      <c r="T2673" s="110"/>
      <c r="U2673" s="110"/>
      <c r="V2673" s="110"/>
      <c r="W2673" s="110"/>
      <c r="X2673" s="110"/>
      <c r="Y2673" s="110"/>
      <c r="Z2673" s="110"/>
      <c r="AA2673" s="110"/>
      <c r="AB2673" s="110"/>
      <c r="AC2673" s="110"/>
      <c r="AD2673" s="110"/>
      <c r="AE2673" s="110"/>
      <c r="AF2673" s="110"/>
      <c r="AG2673" s="110"/>
      <c r="AH2673" s="110"/>
      <c r="AI2673" s="110"/>
      <c r="AJ2673" s="110"/>
      <c r="AK2673" s="110"/>
      <c r="AL2673" s="110"/>
      <c r="AM2673" s="110"/>
      <c r="AN2673" s="110"/>
      <c r="AO2673" s="110"/>
      <c r="AP2673" s="108">
        <v>7</v>
      </c>
      <c r="AQ2673" s="108">
        <v>558</v>
      </c>
      <c r="AR2673" s="109">
        <v>2523</v>
      </c>
      <c r="AS2673" s="109">
        <v>1407069</v>
      </c>
    </row>
    <row r="2674" spans="1:45" x14ac:dyDescent="0.2">
      <c r="A2674" s="111">
        <v>40597</v>
      </c>
      <c r="B2674" s="112"/>
      <c r="C2674" s="112"/>
      <c r="D2674" s="112"/>
      <c r="E2674" s="112"/>
      <c r="F2674" s="108">
        <v>7</v>
      </c>
      <c r="G2674" s="108">
        <v>137</v>
      </c>
      <c r="H2674" s="109">
        <v>2700</v>
      </c>
      <c r="I2674" s="109">
        <v>371057</v>
      </c>
      <c r="J2674" s="108">
        <v>30</v>
      </c>
      <c r="K2674" s="108">
        <v>177</v>
      </c>
      <c r="L2674" s="109">
        <v>2800</v>
      </c>
      <c r="M2674" s="109">
        <v>493280</v>
      </c>
      <c r="N2674" s="108">
        <v>112</v>
      </c>
      <c r="O2674" s="108">
        <v>198</v>
      </c>
      <c r="P2674" s="109">
        <v>2570</v>
      </c>
      <c r="Q2674" s="109">
        <v>540976</v>
      </c>
      <c r="R2674" s="108">
        <v>88</v>
      </c>
      <c r="S2674" s="108">
        <v>230</v>
      </c>
      <c r="T2674" s="109">
        <v>2653</v>
      </c>
      <c r="U2674" s="109">
        <v>617028</v>
      </c>
      <c r="V2674" s="108">
        <v>17</v>
      </c>
      <c r="W2674" s="108">
        <v>272</v>
      </c>
      <c r="X2674" s="109">
        <v>2530</v>
      </c>
      <c r="Y2674" s="109">
        <v>699842</v>
      </c>
      <c r="Z2674" s="108">
        <v>1</v>
      </c>
      <c r="AA2674" s="108">
        <v>294</v>
      </c>
      <c r="AB2674" s="109">
        <v>2100</v>
      </c>
      <c r="AC2674" s="109">
        <v>617400</v>
      </c>
      <c r="AD2674" s="110"/>
      <c r="AE2674" s="110"/>
      <c r="AF2674" s="110"/>
      <c r="AG2674" s="110"/>
      <c r="AH2674" s="110"/>
      <c r="AI2674" s="110"/>
      <c r="AJ2674" s="110"/>
      <c r="AK2674" s="110"/>
      <c r="AL2674" s="110"/>
      <c r="AM2674" s="110"/>
      <c r="AN2674" s="110"/>
      <c r="AO2674" s="110"/>
      <c r="AP2674" s="110"/>
      <c r="AQ2674" s="110"/>
      <c r="AR2674" s="110"/>
      <c r="AS2674" s="110"/>
    </row>
    <row r="2675" spans="1:45" x14ac:dyDescent="0.2">
      <c r="A2675" s="111">
        <v>40598</v>
      </c>
      <c r="B2675" s="108">
        <v>9</v>
      </c>
      <c r="C2675" s="108">
        <v>92</v>
      </c>
      <c r="D2675" s="109">
        <v>2400</v>
      </c>
      <c r="E2675" s="109">
        <v>221867</v>
      </c>
      <c r="F2675" s="108">
        <v>29</v>
      </c>
      <c r="G2675" s="108">
        <v>145</v>
      </c>
      <c r="H2675" s="109">
        <v>2733</v>
      </c>
      <c r="I2675" s="109">
        <v>393859</v>
      </c>
      <c r="J2675" s="108">
        <v>12</v>
      </c>
      <c r="K2675" s="108">
        <v>156</v>
      </c>
      <c r="L2675" s="109">
        <v>2700</v>
      </c>
      <c r="M2675" s="109">
        <v>420750</v>
      </c>
      <c r="N2675" s="108">
        <v>141</v>
      </c>
      <c r="O2675" s="108">
        <v>200</v>
      </c>
      <c r="P2675" s="109">
        <v>2769</v>
      </c>
      <c r="Q2675" s="109">
        <v>553710</v>
      </c>
      <c r="R2675" s="108">
        <v>92</v>
      </c>
      <c r="S2675" s="108">
        <v>230</v>
      </c>
      <c r="T2675" s="109">
        <v>2733</v>
      </c>
      <c r="U2675" s="109">
        <v>635979</v>
      </c>
      <c r="V2675" s="108">
        <v>76</v>
      </c>
      <c r="W2675" s="108">
        <v>264</v>
      </c>
      <c r="X2675" s="109">
        <v>2764</v>
      </c>
      <c r="Y2675" s="109">
        <v>731165</v>
      </c>
      <c r="Z2675" s="108">
        <v>41</v>
      </c>
      <c r="AA2675" s="108">
        <v>293</v>
      </c>
      <c r="AB2675" s="109">
        <v>2790</v>
      </c>
      <c r="AC2675" s="109">
        <v>817506</v>
      </c>
      <c r="AD2675" s="108">
        <v>9</v>
      </c>
      <c r="AE2675" s="108">
        <v>343</v>
      </c>
      <c r="AF2675" s="109">
        <v>2740</v>
      </c>
      <c r="AG2675" s="109">
        <v>938907</v>
      </c>
      <c r="AH2675" s="108">
        <v>16</v>
      </c>
      <c r="AI2675" s="108">
        <v>384</v>
      </c>
      <c r="AJ2675" s="109">
        <v>2800</v>
      </c>
      <c r="AK2675" s="109">
        <v>1073800</v>
      </c>
      <c r="AL2675" s="110"/>
      <c r="AM2675" s="110"/>
      <c r="AN2675" s="110"/>
      <c r="AO2675" s="110"/>
      <c r="AP2675" s="108">
        <v>2</v>
      </c>
      <c r="AQ2675" s="108">
        <v>663</v>
      </c>
      <c r="AR2675" s="109">
        <v>2480</v>
      </c>
      <c r="AS2675" s="109">
        <v>1638400</v>
      </c>
    </row>
    <row r="2676" spans="1:45" x14ac:dyDescent="0.2">
      <c r="A2676" s="111">
        <v>40598</v>
      </c>
      <c r="B2676" s="118"/>
      <c r="C2676" s="118"/>
      <c r="D2676" s="118"/>
      <c r="E2676" s="118"/>
      <c r="F2676" s="110"/>
      <c r="G2676" s="110"/>
      <c r="H2676" s="110"/>
      <c r="I2676" s="110"/>
      <c r="J2676" s="110"/>
      <c r="K2676" s="110"/>
      <c r="L2676" s="110"/>
      <c r="M2676" s="110"/>
      <c r="N2676" s="110"/>
      <c r="O2676" s="110"/>
      <c r="P2676" s="110"/>
      <c r="Q2676" s="110"/>
      <c r="R2676" s="110"/>
      <c r="S2676" s="110"/>
      <c r="T2676" s="110"/>
      <c r="U2676" s="110"/>
      <c r="V2676" s="110"/>
      <c r="W2676" s="110"/>
      <c r="X2676" s="110"/>
      <c r="Y2676" s="110"/>
      <c r="Z2676" s="118">
        <v>1</v>
      </c>
      <c r="AA2676" s="118">
        <v>280</v>
      </c>
      <c r="AB2676" s="119">
        <v>2100</v>
      </c>
      <c r="AC2676" s="119">
        <v>588000</v>
      </c>
      <c r="AD2676" s="118">
        <v>6</v>
      </c>
      <c r="AE2676" s="118">
        <v>350</v>
      </c>
      <c r="AF2676" s="119">
        <v>2190</v>
      </c>
      <c r="AG2676" s="119">
        <v>789460</v>
      </c>
      <c r="AH2676" s="110"/>
      <c r="AI2676" s="110"/>
      <c r="AJ2676" s="110"/>
      <c r="AK2676" s="110"/>
      <c r="AL2676" s="118">
        <v>2</v>
      </c>
      <c r="AM2676" s="118">
        <v>459</v>
      </c>
      <c r="AN2676" s="119">
        <v>2450</v>
      </c>
      <c r="AO2676" s="119">
        <v>1127400</v>
      </c>
      <c r="AP2676" s="118">
        <v>3</v>
      </c>
      <c r="AQ2676" s="118">
        <v>543</v>
      </c>
      <c r="AR2676" s="119">
        <v>2333</v>
      </c>
      <c r="AS2676" s="119">
        <v>1285167</v>
      </c>
    </row>
    <row r="2677" spans="1:45" x14ac:dyDescent="0.2">
      <c r="A2677" s="121">
        <v>40599</v>
      </c>
      <c r="B2677" s="112"/>
      <c r="C2677" s="112"/>
      <c r="D2677" s="112"/>
      <c r="E2677" s="112"/>
      <c r="F2677" s="112"/>
      <c r="G2677" s="112"/>
      <c r="H2677" s="112"/>
      <c r="I2677" s="112"/>
      <c r="J2677" s="112">
        <v>9</v>
      </c>
      <c r="K2677" s="112">
        <v>164</v>
      </c>
      <c r="L2677" s="109">
        <v>2650</v>
      </c>
      <c r="M2677" s="109">
        <v>435778</v>
      </c>
      <c r="N2677" s="112">
        <v>121</v>
      </c>
      <c r="O2677" s="112">
        <v>204</v>
      </c>
      <c r="P2677" s="109">
        <v>2742</v>
      </c>
      <c r="Q2677" s="109">
        <v>560968</v>
      </c>
      <c r="R2677" s="112"/>
      <c r="S2677" s="112"/>
      <c r="T2677" s="112"/>
      <c r="U2677" s="112"/>
      <c r="V2677" s="112">
        <v>9</v>
      </c>
      <c r="W2677" s="112">
        <v>274</v>
      </c>
      <c r="X2677" s="109">
        <v>2740</v>
      </c>
      <c r="Y2677" s="109">
        <v>749542</v>
      </c>
      <c r="Z2677" s="112">
        <v>18</v>
      </c>
      <c r="AA2677" s="112">
        <v>291</v>
      </c>
      <c r="AB2677" s="109">
        <v>2200</v>
      </c>
      <c r="AC2677" s="109">
        <v>639956</v>
      </c>
      <c r="AD2677" s="112"/>
      <c r="AE2677" s="112"/>
      <c r="AF2677" s="112"/>
      <c r="AG2677" s="112"/>
      <c r="AH2677" s="112"/>
      <c r="AI2677" s="112"/>
      <c r="AJ2677" s="112"/>
      <c r="AK2677" s="112"/>
      <c r="AL2677" s="112">
        <v>1</v>
      </c>
      <c r="AM2677" s="112">
        <v>468</v>
      </c>
      <c r="AN2677" s="109">
        <v>2500</v>
      </c>
      <c r="AO2677" s="109">
        <v>1170000</v>
      </c>
      <c r="AP2677" s="112">
        <v>1</v>
      </c>
      <c r="AQ2677" s="112">
        <v>714</v>
      </c>
      <c r="AR2677" s="109">
        <v>2450</v>
      </c>
      <c r="AS2677" s="109">
        <v>1749300</v>
      </c>
    </row>
    <row r="2678" spans="1:45" x14ac:dyDescent="0.2">
      <c r="A2678" s="121">
        <v>40602</v>
      </c>
      <c r="B2678" s="112"/>
      <c r="C2678" s="112"/>
      <c r="D2678" s="112"/>
      <c r="E2678" s="112"/>
      <c r="F2678" s="112"/>
      <c r="G2678" s="112"/>
      <c r="H2678" s="112"/>
      <c r="I2678" s="112"/>
      <c r="J2678" s="112"/>
      <c r="K2678" s="112"/>
      <c r="L2678" s="112"/>
      <c r="M2678" s="112"/>
      <c r="N2678" s="112"/>
      <c r="O2678" s="112"/>
      <c r="P2678" s="112"/>
      <c r="Q2678" s="112"/>
      <c r="R2678" s="112"/>
      <c r="S2678" s="112"/>
      <c r="T2678" s="112"/>
      <c r="U2678" s="112"/>
      <c r="V2678" s="112"/>
      <c r="W2678" s="112"/>
      <c r="X2678" s="112"/>
      <c r="Y2678" s="112"/>
      <c r="Z2678" s="112"/>
      <c r="AA2678" s="112"/>
      <c r="AB2678" s="112"/>
      <c r="AC2678" s="112"/>
      <c r="AD2678" s="112"/>
      <c r="AE2678" s="112"/>
      <c r="AF2678" s="112"/>
      <c r="AG2678" s="112"/>
      <c r="AH2678" s="112">
        <v>40</v>
      </c>
      <c r="AI2678" s="112">
        <v>379</v>
      </c>
      <c r="AJ2678" s="109">
        <v>2600</v>
      </c>
      <c r="AK2678" s="109">
        <v>984360</v>
      </c>
      <c r="AL2678" s="112">
        <v>16</v>
      </c>
      <c r="AM2678" s="112">
        <v>464</v>
      </c>
      <c r="AN2678" s="109">
        <v>2675</v>
      </c>
      <c r="AO2678" s="109">
        <v>1312675</v>
      </c>
      <c r="AP2678" s="112">
        <v>1</v>
      </c>
      <c r="AQ2678" s="112">
        <v>524</v>
      </c>
      <c r="AR2678" s="109">
        <v>2450</v>
      </c>
      <c r="AS2678" s="109">
        <v>1283800</v>
      </c>
    </row>
    <row r="2680" spans="1:45" ht="15.75" x14ac:dyDescent="0.25">
      <c r="A2680" s="114">
        <v>40603</v>
      </c>
      <c r="B2680" s="122"/>
      <c r="C2680" s="122"/>
      <c r="D2680" s="122"/>
      <c r="E2680" s="122"/>
      <c r="F2680" s="123"/>
      <c r="G2680" s="123"/>
      <c r="H2680" s="124"/>
      <c r="I2680" s="124"/>
      <c r="J2680" s="123"/>
      <c r="K2680" s="123"/>
      <c r="L2680" s="124"/>
      <c r="M2680" s="124"/>
      <c r="N2680" s="123"/>
      <c r="O2680" s="123"/>
      <c r="P2680" s="124"/>
      <c r="Q2680" s="124"/>
      <c r="R2680" s="122"/>
      <c r="S2680" s="122"/>
      <c r="T2680" s="122"/>
      <c r="U2680" s="122"/>
      <c r="V2680" s="123"/>
      <c r="W2680" s="123"/>
      <c r="X2680" s="124"/>
      <c r="Y2680" s="124"/>
      <c r="Z2680" s="123"/>
      <c r="AA2680" s="123"/>
      <c r="AB2680" s="124"/>
      <c r="AC2680" s="124"/>
      <c r="AD2680" s="123"/>
      <c r="AE2680" s="123"/>
      <c r="AF2680" s="124"/>
      <c r="AG2680" s="124"/>
      <c r="AH2680" s="122"/>
      <c r="AI2680" s="122"/>
      <c r="AJ2680" s="122"/>
      <c r="AK2680" s="122"/>
      <c r="AL2680" s="122"/>
      <c r="AM2680" s="122"/>
      <c r="AN2680" s="122"/>
      <c r="AO2680" s="122"/>
      <c r="AP2680" s="125">
        <v>6</v>
      </c>
      <c r="AQ2680" s="125">
        <v>473</v>
      </c>
      <c r="AR2680" s="126">
        <v>2433</v>
      </c>
      <c r="AS2680" s="126">
        <v>1142467</v>
      </c>
    </row>
    <row r="2681" spans="1:45" ht="15.75" x14ac:dyDescent="0.25">
      <c r="A2681" s="114">
        <v>40603</v>
      </c>
      <c r="B2681" s="127">
        <v>35</v>
      </c>
      <c r="C2681" s="127">
        <v>129</v>
      </c>
      <c r="D2681" s="128">
        <v>2800</v>
      </c>
      <c r="E2681" s="128">
        <v>361760</v>
      </c>
      <c r="F2681" s="127">
        <v>35</v>
      </c>
      <c r="G2681" s="127">
        <v>135</v>
      </c>
      <c r="H2681" s="128">
        <v>2825</v>
      </c>
      <c r="I2681" s="128">
        <v>379300</v>
      </c>
      <c r="J2681" s="127">
        <v>167</v>
      </c>
      <c r="K2681" s="127">
        <v>163</v>
      </c>
      <c r="L2681" s="128">
        <v>2819</v>
      </c>
      <c r="M2681" s="128">
        <v>461180</v>
      </c>
      <c r="N2681" s="127">
        <v>139</v>
      </c>
      <c r="O2681" s="127">
        <v>204</v>
      </c>
      <c r="P2681" s="128">
        <v>2871</v>
      </c>
      <c r="Q2681" s="128">
        <v>592381</v>
      </c>
      <c r="R2681" s="127">
        <v>52</v>
      </c>
      <c r="S2681" s="127">
        <v>230</v>
      </c>
      <c r="T2681" s="128">
        <v>2820</v>
      </c>
      <c r="U2681" s="128">
        <v>655835</v>
      </c>
      <c r="V2681" s="127">
        <v>38</v>
      </c>
      <c r="W2681" s="127">
        <v>256</v>
      </c>
      <c r="X2681" s="128">
        <v>2710</v>
      </c>
      <c r="Y2681" s="128">
        <v>696037</v>
      </c>
      <c r="Z2681" s="127">
        <v>42</v>
      </c>
      <c r="AA2681" s="127">
        <v>289</v>
      </c>
      <c r="AB2681" s="128">
        <v>2650</v>
      </c>
      <c r="AC2681" s="128">
        <v>766786</v>
      </c>
      <c r="AD2681" s="127">
        <v>104</v>
      </c>
      <c r="AE2681" s="127">
        <v>344</v>
      </c>
      <c r="AF2681" s="128">
        <v>2717</v>
      </c>
      <c r="AG2681" s="128">
        <v>932251</v>
      </c>
      <c r="AH2681" s="127">
        <v>38</v>
      </c>
      <c r="AI2681" s="127">
        <v>367</v>
      </c>
      <c r="AJ2681" s="128">
        <v>2700</v>
      </c>
      <c r="AK2681" s="128">
        <v>991468</v>
      </c>
      <c r="AL2681" s="127">
        <v>41</v>
      </c>
      <c r="AM2681" s="127">
        <v>447</v>
      </c>
      <c r="AN2681" s="128">
        <v>2807</v>
      </c>
      <c r="AO2681" s="128">
        <v>1257216</v>
      </c>
      <c r="AP2681" s="127"/>
      <c r="AQ2681" s="127"/>
      <c r="AR2681" s="129"/>
      <c r="AS2681" s="129"/>
    </row>
    <row r="2682" spans="1:45" ht="15.75" x14ac:dyDescent="0.25">
      <c r="A2682" s="114">
        <v>40604</v>
      </c>
      <c r="B2682" s="130"/>
      <c r="C2682" s="130"/>
      <c r="D2682" s="130"/>
      <c r="E2682" s="130"/>
      <c r="F2682" s="125">
        <v>6</v>
      </c>
      <c r="G2682" s="125">
        <v>147</v>
      </c>
      <c r="H2682" s="126">
        <v>2950</v>
      </c>
      <c r="I2682" s="126">
        <v>434633</v>
      </c>
      <c r="J2682" s="125">
        <v>1</v>
      </c>
      <c r="K2682" s="125">
        <v>164</v>
      </c>
      <c r="L2682" s="126">
        <v>2850</v>
      </c>
      <c r="M2682" s="126">
        <v>467400</v>
      </c>
      <c r="N2682" s="125">
        <v>118</v>
      </c>
      <c r="O2682" s="125">
        <v>205</v>
      </c>
      <c r="P2682" s="126">
        <v>2950</v>
      </c>
      <c r="Q2682" s="126">
        <v>613542</v>
      </c>
      <c r="R2682" s="125">
        <v>2</v>
      </c>
      <c r="S2682" s="125">
        <v>226</v>
      </c>
      <c r="T2682" s="126">
        <v>2850</v>
      </c>
      <c r="U2682" s="126">
        <v>644100</v>
      </c>
      <c r="V2682" s="131"/>
      <c r="W2682" s="131"/>
      <c r="X2682" s="131"/>
      <c r="Y2682" s="131"/>
      <c r="Z2682" s="131"/>
      <c r="AA2682" s="131"/>
      <c r="AB2682" s="131"/>
      <c r="AC2682" s="131"/>
      <c r="AD2682" s="132"/>
      <c r="AE2682" s="132"/>
      <c r="AF2682" s="132"/>
      <c r="AG2682" s="132"/>
      <c r="AH2682" s="125">
        <v>32</v>
      </c>
      <c r="AI2682" s="125">
        <v>397</v>
      </c>
      <c r="AJ2682" s="126">
        <v>2760</v>
      </c>
      <c r="AK2682" s="126">
        <v>1096238</v>
      </c>
      <c r="AL2682" s="131"/>
      <c r="AM2682" s="131"/>
      <c r="AN2682" s="131"/>
      <c r="AO2682" s="131"/>
      <c r="AP2682" s="125"/>
      <c r="AQ2682" s="125"/>
      <c r="AR2682" s="133"/>
      <c r="AS2682" s="133"/>
    </row>
    <row r="2683" spans="1:45" ht="15.75" x14ac:dyDescent="0.25">
      <c r="A2683" s="114">
        <v>40605</v>
      </c>
      <c r="B2683" s="125">
        <v>4</v>
      </c>
      <c r="C2683" s="125">
        <v>116</v>
      </c>
      <c r="D2683" s="126">
        <v>2850</v>
      </c>
      <c r="E2683" s="126">
        <v>332025</v>
      </c>
      <c r="F2683" s="125"/>
      <c r="G2683" s="125"/>
      <c r="H2683" s="133"/>
      <c r="I2683" s="133"/>
      <c r="J2683" s="125">
        <v>43</v>
      </c>
      <c r="K2683" s="125">
        <v>177</v>
      </c>
      <c r="L2683" s="126">
        <v>3033</v>
      </c>
      <c r="M2683" s="126">
        <v>546949</v>
      </c>
      <c r="N2683" s="125">
        <v>144</v>
      </c>
      <c r="O2683" s="125">
        <v>198</v>
      </c>
      <c r="P2683" s="126">
        <v>2944</v>
      </c>
      <c r="Q2683" s="126">
        <v>593448</v>
      </c>
      <c r="R2683" s="125">
        <v>84</v>
      </c>
      <c r="S2683" s="125">
        <v>230</v>
      </c>
      <c r="T2683" s="126">
        <v>3112</v>
      </c>
      <c r="U2683" s="126">
        <v>717585</v>
      </c>
      <c r="V2683" s="125">
        <v>63</v>
      </c>
      <c r="W2683" s="125">
        <v>258</v>
      </c>
      <c r="X2683" s="126">
        <v>2910</v>
      </c>
      <c r="Y2683" s="126">
        <v>751963</v>
      </c>
      <c r="Z2683" s="125">
        <v>20</v>
      </c>
      <c r="AA2683" s="125">
        <v>294</v>
      </c>
      <c r="AB2683" s="126">
        <v>2860</v>
      </c>
      <c r="AC2683" s="126">
        <v>841984</v>
      </c>
      <c r="AD2683" s="125">
        <v>56</v>
      </c>
      <c r="AE2683" s="125">
        <v>347</v>
      </c>
      <c r="AF2683" s="126">
        <v>2820</v>
      </c>
      <c r="AG2683" s="126">
        <v>977231</v>
      </c>
      <c r="AH2683" s="125">
        <v>12</v>
      </c>
      <c r="AI2683" s="125">
        <v>361</v>
      </c>
      <c r="AJ2683" s="126">
        <v>2520</v>
      </c>
      <c r="AK2683" s="126">
        <v>909300</v>
      </c>
      <c r="AL2683" s="131"/>
      <c r="AM2683" s="131"/>
      <c r="AN2683" s="131"/>
      <c r="AO2683" s="131"/>
      <c r="AP2683" s="125">
        <v>1</v>
      </c>
      <c r="AQ2683" s="125">
        <v>700</v>
      </c>
      <c r="AR2683" s="126">
        <v>2400</v>
      </c>
      <c r="AS2683" s="126">
        <v>1680000</v>
      </c>
    </row>
    <row r="2684" spans="1:45" ht="15.75" x14ac:dyDescent="0.25">
      <c r="A2684" s="114">
        <v>40605</v>
      </c>
      <c r="B2684" s="127"/>
      <c r="C2684" s="127"/>
      <c r="D2684" s="129"/>
      <c r="E2684" s="129"/>
      <c r="F2684" s="127"/>
      <c r="G2684" s="127"/>
      <c r="H2684" s="129"/>
      <c r="I2684" s="129"/>
      <c r="J2684" s="127"/>
      <c r="K2684" s="127"/>
      <c r="L2684" s="129"/>
      <c r="M2684" s="129"/>
      <c r="N2684" s="127"/>
      <c r="O2684" s="127"/>
      <c r="P2684" s="129"/>
      <c r="Q2684" s="129"/>
      <c r="R2684" s="127"/>
      <c r="S2684" s="127"/>
      <c r="T2684" s="129"/>
      <c r="U2684" s="129"/>
      <c r="V2684" s="127"/>
      <c r="W2684" s="127"/>
      <c r="X2684" s="129"/>
      <c r="Y2684" s="129"/>
      <c r="Z2684" s="127"/>
      <c r="AA2684" s="127"/>
      <c r="AB2684" s="129"/>
      <c r="AC2684" s="129"/>
      <c r="AD2684" s="127"/>
      <c r="AE2684" s="127"/>
      <c r="AF2684" s="129"/>
      <c r="AG2684" s="129"/>
      <c r="AH2684" s="127"/>
      <c r="AI2684" s="127"/>
      <c r="AJ2684" s="129"/>
      <c r="AK2684" s="129"/>
      <c r="AL2684" s="127">
        <v>3</v>
      </c>
      <c r="AM2684" s="127">
        <v>451</v>
      </c>
      <c r="AN2684" s="128">
        <v>2650</v>
      </c>
      <c r="AO2684" s="128">
        <v>1194267</v>
      </c>
      <c r="AP2684" s="127">
        <v>2</v>
      </c>
      <c r="AQ2684" s="127">
        <v>605</v>
      </c>
      <c r="AR2684" s="128">
        <v>2500</v>
      </c>
      <c r="AS2684" s="128">
        <v>1510650</v>
      </c>
    </row>
    <row r="2685" spans="1:45" ht="15.75" x14ac:dyDescent="0.25">
      <c r="A2685" s="114">
        <v>40606</v>
      </c>
      <c r="B2685" s="125">
        <v>25</v>
      </c>
      <c r="C2685" s="125">
        <v>110</v>
      </c>
      <c r="D2685" s="126">
        <v>2850</v>
      </c>
      <c r="E2685" s="126">
        <v>314868</v>
      </c>
      <c r="F2685" s="125">
        <v>75</v>
      </c>
      <c r="G2685" s="125">
        <v>140</v>
      </c>
      <c r="H2685" s="126">
        <v>2817</v>
      </c>
      <c r="I2685" s="126">
        <v>393159</v>
      </c>
      <c r="J2685" s="125">
        <v>39</v>
      </c>
      <c r="K2685" s="125">
        <v>155</v>
      </c>
      <c r="L2685" s="126">
        <v>2825</v>
      </c>
      <c r="M2685" s="126">
        <v>435915</v>
      </c>
      <c r="N2685" s="125">
        <v>1</v>
      </c>
      <c r="O2685" s="125">
        <v>198</v>
      </c>
      <c r="P2685" s="126">
        <v>2850</v>
      </c>
      <c r="Q2685" s="126">
        <v>564300</v>
      </c>
      <c r="R2685" s="125">
        <v>32</v>
      </c>
      <c r="S2685" s="125">
        <v>235</v>
      </c>
      <c r="T2685" s="126">
        <v>2850</v>
      </c>
      <c r="U2685" s="126">
        <v>670106</v>
      </c>
      <c r="V2685" s="131"/>
      <c r="W2685" s="132"/>
      <c r="X2685" s="132"/>
      <c r="Y2685" s="132"/>
      <c r="Z2685" s="125">
        <v>20</v>
      </c>
      <c r="AA2685" s="125">
        <v>282</v>
      </c>
      <c r="AB2685" s="126">
        <v>2740</v>
      </c>
      <c r="AC2685" s="126">
        <v>774050</v>
      </c>
      <c r="AD2685" s="125">
        <v>16</v>
      </c>
      <c r="AE2685" s="125">
        <v>344</v>
      </c>
      <c r="AF2685" s="126">
        <v>2650</v>
      </c>
      <c r="AG2685" s="126">
        <v>903220</v>
      </c>
      <c r="AH2685" s="125">
        <v>2</v>
      </c>
      <c r="AI2685" s="125">
        <v>399</v>
      </c>
      <c r="AJ2685" s="126">
        <v>2600</v>
      </c>
      <c r="AK2685" s="126">
        <v>1037400</v>
      </c>
      <c r="AL2685" s="131"/>
      <c r="AM2685" s="131"/>
      <c r="AN2685" s="131"/>
      <c r="AO2685" s="131"/>
      <c r="AP2685" s="127"/>
      <c r="AQ2685" s="127"/>
      <c r="AR2685" s="129"/>
      <c r="AS2685" s="130"/>
    </row>
    <row r="2686" spans="1:45" ht="15.75" x14ac:dyDescent="0.25">
      <c r="A2686" s="114">
        <v>40609</v>
      </c>
      <c r="B2686" s="130"/>
      <c r="C2686" s="130"/>
      <c r="D2686" s="130"/>
      <c r="E2686" s="130"/>
      <c r="F2686" s="132"/>
      <c r="G2686" s="132"/>
      <c r="H2686" s="132"/>
      <c r="I2686" s="132"/>
      <c r="J2686" s="132"/>
      <c r="K2686" s="132"/>
      <c r="L2686" s="132"/>
      <c r="M2686" s="132"/>
      <c r="N2686" s="132"/>
      <c r="O2686" s="132"/>
      <c r="P2686" s="132"/>
      <c r="Q2686" s="132"/>
      <c r="R2686" s="132"/>
      <c r="S2686" s="132"/>
      <c r="T2686" s="132"/>
      <c r="U2686" s="132"/>
      <c r="V2686" s="131"/>
      <c r="W2686" s="132"/>
      <c r="X2686" s="132"/>
      <c r="Y2686" s="132"/>
      <c r="Z2686" s="132"/>
      <c r="AA2686" s="132"/>
      <c r="AB2686" s="132"/>
      <c r="AC2686" s="132"/>
      <c r="AD2686" s="131"/>
      <c r="AE2686" s="131"/>
      <c r="AF2686" s="131"/>
      <c r="AG2686" s="131"/>
      <c r="AH2686" s="131"/>
      <c r="AI2686" s="131"/>
      <c r="AJ2686" s="131"/>
      <c r="AK2686" s="131"/>
      <c r="AL2686" s="131"/>
      <c r="AM2686" s="131"/>
      <c r="AN2686" s="131"/>
      <c r="AO2686" s="131"/>
      <c r="AP2686" s="125">
        <v>3</v>
      </c>
      <c r="AQ2686" s="125">
        <v>585</v>
      </c>
      <c r="AR2686" s="126">
        <v>2467</v>
      </c>
      <c r="AS2686" s="126">
        <v>1436667</v>
      </c>
    </row>
    <row r="2687" spans="1:45" ht="15.75" x14ac:dyDescent="0.25">
      <c r="A2687" s="114">
        <v>40610</v>
      </c>
      <c r="B2687" s="125">
        <v>7</v>
      </c>
      <c r="C2687" s="125">
        <v>111</v>
      </c>
      <c r="D2687" s="126">
        <v>2525</v>
      </c>
      <c r="E2687" s="126">
        <v>282829</v>
      </c>
      <c r="F2687" s="125">
        <v>29</v>
      </c>
      <c r="G2687" s="125">
        <v>140</v>
      </c>
      <c r="H2687" s="126">
        <v>2767</v>
      </c>
      <c r="I2687" s="126">
        <v>385821</v>
      </c>
      <c r="J2687" s="125">
        <v>121</v>
      </c>
      <c r="K2687" s="125">
        <v>165</v>
      </c>
      <c r="L2687" s="126">
        <v>2928</v>
      </c>
      <c r="M2687" s="126">
        <v>485135</v>
      </c>
      <c r="N2687" s="125">
        <v>300</v>
      </c>
      <c r="O2687" s="125">
        <v>207</v>
      </c>
      <c r="P2687" s="126">
        <v>2936</v>
      </c>
      <c r="Q2687" s="126">
        <v>610843</v>
      </c>
      <c r="R2687" s="125">
        <v>67</v>
      </c>
      <c r="S2687" s="125">
        <v>236</v>
      </c>
      <c r="T2687" s="126">
        <v>2787</v>
      </c>
      <c r="U2687" s="126">
        <v>655817</v>
      </c>
      <c r="V2687" s="125">
        <v>62</v>
      </c>
      <c r="W2687" s="125">
        <v>266</v>
      </c>
      <c r="X2687" s="126">
        <v>2780</v>
      </c>
      <c r="Y2687" s="126">
        <v>740965</v>
      </c>
      <c r="Z2687" s="125">
        <v>41</v>
      </c>
      <c r="AA2687" s="125">
        <v>288</v>
      </c>
      <c r="AB2687" s="126">
        <v>2820</v>
      </c>
      <c r="AC2687" s="126">
        <v>811912</v>
      </c>
      <c r="AD2687" s="125">
        <v>11</v>
      </c>
      <c r="AE2687" s="125">
        <v>345</v>
      </c>
      <c r="AF2687" s="126">
        <v>2660</v>
      </c>
      <c r="AG2687" s="126">
        <v>913382</v>
      </c>
      <c r="AH2687" s="125">
        <v>25</v>
      </c>
      <c r="AI2687" s="125">
        <v>365</v>
      </c>
      <c r="AJ2687" s="126">
        <v>2670</v>
      </c>
      <c r="AK2687" s="126">
        <v>985656</v>
      </c>
      <c r="AL2687" s="131"/>
      <c r="AM2687" s="131"/>
      <c r="AN2687" s="131"/>
      <c r="AO2687" s="131"/>
      <c r="AP2687" s="125">
        <v>1</v>
      </c>
      <c r="AQ2687" s="125">
        <v>604</v>
      </c>
      <c r="AR2687" s="126">
        <v>2400</v>
      </c>
      <c r="AS2687" s="126">
        <v>1449600</v>
      </c>
    </row>
    <row r="2688" spans="1:45" ht="15.75" x14ac:dyDescent="0.25">
      <c r="A2688" s="114">
        <v>40610</v>
      </c>
      <c r="B2688" s="125"/>
      <c r="C2688" s="125"/>
      <c r="D2688" s="133"/>
      <c r="E2688" s="133"/>
      <c r="F2688" s="125"/>
      <c r="G2688" s="125"/>
      <c r="H2688" s="133"/>
      <c r="I2688" s="133"/>
      <c r="J2688" s="125"/>
      <c r="K2688" s="125"/>
      <c r="L2688" s="133"/>
      <c r="M2688" s="133"/>
      <c r="N2688" s="133">
        <v>1</v>
      </c>
      <c r="O2688" s="133">
        <v>210</v>
      </c>
      <c r="P2688" s="126">
        <v>2450</v>
      </c>
      <c r="Q2688" s="126">
        <v>514500</v>
      </c>
      <c r="R2688" s="125"/>
      <c r="S2688" s="125"/>
      <c r="T2688" s="133"/>
      <c r="U2688" s="133"/>
      <c r="V2688" s="125"/>
      <c r="W2688" s="125"/>
      <c r="X2688" s="133"/>
      <c r="Y2688" s="133"/>
      <c r="Z2688" s="125"/>
      <c r="AA2688" s="125"/>
      <c r="AB2688" s="133"/>
      <c r="AC2688" s="133"/>
      <c r="AD2688" s="125"/>
      <c r="AE2688" s="125"/>
      <c r="AF2688" s="133"/>
      <c r="AG2688" s="133"/>
      <c r="AH2688" s="125"/>
      <c r="AI2688" s="125"/>
      <c r="AJ2688" s="133"/>
      <c r="AK2688" s="133"/>
      <c r="AL2688" s="131"/>
      <c r="AM2688" s="131"/>
      <c r="AN2688" s="131"/>
      <c r="AO2688" s="131"/>
      <c r="AP2688" s="125"/>
      <c r="AQ2688" s="125"/>
      <c r="AR2688" s="133"/>
      <c r="AS2688" s="133"/>
    </row>
    <row r="2689" spans="1:45" ht="15.75" x14ac:dyDescent="0.25">
      <c r="A2689" s="114">
        <v>40611</v>
      </c>
      <c r="B2689" s="125">
        <v>6</v>
      </c>
      <c r="C2689" s="125">
        <v>124</v>
      </c>
      <c r="D2689" s="126">
        <v>2850</v>
      </c>
      <c r="E2689" s="126">
        <v>352450</v>
      </c>
      <c r="F2689" s="125"/>
      <c r="G2689" s="125"/>
      <c r="H2689" s="133"/>
      <c r="I2689" s="133"/>
      <c r="J2689" s="125">
        <v>37</v>
      </c>
      <c r="K2689" s="125">
        <v>172</v>
      </c>
      <c r="L2689" s="126">
        <v>2867</v>
      </c>
      <c r="M2689" s="126">
        <v>494651</v>
      </c>
      <c r="N2689" s="125">
        <v>76</v>
      </c>
      <c r="O2689" s="125">
        <v>192</v>
      </c>
      <c r="P2689" s="126">
        <v>2912</v>
      </c>
      <c r="Q2689" s="126">
        <v>559779</v>
      </c>
      <c r="R2689" s="125">
        <v>18</v>
      </c>
      <c r="S2689" s="125">
        <v>232</v>
      </c>
      <c r="T2689" s="126">
        <v>2800</v>
      </c>
      <c r="U2689" s="126">
        <v>648667</v>
      </c>
      <c r="V2689" s="125">
        <v>2</v>
      </c>
      <c r="W2689" s="125">
        <v>272</v>
      </c>
      <c r="X2689" s="126">
        <v>2750</v>
      </c>
      <c r="Y2689" s="126">
        <v>748000</v>
      </c>
      <c r="Z2689" s="131"/>
      <c r="AA2689" s="131"/>
      <c r="AB2689" s="131"/>
      <c r="AC2689" s="131"/>
      <c r="AD2689" s="131"/>
      <c r="AE2689" s="131"/>
      <c r="AF2689" s="131"/>
      <c r="AG2689" s="131"/>
      <c r="AH2689" s="131"/>
      <c r="AI2689" s="131"/>
      <c r="AJ2689" s="131"/>
      <c r="AK2689" s="131"/>
      <c r="AL2689" s="125"/>
      <c r="AM2689" s="125"/>
      <c r="AN2689" s="133"/>
      <c r="AO2689" s="133"/>
      <c r="AP2689" s="125"/>
      <c r="AQ2689" s="125"/>
      <c r="AR2689" s="133"/>
      <c r="AS2689" s="133"/>
    </row>
    <row r="2690" spans="1:45" ht="15.75" x14ac:dyDescent="0.25">
      <c r="A2690" s="114">
        <v>40612</v>
      </c>
      <c r="B2690" s="125">
        <v>2</v>
      </c>
      <c r="C2690" s="125">
        <v>123</v>
      </c>
      <c r="D2690" s="126">
        <v>2850</v>
      </c>
      <c r="E2690" s="126">
        <v>350550</v>
      </c>
      <c r="F2690" s="125">
        <v>69</v>
      </c>
      <c r="G2690" s="125">
        <v>142</v>
      </c>
      <c r="H2690" s="126">
        <v>2933</v>
      </c>
      <c r="I2690" s="126">
        <v>416272</v>
      </c>
      <c r="J2690" s="125">
        <v>61</v>
      </c>
      <c r="K2690" s="125">
        <v>172</v>
      </c>
      <c r="L2690" s="126">
        <v>2980</v>
      </c>
      <c r="M2690" s="126">
        <v>505025</v>
      </c>
      <c r="N2690" s="125">
        <v>110</v>
      </c>
      <c r="O2690" s="125">
        <v>199</v>
      </c>
      <c r="P2690" s="126">
        <v>2920</v>
      </c>
      <c r="Q2690" s="126">
        <v>579744</v>
      </c>
      <c r="R2690" s="125">
        <v>260</v>
      </c>
      <c r="S2690" s="125">
        <v>224</v>
      </c>
      <c r="T2690" s="126">
        <v>2857</v>
      </c>
      <c r="U2690" s="126">
        <v>641411</v>
      </c>
      <c r="V2690" s="125">
        <v>9</v>
      </c>
      <c r="W2690" s="125">
        <v>260</v>
      </c>
      <c r="X2690" s="126">
        <v>2700</v>
      </c>
      <c r="Y2690" s="126">
        <v>702600</v>
      </c>
      <c r="Z2690" s="125">
        <v>87</v>
      </c>
      <c r="AA2690" s="125">
        <v>296</v>
      </c>
      <c r="AB2690" s="126">
        <v>2710</v>
      </c>
      <c r="AC2690" s="126">
        <v>805680</v>
      </c>
      <c r="AD2690" s="125">
        <v>53</v>
      </c>
      <c r="AE2690" s="125">
        <v>318</v>
      </c>
      <c r="AF2690" s="126">
        <v>2727</v>
      </c>
      <c r="AG2690" s="126">
        <v>866666</v>
      </c>
      <c r="AH2690" s="125">
        <v>7</v>
      </c>
      <c r="AI2690" s="125">
        <v>389</v>
      </c>
      <c r="AJ2690" s="126">
        <v>2700</v>
      </c>
      <c r="AK2690" s="126">
        <v>1049143</v>
      </c>
      <c r="AL2690" s="131"/>
      <c r="AM2690" s="131"/>
      <c r="AN2690" s="131"/>
      <c r="AO2690" s="131"/>
      <c r="AP2690" s="125">
        <v>2</v>
      </c>
      <c r="AQ2690" s="125">
        <v>627</v>
      </c>
      <c r="AR2690" s="126">
        <v>2460</v>
      </c>
      <c r="AS2690" s="126">
        <v>1539340</v>
      </c>
    </row>
    <row r="2691" spans="1:45" ht="15.75" x14ac:dyDescent="0.25">
      <c r="A2691" s="114">
        <v>40612</v>
      </c>
      <c r="B2691" s="130"/>
      <c r="C2691" s="130"/>
      <c r="D2691" s="130"/>
      <c r="E2691" s="130"/>
      <c r="F2691" s="132"/>
      <c r="G2691" s="132"/>
      <c r="H2691" s="132"/>
      <c r="I2691" s="132"/>
      <c r="J2691" s="132"/>
      <c r="K2691" s="132"/>
      <c r="L2691" s="132"/>
      <c r="M2691" s="132"/>
      <c r="N2691" s="132"/>
      <c r="O2691" s="132"/>
      <c r="P2691" s="132"/>
      <c r="Q2691" s="132"/>
      <c r="R2691" s="132"/>
      <c r="S2691" s="132"/>
      <c r="T2691" s="132"/>
      <c r="U2691" s="132"/>
      <c r="V2691" s="131"/>
      <c r="W2691" s="132"/>
      <c r="X2691" s="132"/>
      <c r="Y2691" s="132"/>
      <c r="Z2691" s="132"/>
      <c r="AA2691" s="132"/>
      <c r="AB2691" s="132"/>
      <c r="AC2691" s="132"/>
      <c r="AD2691" s="131"/>
      <c r="AE2691" s="131"/>
      <c r="AF2691" s="131"/>
      <c r="AG2691" s="131"/>
      <c r="AH2691" s="127">
        <v>2</v>
      </c>
      <c r="AI2691" s="127">
        <v>376</v>
      </c>
      <c r="AJ2691" s="134">
        <v>2400</v>
      </c>
      <c r="AK2691" s="128">
        <v>869400</v>
      </c>
      <c r="AL2691" s="131"/>
      <c r="AM2691" s="131"/>
      <c r="AN2691" s="131"/>
      <c r="AO2691" s="131"/>
      <c r="AP2691" s="127"/>
      <c r="AQ2691" s="127"/>
      <c r="AR2691" s="129"/>
      <c r="AS2691" s="130"/>
    </row>
    <row r="2692" spans="1:45" ht="15.75" x14ac:dyDescent="0.25">
      <c r="A2692" s="114">
        <v>40613</v>
      </c>
      <c r="B2692" s="127">
        <v>5</v>
      </c>
      <c r="C2692" s="127">
        <v>105</v>
      </c>
      <c r="D2692" s="128">
        <v>2650</v>
      </c>
      <c r="E2692" s="128">
        <v>278780</v>
      </c>
      <c r="F2692" s="127">
        <v>31</v>
      </c>
      <c r="G2692" s="127">
        <v>138</v>
      </c>
      <c r="H2692" s="128">
        <v>2783</v>
      </c>
      <c r="I2692" s="128">
        <v>382548</v>
      </c>
      <c r="J2692" s="127">
        <v>3</v>
      </c>
      <c r="K2692" s="127">
        <v>165</v>
      </c>
      <c r="L2692" s="128">
        <v>2850</v>
      </c>
      <c r="M2692" s="128">
        <v>469300</v>
      </c>
      <c r="N2692" s="127">
        <v>32</v>
      </c>
      <c r="O2692" s="127">
        <v>191</v>
      </c>
      <c r="P2692" s="128">
        <v>2750</v>
      </c>
      <c r="Q2692" s="128">
        <v>526281</v>
      </c>
      <c r="R2692" s="127">
        <v>5</v>
      </c>
      <c r="S2692" s="127">
        <v>228</v>
      </c>
      <c r="T2692" s="128">
        <v>2750</v>
      </c>
      <c r="U2692" s="128">
        <v>628100</v>
      </c>
      <c r="V2692" s="127">
        <v>1</v>
      </c>
      <c r="W2692" s="127">
        <v>256</v>
      </c>
      <c r="X2692" s="128">
        <v>2640</v>
      </c>
      <c r="Y2692" s="128">
        <v>675840</v>
      </c>
      <c r="Z2692" s="132"/>
      <c r="AA2692" s="132"/>
      <c r="AB2692" s="132"/>
      <c r="AC2692" s="132"/>
      <c r="AD2692" s="131"/>
      <c r="AE2692" s="131"/>
      <c r="AF2692" s="131"/>
      <c r="AG2692" s="131"/>
      <c r="AH2692" s="131"/>
      <c r="AI2692" s="131"/>
      <c r="AJ2692" s="131"/>
      <c r="AK2692" s="127"/>
      <c r="AL2692" s="131"/>
      <c r="AM2692" s="131"/>
      <c r="AN2692" s="131"/>
      <c r="AO2692" s="131"/>
      <c r="AP2692" s="127"/>
      <c r="AQ2692" s="127"/>
      <c r="AR2692" s="129"/>
      <c r="AS2692" s="130"/>
    </row>
    <row r="2693" spans="1:45" ht="15.75" x14ac:dyDescent="0.25">
      <c r="A2693" s="114">
        <v>40616</v>
      </c>
      <c r="B2693" s="130"/>
      <c r="C2693" s="130"/>
      <c r="D2693" s="130"/>
      <c r="E2693" s="130"/>
      <c r="F2693" s="132"/>
      <c r="G2693" s="132"/>
      <c r="H2693" s="132"/>
      <c r="I2693" s="132"/>
      <c r="J2693" s="132"/>
      <c r="K2693" s="132"/>
      <c r="L2693" s="132"/>
      <c r="M2693" s="132"/>
      <c r="N2693" s="132"/>
      <c r="O2693" s="132"/>
      <c r="P2693" s="132"/>
      <c r="Q2693" s="132"/>
      <c r="R2693" s="132"/>
      <c r="S2693" s="132"/>
      <c r="T2693" s="132"/>
      <c r="U2693" s="132"/>
      <c r="V2693" s="131"/>
      <c r="W2693" s="132"/>
      <c r="X2693" s="132"/>
      <c r="Y2693" s="132"/>
      <c r="Z2693" s="132"/>
      <c r="AA2693" s="132"/>
      <c r="AB2693" s="132"/>
      <c r="AC2693" s="132"/>
      <c r="AD2693" s="127">
        <v>1</v>
      </c>
      <c r="AE2693" s="127">
        <v>328</v>
      </c>
      <c r="AF2693" s="128">
        <v>2550</v>
      </c>
      <c r="AG2693" s="128">
        <v>836400</v>
      </c>
      <c r="AH2693" s="131"/>
      <c r="AI2693" s="131"/>
      <c r="AJ2693" s="131"/>
      <c r="AK2693" s="131"/>
      <c r="AL2693" s="131"/>
      <c r="AM2693" s="131"/>
      <c r="AN2693" s="131"/>
      <c r="AO2693" s="131"/>
      <c r="AP2693" s="127">
        <v>3</v>
      </c>
      <c r="AQ2693" s="127">
        <v>591</v>
      </c>
      <c r="AR2693" s="128">
        <v>2433</v>
      </c>
      <c r="AS2693" s="128">
        <v>1433267</v>
      </c>
    </row>
    <row r="2694" spans="1:45" ht="15.75" x14ac:dyDescent="0.25">
      <c r="A2694" s="114">
        <v>40617</v>
      </c>
      <c r="B2694" s="125"/>
      <c r="C2694" s="125"/>
      <c r="D2694" s="133"/>
      <c r="E2694" s="133"/>
      <c r="F2694" s="125"/>
      <c r="G2694" s="125"/>
      <c r="H2694" s="133"/>
      <c r="I2694" s="133"/>
      <c r="J2694" s="125"/>
      <c r="K2694" s="125"/>
      <c r="L2694" s="133"/>
      <c r="M2694" s="133"/>
      <c r="N2694" s="125"/>
      <c r="O2694" s="125"/>
      <c r="P2694" s="133"/>
      <c r="Q2694" s="133"/>
      <c r="R2694" s="125"/>
      <c r="S2694" s="125"/>
      <c r="T2694" s="133"/>
      <c r="U2694" s="133"/>
      <c r="V2694" s="125"/>
      <c r="W2694" s="125"/>
      <c r="X2694" s="133"/>
      <c r="Y2694" s="133"/>
      <c r="Z2694" s="125"/>
      <c r="AA2694" s="125"/>
      <c r="AB2694" s="133"/>
      <c r="AC2694" s="133"/>
      <c r="AD2694" s="125"/>
      <c r="AE2694" s="125"/>
      <c r="AF2694" s="133"/>
      <c r="AG2694" s="133"/>
      <c r="AH2694" s="125"/>
      <c r="AI2694" s="125"/>
      <c r="AJ2694" s="133"/>
      <c r="AK2694" s="133"/>
      <c r="AL2694" s="125"/>
      <c r="AM2694" s="125"/>
      <c r="AN2694" s="133"/>
      <c r="AO2694" s="133"/>
      <c r="AP2694" s="125">
        <v>3</v>
      </c>
      <c r="AQ2694" s="125">
        <v>513</v>
      </c>
      <c r="AR2694" s="126">
        <v>2300</v>
      </c>
      <c r="AS2694" s="126">
        <v>1187067</v>
      </c>
    </row>
    <row r="2695" spans="1:45" ht="15.75" x14ac:dyDescent="0.25">
      <c r="A2695" s="114">
        <v>40617</v>
      </c>
      <c r="B2695" s="127">
        <v>13</v>
      </c>
      <c r="C2695" s="127">
        <v>109</v>
      </c>
      <c r="D2695" s="128">
        <v>2700</v>
      </c>
      <c r="E2695" s="128">
        <v>293677</v>
      </c>
      <c r="F2695" s="127">
        <v>51</v>
      </c>
      <c r="G2695" s="127">
        <v>139</v>
      </c>
      <c r="H2695" s="128">
        <v>2983</v>
      </c>
      <c r="I2695" s="128">
        <v>411114</v>
      </c>
      <c r="J2695" s="127">
        <v>70</v>
      </c>
      <c r="K2695" s="127">
        <v>166</v>
      </c>
      <c r="L2695" s="128">
        <v>2975</v>
      </c>
      <c r="M2695" s="128">
        <v>489909</v>
      </c>
      <c r="N2695" s="127">
        <v>127</v>
      </c>
      <c r="O2695" s="127">
        <v>208</v>
      </c>
      <c r="P2695" s="128">
        <v>2962</v>
      </c>
      <c r="Q2695" s="128">
        <v>614765</v>
      </c>
      <c r="R2695" s="127">
        <v>72</v>
      </c>
      <c r="S2695" s="127">
        <v>222</v>
      </c>
      <c r="T2695" s="128">
        <v>2817</v>
      </c>
      <c r="U2695" s="128">
        <v>624918</v>
      </c>
      <c r="V2695" s="127">
        <v>66</v>
      </c>
      <c r="W2695" s="127">
        <v>267</v>
      </c>
      <c r="X2695" s="128">
        <v>2515</v>
      </c>
      <c r="Y2695" s="128">
        <v>714641</v>
      </c>
      <c r="Z2695" s="127">
        <v>129</v>
      </c>
      <c r="AA2695" s="127">
        <v>295</v>
      </c>
      <c r="AB2695" s="128">
        <v>2678</v>
      </c>
      <c r="AC2695" s="128">
        <v>791253</v>
      </c>
      <c r="AD2695" s="127">
        <v>24</v>
      </c>
      <c r="AE2695" s="127">
        <v>338</v>
      </c>
      <c r="AF2695" s="128">
        <v>2620</v>
      </c>
      <c r="AG2695" s="128">
        <v>898878</v>
      </c>
      <c r="AH2695" s="131"/>
      <c r="AI2695" s="131"/>
      <c r="AJ2695" s="131"/>
      <c r="AK2695" s="131"/>
      <c r="AL2695" s="127">
        <v>1</v>
      </c>
      <c r="AM2695" s="127">
        <v>454</v>
      </c>
      <c r="AN2695" s="128">
        <v>2500</v>
      </c>
      <c r="AO2695" s="128">
        <v>1135000</v>
      </c>
      <c r="AP2695" s="127">
        <v>3</v>
      </c>
      <c r="AQ2695" s="127">
        <v>616</v>
      </c>
      <c r="AR2695" s="128">
        <v>2300</v>
      </c>
      <c r="AS2695" s="128">
        <v>1419200</v>
      </c>
    </row>
    <row r="2696" spans="1:45" ht="15.75" x14ac:dyDescent="0.25">
      <c r="A2696" s="114">
        <v>40618</v>
      </c>
      <c r="B2696" s="125"/>
      <c r="C2696" s="125"/>
      <c r="D2696" s="125"/>
      <c r="E2696" s="125"/>
      <c r="F2696" s="125"/>
      <c r="G2696" s="125"/>
      <c r="H2696" s="125"/>
      <c r="I2696" s="125"/>
      <c r="J2696" s="125"/>
      <c r="K2696" s="125"/>
      <c r="L2696" s="125"/>
      <c r="M2696" s="125"/>
      <c r="N2696" s="125">
        <v>56</v>
      </c>
      <c r="O2696" s="125">
        <v>200</v>
      </c>
      <c r="P2696" s="126">
        <v>2867</v>
      </c>
      <c r="Q2696" s="126">
        <v>577079</v>
      </c>
      <c r="R2696" s="125">
        <v>18</v>
      </c>
      <c r="S2696" s="125">
        <v>229</v>
      </c>
      <c r="T2696" s="126">
        <v>2750</v>
      </c>
      <c r="U2696" s="126">
        <v>629444</v>
      </c>
      <c r="V2696" s="125">
        <v>20</v>
      </c>
      <c r="W2696" s="125">
        <v>256</v>
      </c>
      <c r="X2696" s="126">
        <v>2200</v>
      </c>
      <c r="Y2696" s="126">
        <v>664310</v>
      </c>
      <c r="Z2696" s="125">
        <v>17</v>
      </c>
      <c r="AA2696" s="125">
        <v>303</v>
      </c>
      <c r="AB2696" s="126">
        <v>2650</v>
      </c>
      <c r="AC2696" s="126">
        <v>803294</v>
      </c>
      <c r="AD2696" s="125">
        <v>15</v>
      </c>
      <c r="AE2696" s="125">
        <v>355</v>
      </c>
      <c r="AF2696" s="126">
        <v>2490</v>
      </c>
      <c r="AG2696" s="126">
        <v>972579</v>
      </c>
      <c r="AH2696" s="125"/>
      <c r="AI2696" s="125"/>
      <c r="AJ2696" s="125"/>
      <c r="AK2696" s="125"/>
      <c r="AL2696" s="125"/>
      <c r="AM2696" s="125"/>
      <c r="AN2696" s="125"/>
      <c r="AO2696" s="125"/>
      <c r="AP2696" s="125"/>
      <c r="AQ2696" s="125"/>
      <c r="AR2696" s="125"/>
      <c r="AS2696" s="125"/>
    </row>
    <row r="2697" spans="1:45" ht="15.75" x14ac:dyDescent="0.25">
      <c r="A2697" s="114">
        <v>40619</v>
      </c>
      <c r="B2697" s="130"/>
      <c r="C2697" s="130"/>
      <c r="D2697" s="130"/>
      <c r="E2697" s="130"/>
      <c r="F2697" s="131"/>
      <c r="G2697" s="131"/>
      <c r="H2697" s="131"/>
      <c r="I2697" s="131"/>
      <c r="J2697" s="131"/>
      <c r="K2697" s="131"/>
      <c r="L2697" s="131"/>
      <c r="M2697" s="131"/>
      <c r="N2697" s="131"/>
      <c r="O2697" s="131"/>
      <c r="P2697" s="131"/>
      <c r="Q2697" s="131"/>
      <c r="R2697" s="131"/>
      <c r="S2697" s="131"/>
      <c r="T2697" s="131"/>
      <c r="U2697" s="131"/>
      <c r="V2697" s="131"/>
      <c r="W2697" s="131"/>
      <c r="X2697" s="131"/>
      <c r="Y2697" s="131"/>
      <c r="Z2697" s="131"/>
      <c r="AA2697" s="131"/>
      <c r="AB2697" s="131"/>
      <c r="AC2697" s="131"/>
      <c r="AD2697" s="131"/>
      <c r="AE2697" s="131"/>
      <c r="AF2697" s="131"/>
      <c r="AG2697" s="131"/>
      <c r="AH2697" s="131"/>
      <c r="AI2697" s="131"/>
      <c r="AJ2697" s="131"/>
      <c r="AK2697" s="131"/>
      <c r="AL2697" s="127">
        <v>5</v>
      </c>
      <c r="AM2697" s="127">
        <v>436</v>
      </c>
      <c r="AN2697" s="128">
        <v>2460</v>
      </c>
      <c r="AO2697" s="128">
        <v>1072560</v>
      </c>
      <c r="AP2697" s="127">
        <v>3</v>
      </c>
      <c r="AQ2697" s="127">
        <v>629</v>
      </c>
      <c r="AR2697" s="128">
        <v>2333</v>
      </c>
      <c r="AS2697" s="128">
        <v>1468667</v>
      </c>
    </row>
    <row r="2698" spans="1:45" ht="15.75" x14ac:dyDescent="0.25">
      <c r="A2698" s="114">
        <v>40619</v>
      </c>
      <c r="B2698" s="125">
        <v>30</v>
      </c>
      <c r="C2698" s="125">
        <v>128</v>
      </c>
      <c r="D2698" s="126">
        <v>2775</v>
      </c>
      <c r="E2698" s="126">
        <v>358990</v>
      </c>
      <c r="F2698" s="125"/>
      <c r="G2698" s="125"/>
      <c r="H2698" s="125"/>
      <c r="I2698" s="125"/>
      <c r="J2698" s="125">
        <v>26</v>
      </c>
      <c r="K2698" s="125">
        <v>172</v>
      </c>
      <c r="L2698" s="126">
        <v>2825</v>
      </c>
      <c r="M2698" s="126">
        <v>484881</v>
      </c>
      <c r="N2698" s="125">
        <v>214</v>
      </c>
      <c r="O2698" s="125">
        <v>204</v>
      </c>
      <c r="P2698" s="126">
        <v>2809</v>
      </c>
      <c r="Q2698" s="126">
        <v>574903</v>
      </c>
      <c r="R2698" s="125">
        <v>176</v>
      </c>
      <c r="S2698" s="125">
        <v>228</v>
      </c>
      <c r="T2698" s="126">
        <v>2795</v>
      </c>
      <c r="U2698" s="126">
        <v>644169</v>
      </c>
      <c r="V2698" s="125">
        <v>135</v>
      </c>
      <c r="W2698" s="125">
        <v>263</v>
      </c>
      <c r="X2698" s="126">
        <v>2669</v>
      </c>
      <c r="Y2698" s="126">
        <v>717707</v>
      </c>
      <c r="Z2698" s="125">
        <v>116</v>
      </c>
      <c r="AA2698" s="125">
        <v>290</v>
      </c>
      <c r="AB2698" s="126">
        <v>2710</v>
      </c>
      <c r="AC2698" s="126">
        <v>789091</v>
      </c>
      <c r="AD2698" s="125">
        <v>18</v>
      </c>
      <c r="AE2698" s="125">
        <v>351</v>
      </c>
      <c r="AF2698" s="126">
        <v>2740</v>
      </c>
      <c r="AG2698" s="126">
        <v>960827</v>
      </c>
      <c r="AH2698" s="125"/>
      <c r="AI2698" s="125"/>
      <c r="AJ2698" s="125"/>
      <c r="AK2698" s="125"/>
      <c r="AL2698" s="125"/>
      <c r="AM2698" s="125"/>
      <c r="AN2698" s="125"/>
      <c r="AO2698" s="125"/>
      <c r="AP2698" s="125">
        <v>2</v>
      </c>
      <c r="AQ2698" s="125">
        <v>747</v>
      </c>
      <c r="AR2698" s="126">
        <v>2420</v>
      </c>
      <c r="AS2698" s="126">
        <v>1806520</v>
      </c>
    </row>
    <row r="2699" spans="1:45" ht="15.75" x14ac:dyDescent="0.25">
      <c r="A2699" s="114">
        <v>40620</v>
      </c>
      <c r="B2699" s="127">
        <v>33</v>
      </c>
      <c r="C2699" s="127">
        <v>111</v>
      </c>
      <c r="D2699" s="128">
        <v>2688</v>
      </c>
      <c r="E2699" s="128">
        <v>297297</v>
      </c>
      <c r="F2699" s="131"/>
      <c r="G2699" s="131"/>
      <c r="H2699" s="131"/>
      <c r="I2699" s="131"/>
      <c r="J2699" s="131"/>
      <c r="K2699" s="131"/>
      <c r="L2699" s="131"/>
      <c r="M2699" s="131"/>
      <c r="N2699" s="127">
        <v>5</v>
      </c>
      <c r="O2699" s="127">
        <v>182</v>
      </c>
      <c r="P2699" s="128">
        <v>2850</v>
      </c>
      <c r="Q2699" s="128">
        <v>518700</v>
      </c>
      <c r="R2699" s="127">
        <v>6</v>
      </c>
      <c r="S2699" s="127">
        <v>222</v>
      </c>
      <c r="T2699" s="128">
        <v>2750</v>
      </c>
      <c r="U2699" s="128">
        <v>609583</v>
      </c>
      <c r="V2699" s="131"/>
      <c r="W2699" s="131"/>
      <c r="X2699" s="131"/>
      <c r="Y2699" s="131"/>
      <c r="Z2699" s="127">
        <v>80</v>
      </c>
      <c r="AA2699" s="127">
        <v>290</v>
      </c>
      <c r="AB2699" s="128">
        <v>2700</v>
      </c>
      <c r="AC2699" s="128">
        <v>786850</v>
      </c>
      <c r="AD2699" s="127">
        <v>17</v>
      </c>
      <c r="AE2699" s="127">
        <v>324</v>
      </c>
      <c r="AF2699" s="128">
        <v>2740</v>
      </c>
      <c r="AG2699" s="128">
        <v>887438</v>
      </c>
      <c r="AH2699" s="131"/>
      <c r="AI2699" s="131"/>
      <c r="AJ2699" s="131"/>
      <c r="AK2699" s="131"/>
      <c r="AL2699" s="127">
        <v>1</v>
      </c>
      <c r="AM2699" s="127">
        <v>412</v>
      </c>
      <c r="AN2699" s="128">
        <v>2200</v>
      </c>
      <c r="AO2699" s="128">
        <v>906400</v>
      </c>
      <c r="AP2699" s="127"/>
      <c r="AQ2699" s="127"/>
      <c r="AR2699" s="129"/>
      <c r="AS2699" s="129"/>
    </row>
    <row r="2700" spans="1:45" ht="15.75" x14ac:dyDescent="0.25">
      <c r="A2700" s="114">
        <v>40624</v>
      </c>
      <c r="B2700" s="127">
        <v>16</v>
      </c>
      <c r="C2700" s="127">
        <v>118</v>
      </c>
      <c r="D2700" s="128">
        <v>2650</v>
      </c>
      <c r="E2700" s="128">
        <v>302131</v>
      </c>
      <c r="F2700" s="127">
        <v>48</v>
      </c>
      <c r="G2700" s="127">
        <v>141</v>
      </c>
      <c r="H2700" s="128">
        <v>2875</v>
      </c>
      <c r="I2700" s="128">
        <v>408521</v>
      </c>
      <c r="J2700" s="127">
        <v>97</v>
      </c>
      <c r="K2700" s="127">
        <v>171</v>
      </c>
      <c r="L2700" s="128">
        <v>2900</v>
      </c>
      <c r="M2700" s="128">
        <v>495533</v>
      </c>
      <c r="N2700" s="127">
        <v>347</v>
      </c>
      <c r="O2700" s="127">
        <v>202</v>
      </c>
      <c r="P2700" s="128">
        <v>2885</v>
      </c>
      <c r="Q2700" s="128">
        <v>585886</v>
      </c>
      <c r="R2700" s="127">
        <v>93</v>
      </c>
      <c r="S2700" s="127">
        <v>231</v>
      </c>
      <c r="T2700" s="128">
        <v>2774</v>
      </c>
      <c r="U2700" s="128">
        <v>641626</v>
      </c>
      <c r="V2700" s="127">
        <v>39</v>
      </c>
      <c r="W2700" s="127">
        <v>269</v>
      </c>
      <c r="X2700" s="128">
        <v>2647</v>
      </c>
      <c r="Y2700" s="128">
        <v>713091</v>
      </c>
      <c r="Z2700" s="127">
        <v>56</v>
      </c>
      <c r="AA2700" s="127">
        <v>301</v>
      </c>
      <c r="AB2700" s="128">
        <v>2550</v>
      </c>
      <c r="AC2700" s="128">
        <v>764795</v>
      </c>
      <c r="AD2700" s="127">
        <v>67</v>
      </c>
      <c r="AE2700" s="127">
        <v>340</v>
      </c>
      <c r="AF2700" s="128">
        <v>2680</v>
      </c>
      <c r="AG2700" s="128">
        <v>914222</v>
      </c>
      <c r="AH2700" s="127"/>
      <c r="AI2700" s="127"/>
      <c r="AJ2700" s="129"/>
      <c r="AK2700" s="129"/>
      <c r="AL2700" s="127">
        <v>2</v>
      </c>
      <c r="AM2700" s="127">
        <v>598</v>
      </c>
      <c r="AN2700" s="128">
        <v>2400</v>
      </c>
      <c r="AO2700" s="128">
        <v>1435200</v>
      </c>
      <c r="AP2700" s="127"/>
      <c r="AQ2700" s="127"/>
      <c r="AR2700" s="129"/>
      <c r="AS2700" s="129"/>
    </row>
    <row r="2701" spans="1:45" ht="15.75" x14ac:dyDescent="0.25">
      <c r="A2701" s="114">
        <v>40624</v>
      </c>
      <c r="B2701" s="125"/>
      <c r="C2701" s="125"/>
      <c r="D2701" s="133"/>
      <c r="E2701" s="133"/>
      <c r="F2701" s="125"/>
      <c r="G2701" s="125"/>
      <c r="H2701" s="125"/>
      <c r="I2701" s="125"/>
      <c r="J2701" s="125"/>
      <c r="K2701" s="125"/>
      <c r="L2701" s="133"/>
      <c r="M2701" s="133"/>
      <c r="N2701" s="125"/>
      <c r="O2701" s="125"/>
      <c r="P2701" s="133"/>
      <c r="Q2701" s="133"/>
      <c r="R2701" s="125"/>
      <c r="S2701" s="125"/>
      <c r="T2701" s="133"/>
      <c r="U2701" s="133"/>
      <c r="V2701" s="125"/>
      <c r="W2701" s="125"/>
      <c r="X2701" s="133"/>
      <c r="Y2701" s="133"/>
      <c r="Z2701" s="125"/>
      <c r="AA2701" s="125"/>
      <c r="AB2701" s="133"/>
      <c r="AC2701" s="133"/>
      <c r="AD2701" s="125"/>
      <c r="AE2701" s="125"/>
      <c r="AF2701" s="133"/>
      <c r="AG2701" s="133"/>
      <c r="AH2701" s="125"/>
      <c r="AI2701" s="125"/>
      <c r="AJ2701" s="125"/>
      <c r="AK2701" s="125"/>
      <c r="AL2701" s="125"/>
      <c r="AM2701" s="125"/>
      <c r="AN2701" s="125"/>
      <c r="AO2701" s="125"/>
      <c r="AP2701" s="135">
        <v>1</v>
      </c>
      <c r="AQ2701" s="125">
        <v>596</v>
      </c>
      <c r="AR2701" s="126">
        <v>2400</v>
      </c>
      <c r="AS2701" s="126">
        <v>1430400</v>
      </c>
    </row>
    <row r="2702" spans="1:45" ht="15.75" x14ac:dyDescent="0.25">
      <c r="A2702" s="114">
        <v>40625</v>
      </c>
      <c r="B2702" s="125"/>
      <c r="C2702" s="125"/>
      <c r="D2702" s="133"/>
      <c r="E2702" s="133"/>
      <c r="F2702" s="125">
        <v>3</v>
      </c>
      <c r="G2702" s="125">
        <v>138</v>
      </c>
      <c r="H2702" s="126">
        <v>2800</v>
      </c>
      <c r="I2702" s="126">
        <v>386400</v>
      </c>
      <c r="J2702" s="125">
        <v>61</v>
      </c>
      <c r="K2702" s="125">
        <v>173</v>
      </c>
      <c r="L2702" s="126">
        <v>2900</v>
      </c>
      <c r="M2702" s="126">
        <v>504938</v>
      </c>
      <c r="N2702" s="125">
        <v>62</v>
      </c>
      <c r="O2702" s="125">
        <v>200</v>
      </c>
      <c r="P2702" s="126">
        <v>2710</v>
      </c>
      <c r="Q2702" s="126">
        <v>561806</v>
      </c>
      <c r="R2702" s="125">
        <v>18</v>
      </c>
      <c r="S2702" s="125">
        <v>226</v>
      </c>
      <c r="T2702" s="126">
        <v>2800</v>
      </c>
      <c r="U2702" s="126">
        <v>633733</v>
      </c>
      <c r="V2702" s="125">
        <v>10</v>
      </c>
      <c r="W2702" s="125">
        <v>266</v>
      </c>
      <c r="X2702" s="126">
        <v>2600</v>
      </c>
      <c r="Y2702" s="126">
        <v>692120</v>
      </c>
      <c r="Z2702" s="125">
        <v>1</v>
      </c>
      <c r="AA2702" s="125">
        <v>300</v>
      </c>
      <c r="AB2702" s="126">
        <v>2600</v>
      </c>
      <c r="AC2702" s="126">
        <v>780000</v>
      </c>
      <c r="AD2702" s="125"/>
      <c r="AE2702" s="125"/>
      <c r="AF2702" s="133"/>
      <c r="AG2702" s="133"/>
      <c r="AH2702" s="125"/>
      <c r="AI2702" s="125"/>
      <c r="AJ2702" s="125"/>
      <c r="AK2702" s="125"/>
      <c r="AL2702" s="125"/>
      <c r="AM2702" s="125"/>
      <c r="AN2702" s="125"/>
      <c r="AO2702" s="125"/>
      <c r="AP2702" s="135"/>
      <c r="AQ2702" s="125"/>
      <c r="AR2702" s="133"/>
      <c r="AS2702" s="133"/>
    </row>
    <row r="2703" spans="1:45" ht="15.75" x14ac:dyDescent="0.25">
      <c r="A2703" s="114">
        <v>40626</v>
      </c>
      <c r="B2703" s="127"/>
      <c r="C2703" s="127"/>
      <c r="D2703" s="127"/>
      <c r="E2703" s="127"/>
      <c r="F2703" s="131"/>
      <c r="G2703" s="131"/>
      <c r="H2703" s="131"/>
      <c r="I2703" s="131"/>
      <c r="J2703" s="131"/>
      <c r="K2703" s="131"/>
      <c r="L2703" s="131"/>
      <c r="M2703" s="131"/>
      <c r="N2703" s="131"/>
      <c r="O2703" s="131"/>
      <c r="P2703" s="131"/>
      <c r="Q2703" s="131"/>
      <c r="R2703" s="131"/>
      <c r="S2703" s="131"/>
      <c r="T2703" s="131"/>
      <c r="U2703" s="131"/>
      <c r="V2703" s="131"/>
      <c r="W2703" s="131"/>
      <c r="X2703" s="131"/>
      <c r="Y2703" s="131"/>
      <c r="Z2703" s="127"/>
      <c r="AA2703" s="127"/>
      <c r="AB2703" s="129"/>
      <c r="AC2703" s="129"/>
      <c r="AD2703" s="127"/>
      <c r="AE2703" s="127"/>
      <c r="AF2703" s="129"/>
      <c r="AG2703" s="129"/>
      <c r="AH2703" s="131"/>
      <c r="AI2703" s="131"/>
      <c r="AJ2703" s="131"/>
      <c r="AK2703" s="131"/>
      <c r="AL2703" s="127"/>
      <c r="AM2703" s="127"/>
      <c r="AN2703" s="129"/>
      <c r="AO2703" s="129"/>
      <c r="AP2703" s="127">
        <v>6</v>
      </c>
      <c r="AQ2703" s="127">
        <v>684</v>
      </c>
      <c r="AR2703" s="128">
        <v>2242</v>
      </c>
      <c r="AS2703" s="126">
        <v>1529200</v>
      </c>
    </row>
    <row r="2704" spans="1:45" ht="15.75" x14ac:dyDescent="0.25">
      <c r="A2704" s="114">
        <v>40626</v>
      </c>
      <c r="B2704" s="125">
        <v>2</v>
      </c>
      <c r="C2704" s="125">
        <v>97</v>
      </c>
      <c r="D2704" s="126">
        <v>2950</v>
      </c>
      <c r="E2704" s="126">
        <v>286150</v>
      </c>
      <c r="F2704" s="125">
        <v>5</v>
      </c>
      <c r="G2704" s="125">
        <v>147</v>
      </c>
      <c r="H2704" s="126">
        <v>2800</v>
      </c>
      <c r="I2704" s="126">
        <v>411040</v>
      </c>
      <c r="J2704" s="125">
        <v>44</v>
      </c>
      <c r="K2704" s="125">
        <v>171</v>
      </c>
      <c r="L2704" s="126">
        <v>2983</v>
      </c>
      <c r="M2704" s="126">
        <v>512973</v>
      </c>
      <c r="N2704" s="125">
        <v>149</v>
      </c>
      <c r="O2704" s="125">
        <v>194</v>
      </c>
      <c r="P2704" s="126">
        <v>2975</v>
      </c>
      <c r="Q2704" s="126">
        <v>581225</v>
      </c>
      <c r="R2704" s="125">
        <v>185</v>
      </c>
      <c r="S2704" s="125">
        <v>226</v>
      </c>
      <c r="T2704" s="126">
        <v>2860</v>
      </c>
      <c r="U2704" s="126">
        <v>649641</v>
      </c>
      <c r="V2704" s="125">
        <v>40</v>
      </c>
      <c r="W2704" s="125">
        <v>262</v>
      </c>
      <c r="X2704" s="126">
        <v>2900</v>
      </c>
      <c r="Y2704" s="126">
        <v>761378</v>
      </c>
      <c r="Z2704" s="125">
        <v>17</v>
      </c>
      <c r="AA2704" s="125">
        <v>316</v>
      </c>
      <c r="AB2704" s="126">
        <v>2750</v>
      </c>
      <c r="AC2704" s="126">
        <v>868676</v>
      </c>
      <c r="AD2704" s="125">
        <v>75</v>
      </c>
      <c r="AE2704" s="125">
        <v>333</v>
      </c>
      <c r="AF2704" s="126">
        <v>2800</v>
      </c>
      <c r="AG2704" s="126">
        <v>938053</v>
      </c>
      <c r="AH2704" s="135"/>
      <c r="AI2704" s="135"/>
      <c r="AJ2704" s="135"/>
      <c r="AK2704" s="135"/>
      <c r="AL2704" s="135"/>
      <c r="AM2704" s="135"/>
      <c r="AN2704" s="135"/>
      <c r="AO2704" s="135"/>
      <c r="AP2704" s="125">
        <v>1</v>
      </c>
      <c r="AQ2704" s="125">
        <v>680</v>
      </c>
      <c r="AR2704" s="126">
        <v>2500</v>
      </c>
      <c r="AS2704" s="126">
        <v>1700000</v>
      </c>
    </row>
    <row r="2705" spans="1:45" ht="15.75" x14ac:dyDescent="0.25">
      <c r="A2705" s="114">
        <v>40627</v>
      </c>
      <c r="B2705" s="130"/>
      <c r="C2705" s="130"/>
      <c r="D2705" s="130"/>
      <c r="E2705" s="130"/>
      <c r="F2705" s="127">
        <v>25</v>
      </c>
      <c r="G2705" s="127">
        <v>134</v>
      </c>
      <c r="H2705" s="128">
        <v>2900</v>
      </c>
      <c r="I2705" s="128">
        <v>391148</v>
      </c>
      <c r="J2705" s="127">
        <v>36</v>
      </c>
      <c r="K2705" s="127">
        <v>174</v>
      </c>
      <c r="L2705" s="128">
        <v>2925</v>
      </c>
      <c r="M2705" s="128">
        <v>503158</v>
      </c>
      <c r="N2705" s="127">
        <v>19</v>
      </c>
      <c r="O2705" s="127">
        <v>200</v>
      </c>
      <c r="P2705" s="128">
        <v>2750</v>
      </c>
      <c r="Q2705" s="128">
        <v>550579</v>
      </c>
      <c r="R2705" s="127">
        <v>12</v>
      </c>
      <c r="S2705" s="127">
        <v>243</v>
      </c>
      <c r="T2705" s="128">
        <v>2740</v>
      </c>
      <c r="U2705" s="128">
        <v>664907</v>
      </c>
      <c r="V2705" s="127">
        <v>10</v>
      </c>
      <c r="W2705" s="127">
        <v>266</v>
      </c>
      <c r="X2705" s="128">
        <v>2640</v>
      </c>
      <c r="Y2705" s="128">
        <v>699792</v>
      </c>
      <c r="Z2705" s="127">
        <v>7</v>
      </c>
      <c r="AA2705" s="127">
        <v>305</v>
      </c>
      <c r="AB2705" s="128">
        <v>2640</v>
      </c>
      <c r="AC2705" s="128">
        <v>806331</v>
      </c>
      <c r="AD2705" s="127">
        <v>10</v>
      </c>
      <c r="AE2705" s="127">
        <v>335</v>
      </c>
      <c r="AF2705" s="128">
        <v>2580</v>
      </c>
      <c r="AG2705" s="128">
        <v>864816</v>
      </c>
      <c r="AH2705" s="131"/>
      <c r="AI2705" s="131"/>
      <c r="AJ2705" s="131"/>
      <c r="AK2705" s="131"/>
      <c r="AL2705" s="127">
        <v>1</v>
      </c>
      <c r="AM2705" s="127">
        <v>438</v>
      </c>
      <c r="AN2705" s="128">
        <v>2410</v>
      </c>
      <c r="AO2705" s="128">
        <v>1055580</v>
      </c>
      <c r="AP2705" s="125"/>
      <c r="AQ2705" s="131"/>
      <c r="AR2705" s="125"/>
      <c r="AS2705" s="131"/>
    </row>
    <row r="2706" spans="1:45" ht="15.75" x14ac:dyDescent="0.25">
      <c r="A2706" s="136">
        <v>40630</v>
      </c>
      <c r="AP2706">
        <v>1</v>
      </c>
      <c r="AQ2706" s="125">
        <v>534</v>
      </c>
      <c r="AR2706">
        <v>2350</v>
      </c>
      <c r="AS2706" s="126">
        <v>1231400</v>
      </c>
    </row>
    <row r="2707" spans="1:45" ht="15.75" x14ac:dyDescent="0.25">
      <c r="A2707" s="136">
        <v>40631</v>
      </c>
      <c r="B2707" s="6">
        <v>42</v>
      </c>
      <c r="C2707" s="6">
        <v>105</v>
      </c>
      <c r="D2707" s="6">
        <v>2320</v>
      </c>
      <c r="E2707" s="6">
        <v>264938</v>
      </c>
      <c r="F2707" s="6">
        <v>79</v>
      </c>
      <c r="G2707" s="6">
        <v>138</v>
      </c>
      <c r="H2707" s="6">
        <v>2888</v>
      </c>
      <c r="I2707" s="6">
        <v>396446</v>
      </c>
      <c r="J2707" s="6">
        <v>215</v>
      </c>
      <c r="K2707" s="6">
        <v>163</v>
      </c>
      <c r="L2707" s="6">
        <v>2868</v>
      </c>
      <c r="M2707" s="6">
        <v>468532</v>
      </c>
      <c r="N2707" s="6">
        <v>135</v>
      </c>
      <c r="O2707" s="6">
        <v>194</v>
      </c>
      <c r="P2707" s="6">
        <v>2864</v>
      </c>
      <c r="Q2707" s="6">
        <v>559869</v>
      </c>
      <c r="R2707" s="6">
        <v>25</v>
      </c>
      <c r="S2707" s="6">
        <v>234</v>
      </c>
      <c r="T2707" s="6">
        <v>2925</v>
      </c>
      <c r="U2707" s="6">
        <v>659144</v>
      </c>
      <c r="V2707" s="6">
        <v>21</v>
      </c>
      <c r="W2707" s="6">
        <v>271</v>
      </c>
      <c r="X2707" s="6">
        <v>2660</v>
      </c>
      <c r="Y2707" s="6">
        <v>719720</v>
      </c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>
        <v>2</v>
      </c>
      <c r="AQ2707" s="125">
        <v>536</v>
      </c>
      <c r="AR2707" s="6">
        <v>2325</v>
      </c>
      <c r="AS2707" s="126">
        <v>1244700</v>
      </c>
    </row>
    <row r="2708" spans="1:45" ht="15.75" x14ac:dyDescent="0.25">
      <c r="A2708" s="136">
        <v>40631</v>
      </c>
      <c r="V2708" s="6">
        <v>1</v>
      </c>
      <c r="W2708" s="6">
        <v>250</v>
      </c>
      <c r="X2708" s="6">
        <v>3000</v>
      </c>
      <c r="Y2708" s="6">
        <v>750000</v>
      </c>
      <c r="AP2708">
        <v>4</v>
      </c>
      <c r="AQ2708" s="125">
        <v>518</v>
      </c>
      <c r="AR2708">
        <v>2427</v>
      </c>
      <c r="AS2708" s="126">
        <v>1262800</v>
      </c>
    </row>
    <row r="2709" spans="1:45" x14ac:dyDescent="0.2">
      <c r="A2709" s="136">
        <v>40632</v>
      </c>
      <c r="N2709">
        <v>49</v>
      </c>
      <c r="O2709">
        <v>195</v>
      </c>
      <c r="P2709">
        <v>2883</v>
      </c>
      <c r="Q2709">
        <v>566959</v>
      </c>
      <c r="R2709">
        <v>31</v>
      </c>
      <c r="S2709">
        <v>229</v>
      </c>
      <c r="T2709">
        <v>2900</v>
      </c>
      <c r="U2709">
        <v>663258</v>
      </c>
      <c r="Z2709">
        <v>14</v>
      </c>
      <c r="AA2709">
        <v>299</v>
      </c>
      <c r="AB2709">
        <v>2600</v>
      </c>
      <c r="AC2709">
        <v>777771</v>
      </c>
    </row>
    <row r="2710" spans="1:45" ht="15.75" x14ac:dyDescent="0.25">
      <c r="A2710" s="136">
        <v>40633</v>
      </c>
      <c r="AP2710" s="6">
        <v>5</v>
      </c>
      <c r="AQ2710" s="6">
        <v>586</v>
      </c>
      <c r="AR2710" s="6">
        <v>2430</v>
      </c>
      <c r="AS2710" s="6">
        <v>1417580</v>
      </c>
    </row>
    <row r="2711" spans="1:45" ht="15.75" x14ac:dyDescent="0.25">
      <c r="A2711" s="136">
        <v>40633</v>
      </c>
      <c r="B2711">
        <v>17</v>
      </c>
      <c r="C2711">
        <v>127</v>
      </c>
      <c r="D2711">
        <v>2667</v>
      </c>
      <c r="E2711">
        <v>342694</v>
      </c>
      <c r="F2711">
        <v>15</v>
      </c>
      <c r="G2711">
        <v>139</v>
      </c>
      <c r="H2711">
        <v>2817</v>
      </c>
      <c r="I2711">
        <v>389727</v>
      </c>
      <c r="J2711">
        <v>49</v>
      </c>
      <c r="K2711">
        <v>164</v>
      </c>
      <c r="L2711">
        <v>2800</v>
      </c>
      <c r="M2711">
        <v>460073</v>
      </c>
      <c r="N2711">
        <v>274</v>
      </c>
      <c r="O2711">
        <v>205</v>
      </c>
      <c r="P2711">
        <v>2900</v>
      </c>
      <c r="Q2711">
        <v>598049</v>
      </c>
      <c r="R2711">
        <v>159</v>
      </c>
      <c r="S2711">
        <v>233</v>
      </c>
      <c r="T2711">
        <v>2931</v>
      </c>
      <c r="U2711">
        <v>686379</v>
      </c>
      <c r="V2711">
        <v>106</v>
      </c>
      <c r="W2711">
        <v>266</v>
      </c>
      <c r="X2711">
        <v>2800</v>
      </c>
      <c r="Y2711">
        <v>746951</v>
      </c>
      <c r="Z2711">
        <v>89</v>
      </c>
      <c r="AA2711">
        <v>297</v>
      </c>
      <c r="AB2711">
        <v>2720</v>
      </c>
      <c r="AC2711">
        <v>814047</v>
      </c>
      <c r="AD2711">
        <v>103</v>
      </c>
      <c r="AE2711">
        <v>335</v>
      </c>
      <c r="AF2711">
        <v>2700</v>
      </c>
      <c r="AG2711">
        <v>904139</v>
      </c>
      <c r="AH2711">
        <v>91</v>
      </c>
      <c r="AI2711">
        <v>374</v>
      </c>
      <c r="AJ2711">
        <v>2630</v>
      </c>
      <c r="AK2711">
        <v>992778</v>
      </c>
      <c r="AP2711">
        <v>17</v>
      </c>
      <c r="AQ2711" s="125">
        <v>509</v>
      </c>
      <c r="AR2711">
        <v>2688</v>
      </c>
      <c r="AS2711" s="126">
        <v>1423313</v>
      </c>
    </row>
    <row r="2713" spans="1:45" x14ac:dyDescent="0.2">
      <c r="A2713" s="114">
        <v>40634</v>
      </c>
      <c r="B2713" s="118">
        <v>22</v>
      </c>
      <c r="C2713" s="118">
        <v>114</v>
      </c>
      <c r="D2713" s="118">
        <v>2800</v>
      </c>
      <c r="E2713" s="118">
        <v>309191</v>
      </c>
      <c r="F2713" s="118">
        <v>30</v>
      </c>
      <c r="G2713" s="118">
        <v>143</v>
      </c>
      <c r="H2713" s="118">
        <v>2850</v>
      </c>
      <c r="I2713" s="118">
        <v>408690</v>
      </c>
      <c r="J2713" s="118">
        <v>27</v>
      </c>
      <c r="K2713" s="118">
        <v>150</v>
      </c>
      <c r="L2713" s="118">
        <v>2800</v>
      </c>
      <c r="M2713" s="118">
        <v>418963</v>
      </c>
      <c r="N2713" s="118">
        <v>113</v>
      </c>
      <c r="O2713" s="118">
        <v>186</v>
      </c>
      <c r="P2713" s="118">
        <v>2955</v>
      </c>
      <c r="Q2713" s="118">
        <v>549592</v>
      </c>
      <c r="R2713" s="118"/>
      <c r="S2713" s="118"/>
      <c r="T2713" s="118"/>
      <c r="U2713" s="118"/>
      <c r="V2713" s="101"/>
      <c r="W2713" s="101"/>
      <c r="X2713" s="102"/>
      <c r="Y2713" s="102"/>
      <c r="Z2713" s="118">
        <v>45</v>
      </c>
      <c r="AA2713" s="118">
        <v>313</v>
      </c>
      <c r="AB2713" s="118">
        <v>2713</v>
      </c>
      <c r="AC2713" s="118">
        <v>849546</v>
      </c>
      <c r="AD2713" s="118">
        <v>36</v>
      </c>
      <c r="AE2713" s="118">
        <v>330</v>
      </c>
      <c r="AF2713" s="118">
        <v>2730</v>
      </c>
      <c r="AG2713" s="118">
        <v>900233</v>
      </c>
      <c r="AH2713" s="98"/>
      <c r="AI2713" s="98"/>
      <c r="AJ2713" s="98"/>
      <c r="AK2713" s="98"/>
      <c r="AL2713" s="98"/>
      <c r="AM2713" s="98"/>
      <c r="AN2713" s="98"/>
      <c r="AO2713" s="98"/>
      <c r="AP2713" s="101"/>
      <c r="AQ2713" s="101"/>
      <c r="AR2713" s="102"/>
      <c r="AS2713" s="102"/>
    </row>
    <row r="2714" spans="1:45" x14ac:dyDescent="0.2">
      <c r="A2714" s="114">
        <v>40637</v>
      </c>
      <c r="B2714" s="118">
        <v>21</v>
      </c>
      <c r="C2714" s="118">
        <v>123</v>
      </c>
      <c r="D2714" s="118">
        <v>3150</v>
      </c>
      <c r="E2714" s="118">
        <v>387000</v>
      </c>
      <c r="F2714" s="118">
        <v>27</v>
      </c>
      <c r="G2714" s="118">
        <v>137</v>
      </c>
      <c r="H2714" s="118">
        <v>3000</v>
      </c>
      <c r="I2714" s="118">
        <v>411333</v>
      </c>
      <c r="J2714" s="118">
        <v>91</v>
      </c>
      <c r="K2714" s="118">
        <v>159</v>
      </c>
      <c r="L2714" s="118">
        <v>3038</v>
      </c>
      <c r="M2714" s="118">
        <v>484371</v>
      </c>
      <c r="N2714" s="118">
        <v>297</v>
      </c>
      <c r="O2714" s="118">
        <v>192</v>
      </c>
      <c r="P2714" s="118">
        <v>2967</v>
      </c>
      <c r="Q2714" s="118">
        <v>586088</v>
      </c>
      <c r="R2714" s="118">
        <v>49</v>
      </c>
      <c r="S2714" s="118">
        <v>233</v>
      </c>
      <c r="T2714" s="118">
        <v>2903</v>
      </c>
      <c r="U2714" s="118">
        <v>690960</v>
      </c>
      <c r="V2714" s="118">
        <v>40</v>
      </c>
      <c r="W2714" s="118">
        <v>258</v>
      </c>
      <c r="X2714" s="118">
        <v>2760</v>
      </c>
      <c r="Y2714" s="118">
        <v>711114</v>
      </c>
      <c r="Z2714" s="118">
        <v>106</v>
      </c>
      <c r="AA2714" s="118">
        <v>304</v>
      </c>
      <c r="AB2714" s="118">
        <v>2734</v>
      </c>
      <c r="AC2714" s="118">
        <v>838938</v>
      </c>
      <c r="AD2714" s="118">
        <v>38</v>
      </c>
      <c r="AE2714" s="118">
        <v>327</v>
      </c>
      <c r="AF2714" s="118">
        <v>2770</v>
      </c>
      <c r="AG2714" s="118">
        <v>906764</v>
      </c>
      <c r="AH2714" s="118">
        <v>68</v>
      </c>
      <c r="AI2714" s="118">
        <v>388</v>
      </c>
      <c r="AJ2714" s="118">
        <v>2680</v>
      </c>
      <c r="AK2714" s="118">
        <v>1039026</v>
      </c>
      <c r="AL2714" s="105"/>
      <c r="AM2714" s="105"/>
      <c r="AN2714" s="137"/>
      <c r="AO2714" s="137"/>
      <c r="AP2714" s="105"/>
      <c r="AQ2714" s="105"/>
      <c r="AR2714" s="137"/>
      <c r="AS2714" s="137"/>
    </row>
    <row r="2715" spans="1:45" x14ac:dyDescent="0.2">
      <c r="A2715" s="114">
        <v>40638</v>
      </c>
      <c r="B2715" s="101"/>
      <c r="C2715" s="101"/>
      <c r="D2715" s="102"/>
      <c r="E2715" s="102"/>
      <c r="F2715" s="101"/>
      <c r="G2715" s="101"/>
      <c r="H2715" s="102"/>
      <c r="I2715" s="102"/>
      <c r="J2715" s="101"/>
      <c r="K2715" s="101"/>
      <c r="L2715" s="102"/>
      <c r="M2715" s="102"/>
      <c r="N2715" s="101"/>
      <c r="O2715" s="101"/>
      <c r="P2715" s="102"/>
      <c r="Q2715" s="102"/>
      <c r="R2715" s="101"/>
      <c r="S2715" s="101"/>
      <c r="T2715" s="102"/>
      <c r="U2715" s="102"/>
      <c r="V2715" s="101"/>
      <c r="W2715" s="101"/>
      <c r="X2715" s="102"/>
      <c r="Y2715" s="102"/>
      <c r="Z2715" s="101"/>
      <c r="AA2715" s="101"/>
      <c r="AB2715" s="102"/>
      <c r="AC2715" s="102"/>
      <c r="AD2715" s="101"/>
      <c r="AE2715" s="101"/>
      <c r="AF2715" s="102"/>
      <c r="AG2715" s="102"/>
      <c r="AH2715" s="101"/>
      <c r="AI2715" s="101"/>
      <c r="AJ2715" s="102"/>
      <c r="AK2715" s="102"/>
      <c r="AL2715" s="101"/>
      <c r="AM2715" s="101"/>
      <c r="AN2715" s="102"/>
      <c r="AO2715" s="102"/>
      <c r="AP2715" s="108">
        <v>11</v>
      </c>
      <c r="AQ2715" s="108">
        <v>555</v>
      </c>
      <c r="AR2715" s="108">
        <v>2512</v>
      </c>
      <c r="AS2715" s="108">
        <v>1395978</v>
      </c>
    </row>
    <row r="2716" spans="1:45" x14ac:dyDescent="0.2">
      <c r="A2716" s="114">
        <v>40639</v>
      </c>
      <c r="B2716" s="105"/>
      <c r="C2716" s="105"/>
      <c r="D2716" s="137"/>
      <c r="E2716" s="137"/>
      <c r="F2716" s="108">
        <v>14</v>
      </c>
      <c r="G2716" s="108">
        <v>144</v>
      </c>
      <c r="H2716" s="108">
        <v>2950</v>
      </c>
      <c r="I2716" s="108">
        <v>426064</v>
      </c>
      <c r="J2716" s="105"/>
      <c r="K2716" s="105"/>
      <c r="L2716" s="137"/>
      <c r="M2716" s="137"/>
      <c r="N2716" s="108">
        <v>52</v>
      </c>
      <c r="O2716" s="108">
        <v>204</v>
      </c>
      <c r="P2716" s="108">
        <v>2967</v>
      </c>
      <c r="Q2716" s="108">
        <v>606346</v>
      </c>
      <c r="R2716" s="108">
        <v>20</v>
      </c>
      <c r="S2716" s="108">
        <v>226</v>
      </c>
      <c r="T2716" s="108">
        <v>2850</v>
      </c>
      <c r="U2716" s="108">
        <v>659055</v>
      </c>
      <c r="V2716" s="108">
        <v>13</v>
      </c>
      <c r="W2716" s="108">
        <v>270</v>
      </c>
      <c r="X2716" s="108">
        <v>3000</v>
      </c>
      <c r="Y2716" s="108">
        <v>810923</v>
      </c>
      <c r="Z2716" s="105"/>
      <c r="AA2716" s="105"/>
      <c r="AB2716" s="137"/>
      <c r="AC2716" s="137"/>
      <c r="AD2716" s="108">
        <v>1</v>
      </c>
      <c r="AE2716" s="108">
        <v>324</v>
      </c>
      <c r="AF2716" s="108">
        <v>2450</v>
      </c>
      <c r="AG2716" s="108">
        <v>793800</v>
      </c>
      <c r="AH2716" s="98"/>
      <c r="AI2716" s="98"/>
      <c r="AJ2716" s="98"/>
      <c r="AK2716" s="98"/>
      <c r="AL2716" s="105"/>
      <c r="AM2716" s="105"/>
      <c r="AN2716" s="137"/>
      <c r="AO2716" s="137"/>
      <c r="AP2716" s="108">
        <v>2</v>
      </c>
      <c r="AQ2716" s="108">
        <v>412</v>
      </c>
      <c r="AR2716" s="108">
        <v>2570</v>
      </c>
      <c r="AS2716" s="108">
        <v>1058540</v>
      </c>
    </row>
    <row r="2717" spans="1:45" x14ac:dyDescent="0.2">
      <c r="A2717" s="114">
        <v>40640</v>
      </c>
      <c r="B2717" s="102"/>
      <c r="C2717" s="102"/>
      <c r="D2717" s="102"/>
      <c r="E2717" s="102"/>
      <c r="F2717" s="101"/>
      <c r="G2717" s="101"/>
      <c r="H2717" s="102"/>
      <c r="I2717" s="102"/>
      <c r="J2717" s="101"/>
      <c r="K2717" s="101"/>
      <c r="L2717" s="102"/>
      <c r="M2717" s="102"/>
      <c r="N2717" s="101"/>
      <c r="O2717" s="101"/>
      <c r="P2717" s="102"/>
      <c r="Q2717" s="102"/>
      <c r="R2717" s="101"/>
      <c r="S2717" s="101"/>
      <c r="T2717" s="102"/>
      <c r="U2717" s="102"/>
      <c r="V2717" s="98"/>
      <c r="W2717" s="98"/>
      <c r="X2717" s="98"/>
      <c r="Y2717" s="98"/>
      <c r="Z2717" s="98"/>
      <c r="AA2717" s="98"/>
      <c r="AB2717" s="98"/>
      <c r="AC2717" s="98"/>
      <c r="AD2717" s="98"/>
      <c r="AE2717" s="98"/>
      <c r="AF2717" s="98"/>
      <c r="AG2717" s="98"/>
      <c r="AH2717" s="101"/>
      <c r="AI2717" s="101"/>
      <c r="AJ2717" s="102"/>
      <c r="AK2717" s="102"/>
      <c r="AL2717" s="98"/>
      <c r="AM2717" s="98"/>
      <c r="AN2717" s="98"/>
      <c r="AO2717" s="98"/>
      <c r="AP2717" s="118">
        <v>2</v>
      </c>
      <c r="AQ2717" s="118">
        <v>690</v>
      </c>
      <c r="AR2717" s="118">
        <v>2450</v>
      </c>
      <c r="AS2717" s="118">
        <v>1683000</v>
      </c>
    </row>
    <row r="2718" spans="1:45" x14ac:dyDescent="0.2">
      <c r="A2718" s="114">
        <v>40640</v>
      </c>
      <c r="B2718" s="108">
        <v>3</v>
      </c>
      <c r="C2718" s="108">
        <v>113</v>
      </c>
      <c r="D2718" s="108">
        <v>2650</v>
      </c>
      <c r="E2718" s="108">
        <v>298567</v>
      </c>
      <c r="F2718" s="108">
        <v>27</v>
      </c>
      <c r="G2718" s="108">
        <v>140</v>
      </c>
      <c r="H2718" s="108">
        <v>3200</v>
      </c>
      <c r="I2718" s="108">
        <v>448711</v>
      </c>
      <c r="J2718" s="108">
        <v>53</v>
      </c>
      <c r="K2718" s="108">
        <v>168</v>
      </c>
      <c r="L2718" s="108">
        <v>2940</v>
      </c>
      <c r="M2718" s="108">
        <v>511466</v>
      </c>
      <c r="N2718" s="108">
        <v>123</v>
      </c>
      <c r="O2718" s="108">
        <v>210</v>
      </c>
      <c r="P2718" s="108">
        <v>2894</v>
      </c>
      <c r="Q2718" s="108">
        <v>611794</v>
      </c>
      <c r="R2718" s="108">
        <v>180</v>
      </c>
      <c r="S2718" s="108">
        <v>231</v>
      </c>
      <c r="T2718" s="108">
        <v>2894</v>
      </c>
      <c r="U2718" s="108">
        <v>668301</v>
      </c>
      <c r="V2718" s="108">
        <v>20</v>
      </c>
      <c r="W2718" s="108">
        <v>239</v>
      </c>
      <c r="X2718" s="108">
        <v>3200</v>
      </c>
      <c r="Y2718" s="108">
        <v>765760</v>
      </c>
      <c r="Z2718" s="108">
        <v>139</v>
      </c>
      <c r="AA2718" s="108">
        <v>301</v>
      </c>
      <c r="AB2718" s="108">
        <v>2705</v>
      </c>
      <c r="AC2718" s="108">
        <v>814844</v>
      </c>
      <c r="AD2718" s="108">
        <v>91</v>
      </c>
      <c r="AE2718" s="108">
        <v>350</v>
      </c>
      <c r="AF2718" s="108">
        <v>2632</v>
      </c>
      <c r="AG2718" s="108">
        <v>918374</v>
      </c>
      <c r="AH2718" s="101"/>
      <c r="AI2718" s="101"/>
      <c r="AJ2718" s="101"/>
      <c r="AK2718" s="101"/>
      <c r="AL2718" s="108">
        <v>2</v>
      </c>
      <c r="AM2718" s="108">
        <v>513</v>
      </c>
      <c r="AN2718" s="108">
        <v>2300</v>
      </c>
      <c r="AO2718" s="108">
        <v>1179900</v>
      </c>
      <c r="AP2718" s="108">
        <v>2</v>
      </c>
      <c r="AQ2718" s="108">
        <v>534</v>
      </c>
      <c r="AR2718" s="108">
        <v>2520</v>
      </c>
      <c r="AS2718" s="108">
        <v>1345680</v>
      </c>
    </row>
    <row r="2719" spans="1:45" x14ac:dyDescent="0.2">
      <c r="A2719" s="114">
        <v>40641</v>
      </c>
      <c r="B2719" s="101"/>
      <c r="C2719" s="101"/>
      <c r="D2719" s="102"/>
      <c r="E2719" s="102"/>
      <c r="F2719" s="118">
        <v>19</v>
      </c>
      <c r="G2719" s="118">
        <v>131</v>
      </c>
      <c r="H2719" s="118">
        <v>2950</v>
      </c>
      <c r="I2719" s="118">
        <v>386916</v>
      </c>
      <c r="J2719" s="118">
        <v>121</v>
      </c>
      <c r="K2719" s="118">
        <v>152</v>
      </c>
      <c r="L2719" s="118">
        <v>3050</v>
      </c>
      <c r="M2719" s="118">
        <v>463701</v>
      </c>
      <c r="N2719" s="118">
        <v>127</v>
      </c>
      <c r="O2719" s="118">
        <v>198</v>
      </c>
      <c r="P2719" s="118">
        <v>3000</v>
      </c>
      <c r="Q2719" s="118">
        <v>595087</v>
      </c>
      <c r="R2719" s="101"/>
      <c r="S2719" s="101"/>
      <c r="T2719" s="102"/>
      <c r="U2719" s="102"/>
      <c r="V2719" s="101"/>
      <c r="W2719" s="101"/>
      <c r="X2719" s="102"/>
      <c r="Y2719" s="102"/>
      <c r="Z2719" s="101"/>
      <c r="AA2719" s="101"/>
      <c r="AB2719" s="102"/>
      <c r="AC2719" s="102"/>
      <c r="AD2719" s="101"/>
      <c r="AE2719" s="101"/>
      <c r="AF2719" s="102"/>
      <c r="AG2719" s="102"/>
      <c r="AH2719" s="101"/>
      <c r="AI2719" s="101"/>
      <c r="AJ2719" s="102"/>
      <c r="AK2719" s="102"/>
      <c r="AL2719" s="98"/>
      <c r="AM2719" s="98"/>
      <c r="AN2719" s="98"/>
      <c r="AO2719" s="98"/>
      <c r="AP2719" s="101"/>
      <c r="AQ2719" s="101"/>
      <c r="AR2719" s="102"/>
      <c r="AS2719" s="102"/>
    </row>
    <row r="2720" spans="1:45" x14ac:dyDescent="0.2">
      <c r="A2720" s="114">
        <v>40644</v>
      </c>
      <c r="B2720" s="105"/>
      <c r="C2720" s="105"/>
      <c r="D2720" s="137"/>
      <c r="E2720" s="137"/>
      <c r="F2720" s="105"/>
      <c r="G2720" s="105"/>
      <c r="H2720" s="137"/>
      <c r="I2720" s="137"/>
      <c r="J2720" s="105"/>
      <c r="K2720" s="105"/>
      <c r="L2720" s="137"/>
      <c r="M2720" s="137"/>
      <c r="N2720" s="105"/>
      <c r="O2720" s="105"/>
      <c r="P2720" s="137"/>
      <c r="Q2720" s="137"/>
      <c r="R2720" s="105"/>
      <c r="S2720" s="105"/>
      <c r="T2720" s="137"/>
      <c r="U2720" s="137"/>
      <c r="V2720" s="105"/>
      <c r="W2720" s="105"/>
      <c r="X2720" s="137"/>
      <c r="Y2720" s="137"/>
      <c r="Z2720" s="105"/>
      <c r="AA2720" s="105"/>
      <c r="AB2720" s="137"/>
      <c r="AC2720" s="137"/>
      <c r="AD2720" s="105"/>
      <c r="AE2720" s="105"/>
      <c r="AF2720" s="137"/>
      <c r="AG2720" s="137"/>
      <c r="AH2720" s="105"/>
      <c r="AI2720" s="105"/>
      <c r="AJ2720" s="137"/>
      <c r="AK2720" s="137"/>
      <c r="AL2720" s="108">
        <v>5</v>
      </c>
      <c r="AM2720" s="108">
        <v>463</v>
      </c>
      <c r="AN2720" s="108">
        <v>2450</v>
      </c>
      <c r="AO2720" s="108">
        <v>1142060</v>
      </c>
      <c r="AP2720" s="108">
        <v>1</v>
      </c>
      <c r="AQ2720" s="108">
        <v>564</v>
      </c>
      <c r="AR2720" s="108">
        <v>2100</v>
      </c>
      <c r="AS2720" s="108">
        <v>1184400</v>
      </c>
    </row>
    <row r="2721" spans="1:45" x14ac:dyDescent="0.2">
      <c r="A2721" s="114">
        <v>40645</v>
      </c>
      <c r="B2721" s="108">
        <v>15</v>
      </c>
      <c r="C2721" s="108">
        <v>109</v>
      </c>
      <c r="D2721" s="108">
        <v>2825</v>
      </c>
      <c r="E2721" s="108">
        <v>303767</v>
      </c>
      <c r="F2721" s="108">
        <v>95</v>
      </c>
      <c r="G2721" s="108">
        <v>141</v>
      </c>
      <c r="H2721" s="108">
        <v>3088</v>
      </c>
      <c r="I2721" s="108">
        <v>437303</v>
      </c>
      <c r="J2721" s="108">
        <v>124</v>
      </c>
      <c r="K2721" s="108">
        <v>168</v>
      </c>
      <c r="L2721" s="108">
        <v>2975</v>
      </c>
      <c r="M2721" s="108">
        <v>505698</v>
      </c>
      <c r="N2721" s="108">
        <v>418</v>
      </c>
      <c r="O2721" s="108">
        <v>202</v>
      </c>
      <c r="P2721" s="108">
        <v>2996</v>
      </c>
      <c r="Q2721" s="108">
        <v>614060</v>
      </c>
      <c r="R2721" s="108">
        <v>23</v>
      </c>
      <c r="S2721" s="108">
        <v>229</v>
      </c>
      <c r="T2721" s="108">
        <v>3000</v>
      </c>
      <c r="U2721" s="108">
        <v>688174</v>
      </c>
      <c r="V2721" s="108">
        <v>77</v>
      </c>
      <c r="W2721" s="108">
        <v>261</v>
      </c>
      <c r="X2721" s="108">
        <v>2770</v>
      </c>
      <c r="Y2721" s="108">
        <v>722720</v>
      </c>
      <c r="Z2721" s="108">
        <v>18</v>
      </c>
      <c r="AA2721" s="108">
        <v>289</v>
      </c>
      <c r="AB2721" s="108">
        <v>2760</v>
      </c>
      <c r="AC2721" s="108">
        <v>798253</v>
      </c>
      <c r="AD2721" s="108">
        <v>17</v>
      </c>
      <c r="AE2721" s="108">
        <v>355</v>
      </c>
      <c r="AF2721" s="108">
        <v>2720</v>
      </c>
      <c r="AG2721" s="108">
        <v>965440</v>
      </c>
      <c r="AH2721" s="101"/>
      <c r="AI2721" s="101"/>
      <c r="AJ2721" s="102"/>
      <c r="AK2721" s="102"/>
      <c r="AL2721" s="98"/>
      <c r="AM2721" s="98"/>
      <c r="AN2721" s="98"/>
      <c r="AO2721" s="98"/>
      <c r="AP2721" s="105"/>
      <c r="AQ2721" s="105"/>
      <c r="AR2721" s="137"/>
      <c r="AS2721" s="102"/>
    </row>
    <row r="2722" spans="1:45" x14ac:dyDescent="0.2">
      <c r="A2722" s="114">
        <v>40645</v>
      </c>
      <c r="B2722" s="102"/>
      <c r="C2722" s="102"/>
      <c r="D2722" s="102"/>
      <c r="E2722" s="102"/>
      <c r="F2722" s="98"/>
      <c r="G2722" s="98"/>
      <c r="H2722" s="98"/>
      <c r="I2722" s="98"/>
      <c r="J2722" s="98"/>
      <c r="K2722" s="98"/>
      <c r="L2722" s="98"/>
      <c r="M2722" s="98"/>
      <c r="N2722" s="98"/>
      <c r="O2722" s="98"/>
      <c r="P2722" s="98"/>
      <c r="Q2722" s="98"/>
      <c r="R2722" s="98"/>
      <c r="S2722" s="98"/>
      <c r="T2722" s="98"/>
      <c r="U2722" s="98"/>
      <c r="V2722" s="98"/>
      <c r="W2722" s="98"/>
      <c r="X2722" s="98"/>
      <c r="Y2722" s="98"/>
      <c r="Z2722" s="98"/>
      <c r="AA2722" s="98"/>
      <c r="AB2722" s="98"/>
      <c r="AC2722" s="98"/>
      <c r="AD2722" s="98"/>
      <c r="AE2722" s="98"/>
      <c r="AF2722" s="98"/>
      <c r="AG2722" s="98"/>
      <c r="AH2722" s="98"/>
      <c r="AI2722" s="98"/>
      <c r="AJ2722" s="98"/>
      <c r="AK2722" s="98"/>
      <c r="AL2722" s="105"/>
      <c r="AM2722" s="105"/>
      <c r="AN2722" s="137"/>
      <c r="AO2722" s="137"/>
      <c r="AP2722" s="105"/>
      <c r="AQ2722" s="105"/>
      <c r="AR2722" s="137"/>
      <c r="AS2722" s="137"/>
    </row>
    <row r="2723" spans="1:45" x14ac:dyDescent="0.2">
      <c r="A2723" s="114">
        <v>40646</v>
      </c>
      <c r="B2723" s="101"/>
      <c r="C2723" s="101"/>
      <c r="D2723" s="102"/>
      <c r="E2723" s="102"/>
      <c r="F2723" s="108">
        <v>25</v>
      </c>
      <c r="G2723" s="108">
        <v>137</v>
      </c>
      <c r="H2723" s="108">
        <v>2950</v>
      </c>
      <c r="I2723" s="108">
        <v>403324</v>
      </c>
      <c r="J2723" s="108">
        <v>57</v>
      </c>
      <c r="K2723" s="108">
        <v>169</v>
      </c>
      <c r="L2723" s="108">
        <v>2933</v>
      </c>
      <c r="M2723" s="108">
        <v>498330</v>
      </c>
      <c r="N2723" s="108">
        <v>82</v>
      </c>
      <c r="O2723" s="108">
        <v>199</v>
      </c>
      <c r="P2723" s="108">
        <v>2912</v>
      </c>
      <c r="Q2723" s="108">
        <v>577800</v>
      </c>
      <c r="R2723" s="108">
        <v>24</v>
      </c>
      <c r="S2723" s="108">
        <v>220</v>
      </c>
      <c r="T2723" s="108">
        <v>2700</v>
      </c>
      <c r="U2723" s="108">
        <v>595350</v>
      </c>
      <c r="V2723" s="108">
        <v>39</v>
      </c>
      <c r="W2723" s="108">
        <v>255</v>
      </c>
      <c r="X2723" s="108">
        <v>2675</v>
      </c>
      <c r="Y2723" s="108">
        <v>681364</v>
      </c>
      <c r="Z2723" s="108">
        <v>22</v>
      </c>
      <c r="AA2723" s="108">
        <v>282</v>
      </c>
      <c r="AB2723" s="108">
        <v>2640</v>
      </c>
      <c r="AC2723" s="108">
        <v>744960</v>
      </c>
      <c r="AD2723" s="101"/>
      <c r="AE2723" s="101"/>
      <c r="AF2723" s="102"/>
      <c r="AG2723" s="102"/>
      <c r="AH2723" s="101"/>
      <c r="AI2723" s="101"/>
      <c r="AJ2723" s="101"/>
      <c r="AK2723" s="101"/>
      <c r="AL2723" s="101"/>
      <c r="AM2723" s="101"/>
      <c r="AN2723" s="101"/>
      <c r="AO2723" s="101"/>
      <c r="AP2723" s="108">
        <v>1</v>
      </c>
      <c r="AQ2723" s="108">
        <v>654</v>
      </c>
      <c r="AR2723" s="108">
        <v>2460</v>
      </c>
      <c r="AS2723" s="108">
        <v>1608840</v>
      </c>
    </row>
    <row r="2724" spans="1:45" x14ac:dyDescent="0.2">
      <c r="A2724" s="114">
        <v>40647</v>
      </c>
      <c r="B2724" s="102"/>
      <c r="C2724" s="102"/>
      <c r="D2724" s="102"/>
      <c r="E2724" s="102"/>
      <c r="F2724" s="98"/>
      <c r="G2724" s="98"/>
      <c r="H2724" s="98"/>
      <c r="I2724" s="98"/>
      <c r="J2724" s="98"/>
      <c r="K2724" s="98"/>
      <c r="L2724" s="98"/>
      <c r="M2724" s="98"/>
      <c r="N2724" s="98"/>
      <c r="O2724" s="98"/>
      <c r="P2724" s="98"/>
      <c r="Q2724" s="98"/>
      <c r="R2724" s="98"/>
      <c r="S2724" s="98"/>
      <c r="T2724" s="98"/>
      <c r="U2724" s="98"/>
      <c r="V2724" s="98"/>
      <c r="W2724" s="98"/>
      <c r="X2724" s="98"/>
      <c r="Y2724" s="98"/>
      <c r="Z2724" s="98"/>
      <c r="AA2724" s="98"/>
      <c r="AB2724" s="98"/>
      <c r="AC2724" s="98"/>
      <c r="AD2724" s="98"/>
      <c r="AE2724" s="98"/>
      <c r="AF2724" s="98"/>
      <c r="AG2724" s="98"/>
      <c r="AH2724" s="108">
        <v>3</v>
      </c>
      <c r="AI2724" s="108">
        <v>395</v>
      </c>
      <c r="AJ2724" s="108">
        <v>2550</v>
      </c>
      <c r="AK2724" s="108">
        <v>1008100</v>
      </c>
      <c r="AL2724" s="98"/>
      <c r="AM2724" s="98"/>
      <c r="AN2724" s="98"/>
      <c r="AO2724" s="98"/>
      <c r="AP2724" s="108">
        <v>2</v>
      </c>
      <c r="AQ2724" s="108">
        <v>765</v>
      </c>
      <c r="AR2724" s="108">
        <v>2525</v>
      </c>
      <c r="AS2724" s="108">
        <v>1970950</v>
      </c>
    </row>
    <row r="2725" spans="1:45" x14ac:dyDescent="0.2">
      <c r="A2725" s="114">
        <v>40647</v>
      </c>
      <c r="B2725" s="108">
        <v>99</v>
      </c>
      <c r="C2725" s="108">
        <v>124</v>
      </c>
      <c r="D2725" s="108">
        <v>2800</v>
      </c>
      <c r="E2725" s="108">
        <v>348609</v>
      </c>
      <c r="F2725" s="108">
        <v>50</v>
      </c>
      <c r="G2725" s="108">
        <v>145</v>
      </c>
      <c r="H2725" s="108">
        <v>2900</v>
      </c>
      <c r="I2725" s="108">
        <v>420370</v>
      </c>
      <c r="J2725" s="108">
        <v>99</v>
      </c>
      <c r="K2725" s="108">
        <v>164</v>
      </c>
      <c r="L2725" s="108">
        <v>2807</v>
      </c>
      <c r="M2725" s="108">
        <v>460336</v>
      </c>
      <c r="N2725" s="108">
        <v>161</v>
      </c>
      <c r="O2725" s="108">
        <v>196</v>
      </c>
      <c r="P2725" s="108">
        <v>2839</v>
      </c>
      <c r="Q2725" s="108">
        <v>550135</v>
      </c>
      <c r="R2725" s="108">
        <v>75</v>
      </c>
      <c r="S2725" s="108">
        <v>229</v>
      </c>
      <c r="T2725" s="108">
        <v>2880</v>
      </c>
      <c r="U2725" s="108">
        <v>661440</v>
      </c>
      <c r="V2725" s="108">
        <v>247</v>
      </c>
      <c r="W2725" s="108">
        <v>265</v>
      </c>
      <c r="X2725" s="108">
        <v>2753</v>
      </c>
      <c r="Y2725" s="108">
        <v>730175</v>
      </c>
      <c r="Z2725" s="108">
        <v>134</v>
      </c>
      <c r="AA2725" s="108">
        <v>296</v>
      </c>
      <c r="AB2725" s="108">
        <v>2731</v>
      </c>
      <c r="AC2725" s="108">
        <v>808460</v>
      </c>
      <c r="AD2725" s="108">
        <v>101</v>
      </c>
      <c r="AE2725" s="108">
        <v>334</v>
      </c>
      <c r="AF2725" s="108">
        <v>2700</v>
      </c>
      <c r="AG2725" s="108">
        <v>902068</v>
      </c>
      <c r="AH2725" s="108">
        <v>31</v>
      </c>
      <c r="AI2725" s="108">
        <v>369</v>
      </c>
      <c r="AJ2725" s="108">
        <v>2500</v>
      </c>
      <c r="AK2725" s="108">
        <v>922581</v>
      </c>
      <c r="AL2725" s="108">
        <v>15</v>
      </c>
      <c r="AM2725" s="108">
        <v>406</v>
      </c>
      <c r="AN2725" s="108">
        <v>2580</v>
      </c>
      <c r="AO2725" s="108">
        <v>1046448</v>
      </c>
      <c r="AP2725" s="108">
        <v>16</v>
      </c>
      <c r="AQ2725" s="108">
        <v>424</v>
      </c>
      <c r="AR2725" s="108">
        <v>2580</v>
      </c>
      <c r="AS2725" s="108">
        <v>1093920</v>
      </c>
    </row>
    <row r="2726" spans="1:45" x14ac:dyDescent="0.2">
      <c r="A2726" s="114">
        <v>40648</v>
      </c>
      <c r="B2726" s="101"/>
      <c r="C2726" s="101"/>
      <c r="D2726" s="102"/>
      <c r="E2726" s="102"/>
      <c r="F2726" s="108">
        <v>1</v>
      </c>
      <c r="G2726" s="108">
        <v>136</v>
      </c>
      <c r="H2726" s="108">
        <v>2500</v>
      </c>
      <c r="I2726" s="108">
        <v>340000</v>
      </c>
      <c r="J2726" s="108">
        <v>50</v>
      </c>
      <c r="K2726" s="108">
        <v>172</v>
      </c>
      <c r="L2726" s="108">
        <v>3125</v>
      </c>
      <c r="M2726" s="108">
        <v>538828</v>
      </c>
      <c r="N2726" s="108">
        <v>243</v>
      </c>
      <c r="O2726" s="108">
        <v>205</v>
      </c>
      <c r="P2726" s="108">
        <v>3086</v>
      </c>
      <c r="Q2726" s="108">
        <v>652751</v>
      </c>
      <c r="R2726" s="101"/>
      <c r="S2726" s="101"/>
      <c r="T2726" s="102"/>
      <c r="U2726" s="102"/>
      <c r="V2726" s="101"/>
      <c r="W2726" s="101"/>
      <c r="X2726" s="102"/>
      <c r="Y2726" s="102"/>
      <c r="Z2726" s="108">
        <v>27</v>
      </c>
      <c r="AA2726" s="108">
        <v>288</v>
      </c>
      <c r="AB2726" s="108">
        <v>2800</v>
      </c>
      <c r="AC2726" s="108">
        <v>805985</v>
      </c>
      <c r="AD2726" s="108">
        <v>18</v>
      </c>
      <c r="AE2726" s="108">
        <v>330</v>
      </c>
      <c r="AF2726" s="108">
        <v>2860</v>
      </c>
      <c r="AG2726" s="108">
        <v>944118</v>
      </c>
      <c r="AH2726" s="101"/>
      <c r="AI2726" s="101"/>
      <c r="AJ2726" s="102"/>
      <c r="AK2726" s="102"/>
      <c r="AL2726" s="98"/>
      <c r="AM2726" s="98"/>
      <c r="AN2726" s="98"/>
      <c r="AO2726" s="98"/>
      <c r="AP2726" s="108"/>
      <c r="AQ2726" s="108"/>
      <c r="AR2726" s="108"/>
      <c r="AS2726" s="108"/>
    </row>
    <row r="2727" spans="1:45" x14ac:dyDescent="0.2">
      <c r="A2727" s="114">
        <v>40651</v>
      </c>
      <c r="B2727" s="101"/>
      <c r="C2727" s="101"/>
      <c r="D2727" s="102"/>
      <c r="E2727" s="102"/>
      <c r="F2727" s="101"/>
      <c r="G2727" s="101"/>
      <c r="H2727" s="102"/>
      <c r="I2727" s="102"/>
      <c r="J2727" s="101"/>
      <c r="K2727" s="101"/>
      <c r="L2727" s="102"/>
      <c r="M2727" s="102"/>
      <c r="N2727" s="102"/>
      <c r="O2727" s="102"/>
      <c r="P2727" s="102"/>
      <c r="Q2727" s="102"/>
      <c r="R2727" s="101"/>
      <c r="S2727" s="101"/>
      <c r="T2727" s="102"/>
      <c r="U2727" s="102"/>
      <c r="V2727" s="101"/>
      <c r="W2727" s="101"/>
      <c r="X2727" s="102"/>
      <c r="Y2727" s="102"/>
      <c r="Z2727" s="101"/>
      <c r="AA2727" s="101"/>
      <c r="AB2727" s="102"/>
      <c r="AC2727" s="102"/>
      <c r="AD2727" s="101"/>
      <c r="AE2727" s="101"/>
      <c r="AF2727" s="102"/>
      <c r="AG2727" s="102"/>
      <c r="AH2727" s="101"/>
      <c r="AI2727" s="101"/>
      <c r="AJ2727" s="102"/>
      <c r="AK2727" s="102"/>
      <c r="AL2727" s="108">
        <v>30</v>
      </c>
      <c r="AM2727" s="108">
        <v>438</v>
      </c>
      <c r="AN2727" s="108">
        <v>2830</v>
      </c>
      <c r="AO2727" s="108">
        <v>1239446</v>
      </c>
      <c r="AP2727" s="108">
        <v>1</v>
      </c>
      <c r="AQ2727" s="108">
        <v>678</v>
      </c>
      <c r="AR2727" s="108">
        <v>2500</v>
      </c>
      <c r="AS2727" s="108">
        <v>1695000</v>
      </c>
    </row>
    <row r="2728" spans="1:45" x14ac:dyDescent="0.2">
      <c r="A2728" s="114">
        <v>40652</v>
      </c>
      <c r="B2728" s="108">
        <v>27</v>
      </c>
      <c r="C2728" s="108">
        <v>127</v>
      </c>
      <c r="D2728" s="108">
        <v>2900</v>
      </c>
      <c r="E2728" s="108">
        <v>367333</v>
      </c>
      <c r="F2728" s="108">
        <v>19</v>
      </c>
      <c r="G2728" s="108">
        <v>138</v>
      </c>
      <c r="H2728" s="108">
        <v>2925</v>
      </c>
      <c r="I2728" s="108">
        <v>403632</v>
      </c>
      <c r="J2728" s="108">
        <v>78</v>
      </c>
      <c r="K2728" s="108">
        <v>164</v>
      </c>
      <c r="L2728" s="108">
        <v>2950</v>
      </c>
      <c r="M2728" s="108">
        <v>483253</v>
      </c>
      <c r="N2728" s="108">
        <v>292</v>
      </c>
      <c r="O2728" s="108">
        <v>190</v>
      </c>
      <c r="P2728" s="108">
        <v>2950</v>
      </c>
      <c r="Q2728" s="108">
        <v>571263</v>
      </c>
      <c r="R2728" s="108">
        <v>84</v>
      </c>
      <c r="S2728" s="108">
        <v>235</v>
      </c>
      <c r="T2728" s="108">
        <v>2828</v>
      </c>
      <c r="U2728" s="108">
        <v>665794</v>
      </c>
      <c r="V2728" s="108">
        <v>171</v>
      </c>
      <c r="W2728" s="108">
        <v>256</v>
      </c>
      <c r="X2728" s="108">
        <v>2780</v>
      </c>
      <c r="Y2728" s="108">
        <v>736288</v>
      </c>
      <c r="Z2728" s="108">
        <v>60</v>
      </c>
      <c r="AA2728" s="108">
        <v>308</v>
      </c>
      <c r="AB2728" s="108">
        <v>2725</v>
      </c>
      <c r="AC2728" s="108">
        <v>840187</v>
      </c>
      <c r="AD2728" s="98"/>
      <c r="AE2728" s="98"/>
      <c r="AF2728" s="98"/>
      <c r="AG2728" s="98"/>
      <c r="AH2728" s="98"/>
      <c r="AI2728" s="98"/>
      <c r="AJ2728" s="98"/>
      <c r="AK2728" s="98"/>
      <c r="AL2728" s="108">
        <v>1</v>
      </c>
      <c r="AM2728" s="108">
        <v>568</v>
      </c>
      <c r="AN2728" s="108">
        <v>2500</v>
      </c>
      <c r="AO2728" s="108">
        <v>1420000</v>
      </c>
      <c r="AP2728" s="101"/>
      <c r="AQ2728" s="101"/>
      <c r="AR2728" s="102"/>
      <c r="AS2728" s="102"/>
    </row>
    <row r="2729" spans="1:45" x14ac:dyDescent="0.2">
      <c r="A2729" s="114">
        <v>40653</v>
      </c>
      <c r="B2729" s="105">
        <v>8</v>
      </c>
      <c r="C2729" s="105">
        <v>118</v>
      </c>
      <c r="D2729" s="106">
        <v>2600</v>
      </c>
      <c r="E2729" s="106">
        <v>305500</v>
      </c>
      <c r="F2729" s="105">
        <v>24</v>
      </c>
      <c r="G2729" s="105">
        <v>146</v>
      </c>
      <c r="H2729" s="106">
        <v>2950</v>
      </c>
      <c r="I2729" s="106">
        <v>430946</v>
      </c>
      <c r="J2729" s="105">
        <v>42</v>
      </c>
      <c r="K2729" s="105">
        <v>173</v>
      </c>
      <c r="L2729" s="106">
        <v>2925</v>
      </c>
      <c r="M2729" s="106">
        <v>504707</v>
      </c>
      <c r="N2729" s="105">
        <v>22</v>
      </c>
      <c r="O2729" s="105">
        <v>188</v>
      </c>
      <c r="P2729" s="106">
        <v>2850</v>
      </c>
      <c r="Q2729" s="106">
        <v>536059</v>
      </c>
      <c r="R2729" s="105">
        <v>22</v>
      </c>
      <c r="S2729" s="105">
        <v>240</v>
      </c>
      <c r="T2729" s="106">
        <v>2750</v>
      </c>
      <c r="U2729" s="106">
        <v>660500</v>
      </c>
      <c r="V2729" s="105"/>
      <c r="W2729" s="105"/>
      <c r="X2729" s="137"/>
      <c r="Y2729" s="137"/>
      <c r="Z2729" s="105">
        <v>40</v>
      </c>
      <c r="AA2729" s="105">
        <v>292</v>
      </c>
      <c r="AB2729" s="106">
        <v>2727</v>
      </c>
      <c r="AC2729" s="106">
        <v>796845</v>
      </c>
      <c r="AD2729" s="105">
        <v>1</v>
      </c>
      <c r="AE2729" s="105">
        <v>322</v>
      </c>
      <c r="AF2729" s="106">
        <v>2200</v>
      </c>
      <c r="AG2729" s="106">
        <v>708400</v>
      </c>
      <c r="AH2729" s="105">
        <v>3</v>
      </c>
      <c r="AI2729" s="105">
        <v>374</v>
      </c>
      <c r="AJ2729" s="106">
        <v>2390</v>
      </c>
      <c r="AK2729" s="106">
        <v>892547</v>
      </c>
      <c r="AL2729" s="105"/>
      <c r="AM2729" s="105"/>
      <c r="AN2729" s="137"/>
      <c r="AO2729" s="137"/>
      <c r="AP2729" s="105">
        <v>1</v>
      </c>
      <c r="AQ2729" s="105">
        <v>614</v>
      </c>
      <c r="AR2729" s="106">
        <v>2580</v>
      </c>
      <c r="AS2729" s="106">
        <v>1584120</v>
      </c>
    </row>
    <row r="2730" spans="1:45" x14ac:dyDescent="0.2">
      <c r="A2730" s="114">
        <v>40658</v>
      </c>
      <c r="B2730" s="101"/>
      <c r="C2730" s="101"/>
      <c r="D2730" s="102"/>
      <c r="E2730" s="102"/>
      <c r="F2730" s="101"/>
      <c r="G2730" s="101"/>
      <c r="H2730" s="102"/>
      <c r="I2730" s="102"/>
      <c r="J2730" s="101"/>
      <c r="K2730" s="101"/>
      <c r="L2730" s="102"/>
      <c r="M2730" s="102"/>
      <c r="N2730" s="101"/>
      <c r="O2730" s="101"/>
      <c r="P2730" s="102"/>
      <c r="Q2730" s="102"/>
      <c r="R2730" s="101"/>
      <c r="S2730" s="101"/>
      <c r="T2730" s="102"/>
      <c r="U2730" s="102"/>
      <c r="V2730" s="101"/>
      <c r="W2730" s="101"/>
      <c r="X2730" s="102"/>
      <c r="Y2730" s="102"/>
      <c r="Z2730" s="101"/>
      <c r="AA2730" s="101"/>
      <c r="AB2730" s="102"/>
      <c r="AC2730" s="102"/>
      <c r="AD2730" s="101"/>
      <c r="AE2730" s="101"/>
      <c r="AF2730" s="102"/>
      <c r="AG2730" s="102"/>
      <c r="AH2730" s="101"/>
      <c r="AI2730" s="101"/>
      <c r="AJ2730" s="102"/>
      <c r="AK2730" s="102"/>
      <c r="AL2730" s="98"/>
      <c r="AM2730" s="98"/>
      <c r="AN2730" s="98"/>
      <c r="AO2730" s="98"/>
      <c r="AP2730" s="108">
        <v>3</v>
      </c>
      <c r="AQ2730" s="108">
        <v>663</v>
      </c>
      <c r="AR2730" s="108">
        <v>2233</v>
      </c>
      <c r="AS2730" s="108">
        <v>1476067</v>
      </c>
    </row>
    <row r="2731" spans="1:45" x14ac:dyDescent="0.2">
      <c r="A2731" s="114">
        <v>40659</v>
      </c>
      <c r="B2731" s="101"/>
      <c r="C2731" s="101"/>
      <c r="D2731" s="102"/>
      <c r="E2731" s="102"/>
      <c r="F2731" s="101"/>
      <c r="G2731" s="101"/>
      <c r="H2731" s="101"/>
      <c r="I2731" s="101"/>
      <c r="J2731" s="101"/>
      <c r="K2731" s="101"/>
      <c r="L2731" s="102"/>
      <c r="M2731" s="102"/>
      <c r="N2731" s="101"/>
      <c r="O2731" s="101"/>
      <c r="P2731" s="102"/>
      <c r="Q2731" s="102"/>
      <c r="R2731" s="101"/>
      <c r="S2731" s="101"/>
      <c r="T2731" s="102"/>
      <c r="U2731" s="102"/>
      <c r="V2731" s="101"/>
      <c r="W2731" s="101"/>
      <c r="X2731" s="102"/>
      <c r="Y2731" s="102"/>
      <c r="Z2731" s="101"/>
      <c r="AA2731" s="101"/>
      <c r="AB2731" s="102"/>
      <c r="AC2731" s="102"/>
      <c r="AD2731" s="101"/>
      <c r="AE2731" s="101"/>
      <c r="AF2731" s="102"/>
      <c r="AG2731" s="102"/>
      <c r="AH2731" s="101"/>
      <c r="AI2731" s="101"/>
      <c r="AJ2731" s="101"/>
      <c r="AK2731" s="101"/>
      <c r="AL2731" s="101"/>
      <c r="AM2731" s="101"/>
      <c r="AN2731" s="101"/>
      <c r="AO2731" s="101"/>
      <c r="AP2731" s="108">
        <v>15</v>
      </c>
      <c r="AQ2731" s="108">
        <v>442</v>
      </c>
      <c r="AR2731" s="108">
        <v>2507</v>
      </c>
      <c r="AS2731" s="108">
        <v>1122488</v>
      </c>
    </row>
    <row r="2732" spans="1:45" x14ac:dyDescent="0.2">
      <c r="A2732" s="114">
        <v>40659</v>
      </c>
      <c r="B2732" s="108">
        <v>82</v>
      </c>
      <c r="C2732" s="108">
        <v>113</v>
      </c>
      <c r="D2732" s="108">
        <v>2860</v>
      </c>
      <c r="E2732" s="108">
        <v>330691</v>
      </c>
      <c r="F2732" s="108">
        <v>129</v>
      </c>
      <c r="G2732" s="108">
        <v>144</v>
      </c>
      <c r="H2732" s="108">
        <v>2943</v>
      </c>
      <c r="I2732" s="108">
        <v>433070</v>
      </c>
      <c r="J2732" s="108">
        <v>101</v>
      </c>
      <c r="K2732" s="108">
        <v>161</v>
      </c>
      <c r="L2732" s="108">
        <v>3040</v>
      </c>
      <c r="M2732" s="108">
        <v>496264</v>
      </c>
      <c r="N2732" s="108">
        <v>200</v>
      </c>
      <c r="O2732" s="108">
        <v>197</v>
      </c>
      <c r="P2732" s="108">
        <v>3058</v>
      </c>
      <c r="Q2732" s="108">
        <v>612043</v>
      </c>
      <c r="R2732" s="108">
        <v>44</v>
      </c>
      <c r="S2732" s="108">
        <v>236</v>
      </c>
      <c r="T2732" s="108">
        <v>2870</v>
      </c>
      <c r="U2732" s="108">
        <v>676606</v>
      </c>
      <c r="V2732" s="108">
        <v>20</v>
      </c>
      <c r="W2732" s="108">
        <v>272</v>
      </c>
      <c r="X2732" s="108">
        <v>2780</v>
      </c>
      <c r="Y2732" s="108">
        <v>756716</v>
      </c>
      <c r="Z2732" s="108">
        <v>126</v>
      </c>
      <c r="AA2732" s="108">
        <v>297</v>
      </c>
      <c r="AB2732" s="108">
        <v>2763</v>
      </c>
      <c r="AC2732" s="108">
        <v>822663</v>
      </c>
      <c r="AD2732" s="108">
        <v>38</v>
      </c>
      <c r="AE2732" s="108">
        <v>330</v>
      </c>
      <c r="AF2732" s="108">
        <v>2760</v>
      </c>
      <c r="AG2732" s="108">
        <v>911840</v>
      </c>
      <c r="AH2732" s="108">
        <v>1</v>
      </c>
      <c r="AI2732" s="108">
        <v>390</v>
      </c>
      <c r="AJ2732" s="108">
        <v>2680</v>
      </c>
      <c r="AK2732" s="108">
        <v>1045200</v>
      </c>
      <c r="AL2732" s="108">
        <v>17</v>
      </c>
      <c r="AM2732" s="108">
        <v>402</v>
      </c>
      <c r="AN2732" s="108">
        <v>2760</v>
      </c>
      <c r="AO2732" s="108">
        <v>1110169</v>
      </c>
      <c r="AP2732" s="108">
        <v>1</v>
      </c>
      <c r="AQ2732" s="108">
        <v>900</v>
      </c>
      <c r="AR2732" s="108">
        <v>2500</v>
      </c>
      <c r="AS2732" s="108">
        <v>2250000</v>
      </c>
    </row>
    <row r="2733" spans="1:45" x14ac:dyDescent="0.2">
      <c r="A2733" s="114">
        <v>40660</v>
      </c>
      <c r="B2733" s="101"/>
      <c r="C2733" s="101"/>
      <c r="D2733" s="102"/>
      <c r="E2733" s="102"/>
      <c r="F2733" s="101"/>
      <c r="G2733" s="101"/>
      <c r="H2733" s="102"/>
      <c r="I2733" s="102"/>
      <c r="J2733" s="101"/>
      <c r="K2733" s="101"/>
      <c r="L2733" s="102"/>
      <c r="M2733" s="102"/>
      <c r="N2733" s="108">
        <v>113</v>
      </c>
      <c r="O2733" s="108">
        <v>204</v>
      </c>
      <c r="P2733" s="108">
        <v>3057</v>
      </c>
      <c r="Q2733" s="108">
        <v>624551</v>
      </c>
      <c r="R2733" s="108">
        <v>18</v>
      </c>
      <c r="S2733" s="108">
        <v>239</v>
      </c>
      <c r="T2733" s="108">
        <v>2783</v>
      </c>
      <c r="U2733" s="108">
        <v>689433</v>
      </c>
      <c r="V2733" s="101"/>
      <c r="W2733" s="101"/>
      <c r="X2733" s="102"/>
      <c r="Y2733" s="102"/>
      <c r="Z2733" s="101"/>
      <c r="AA2733" s="101"/>
      <c r="AB2733" s="102"/>
      <c r="AC2733" s="102"/>
      <c r="AD2733" s="101"/>
      <c r="AE2733" s="101"/>
      <c r="AF2733" s="102"/>
      <c r="AG2733" s="102"/>
      <c r="AH2733" s="101"/>
      <c r="AI2733" s="101"/>
      <c r="AJ2733" s="101"/>
      <c r="AK2733" s="101"/>
      <c r="AL2733" s="101"/>
      <c r="AM2733" s="101"/>
      <c r="AN2733" s="101"/>
      <c r="AO2733" s="101"/>
      <c r="AP2733" s="101"/>
      <c r="AQ2733" s="101"/>
      <c r="AR2733" s="102"/>
      <c r="AS2733" s="102"/>
    </row>
    <row r="2734" spans="1:45" x14ac:dyDescent="0.2">
      <c r="A2734" s="114">
        <v>40661</v>
      </c>
      <c r="B2734" s="105"/>
      <c r="C2734" s="105"/>
      <c r="D2734" s="137"/>
      <c r="E2734" s="137"/>
      <c r="F2734" s="105"/>
      <c r="G2734" s="105"/>
      <c r="H2734" s="137"/>
      <c r="I2734" s="137"/>
      <c r="J2734" s="105"/>
      <c r="K2734" s="105"/>
      <c r="L2734" s="137"/>
      <c r="M2734" s="137"/>
      <c r="N2734" s="105"/>
      <c r="O2734" s="105"/>
      <c r="P2734" s="137"/>
      <c r="Q2734" s="137"/>
      <c r="R2734" s="105"/>
      <c r="S2734" s="105"/>
      <c r="T2734" s="137"/>
      <c r="U2734" s="137"/>
      <c r="V2734" s="105"/>
      <c r="W2734" s="105"/>
      <c r="X2734" s="137"/>
      <c r="Y2734" s="137"/>
      <c r="Z2734" s="98"/>
      <c r="AA2734" s="98"/>
      <c r="AB2734" s="98"/>
      <c r="AC2734" s="98"/>
      <c r="AD2734" s="98"/>
      <c r="AE2734" s="98"/>
      <c r="AF2734" s="98"/>
      <c r="AG2734" s="98"/>
      <c r="AH2734" s="98"/>
      <c r="AI2734" s="98"/>
      <c r="AJ2734" s="98"/>
      <c r="AK2734" s="105"/>
      <c r="AL2734" s="98"/>
      <c r="AM2734" s="98"/>
      <c r="AN2734" s="98"/>
      <c r="AO2734" s="98"/>
      <c r="AP2734" s="108">
        <v>4</v>
      </c>
      <c r="AQ2734" s="108">
        <v>710</v>
      </c>
      <c r="AR2734" s="108">
        <v>2362</v>
      </c>
      <c r="AS2734" s="108">
        <v>1666000</v>
      </c>
    </row>
    <row r="2735" spans="1:45" x14ac:dyDescent="0.2">
      <c r="A2735" s="114">
        <v>40661</v>
      </c>
      <c r="B2735" s="112"/>
      <c r="C2735" s="112"/>
      <c r="D2735" s="112"/>
      <c r="E2735" s="112"/>
      <c r="F2735" s="108">
        <v>4</v>
      </c>
      <c r="G2735" s="108">
        <v>146</v>
      </c>
      <c r="H2735" s="108">
        <v>3000</v>
      </c>
      <c r="I2735" s="108">
        <v>436500</v>
      </c>
      <c r="J2735" s="108">
        <v>133</v>
      </c>
      <c r="K2735" s="108">
        <v>169</v>
      </c>
      <c r="L2735" s="108">
        <v>3044</v>
      </c>
      <c r="M2735" s="108">
        <v>515295</v>
      </c>
      <c r="N2735" s="108">
        <v>158</v>
      </c>
      <c r="O2735" s="108">
        <v>193</v>
      </c>
      <c r="P2735" s="108">
        <v>2981</v>
      </c>
      <c r="Q2735" s="108">
        <v>575052</v>
      </c>
      <c r="R2735" s="108">
        <v>196</v>
      </c>
      <c r="S2735" s="108">
        <v>230</v>
      </c>
      <c r="T2735" s="108">
        <v>2922</v>
      </c>
      <c r="U2735" s="108">
        <v>670855</v>
      </c>
      <c r="V2735" s="108">
        <v>104</v>
      </c>
      <c r="W2735" s="108">
        <v>256</v>
      </c>
      <c r="X2735" s="108">
        <v>2794</v>
      </c>
      <c r="Y2735" s="108">
        <v>716194</v>
      </c>
      <c r="Z2735" s="108">
        <v>67</v>
      </c>
      <c r="AA2735" s="108">
        <v>299</v>
      </c>
      <c r="AB2735" s="108">
        <v>2703</v>
      </c>
      <c r="AC2735" s="108">
        <v>816497</v>
      </c>
      <c r="AD2735" s="108">
        <v>52</v>
      </c>
      <c r="AE2735" s="108">
        <v>327</v>
      </c>
      <c r="AF2735" s="108">
        <v>2700</v>
      </c>
      <c r="AG2735" s="108">
        <v>884348</v>
      </c>
      <c r="AH2735" s="108">
        <v>7</v>
      </c>
      <c r="AI2735" s="108">
        <v>385</v>
      </c>
      <c r="AJ2735" s="108">
        <v>2700</v>
      </c>
      <c r="AK2735" s="108">
        <v>1040657</v>
      </c>
      <c r="AL2735" s="105"/>
      <c r="AM2735" s="105"/>
      <c r="AN2735" s="137"/>
      <c r="AO2735" s="137"/>
      <c r="AP2735" s="105"/>
      <c r="AQ2735" s="105"/>
      <c r="AR2735" s="137"/>
      <c r="AS2735" s="102"/>
    </row>
    <row r="2736" spans="1:45" x14ac:dyDescent="0.2">
      <c r="A2736" s="114">
        <v>40662</v>
      </c>
      <c r="B2736" s="102"/>
      <c r="C2736" s="102"/>
      <c r="D2736" s="102"/>
      <c r="E2736" s="102"/>
      <c r="F2736" s="108">
        <v>19</v>
      </c>
      <c r="G2736" s="108">
        <v>138</v>
      </c>
      <c r="H2736" s="108">
        <v>2950</v>
      </c>
      <c r="I2736" s="108">
        <v>407411</v>
      </c>
      <c r="J2736" s="108">
        <v>57</v>
      </c>
      <c r="K2736" s="108">
        <v>163</v>
      </c>
      <c r="L2736" s="108">
        <v>3000</v>
      </c>
      <c r="M2736" s="108">
        <v>495158</v>
      </c>
      <c r="N2736" s="108">
        <v>41</v>
      </c>
      <c r="O2736" s="108">
        <v>197</v>
      </c>
      <c r="P2736" s="108">
        <v>2843</v>
      </c>
      <c r="Q2736" s="108">
        <v>558487</v>
      </c>
      <c r="R2736" s="108">
        <v>59</v>
      </c>
      <c r="S2736" s="108">
        <v>235</v>
      </c>
      <c r="T2736" s="108">
        <v>2733</v>
      </c>
      <c r="U2736" s="108">
        <v>643051</v>
      </c>
      <c r="V2736" s="98"/>
      <c r="W2736" s="98"/>
      <c r="X2736" s="98"/>
      <c r="Y2736" s="98"/>
      <c r="Z2736" s="108">
        <v>20</v>
      </c>
      <c r="AA2736" s="108">
        <v>309</v>
      </c>
      <c r="AB2736" s="108">
        <v>2760</v>
      </c>
      <c r="AC2736" s="108">
        <v>852564</v>
      </c>
      <c r="AD2736" s="108">
        <v>18</v>
      </c>
      <c r="AE2736" s="108">
        <v>331</v>
      </c>
      <c r="AF2736" s="108">
        <v>2740</v>
      </c>
      <c r="AG2736" s="108">
        <v>905722</v>
      </c>
      <c r="AH2736" s="98"/>
      <c r="AI2736" s="98"/>
      <c r="AJ2736" s="98"/>
      <c r="AK2736" s="98"/>
      <c r="AL2736" s="98"/>
      <c r="AM2736" s="98"/>
      <c r="AN2736" s="98"/>
      <c r="AO2736" s="98"/>
      <c r="AP2736" s="108">
        <v>1</v>
      </c>
      <c r="AQ2736" s="108">
        <v>694</v>
      </c>
      <c r="AR2736" s="108">
        <v>2300</v>
      </c>
      <c r="AS2736" s="108">
        <v>1596200</v>
      </c>
    </row>
    <row r="2739" spans="1:45" x14ac:dyDescent="0.2">
      <c r="A2739" s="114">
        <v>40665</v>
      </c>
      <c r="B2739" s="138"/>
      <c r="C2739" s="138"/>
      <c r="D2739" s="138"/>
      <c r="E2739" s="138"/>
      <c r="F2739" s="138"/>
      <c r="G2739" s="138"/>
      <c r="H2739" s="138"/>
      <c r="I2739" s="138"/>
      <c r="J2739" s="138"/>
      <c r="K2739" s="138"/>
      <c r="L2739" s="138"/>
      <c r="M2739" s="138"/>
      <c r="N2739" s="138"/>
      <c r="O2739" s="138"/>
      <c r="P2739" s="138"/>
      <c r="Q2739" s="138"/>
      <c r="R2739" s="138"/>
      <c r="S2739" s="138"/>
      <c r="T2739" s="138"/>
      <c r="U2739" s="138"/>
      <c r="V2739" s="138"/>
      <c r="W2739" s="138"/>
      <c r="X2739" s="138"/>
      <c r="Y2739" s="138"/>
      <c r="Z2739" s="138"/>
      <c r="AA2739" s="138"/>
      <c r="AB2739" s="138"/>
      <c r="AC2739" s="138"/>
      <c r="AD2739" s="138"/>
      <c r="AE2739" s="138"/>
      <c r="AF2739" s="138"/>
      <c r="AG2739" s="138"/>
      <c r="AH2739" s="138"/>
      <c r="AI2739" s="138"/>
      <c r="AJ2739" s="138"/>
      <c r="AK2739" s="138"/>
      <c r="AL2739" s="138">
        <v>1</v>
      </c>
      <c r="AM2739" s="138">
        <v>406</v>
      </c>
      <c r="AN2739" s="138">
        <v>2350</v>
      </c>
      <c r="AO2739" s="138">
        <v>954100</v>
      </c>
      <c r="AP2739" s="138">
        <v>5</v>
      </c>
      <c r="AQ2739" s="138">
        <v>740</v>
      </c>
      <c r="AR2739" s="138">
        <v>2460</v>
      </c>
      <c r="AS2739" s="138">
        <v>1814620</v>
      </c>
    </row>
    <row r="2740" spans="1:45" x14ac:dyDescent="0.2">
      <c r="A2740" s="114">
        <v>40666</v>
      </c>
      <c r="B2740" s="138"/>
      <c r="C2740" s="138"/>
      <c r="D2740" s="138"/>
      <c r="E2740" s="138"/>
      <c r="F2740" s="138"/>
      <c r="G2740" s="138"/>
      <c r="H2740" s="138"/>
      <c r="I2740" s="138"/>
      <c r="J2740" s="138"/>
      <c r="K2740" s="138"/>
      <c r="L2740" s="138"/>
      <c r="M2740" s="138"/>
      <c r="N2740" s="138"/>
      <c r="O2740" s="138"/>
      <c r="P2740" s="138"/>
      <c r="Q2740" s="138"/>
      <c r="R2740" s="138"/>
      <c r="S2740" s="138"/>
      <c r="T2740" s="138"/>
      <c r="U2740" s="138"/>
      <c r="V2740" s="138"/>
      <c r="W2740" s="138"/>
      <c r="X2740" s="138"/>
      <c r="Y2740" s="138"/>
      <c r="Z2740" s="138"/>
      <c r="AA2740" s="138"/>
      <c r="AB2740" s="138"/>
      <c r="AC2740" s="138"/>
      <c r="AD2740" s="138"/>
      <c r="AE2740" s="138"/>
      <c r="AF2740" s="138"/>
      <c r="AG2740" s="138"/>
      <c r="AH2740" s="138"/>
      <c r="AI2740" s="138"/>
      <c r="AJ2740" s="138"/>
      <c r="AK2740" s="138"/>
      <c r="AL2740" s="138">
        <v>1</v>
      </c>
      <c r="AM2740" s="138">
        <v>446</v>
      </c>
      <c r="AN2740" s="138">
        <v>2580</v>
      </c>
      <c r="AO2740" s="138">
        <v>1150680</v>
      </c>
      <c r="AP2740" s="138">
        <v>8</v>
      </c>
      <c r="AQ2740" s="138">
        <v>568</v>
      </c>
      <c r="AR2740" s="138">
        <v>2400</v>
      </c>
      <c r="AS2740" s="138">
        <v>1424925</v>
      </c>
    </row>
    <row r="2741" spans="1:45" x14ac:dyDescent="0.2">
      <c r="A2741" s="114">
        <v>40666</v>
      </c>
      <c r="B2741" s="138">
        <v>35</v>
      </c>
      <c r="C2741" s="138">
        <v>127</v>
      </c>
      <c r="D2741" s="138">
        <v>2875</v>
      </c>
      <c r="E2741" s="138">
        <v>368057</v>
      </c>
      <c r="F2741" s="138">
        <v>204</v>
      </c>
      <c r="G2741" s="138">
        <v>141</v>
      </c>
      <c r="H2741" s="138">
        <v>2939</v>
      </c>
      <c r="I2741" s="138">
        <v>418524</v>
      </c>
      <c r="J2741" s="138">
        <v>344</v>
      </c>
      <c r="K2741" s="138">
        <v>164</v>
      </c>
      <c r="L2741" s="138">
        <v>2929</v>
      </c>
      <c r="M2741" s="138">
        <v>483995</v>
      </c>
      <c r="N2741" s="138">
        <v>394</v>
      </c>
      <c r="O2741" s="138">
        <v>191</v>
      </c>
      <c r="P2741" s="138">
        <v>2958</v>
      </c>
      <c r="Q2741" s="138">
        <v>580211</v>
      </c>
      <c r="R2741" s="138">
        <v>163</v>
      </c>
      <c r="S2741" s="138">
        <v>232</v>
      </c>
      <c r="T2741" s="138">
        <v>2859</v>
      </c>
      <c r="U2741" s="138">
        <v>666595</v>
      </c>
      <c r="V2741" s="138">
        <v>84</v>
      </c>
      <c r="W2741" s="138">
        <v>265</v>
      </c>
      <c r="X2741" s="138">
        <v>2815</v>
      </c>
      <c r="Y2741" s="138">
        <v>745437</v>
      </c>
      <c r="Z2741" s="138">
        <v>128</v>
      </c>
      <c r="AA2741" s="138">
        <v>302</v>
      </c>
      <c r="AB2741" s="138">
        <v>2803</v>
      </c>
      <c r="AC2741" s="138">
        <v>845763</v>
      </c>
      <c r="AD2741" s="138">
        <v>55</v>
      </c>
      <c r="AE2741" s="138">
        <v>332</v>
      </c>
      <c r="AF2741" s="138">
        <v>2770</v>
      </c>
      <c r="AG2741" s="138">
        <v>926831</v>
      </c>
      <c r="AH2741" s="138">
        <v>17</v>
      </c>
      <c r="AI2741" s="138">
        <v>375</v>
      </c>
      <c r="AJ2741" s="138">
        <v>2800</v>
      </c>
      <c r="AK2741" s="138">
        <v>1049835</v>
      </c>
      <c r="AL2741" s="138">
        <v>3</v>
      </c>
      <c r="AM2741" s="138">
        <v>472</v>
      </c>
      <c r="AN2741" s="138">
        <v>2450</v>
      </c>
      <c r="AO2741" s="138">
        <v>1158320</v>
      </c>
      <c r="AP2741" s="138"/>
      <c r="AQ2741" s="138"/>
      <c r="AR2741" s="138"/>
      <c r="AS2741" s="138"/>
    </row>
    <row r="2742" spans="1:45" x14ac:dyDescent="0.2">
      <c r="A2742" s="114">
        <v>40667</v>
      </c>
      <c r="B2742" s="138"/>
      <c r="C2742" s="138"/>
      <c r="D2742" s="138"/>
      <c r="E2742" s="138"/>
      <c r="F2742" s="138">
        <v>29</v>
      </c>
      <c r="G2742" s="138">
        <v>147</v>
      </c>
      <c r="H2742" s="138">
        <v>2800</v>
      </c>
      <c r="I2742" s="138">
        <v>411503</v>
      </c>
      <c r="J2742" s="138">
        <v>71</v>
      </c>
      <c r="K2742" s="138">
        <v>171</v>
      </c>
      <c r="L2742" s="138">
        <v>2500</v>
      </c>
      <c r="M2742" s="138">
        <v>490239</v>
      </c>
      <c r="N2742" s="138">
        <v>95</v>
      </c>
      <c r="O2742" s="138">
        <v>197</v>
      </c>
      <c r="P2742" s="138">
        <v>2750</v>
      </c>
      <c r="Q2742" s="138">
        <v>582102</v>
      </c>
      <c r="R2742" s="138">
        <v>54</v>
      </c>
      <c r="S2742" s="138">
        <v>231</v>
      </c>
      <c r="T2742" s="138">
        <v>2800</v>
      </c>
      <c r="U2742" s="138">
        <v>659174</v>
      </c>
      <c r="V2742" s="138">
        <v>9</v>
      </c>
      <c r="W2742" s="138">
        <v>255</v>
      </c>
      <c r="X2742" s="138">
        <v>2800</v>
      </c>
      <c r="Y2742" s="138">
        <v>714311</v>
      </c>
      <c r="Z2742" s="138">
        <v>12</v>
      </c>
      <c r="AA2742" s="138">
        <v>286</v>
      </c>
      <c r="AB2742" s="138">
        <v>2720</v>
      </c>
      <c r="AC2742" s="138">
        <v>781267</v>
      </c>
      <c r="AD2742" s="138">
        <v>36</v>
      </c>
      <c r="AE2742" s="138">
        <v>353</v>
      </c>
      <c r="AF2742" s="138">
        <v>2720</v>
      </c>
      <c r="AG2742" s="138">
        <v>967898</v>
      </c>
      <c r="AH2742" s="138"/>
      <c r="AI2742" s="138"/>
      <c r="AJ2742" s="138"/>
      <c r="AK2742" s="138"/>
      <c r="AL2742" s="138">
        <v>16</v>
      </c>
      <c r="AM2742" s="138">
        <v>408</v>
      </c>
      <c r="AN2742" s="138">
        <v>2700</v>
      </c>
      <c r="AO2742" s="138">
        <v>1101600</v>
      </c>
      <c r="AP2742" s="138"/>
      <c r="AQ2742" s="138"/>
      <c r="AR2742" s="138"/>
      <c r="AS2742" s="138"/>
    </row>
    <row r="2743" spans="1:45" x14ac:dyDescent="0.2">
      <c r="A2743" s="114">
        <v>40668</v>
      </c>
      <c r="B2743" s="138"/>
      <c r="C2743" s="138"/>
      <c r="D2743" s="138"/>
      <c r="E2743" s="138"/>
      <c r="F2743" s="138">
        <v>23</v>
      </c>
      <c r="G2743" s="138">
        <v>140</v>
      </c>
      <c r="H2743" s="138">
        <v>2800</v>
      </c>
      <c r="I2743" s="138">
        <v>404878</v>
      </c>
      <c r="J2743" s="138">
        <v>98</v>
      </c>
      <c r="K2743" s="138">
        <v>172</v>
      </c>
      <c r="L2743" s="138">
        <v>2300</v>
      </c>
      <c r="M2743" s="138">
        <v>511448</v>
      </c>
      <c r="N2743" s="138">
        <v>290</v>
      </c>
      <c r="O2743" s="138">
        <v>203</v>
      </c>
      <c r="P2743" s="138">
        <v>2700</v>
      </c>
      <c r="Q2743" s="138">
        <v>586996</v>
      </c>
      <c r="R2743" s="138">
        <v>195</v>
      </c>
      <c r="S2743" s="138">
        <v>235</v>
      </c>
      <c r="T2743" s="138">
        <v>2660</v>
      </c>
      <c r="U2743" s="138">
        <v>667956</v>
      </c>
      <c r="V2743" s="138">
        <v>153</v>
      </c>
      <c r="W2743" s="138">
        <v>261</v>
      </c>
      <c r="X2743" s="138">
        <v>2580</v>
      </c>
      <c r="Y2743" s="138">
        <v>722773</v>
      </c>
      <c r="Z2743" s="138">
        <v>40</v>
      </c>
      <c r="AA2743" s="138">
        <v>295</v>
      </c>
      <c r="AB2743" s="138">
        <v>2420</v>
      </c>
      <c r="AC2743" s="138">
        <v>796388</v>
      </c>
      <c r="AD2743" s="138">
        <v>19</v>
      </c>
      <c r="AE2743" s="138">
        <v>347</v>
      </c>
      <c r="AF2743" s="138">
        <v>2560</v>
      </c>
      <c r="AG2743" s="138">
        <v>889263</v>
      </c>
      <c r="AH2743" s="138"/>
      <c r="AI2743" s="138"/>
      <c r="AJ2743" s="138"/>
      <c r="AK2743" s="138"/>
      <c r="AL2743" s="138">
        <v>4</v>
      </c>
      <c r="AM2743" s="138">
        <v>532</v>
      </c>
      <c r="AN2743" s="138">
        <v>2360</v>
      </c>
      <c r="AO2743" s="138">
        <v>1307200</v>
      </c>
      <c r="AP2743" s="138"/>
      <c r="AQ2743" s="138"/>
      <c r="AR2743" s="138"/>
      <c r="AS2743" s="138"/>
    </row>
    <row r="2744" spans="1:45" x14ac:dyDescent="0.2">
      <c r="A2744" s="114">
        <v>40668</v>
      </c>
      <c r="B2744" s="138"/>
      <c r="C2744" s="138"/>
      <c r="D2744" s="138"/>
      <c r="E2744" s="138"/>
      <c r="F2744" s="138"/>
      <c r="G2744" s="138"/>
      <c r="H2744" s="138"/>
      <c r="I2744" s="138"/>
      <c r="J2744" s="138"/>
      <c r="K2744" s="138"/>
      <c r="L2744" s="138"/>
      <c r="M2744" s="138"/>
      <c r="N2744" s="138"/>
      <c r="O2744" s="138"/>
      <c r="P2744" s="138"/>
      <c r="Q2744" s="138"/>
      <c r="R2744" s="138"/>
      <c r="S2744" s="138"/>
      <c r="T2744" s="138"/>
      <c r="U2744" s="138"/>
      <c r="V2744" s="138"/>
      <c r="W2744" s="138"/>
      <c r="X2744" s="138"/>
      <c r="Y2744" s="138"/>
      <c r="Z2744" s="138"/>
      <c r="AA2744" s="138"/>
      <c r="AB2744" s="138"/>
      <c r="AC2744" s="138"/>
      <c r="AD2744" s="138"/>
      <c r="AE2744" s="138"/>
      <c r="AF2744" s="138"/>
      <c r="AG2744" s="138"/>
      <c r="AH2744" s="138"/>
      <c r="AI2744" s="138"/>
      <c r="AJ2744" s="138"/>
      <c r="AK2744" s="138"/>
      <c r="AL2744" s="138"/>
      <c r="AM2744" s="138"/>
      <c r="AN2744" s="138"/>
      <c r="AO2744" s="138"/>
      <c r="AP2744" s="138">
        <v>2</v>
      </c>
      <c r="AQ2744" s="138">
        <v>719</v>
      </c>
      <c r="AR2744" s="138">
        <v>2375</v>
      </c>
      <c r="AS2744" s="138">
        <v>1696150</v>
      </c>
    </row>
    <row r="2745" spans="1:45" x14ac:dyDescent="0.2">
      <c r="A2745" s="114">
        <v>40669</v>
      </c>
      <c r="B2745" s="138">
        <v>11</v>
      </c>
      <c r="C2745" s="138">
        <v>125</v>
      </c>
      <c r="D2745" s="138">
        <v>2825</v>
      </c>
      <c r="E2745" s="138">
        <v>345691</v>
      </c>
      <c r="F2745" s="138">
        <v>109</v>
      </c>
      <c r="G2745" s="138">
        <v>137</v>
      </c>
      <c r="H2745" s="138">
        <v>2930</v>
      </c>
      <c r="I2745" s="138">
        <v>402422</v>
      </c>
      <c r="J2745" s="138">
        <v>45</v>
      </c>
      <c r="K2745" s="138">
        <v>161</v>
      </c>
      <c r="L2745" s="138">
        <v>2967</v>
      </c>
      <c r="M2745" s="138">
        <v>486010</v>
      </c>
      <c r="N2745" s="138">
        <v>11</v>
      </c>
      <c r="O2745" s="138">
        <v>210</v>
      </c>
      <c r="P2745" s="138">
        <v>2850</v>
      </c>
      <c r="Q2745" s="138">
        <v>600855</v>
      </c>
      <c r="R2745" s="138">
        <v>43</v>
      </c>
      <c r="S2745" s="138">
        <v>246</v>
      </c>
      <c r="T2745" s="138">
        <v>2777</v>
      </c>
      <c r="U2745" s="138">
        <v>677573</v>
      </c>
      <c r="V2745" s="138">
        <v>19</v>
      </c>
      <c r="W2745" s="138">
        <v>262</v>
      </c>
      <c r="X2745" s="138">
        <v>2730</v>
      </c>
      <c r="Y2745" s="138">
        <v>718141</v>
      </c>
      <c r="Z2745" s="138"/>
      <c r="AA2745" s="138"/>
      <c r="AB2745" s="138"/>
      <c r="AC2745" s="138"/>
      <c r="AD2745" s="138"/>
      <c r="AE2745" s="138"/>
      <c r="AF2745" s="138"/>
      <c r="AG2745" s="138"/>
      <c r="AH2745" s="138">
        <v>4</v>
      </c>
      <c r="AI2745" s="138">
        <v>380</v>
      </c>
      <c r="AJ2745" s="138">
        <v>2680</v>
      </c>
      <c r="AK2745" s="138">
        <v>1018400</v>
      </c>
      <c r="AL2745" s="138"/>
      <c r="AM2745" s="138"/>
      <c r="AN2745" s="138"/>
      <c r="AO2745" s="138"/>
      <c r="AP2745" s="138"/>
      <c r="AQ2745" s="138"/>
      <c r="AR2745" s="138"/>
      <c r="AS2745" s="138"/>
    </row>
    <row r="2746" spans="1:45" x14ac:dyDescent="0.2">
      <c r="A2746" s="114">
        <v>40672</v>
      </c>
      <c r="B2746" s="138"/>
      <c r="C2746" s="138"/>
      <c r="D2746" s="138"/>
      <c r="E2746" s="138"/>
      <c r="F2746" s="138"/>
      <c r="G2746" s="138"/>
      <c r="H2746" s="138"/>
      <c r="I2746" s="138"/>
      <c r="J2746" s="138"/>
      <c r="K2746" s="138"/>
      <c r="L2746" s="138"/>
      <c r="M2746" s="138"/>
      <c r="N2746" s="138"/>
      <c r="O2746" s="138"/>
      <c r="P2746" s="138"/>
      <c r="Q2746" s="138"/>
      <c r="R2746" s="138"/>
      <c r="S2746" s="138"/>
      <c r="T2746" s="138"/>
      <c r="U2746" s="138"/>
      <c r="V2746" s="138"/>
      <c r="W2746" s="138"/>
      <c r="X2746" s="138"/>
      <c r="Y2746" s="138"/>
      <c r="Z2746" s="138"/>
      <c r="AA2746" s="138"/>
      <c r="AB2746" s="138"/>
      <c r="AC2746" s="138"/>
      <c r="AD2746" s="138"/>
      <c r="AE2746" s="138"/>
      <c r="AF2746" s="138"/>
      <c r="AG2746" s="138"/>
      <c r="AH2746" s="138"/>
      <c r="AI2746" s="138"/>
      <c r="AJ2746" s="138"/>
      <c r="AK2746" s="138"/>
      <c r="AL2746" s="138"/>
      <c r="AM2746" s="138"/>
      <c r="AN2746" s="138"/>
      <c r="AO2746" s="138"/>
      <c r="AP2746" s="138">
        <v>5</v>
      </c>
      <c r="AQ2746" s="138">
        <v>585</v>
      </c>
      <c r="AR2746" s="138">
        <v>2460</v>
      </c>
      <c r="AS2746" s="138">
        <v>1438140</v>
      </c>
    </row>
    <row r="2747" spans="1:45" x14ac:dyDescent="0.2">
      <c r="A2747" s="114">
        <v>40673</v>
      </c>
      <c r="B2747" s="138"/>
      <c r="C2747" s="138"/>
      <c r="D2747" s="138"/>
      <c r="E2747" s="138"/>
      <c r="F2747" s="138"/>
      <c r="G2747" s="138"/>
      <c r="H2747" s="138"/>
      <c r="I2747" s="138"/>
      <c r="J2747" s="138"/>
      <c r="K2747" s="138"/>
      <c r="L2747" s="138"/>
      <c r="M2747" s="138"/>
      <c r="N2747" s="138"/>
      <c r="O2747" s="138"/>
      <c r="P2747" s="138"/>
      <c r="Q2747" s="138"/>
      <c r="R2747" s="138"/>
      <c r="S2747" s="138"/>
      <c r="T2747" s="138"/>
      <c r="U2747" s="138"/>
      <c r="V2747" s="138"/>
      <c r="W2747" s="138"/>
      <c r="X2747" s="138"/>
      <c r="Y2747" s="138"/>
      <c r="Z2747" s="138"/>
      <c r="AA2747" s="138"/>
      <c r="AB2747" s="138"/>
      <c r="AC2747" s="138"/>
      <c r="AD2747" s="138"/>
      <c r="AE2747" s="138"/>
      <c r="AF2747" s="138"/>
      <c r="AG2747" s="138"/>
      <c r="AH2747" s="138"/>
      <c r="AI2747" s="138"/>
      <c r="AJ2747" s="138"/>
      <c r="AK2747" s="138"/>
      <c r="AL2747" s="138">
        <v>1</v>
      </c>
      <c r="AM2747" s="138">
        <v>486</v>
      </c>
      <c r="AN2747" s="138">
        <v>2620</v>
      </c>
      <c r="AO2747" s="138">
        <v>1273320</v>
      </c>
      <c r="AP2747" s="138">
        <v>3</v>
      </c>
      <c r="AQ2747" s="138">
        <v>531</v>
      </c>
      <c r="AR2747" s="138">
        <v>2300</v>
      </c>
      <c r="AS2747" s="138">
        <v>1304200</v>
      </c>
    </row>
    <row r="2748" spans="1:45" x14ac:dyDescent="0.2">
      <c r="A2748" s="114">
        <v>40673</v>
      </c>
      <c r="B2748" s="138">
        <v>86</v>
      </c>
      <c r="C2748" s="138">
        <v>123</v>
      </c>
      <c r="D2748" s="138">
        <v>2867</v>
      </c>
      <c r="E2748" s="138">
        <v>352393</v>
      </c>
      <c r="F2748" s="138">
        <v>101</v>
      </c>
      <c r="G2748" s="138">
        <v>136</v>
      </c>
      <c r="H2748" s="138">
        <v>2812</v>
      </c>
      <c r="I2748" s="138">
        <v>382755</v>
      </c>
      <c r="J2748" s="138">
        <v>246</v>
      </c>
      <c r="K2748" s="138">
        <v>161</v>
      </c>
      <c r="L2748" s="138">
        <v>2900</v>
      </c>
      <c r="M2748" s="138">
        <v>467540</v>
      </c>
      <c r="N2748" s="138">
        <v>237</v>
      </c>
      <c r="O2748" s="138">
        <v>195</v>
      </c>
      <c r="P2748" s="138">
        <v>2900</v>
      </c>
      <c r="Q2748" s="138">
        <v>566449</v>
      </c>
      <c r="R2748" s="138">
        <v>144</v>
      </c>
      <c r="S2748" s="138">
        <v>232</v>
      </c>
      <c r="T2748" s="138">
        <v>2827</v>
      </c>
      <c r="U2748" s="138">
        <v>659350</v>
      </c>
      <c r="V2748" s="138">
        <v>57</v>
      </c>
      <c r="W2748" s="138">
        <v>260</v>
      </c>
      <c r="X2748" s="138">
        <v>2787</v>
      </c>
      <c r="Y2748" s="138">
        <v>728649</v>
      </c>
      <c r="Z2748" s="138">
        <v>75</v>
      </c>
      <c r="AA2748" s="138">
        <v>299</v>
      </c>
      <c r="AB2748" s="138">
        <v>2815</v>
      </c>
      <c r="AC2748" s="138">
        <v>841996</v>
      </c>
      <c r="AD2748" s="138">
        <v>42</v>
      </c>
      <c r="AE2748" s="138">
        <v>343</v>
      </c>
      <c r="AF2748" s="138">
        <v>2707</v>
      </c>
      <c r="AG2748" s="138">
        <v>934644</v>
      </c>
      <c r="AH2748" s="138"/>
      <c r="AI2748" s="138"/>
      <c r="AJ2748" s="138"/>
      <c r="AK2748" s="138"/>
      <c r="AL2748" s="138"/>
      <c r="AM2748" s="138"/>
      <c r="AN2748" s="138"/>
      <c r="AO2748" s="138"/>
      <c r="AP2748" s="138"/>
      <c r="AQ2748" s="138"/>
      <c r="AR2748" s="138"/>
      <c r="AS2748" s="138"/>
    </row>
    <row r="2749" spans="1:45" x14ac:dyDescent="0.2">
      <c r="A2749" s="114">
        <v>40674</v>
      </c>
      <c r="B2749" s="138">
        <v>2</v>
      </c>
      <c r="C2749" s="138">
        <v>65</v>
      </c>
      <c r="D2749" s="138">
        <v>1450</v>
      </c>
      <c r="E2749" s="138">
        <v>94250</v>
      </c>
      <c r="F2749" s="138"/>
      <c r="G2749" s="138"/>
      <c r="H2749" s="138"/>
      <c r="I2749" s="138"/>
      <c r="J2749" s="138">
        <v>47</v>
      </c>
      <c r="K2749" s="138">
        <v>167</v>
      </c>
      <c r="L2749" s="138">
        <v>2660</v>
      </c>
      <c r="M2749" s="138">
        <v>482003</v>
      </c>
      <c r="N2749" s="138">
        <v>101</v>
      </c>
      <c r="O2749" s="138">
        <v>197</v>
      </c>
      <c r="P2749" s="138">
        <v>2950</v>
      </c>
      <c r="Q2749" s="138">
        <v>590646</v>
      </c>
      <c r="R2749" s="138"/>
      <c r="S2749" s="138"/>
      <c r="T2749" s="138"/>
      <c r="U2749" s="138"/>
      <c r="V2749" s="138"/>
      <c r="W2749" s="138"/>
      <c r="X2749" s="138"/>
      <c r="Y2749" s="138"/>
      <c r="Z2749" s="138"/>
      <c r="AA2749" s="138"/>
      <c r="AB2749" s="138"/>
      <c r="AC2749" s="138"/>
      <c r="AD2749" s="138">
        <v>1</v>
      </c>
      <c r="AE2749" s="138">
        <v>338</v>
      </c>
      <c r="AF2749" s="138">
        <v>2740</v>
      </c>
      <c r="AG2749" s="138">
        <v>926120</v>
      </c>
      <c r="AH2749" s="138"/>
      <c r="AI2749" s="138"/>
      <c r="AJ2749" s="138"/>
      <c r="AK2749" s="138"/>
      <c r="AL2749" s="138"/>
      <c r="AM2749" s="138"/>
      <c r="AN2749" s="138"/>
      <c r="AO2749" s="138"/>
      <c r="AP2749" s="138"/>
      <c r="AQ2749" s="138"/>
      <c r="AR2749" s="138"/>
      <c r="AS2749" s="138"/>
    </row>
    <row r="2750" spans="1:45" x14ac:dyDescent="0.2">
      <c r="A2750" s="114">
        <v>40675</v>
      </c>
      <c r="B2750" s="138"/>
      <c r="C2750" s="138"/>
      <c r="D2750" s="138"/>
      <c r="E2750" s="138"/>
      <c r="F2750" s="138">
        <v>14</v>
      </c>
      <c r="G2750" s="138">
        <v>131</v>
      </c>
      <c r="H2750" s="138">
        <v>2700</v>
      </c>
      <c r="I2750" s="138">
        <v>353314</v>
      </c>
      <c r="J2750" s="138">
        <v>175</v>
      </c>
      <c r="K2750" s="138">
        <v>164</v>
      </c>
      <c r="L2750" s="138">
        <v>2550</v>
      </c>
      <c r="M2750" s="138">
        <v>477650</v>
      </c>
      <c r="N2750" s="138">
        <v>178</v>
      </c>
      <c r="O2750" s="138">
        <v>201</v>
      </c>
      <c r="P2750" s="138">
        <v>2900</v>
      </c>
      <c r="Q2750" s="138">
        <v>613445</v>
      </c>
      <c r="R2750" s="138">
        <v>224</v>
      </c>
      <c r="S2750" s="138">
        <v>228</v>
      </c>
      <c r="T2750" s="138">
        <v>2850</v>
      </c>
      <c r="U2750" s="138">
        <v>679913</v>
      </c>
      <c r="V2750" s="138">
        <v>33</v>
      </c>
      <c r="W2750" s="138">
        <v>254</v>
      </c>
      <c r="X2750" s="138">
        <v>2400</v>
      </c>
      <c r="Y2750" s="138">
        <v>700039</v>
      </c>
      <c r="Z2750" s="138">
        <v>21</v>
      </c>
      <c r="AA2750" s="138">
        <v>285</v>
      </c>
      <c r="AB2750" s="138">
        <v>2640</v>
      </c>
      <c r="AC2750" s="138">
        <v>796457</v>
      </c>
      <c r="AD2750" s="138">
        <v>12</v>
      </c>
      <c r="AE2750" s="138">
        <v>326</v>
      </c>
      <c r="AF2750" s="138">
        <v>2640</v>
      </c>
      <c r="AG2750" s="138">
        <v>867943</v>
      </c>
      <c r="AH2750" s="138">
        <v>10</v>
      </c>
      <c r="AI2750" s="138">
        <v>363</v>
      </c>
      <c r="AJ2750" s="138">
        <v>2620</v>
      </c>
      <c r="AK2750" s="138">
        <v>951584</v>
      </c>
      <c r="AL2750" s="138"/>
      <c r="AM2750" s="138"/>
      <c r="AN2750" s="138"/>
      <c r="AO2750" s="138"/>
      <c r="AP2750" s="138"/>
      <c r="AQ2750" s="138"/>
      <c r="AR2750" s="138"/>
      <c r="AS2750" s="138"/>
    </row>
    <row r="2751" spans="1:45" x14ac:dyDescent="0.2">
      <c r="A2751" s="114">
        <v>40675</v>
      </c>
      <c r="B2751" s="138"/>
      <c r="C2751" s="138"/>
      <c r="D2751" s="138"/>
      <c r="E2751" s="138"/>
      <c r="F2751" s="138"/>
      <c r="G2751" s="138"/>
      <c r="H2751" s="138"/>
      <c r="I2751" s="138"/>
      <c r="J2751" s="138"/>
      <c r="K2751" s="138"/>
      <c r="L2751" s="138"/>
      <c r="M2751" s="138"/>
      <c r="N2751" s="138"/>
      <c r="O2751" s="138"/>
      <c r="P2751" s="138"/>
      <c r="Q2751" s="138"/>
      <c r="R2751" s="138"/>
      <c r="S2751" s="138"/>
      <c r="T2751" s="138"/>
      <c r="U2751" s="138"/>
      <c r="V2751" s="138"/>
      <c r="W2751" s="138"/>
      <c r="X2751" s="138"/>
      <c r="Y2751" s="138"/>
      <c r="Z2751" s="138"/>
      <c r="AA2751" s="138"/>
      <c r="AB2751" s="138"/>
      <c r="AC2751" s="138"/>
      <c r="AD2751" s="138"/>
      <c r="AE2751" s="138"/>
      <c r="AF2751" s="138"/>
      <c r="AG2751" s="138"/>
      <c r="AH2751" s="138"/>
      <c r="AI2751" s="138"/>
      <c r="AJ2751" s="138"/>
      <c r="AK2751" s="138"/>
      <c r="AL2751" s="138">
        <v>58</v>
      </c>
      <c r="AM2751" s="138">
        <v>446</v>
      </c>
      <c r="AN2751" s="138">
        <v>2838</v>
      </c>
      <c r="AO2751" s="138">
        <v>1259180</v>
      </c>
      <c r="AP2751" s="138"/>
      <c r="AQ2751" s="138"/>
      <c r="AR2751" s="138"/>
      <c r="AS2751" s="138"/>
    </row>
    <row r="2752" spans="1:45" x14ac:dyDescent="0.2">
      <c r="A2752" s="114">
        <v>40676</v>
      </c>
      <c r="B2752" s="138">
        <v>30</v>
      </c>
      <c r="C2752" s="138">
        <v>120</v>
      </c>
      <c r="D2752" s="138">
        <v>2850</v>
      </c>
      <c r="E2752" s="138">
        <v>343140</v>
      </c>
      <c r="F2752" s="138">
        <v>35</v>
      </c>
      <c r="G2752" s="138">
        <v>148</v>
      </c>
      <c r="H2752" s="138">
        <v>2900</v>
      </c>
      <c r="I2752" s="138">
        <v>428537</v>
      </c>
      <c r="J2752" s="138">
        <v>56</v>
      </c>
      <c r="K2752" s="138">
        <v>154</v>
      </c>
      <c r="L2752" s="138">
        <v>2975</v>
      </c>
      <c r="M2752" s="138">
        <v>456139</v>
      </c>
      <c r="N2752" s="138">
        <v>73</v>
      </c>
      <c r="O2752" s="138">
        <v>205</v>
      </c>
      <c r="P2752" s="138">
        <v>3012</v>
      </c>
      <c r="Q2752" s="138">
        <v>619997</v>
      </c>
      <c r="R2752" s="138">
        <v>68</v>
      </c>
      <c r="S2752" s="138">
        <v>232</v>
      </c>
      <c r="T2752" s="138">
        <v>2982</v>
      </c>
      <c r="U2752" s="138">
        <v>694279</v>
      </c>
      <c r="V2752" s="138">
        <v>20</v>
      </c>
      <c r="W2752" s="138">
        <v>252</v>
      </c>
      <c r="X2752" s="138">
        <v>2900</v>
      </c>
      <c r="Y2752" s="138">
        <v>731380</v>
      </c>
      <c r="Z2752" s="138">
        <v>35</v>
      </c>
      <c r="AA2752" s="138">
        <v>312</v>
      </c>
      <c r="AB2752" s="138">
        <v>2700</v>
      </c>
      <c r="AC2752" s="138">
        <v>844282</v>
      </c>
      <c r="AD2752" s="138">
        <v>18</v>
      </c>
      <c r="AE2752" s="138">
        <v>322</v>
      </c>
      <c r="AF2752" s="138">
        <v>2700</v>
      </c>
      <c r="AG2752" s="138">
        <v>868200</v>
      </c>
      <c r="AH2752" s="138"/>
      <c r="AI2752" s="138"/>
      <c r="AJ2752" s="138"/>
      <c r="AK2752" s="138"/>
      <c r="AL2752" s="138"/>
      <c r="AM2752" s="138"/>
      <c r="AN2752" s="138"/>
      <c r="AO2752" s="138"/>
      <c r="AP2752" s="138"/>
      <c r="AQ2752" s="138"/>
      <c r="AR2752" s="138"/>
      <c r="AS2752" s="138"/>
    </row>
    <row r="2753" spans="1:45" x14ac:dyDescent="0.2">
      <c r="A2753" s="114">
        <v>40679</v>
      </c>
      <c r="B2753" s="138"/>
      <c r="C2753" s="138"/>
      <c r="D2753" s="138"/>
      <c r="E2753" s="138"/>
      <c r="F2753" s="138"/>
      <c r="G2753" s="138"/>
      <c r="H2753" s="138"/>
      <c r="I2753" s="138"/>
      <c r="J2753" s="138"/>
      <c r="K2753" s="138"/>
      <c r="L2753" s="138"/>
      <c r="M2753" s="138"/>
      <c r="N2753" s="138"/>
      <c r="O2753" s="138"/>
      <c r="P2753" s="138"/>
      <c r="Q2753" s="138"/>
      <c r="R2753" s="138"/>
      <c r="S2753" s="138"/>
      <c r="T2753" s="138"/>
      <c r="U2753" s="138"/>
      <c r="V2753" s="138"/>
      <c r="W2753" s="138"/>
      <c r="X2753" s="138"/>
      <c r="Y2753" s="138"/>
      <c r="Z2753" s="138"/>
      <c r="AA2753" s="138"/>
      <c r="AB2753" s="138"/>
      <c r="AC2753" s="138"/>
      <c r="AD2753" s="138">
        <v>2</v>
      </c>
      <c r="AE2753" s="138">
        <v>358</v>
      </c>
      <c r="AF2753" s="138">
        <v>2480</v>
      </c>
      <c r="AG2753" s="138">
        <v>887840</v>
      </c>
      <c r="AH2753" s="138"/>
      <c r="AI2753" s="138"/>
      <c r="AJ2753" s="138"/>
      <c r="AK2753" s="138"/>
      <c r="AL2753" s="138">
        <v>14</v>
      </c>
      <c r="AM2753" s="138">
        <v>430</v>
      </c>
      <c r="AN2753" s="138">
        <v>2670</v>
      </c>
      <c r="AO2753" s="138">
        <v>1136229</v>
      </c>
      <c r="AP2753" s="138">
        <v>3</v>
      </c>
      <c r="AQ2753" s="138">
        <v>594</v>
      </c>
      <c r="AR2753" s="138">
        <v>2383</v>
      </c>
      <c r="AS2753" s="138">
        <v>1422233</v>
      </c>
    </row>
    <row r="2754" spans="1:45" x14ac:dyDescent="0.2">
      <c r="A2754" s="114">
        <v>40680</v>
      </c>
      <c r="B2754" s="138"/>
      <c r="C2754" s="138"/>
      <c r="D2754" s="138"/>
      <c r="E2754" s="138"/>
      <c r="F2754" s="138"/>
      <c r="G2754" s="138"/>
      <c r="H2754" s="138"/>
      <c r="I2754" s="138"/>
      <c r="J2754" s="138"/>
      <c r="K2754" s="138"/>
      <c r="L2754" s="138"/>
      <c r="M2754" s="138"/>
      <c r="N2754" s="138"/>
      <c r="O2754" s="138"/>
      <c r="P2754" s="138"/>
      <c r="Q2754" s="138"/>
      <c r="R2754" s="138"/>
      <c r="S2754" s="138"/>
      <c r="T2754" s="138"/>
      <c r="U2754" s="138"/>
      <c r="V2754" s="138"/>
      <c r="W2754" s="138"/>
      <c r="X2754" s="138"/>
      <c r="Y2754" s="138"/>
      <c r="Z2754" s="138"/>
      <c r="AA2754" s="138"/>
      <c r="AB2754" s="138"/>
      <c r="AC2754" s="138"/>
      <c r="AD2754" s="138"/>
      <c r="AE2754" s="138"/>
      <c r="AF2754" s="138"/>
      <c r="AG2754" s="138"/>
      <c r="AH2754" s="138"/>
      <c r="AI2754" s="138"/>
      <c r="AJ2754" s="138"/>
      <c r="AK2754" s="138"/>
      <c r="AL2754" s="138"/>
      <c r="AM2754" s="138"/>
      <c r="AN2754" s="138"/>
      <c r="AO2754" s="138"/>
      <c r="AP2754" s="138">
        <v>11</v>
      </c>
      <c r="AQ2754" s="138">
        <v>617</v>
      </c>
      <c r="AR2754" s="138">
        <v>2300</v>
      </c>
      <c r="AS2754" s="138">
        <v>1540098</v>
      </c>
    </row>
    <row r="2755" spans="1:45" x14ac:dyDescent="0.2">
      <c r="A2755" s="114">
        <v>40680</v>
      </c>
      <c r="B2755" s="138">
        <v>41</v>
      </c>
      <c r="C2755" s="138">
        <v>117</v>
      </c>
      <c r="D2755" s="138">
        <v>2775</v>
      </c>
      <c r="E2755" s="138">
        <v>324207</v>
      </c>
      <c r="F2755" s="138">
        <v>125</v>
      </c>
      <c r="G2755" s="138">
        <v>144</v>
      </c>
      <c r="H2755" s="138">
        <v>2910</v>
      </c>
      <c r="I2755" s="138">
        <v>419375</v>
      </c>
      <c r="J2755" s="138">
        <v>139</v>
      </c>
      <c r="K2755" s="138">
        <v>165</v>
      </c>
      <c r="L2755" s="138">
        <v>2893</v>
      </c>
      <c r="M2755" s="138">
        <v>477588</v>
      </c>
      <c r="N2755" s="138">
        <v>339</v>
      </c>
      <c r="O2755" s="138">
        <v>196</v>
      </c>
      <c r="P2755" s="138">
        <v>2925</v>
      </c>
      <c r="Q2755" s="138">
        <v>587019</v>
      </c>
      <c r="R2755" s="138">
        <v>184</v>
      </c>
      <c r="S2755" s="138">
        <v>225</v>
      </c>
      <c r="T2755" s="138">
        <v>2922</v>
      </c>
      <c r="U2755" s="138">
        <v>659191</v>
      </c>
      <c r="V2755" s="138">
        <v>43</v>
      </c>
      <c r="W2755" s="138">
        <v>263</v>
      </c>
      <c r="X2755" s="138">
        <v>2785</v>
      </c>
      <c r="Y2755" s="138">
        <v>735380</v>
      </c>
      <c r="Z2755" s="138">
        <v>76</v>
      </c>
      <c r="AA2755" s="138">
        <v>297</v>
      </c>
      <c r="AB2755" s="138">
        <v>2760</v>
      </c>
      <c r="AC2755" s="138">
        <v>820677</v>
      </c>
      <c r="AD2755" s="138">
        <v>136</v>
      </c>
      <c r="AE2755" s="138">
        <v>332</v>
      </c>
      <c r="AF2755" s="138">
        <v>2795</v>
      </c>
      <c r="AG2755" s="138">
        <v>928788</v>
      </c>
      <c r="AH2755" s="138"/>
      <c r="AI2755" s="138"/>
      <c r="AJ2755" s="138"/>
      <c r="AK2755" s="138"/>
      <c r="AL2755" s="138">
        <v>3</v>
      </c>
      <c r="AM2755" s="138">
        <v>437</v>
      </c>
      <c r="AN2755" s="138">
        <v>2600</v>
      </c>
      <c r="AO2755" s="138">
        <v>1134027</v>
      </c>
      <c r="AP2755" s="138">
        <v>2</v>
      </c>
      <c r="AQ2755" s="138">
        <v>552</v>
      </c>
      <c r="AR2755" s="138">
        <v>2700</v>
      </c>
      <c r="AS2755" s="138">
        <v>1490400</v>
      </c>
    </row>
    <row r="2756" spans="1:45" x14ac:dyDescent="0.2">
      <c r="A2756" s="114">
        <v>40681</v>
      </c>
      <c r="B2756" s="138"/>
      <c r="C2756" s="138"/>
      <c r="D2756" s="138"/>
      <c r="E2756" s="138"/>
      <c r="F2756" s="138"/>
      <c r="G2756" s="138"/>
      <c r="H2756" s="138"/>
      <c r="I2756" s="138"/>
      <c r="J2756" s="138">
        <v>51</v>
      </c>
      <c r="K2756" s="138">
        <v>166</v>
      </c>
      <c r="L2756" s="138">
        <v>2900</v>
      </c>
      <c r="M2756" s="138">
        <v>500675</v>
      </c>
      <c r="N2756" s="138">
        <v>94</v>
      </c>
      <c r="O2756" s="138">
        <v>198</v>
      </c>
      <c r="P2756" s="138">
        <v>2850</v>
      </c>
      <c r="Q2756" s="138">
        <v>584027</v>
      </c>
      <c r="R2756" s="138">
        <v>66</v>
      </c>
      <c r="S2756" s="138">
        <v>238</v>
      </c>
      <c r="T2756" s="138">
        <v>2760</v>
      </c>
      <c r="U2756" s="138">
        <v>666205</v>
      </c>
      <c r="V2756" s="138">
        <v>40</v>
      </c>
      <c r="W2756" s="138">
        <v>262</v>
      </c>
      <c r="X2756" s="138">
        <v>2400</v>
      </c>
      <c r="Y2756" s="138">
        <v>722692</v>
      </c>
      <c r="Z2756" s="138"/>
      <c r="AA2756" s="138"/>
      <c r="AB2756" s="138"/>
      <c r="AC2756" s="138"/>
      <c r="AD2756" s="138"/>
      <c r="AE2756" s="138"/>
      <c r="AF2756" s="138"/>
      <c r="AG2756" s="138"/>
      <c r="AH2756" s="138">
        <v>1</v>
      </c>
      <c r="AI2756" s="138">
        <v>372</v>
      </c>
      <c r="AJ2756" s="138">
        <v>2980</v>
      </c>
      <c r="AK2756" s="138">
        <v>1108560</v>
      </c>
      <c r="AL2756" s="138"/>
      <c r="AM2756" s="138"/>
      <c r="AN2756" s="138"/>
      <c r="AO2756" s="138"/>
      <c r="AP2756" s="138">
        <v>1</v>
      </c>
      <c r="AQ2756" s="138">
        <v>440</v>
      </c>
      <c r="AR2756" s="138">
        <v>2640</v>
      </c>
      <c r="AS2756" s="138">
        <v>1161600</v>
      </c>
    </row>
    <row r="2757" spans="1:45" x14ac:dyDescent="0.2">
      <c r="A2757" s="114">
        <v>40682</v>
      </c>
      <c r="B2757" s="138">
        <v>10</v>
      </c>
      <c r="C2757" s="138">
        <v>103</v>
      </c>
      <c r="D2757" s="138">
        <v>2100</v>
      </c>
      <c r="E2757" s="138">
        <v>259830</v>
      </c>
      <c r="F2757" s="138">
        <v>54</v>
      </c>
      <c r="G2757" s="138">
        <v>139</v>
      </c>
      <c r="H2757" s="138">
        <v>2750</v>
      </c>
      <c r="I2757" s="138">
        <v>388496</v>
      </c>
      <c r="J2757" s="138">
        <v>38</v>
      </c>
      <c r="K2757" s="138">
        <v>160</v>
      </c>
      <c r="L2757" s="138">
        <v>2550</v>
      </c>
      <c r="M2757" s="138">
        <v>430858</v>
      </c>
      <c r="N2757" s="138">
        <v>319</v>
      </c>
      <c r="O2757" s="138">
        <v>198</v>
      </c>
      <c r="P2757" s="138">
        <v>2800</v>
      </c>
      <c r="Q2757" s="138">
        <v>580610</v>
      </c>
      <c r="R2757" s="138">
        <v>233</v>
      </c>
      <c r="S2757" s="138">
        <v>231</v>
      </c>
      <c r="T2757" s="138">
        <v>2680</v>
      </c>
      <c r="U2757" s="138">
        <v>664636</v>
      </c>
      <c r="V2757" s="138">
        <v>62</v>
      </c>
      <c r="W2757" s="138">
        <v>262</v>
      </c>
      <c r="X2757" s="138">
        <v>2700</v>
      </c>
      <c r="Y2757" s="138">
        <v>726013</v>
      </c>
      <c r="Z2757" s="138">
        <v>81</v>
      </c>
      <c r="AA2757" s="138">
        <v>301</v>
      </c>
      <c r="AB2757" s="138">
        <v>2740</v>
      </c>
      <c r="AC2757" s="138">
        <v>838645</v>
      </c>
      <c r="AD2757" s="138"/>
      <c r="AE2757" s="138"/>
      <c r="AF2757" s="138"/>
      <c r="AG2757" s="138"/>
      <c r="AH2757" s="138">
        <v>1</v>
      </c>
      <c r="AI2757" s="138">
        <v>706</v>
      </c>
      <c r="AJ2757" s="138">
        <v>2460</v>
      </c>
      <c r="AK2757" s="138">
        <v>1736760</v>
      </c>
      <c r="AL2757" s="138"/>
      <c r="AM2757" s="138"/>
      <c r="AN2757" s="138"/>
      <c r="AO2757" s="138"/>
      <c r="AP2757" s="138"/>
      <c r="AQ2757" s="138"/>
      <c r="AR2757" s="138"/>
      <c r="AS2757" s="138"/>
    </row>
    <row r="2758" spans="1:45" x14ac:dyDescent="0.2">
      <c r="A2758" s="114">
        <v>40682</v>
      </c>
      <c r="B2758" s="138"/>
      <c r="C2758" s="138"/>
      <c r="D2758" s="138"/>
      <c r="E2758" s="138"/>
      <c r="F2758" s="138"/>
      <c r="G2758" s="138"/>
      <c r="H2758" s="138"/>
      <c r="I2758" s="138"/>
      <c r="J2758" s="138"/>
      <c r="K2758" s="138"/>
      <c r="L2758" s="138"/>
      <c r="M2758" s="138"/>
      <c r="N2758" s="138"/>
      <c r="O2758" s="138"/>
      <c r="P2758" s="138"/>
      <c r="Q2758" s="138"/>
      <c r="R2758" s="138"/>
      <c r="S2758" s="138"/>
      <c r="T2758" s="138"/>
      <c r="U2758" s="138"/>
      <c r="V2758" s="138"/>
      <c r="W2758" s="138"/>
      <c r="X2758" s="138"/>
      <c r="Y2758" s="138"/>
      <c r="Z2758" s="138"/>
      <c r="AA2758" s="138"/>
      <c r="AB2758" s="138"/>
      <c r="AC2758" s="138"/>
      <c r="AD2758" s="138"/>
      <c r="AE2758" s="138"/>
      <c r="AF2758" s="138"/>
      <c r="AG2758" s="138"/>
      <c r="AH2758" s="138">
        <v>1</v>
      </c>
      <c r="AI2758" s="138">
        <v>396</v>
      </c>
      <c r="AJ2758" s="138">
        <v>2350</v>
      </c>
      <c r="AK2758" s="138">
        <v>930600</v>
      </c>
      <c r="AL2758" s="138"/>
      <c r="AM2758" s="138"/>
      <c r="AN2758" s="138"/>
      <c r="AO2758" s="138"/>
      <c r="AP2758" s="138">
        <v>1</v>
      </c>
      <c r="AQ2758" s="138">
        <v>612</v>
      </c>
      <c r="AR2758" s="138">
        <v>2550</v>
      </c>
      <c r="AS2758" s="138">
        <v>1560600</v>
      </c>
    </row>
    <row r="2759" spans="1:45" x14ac:dyDescent="0.2">
      <c r="A2759" s="114">
        <v>40683</v>
      </c>
      <c r="B2759" s="138">
        <v>45</v>
      </c>
      <c r="C2759" s="138">
        <v>124</v>
      </c>
      <c r="D2759" s="138">
        <v>2883</v>
      </c>
      <c r="E2759" s="138">
        <v>348769</v>
      </c>
      <c r="F2759" s="138">
        <v>5</v>
      </c>
      <c r="G2759" s="138">
        <v>144</v>
      </c>
      <c r="H2759" s="138">
        <v>3000</v>
      </c>
      <c r="I2759" s="138">
        <v>430800</v>
      </c>
      <c r="J2759" s="138">
        <v>99</v>
      </c>
      <c r="K2759" s="138">
        <v>163</v>
      </c>
      <c r="L2759" s="138">
        <v>2960</v>
      </c>
      <c r="M2759" s="138">
        <v>480444</v>
      </c>
      <c r="N2759" s="138">
        <v>83</v>
      </c>
      <c r="O2759" s="138">
        <v>197</v>
      </c>
      <c r="P2759" s="138">
        <v>2888</v>
      </c>
      <c r="Q2759" s="138">
        <v>569760</v>
      </c>
      <c r="R2759" s="138">
        <v>54</v>
      </c>
      <c r="S2759" s="138">
        <v>236</v>
      </c>
      <c r="T2759" s="138">
        <v>2887</v>
      </c>
      <c r="U2759" s="138">
        <v>679425</v>
      </c>
      <c r="V2759" s="138">
        <v>6</v>
      </c>
      <c r="W2759" s="138">
        <v>263</v>
      </c>
      <c r="X2759" s="138">
        <v>2820</v>
      </c>
      <c r="Y2759" s="138">
        <v>742600</v>
      </c>
      <c r="Z2759" s="138">
        <v>33</v>
      </c>
      <c r="AA2759" s="138">
        <v>287</v>
      </c>
      <c r="AB2759" s="138">
        <v>2645</v>
      </c>
      <c r="AC2759" s="138">
        <v>747607</v>
      </c>
      <c r="AD2759" s="138">
        <v>17</v>
      </c>
      <c r="AE2759" s="138">
        <v>333</v>
      </c>
      <c r="AF2759" s="138">
        <v>2740</v>
      </c>
      <c r="AG2759" s="138">
        <v>912420</v>
      </c>
      <c r="AH2759" s="138"/>
      <c r="AI2759" s="138"/>
      <c r="AJ2759" s="138"/>
      <c r="AK2759" s="138"/>
      <c r="AL2759" s="138">
        <v>1</v>
      </c>
      <c r="AM2759" s="138">
        <v>652</v>
      </c>
      <c r="AN2759" s="138">
        <v>2300</v>
      </c>
      <c r="AO2759" s="138">
        <v>1499600</v>
      </c>
      <c r="AP2759" s="138"/>
      <c r="AQ2759" s="138"/>
      <c r="AR2759" s="138"/>
      <c r="AS2759" s="138"/>
    </row>
    <row r="2760" spans="1:45" x14ac:dyDescent="0.2">
      <c r="A2760" s="114">
        <v>40686</v>
      </c>
      <c r="B2760" s="138"/>
      <c r="C2760" s="138"/>
      <c r="D2760" s="138"/>
      <c r="E2760" s="138"/>
      <c r="F2760" s="138"/>
      <c r="G2760" s="138"/>
      <c r="H2760" s="138"/>
      <c r="I2760" s="138"/>
      <c r="J2760" s="138"/>
      <c r="K2760" s="138"/>
      <c r="L2760" s="138"/>
      <c r="M2760" s="138"/>
      <c r="N2760" s="138"/>
      <c r="O2760" s="138"/>
      <c r="P2760" s="138"/>
      <c r="Q2760" s="138"/>
      <c r="R2760" s="138"/>
      <c r="S2760" s="138"/>
      <c r="T2760" s="138"/>
      <c r="U2760" s="138"/>
      <c r="V2760" s="138"/>
      <c r="W2760" s="138"/>
      <c r="X2760" s="138"/>
      <c r="Y2760" s="138"/>
      <c r="Z2760" s="138"/>
      <c r="AA2760" s="138"/>
      <c r="AB2760" s="138"/>
      <c r="AC2760" s="138"/>
      <c r="AD2760" s="138"/>
      <c r="AE2760" s="138"/>
      <c r="AF2760" s="138"/>
      <c r="AG2760" s="138"/>
      <c r="AH2760" s="138">
        <v>1</v>
      </c>
      <c r="AI2760" s="138">
        <v>372</v>
      </c>
      <c r="AJ2760" s="138">
        <v>2500</v>
      </c>
      <c r="AK2760" s="138">
        <v>930000</v>
      </c>
      <c r="AL2760" s="138">
        <v>1</v>
      </c>
      <c r="AM2760" s="138">
        <v>402</v>
      </c>
      <c r="AN2760" s="138">
        <v>2300</v>
      </c>
      <c r="AO2760" s="138">
        <v>924600</v>
      </c>
      <c r="AP2760" s="138">
        <v>4</v>
      </c>
      <c r="AQ2760" s="138">
        <v>572</v>
      </c>
      <c r="AR2760" s="138">
        <v>2275</v>
      </c>
      <c r="AS2760" s="138">
        <v>1304125</v>
      </c>
    </row>
    <row r="2761" spans="1:45" x14ac:dyDescent="0.2">
      <c r="A2761" s="114">
        <v>40687</v>
      </c>
      <c r="B2761" s="138"/>
      <c r="C2761" s="138"/>
      <c r="D2761" s="138"/>
      <c r="E2761" s="138"/>
      <c r="F2761" s="138"/>
      <c r="G2761" s="138"/>
      <c r="H2761" s="138"/>
      <c r="I2761" s="138"/>
      <c r="J2761" s="138"/>
      <c r="K2761" s="138"/>
      <c r="L2761" s="138"/>
      <c r="M2761" s="138"/>
      <c r="N2761" s="138"/>
      <c r="O2761" s="138"/>
      <c r="P2761" s="138"/>
      <c r="Q2761" s="138"/>
      <c r="R2761" s="138"/>
      <c r="S2761" s="138"/>
      <c r="T2761" s="138"/>
      <c r="U2761" s="138"/>
      <c r="V2761" s="138"/>
      <c r="W2761" s="138"/>
      <c r="X2761" s="138"/>
      <c r="Y2761" s="138"/>
      <c r="Z2761" s="138">
        <v>151</v>
      </c>
      <c r="AA2761" s="138">
        <v>298</v>
      </c>
      <c r="AB2761" s="138">
        <v>2600</v>
      </c>
      <c r="AC2761" s="138">
        <v>775385</v>
      </c>
      <c r="AD2761" s="138"/>
      <c r="AE2761" s="138"/>
      <c r="AF2761" s="138"/>
      <c r="AG2761" s="138"/>
      <c r="AH2761" s="138"/>
      <c r="AI2761" s="138"/>
      <c r="AJ2761" s="138"/>
      <c r="AK2761" s="138"/>
      <c r="AL2761" s="138"/>
      <c r="AM2761" s="138"/>
      <c r="AN2761" s="138"/>
      <c r="AO2761" s="138"/>
      <c r="AP2761" s="138">
        <v>3</v>
      </c>
      <c r="AQ2761" s="138">
        <v>617</v>
      </c>
      <c r="AR2761" s="138">
        <v>2360</v>
      </c>
      <c r="AS2761" s="138">
        <v>1475653</v>
      </c>
    </row>
    <row r="2762" spans="1:45" x14ac:dyDescent="0.2">
      <c r="A2762" s="114">
        <v>40687</v>
      </c>
      <c r="B2762" s="138">
        <v>9</v>
      </c>
      <c r="C2762" s="138">
        <v>121</v>
      </c>
      <c r="D2762" s="138">
        <v>2800</v>
      </c>
      <c r="E2762" s="138">
        <v>339733</v>
      </c>
      <c r="F2762" s="138">
        <v>69</v>
      </c>
      <c r="G2762" s="138">
        <v>139</v>
      </c>
      <c r="H2762" s="138">
        <v>2925</v>
      </c>
      <c r="I2762" s="138">
        <v>412757</v>
      </c>
      <c r="J2762" s="138">
        <v>174</v>
      </c>
      <c r="K2762" s="138">
        <v>164</v>
      </c>
      <c r="L2762" s="138">
        <v>2906</v>
      </c>
      <c r="M2762" s="138">
        <v>473541</v>
      </c>
      <c r="N2762" s="138">
        <v>235</v>
      </c>
      <c r="O2762" s="138">
        <v>200</v>
      </c>
      <c r="P2762" s="138">
        <v>2950</v>
      </c>
      <c r="Q2762" s="138">
        <v>594656</v>
      </c>
      <c r="R2762" s="138">
        <v>155</v>
      </c>
      <c r="S2762" s="138">
        <v>234</v>
      </c>
      <c r="T2762" s="138">
        <v>2901</v>
      </c>
      <c r="U2762" s="138">
        <v>677573</v>
      </c>
      <c r="V2762" s="138">
        <v>72</v>
      </c>
      <c r="W2762" s="138">
        <v>272</v>
      </c>
      <c r="X2762" s="138">
        <v>2804</v>
      </c>
      <c r="Y2762" s="138">
        <v>769089</v>
      </c>
      <c r="Z2762" s="138">
        <v>76</v>
      </c>
      <c r="AA2762" s="138">
        <v>305</v>
      </c>
      <c r="AB2762" s="138">
        <v>2812</v>
      </c>
      <c r="AC2762" s="138">
        <v>865102</v>
      </c>
      <c r="AD2762" s="138">
        <v>132</v>
      </c>
      <c r="AE2762" s="138">
        <v>327</v>
      </c>
      <c r="AF2762" s="138">
        <v>2791</v>
      </c>
      <c r="AG2762" s="138">
        <v>911862</v>
      </c>
      <c r="AH2762" s="138"/>
      <c r="AI2762" s="138"/>
      <c r="AJ2762" s="138"/>
      <c r="AK2762" s="138"/>
      <c r="AL2762" s="138">
        <v>2</v>
      </c>
      <c r="AM2762" s="138">
        <v>742</v>
      </c>
      <c r="AN2762" s="138">
        <v>2525</v>
      </c>
      <c r="AO2762" s="138">
        <v>1872700</v>
      </c>
      <c r="AP2762" s="138">
        <v>1</v>
      </c>
      <c r="AQ2762" s="138">
        <v>628</v>
      </c>
      <c r="AR2762" s="138">
        <v>2400</v>
      </c>
      <c r="AS2762" s="138">
        <v>1507200</v>
      </c>
    </row>
    <row r="2763" spans="1:45" x14ac:dyDescent="0.2">
      <c r="A2763" s="114">
        <v>40688</v>
      </c>
      <c r="B2763" s="138"/>
      <c r="C2763" s="138"/>
      <c r="D2763" s="138"/>
      <c r="E2763" s="138"/>
      <c r="F2763" s="138">
        <v>27</v>
      </c>
      <c r="G2763" s="138">
        <v>133</v>
      </c>
      <c r="H2763" s="138">
        <v>3000</v>
      </c>
      <c r="I2763" s="138">
        <v>398667</v>
      </c>
      <c r="J2763" s="138">
        <v>128</v>
      </c>
      <c r="K2763" s="138">
        <v>165</v>
      </c>
      <c r="L2763" s="138">
        <v>2700</v>
      </c>
      <c r="M2763" s="138">
        <v>480369</v>
      </c>
      <c r="N2763" s="138">
        <v>110</v>
      </c>
      <c r="O2763" s="138">
        <v>204</v>
      </c>
      <c r="P2763" s="138">
        <v>2750</v>
      </c>
      <c r="Q2763" s="138">
        <v>599457</v>
      </c>
      <c r="R2763" s="138">
        <v>35</v>
      </c>
      <c r="S2763" s="138">
        <v>237</v>
      </c>
      <c r="T2763" s="138">
        <v>2900</v>
      </c>
      <c r="U2763" s="138">
        <v>689608</v>
      </c>
      <c r="V2763" s="138">
        <v>7</v>
      </c>
      <c r="W2763" s="138">
        <v>259</v>
      </c>
      <c r="X2763" s="138">
        <v>2860</v>
      </c>
      <c r="Y2763" s="138">
        <v>739514</v>
      </c>
      <c r="Z2763" s="138">
        <v>8</v>
      </c>
      <c r="AA2763" s="138">
        <v>307</v>
      </c>
      <c r="AB2763" s="138">
        <v>2820</v>
      </c>
      <c r="AC2763" s="138">
        <v>865035</v>
      </c>
      <c r="AD2763" s="138"/>
      <c r="AE2763" s="138"/>
      <c r="AF2763" s="138"/>
      <c r="AG2763" s="138"/>
      <c r="AH2763" s="138"/>
      <c r="AI2763" s="138"/>
      <c r="AJ2763" s="138"/>
      <c r="AK2763" s="138"/>
      <c r="AL2763" s="138">
        <v>1</v>
      </c>
      <c r="AM2763" s="138">
        <v>414</v>
      </c>
      <c r="AN2763" s="138">
        <v>2580</v>
      </c>
      <c r="AO2763" s="138">
        <v>1068120</v>
      </c>
      <c r="AP2763" s="138"/>
      <c r="AQ2763" s="138"/>
      <c r="AR2763" s="138"/>
      <c r="AS2763" s="138"/>
    </row>
    <row r="2764" spans="1:45" x14ac:dyDescent="0.2">
      <c r="A2764" s="114">
        <v>40689</v>
      </c>
      <c r="B2764" s="138">
        <v>6</v>
      </c>
      <c r="C2764" s="138">
        <v>118</v>
      </c>
      <c r="D2764" s="138">
        <v>2800</v>
      </c>
      <c r="E2764" s="138">
        <v>331333</v>
      </c>
      <c r="F2764" s="138">
        <v>26</v>
      </c>
      <c r="G2764" s="138">
        <v>132</v>
      </c>
      <c r="H2764" s="138">
        <v>2950</v>
      </c>
      <c r="I2764" s="138">
        <v>390762</v>
      </c>
      <c r="J2764" s="138">
        <v>149</v>
      </c>
      <c r="K2764" s="138">
        <v>165</v>
      </c>
      <c r="L2764" s="138">
        <v>2350</v>
      </c>
      <c r="M2764" s="138">
        <v>479692</v>
      </c>
      <c r="N2764" s="138">
        <v>188</v>
      </c>
      <c r="O2764" s="138">
        <v>203</v>
      </c>
      <c r="P2764" s="138">
        <v>2850</v>
      </c>
      <c r="Q2764" s="138">
        <v>604255</v>
      </c>
      <c r="R2764" s="138">
        <v>256</v>
      </c>
      <c r="S2764" s="138">
        <v>232</v>
      </c>
      <c r="T2764" s="138">
        <v>2800</v>
      </c>
      <c r="U2764" s="138">
        <v>689925</v>
      </c>
      <c r="V2764" s="138">
        <v>200</v>
      </c>
      <c r="W2764" s="138">
        <v>269</v>
      </c>
      <c r="X2764" s="138">
        <v>2640</v>
      </c>
      <c r="Y2764" s="138">
        <v>741790</v>
      </c>
      <c r="Z2764" s="138">
        <v>143</v>
      </c>
      <c r="AA2764" s="138">
        <v>288</v>
      </c>
      <c r="AB2764" s="138">
        <v>2660</v>
      </c>
      <c r="AC2764" s="138">
        <v>787195</v>
      </c>
      <c r="AD2764" s="138">
        <v>72</v>
      </c>
      <c r="AE2764" s="138">
        <v>338</v>
      </c>
      <c r="AF2764" s="138">
        <v>2660</v>
      </c>
      <c r="AG2764" s="138">
        <v>923969</v>
      </c>
      <c r="AH2764" s="138">
        <v>32</v>
      </c>
      <c r="AI2764" s="138">
        <v>381</v>
      </c>
      <c r="AJ2764" s="138">
        <v>2680</v>
      </c>
      <c r="AK2764" s="138">
        <v>1024456</v>
      </c>
      <c r="AL2764" s="138"/>
      <c r="AM2764" s="138"/>
      <c r="AN2764" s="138"/>
      <c r="AO2764" s="138"/>
      <c r="AP2764" s="138"/>
      <c r="AQ2764" s="138"/>
      <c r="AR2764" s="138"/>
      <c r="AS2764" s="138"/>
    </row>
    <row r="2765" spans="1:45" x14ac:dyDescent="0.2">
      <c r="A2765" s="114">
        <v>40689</v>
      </c>
      <c r="B2765" s="138"/>
      <c r="C2765" s="138"/>
      <c r="D2765" s="138"/>
      <c r="E2765" s="138"/>
      <c r="F2765" s="138"/>
      <c r="G2765" s="138"/>
      <c r="H2765" s="138"/>
      <c r="I2765" s="138"/>
      <c r="J2765" s="138"/>
      <c r="K2765" s="138"/>
      <c r="L2765" s="138"/>
      <c r="M2765" s="138"/>
      <c r="N2765" s="138"/>
      <c r="O2765" s="138"/>
      <c r="P2765" s="138"/>
      <c r="Q2765" s="138"/>
      <c r="R2765" s="138"/>
      <c r="S2765" s="138"/>
      <c r="T2765" s="138"/>
      <c r="U2765" s="138"/>
      <c r="V2765" s="138"/>
      <c r="W2765" s="138"/>
      <c r="X2765" s="138"/>
      <c r="Y2765" s="138"/>
      <c r="Z2765" s="138">
        <v>17</v>
      </c>
      <c r="AA2765" s="138">
        <v>289</v>
      </c>
      <c r="AB2765" s="138">
        <v>2680</v>
      </c>
      <c r="AC2765" s="138">
        <v>773416</v>
      </c>
      <c r="AD2765" s="138"/>
      <c r="AE2765" s="138"/>
      <c r="AF2765" s="138"/>
      <c r="AG2765" s="138"/>
      <c r="AH2765" s="138"/>
      <c r="AI2765" s="138"/>
      <c r="AJ2765" s="138"/>
      <c r="AK2765" s="138"/>
      <c r="AL2765" s="138">
        <v>17</v>
      </c>
      <c r="AM2765" s="138">
        <v>403</v>
      </c>
      <c r="AN2765" s="138">
        <v>2640</v>
      </c>
      <c r="AO2765" s="138">
        <v>1064386</v>
      </c>
      <c r="AP2765" s="138">
        <v>17</v>
      </c>
      <c r="AQ2765" s="138">
        <v>465</v>
      </c>
      <c r="AR2765" s="138">
        <v>2510</v>
      </c>
      <c r="AS2765" s="138">
        <v>1279200</v>
      </c>
    </row>
    <row r="2766" spans="1:45" x14ac:dyDescent="0.2">
      <c r="A2766" s="111">
        <v>40690</v>
      </c>
      <c r="B2766" s="108">
        <v>57</v>
      </c>
      <c r="C2766" s="108">
        <v>126</v>
      </c>
      <c r="D2766" s="108">
        <v>2825</v>
      </c>
      <c r="E2766" s="108">
        <v>354800</v>
      </c>
      <c r="F2766" s="108">
        <v>25</v>
      </c>
      <c r="G2766" s="108">
        <v>142</v>
      </c>
      <c r="H2766" s="108">
        <v>2833</v>
      </c>
      <c r="I2766" s="108">
        <v>407815</v>
      </c>
      <c r="J2766" s="108">
        <v>17</v>
      </c>
      <c r="K2766" s="108">
        <v>159</v>
      </c>
      <c r="L2766" s="108">
        <v>2883</v>
      </c>
      <c r="M2766" s="108">
        <v>462098</v>
      </c>
      <c r="N2766" s="108">
        <v>118</v>
      </c>
      <c r="O2766" s="108">
        <v>193</v>
      </c>
      <c r="P2766" s="108">
        <v>2871</v>
      </c>
      <c r="Q2766" s="108">
        <v>561623</v>
      </c>
      <c r="R2766" s="108"/>
      <c r="S2766" s="108"/>
      <c r="T2766" s="108"/>
      <c r="U2766" s="108"/>
      <c r="V2766" s="108"/>
      <c r="W2766" s="108"/>
      <c r="X2766" s="108"/>
      <c r="Y2766" s="108"/>
      <c r="Z2766" s="108"/>
      <c r="AA2766" s="108"/>
      <c r="AB2766" s="108"/>
      <c r="AC2766" s="108"/>
      <c r="AD2766" s="108">
        <v>15</v>
      </c>
      <c r="AE2766" s="108">
        <v>359</v>
      </c>
      <c r="AF2766" s="108">
        <v>2760</v>
      </c>
      <c r="AG2766" s="108">
        <v>990656</v>
      </c>
      <c r="AH2766" s="108">
        <v>30</v>
      </c>
      <c r="AI2766" s="108">
        <v>382</v>
      </c>
      <c r="AJ2766" s="108">
        <v>2700</v>
      </c>
      <c r="AK2766" s="108">
        <v>1030525</v>
      </c>
      <c r="AL2766" s="108"/>
      <c r="AM2766" s="108"/>
      <c r="AN2766" s="108"/>
      <c r="AO2766" s="108"/>
      <c r="AP2766" s="108"/>
      <c r="AQ2766" s="108"/>
      <c r="AR2766" s="108"/>
      <c r="AS2766" s="108"/>
    </row>
    <row r="2767" spans="1:45" x14ac:dyDescent="0.2">
      <c r="A2767" s="111">
        <v>40693</v>
      </c>
      <c r="B2767" s="108"/>
      <c r="C2767" s="108"/>
      <c r="D2767" s="108"/>
      <c r="E2767" s="108"/>
      <c r="F2767" s="108"/>
      <c r="G2767" s="108"/>
      <c r="H2767" s="108"/>
      <c r="I2767" s="108"/>
      <c r="J2767" s="108"/>
      <c r="K2767" s="108"/>
      <c r="L2767" s="108"/>
      <c r="M2767" s="108"/>
      <c r="N2767" s="108"/>
      <c r="O2767" s="108"/>
      <c r="P2767" s="108"/>
      <c r="Q2767" s="108"/>
      <c r="R2767" s="108"/>
      <c r="S2767" s="108"/>
      <c r="T2767" s="108"/>
      <c r="U2767" s="108"/>
      <c r="V2767" s="108"/>
      <c r="W2767" s="108"/>
      <c r="X2767" s="108"/>
      <c r="Y2767" s="108"/>
      <c r="Z2767" s="108"/>
      <c r="AA2767" s="108"/>
      <c r="AB2767" s="108"/>
      <c r="AC2767" s="108"/>
      <c r="AD2767" s="108">
        <v>1</v>
      </c>
      <c r="AE2767" s="108">
        <v>330</v>
      </c>
      <c r="AF2767" s="108">
        <v>2500</v>
      </c>
      <c r="AG2767" s="108">
        <v>825000</v>
      </c>
      <c r="AH2767" s="108"/>
      <c r="AI2767" s="108"/>
      <c r="AJ2767" s="108"/>
      <c r="AK2767" s="108"/>
      <c r="AL2767" s="108">
        <v>39</v>
      </c>
      <c r="AM2767" s="108">
        <v>514</v>
      </c>
      <c r="AN2767" s="108">
        <v>2718</v>
      </c>
      <c r="AO2767" s="108">
        <v>1572646</v>
      </c>
      <c r="AP2767" s="108">
        <v>8</v>
      </c>
      <c r="AQ2767" s="108">
        <v>554</v>
      </c>
      <c r="AR2767" s="108">
        <v>2340</v>
      </c>
      <c r="AS2767" s="108">
        <v>1371435</v>
      </c>
    </row>
    <row r="2768" spans="1:45" x14ac:dyDescent="0.2">
      <c r="A2768" s="111">
        <v>40694</v>
      </c>
      <c r="B2768" s="108"/>
      <c r="C2768" s="108"/>
      <c r="D2768" s="108"/>
      <c r="E2768" s="108"/>
      <c r="F2768" s="112">
        <v>99</v>
      </c>
      <c r="G2768" s="112">
        <v>142</v>
      </c>
      <c r="H2768" s="109">
        <v>2960</v>
      </c>
      <c r="I2768" s="109">
        <v>420243</v>
      </c>
      <c r="J2768" s="112">
        <v>179</v>
      </c>
      <c r="K2768" s="112">
        <v>163</v>
      </c>
      <c r="L2768" s="109">
        <v>2969</v>
      </c>
      <c r="M2768" s="109">
        <v>486051</v>
      </c>
      <c r="N2768" s="112">
        <v>460</v>
      </c>
      <c r="O2768" s="112">
        <v>200</v>
      </c>
      <c r="P2768" s="109">
        <v>2929</v>
      </c>
      <c r="Q2768" s="109">
        <v>599856</v>
      </c>
      <c r="R2768" s="112">
        <v>40</v>
      </c>
      <c r="S2768" s="112">
        <v>231</v>
      </c>
      <c r="T2768" s="109">
        <v>2850</v>
      </c>
      <c r="U2768" s="109">
        <v>657352</v>
      </c>
      <c r="V2768" s="112">
        <v>76</v>
      </c>
      <c r="W2768" s="112">
        <v>258</v>
      </c>
      <c r="X2768" s="109">
        <v>2784</v>
      </c>
      <c r="Y2768" s="109">
        <v>724782</v>
      </c>
      <c r="Z2768" s="112">
        <v>61</v>
      </c>
      <c r="AA2768" s="112">
        <v>289</v>
      </c>
      <c r="AB2768" s="109">
        <v>2753</v>
      </c>
      <c r="AC2768" s="109">
        <v>794991</v>
      </c>
      <c r="AD2768" s="112">
        <v>7</v>
      </c>
      <c r="AE2768" s="112">
        <v>346</v>
      </c>
      <c r="AF2768" s="109">
        <v>2720</v>
      </c>
      <c r="AG2768" s="109">
        <v>941120</v>
      </c>
      <c r="AH2768" s="112"/>
      <c r="AI2768" s="112"/>
      <c r="AJ2768" s="112"/>
      <c r="AK2768" s="112"/>
      <c r="AL2768" s="112">
        <v>24</v>
      </c>
      <c r="AM2768" s="112">
        <v>416</v>
      </c>
      <c r="AN2768" s="109">
        <v>2550</v>
      </c>
      <c r="AO2768" s="109">
        <v>1113719</v>
      </c>
      <c r="AP2768" s="112"/>
      <c r="AQ2768" s="112"/>
      <c r="AR2768" s="112"/>
      <c r="AS2768" s="112"/>
    </row>
    <row r="2769" spans="1:45" x14ac:dyDescent="0.2">
      <c r="A2769" s="111">
        <v>40694</v>
      </c>
      <c r="B2769" s="108"/>
      <c r="C2769" s="108"/>
      <c r="D2769" s="108"/>
      <c r="E2769" s="108"/>
      <c r="F2769" s="112"/>
      <c r="G2769" s="112"/>
      <c r="H2769" s="112"/>
      <c r="I2769" s="112"/>
      <c r="J2769" s="112"/>
      <c r="K2769" s="112"/>
      <c r="L2769" s="112"/>
      <c r="M2769" s="112"/>
      <c r="N2769" s="112"/>
      <c r="O2769" s="112"/>
      <c r="P2769" s="112"/>
      <c r="Q2769" s="112"/>
      <c r="R2769" s="112"/>
      <c r="S2769" s="112"/>
      <c r="T2769" s="112"/>
      <c r="U2769" s="112"/>
      <c r="V2769" s="112"/>
      <c r="W2769" s="112"/>
      <c r="X2769" s="112"/>
      <c r="Y2769" s="112"/>
      <c r="Z2769" s="112"/>
      <c r="AA2769" s="112"/>
      <c r="AB2769" s="112"/>
      <c r="AC2769" s="112"/>
      <c r="AD2769" s="112">
        <v>14</v>
      </c>
      <c r="AE2769" s="112">
        <v>359</v>
      </c>
      <c r="AF2769" s="109">
        <v>2200</v>
      </c>
      <c r="AG2769" s="109">
        <v>788857</v>
      </c>
      <c r="AH2769" s="112">
        <v>28</v>
      </c>
      <c r="AI2769" s="112">
        <v>377</v>
      </c>
      <c r="AJ2769" s="109">
        <v>2200</v>
      </c>
      <c r="AK2769" s="109">
        <v>828929</v>
      </c>
      <c r="AL2769" s="112"/>
      <c r="AM2769" s="112"/>
      <c r="AN2769" s="112"/>
      <c r="AO2769" s="112"/>
      <c r="AP2769" s="112">
        <v>1</v>
      </c>
      <c r="AQ2769" s="112">
        <v>530</v>
      </c>
      <c r="AR2769" s="109">
        <v>2460</v>
      </c>
      <c r="AS2769" s="109">
        <v>1303800</v>
      </c>
    </row>
    <row r="2771" spans="1:45" x14ac:dyDescent="0.2">
      <c r="A2771" s="114">
        <v>40695</v>
      </c>
      <c r="B2771" s="108"/>
      <c r="C2771" s="108"/>
      <c r="D2771" s="139"/>
      <c r="E2771" s="139"/>
      <c r="F2771" s="108">
        <v>8</v>
      </c>
      <c r="G2771" s="108">
        <v>142</v>
      </c>
      <c r="H2771" s="108">
        <v>2850</v>
      </c>
      <c r="I2771" s="108">
        <v>404700</v>
      </c>
      <c r="J2771" s="108">
        <v>78</v>
      </c>
      <c r="K2771" s="108">
        <v>171</v>
      </c>
      <c r="L2771" s="108">
        <v>2875</v>
      </c>
      <c r="M2771" s="108">
        <v>491624</v>
      </c>
      <c r="N2771" s="108">
        <v>112</v>
      </c>
      <c r="O2771" s="108">
        <v>196</v>
      </c>
      <c r="P2771" s="108">
        <v>2870</v>
      </c>
      <c r="Q2771" s="108">
        <v>562144</v>
      </c>
      <c r="R2771" s="108">
        <v>7</v>
      </c>
      <c r="S2771" s="108">
        <v>225</v>
      </c>
      <c r="T2771" s="108">
        <v>2860</v>
      </c>
      <c r="U2771" s="108">
        <v>643091</v>
      </c>
      <c r="V2771" s="112"/>
      <c r="W2771" s="112"/>
      <c r="X2771" s="112"/>
      <c r="Y2771" s="112"/>
      <c r="Z2771" s="108">
        <v>1</v>
      </c>
      <c r="AA2771" s="108">
        <v>310</v>
      </c>
      <c r="AB2771" s="108">
        <v>2380</v>
      </c>
      <c r="AC2771" s="108">
        <v>737800</v>
      </c>
      <c r="AD2771" s="112"/>
      <c r="AE2771" s="112"/>
      <c r="AF2771" s="112"/>
      <c r="AG2771" s="112"/>
      <c r="AH2771" s="108">
        <v>4</v>
      </c>
      <c r="AI2771" s="108">
        <v>382</v>
      </c>
      <c r="AJ2771" s="108">
        <v>2740</v>
      </c>
      <c r="AK2771" s="108">
        <v>1045310</v>
      </c>
      <c r="AL2771" s="112"/>
      <c r="AM2771" s="112"/>
      <c r="AN2771" s="112"/>
      <c r="AO2771" s="112"/>
      <c r="AP2771" s="112"/>
      <c r="AQ2771" s="112"/>
      <c r="AR2771" s="112"/>
      <c r="AS2771" s="112"/>
    </row>
    <row r="2772" spans="1:45" x14ac:dyDescent="0.2">
      <c r="A2772" s="114">
        <v>40696</v>
      </c>
      <c r="B2772" s="108">
        <v>14</v>
      </c>
      <c r="C2772" s="108">
        <v>129</v>
      </c>
      <c r="D2772" s="108">
        <v>2700</v>
      </c>
      <c r="E2772" s="108">
        <v>347143</v>
      </c>
      <c r="F2772" s="108">
        <v>19</v>
      </c>
      <c r="G2772" s="108">
        <v>137</v>
      </c>
      <c r="H2772" s="108">
        <v>2800</v>
      </c>
      <c r="I2772" s="108">
        <v>383158</v>
      </c>
      <c r="J2772" s="108">
        <v>31</v>
      </c>
      <c r="K2772" s="108">
        <v>171</v>
      </c>
      <c r="L2772" s="108">
        <v>2933</v>
      </c>
      <c r="M2772" s="108">
        <v>498535</v>
      </c>
      <c r="N2772" s="108">
        <v>238</v>
      </c>
      <c r="O2772" s="108">
        <v>198</v>
      </c>
      <c r="P2772" s="108">
        <v>3100</v>
      </c>
      <c r="Q2772" s="108">
        <v>616713</v>
      </c>
      <c r="R2772" s="108">
        <v>145</v>
      </c>
      <c r="S2772" s="108">
        <v>225</v>
      </c>
      <c r="T2772" s="108">
        <v>3019</v>
      </c>
      <c r="U2772" s="108">
        <v>697477</v>
      </c>
      <c r="V2772" s="108">
        <v>114</v>
      </c>
      <c r="W2772" s="108">
        <v>259</v>
      </c>
      <c r="X2772" s="108">
        <v>2811</v>
      </c>
      <c r="Y2772" s="108">
        <v>758785</v>
      </c>
      <c r="Z2772" s="108">
        <v>20</v>
      </c>
      <c r="AA2772" s="108">
        <v>300</v>
      </c>
      <c r="AB2772" s="108">
        <v>2800</v>
      </c>
      <c r="AC2772" s="108">
        <v>840560</v>
      </c>
      <c r="AD2772" s="108">
        <v>81</v>
      </c>
      <c r="AE2772" s="108">
        <v>332</v>
      </c>
      <c r="AF2772" s="108">
        <v>2763</v>
      </c>
      <c r="AG2772" s="108">
        <v>921940</v>
      </c>
      <c r="AH2772" s="112"/>
      <c r="AI2772" s="112"/>
      <c r="AJ2772" s="112"/>
      <c r="AK2772" s="112"/>
      <c r="AL2772" s="112"/>
      <c r="AM2772" s="112"/>
      <c r="AN2772" s="112"/>
      <c r="AO2772" s="112"/>
      <c r="AP2772" s="112"/>
      <c r="AQ2772" s="112"/>
      <c r="AR2772" s="112"/>
      <c r="AS2772" s="112"/>
    </row>
    <row r="2773" spans="1:45" x14ac:dyDescent="0.2">
      <c r="A2773" s="114">
        <v>40696</v>
      </c>
      <c r="B2773" s="112"/>
      <c r="C2773" s="112"/>
      <c r="D2773" s="112"/>
      <c r="E2773" s="112"/>
      <c r="F2773" s="112"/>
      <c r="G2773" s="112"/>
      <c r="H2773" s="112"/>
      <c r="I2773" s="112"/>
      <c r="J2773" s="112"/>
      <c r="K2773" s="112"/>
      <c r="L2773" s="112"/>
      <c r="M2773" s="112"/>
      <c r="N2773" s="112"/>
      <c r="O2773" s="112"/>
      <c r="P2773" s="112"/>
      <c r="Q2773" s="112"/>
      <c r="R2773" s="112"/>
      <c r="S2773" s="112"/>
      <c r="T2773" s="112"/>
      <c r="U2773" s="112"/>
      <c r="V2773" s="112"/>
      <c r="W2773" s="112"/>
      <c r="X2773" s="112"/>
      <c r="Y2773" s="112"/>
      <c r="Z2773" s="112"/>
      <c r="AA2773" s="112"/>
      <c r="AB2773" s="112"/>
      <c r="AC2773" s="112"/>
      <c r="AD2773" s="112"/>
      <c r="AE2773" s="112"/>
      <c r="AF2773" s="112"/>
      <c r="AG2773" s="112"/>
      <c r="AH2773" s="112"/>
      <c r="AI2773" s="112"/>
      <c r="AJ2773" s="112"/>
      <c r="AK2773" s="112"/>
      <c r="AL2773" s="108">
        <v>9</v>
      </c>
      <c r="AM2773" s="108">
        <v>411</v>
      </c>
      <c r="AN2773" s="108">
        <v>2640</v>
      </c>
      <c r="AO2773" s="108">
        <v>1085333</v>
      </c>
      <c r="AP2773" s="108">
        <v>4</v>
      </c>
      <c r="AQ2773" s="108">
        <v>696</v>
      </c>
      <c r="AR2773" s="108">
        <v>2475</v>
      </c>
      <c r="AS2773" s="108">
        <v>1709950</v>
      </c>
    </row>
    <row r="2774" spans="1:45" x14ac:dyDescent="0.2">
      <c r="A2774" s="114">
        <v>40697</v>
      </c>
      <c r="B2774" s="108">
        <v>4</v>
      </c>
      <c r="C2774" s="108">
        <v>126</v>
      </c>
      <c r="D2774" s="108">
        <v>2800</v>
      </c>
      <c r="E2774" s="108">
        <v>354200</v>
      </c>
      <c r="F2774" s="108">
        <v>30</v>
      </c>
      <c r="G2774" s="108">
        <v>140</v>
      </c>
      <c r="H2774" s="108">
        <v>2875</v>
      </c>
      <c r="I2774" s="108">
        <v>395303</v>
      </c>
      <c r="J2774" s="108">
        <v>52</v>
      </c>
      <c r="K2774" s="108">
        <v>168</v>
      </c>
      <c r="L2774" s="108">
        <v>3017</v>
      </c>
      <c r="M2774" s="108">
        <v>507015</v>
      </c>
      <c r="N2774" s="108">
        <v>19</v>
      </c>
      <c r="O2774" s="108">
        <v>203</v>
      </c>
      <c r="P2774" s="108">
        <v>2925</v>
      </c>
      <c r="Q2774" s="108">
        <v>594489</v>
      </c>
      <c r="R2774" s="108">
        <v>33</v>
      </c>
      <c r="S2774" s="108">
        <v>223</v>
      </c>
      <c r="T2774" s="108">
        <v>2825</v>
      </c>
      <c r="U2774" s="108">
        <v>636855</v>
      </c>
      <c r="V2774" s="108">
        <v>2</v>
      </c>
      <c r="W2774" s="108">
        <v>279</v>
      </c>
      <c r="X2774" s="108">
        <v>2780</v>
      </c>
      <c r="Y2774" s="108">
        <v>775620</v>
      </c>
      <c r="Z2774" s="108">
        <v>13</v>
      </c>
      <c r="AA2774" s="108">
        <v>281</v>
      </c>
      <c r="AB2774" s="108">
        <v>2720</v>
      </c>
      <c r="AC2774" s="108">
        <v>763692</v>
      </c>
      <c r="AD2774" s="112"/>
      <c r="AE2774" s="112"/>
      <c r="AF2774" s="112"/>
      <c r="AG2774" s="112"/>
      <c r="AH2774" s="112"/>
      <c r="AI2774" s="112"/>
      <c r="AJ2774" s="112"/>
      <c r="AK2774" s="112"/>
      <c r="AL2774" s="112"/>
      <c r="AM2774" s="112"/>
      <c r="AN2774" s="112"/>
      <c r="AO2774" s="112"/>
      <c r="AP2774" s="112"/>
      <c r="AQ2774" s="112"/>
      <c r="AR2774" s="112"/>
      <c r="AS2774" s="112"/>
    </row>
    <row r="2775" spans="1:45" x14ac:dyDescent="0.2">
      <c r="A2775" s="114">
        <v>40701</v>
      </c>
      <c r="B2775" s="108">
        <v>25</v>
      </c>
      <c r="C2775" s="108">
        <v>125</v>
      </c>
      <c r="D2775" s="108">
        <v>2900</v>
      </c>
      <c r="E2775" s="108">
        <v>361224</v>
      </c>
      <c r="F2775" s="108">
        <v>21</v>
      </c>
      <c r="G2775" s="108">
        <v>132</v>
      </c>
      <c r="H2775" s="108">
        <v>2850</v>
      </c>
      <c r="I2775" s="108">
        <v>376471</v>
      </c>
      <c r="J2775" s="108">
        <v>185</v>
      </c>
      <c r="K2775" s="108">
        <v>162</v>
      </c>
      <c r="L2775" s="108">
        <v>2915</v>
      </c>
      <c r="M2775" s="108">
        <v>477123</v>
      </c>
      <c r="N2775" s="108">
        <v>410</v>
      </c>
      <c r="O2775" s="108">
        <v>205</v>
      </c>
      <c r="P2775" s="108">
        <v>2950</v>
      </c>
      <c r="Q2775" s="108">
        <v>614713</v>
      </c>
      <c r="R2775" s="108">
        <v>94</v>
      </c>
      <c r="S2775" s="108">
        <v>225</v>
      </c>
      <c r="T2775" s="108">
        <v>2870</v>
      </c>
      <c r="U2775" s="108">
        <v>653410</v>
      </c>
      <c r="V2775" s="108">
        <v>9</v>
      </c>
      <c r="W2775" s="108">
        <v>255</v>
      </c>
      <c r="X2775" s="108">
        <v>2720</v>
      </c>
      <c r="Y2775" s="108">
        <v>693902</v>
      </c>
      <c r="Z2775" s="108">
        <v>107</v>
      </c>
      <c r="AA2775" s="108">
        <v>306</v>
      </c>
      <c r="AB2775" s="108">
        <v>2797</v>
      </c>
      <c r="AC2775" s="108">
        <v>858544</v>
      </c>
      <c r="AD2775" s="108">
        <v>202</v>
      </c>
      <c r="AE2775" s="108">
        <v>338</v>
      </c>
      <c r="AF2775" s="108">
        <v>2735</v>
      </c>
      <c r="AG2775" s="108">
        <v>924283</v>
      </c>
      <c r="AH2775" s="108">
        <v>1</v>
      </c>
      <c r="AI2775" s="108">
        <v>390</v>
      </c>
      <c r="AJ2775" s="108">
        <v>2580</v>
      </c>
      <c r="AK2775" s="108">
        <v>1006200</v>
      </c>
      <c r="AL2775" s="112"/>
      <c r="AM2775" s="112"/>
      <c r="AN2775" s="112"/>
      <c r="AO2775" s="112"/>
      <c r="AP2775" s="112"/>
      <c r="AQ2775" s="112"/>
      <c r="AR2775" s="112"/>
      <c r="AS2775" s="112"/>
    </row>
    <row r="2776" spans="1:45" x14ac:dyDescent="0.2">
      <c r="A2776" s="114">
        <v>40701</v>
      </c>
      <c r="B2776" s="108"/>
      <c r="C2776" s="108"/>
      <c r="D2776" s="108"/>
      <c r="E2776" s="108"/>
      <c r="F2776" s="112"/>
      <c r="G2776" s="112"/>
      <c r="H2776" s="112"/>
      <c r="I2776" s="112"/>
      <c r="J2776" s="112"/>
      <c r="K2776" s="112"/>
      <c r="L2776" s="112"/>
      <c r="M2776" s="112"/>
      <c r="N2776" s="112"/>
      <c r="O2776" s="112"/>
      <c r="P2776" s="112"/>
      <c r="Q2776" s="112"/>
      <c r="R2776" s="112"/>
      <c r="S2776" s="112"/>
      <c r="T2776" s="112"/>
      <c r="U2776" s="112"/>
      <c r="V2776" s="112"/>
      <c r="W2776" s="112"/>
      <c r="X2776" s="112"/>
      <c r="Y2776" s="112"/>
      <c r="Z2776" s="112"/>
      <c r="AA2776" s="112"/>
      <c r="AB2776" s="112"/>
      <c r="AC2776" s="112"/>
      <c r="AD2776" s="112"/>
      <c r="AE2776" s="112"/>
      <c r="AF2776" s="112"/>
      <c r="AG2776" s="112"/>
      <c r="AH2776" s="112"/>
      <c r="AI2776" s="112"/>
      <c r="AJ2776" s="112"/>
      <c r="AK2776" s="112"/>
      <c r="AL2776" s="112"/>
      <c r="AM2776" s="112"/>
      <c r="AN2776" s="112"/>
      <c r="AO2776" s="112"/>
      <c r="AP2776" s="108">
        <v>1</v>
      </c>
      <c r="AQ2776" s="108">
        <v>554</v>
      </c>
      <c r="AR2776" s="108">
        <v>2580</v>
      </c>
      <c r="AS2776" s="108">
        <v>1429320</v>
      </c>
    </row>
    <row r="2777" spans="1:45" x14ac:dyDescent="0.2">
      <c r="A2777" s="114">
        <v>40702</v>
      </c>
      <c r="B2777" s="108">
        <v>21</v>
      </c>
      <c r="C2777" s="108">
        <v>127</v>
      </c>
      <c r="D2777" s="108">
        <v>2800</v>
      </c>
      <c r="E2777" s="108">
        <v>356800</v>
      </c>
      <c r="F2777" s="108">
        <v>19</v>
      </c>
      <c r="G2777" s="108">
        <v>145</v>
      </c>
      <c r="H2777" s="108">
        <v>2850</v>
      </c>
      <c r="I2777" s="108">
        <v>413700</v>
      </c>
      <c r="J2777" s="108">
        <v>104</v>
      </c>
      <c r="K2777" s="108">
        <v>166</v>
      </c>
      <c r="L2777" s="108">
        <v>2925</v>
      </c>
      <c r="M2777" s="108">
        <v>486081</v>
      </c>
      <c r="N2777" s="108">
        <v>89</v>
      </c>
      <c r="O2777" s="108">
        <v>195</v>
      </c>
      <c r="P2777" s="108">
        <v>2970</v>
      </c>
      <c r="Q2777" s="108">
        <v>580121</v>
      </c>
      <c r="R2777" s="108">
        <v>30</v>
      </c>
      <c r="S2777" s="108">
        <v>232</v>
      </c>
      <c r="T2777" s="108">
        <v>2825</v>
      </c>
      <c r="U2777" s="108">
        <v>663127</v>
      </c>
      <c r="V2777" s="112"/>
      <c r="W2777" s="112"/>
      <c r="X2777" s="112"/>
      <c r="Y2777" s="112"/>
      <c r="Z2777" s="112"/>
      <c r="AA2777" s="112"/>
      <c r="AB2777" s="112"/>
      <c r="AC2777" s="112"/>
      <c r="AD2777" s="112"/>
      <c r="AE2777" s="112"/>
      <c r="AF2777" s="112"/>
      <c r="AG2777" s="112"/>
      <c r="AH2777" s="112"/>
      <c r="AI2777" s="112"/>
      <c r="AJ2777" s="112"/>
      <c r="AK2777" s="112"/>
      <c r="AL2777" s="112"/>
      <c r="AM2777" s="112"/>
      <c r="AN2777" s="112"/>
      <c r="AO2777" s="112"/>
      <c r="AP2777" s="112"/>
      <c r="AQ2777" s="112"/>
      <c r="AR2777" s="112"/>
      <c r="AS2777" s="112"/>
    </row>
    <row r="2778" spans="1:45" x14ac:dyDescent="0.2">
      <c r="A2778" s="114">
        <v>40703</v>
      </c>
      <c r="B2778" s="108"/>
      <c r="C2778" s="108"/>
      <c r="D2778" s="108"/>
      <c r="E2778" s="108"/>
      <c r="F2778" s="112"/>
      <c r="G2778" s="112"/>
      <c r="H2778" s="112"/>
      <c r="I2778" s="112"/>
      <c r="J2778" s="112"/>
      <c r="K2778" s="112"/>
      <c r="L2778" s="112"/>
      <c r="M2778" s="112"/>
      <c r="N2778" s="112"/>
      <c r="O2778" s="112"/>
      <c r="P2778" s="112"/>
      <c r="Q2778" s="112"/>
      <c r="R2778" s="112"/>
      <c r="S2778" s="112"/>
      <c r="T2778" s="112"/>
      <c r="U2778" s="112"/>
      <c r="V2778" s="112"/>
      <c r="W2778" s="112"/>
      <c r="X2778" s="112"/>
      <c r="Y2778" s="112"/>
      <c r="Z2778" s="112"/>
      <c r="AA2778" s="112"/>
      <c r="AB2778" s="112"/>
      <c r="AC2778" s="112"/>
      <c r="AD2778" s="112"/>
      <c r="AE2778" s="112"/>
      <c r="AF2778" s="112"/>
      <c r="AG2778" s="112"/>
      <c r="AH2778" s="112"/>
      <c r="AI2778" s="112"/>
      <c r="AJ2778" s="112"/>
      <c r="AK2778" s="112"/>
      <c r="AL2778" s="112"/>
      <c r="AM2778" s="112"/>
      <c r="AN2778" s="112"/>
      <c r="AO2778" s="112"/>
      <c r="AP2778" s="108">
        <v>19</v>
      </c>
      <c r="AQ2778" s="108">
        <v>592</v>
      </c>
      <c r="AR2778" s="108">
        <v>2386</v>
      </c>
      <c r="AS2778" s="108">
        <v>1433840</v>
      </c>
    </row>
    <row r="2779" spans="1:45" x14ac:dyDescent="0.2">
      <c r="A2779" s="114">
        <v>40703</v>
      </c>
      <c r="B2779" s="108"/>
      <c r="C2779" s="108"/>
      <c r="D2779" s="108"/>
      <c r="E2779" s="108"/>
      <c r="F2779" s="108">
        <v>39</v>
      </c>
      <c r="G2779" s="108">
        <v>141</v>
      </c>
      <c r="H2779" s="108">
        <v>2950</v>
      </c>
      <c r="I2779" s="108">
        <v>411856</v>
      </c>
      <c r="J2779" s="108">
        <v>126</v>
      </c>
      <c r="K2779" s="108">
        <v>171</v>
      </c>
      <c r="L2779" s="108">
        <v>2933</v>
      </c>
      <c r="M2779" s="108">
        <v>512718</v>
      </c>
      <c r="N2779" s="108">
        <v>277</v>
      </c>
      <c r="O2779" s="108">
        <v>198</v>
      </c>
      <c r="P2779" s="108">
        <v>2964</v>
      </c>
      <c r="Q2779" s="108">
        <v>588133</v>
      </c>
      <c r="R2779" s="108">
        <v>215</v>
      </c>
      <c r="S2779" s="108">
        <v>235</v>
      </c>
      <c r="T2779" s="108">
        <v>2955</v>
      </c>
      <c r="U2779" s="108">
        <v>694920</v>
      </c>
      <c r="V2779" s="108">
        <v>108</v>
      </c>
      <c r="W2779" s="108">
        <v>258</v>
      </c>
      <c r="X2779" s="108">
        <v>2810</v>
      </c>
      <c r="Y2779" s="108">
        <v>725555</v>
      </c>
      <c r="Z2779" s="108">
        <v>79</v>
      </c>
      <c r="AA2779" s="108">
        <v>303</v>
      </c>
      <c r="AB2779" s="108">
        <v>2770</v>
      </c>
      <c r="AC2779" s="108">
        <v>838507</v>
      </c>
      <c r="AD2779" s="108">
        <v>33</v>
      </c>
      <c r="AE2779" s="108">
        <v>346</v>
      </c>
      <c r="AF2779" s="108">
        <v>2780</v>
      </c>
      <c r="AG2779" s="108">
        <v>962722</v>
      </c>
      <c r="AH2779" s="112"/>
      <c r="AI2779" s="112"/>
      <c r="AJ2779" s="112"/>
      <c r="AK2779" s="112"/>
      <c r="AL2779" s="112"/>
      <c r="AM2779" s="112"/>
      <c r="AN2779" s="112"/>
      <c r="AO2779" s="112"/>
      <c r="AP2779" s="108">
        <v>5</v>
      </c>
      <c r="AQ2779" s="108">
        <v>491</v>
      </c>
      <c r="AR2779" s="108">
        <v>2400</v>
      </c>
      <c r="AS2779" s="108">
        <v>1211600</v>
      </c>
    </row>
    <row r="2780" spans="1:45" x14ac:dyDescent="0.2">
      <c r="A2780" s="114">
        <v>40704</v>
      </c>
      <c r="B2780" s="108">
        <v>26</v>
      </c>
      <c r="C2780" s="108">
        <v>129</v>
      </c>
      <c r="D2780" s="108">
        <v>2900</v>
      </c>
      <c r="E2780" s="108">
        <v>375438</v>
      </c>
      <c r="F2780" s="108">
        <v>77</v>
      </c>
      <c r="G2780" s="108">
        <v>145</v>
      </c>
      <c r="H2780" s="108">
        <v>2825</v>
      </c>
      <c r="I2780" s="108">
        <v>414006</v>
      </c>
      <c r="J2780" s="108">
        <v>43</v>
      </c>
      <c r="K2780" s="108">
        <v>164</v>
      </c>
      <c r="L2780" s="108">
        <v>2900</v>
      </c>
      <c r="M2780" s="108">
        <v>481409</v>
      </c>
      <c r="N2780" s="108">
        <v>8</v>
      </c>
      <c r="O2780" s="108">
        <v>185</v>
      </c>
      <c r="P2780" s="108">
        <v>2850</v>
      </c>
      <c r="Q2780" s="108">
        <v>526538</v>
      </c>
      <c r="R2780" s="108">
        <v>15</v>
      </c>
      <c r="S2780" s="108">
        <v>240</v>
      </c>
      <c r="T2780" s="108">
        <v>2850</v>
      </c>
      <c r="U2780" s="108">
        <v>656280</v>
      </c>
      <c r="V2780" s="108">
        <v>36</v>
      </c>
      <c r="W2780" s="108">
        <v>267</v>
      </c>
      <c r="X2780" s="108">
        <v>2820</v>
      </c>
      <c r="Y2780" s="108">
        <v>752309</v>
      </c>
      <c r="Z2780" s="112"/>
      <c r="AA2780" s="112"/>
      <c r="AB2780" s="112"/>
      <c r="AC2780" s="112"/>
      <c r="AD2780" s="112"/>
      <c r="AE2780" s="112"/>
      <c r="AF2780" s="112"/>
      <c r="AG2780" s="112"/>
      <c r="AH2780" s="108">
        <v>5</v>
      </c>
      <c r="AI2780" s="108">
        <v>378</v>
      </c>
      <c r="AJ2780" s="108">
        <v>2640</v>
      </c>
      <c r="AK2780" s="108">
        <v>997920</v>
      </c>
      <c r="AL2780" s="112"/>
      <c r="AM2780" s="112"/>
      <c r="AN2780" s="112"/>
      <c r="AO2780" s="112"/>
      <c r="AP2780" s="112"/>
      <c r="AQ2780" s="112"/>
      <c r="AR2780" s="112"/>
      <c r="AS2780" s="112"/>
    </row>
    <row r="2781" spans="1:45" x14ac:dyDescent="0.2">
      <c r="A2781" s="114">
        <v>40707</v>
      </c>
      <c r="B2781" s="112"/>
      <c r="C2781" s="112"/>
      <c r="D2781" s="112"/>
      <c r="E2781" s="112"/>
      <c r="F2781" s="112"/>
      <c r="G2781" s="112"/>
      <c r="H2781" s="112"/>
      <c r="I2781" s="112"/>
      <c r="J2781" s="112"/>
      <c r="K2781" s="112"/>
      <c r="L2781" s="112"/>
      <c r="M2781" s="112"/>
      <c r="N2781" s="112"/>
      <c r="O2781" s="112"/>
      <c r="P2781" s="112"/>
      <c r="Q2781" s="112"/>
      <c r="R2781" s="112"/>
      <c r="S2781" s="112"/>
      <c r="T2781" s="112"/>
      <c r="U2781" s="112"/>
      <c r="V2781" s="112"/>
      <c r="W2781" s="112"/>
      <c r="X2781" s="112"/>
      <c r="Y2781" s="112"/>
      <c r="Z2781" s="112"/>
      <c r="AA2781" s="112"/>
      <c r="AB2781" s="112"/>
      <c r="AC2781" s="112"/>
      <c r="AD2781" s="112"/>
      <c r="AE2781" s="112"/>
      <c r="AF2781" s="112"/>
      <c r="AG2781" s="112"/>
      <c r="AH2781" s="112"/>
      <c r="AI2781" s="112"/>
      <c r="AJ2781" s="112"/>
      <c r="AK2781" s="112"/>
      <c r="AL2781" s="108">
        <v>1</v>
      </c>
      <c r="AM2781" s="108">
        <v>418</v>
      </c>
      <c r="AN2781" s="108">
        <v>2400</v>
      </c>
      <c r="AO2781" s="108">
        <v>1003200</v>
      </c>
      <c r="AP2781" s="108">
        <v>4</v>
      </c>
      <c r="AQ2781" s="108">
        <v>521</v>
      </c>
      <c r="AR2781" s="108">
        <v>2412</v>
      </c>
      <c r="AS2781" s="108">
        <v>1261250</v>
      </c>
    </row>
    <row r="2782" spans="1:45" x14ac:dyDescent="0.2">
      <c r="A2782" s="114">
        <v>40708</v>
      </c>
      <c r="B2782" s="108">
        <v>8</v>
      </c>
      <c r="C2782" s="108">
        <v>108</v>
      </c>
      <c r="D2782" s="108">
        <v>3000</v>
      </c>
      <c r="E2782" s="108">
        <v>321400</v>
      </c>
      <c r="F2782" s="108">
        <v>63</v>
      </c>
      <c r="G2782" s="108">
        <v>135</v>
      </c>
      <c r="H2782" s="108">
        <v>2967</v>
      </c>
      <c r="I2782" s="108">
        <v>402365</v>
      </c>
      <c r="J2782" s="108">
        <v>217</v>
      </c>
      <c r="K2782" s="108">
        <v>159</v>
      </c>
      <c r="L2782" s="108">
        <v>2909</v>
      </c>
      <c r="M2782" s="108">
        <v>465533</v>
      </c>
      <c r="N2782" s="108">
        <v>394</v>
      </c>
      <c r="O2782" s="108">
        <v>204</v>
      </c>
      <c r="P2782" s="108">
        <v>2986</v>
      </c>
      <c r="Q2782" s="108">
        <v>611538</v>
      </c>
      <c r="R2782" s="108">
        <v>81</v>
      </c>
      <c r="S2782" s="108">
        <v>230</v>
      </c>
      <c r="T2782" s="108">
        <v>2918</v>
      </c>
      <c r="U2782" s="108">
        <v>682068</v>
      </c>
      <c r="V2782" s="108">
        <v>71</v>
      </c>
      <c r="W2782" s="108">
        <v>255</v>
      </c>
      <c r="X2782" s="108">
        <v>2790</v>
      </c>
      <c r="Y2782" s="108">
        <v>713666</v>
      </c>
      <c r="Z2782" s="108">
        <v>153</v>
      </c>
      <c r="AA2782" s="108">
        <v>296</v>
      </c>
      <c r="AB2782" s="108">
        <v>2755</v>
      </c>
      <c r="AC2782" s="108">
        <v>815690</v>
      </c>
      <c r="AD2782" s="108">
        <v>120</v>
      </c>
      <c r="AE2782" s="108">
        <v>329</v>
      </c>
      <c r="AF2782" s="108">
        <v>2783</v>
      </c>
      <c r="AG2782" s="108">
        <v>914749</v>
      </c>
      <c r="AH2782" s="108">
        <v>13</v>
      </c>
      <c r="AI2782" s="108">
        <v>385</v>
      </c>
      <c r="AJ2782" s="108">
        <v>2720</v>
      </c>
      <c r="AK2782" s="108">
        <v>1046991</v>
      </c>
      <c r="AL2782" s="108">
        <v>1</v>
      </c>
      <c r="AM2782" s="108">
        <v>448</v>
      </c>
      <c r="AN2782" s="108">
        <v>2460</v>
      </c>
      <c r="AO2782" s="108">
        <v>1102080</v>
      </c>
      <c r="AP2782" s="112"/>
      <c r="AQ2782" s="112"/>
      <c r="AR2782" s="112"/>
      <c r="AS2782" s="112"/>
    </row>
    <row r="2783" spans="1:45" x14ac:dyDescent="0.2">
      <c r="A2783" s="114">
        <v>40708</v>
      </c>
      <c r="B2783" s="108"/>
      <c r="C2783" s="108"/>
      <c r="D2783" s="108"/>
      <c r="E2783" s="108"/>
      <c r="F2783" s="112"/>
      <c r="G2783" s="112"/>
      <c r="H2783" s="112"/>
      <c r="I2783" s="112"/>
      <c r="J2783" s="112"/>
      <c r="K2783" s="112"/>
      <c r="L2783" s="112"/>
      <c r="M2783" s="112"/>
      <c r="N2783" s="112"/>
      <c r="O2783" s="112"/>
      <c r="P2783" s="112"/>
      <c r="Q2783" s="112"/>
      <c r="R2783" s="112"/>
      <c r="S2783" s="112"/>
      <c r="T2783" s="112"/>
      <c r="U2783" s="112"/>
      <c r="V2783" s="112"/>
      <c r="W2783" s="112"/>
      <c r="X2783" s="112"/>
      <c r="Y2783" s="112"/>
      <c r="Z2783" s="112"/>
      <c r="AA2783" s="112"/>
      <c r="AB2783" s="112"/>
      <c r="AC2783" s="112"/>
      <c r="AD2783" s="112"/>
      <c r="AE2783" s="112"/>
      <c r="AF2783" s="112"/>
      <c r="AG2783" s="112"/>
      <c r="AH2783" s="112"/>
      <c r="AI2783" s="112"/>
      <c r="AJ2783" s="112"/>
      <c r="AK2783" s="112"/>
      <c r="AL2783" s="112"/>
      <c r="AM2783" s="112"/>
      <c r="AN2783" s="112"/>
      <c r="AO2783" s="112"/>
      <c r="AP2783" s="108">
        <v>6</v>
      </c>
      <c r="AQ2783" s="108">
        <v>624</v>
      </c>
      <c r="AR2783" s="108">
        <v>2367</v>
      </c>
      <c r="AS2783" s="108">
        <v>1477040</v>
      </c>
    </row>
    <row r="2784" spans="1:45" x14ac:dyDescent="0.2">
      <c r="A2784" s="114">
        <v>40709</v>
      </c>
      <c r="B2784" s="108">
        <v>12</v>
      </c>
      <c r="C2784" s="108">
        <v>120</v>
      </c>
      <c r="D2784" s="108">
        <v>2383</v>
      </c>
      <c r="E2784" s="108">
        <v>329750</v>
      </c>
      <c r="F2784" s="112"/>
      <c r="G2784" s="112"/>
      <c r="H2784" s="112"/>
      <c r="I2784" s="112"/>
      <c r="J2784" s="108">
        <v>53</v>
      </c>
      <c r="K2784" s="108">
        <v>177</v>
      </c>
      <c r="L2784" s="108">
        <v>2883</v>
      </c>
      <c r="M2784" s="108">
        <v>510877</v>
      </c>
      <c r="N2784" s="108">
        <v>163</v>
      </c>
      <c r="O2784" s="108">
        <v>197</v>
      </c>
      <c r="P2784" s="108">
        <v>2860</v>
      </c>
      <c r="Q2784" s="108">
        <v>566104</v>
      </c>
      <c r="R2784" s="108">
        <v>121</v>
      </c>
      <c r="S2784" s="108">
        <v>225</v>
      </c>
      <c r="T2784" s="108">
        <v>2900</v>
      </c>
      <c r="U2784" s="108">
        <v>651894</v>
      </c>
      <c r="V2784" s="108">
        <v>20</v>
      </c>
      <c r="W2784" s="108">
        <v>264</v>
      </c>
      <c r="X2784" s="108">
        <v>2690</v>
      </c>
      <c r="Y2784" s="108">
        <v>709122</v>
      </c>
      <c r="Z2784" s="108">
        <v>10</v>
      </c>
      <c r="AA2784" s="108">
        <v>293</v>
      </c>
      <c r="AB2784" s="108">
        <v>2440</v>
      </c>
      <c r="AC2784" s="108">
        <v>715560</v>
      </c>
      <c r="AD2784" s="112"/>
      <c r="AE2784" s="112"/>
      <c r="AF2784" s="112"/>
      <c r="AG2784" s="112"/>
      <c r="AH2784" s="112"/>
      <c r="AI2784" s="112"/>
      <c r="AJ2784" s="112"/>
      <c r="AK2784" s="112"/>
      <c r="AL2784" s="112"/>
      <c r="AM2784" s="112"/>
      <c r="AN2784" s="112"/>
      <c r="AO2784" s="112"/>
      <c r="AP2784" s="112"/>
      <c r="AQ2784" s="112"/>
      <c r="AR2784" s="112"/>
      <c r="AS2784" s="112"/>
    </row>
    <row r="2785" spans="1:45" x14ac:dyDescent="0.2">
      <c r="A2785" s="114">
        <v>40710</v>
      </c>
      <c r="B2785" s="112"/>
      <c r="C2785" s="112"/>
      <c r="D2785" s="112"/>
      <c r="E2785" s="112"/>
      <c r="F2785" s="112"/>
      <c r="G2785" s="112"/>
      <c r="H2785" s="112"/>
      <c r="I2785" s="112"/>
      <c r="J2785" s="112"/>
      <c r="K2785" s="112"/>
      <c r="L2785" s="112"/>
      <c r="M2785" s="112"/>
      <c r="N2785" s="112"/>
      <c r="O2785" s="112"/>
      <c r="P2785" s="112"/>
      <c r="Q2785" s="112"/>
      <c r="R2785" s="112"/>
      <c r="S2785" s="112"/>
      <c r="T2785" s="112"/>
      <c r="U2785" s="112"/>
      <c r="V2785" s="112"/>
      <c r="W2785" s="112"/>
      <c r="X2785" s="112"/>
      <c r="Y2785" s="112"/>
      <c r="Z2785" s="112"/>
      <c r="AA2785" s="112"/>
      <c r="AB2785" s="112"/>
      <c r="AC2785" s="112"/>
      <c r="AD2785" s="112"/>
      <c r="AE2785" s="112"/>
      <c r="AF2785" s="112"/>
      <c r="AG2785" s="112"/>
      <c r="AH2785" s="112"/>
      <c r="AI2785" s="112"/>
      <c r="AJ2785" s="112"/>
      <c r="AK2785" s="112"/>
      <c r="AL2785" s="108">
        <v>8</v>
      </c>
      <c r="AM2785" s="108">
        <v>487</v>
      </c>
      <c r="AN2785" s="108">
        <v>2600</v>
      </c>
      <c r="AO2785" s="108">
        <v>1360275</v>
      </c>
      <c r="AP2785" s="108">
        <v>8</v>
      </c>
      <c r="AQ2785" s="108">
        <v>607</v>
      </c>
      <c r="AR2785" s="108">
        <v>2606</v>
      </c>
      <c r="AS2785" s="108">
        <v>1581700</v>
      </c>
    </row>
    <row r="2786" spans="1:45" x14ac:dyDescent="0.2">
      <c r="A2786" s="114">
        <v>40710</v>
      </c>
      <c r="B2786" s="108">
        <v>7</v>
      </c>
      <c r="C2786" s="108">
        <v>128</v>
      </c>
      <c r="D2786" s="108">
        <v>2500</v>
      </c>
      <c r="E2786" s="108">
        <v>319286</v>
      </c>
      <c r="F2786" s="108">
        <v>25</v>
      </c>
      <c r="G2786" s="108">
        <v>141</v>
      </c>
      <c r="H2786" s="108">
        <v>3000</v>
      </c>
      <c r="I2786" s="108">
        <v>422400</v>
      </c>
      <c r="J2786" s="108">
        <v>149</v>
      </c>
      <c r="K2786" s="108">
        <v>158</v>
      </c>
      <c r="L2786" s="108">
        <v>2905</v>
      </c>
      <c r="M2786" s="108">
        <v>471872</v>
      </c>
      <c r="N2786" s="108">
        <v>114</v>
      </c>
      <c r="O2786" s="108">
        <v>195</v>
      </c>
      <c r="P2786" s="108">
        <v>2917</v>
      </c>
      <c r="Q2786" s="108">
        <v>577837</v>
      </c>
      <c r="R2786" s="108">
        <v>87</v>
      </c>
      <c r="S2786" s="108">
        <v>234</v>
      </c>
      <c r="T2786" s="108">
        <v>2972</v>
      </c>
      <c r="U2786" s="108">
        <v>694472</v>
      </c>
      <c r="V2786" s="108">
        <v>125</v>
      </c>
      <c r="W2786" s="108">
        <v>258</v>
      </c>
      <c r="X2786" s="108">
        <v>2853</v>
      </c>
      <c r="Y2786" s="108">
        <v>735861</v>
      </c>
      <c r="Z2786" s="108">
        <v>98</v>
      </c>
      <c r="AA2786" s="108">
        <v>298</v>
      </c>
      <c r="AB2786" s="108">
        <v>2707</v>
      </c>
      <c r="AC2786" s="108">
        <v>807244</v>
      </c>
      <c r="AD2786" s="108">
        <v>72</v>
      </c>
      <c r="AE2786" s="108">
        <v>346</v>
      </c>
      <c r="AF2786" s="108">
        <v>2745</v>
      </c>
      <c r="AG2786" s="108">
        <v>950219</v>
      </c>
      <c r="AH2786" s="108">
        <v>19</v>
      </c>
      <c r="AI2786" s="108">
        <v>364</v>
      </c>
      <c r="AJ2786" s="108">
        <v>2680</v>
      </c>
      <c r="AK2786" s="108">
        <v>961406</v>
      </c>
      <c r="AL2786" s="112"/>
      <c r="AM2786" s="112"/>
      <c r="AN2786" s="112"/>
      <c r="AO2786" s="112"/>
      <c r="AP2786" s="108">
        <v>3</v>
      </c>
      <c r="AQ2786" s="108">
        <v>417</v>
      </c>
      <c r="AR2786" s="108">
        <v>2500</v>
      </c>
      <c r="AS2786" s="108">
        <v>1043333</v>
      </c>
    </row>
    <row r="2787" spans="1:45" x14ac:dyDescent="0.2">
      <c r="A2787" s="114">
        <v>40711</v>
      </c>
      <c r="B2787" s="108"/>
      <c r="C2787" s="108"/>
      <c r="D2787" s="108"/>
      <c r="E2787" s="108"/>
      <c r="F2787" s="112"/>
      <c r="G2787" s="112"/>
      <c r="H2787" s="112"/>
      <c r="I2787" s="112"/>
      <c r="J2787" s="108">
        <v>81</v>
      </c>
      <c r="K2787" s="108">
        <v>169</v>
      </c>
      <c r="L2787" s="108">
        <v>3050</v>
      </c>
      <c r="M2787" s="108">
        <v>513299</v>
      </c>
      <c r="N2787" s="108">
        <v>178</v>
      </c>
      <c r="O2787" s="108">
        <v>203</v>
      </c>
      <c r="P2787" s="108">
        <v>2983</v>
      </c>
      <c r="Q2787" s="108">
        <v>612552</v>
      </c>
      <c r="R2787" s="108">
        <v>60</v>
      </c>
      <c r="S2787" s="108">
        <v>237</v>
      </c>
      <c r="T2787" s="108">
        <v>3012</v>
      </c>
      <c r="U2787" s="108">
        <v>735763</v>
      </c>
      <c r="V2787" s="108">
        <v>20</v>
      </c>
      <c r="W2787" s="108">
        <v>261</v>
      </c>
      <c r="X2787" s="108">
        <v>2840</v>
      </c>
      <c r="Y2787" s="108">
        <v>742092</v>
      </c>
      <c r="Z2787" s="108">
        <v>47</v>
      </c>
      <c r="AA2787" s="108">
        <v>287</v>
      </c>
      <c r="AB2787" s="108">
        <v>2820</v>
      </c>
      <c r="AC2787" s="108">
        <v>810980</v>
      </c>
      <c r="AD2787" s="108">
        <v>35</v>
      </c>
      <c r="AE2787" s="108">
        <v>347</v>
      </c>
      <c r="AF2787" s="108">
        <v>2820</v>
      </c>
      <c r="AG2787" s="108">
        <v>977970</v>
      </c>
      <c r="AH2787" s="108">
        <v>18</v>
      </c>
      <c r="AI2787" s="108">
        <v>362</v>
      </c>
      <c r="AJ2787" s="108">
        <v>2820</v>
      </c>
      <c r="AK2787" s="108">
        <v>1021467</v>
      </c>
      <c r="AL2787" s="112"/>
      <c r="AM2787" s="112"/>
      <c r="AN2787" s="112"/>
      <c r="AO2787" s="112"/>
      <c r="AP2787" s="108">
        <v>1</v>
      </c>
      <c r="AQ2787" s="108">
        <v>674</v>
      </c>
      <c r="AR2787" s="108"/>
      <c r="AS2787" s="108"/>
    </row>
    <row r="2788" spans="1:45" x14ac:dyDescent="0.2">
      <c r="A2788" s="114">
        <v>40714</v>
      </c>
      <c r="B2788" s="108"/>
      <c r="C2788" s="108"/>
      <c r="D2788" s="108"/>
      <c r="E2788" s="108"/>
      <c r="F2788" s="112"/>
      <c r="G2788" s="112"/>
      <c r="H2788" s="112"/>
      <c r="I2788" s="112"/>
      <c r="J2788" s="108"/>
      <c r="K2788" s="108"/>
      <c r="L2788" s="108"/>
      <c r="M2788" s="108"/>
      <c r="N2788" s="108"/>
      <c r="O2788" s="108"/>
      <c r="P2788" s="108"/>
      <c r="Q2788" s="108"/>
      <c r="R2788" s="108"/>
      <c r="S2788" s="108"/>
      <c r="T2788" s="108"/>
      <c r="U2788" s="108"/>
      <c r="V2788" s="108"/>
      <c r="W2788" s="108"/>
      <c r="X2788" s="108"/>
      <c r="Y2788" s="108"/>
      <c r="Z2788" s="108"/>
      <c r="AA2788" s="108"/>
      <c r="AB2788" s="108"/>
      <c r="AC2788" s="108"/>
      <c r="AD2788" s="108"/>
      <c r="AE2788" s="108"/>
      <c r="AF2788" s="108"/>
      <c r="AG2788" s="108"/>
      <c r="AH2788" s="108"/>
      <c r="AI2788" s="108"/>
      <c r="AJ2788" s="108"/>
      <c r="AK2788" s="108"/>
      <c r="AL2788" s="112"/>
      <c r="AM2788" s="112"/>
      <c r="AN2788" s="112"/>
      <c r="AO2788" s="112"/>
      <c r="AP2788" s="108">
        <v>2</v>
      </c>
      <c r="AQ2788" s="108">
        <v>559</v>
      </c>
      <c r="AR2788" s="108">
        <v>2275</v>
      </c>
      <c r="AS2788" s="108">
        <v>1261000</v>
      </c>
    </row>
    <row r="2789" spans="1:45" x14ac:dyDescent="0.2">
      <c r="A2789" s="114">
        <v>40715</v>
      </c>
      <c r="B2789" s="108">
        <v>29</v>
      </c>
      <c r="C2789" s="108">
        <v>124</v>
      </c>
      <c r="D2789" s="108">
        <v>2817</v>
      </c>
      <c r="E2789" s="108">
        <v>357486</v>
      </c>
      <c r="F2789" s="108">
        <v>84</v>
      </c>
      <c r="G2789" s="108">
        <v>139</v>
      </c>
      <c r="H2789" s="108">
        <v>3150</v>
      </c>
      <c r="I2789" s="108">
        <v>437248</v>
      </c>
      <c r="J2789" s="108">
        <v>296</v>
      </c>
      <c r="K2789" s="108">
        <v>164</v>
      </c>
      <c r="L2789" s="108">
        <v>2953</v>
      </c>
      <c r="M2789" s="108">
        <v>489444</v>
      </c>
      <c r="N2789" s="108">
        <v>295</v>
      </c>
      <c r="O2789" s="108">
        <v>201</v>
      </c>
      <c r="P2789" s="108">
        <v>2910</v>
      </c>
      <c r="Q2789" s="108">
        <v>604229</v>
      </c>
      <c r="R2789" s="108">
        <v>126</v>
      </c>
      <c r="S2789" s="108">
        <v>227</v>
      </c>
      <c r="T2789" s="108">
        <v>2897</v>
      </c>
      <c r="U2789" s="108">
        <v>660319</v>
      </c>
      <c r="V2789" s="108">
        <v>71</v>
      </c>
      <c r="W2789" s="108">
        <v>266</v>
      </c>
      <c r="X2789" s="108">
        <v>2775</v>
      </c>
      <c r="Y2789" s="108">
        <v>738148</v>
      </c>
      <c r="Z2789" s="108">
        <v>123</v>
      </c>
      <c r="AA2789" s="108">
        <v>293</v>
      </c>
      <c r="AB2789" s="108">
        <v>2722</v>
      </c>
      <c r="AC2789" s="108">
        <v>805430</v>
      </c>
      <c r="AD2789" s="108">
        <v>37</v>
      </c>
      <c r="AE2789" s="108">
        <v>342</v>
      </c>
      <c r="AF2789" s="108">
        <v>2730</v>
      </c>
      <c r="AG2789" s="108">
        <v>934317</v>
      </c>
      <c r="AH2789" s="108">
        <v>18</v>
      </c>
      <c r="AI2789" s="108">
        <v>370</v>
      </c>
      <c r="AJ2789" s="108">
        <v>2660</v>
      </c>
      <c r="AK2789" s="108">
        <v>983313</v>
      </c>
      <c r="AL2789" s="108">
        <v>6</v>
      </c>
      <c r="AM2789" s="108">
        <v>408</v>
      </c>
      <c r="AN2789" s="108">
        <v>2540</v>
      </c>
      <c r="AO2789" s="108">
        <v>1037167</v>
      </c>
      <c r="AP2789" s="112"/>
      <c r="AQ2789" s="112"/>
      <c r="AR2789" s="112"/>
      <c r="AS2789" s="112"/>
    </row>
    <row r="2790" spans="1:45" x14ac:dyDescent="0.2">
      <c r="A2790" s="114">
        <v>40715</v>
      </c>
      <c r="B2790" s="108"/>
      <c r="C2790" s="108"/>
      <c r="D2790" s="108"/>
      <c r="E2790" s="108"/>
      <c r="F2790" s="112"/>
      <c r="G2790" s="112"/>
      <c r="H2790" s="112"/>
      <c r="I2790" s="112"/>
      <c r="J2790" s="112"/>
      <c r="K2790" s="112"/>
      <c r="L2790" s="112"/>
      <c r="M2790" s="112"/>
      <c r="N2790" s="108">
        <v>16</v>
      </c>
      <c r="O2790" s="108">
        <v>202</v>
      </c>
      <c r="P2790" s="108">
        <v>2700</v>
      </c>
      <c r="Q2790" s="108">
        <v>545400</v>
      </c>
      <c r="R2790" s="112"/>
      <c r="S2790" s="112"/>
      <c r="T2790" s="112"/>
      <c r="U2790" s="112"/>
      <c r="V2790" s="112"/>
      <c r="W2790" s="112"/>
      <c r="X2790" s="112"/>
      <c r="Y2790" s="112"/>
      <c r="Z2790" s="112"/>
      <c r="AA2790" s="112"/>
      <c r="AB2790" s="112"/>
      <c r="AC2790" s="112"/>
      <c r="AD2790" s="112"/>
      <c r="AE2790" s="112"/>
      <c r="AF2790" s="112"/>
      <c r="AG2790" s="112"/>
      <c r="AH2790" s="112"/>
      <c r="AI2790" s="112"/>
      <c r="AJ2790" s="112"/>
      <c r="AK2790" s="112"/>
      <c r="AL2790" s="112"/>
      <c r="AM2790" s="112"/>
      <c r="AN2790" s="112"/>
      <c r="AO2790" s="112"/>
      <c r="AP2790" s="108">
        <v>3</v>
      </c>
      <c r="AQ2790" s="108">
        <v>535</v>
      </c>
      <c r="AR2790" s="108">
        <v>2373</v>
      </c>
      <c r="AS2790" s="108">
        <v>1272520</v>
      </c>
    </row>
    <row r="2791" spans="1:45" x14ac:dyDescent="0.2">
      <c r="A2791" s="114">
        <v>40716</v>
      </c>
      <c r="B2791" s="108">
        <v>18</v>
      </c>
      <c r="C2791" s="108">
        <v>226</v>
      </c>
      <c r="D2791" s="108">
        <v>2850</v>
      </c>
      <c r="E2791" s="108">
        <v>644100</v>
      </c>
      <c r="F2791" s="108">
        <v>2</v>
      </c>
      <c r="G2791" s="108">
        <v>136</v>
      </c>
      <c r="H2791" s="108">
        <v>2850</v>
      </c>
      <c r="I2791" s="108">
        <v>387600</v>
      </c>
      <c r="J2791" s="108">
        <v>118</v>
      </c>
      <c r="K2791" s="108">
        <v>173</v>
      </c>
      <c r="L2791" s="108">
        <v>2908</v>
      </c>
      <c r="M2791" s="108">
        <v>503452</v>
      </c>
      <c r="N2791" s="108">
        <v>59</v>
      </c>
      <c r="O2791" s="108">
        <v>187</v>
      </c>
      <c r="P2791" s="108">
        <v>2917</v>
      </c>
      <c r="Q2791" s="108">
        <v>546310</v>
      </c>
      <c r="R2791" s="108">
        <v>43</v>
      </c>
      <c r="S2791" s="108">
        <v>238</v>
      </c>
      <c r="T2791" s="108">
        <v>2712</v>
      </c>
      <c r="U2791" s="108">
        <v>675613</v>
      </c>
      <c r="V2791" s="108">
        <v>19</v>
      </c>
      <c r="W2791" s="108">
        <v>238</v>
      </c>
      <c r="X2791" s="108">
        <v>2850</v>
      </c>
      <c r="Y2791" s="108">
        <v>678600</v>
      </c>
      <c r="Z2791" s="112"/>
      <c r="AA2791" s="112"/>
      <c r="AB2791" s="112"/>
      <c r="AC2791" s="112"/>
      <c r="AD2791" s="112"/>
      <c r="AE2791" s="112"/>
      <c r="AF2791" s="112"/>
      <c r="AG2791" s="112"/>
      <c r="AH2791" s="112"/>
      <c r="AI2791" s="112"/>
      <c r="AJ2791" s="112"/>
      <c r="AK2791" s="112"/>
      <c r="AL2791" s="112"/>
      <c r="AM2791" s="112"/>
      <c r="AN2791" s="112"/>
      <c r="AO2791" s="112"/>
      <c r="AP2791" s="112"/>
      <c r="AQ2791" s="112"/>
      <c r="AR2791" s="112"/>
      <c r="AS2791" s="112"/>
    </row>
    <row r="2792" spans="1:45" x14ac:dyDescent="0.2">
      <c r="A2792" s="114">
        <v>40717</v>
      </c>
      <c r="B2792" s="108"/>
      <c r="C2792" s="108"/>
      <c r="D2792" s="108"/>
      <c r="E2792" s="108"/>
      <c r="F2792" s="112"/>
      <c r="G2792" s="112"/>
      <c r="H2792" s="112"/>
      <c r="I2792" s="112"/>
      <c r="J2792" s="112"/>
      <c r="K2792" s="112"/>
      <c r="L2792" s="112"/>
      <c r="M2792" s="112"/>
      <c r="N2792" s="112"/>
      <c r="O2792" s="112"/>
      <c r="P2792" s="112"/>
      <c r="Q2792" s="112"/>
      <c r="R2792" s="112"/>
      <c r="S2792" s="112"/>
      <c r="T2792" s="112"/>
      <c r="U2792" s="112"/>
      <c r="V2792" s="112"/>
      <c r="W2792" s="112"/>
      <c r="X2792" s="112"/>
      <c r="Y2792" s="112"/>
      <c r="Z2792" s="112"/>
      <c r="AA2792" s="112"/>
      <c r="AB2792" s="112"/>
      <c r="AC2792" s="112"/>
      <c r="AD2792" s="112"/>
      <c r="AE2792" s="112"/>
      <c r="AF2792" s="112"/>
      <c r="AG2792" s="112"/>
      <c r="AH2792" s="112"/>
      <c r="AI2792" s="112"/>
      <c r="AJ2792" s="112"/>
      <c r="AK2792" s="112"/>
      <c r="AL2792" s="112"/>
      <c r="AM2792" s="108"/>
      <c r="AN2792" s="108"/>
      <c r="AO2792" s="108"/>
      <c r="AP2792" s="108">
        <v>3</v>
      </c>
      <c r="AQ2792" s="108">
        <v>633</v>
      </c>
      <c r="AR2792" s="108">
        <v>2417</v>
      </c>
      <c r="AS2792" s="108">
        <v>1525633</v>
      </c>
    </row>
    <row r="2793" spans="1:45" x14ac:dyDescent="0.2">
      <c r="A2793" s="114">
        <v>40717</v>
      </c>
      <c r="B2793" s="108">
        <v>19</v>
      </c>
      <c r="C2793" s="108">
        <v>102</v>
      </c>
      <c r="D2793" s="108">
        <v>2533</v>
      </c>
      <c r="E2793" s="108">
        <v>240063</v>
      </c>
      <c r="F2793" s="108">
        <v>94</v>
      </c>
      <c r="G2793" s="108">
        <v>144</v>
      </c>
      <c r="H2793" s="108">
        <v>2850</v>
      </c>
      <c r="I2793" s="108">
        <v>412539</v>
      </c>
      <c r="J2793" s="108">
        <v>290</v>
      </c>
      <c r="K2793" s="108">
        <v>163</v>
      </c>
      <c r="L2793" s="108">
        <v>2897</v>
      </c>
      <c r="M2793" s="108">
        <v>474666</v>
      </c>
      <c r="N2793" s="108">
        <v>223</v>
      </c>
      <c r="O2793" s="108">
        <v>207</v>
      </c>
      <c r="P2793" s="108">
        <v>2830</v>
      </c>
      <c r="Q2793" s="108">
        <v>591666</v>
      </c>
      <c r="R2793" s="108">
        <v>115</v>
      </c>
      <c r="S2793" s="108">
        <v>225</v>
      </c>
      <c r="T2793" s="108">
        <v>2925</v>
      </c>
      <c r="U2793" s="108">
        <v>669173</v>
      </c>
      <c r="V2793" s="108">
        <v>200</v>
      </c>
      <c r="W2793" s="108">
        <v>269</v>
      </c>
      <c r="X2793" s="108">
        <v>2706</v>
      </c>
      <c r="Y2793" s="108">
        <v>728669</v>
      </c>
      <c r="Z2793" s="108">
        <v>267</v>
      </c>
      <c r="AA2793" s="108">
        <v>299</v>
      </c>
      <c r="AB2793" s="108">
        <v>2701</v>
      </c>
      <c r="AC2793" s="108">
        <v>807846</v>
      </c>
      <c r="AD2793" s="108">
        <v>51</v>
      </c>
      <c r="AE2793" s="108">
        <v>349</v>
      </c>
      <c r="AF2793" s="108">
        <v>2610</v>
      </c>
      <c r="AG2793" s="108">
        <v>914700</v>
      </c>
      <c r="AH2793" s="108">
        <v>14</v>
      </c>
      <c r="AI2793" s="108">
        <v>388</v>
      </c>
      <c r="AJ2793" s="108">
        <v>2600</v>
      </c>
      <c r="AK2793" s="108">
        <v>1009171</v>
      </c>
      <c r="AL2793" s="112"/>
      <c r="AM2793" s="112"/>
      <c r="AN2793" s="112"/>
      <c r="AO2793" s="112"/>
      <c r="AP2793" s="112"/>
      <c r="AQ2793" s="112"/>
      <c r="AR2793" s="112"/>
      <c r="AS2793" s="112"/>
    </row>
    <row r="2794" spans="1:45" x14ac:dyDescent="0.2">
      <c r="A2794" s="114">
        <v>40718</v>
      </c>
      <c r="B2794" s="108"/>
      <c r="C2794" s="108"/>
      <c r="D2794" s="108"/>
      <c r="E2794" s="108"/>
      <c r="F2794" s="112"/>
      <c r="G2794" s="112"/>
      <c r="H2794" s="112"/>
      <c r="I2794" s="112"/>
      <c r="J2794" s="108">
        <v>84</v>
      </c>
      <c r="K2794" s="108">
        <v>159</v>
      </c>
      <c r="L2794" s="108">
        <v>2920</v>
      </c>
      <c r="M2794" s="108">
        <v>463236</v>
      </c>
      <c r="N2794" s="108">
        <v>190</v>
      </c>
      <c r="O2794" s="108">
        <v>210</v>
      </c>
      <c r="P2794" s="108">
        <v>2900</v>
      </c>
      <c r="Q2794" s="108">
        <v>616137</v>
      </c>
      <c r="R2794" s="108">
        <v>35</v>
      </c>
      <c r="S2794" s="108">
        <v>231</v>
      </c>
      <c r="T2794" s="108">
        <v>2900</v>
      </c>
      <c r="U2794" s="108">
        <v>666049</v>
      </c>
      <c r="V2794" s="108">
        <v>3</v>
      </c>
      <c r="W2794" s="108">
        <v>253</v>
      </c>
      <c r="X2794" s="108">
        <v>2760</v>
      </c>
      <c r="Y2794" s="108">
        <v>697360</v>
      </c>
      <c r="Z2794" s="108">
        <v>22</v>
      </c>
      <c r="AA2794" s="108">
        <v>285</v>
      </c>
      <c r="AB2794" s="108">
        <v>2527</v>
      </c>
      <c r="AC2794" s="108">
        <v>780591</v>
      </c>
      <c r="AD2794" s="108">
        <v>1</v>
      </c>
      <c r="AE2794" s="108">
        <v>348</v>
      </c>
      <c r="AF2794" s="108">
        <v>2580</v>
      </c>
      <c r="AG2794" s="108">
        <v>897840</v>
      </c>
      <c r="AH2794" s="112"/>
      <c r="AI2794" s="112"/>
      <c r="AJ2794" s="112"/>
      <c r="AK2794" s="112"/>
      <c r="AL2794" s="108">
        <v>6</v>
      </c>
      <c r="AM2794" s="108">
        <v>481</v>
      </c>
      <c r="AN2794" s="108">
        <v>2500</v>
      </c>
      <c r="AO2794" s="108">
        <v>1202500</v>
      </c>
      <c r="AP2794" s="112"/>
      <c r="AQ2794" s="112"/>
      <c r="AR2794" s="112"/>
      <c r="AS2794" s="112"/>
    </row>
    <row r="2795" spans="1:45" x14ac:dyDescent="0.2">
      <c r="A2795" s="114">
        <v>40722</v>
      </c>
      <c r="B2795" s="108"/>
      <c r="C2795" s="108"/>
      <c r="D2795" s="108"/>
      <c r="E2795" s="108"/>
      <c r="F2795" s="108">
        <v>78</v>
      </c>
      <c r="G2795" s="108">
        <v>142</v>
      </c>
      <c r="H2795" s="108">
        <v>2862</v>
      </c>
      <c r="I2795" s="108">
        <v>406731</v>
      </c>
      <c r="J2795" s="108">
        <v>407</v>
      </c>
      <c r="K2795" s="108">
        <v>163</v>
      </c>
      <c r="L2795" s="108">
        <v>2907</v>
      </c>
      <c r="M2795" s="108">
        <v>475041</v>
      </c>
      <c r="N2795" s="108">
        <v>637</v>
      </c>
      <c r="O2795" s="108">
        <v>191</v>
      </c>
      <c r="P2795" s="108">
        <v>2927</v>
      </c>
      <c r="Q2795" s="108">
        <v>567862</v>
      </c>
      <c r="R2795" s="108">
        <v>283</v>
      </c>
      <c r="S2795" s="108">
        <v>230</v>
      </c>
      <c r="T2795" s="108">
        <v>2825</v>
      </c>
      <c r="U2795" s="108">
        <v>651187</v>
      </c>
      <c r="V2795" s="108">
        <v>45</v>
      </c>
      <c r="W2795" s="108">
        <v>258</v>
      </c>
      <c r="X2795" s="108">
        <v>2730</v>
      </c>
      <c r="Y2795" s="108">
        <v>703776</v>
      </c>
      <c r="Z2795" s="108">
        <v>36</v>
      </c>
      <c r="AA2795" s="108">
        <v>314</v>
      </c>
      <c r="AB2795" s="108">
        <v>2730</v>
      </c>
      <c r="AC2795" s="108">
        <v>857169</v>
      </c>
      <c r="AD2795" s="108">
        <v>18</v>
      </c>
      <c r="AE2795" s="108">
        <v>322</v>
      </c>
      <c r="AF2795" s="108">
        <v>2680</v>
      </c>
      <c r="AG2795" s="108">
        <v>862364</v>
      </c>
      <c r="AH2795" s="112"/>
      <c r="AI2795" s="112"/>
      <c r="AJ2795" s="112"/>
      <c r="AK2795" s="112"/>
      <c r="AL2795" s="112"/>
      <c r="AM2795" s="112"/>
      <c r="AN2795" s="112"/>
      <c r="AO2795" s="112"/>
      <c r="AP2795" s="112"/>
      <c r="AQ2795" s="112"/>
      <c r="AR2795" s="112"/>
      <c r="AS2795" s="112"/>
    </row>
    <row r="2796" spans="1:45" x14ac:dyDescent="0.2">
      <c r="A2796" s="114">
        <v>40722</v>
      </c>
      <c r="B2796" s="112"/>
      <c r="C2796" s="112"/>
      <c r="D2796" s="112"/>
      <c r="E2796" s="112"/>
      <c r="F2796" s="112"/>
      <c r="G2796" s="112"/>
      <c r="H2796" s="112"/>
      <c r="I2796" s="112"/>
      <c r="J2796" s="112"/>
      <c r="K2796" s="112"/>
      <c r="L2796" s="112"/>
      <c r="M2796" s="112"/>
      <c r="N2796" s="112"/>
      <c r="O2796" s="112"/>
      <c r="P2796" s="112"/>
      <c r="Q2796" s="112"/>
      <c r="R2796" s="112"/>
      <c r="S2796" s="112"/>
      <c r="T2796" s="112"/>
      <c r="U2796" s="112"/>
      <c r="V2796" s="112"/>
      <c r="W2796" s="112"/>
      <c r="X2796" s="112"/>
      <c r="Y2796" s="112"/>
      <c r="Z2796" s="112"/>
      <c r="AA2796" s="112"/>
      <c r="AB2796" s="112"/>
      <c r="AC2796" s="112"/>
      <c r="AD2796" s="112"/>
      <c r="AE2796" s="112"/>
      <c r="AF2796" s="112"/>
      <c r="AG2796" s="112"/>
      <c r="AH2796" s="112"/>
      <c r="AI2796" s="112"/>
      <c r="AJ2796" s="112"/>
      <c r="AK2796" s="112"/>
      <c r="AL2796" s="112"/>
      <c r="AM2796" s="112"/>
      <c r="AN2796" s="112"/>
      <c r="AO2796" s="112"/>
      <c r="AP2796" s="108">
        <v>4</v>
      </c>
      <c r="AQ2796" s="108">
        <v>546</v>
      </c>
      <c r="AR2796" s="108">
        <v>2460</v>
      </c>
      <c r="AS2796" s="108">
        <v>1343970</v>
      </c>
    </row>
    <row r="2797" spans="1:45" x14ac:dyDescent="0.2">
      <c r="A2797" s="114">
        <v>40723</v>
      </c>
      <c r="B2797" s="112"/>
      <c r="C2797" s="112"/>
      <c r="D2797" s="112"/>
      <c r="E2797" s="112"/>
      <c r="F2797" s="112"/>
      <c r="G2797" s="112"/>
      <c r="H2797" s="112"/>
      <c r="I2797" s="112"/>
      <c r="J2797" s="108">
        <v>110</v>
      </c>
      <c r="K2797" s="108">
        <v>170</v>
      </c>
      <c r="L2797" s="108">
        <v>2880</v>
      </c>
      <c r="M2797" s="108">
        <v>489441</v>
      </c>
      <c r="N2797" s="108">
        <v>122</v>
      </c>
      <c r="O2797" s="108">
        <v>198</v>
      </c>
      <c r="P2797" s="108">
        <v>2750</v>
      </c>
      <c r="Q2797" s="108">
        <v>569300</v>
      </c>
      <c r="R2797" s="108">
        <v>41</v>
      </c>
      <c r="S2797" s="108">
        <v>228</v>
      </c>
      <c r="T2797" s="108">
        <v>2775</v>
      </c>
      <c r="U2797" s="108">
        <v>633861</v>
      </c>
      <c r="V2797" s="108">
        <v>72</v>
      </c>
      <c r="W2797" s="108">
        <v>261</v>
      </c>
      <c r="X2797" s="108">
        <v>2635</v>
      </c>
      <c r="Y2797" s="108">
        <v>692846</v>
      </c>
      <c r="Z2797" s="108">
        <v>117</v>
      </c>
      <c r="AA2797" s="108">
        <v>294</v>
      </c>
      <c r="AB2797" s="108">
        <v>2540</v>
      </c>
      <c r="AC2797" s="108">
        <v>747845</v>
      </c>
      <c r="AD2797" s="112"/>
      <c r="AE2797" s="112"/>
      <c r="AF2797" s="112"/>
      <c r="AG2797" s="112"/>
      <c r="AH2797" s="112"/>
      <c r="AI2797" s="112"/>
      <c r="AJ2797" s="112"/>
      <c r="AK2797" s="112"/>
      <c r="AL2797" s="112"/>
      <c r="AM2797" s="112"/>
      <c r="AN2797" s="112"/>
      <c r="AO2797" s="112"/>
      <c r="AP2797" s="112"/>
      <c r="AQ2797" s="112"/>
      <c r="AR2797" s="112"/>
      <c r="AS2797" s="112"/>
    </row>
    <row r="2798" spans="1:45" x14ac:dyDescent="0.2">
      <c r="A2798" s="114">
        <v>40724</v>
      </c>
      <c r="B2798" s="112"/>
      <c r="C2798" s="112"/>
      <c r="D2798" s="112"/>
      <c r="E2798" s="112"/>
      <c r="F2798" s="112">
        <v>7</v>
      </c>
      <c r="G2798" s="112">
        <v>149</v>
      </c>
      <c r="H2798" s="109">
        <v>2750</v>
      </c>
      <c r="I2798" s="109">
        <v>410143</v>
      </c>
      <c r="J2798" s="109">
        <v>145</v>
      </c>
      <c r="K2798" s="109">
        <v>168</v>
      </c>
      <c r="L2798" s="109">
        <v>2893</v>
      </c>
      <c r="M2798" s="109">
        <v>489718</v>
      </c>
      <c r="N2798" s="109">
        <v>101</v>
      </c>
      <c r="O2798" s="109">
        <v>199</v>
      </c>
      <c r="P2798" s="109">
        <v>2836</v>
      </c>
      <c r="Q2798" s="109">
        <v>570876</v>
      </c>
      <c r="R2798" s="109">
        <v>210</v>
      </c>
      <c r="S2798" s="109">
        <v>231</v>
      </c>
      <c r="T2798" s="109">
        <v>2845</v>
      </c>
      <c r="U2798" s="109">
        <v>660025</v>
      </c>
      <c r="V2798" s="109">
        <v>57</v>
      </c>
      <c r="W2798" s="109">
        <v>258</v>
      </c>
      <c r="X2798" s="109">
        <v>2738</v>
      </c>
      <c r="Y2798" s="109">
        <v>719217</v>
      </c>
      <c r="Z2798" s="109">
        <v>89</v>
      </c>
      <c r="AA2798" s="109">
        <v>301</v>
      </c>
      <c r="AB2798" s="109">
        <v>2730</v>
      </c>
      <c r="AC2798" s="109">
        <v>823361</v>
      </c>
      <c r="AD2798" s="109">
        <v>17</v>
      </c>
      <c r="AE2798" s="109">
        <v>333</v>
      </c>
      <c r="AF2798" s="109">
        <v>2700</v>
      </c>
      <c r="AG2798" s="109">
        <v>899259</v>
      </c>
      <c r="AH2798" s="109"/>
      <c r="AI2798" s="109"/>
      <c r="AJ2798" s="109"/>
      <c r="AK2798" s="109"/>
      <c r="AL2798" s="109"/>
      <c r="AM2798" s="109"/>
      <c r="AN2798" s="109"/>
      <c r="AO2798" s="109"/>
      <c r="AP2798" s="109"/>
      <c r="AQ2798" s="109"/>
      <c r="AR2798" s="109"/>
      <c r="AS2798" s="112"/>
    </row>
    <row r="2799" spans="1:45" x14ac:dyDescent="0.2">
      <c r="A2799" s="51">
        <v>40724</v>
      </c>
      <c r="AL2799">
        <v>3</v>
      </c>
      <c r="AM2799">
        <v>447</v>
      </c>
      <c r="AN2799">
        <v>2400</v>
      </c>
      <c r="AO2799">
        <v>1072000</v>
      </c>
      <c r="AP2799">
        <v>4</v>
      </c>
      <c r="AQ2799">
        <v>716</v>
      </c>
      <c r="AR2799">
        <v>2275</v>
      </c>
      <c r="AS2799">
        <v>1619450</v>
      </c>
    </row>
    <row r="2801" spans="1:45" x14ac:dyDescent="0.2">
      <c r="A2801" s="114">
        <v>40725</v>
      </c>
      <c r="B2801" s="140">
        <v>5</v>
      </c>
      <c r="C2801" s="140">
        <v>104</v>
      </c>
      <c r="D2801" s="140">
        <v>2800</v>
      </c>
      <c r="E2801" s="140">
        <v>290080</v>
      </c>
      <c r="F2801" s="140">
        <v>37</v>
      </c>
      <c r="G2801" s="140">
        <v>133</v>
      </c>
      <c r="H2801" s="140">
        <v>2925</v>
      </c>
      <c r="I2801" s="140">
        <v>410668</v>
      </c>
      <c r="J2801" s="141"/>
      <c r="K2801" s="141"/>
      <c r="L2801" s="141"/>
      <c r="M2801" s="141"/>
      <c r="N2801" s="140">
        <v>11</v>
      </c>
      <c r="O2801" s="140">
        <v>198</v>
      </c>
      <c r="P2801" s="140">
        <v>2850</v>
      </c>
      <c r="Q2801" s="140">
        <v>566727</v>
      </c>
      <c r="R2801" s="140">
        <v>0</v>
      </c>
      <c r="S2801" s="140">
        <v>0</v>
      </c>
      <c r="T2801" s="140">
        <v>0</v>
      </c>
      <c r="U2801" s="140">
        <v>0</v>
      </c>
      <c r="V2801" s="140">
        <v>20</v>
      </c>
      <c r="W2801" s="140">
        <v>278</v>
      </c>
      <c r="X2801" s="140">
        <v>2720</v>
      </c>
      <c r="Y2801" s="140">
        <v>755072</v>
      </c>
      <c r="Z2801" s="140">
        <v>40</v>
      </c>
      <c r="AA2801" s="140">
        <v>291</v>
      </c>
      <c r="AB2801" s="140">
        <v>2730</v>
      </c>
      <c r="AC2801" s="140">
        <v>794577</v>
      </c>
      <c r="AD2801" s="141"/>
      <c r="AE2801" s="141"/>
      <c r="AF2801" s="141"/>
      <c r="AG2801" s="141"/>
      <c r="AH2801" s="140">
        <v>33</v>
      </c>
      <c r="AI2801" s="140">
        <v>391</v>
      </c>
      <c r="AJ2801" s="140">
        <v>2570</v>
      </c>
      <c r="AK2801" s="140">
        <v>1004456</v>
      </c>
      <c r="AL2801" s="141"/>
      <c r="AM2801" s="141"/>
      <c r="AN2801" s="141"/>
      <c r="AO2801" s="141"/>
      <c r="AP2801" s="141"/>
      <c r="AQ2801" s="141"/>
      <c r="AR2801" s="141"/>
      <c r="AS2801" s="141"/>
    </row>
    <row r="2802" spans="1:45" x14ac:dyDescent="0.2">
      <c r="A2802" s="114">
        <v>40729</v>
      </c>
      <c r="B2802" s="140">
        <v>11</v>
      </c>
      <c r="C2802" s="140">
        <v>120</v>
      </c>
      <c r="D2802" s="140">
        <v>2900</v>
      </c>
      <c r="E2802" s="140">
        <v>349055</v>
      </c>
      <c r="F2802" s="140">
        <v>26</v>
      </c>
      <c r="G2802" s="140">
        <v>131</v>
      </c>
      <c r="H2802" s="140">
        <v>3200</v>
      </c>
      <c r="I2802" s="140">
        <v>417969</v>
      </c>
      <c r="J2802" s="140">
        <v>123</v>
      </c>
      <c r="K2802" s="140">
        <v>158</v>
      </c>
      <c r="L2802" s="140">
        <v>2908</v>
      </c>
      <c r="M2802" s="140">
        <v>459772</v>
      </c>
      <c r="N2802" s="140">
        <v>270</v>
      </c>
      <c r="O2802" s="140">
        <v>212</v>
      </c>
      <c r="P2802" s="140">
        <v>2862</v>
      </c>
      <c r="Q2802" s="140">
        <v>615559</v>
      </c>
      <c r="R2802" s="140">
        <v>210</v>
      </c>
      <c r="S2802" s="140">
        <v>238</v>
      </c>
      <c r="T2802" s="140">
        <v>2836</v>
      </c>
      <c r="U2802" s="140">
        <v>675324</v>
      </c>
      <c r="V2802" s="140">
        <v>133</v>
      </c>
      <c r="W2802" s="140">
        <v>267</v>
      </c>
      <c r="X2802" s="140">
        <v>2780</v>
      </c>
      <c r="Y2802" s="140">
        <v>743910</v>
      </c>
      <c r="Z2802" s="140">
        <v>83</v>
      </c>
      <c r="AA2802" s="140">
        <v>297</v>
      </c>
      <c r="AB2802" s="140">
        <v>2788</v>
      </c>
      <c r="AC2802" s="140">
        <v>828319</v>
      </c>
      <c r="AD2802" s="140">
        <v>90</v>
      </c>
      <c r="AE2802" s="140">
        <v>341</v>
      </c>
      <c r="AF2802" s="140">
        <v>2792</v>
      </c>
      <c r="AG2802" s="140">
        <v>952177</v>
      </c>
      <c r="AH2802" s="140">
        <v>7</v>
      </c>
      <c r="AI2802" s="140">
        <v>397</v>
      </c>
      <c r="AJ2802" s="140">
        <v>2640</v>
      </c>
      <c r="AK2802" s="140">
        <v>1046949</v>
      </c>
      <c r="AL2802" s="141"/>
      <c r="AM2802" s="141"/>
      <c r="AN2802" s="141"/>
      <c r="AO2802" s="141"/>
      <c r="AP2802" s="141"/>
      <c r="AQ2802" s="141"/>
      <c r="AR2802" s="141"/>
      <c r="AS2802" s="141"/>
    </row>
    <row r="2803" spans="1:45" x14ac:dyDescent="0.2">
      <c r="A2803" s="114">
        <v>40729</v>
      </c>
      <c r="B2803" s="141"/>
      <c r="C2803" s="141"/>
      <c r="D2803" s="141"/>
      <c r="E2803" s="141"/>
      <c r="F2803" s="141"/>
      <c r="G2803" s="141"/>
      <c r="H2803" s="141"/>
      <c r="I2803" s="141"/>
      <c r="J2803" s="141"/>
      <c r="K2803" s="141"/>
      <c r="L2803" s="141"/>
      <c r="M2803" s="141"/>
      <c r="N2803" s="141"/>
      <c r="O2803" s="141"/>
      <c r="P2803" s="141"/>
      <c r="Q2803" s="141"/>
      <c r="R2803" s="141"/>
      <c r="S2803" s="141"/>
      <c r="T2803" s="141"/>
      <c r="U2803" s="141"/>
      <c r="V2803" s="141"/>
      <c r="W2803" s="141"/>
      <c r="X2803" s="141"/>
      <c r="Y2803" s="141"/>
      <c r="Z2803" s="141"/>
      <c r="AA2803" s="141"/>
      <c r="AB2803" s="141"/>
      <c r="AC2803" s="141"/>
      <c r="AD2803" s="141"/>
      <c r="AE2803" s="141"/>
      <c r="AF2803" s="141"/>
      <c r="AG2803" s="141"/>
      <c r="AH2803" s="141"/>
      <c r="AI2803" s="141"/>
      <c r="AJ2803" s="141"/>
      <c r="AK2803" s="141"/>
      <c r="AL2803" s="141"/>
      <c r="AM2803" s="141"/>
      <c r="AN2803" s="141"/>
      <c r="AO2803" s="141"/>
      <c r="AP2803" s="140">
        <v>1</v>
      </c>
      <c r="AQ2803" s="140">
        <v>850</v>
      </c>
      <c r="AR2803" s="140">
        <v>2400</v>
      </c>
      <c r="AS2803" s="140">
        <v>2040000</v>
      </c>
    </row>
    <row r="2804" spans="1:45" x14ac:dyDescent="0.2">
      <c r="A2804" s="114">
        <v>40730</v>
      </c>
      <c r="B2804" s="141"/>
      <c r="C2804" s="141"/>
      <c r="D2804" s="141"/>
      <c r="E2804" s="141"/>
      <c r="F2804" s="141"/>
      <c r="G2804" s="141"/>
      <c r="H2804" s="141"/>
      <c r="I2804" s="141"/>
      <c r="J2804" s="140">
        <v>18</v>
      </c>
      <c r="K2804" s="140">
        <v>153</v>
      </c>
      <c r="L2804" s="140">
        <v>2700</v>
      </c>
      <c r="M2804" s="140">
        <v>412200</v>
      </c>
      <c r="N2804" s="140">
        <v>26</v>
      </c>
      <c r="O2804" s="140">
        <v>218</v>
      </c>
      <c r="P2804" s="140">
        <v>2800</v>
      </c>
      <c r="Q2804" s="140">
        <v>610615</v>
      </c>
      <c r="R2804" s="141"/>
      <c r="S2804" s="141"/>
      <c r="T2804" s="141"/>
      <c r="U2804" s="141"/>
      <c r="V2804" s="141"/>
      <c r="W2804" s="141"/>
      <c r="X2804" s="141"/>
      <c r="Y2804" s="141"/>
      <c r="Z2804" s="141"/>
      <c r="AA2804" s="141"/>
      <c r="AB2804" s="141"/>
      <c r="AC2804" s="141"/>
      <c r="AD2804" s="141"/>
      <c r="AE2804" s="141"/>
      <c r="AF2804" s="141"/>
      <c r="AG2804" s="141"/>
      <c r="AH2804" s="141"/>
      <c r="AI2804" s="141"/>
      <c r="AJ2804" s="141"/>
      <c r="AK2804" s="141"/>
      <c r="AL2804" s="141"/>
      <c r="AM2804" s="141"/>
      <c r="AN2804" s="141"/>
      <c r="AO2804" s="141"/>
      <c r="AP2804" s="141"/>
      <c r="AQ2804" s="141"/>
      <c r="AR2804" s="141"/>
      <c r="AS2804" s="141"/>
    </row>
    <row r="2805" spans="1:45" x14ac:dyDescent="0.2">
      <c r="A2805" s="114">
        <v>40731</v>
      </c>
      <c r="B2805" s="141"/>
      <c r="C2805" s="141"/>
      <c r="D2805" s="141"/>
      <c r="E2805" s="141"/>
      <c r="F2805" s="141"/>
      <c r="G2805" s="141"/>
      <c r="H2805" s="141"/>
      <c r="I2805" s="141"/>
      <c r="J2805" s="141"/>
      <c r="K2805" s="141"/>
      <c r="L2805" s="141"/>
      <c r="M2805" s="141"/>
      <c r="N2805" s="141"/>
      <c r="O2805" s="141"/>
      <c r="P2805" s="141"/>
      <c r="Q2805" s="141"/>
      <c r="R2805" s="141"/>
      <c r="S2805" s="141"/>
      <c r="T2805" s="141"/>
      <c r="U2805" s="141"/>
      <c r="V2805" s="141"/>
      <c r="W2805" s="141"/>
      <c r="X2805" s="141"/>
      <c r="Y2805" s="141"/>
      <c r="Z2805" s="141"/>
      <c r="AA2805" s="141"/>
      <c r="AB2805" s="141"/>
      <c r="AC2805" s="141"/>
      <c r="AD2805" s="141"/>
      <c r="AE2805" s="141"/>
      <c r="AF2805" s="141"/>
      <c r="AG2805" s="141"/>
      <c r="AH2805" s="141"/>
      <c r="AI2805" s="141"/>
      <c r="AJ2805" s="141"/>
      <c r="AK2805" s="141"/>
      <c r="AL2805" s="141"/>
      <c r="AM2805" s="141"/>
      <c r="AN2805" s="141"/>
      <c r="AO2805" s="141"/>
      <c r="AP2805" s="140">
        <v>9</v>
      </c>
      <c r="AQ2805" s="140">
        <v>705</v>
      </c>
      <c r="AR2805" s="140">
        <v>2344</v>
      </c>
      <c r="AS2805" s="140">
        <v>1642411</v>
      </c>
    </row>
    <row r="2806" spans="1:45" x14ac:dyDescent="0.2">
      <c r="A2806" s="114">
        <v>40731</v>
      </c>
      <c r="B2806" s="141"/>
      <c r="C2806" s="141"/>
      <c r="D2806" s="141"/>
      <c r="E2806" s="141"/>
      <c r="F2806" s="140">
        <v>34</v>
      </c>
      <c r="G2806" s="140">
        <v>141</v>
      </c>
      <c r="H2806" s="140">
        <v>2600</v>
      </c>
      <c r="I2806" s="140">
        <v>371491</v>
      </c>
      <c r="J2806" s="140">
        <v>106</v>
      </c>
      <c r="K2806" s="140">
        <v>165</v>
      </c>
      <c r="L2806" s="140">
        <v>2793</v>
      </c>
      <c r="M2806" s="140">
        <v>473002</v>
      </c>
      <c r="N2806" s="140">
        <v>272</v>
      </c>
      <c r="O2806" s="140">
        <v>207</v>
      </c>
      <c r="P2806" s="140">
        <v>2842</v>
      </c>
      <c r="Q2806" s="140">
        <v>604792</v>
      </c>
      <c r="R2806" s="140">
        <v>255</v>
      </c>
      <c r="S2806" s="140">
        <v>235</v>
      </c>
      <c r="T2806" s="140">
        <v>2830</v>
      </c>
      <c r="U2806" s="140">
        <v>666203</v>
      </c>
      <c r="V2806" s="108">
        <v>94</v>
      </c>
      <c r="W2806" s="140">
        <v>265</v>
      </c>
      <c r="X2806" s="140">
        <v>2480</v>
      </c>
      <c r="Y2806" s="140">
        <v>703096</v>
      </c>
      <c r="Z2806" s="140">
        <v>27</v>
      </c>
      <c r="AA2806" s="140">
        <v>309</v>
      </c>
      <c r="AB2806" s="140">
        <v>2713</v>
      </c>
      <c r="AC2806" s="140">
        <v>831080</v>
      </c>
      <c r="AD2806" s="140">
        <v>39</v>
      </c>
      <c r="AE2806" s="140">
        <v>344</v>
      </c>
      <c r="AF2806" s="140">
        <v>2733</v>
      </c>
      <c r="AG2806" s="140">
        <v>937136</v>
      </c>
      <c r="AH2806" s="140">
        <v>3</v>
      </c>
      <c r="AI2806" s="140">
        <v>375</v>
      </c>
      <c r="AJ2806" s="140">
        <v>2520</v>
      </c>
      <c r="AK2806" s="140">
        <v>944160</v>
      </c>
      <c r="AL2806" s="141"/>
      <c r="AM2806" s="141"/>
      <c r="AN2806" s="141"/>
      <c r="AO2806" s="141"/>
      <c r="AP2806" s="140">
        <v>2</v>
      </c>
      <c r="AQ2806" s="140">
        <v>539</v>
      </c>
      <c r="AR2806" s="140">
        <v>2290</v>
      </c>
      <c r="AS2806" s="140">
        <v>1220440</v>
      </c>
    </row>
    <row r="2807" spans="1:45" x14ac:dyDescent="0.2">
      <c r="A2807" s="114">
        <v>40732</v>
      </c>
      <c r="B2807" s="141"/>
      <c r="C2807" s="141"/>
      <c r="D2807" s="141"/>
      <c r="E2807" s="141"/>
      <c r="F2807" s="142">
        <v>42</v>
      </c>
      <c r="G2807" s="142">
        <v>145</v>
      </c>
      <c r="H2807" s="142">
        <v>3100</v>
      </c>
      <c r="I2807" s="142">
        <v>448024</v>
      </c>
      <c r="J2807" s="142">
        <v>2</v>
      </c>
      <c r="K2807" s="142">
        <v>168</v>
      </c>
      <c r="L2807" s="142">
        <v>2850</v>
      </c>
      <c r="M2807" s="142">
        <v>478800</v>
      </c>
      <c r="N2807" s="142">
        <v>57</v>
      </c>
      <c r="O2807" s="140">
        <v>196</v>
      </c>
      <c r="P2807" s="140">
        <v>2883</v>
      </c>
      <c r="Q2807" s="140">
        <v>566670</v>
      </c>
      <c r="R2807" s="141"/>
      <c r="S2807" s="141"/>
      <c r="T2807" s="141"/>
      <c r="U2807" s="141"/>
      <c r="V2807" s="141"/>
      <c r="W2807" s="141"/>
      <c r="X2807" s="141"/>
      <c r="Y2807" s="141"/>
      <c r="Z2807" s="140">
        <v>44</v>
      </c>
      <c r="AA2807" s="140">
        <v>302</v>
      </c>
      <c r="AB2807" s="140">
        <v>2640</v>
      </c>
      <c r="AC2807" s="140">
        <v>816485</v>
      </c>
      <c r="AD2807" s="140">
        <v>116</v>
      </c>
      <c r="AE2807" s="140">
        <v>322</v>
      </c>
      <c r="AF2807" s="140">
        <v>2713</v>
      </c>
      <c r="AG2807" s="140">
        <v>877301</v>
      </c>
      <c r="AH2807" s="141"/>
      <c r="AI2807" s="141"/>
      <c r="AJ2807" s="141"/>
      <c r="AK2807" s="141"/>
      <c r="AL2807" s="141"/>
      <c r="AM2807" s="141"/>
      <c r="AN2807" s="141"/>
      <c r="AO2807" s="141"/>
      <c r="AP2807" s="141"/>
      <c r="AQ2807" s="141"/>
      <c r="AR2807" s="141"/>
      <c r="AS2807" s="141"/>
    </row>
    <row r="2808" spans="1:45" x14ac:dyDescent="0.2">
      <c r="A2808" s="114">
        <v>40735</v>
      </c>
      <c r="B2808" s="141"/>
      <c r="C2808" s="141"/>
      <c r="D2808" s="141"/>
      <c r="E2808" s="141"/>
      <c r="F2808" s="141"/>
      <c r="G2808" s="141"/>
      <c r="H2808" s="141"/>
      <c r="I2808" s="141"/>
      <c r="J2808" s="141"/>
      <c r="K2808" s="141"/>
      <c r="L2808" s="141"/>
      <c r="M2808" s="141"/>
      <c r="N2808" s="141"/>
      <c r="O2808" s="141"/>
      <c r="P2808" s="141"/>
      <c r="Q2808" s="141"/>
      <c r="R2808" s="141"/>
      <c r="S2808" s="141"/>
      <c r="T2808" s="141"/>
      <c r="U2808" s="141"/>
      <c r="V2808" s="141"/>
      <c r="W2808" s="141"/>
      <c r="X2808" s="141"/>
      <c r="Y2808" s="141"/>
      <c r="Z2808" s="141"/>
      <c r="AA2808" s="141"/>
      <c r="AB2808" s="141"/>
      <c r="AC2808" s="141"/>
      <c r="AD2808" s="141"/>
      <c r="AE2808" s="141"/>
      <c r="AF2808" s="141"/>
      <c r="AG2808" s="141"/>
      <c r="AH2808" s="141"/>
      <c r="AI2808" s="141"/>
      <c r="AJ2808" s="141"/>
      <c r="AK2808" s="141"/>
      <c r="AL2808" s="141"/>
      <c r="AM2808" s="141"/>
      <c r="AN2808" s="141"/>
      <c r="AO2808" s="141"/>
      <c r="AP2808" s="140">
        <v>13</v>
      </c>
      <c r="AQ2808" s="140">
        <v>653</v>
      </c>
      <c r="AR2808" s="140">
        <v>2329</v>
      </c>
      <c r="AS2808" s="140">
        <v>1515349</v>
      </c>
    </row>
    <row r="2809" spans="1:45" x14ac:dyDescent="0.2">
      <c r="A2809" s="114">
        <v>40736</v>
      </c>
      <c r="B2809" s="141"/>
      <c r="C2809" s="141"/>
      <c r="D2809" s="141"/>
      <c r="E2809" s="141"/>
      <c r="F2809" s="141"/>
      <c r="G2809" s="141"/>
      <c r="H2809" s="141"/>
      <c r="I2809" s="141"/>
      <c r="J2809" s="140">
        <v>70</v>
      </c>
      <c r="K2809" s="140">
        <v>171</v>
      </c>
      <c r="L2809" s="140">
        <v>2875</v>
      </c>
      <c r="M2809" s="140">
        <v>492229</v>
      </c>
      <c r="N2809" s="140">
        <v>169</v>
      </c>
      <c r="O2809" s="140">
        <v>202</v>
      </c>
      <c r="P2809" s="140">
        <v>2878</v>
      </c>
      <c r="Q2809" s="140">
        <v>581702</v>
      </c>
      <c r="R2809" s="140">
        <v>30</v>
      </c>
      <c r="S2809" s="140">
        <v>225</v>
      </c>
      <c r="T2809" s="140">
        <v>2733</v>
      </c>
      <c r="U2809" s="140">
        <v>660057</v>
      </c>
      <c r="V2809" s="140">
        <v>13</v>
      </c>
      <c r="W2809" s="140">
        <v>256</v>
      </c>
      <c r="X2809" s="140">
        <v>2700</v>
      </c>
      <c r="Y2809" s="140">
        <v>692031</v>
      </c>
      <c r="Z2809" s="141"/>
      <c r="AA2809" s="141"/>
      <c r="AB2809" s="141"/>
      <c r="AC2809" s="141"/>
      <c r="AD2809" s="141"/>
      <c r="AE2809" s="141"/>
      <c r="AF2809" s="141"/>
      <c r="AG2809" s="141"/>
      <c r="AH2809" s="141"/>
      <c r="AI2809" s="141"/>
      <c r="AJ2809" s="141"/>
      <c r="AK2809" s="141"/>
    </row>
    <row r="2810" spans="1:45" x14ac:dyDescent="0.2">
      <c r="A2810" s="114">
        <v>40736</v>
      </c>
      <c r="B2810" s="141"/>
      <c r="C2810" s="141"/>
      <c r="D2810" s="141"/>
      <c r="E2810" s="141"/>
      <c r="F2810" s="141"/>
      <c r="G2810" s="141"/>
      <c r="H2810" s="141"/>
      <c r="I2810" s="141"/>
      <c r="J2810" s="140"/>
      <c r="K2810" s="140"/>
      <c r="L2810" s="140"/>
      <c r="M2810" s="140"/>
      <c r="N2810" s="140"/>
      <c r="O2810" s="140"/>
      <c r="P2810" s="140"/>
      <c r="Q2810" s="140"/>
      <c r="R2810" s="140"/>
      <c r="S2810" s="140"/>
      <c r="T2810" s="140"/>
      <c r="U2810" s="140"/>
      <c r="V2810" s="140"/>
      <c r="W2810" s="140"/>
      <c r="X2810" s="140"/>
      <c r="Y2810" s="140"/>
      <c r="Z2810" s="141"/>
      <c r="AA2810" s="141"/>
      <c r="AB2810" s="141"/>
      <c r="AC2810" s="141"/>
      <c r="AD2810" s="141"/>
      <c r="AE2810" s="141"/>
      <c r="AF2810" s="141"/>
      <c r="AG2810" s="141"/>
      <c r="AH2810" s="141"/>
      <c r="AI2810" s="141"/>
      <c r="AJ2810" s="141"/>
      <c r="AK2810" s="141"/>
      <c r="AL2810" s="140">
        <v>156</v>
      </c>
      <c r="AM2810" s="140">
        <v>481</v>
      </c>
      <c r="AN2810" s="140">
        <v>2865</v>
      </c>
      <c r="AO2810" s="140">
        <v>1376317</v>
      </c>
      <c r="AP2810" s="140">
        <v>8</v>
      </c>
      <c r="AQ2810" s="140">
        <v>530</v>
      </c>
      <c r="AR2810" s="140">
        <v>2600</v>
      </c>
      <c r="AS2810" s="140">
        <v>1378000</v>
      </c>
    </row>
    <row r="2811" spans="1:45" x14ac:dyDescent="0.2">
      <c r="A2811" s="114">
        <v>40737</v>
      </c>
      <c r="B2811" s="140">
        <v>27</v>
      </c>
      <c r="C2811" s="140">
        <v>124</v>
      </c>
      <c r="D2811" s="140">
        <v>3100</v>
      </c>
      <c r="E2811" s="140">
        <v>388244</v>
      </c>
      <c r="F2811" s="140">
        <v>107</v>
      </c>
      <c r="G2811" s="140">
        <v>138</v>
      </c>
      <c r="H2811" s="140">
        <v>2967</v>
      </c>
      <c r="I2811" s="140">
        <v>411499</v>
      </c>
      <c r="J2811" s="140">
        <v>310</v>
      </c>
      <c r="K2811" s="140">
        <v>167</v>
      </c>
      <c r="L2811" s="140">
        <v>3011</v>
      </c>
      <c r="M2811" s="140">
        <v>516526</v>
      </c>
      <c r="N2811" s="140">
        <v>186</v>
      </c>
      <c r="O2811" s="140">
        <v>196</v>
      </c>
      <c r="P2811" s="140">
        <v>2917</v>
      </c>
      <c r="Q2811" s="140">
        <v>572868</v>
      </c>
      <c r="R2811" s="140">
        <v>173</v>
      </c>
      <c r="S2811" s="140">
        <v>232</v>
      </c>
      <c r="T2811" s="140">
        <v>2877</v>
      </c>
      <c r="U2811" s="140">
        <v>671599</v>
      </c>
      <c r="V2811" s="140">
        <v>216</v>
      </c>
      <c r="W2811" s="140">
        <v>264</v>
      </c>
      <c r="X2811" s="140">
        <v>2764</v>
      </c>
      <c r="Y2811" s="140">
        <v>731775</v>
      </c>
      <c r="Z2811" s="140">
        <v>215</v>
      </c>
      <c r="AA2811" s="140">
        <v>289</v>
      </c>
      <c r="AB2811" s="140">
        <v>2750</v>
      </c>
      <c r="AC2811" s="140">
        <v>794563</v>
      </c>
      <c r="AD2811" s="140">
        <v>95</v>
      </c>
      <c r="AE2811" s="140">
        <v>334</v>
      </c>
      <c r="AF2811" s="140">
        <v>2730</v>
      </c>
      <c r="AG2811" s="140">
        <v>918928</v>
      </c>
      <c r="AH2811" s="140">
        <v>60</v>
      </c>
      <c r="AI2811" s="140">
        <v>372</v>
      </c>
      <c r="AJ2811" s="140">
        <v>2696</v>
      </c>
      <c r="AK2811" s="140">
        <v>1004120</v>
      </c>
      <c r="AL2811" s="140">
        <v>18</v>
      </c>
      <c r="AM2811" s="140">
        <v>418</v>
      </c>
      <c r="AN2811" s="140">
        <v>2453</v>
      </c>
      <c r="AO2811" s="140">
        <v>1059320</v>
      </c>
      <c r="AP2811" s="140">
        <v>1</v>
      </c>
      <c r="AQ2811" s="140">
        <v>588</v>
      </c>
      <c r="AR2811" s="140">
        <v>2500</v>
      </c>
      <c r="AS2811" s="140">
        <v>1470000</v>
      </c>
    </row>
    <row r="2812" spans="1:45" x14ac:dyDescent="0.2">
      <c r="A2812" s="114">
        <v>40738</v>
      </c>
      <c r="B2812" s="141"/>
      <c r="C2812" s="141"/>
      <c r="D2812" s="141"/>
      <c r="E2812" s="141"/>
      <c r="F2812" s="141"/>
      <c r="G2812" s="141"/>
      <c r="H2812" s="141"/>
      <c r="I2812" s="141"/>
      <c r="J2812" s="141"/>
      <c r="K2812" s="141"/>
      <c r="L2812" s="141"/>
      <c r="M2812" s="141"/>
      <c r="N2812" s="141"/>
      <c r="O2812" s="141"/>
      <c r="P2812" s="141"/>
      <c r="Q2812" s="141"/>
      <c r="R2812" s="141"/>
      <c r="S2812" s="141"/>
      <c r="T2812" s="141"/>
      <c r="U2812" s="141"/>
      <c r="V2812" s="141"/>
      <c r="W2812" s="141"/>
      <c r="X2812" s="141"/>
      <c r="Y2812" s="141"/>
      <c r="Z2812" s="141"/>
      <c r="AA2812" s="141"/>
      <c r="AB2812" s="141"/>
      <c r="AC2812" s="141"/>
      <c r="AD2812" s="141"/>
      <c r="AE2812" s="141"/>
      <c r="AF2812" s="141"/>
      <c r="AG2812" s="141"/>
      <c r="AH2812" s="141"/>
      <c r="AI2812" s="141"/>
      <c r="AJ2812" s="141"/>
      <c r="AK2812" s="141"/>
      <c r="AL2812" s="141"/>
      <c r="AM2812" s="141"/>
      <c r="AN2812" s="141"/>
      <c r="AO2812" s="141"/>
      <c r="AP2812" s="140">
        <v>1</v>
      </c>
      <c r="AQ2812" s="140">
        <v>728</v>
      </c>
      <c r="AR2812" s="140">
        <v>2400</v>
      </c>
      <c r="AS2812" s="140">
        <v>1747200</v>
      </c>
    </row>
    <row r="2813" spans="1:45" x14ac:dyDescent="0.2">
      <c r="A2813" s="114">
        <v>40738</v>
      </c>
      <c r="B2813" s="140">
        <v>28</v>
      </c>
      <c r="C2813" s="140">
        <v>104</v>
      </c>
      <c r="D2813" s="140">
        <v>2975</v>
      </c>
      <c r="E2813" s="140">
        <v>326589</v>
      </c>
      <c r="F2813" s="141"/>
      <c r="G2813" s="141"/>
      <c r="H2813" s="141"/>
      <c r="I2813" s="141"/>
      <c r="J2813" s="140">
        <v>121</v>
      </c>
      <c r="K2813" s="140">
        <v>161</v>
      </c>
      <c r="L2813" s="140">
        <v>2942</v>
      </c>
      <c r="M2813" s="140">
        <v>476042</v>
      </c>
      <c r="N2813" s="140">
        <v>312</v>
      </c>
      <c r="O2813" s="140">
        <v>206</v>
      </c>
      <c r="P2813" s="140">
        <v>2843</v>
      </c>
      <c r="Q2813" s="140">
        <v>583819</v>
      </c>
      <c r="R2813" s="140">
        <v>264</v>
      </c>
      <c r="S2813" s="140">
        <v>236</v>
      </c>
      <c r="T2813" s="140">
        <v>2863</v>
      </c>
      <c r="U2813" s="140">
        <v>675835</v>
      </c>
      <c r="V2813" s="140">
        <v>83</v>
      </c>
      <c r="W2813" s="140">
        <v>260</v>
      </c>
      <c r="X2813" s="140">
        <v>2712</v>
      </c>
      <c r="Y2813" s="140">
        <v>703105</v>
      </c>
      <c r="Z2813" s="140">
        <v>79</v>
      </c>
      <c r="AA2813" s="140">
        <v>293</v>
      </c>
      <c r="AB2813" s="140">
        <v>2725</v>
      </c>
      <c r="AC2813" s="140">
        <v>799648</v>
      </c>
      <c r="AD2813" s="140">
        <v>20</v>
      </c>
      <c r="AE2813" s="140">
        <v>341</v>
      </c>
      <c r="AF2813" s="140">
        <v>2500</v>
      </c>
      <c r="AG2813" s="140">
        <v>853500</v>
      </c>
      <c r="AH2813" s="140">
        <v>33</v>
      </c>
      <c r="AI2813" s="140">
        <v>362</v>
      </c>
      <c r="AJ2813" s="140">
        <v>2680</v>
      </c>
      <c r="AK2813" s="140">
        <v>969806</v>
      </c>
      <c r="AL2813" s="141"/>
      <c r="AM2813" s="141"/>
      <c r="AN2813" s="141"/>
      <c r="AO2813" s="141"/>
      <c r="AP2813" s="140">
        <v>4</v>
      </c>
      <c r="AQ2813" s="140">
        <v>514</v>
      </c>
      <c r="AR2813" s="140">
        <v>2638</v>
      </c>
      <c r="AS2813" s="140">
        <v>1357125</v>
      </c>
    </row>
    <row r="2814" spans="1:45" x14ac:dyDescent="0.2">
      <c r="A2814" s="114">
        <v>40739</v>
      </c>
      <c r="B2814" s="140">
        <v>4</v>
      </c>
      <c r="C2814" s="140">
        <v>112</v>
      </c>
      <c r="D2814" s="140">
        <v>2850</v>
      </c>
      <c r="E2814" s="140">
        <v>319200</v>
      </c>
      <c r="F2814" s="140">
        <v>66</v>
      </c>
      <c r="G2814" s="140">
        <v>143</v>
      </c>
      <c r="H2814" s="140">
        <v>2950</v>
      </c>
      <c r="I2814" s="140">
        <v>422953</v>
      </c>
      <c r="J2814" s="140">
        <v>150</v>
      </c>
      <c r="K2814" s="140">
        <v>167</v>
      </c>
      <c r="L2814" s="140">
        <v>3050</v>
      </c>
      <c r="M2814" s="140">
        <v>508333</v>
      </c>
      <c r="N2814" s="140">
        <v>46</v>
      </c>
      <c r="O2814" s="140">
        <v>191</v>
      </c>
      <c r="P2814" s="140">
        <v>2900</v>
      </c>
      <c r="Q2814" s="140">
        <v>558887</v>
      </c>
      <c r="R2814" s="140">
        <v>20</v>
      </c>
      <c r="S2814" s="140">
        <v>223</v>
      </c>
      <c r="T2814" s="140">
        <v>2850</v>
      </c>
      <c r="U2814" s="140">
        <v>634980</v>
      </c>
      <c r="V2814" s="140">
        <v>15</v>
      </c>
      <c r="W2814" s="140">
        <v>279</v>
      </c>
      <c r="X2814" s="140">
        <v>2700</v>
      </c>
      <c r="Y2814" s="140">
        <v>753480</v>
      </c>
      <c r="Z2814" s="140">
        <v>38</v>
      </c>
      <c r="AA2814" s="140">
        <v>283</v>
      </c>
      <c r="AB2814" s="140">
        <v>2720</v>
      </c>
      <c r="AC2814" s="140">
        <v>772246</v>
      </c>
      <c r="AD2814" s="140">
        <v>15</v>
      </c>
      <c r="AE2814" s="140">
        <v>331</v>
      </c>
      <c r="AF2814" s="140">
        <v>2640</v>
      </c>
      <c r="AG2814" s="140">
        <v>874016</v>
      </c>
      <c r="AH2814" s="141"/>
      <c r="AI2814" s="141"/>
      <c r="AJ2814" s="141"/>
      <c r="AK2814" s="141"/>
      <c r="AL2814" s="140">
        <v>2</v>
      </c>
      <c r="AM2814" s="140">
        <v>655</v>
      </c>
      <c r="AN2814" s="140">
        <v>2575</v>
      </c>
      <c r="AO2814" s="140">
        <v>1686350</v>
      </c>
      <c r="AP2814" s="141"/>
      <c r="AQ2814" s="141"/>
      <c r="AR2814" s="141"/>
      <c r="AS2814" s="141"/>
    </row>
    <row r="2815" spans="1:45" x14ac:dyDescent="0.2">
      <c r="A2815" s="114">
        <v>40742</v>
      </c>
      <c r="B2815" s="141"/>
      <c r="C2815" s="141"/>
      <c r="D2815" s="141"/>
      <c r="E2815" s="141"/>
      <c r="F2815" s="141"/>
      <c r="G2815" s="141"/>
      <c r="H2815" s="141"/>
      <c r="I2815" s="141"/>
      <c r="J2815" s="141"/>
      <c r="K2815" s="141"/>
      <c r="L2815" s="141"/>
      <c r="M2815" s="141"/>
      <c r="N2815" s="141"/>
      <c r="O2815" s="141"/>
      <c r="P2815" s="141"/>
      <c r="Q2815" s="141"/>
      <c r="R2815" s="141"/>
      <c r="S2815" s="141"/>
      <c r="T2815" s="141"/>
      <c r="U2815" s="141"/>
      <c r="V2815" s="141"/>
      <c r="W2815" s="141"/>
      <c r="X2815" s="141"/>
      <c r="Y2815" s="141"/>
      <c r="Z2815" s="141"/>
      <c r="AA2815" s="141"/>
      <c r="AB2815" s="141"/>
      <c r="AC2815" s="141"/>
      <c r="AD2815" s="141"/>
      <c r="AE2815" s="141"/>
      <c r="AF2815" s="141"/>
      <c r="AG2815" s="141"/>
      <c r="AH2815" s="140">
        <v>3</v>
      </c>
      <c r="AI2815" s="140">
        <v>373</v>
      </c>
      <c r="AJ2815" s="140">
        <v>2380</v>
      </c>
      <c r="AK2815" s="140">
        <v>886947</v>
      </c>
      <c r="AL2815" s="141"/>
      <c r="AM2815" s="141"/>
      <c r="AN2815" s="141"/>
      <c r="AO2815" s="141"/>
      <c r="AP2815" s="140">
        <v>3</v>
      </c>
      <c r="AQ2815" s="140">
        <v>533</v>
      </c>
      <c r="AR2815" s="140">
        <v>2383</v>
      </c>
      <c r="AS2815" s="140">
        <v>1270467</v>
      </c>
    </row>
    <row r="2816" spans="1:45" x14ac:dyDescent="0.2">
      <c r="A2816" s="114">
        <v>40743</v>
      </c>
      <c r="B2816" s="140">
        <v>27</v>
      </c>
      <c r="C2816" s="140">
        <v>129</v>
      </c>
      <c r="D2816" s="140">
        <v>2750</v>
      </c>
      <c r="E2816" s="140">
        <v>373281</v>
      </c>
      <c r="F2816" s="140">
        <v>105</v>
      </c>
      <c r="G2816" s="140">
        <v>137</v>
      </c>
      <c r="H2816" s="140">
        <v>2862</v>
      </c>
      <c r="I2816" s="140">
        <v>391393</v>
      </c>
      <c r="J2816" s="140">
        <v>63</v>
      </c>
      <c r="K2816" s="140">
        <v>170</v>
      </c>
      <c r="L2816" s="140">
        <v>2883</v>
      </c>
      <c r="M2816" s="140">
        <v>493683</v>
      </c>
      <c r="N2816" s="140">
        <v>266</v>
      </c>
      <c r="O2816" s="140">
        <v>200</v>
      </c>
      <c r="P2816" s="140">
        <v>2875</v>
      </c>
      <c r="Q2816" s="140">
        <v>576245</v>
      </c>
      <c r="R2816" s="140">
        <v>163</v>
      </c>
      <c r="S2816" s="140">
        <v>237</v>
      </c>
      <c r="T2816" s="140">
        <v>2795</v>
      </c>
      <c r="U2816" s="140">
        <v>662200</v>
      </c>
      <c r="V2816" s="140">
        <v>140</v>
      </c>
      <c r="W2816" s="140">
        <v>261</v>
      </c>
      <c r="X2816" s="140">
        <v>2734</v>
      </c>
      <c r="Y2816" s="140">
        <v>715856</v>
      </c>
      <c r="Z2816" s="140">
        <v>240</v>
      </c>
      <c r="AA2816" s="140">
        <v>294</v>
      </c>
      <c r="AB2816" s="140">
        <v>2695</v>
      </c>
      <c r="AC2816" s="140">
        <v>827260</v>
      </c>
      <c r="AD2816" s="140">
        <v>57</v>
      </c>
      <c r="AE2816" s="140">
        <v>342</v>
      </c>
      <c r="AF2816" s="140">
        <v>2753</v>
      </c>
      <c r="AG2816" s="140">
        <v>943478</v>
      </c>
      <c r="AH2816" s="140">
        <v>25</v>
      </c>
      <c r="AI2816" s="140">
        <v>383</v>
      </c>
      <c r="AJ2816" s="140">
        <v>2730</v>
      </c>
      <c r="AK2816" s="140">
        <v>1051562</v>
      </c>
      <c r="AL2816" s="140">
        <v>2</v>
      </c>
      <c r="AM2816" s="140">
        <v>477</v>
      </c>
      <c r="AN2816" s="140">
        <v>2350</v>
      </c>
      <c r="AO2816" s="140">
        <v>1120950</v>
      </c>
      <c r="AP2816" s="141"/>
      <c r="AQ2816" s="141"/>
      <c r="AR2816" s="141"/>
      <c r="AS2816" s="141"/>
    </row>
    <row r="2817" spans="1:45" x14ac:dyDescent="0.2">
      <c r="A2817" s="114">
        <v>40743</v>
      </c>
      <c r="B2817" s="141"/>
      <c r="C2817" s="141"/>
      <c r="D2817" s="141"/>
      <c r="E2817" s="141"/>
      <c r="F2817" s="141"/>
      <c r="G2817" s="141"/>
      <c r="H2817" s="141"/>
      <c r="I2817" s="141"/>
      <c r="J2817" s="141"/>
      <c r="K2817" s="141"/>
      <c r="L2817" s="141"/>
      <c r="M2817" s="141"/>
      <c r="N2817" s="141"/>
      <c r="O2817" s="141"/>
      <c r="P2817" s="141"/>
      <c r="Q2817" s="141"/>
      <c r="R2817" s="141"/>
      <c r="S2817" s="141"/>
      <c r="T2817" s="141"/>
      <c r="U2817" s="141"/>
      <c r="V2817" s="141"/>
      <c r="W2817" s="141"/>
      <c r="X2817" s="141"/>
      <c r="Y2817" s="141"/>
      <c r="Z2817" s="141"/>
      <c r="AA2817" s="141"/>
      <c r="AB2817" s="141"/>
      <c r="AC2817" s="141"/>
      <c r="AD2817" s="141"/>
      <c r="AE2817" s="141"/>
      <c r="AF2817" s="141"/>
      <c r="AG2817" s="141"/>
      <c r="AH2817" s="141"/>
      <c r="AI2817" s="141"/>
      <c r="AJ2817" s="141"/>
      <c r="AK2817" s="141"/>
      <c r="AL2817" s="141"/>
      <c r="AM2817" s="141"/>
      <c r="AN2817" s="141"/>
      <c r="AO2817" s="141"/>
      <c r="AP2817" s="140">
        <v>17</v>
      </c>
      <c r="AQ2817" s="140">
        <v>422</v>
      </c>
      <c r="AR2817" s="140">
        <v>2490</v>
      </c>
      <c r="AS2817" s="140">
        <v>1047885</v>
      </c>
    </row>
    <row r="2818" spans="1:45" x14ac:dyDescent="0.2">
      <c r="A2818" s="114">
        <v>40745</v>
      </c>
      <c r="B2818" s="141"/>
      <c r="C2818" s="141"/>
      <c r="D2818" s="141"/>
      <c r="E2818" s="141"/>
      <c r="F2818" s="141"/>
      <c r="G2818" s="141"/>
      <c r="H2818" s="141"/>
      <c r="I2818" s="141"/>
      <c r="J2818" s="141"/>
      <c r="K2818" s="141"/>
      <c r="L2818" s="141"/>
      <c r="M2818" s="141"/>
      <c r="N2818" s="141"/>
      <c r="O2818" s="141"/>
      <c r="P2818" s="141"/>
      <c r="Q2818" s="141"/>
      <c r="R2818" s="141"/>
      <c r="S2818" s="141"/>
      <c r="T2818" s="141"/>
      <c r="U2818" s="141"/>
      <c r="V2818" s="141"/>
      <c r="W2818" s="141"/>
      <c r="X2818" s="141"/>
      <c r="Y2818" s="141"/>
      <c r="Z2818" s="141"/>
      <c r="AA2818" s="141"/>
      <c r="AB2818" s="141"/>
      <c r="AC2818" s="141"/>
      <c r="AD2818" s="141"/>
      <c r="AE2818" s="141"/>
      <c r="AF2818" s="141"/>
      <c r="AG2818" s="141"/>
      <c r="AH2818" s="141"/>
      <c r="AI2818" s="141"/>
      <c r="AJ2818" s="141"/>
      <c r="AK2818" s="141"/>
      <c r="AL2818" s="140">
        <v>1</v>
      </c>
      <c r="AM2818" s="140">
        <v>418</v>
      </c>
      <c r="AN2818" s="140">
        <v>2450</v>
      </c>
      <c r="AO2818" s="140">
        <v>1024100</v>
      </c>
      <c r="AP2818" s="140">
        <v>7</v>
      </c>
      <c r="AQ2818" s="140">
        <v>592</v>
      </c>
      <c r="AR2818" s="140">
        <v>2258</v>
      </c>
      <c r="AS2818" s="140">
        <v>1343571</v>
      </c>
    </row>
    <row r="2819" spans="1:45" x14ac:dyDescent="0.2">
      <c r="A2819" s="114">
        <v>40745</v>
      </c>
      <c r="B2819" s="140">
        <v>19</v>
      </c>
      <c r="C2819" s="140">
        <v>109</v>
      </c>
      <c r="D2819" s="140">
        <v>2500</v>
      </c>
      <c r="E2819" s="140">
        <v>271316</v>
      </c>
      <c r="F2819" s="140">
        <v>3</v>
      </c>
      <c r="G2819" s="140">
        <v>146</v>
      </c>
      <c r="H2819" s="140">
        <v>2850</v>
      </c>
      <c r="I2819" s="140">
        <v>416100</v>
      </c>
      <c r="J2819" s="140">
        <v>216</v>
      </c>
      <c r="K2819" s="140">
        <v>166</v>
      </c>
      <c r="L2819" s="140">
        <v>2845</v>
      </c>
      <c r="M2819" s="140">
        <v>472204</v>
      </c>
      <c r="N2819" s="140">
        <v>284</v>
      </c>
      <c r="O2819" s="140">
        <v>202</v>
      </c>
      <c r="P2819" s="140">
        <v>2835</v>
      </c>
      <c r="Q2819" s="140">
        <v>572018</v>
      </c>
      <c r="R2819" s="140">
        <v>202</v>
      </c>
      <c r="S2819" s="140">
        <v>235</v>
      </c>
      <c r="T2819" s="140">
        <v>2802</v>
      </c>
      <c r="U2819" s="140">
        <v>657684</v>
      </c>
      <c r="V2819" s="140">
        <v>110</v>
      </c>
      <c r="W2819" s="140">
        <v>263</v>
      </c>
      <c r="X2819" s="140">
        <v>2662</v>
      </c>
      <c r="Y2819" s="140">
        <v>699033</v>
      </c>
      <c r="Z2819" s="140">
        <v>44</v>
      </c>
      <c r="AA2819" s="140">
        <v>294</v>
      </c>
      <c r="AB2819" s="140">
        <v>2680</v>
      </c>
      <c r="AC2819" s="140">
        <v>786582</v>
      </c>
      <c r="AD2819" s="140">
        <v>36</v>
      </c>
      <c r="AE2819" s="140">
        <v>338</v>
      </c>
      <c r="AF2819" s="140">
        <v>2587</v>
      </c>
      <c r="AG2819" s="140">
        <v>864171</v>
      </c>
      <c r="AH2819" s="140">
        <v>49</v>
      </c>
      <c r="AI2819" s="140">
        <v>372</v>
      </c>
      <c r="AJ2819" s="140">
        <v>2627</v>
      </c>
      <c r="AK2819" s="140">
        <v>978056</v>
      </c>
      <c r="AL2819" s="140">
        <v>168</v>
      </c>
      <c r="AM2819" s="140">
        <v>461</v>
      </c>
      <c r="AN2819" s="140">
        <v>2860</v>
      </c>
      <c r="AO2819" s="140">
        <v>1318664</v>
      </c>
      <c r="AP2819" s="140">
        <v>1</v>
      </c>
      <c r="AQ2819" s="140">
        <v>798</v>
      </c>
      <c r="AR2819" s="140">
        <v>2420</v>
      </c>
      <c r="AS2819" s="140">
        <v>1931160</v>
      </c>
    </row>
    <row r="2820" spans="1:45" x14ac:dyDescent="0.2">
      <c r="A2820" s="114">
        <v>40746</v>
      </c>
      <c r="B2820" s="141"/>
      <c r="C2820" s="141"/>
      <c r="D2820" s="141"/>
      <c r="E2820" s="141"/>
      <c r="F2820" s="140">
        <v>7</v>
      </c>
      <c r="G2820" s="140">
        <v>133</v>
      </c>
      <c r="H2820" s="140">
        <v>2700</v>
      </c>
      <c r="I2820" s="140">
        <v>357943</v>
      </c>
      <c r="J2820" s="140">
        <v>11</v>
      </c>
      <c r="K2820" s="140">
        <v>165</v>
      </c>
      <c r="L2820" s="140">
        <v>2800</v>
      </c>
      <c r="M2820" s="140">
        <v>460727</v>
      </c>
      <c r="N2820" s="140">
        <v>98</v>
      </c>
      <c r="O2820" s="140">
        <v>190</v>
      </c>
      <c r="P2820" s="140">
        <v>2800</v>
      </c>
      <c r="Q2820" s="140">
        <v>532800</v>
      </c>
      <c r="R2820" s="140">
        <v>127</v>
      </c>
      <c r="S2820" s="140">
        <v>239</v>
      </c>
      <c r="T2820" s="140">
        <v>2681</v>
      </c>
      <c r="U2820" s="140">
        <v>646094</v>
      </c>
      <c r="V2820" s="140">
        <v>263</v>
      </c>
      <c r="W2820" s="140">
        <v>274</v>
      </c>
      <c r="X2820" s="140">
        <v>2656</v>
      </c>
      <c r="Y2820" s="140">
        <v>754591</v>
      </c>
      <c r="Z2820" s="140">
        <v>22</v>
      </c>
      <c r="AA2820" s="140">
        <v>309</v>
      </c>
      <c r="AB2820" s="140">
        <v>2680</v>
      </c>
      <c r="AC2820" s="140">
        <v>827145</v>
      </c>
      <c r="AD2820" s="141"/>
      <c r="AE2820" s="141"/>
      <c r="AF2820" s="141"/>
      <c r="AG2820" s="141"/>
      <c r="AH2820" s="141"/>
      <c r="AI2820" s="141"/>
      <c r="AJ2820" s="141"/>
      <c r="AK2820" s="141"/>
      <c r="AL2820" s="141"/>
      <c r="AM2820" s="141"/>
      <c r="AN2820" s="141"/>
      <c r="AO2820" s="141"/>
      <c r="AP2820" s="141"/>
      <c r="AQ2820" s="141"/>
      <c r="AR2820" s="141"/>
      <c r="AS2820" s="141"/>
    </row>
    <row r="2821" spans="1:45" x14ac:dyDescent="0.2">
      <c r="A2821" s="114">
        <v>40749</v>
      </c>
      <c r="B2821" s="141"/>
      <c r="C2821" s="141"/>
      <c r="D2821" s="141"/>
      <c r="E2821" s="141"/>
      <c r="F2821" s="141"/>
      <c r="G2821" s="141"/>
      <c r="H2821" s="141"/>
      <c r="I2821" s="141"/>
      <c r="J2821" s="141"/>
      <c r="K2821" s="141"/>
      <c r="L2821" s="141"/>
      <c r="M2821" s="141"/>
      <c r="N2821" s="141"/>
      <c r="O2821" s="141"/>
      <c r="P2821" s="141"/>
      <c r="Q2821" s="141"/>
      <c r="R2821" s="141"/>
      <c r="S2821" s="141"/>
      <c r="T2821" s="141"/>
      <c r="U2821" s="141"/>
      <c r="V2821" s="141"/>
      <c r="W2821" s="141"/>
      <c r="X2821" s="141"/>
      <c r="Y2821" s="141"/>
      <c r="Z2821" s="141"/>
      <c r="AA2821" s="141"/>
      <c r="AB2821" s="141"/>
      <c r="AC2821" s="141"/>
      <c r="AD2821" s="141"/>
      <c r="AE2821" s="141"/>
      <c r="AF2821" s="141"/>
      <c r="AG2821" s="141"/>
      <c r="AH2821" s="141"/>
      <c r="AI2821" s="141"/>
      <c r="AJ2821" s="141"/>
      <c r="AK2821" s="141"/>
      <c r="AL2821" s="141"/>
      <c r="AM2821" s="141"/>
      <c r="AN2821" s="141"/>
      <c r="AO2821" s="141"/>
      <c r="AP2821" s="141"/>
      <c r="AQ2821" s="141"/>
      <c r="AR2821" s="141"/>
      <c r="AS2821" s="141"/>
    </row>
    <row r="2822" spans="1:45" x14ac:dyDescent="0.2">
      <c r="A2822" s="114">
        <v>40750</v>
      </c>
      <c r="B2822" s="140">
        <v>1</v>
      </c>
      <c r="C2822" s="140">
        <v>116</v>
      </c>
      <c r="D2822" s="140">
        <v>2900</v>
      </c>
      <c r="E2822" s="140">
        <v>336400</v>
      </c>
      <c r="F2822" s="140">
        <v>29</v>
      </c>
      <c r="G2822" s="140">
        <v>142</v>
      </c>
      <c r="H2822" s="140">
        <v>2933</v>
      </c>
      <c r="I2822" s="140">
        <v>423124</v>
      </c>
      <c r="J2822" s="140">
        <v>95</v>
      </c>
      <c r="K2822" s="140">
        <v>163</v>
      </c>
      <c r="L2822" s="140">
        <v>2862</v>
      </c>
      <c r="M2822" s="140">
        <v>470440</v>
      </c>
      <c r="N2822" s="140">
        <v>444</v>
      </c>
      <c r="O2822" s="140">
        <v>199</v>
      </c>
      <c r="P2822" s="140">
        <v>2867</v>
      </c>
      <c r="Q2822" s="140">
        <v>570095</v>
      </c>
      <c r="R2822" s="140">
        <v>252</v>
      </c>
      <c r="S2822" s="140">
        <v>235</v>
      </c>
      <c r="T2822" s="140">
        <v>2837</v>
      </c>
      <c r="U2822" s="140">
        <v>667483</v>
      </c>
      <c r="V2822" s="140">
        <v>169</v>
      </c>
      <c r="W2822" s="140">
        <v>259</v>
      </c>
      <c r="X2822" s="140">
        <v>2750</v>
      </c>
      <c r="Y2822" s="140">
        <v>714414</v>
      </c>
      <c r="Z2822" s="140">
        <v>158</v>
      </c>
      <c r="AA2822" s="140">
        <v>288</v>
      </c>
      <c r="AB2822" s="140">
        <v>2767</v>
      </c>
      <c r="AC2822" s="140">
        <v>812582</v>
      </c>
      <c r="AD2822" s="140">
        <v>108</v>
      </c>
      <c r="AE2822" s="140">
        <v>331</v>
      </c>
      <c r="AF2822" s="140">
        <v>2683</v>
      </c>
      <c r="AG2822" s="140">
        <v>892124</v>
      </c>
      <c r="AH2822" s="140">
        <v>97</v>
      </c>
      <c r="AI2822" s="140">
        <v>365</v>
      </c>
      <c r="AJ2822" s="140">
        <v>2703</v>
      </c>
      <c r="AK2822" s="140">
        <v>985868</v>
      </c>
      <c r="AL2822" s="140">
        <v>1</v>
      </c>
      <c r="AM2822" s="140">
        <v>470</v>
      </c>
      <c r="AN2822" s="140">
        <v>2500</v>
      </c>
      <c r="AO2822" s="140">
        <v>1175000</v>
      </c>
      <c r="AP2822" s="141"/>
      <c r="AQ2822" s="141"/>
      <c r="AR2822" s="141"/>
      <c r="AS2822" s="141"/>
    </row>
    <row r="2823" spans="1:45" x14ac:dyDescent="0.2">
      <c r="A2823" s="114">
        <v>40750</v>
      </c>
      <c r="B2823" s="141"/>
      <c r="C2823" s="141"/>
      <c r="D2823" s="141"/>
      <c r="E2823" s="141"/>
      <c r="F2823" s="141"/>
      <c r="G2823" s="141"/>
      <c r="H2823" s="141"/>
      <c r="I2823" s="141"/>
      <c r="J2823" s="141"/>
      <c r="K2823" s="141"/>
      <c r="L2823" s="141"/>
      <c r="M2823" s="141"/>
      <c r="N2823" s="141"/>
      <c r="O2823" s="141"/>
      <c r="P2823" s="141"/>
      <c r="Q2823" s="141"/>
      <c r="R2823" s="141"/>
      <c r="S2823" s="141"/>
      <c r="T2823" s="141"/>
      <c r="U2823" s="141"/>
      <c r="V2823" s="141"/>
      <c r="W2823" s="141"/>
      <c r="X2823" s="141"/>
      <c r="Y2823" s="141"/>
      <c r="Z2823" s="141"/>
      <c r="AA2823" s="141"/>
      <c r="AB2823" s="141"/>
      <c r="AC2823" s="141"/>
      <c r="AD2823" s="141"/>
      <c r="AE2823" s="141"/>
      <c r="AF2823" s="141"/>
      <c r="AG2823" s="141"/>
      <c r="AH2823" s="141"/>
      <c r="AI2823" s="141"/>
      <c r="AJ2823" s="141"/>
      <c r="AK2823" s="141"/>
      <c r="AL2823" s="141"/>
      <c r="AM2823" s="141"/>
      <c r="AN2823" s="141"/>
      <c r="AO2823" s="141"/>
      <c r="AP2823" s="140">
        <v>4</v>
      </c>
      <c r="AQ2823" s="140">
        <v>582</v>
      </c>
      <c r="AR2823" s="140">
        <v>2605</v>
      </c>
      <c r="AS2823" s="140">
        <v>1513640</v>
      </c>
    </row>
    <row r="2824" spans="1:45" x14ac:dyDescent="0.2">
      <c r="A2824" s="114">
        <v>40751</v>
      </c>
      <c r="B2824" s="141"/>
      <c r="C2824" s="141"/>
      <c r="D2824" s="141"/>
      <c r="E2824" s="141"/>
      <c r="F2824" s="141"/>
      <c r="G2824" s="141"/>
      <c r="H2824" s="141"/>
      <c r="I2824" s="141"/>
      <c r="J2824" s="140">
        <v>120</v>
      </c>
      <c r="K2824" s="140">
        <v>168</v>
      </c>
      <c r="L2824" s="140">
        <v>2867</v>
      </c>
      <c r="M2824" s="140">
        <v>480794</v>
      </c>
      <c r="N2824" s="140">
        <v>109</v>
      </c>
      <c r="O2824" s="140">
        <v>204</v>
      </c>
      <c r="P2824" s="140">
        <v>2792</v>
      </c>
      <c r="Q2824" s="140">
        <v>570321</v>
      </c>
      <c r="R2824" s="140">
        <v>84</v>
      </c>
      <c r="S2824" s="140">
        <v>232</v>
      </c>
      <c r="T2824" s="140">
        <v>2738</v>
      </c>
      <c r="U2824" s="140">
        <v>634260</v>
      </c>
      <c r="V2824" s="141"/>
      <c r="W2824" s="141"/>
      <c r="X2824" s="141"/>
      <c r="Y2824" s="141"/>
      <c r="Z2824" s="141"/>
      <c r="AA2824" s="141"/>
      <c r="AB2824" s="141"/>
      <c r="AC2824" s="141"/>
      <c r="AD2824" s="141"/>
      <c r="AE2824" s="141"/>
      <c r="AF2824" s="141"/>
      <c r="AG2824" s="141"/>
      <c r="AH2824" s="141"/>
      <c r="AI2824" s="141"/>
      <c r="AJ2824" s="141"/>
      <c r="AK2824" s="141"/>
      <c r="AL2824" s="140">
        <v>168</v>
      </c>
      <c r="AM2824" s="140">
        <v>497</v>
      </c>
      <c r="AN2824" s="140">
        <v>2845</v>
      </c>
      <c r="AO2824" s="140">
        <v>1414710</v>
      </c>
      <c r="AP2824" s="141"/>
      <c r="AQ2824" s="141"/>
      <c r="AR2824" s="141"/>
      <c r="AS2824" s="141"/>
    </row>
    <row r="2825" spans="1:45" x14ac:dyDescent="0.2">
      <c r="A2825" s="114">
        <v>40752</v>
      </c>
      <c r="B2825" s="141"/>
      <c r="C2825" s="141"/>
      <c r="D2825" s="141"/>
      <c r="E2825" s="141"/>
      <c r="F2825" s="141"/>
      <c r="G2825" s="141"/>
      <c r="H2825" s="141"/>
      <c r="I2825" s="141"/>
      <c r="J2825" s="141"/>
      <c r="K2825" s="141"/>
      <c r="L2825" s="141"/>
      <c r="M2825" s="141"/>
      <c r="N2825" s="141"/>
      <c r="O2825" s="141"/>
      <c r="P2825" s="141"/>
      <c r="Q2825" s="141"/>
      <c r="R2825" s="141"/>
      <c r="S2825" s="141"/>
      <c r="T2825" s="141"/>
      <c r="U2825" s="141"/>
      <c r="V2825" s="141"/>
      <c r="W2825" s="141"/>
      <c r="X2825" s="141"/>
      <c r="Y2825" s="141"/>
      <c r="Z2825" s="141"/>
      <c r="AA2825" s="141"/>
      <c r="AB2825" s="141"/>
      <c r="AC2825" s="141"/>
      <c r="AD2825" s="141"/>
      <c r="AE2825" s="141"/>
      <c r="AF2825" s="141"/>
      <c r="AG2825" s="141"/>
      <c r="AH2825" s="141"/>
      <c r="AI2825" s="141"/>
      <c r="AJ2825" s="141"/>
      <c r="AK2825" s="141"/>
      <c r="AL2825" s="141"/>
      <c r="AM2825" s="141"/>
      <c r="AN2825" s="141"/>
      <c r="AO2825" s="141"/>
      <c r="AP2825" s="140">
        <v>3</v>
      </c>
      <c r="AQ2825" s="140">
        <v>633</v>
      </c>
      <c r="AR2825" s="140">
        <v>2333</v>
      </c>
      <c r="AS2825" s="140">
        <v>1479867</v>
      </c>
    </row>
    <row r="2826" spans="1:45" x14ac:dyDescent="0.2">
      <c r="A2826" s="114">
        <v>40752</v>
      </c>
      <c r="B2826" s="141"/>
      <c r="C2826" s="141"/>
      <c r="D2826" s="141"/>
      <c r="E2826" s="141"/>
      <c r="F2826" s="140">
        <v>30</v>
      </c>
      <c r="G2826" s="140">
        <v>132</v>
      </c>
      <c r="H2826" s="140">
        <v>2850</v>
      </c>
      <c r="I2826" s="140">
        <v>377340</v>
      </c>
      <c r="J2826" s="140">
        <v>49</v>
      </c>
      <c r="K2826" s="140">
        <v>172</v>
      </c>
      <c r="L2826" s="140">
        <v>2925</v>
      </c>
      <c r="M2826" s="140">
        <v>504173</v>
      </c>
      <c r="N2826" s="140">
        <v>205</v>
      </c>
      <c r="O2826" s="140">
        <v>204</v>
      </c>
      <c r="P2826" s="140">
        <v>2850</v>
      </c>
      <c r="Q2826" s="140">
        <v>586293</v>
      </c>
      <c r="R2826" s="140">
        <v>67</v>
      </c>
      <c r="S2826" s="140">
        <v>231</v>
      </c>
      <c r="T2826" s="140">
        <v>2867</v>
      </c>
      <c r="U2826" s="140">
        <v>661316</v>
      </c>
      <c r="V2826" s="140">
        <v>30</v>
      </c>
      <c r="W2826" s="140">
        <v>258</v>
      </c>
      <c r="X2826" s="140">
        <v>2750</v>
      </c>
      <c r="Y2826" s="140">
        <v>716133</v>
      </c>
      <c r="Z2826" s="140">
        <v>75</v>
      </c>
      <c r="AA2826" s="140">
        <v>302</v>
      </c>
      <c r="AB2826" s="140">
        <v>2660</v>
      </c>
      <c r="AC2826" s="140">
        <v>800787</v>
      </c>
      <c r="AD2826" s="140">
        <v>10</v>
      </c>
      <c r="AE2826" s="140">
        <v>332</v>
      </c>
      <c r="AF2826" s="140">
        <v>2660</v>
      </c>
      <c r="AG2826" s="140">
        <v>882588</v>
      </c>
      <c r="AH2826" s="141"/>
      <c r="AI2826" s="141"/>
      <c r="AJ2826" s="141"/>
      <c r="AK2826" s="141"/>
      <c r="AL2826" s="141"/>
      <c r="AM2826" s="141"/>
      <c r="AN2826" s="141"/>
      <c r="AO2826" s="141"/>
      <c r="AP2826" s="140">
        <v>2</v>
      </c>
      <c r="AQ2826" s="140">
        <v>422</v>
      </c>
      <c r="AR2826" s="140">
        <v>2600</v>
      </c>
      <c r="AS2826" s="140">
        <v>1097200</v>
      </c>
    </row>
    <row r="2827" spans="1:45" x14ac:dyDescent="0.2">
      <c r="A2827" s="114">
        <v>40753</v>
      </c>
      <c r="B2827" s="140">
        <v>8</v>
      </c>
      <c r="C2827" s="140">
        <v>124</v>
      </c>
      <c r="D2827" s="140">
        <v>2850</v>
      </c>
      <c r="E2827" s="140">
        <v>352688</v>
      </c>
      <c r="F2827" s="140">
        <v>34</v>
      </c>
      <c r="G2827" s="140">
        <v>145</v>
      </c>
      <c r="H2827" s="140">
        <v>3000</v>
      </c>
      <c r="I2827" s="140">
        <v>435353</v>
      </c>
      <c r="J2827" s="140">
        <v>74</v>
      </c>
      <c r="K2827" s="140">
        <v>164</v>
      </c>
      <c r="L2827" s="140">
        <v>3050</v>
      </c>
      <c r="M2827" s="140">
        <v>500614</v>
      </c>
      <c r="N2827" s="140">
        <v>147</v>
      </c>
      <c r="O2827" s="140">
        <v>200</v>
      </c>
      <c r="P2827" s="140">
        <v>2908</v>
      </c>
      <c r="Q2827" s="140">
        <v>581291</v>
      </c>
      <c r="R2827" s="140">
        <v>72</v>
      </c>
      <c r="S2827" s="140">
        <v>232</v>
      </c>
      <c r="T2827" s="140">
        <v>2783</v>
      </c>
      <c r="U2827" s="140">
        <v>645194</v>
      </c>
      <c r="V2827" s="140">
        <v>244</v>
      </c>
      <c r="W2827" s="140">
        <v>261</v>
      </c>
      <c r="X2827" s="140">
        <v>2780</v>
      </c>
      <c r="Y2827" s="140">
        <v>733594</v>
      </c>
      <c r="Z2827" s="140">
        <v>36</v>
      </c>
      <c r="AA2827" s="140">
        <v>308</v>
      </c>
      <c r="AB2827" s="140">
        <v>2770</v>
      </c>
      <c r="AC2827" s="140">
        <v>852197</v>
      </c>
      <c r="AD2827" s="140">
        <v>58</v>
      </c>
      <c r="AE2827" s="140">
        <v>341</v>
      </c>
      <c r="AF2827" s="140">
        <v>2707</v>
      </c>
      <c r="AG2827" s="140">
        <v>922286</v>
      </c>
      <c r="AH2827" s="140">
        <v>27</v>
      </c>
      <c r="AI2827" s="140">
        <v>382</v>
      </c>
      <c r="AJ2827" s="140">
        <v>2690</v>
      </c>
      <c r="AK2827" s="140">
        <v>1027840</v>
      </c>
      <c r="AL2827" s="141"/>
      <c r="AM2827" s="141"/>
      <c r="AN2827" s="141"/>
      <c r="AO2827" s="141"/>
      <c r="AP2827" s="141"/>
      <c r="AQ2827" s="141"/>
      <c r="AR2827" s="141"/>
      <c r="AS2827" s="141"/>
    </row>
    <row r="2829" spans="1:45" x14ac:dyDescent="0.2">
      <c r="A2829" s="51">
        <v>40756</v>
      </c>
      <c r="B2829" s="51"/>
      <c r="C2829" s="51"/>
      <c r="D2829" s="51"/>
      <c r="E2829" s="51"/>
      <c r="AP2829">
        <v>3</v>
      </c>
      <c r="AQ2829">
        <v>603</v>
      </c>
      <c r="AR2829">
        <v>2283</v>
      </c>
      <c r="AS2829">
        <v>1377100</v>
      </c>
    </row>
    <row r="2830" spans="1:45" x14ac:dyDescent="0.2">
      <c r="A2830" s="51">
        <v>40757</v>
      </c>
      <c r="B2830">
        <v>4</v>
      </c>
      <c r="C2830">
        <v>101</v>
      </c>
      <c r="D2830">
        <v>2700</v>
      </c>
      <c r="E2830">
        <v>272700</v>
      </c>
      <c r="F2830">
        <v>99</v>
      </c>
      <c r="G2830">
        <v>132</v>
      </c>
      <c r="H2830">
        <v>2850</v>
      </c>
      <c r="I2830">
        <v>375475</v>
      </c>
      <c r="J2830">
        <v>108</v>
      </c>
      <c r="K2830">
        <v>169</v>
      </c>
      <c r="L2830">
        <v>2794</v>
      </c>
      <c r="M2830">
        <v>469198</v>
      </c>
      <c r="N2830">
        <v>458</v>
      </c>
      <c r="O2830">
        <v>204</v>
      </c>
      <c r="P2830">
        <v>2844</v>
      </c>
      <c r="Q2830">
        <v>591343</v>
      </c>
      <c r="R2830">
        <v>238</v>
      </c>
      <c r="S2830">
        <v>235</v>
      </c>
      <c r="T2830">
        <v>2830</v>
      </c>
      <c r="U2830">
        <v>670650</v>
      </c>
      <c r="V2830">
        <v>19</v>
      </c>
      <c r="W2830">
        <v>271</v>
      </c>
      <c r="X2830">
        <v>2660</v>
      </c>
      <c r="Y2830">
        <v>721560</v>
      </c>
      <c r="Z2830">
        <v>117</v>
      </c>
      <c r="AA2830">
        <v>303</v>
      </c>
      <c r="AB2830">
        <v>2743</v>
      </c>
      <c r="AC2830">
        <v>831135</v>
      </c>
      <c r="AD2830">
        <v>132</v>
      </c>
      <c r="AE2830">
        <v>344</v>
      </c>
      <c r="AF2830">
        <v>2705</v>
      </c>
      <c r="AG2830">
        <v>934453</v>
      </c>
      <c r="AH2830">
        <v>16</v>
      </c>
      <c r="AI2830">
        <v>378</v>
      </c>
      <c r="AJ2830">
        <v>2660</v>
      </c>
      <c r="AK2830">
        <v>1006810</v>
      </c>
    </row>
    <row r="2831" spans="1:45" x14ac:dyDescent="0.2">
      <c r="A2831" s="51">
        <v>40757</v>
      </c>
      <c r="B2831" s="54"/>
      <c r="C2831" s="54"/>
      <c r="D2831" s="51"/>
      <c r="E2831" s="51"/>
      <c r="AP2831">
        <v>8</v>
      </c>
      <c r="AQ2831">
        <v>602</v>
      </c>
      <c r="AR2831">
        <v>2343</v>
      </c>
      <c r="AS2831">
        <v>1386435</v>
      </c>
    </row>
    <row r="2832" spans="1:45" x14ac:dyDescent="0.2">
      <c r="A2832" s="51">
        <v>40758</v>
      </c>
      <c r="B2832" s="54"/>
      <c r="C2832" s="54"/>
      <c r="D2832" s="51"/>
      <c r="E2832" s="51"/>
      <c r="F2832">
        <v>12</v>
      </c>
      <c r="G2832">
        <v>138</v>
      </c>
      <c r="H2832">
        <v>2800</v>
      </c>
      <c r="I2832">
        <v>387800</v>
      </c>
      <c r="J2832">
        <v>77</v>
      </c>
      <c r="K2832">
        <v>164</v>
      </c>
      <c r="L2832">
        <v>2862</v>
      </c>
      <c r="M2832">
        <v>468966</v>
      </c>
      <c r="N2832">
        <v>39</v>
      </c>
      <c r="O2832">
        <v>203</v>
      </c>
      <c r="P2832">
        <v>2875</v>
      </c>
      <c r="Q2832">
        <v>583585</v>
      </c>
      <c r="AD2832">
        <v>20</v>
      </c>
      <c r="AE2832">
        <v>323</v>
      </c>
      <c r="AF2832">
        <v>2700</v>
      </c>
      <c r="AG2832">
        <v>872370</v>
      </c>
    </row>
    <row r="2833" spans="1:45" x14ac:dyDescent="0.2">
      <c r="A2833" s="51">
        <v>40759</v>
      </c>
      <c r="B2833" s="54"/>
      <c r="C2833" s="54"/>
      <c r="D2833" s="51"/>
      <c r="E2833" s="51"/>
      <c r="AL2833">
        <v>6</v>
      </c>
      <c r="AM2833">
        <v>481</v>
      </c>
      <c r="AN2833">
        <v>2400</v>
      </c>
      <c r="AO2833">
        <v>1153600</v>
      </c>
      <c r="AP2833">
        <v>4</v>
      </c>
      <c r="AQ2833">
        <v>558</v>
      </c>
      <c r="AR2833">
        <v>2262</v>
      </c>
      <c r="AS2833">
        <v>1263550</v>
      </c>
    </row>
    <row r="2834" spans="1:45" x14ac:dyDescent="0.2">
      <c r="A2834" s="51">
        <v>40759</v>
      </c>
      <c r="B2834" s="54">
        <v>12</v>
      </c>
      <c r="C2834" s="54">
        <v>109</v>
      </c>
      <c r="D2834" s="54">
        <v>2050</v>
      </c>
      <c r="E2834" s="54">
        <v>239983</v>
      </c>
      <c r="F2834" s="54">
        <v>4</v>
      </c>
      <c r="G2834" s="54">
        <v>148</v>
      </c>
      <c r="H2834" s="54">
        <v>2950</v>
      </c>
      <c r="I2834" s="54">
        <v>236600</v>
      </c>
      <c r="J2834" s="54">
        <v>64</v>
      </c>
      <c r="K2834" s="54">
        <v>164</v>
      </c>
      <c r="L2834" s="54">
        <v>2475</v>
      </c>
      <c r="M2834" s="54">
        <v>431853</v>
      </c>
      <c r="N2834" s="54">
        <v>86</v>
      </c>
      <c r="O2834" s="54">
        <v>202</v>
      </c>
      <c r="P2834" s="54">
        <v>2820</v>
      </c>
      <c r="Q2834" s="54">
        <v>571560</v>
      </c>
      <c r="R2834" s="54">
        <v>109</v>
      </c>
      <c r="S2834" s="54">
        <v>233</v>
      </c>
      <c r="T2834" s="54">
        <v>2807</v>
      </c>
      <c r="U2834" s="54">
        <v>660561</v>
      </c>
      <c r="V2834" s="54">
        <v>80</v>
      </c>
      <c r="W2834" s="54">
        <v>263</v>
      </c>
      <c r="X2834" s="54">
        <v>2758</v>
      </c>
      <c r="Y2834" s="54">
        <v>724693</v>
      </c>
      <c r="Z2834" s="54">
        <v>42</v>
      </c>
      <c r="AA2834" s="54">
        <v>297</v>
      </c>
      <c r="AB2834" s="54">
        <v>2720</v>
      </c>
      <c r="AC2834" s="54">
        <v>823520</v>
      </c>
      <c r="AD2834" s="54">
        <v>41</v>
      </c>
      <c r="AE2834" s="54">
        <v>341</v>
      </c>
      <c r="AF2834" s="54">
        <v>2667</v>
      </c>
      <c r="AG2834" s="54">
        <v>905214</v>
      </c>
      <c r="AL2834">
        <v>1</v>
      </c>
      <c r="AM2834">
        <v>444</v>
      </c>
      <c r="AN2834">
        <v>2360</v>
      </c>
      <c r="AO2834">
        <v>1047840</v>
      </c>
    </row>
    <row r="2835" spans="1:45" x14ac:dyDescent="0.2">
      <c r="A2835" s="51">
        <v>40760</v>
      </c>
      <c r="B2835" s="54">
        <v>25</v>
      </c>
      <c r="C2835" s="54">
        <v>120</v>
      </c>
      <c r="D2835" s="54">
        <v>2350</v>
      </c>
      <c r="E2835" s="54">
        <v>340056</v>
      </c>
      <c r="J2835">
        <v>57</v>
      </c>
      <c r="K2835">
        <v>173</v>
      </c>
      <c r="L2835">
        <v>2750</v>
      </c>
      <c r="M2835">
        <v>476677</v>
      </c>
      <c r="N2835">
        <v>186</v>
      </c>
      <c r="O2835">
        <v>193</v>
      </c>
      <c r="P2835">
        <v>2833</v>
      </c>
      <c r="Q2835">
        <v>568786</v>
      </c>
      <c r="R2835">
        <v>25</v>
      </c>
      <c r="S2835">
        <v>230</v>
      </c>
      <c r="T2835">
        <v>2800</v>
      </c>
      <c r="U2835">
        <v>644224</v>
      </c>
      <c r="V2835">
        <v>32</v>
      </c>
      <c r="W2835">
        <v>258</v>
      </c>
      <c r="X2835">
        <v>2713</v>
      </c>
      <c r="Y2835">
        <v>700138</v>
      </c>
      <c r="Z2835">
        <v>19</v>
      </c>
      <c r="AA2835">
        <v>316</v>
      </c>
      <c r="AB2835">
        <v>2700</v>
      </c>
      <c r="AC2835">
        <v>852916</v>
      </c>
      <c r="AD2835">
        <v>20</v>
      </c>
      <c r="AE2835">
        <v>357</v>
      </c>
      <c r="AF2835">
        <v>2480</v>
      </c>
      <c r="AG2835">
        <v>884364</v>
      </c>
    </row>
    <row r="2836" spans="1:45" x14ac:dyDescent="0.2">
      <c r="A2836" s="51">
        <v>40763</v>
      </c>
      <c r="B2836" s="54"/>
      <c r="C2836" s="54"/>
      <c r="D2836" s="54"/>
      <c r="E2836" s="54"/>
      <c r="AP2836">
        <v>4</v>
      </c>
      <c r="AQ2836">
        <v>585</v>
      </c>
      <c r="AR2836">
        <v>2225</v>
      </c>
      <c r="AS2836">
        <v>1318600</v>
      </c>
    </row>
    <row r="2837" spans="1:45" x14ac:dyDescent="0.2">
      <c r="A2837" s="51">
        <v>40764</v>
      </c>
      <c r="B2837" s="54">
        <v>25</v>
      </c>
      <c r="C2837" s="54">
        <v>120</v>
      </c>
      <c r="D2837" s="54">
        <v>2700</v>
      </c>
      <c r="E2837" s="54">
        <v>324684</v>
      </c>
      <c r="F2837" s="54">
        <v>46</v>
      </c>
      <c r="G2837" s="54">
        <v>140</v>
      </c>
      <c r="H2837" s="54">
        <v>2783</v>
      </c>
      <c r="I2837" s="54">
        <v>392339</v>
      </c>
      <c r="J2837" s="54">
        <v>99</v>
      </c>
      <c r="K2837" s="54">
        <v>173</v>
      </c>
      <c r="L2837" s="54">
        <v>2814</v>
      </c>
      <c r="M2837" s="54">
        <v>486496</v>
      </c>
      <c r="N2837" s="54">
        <v>306</v>
      </c>
      <c r="O2837" s="54">
        <v>195</v>
      </c>
      <c r="P2837" s="54">
        <v>2825</v>
      </c>
      <c r="Q2837" s="54">
        <v>560354</v>
      </c>
      <c r="R2837" s="54">
        <v>234</v>
      </c>
      <c r="S2837" s="54">
        <v>233</v>
      </c>
      <c r="T2837" s="54">
        <v>2823</v>
      </c>
      <c r="U2837" s="54">
        <v>658651</v>
      </c>
      <c r="V2837" s="54">
        <v>87</v>
      </c>
      <c r="W2837" s="54">
        <v>261</v>
      </c>
      <c r="X2837" s="54">
        <v>2684</v>
      </c>
      <c r="Y2837" s="54">
        <v>706652</v>
      </c>
      <c r="Z2837" s="54"/>
      <c r="AA2837" s="54"/>
      <c r="AB2837" s="54"/>
      <c r="AC2837" s="54"/>
      <c r="AD2837" s="54">
        <v>72</v>
      </c>
      <c r="AE2837" s="54">
        <v>335</v>
      </c>
      <c r="AF2837" s="54">
        <v>2670</v>
      </c>
      <c r="AG2837" s="54">
        <v>894119</v>
      </c>
      <c r="AH2837" s="54">
        <v>4</v>
      </c>
      <c r="AI2837" s="54">
        <v>382</v>
      </c>
      <c r="AJ2837" s="54">
        <v>2440</v>
      </c>
      <c r="AK2837" s="54">
        <v>932080</v>
      </c>
      <c r="AL2837" s="54">
        <v>5</v>
      </c>
      <c r="AM2837" s="54">
        <v>625</v>
      </c>
      <c r="AN2837" s="54">
        <v>2325</v>
      </c>
      <c r="AO2837" s="54">
        <v>1455220</v>
      </c>
      <c r="AP2837" s="54">
        <v>1</v>
      </c>
      <c r="AQ2837" s="54">
        <v>606</v>
      </c>
      <c r="AR2837" s="54">
        <v>2350</v>
      </c>
      <c r="AS2837" s="54">
        <v>1424100</v>
      </c>
    </row>
    <row r="2838" spans="1:45" x14ac:dyDescent="0.2">
      <c r="A2838" s="51">
        <v>40764</v>
      </c>
      <c r="B2838" s="54"/>
      <c r="C2838" s="54"/>
      <c r="D2838" s="54"/>
      <c r="E2838" s="54"/>
    </row>
    <row r="2839" spans="1:45" x14ac:dyDescent="0.2">
      <c r="A2839" s="51">
        <v>40765</v>
      </c>
      <c r="B2839" s="54"/>
      <c r="C2839" s="54"/>
      <c r="D2839" s="54"/>
      <c r="E2839" s="54"/>
      <c r="J2839">
        <v>20</v>
      </c>
      <c r="K2839">
        <v>167</v>
      </c>
      <c r="L2839">
        <v>2900</v>
      </c>
      <c r="M2839">
        <v>485170</v>
      </c>
      <c r="N2839">
        <v>189</v>
      </c>
      <c r="O2839">
        <v>199</v>
      </c>
      <c r="P2839">
        <v>2485</v>
      </c>
      <c r="Q2839">
        <v>570820</v>
      </c>
      <c r="R2839">
        <v>20</v>
      </c>
      <c r="S2839">
        <v>222</v>
      </c>
      <c r="T2839">
        <v>2800</v>
      </c>
      <c r="U2839">
        <v>620200</v>
      </c>
      <c r="V2839">
        <v>20</v>
      </c>
      <c r="W2839">
        <v>250</v>
      </c>
      <c r="X2839">
        <v>2700</v>
      </c>
      <c r="Y2839">
        <v>674190</v>
      </c>
      <c r="AH2839">
        <v>2</v>
      </c>
      <c r="AI2839">
        <v>381</v>
      </c>
      <c r="AJ2839">
        <v>3600</v>
      </c>
      <c r="AK2839">
        <v>1371600</v>
      </c>
    </row>
    <row r="2840" spans="1:45" x14ac:dyDescent="0.2">
      <c r="A2840" s="51">
        <v>40766</v>
      </c>
      <c r="B2840" s="54">
        <v>1</v>
      </c>
      <c r="C2840" s="54">
        <v>110</v>
      </c>
      <c r="D2840" s="54">
        <v>2400</v>
      </c>
      <c r="E2840" s="54">
        <v>264000</v>
      </c>
      <c r="F2840" s="54">
        <v>18</v>
      </c>
      <c r="G2840" s="54">
        <v>138</v>
      </c>
      <c r="H2840" s="54">
        <v>2833</v>
      </c>
      <c r="I2840" s="54">
        <v>392439</v>
      </c>
      <c r="N2840">
        <v>206</v>
      </c>
      <c r="O2840">
        <v>197</v>
      </c>
      <c r="P2840">
        <v>2838</v>
      </c>
      <c r="Q2840">
        <v>560074</v>
      </c>
      <c r="R2840">
        <v>189</v>
      </c>
      <c r="S2840">
        <v>237</v>
      </c>
      <c r="T2840">
        <v>2833</v>
      </c>
      <c r="U2840">
        <v>674631</v>
      </c>
      <c r="V2840">
        <v>40</v>
      </c>
      <c r="W2840">
        <v>261</v>
      </c>
      <c r="X2840">
        <v>2700</v>
      </c>
      <c r="Y2840">
        <v>704970</v>
      </c>
      <c r="Z2840">
        <v>116</v>
      </c>
      <c r="AA2840">
        <v>289</v>
      </c>
      <c r="AB2840">
        <v>2708</v>
      </c>
      <c r="AC2840">
        <v>782229</v>
      </c>
      <c r="AD2840">
        <v>68</v>
      </c>
      <c r="AE2840">
        <v>339</v>
      </c>
      <c r="AF2840">
        <v>2605</v>
      </c>
      <c r="AG2840">
        <v>883328</v>
      </c>
    </row>
    <row r="2841" spans="1:45" x14ac:dyDescent="0.2">
      <c r="A2841" s="51">
        <v>40766</v>
      </c>
      <c r="B2841" s="54"/>
      <c r="C2841" s="54"/>
      <c r="D2841" s="54"/>
      <c r="E2841" s="54"/>
      <c r="F2841" s="54"/>
      <c r="G2841" s="54"/>
      <c r="H2841" s="54"/>
      <c r="I2841" s="54"/>
      <c r="AH2841">
        <v>15</v>
      </c>
      <c r="AI2841">
        <v>385</v>
      </c>
      <c r="AJ2841">
        <v>2540</v>
      </c>
      <c r="AK2841">
        <v>977392</v>
      </c>
      <c r="AL2841">
        <v>3</v>
      </c>
      <c r="AM2841">
        <v>442</v>
      </c>
      <c r="AN2841">
        <v>2450</v>
      </c>
      <c r="AO2841">
        <v>1082900</v>
      </c>
      <c r="AP2841">
        <v>4</v>
      </c>
      <c r="AQ2841">
        <v>682</v>
      </c>
      <c r="AR2841">
        <v>2188</v>
      </c>
      <c r="AS2841">
        <v>1484350</v>
      </c>
    </row>
    <row r="2842" spans="1:45" x14ac:dyDescent="0.2">
      <c r="A2842" s="51">
        <v>40767</v>
      </c>
      <c r="B2842" s="54">
        <v>19</v>
      </c>
      <c r="C2842" s="54">
        <v>110</v>
      </c>
      <c r="D2842" s="54">
        <v>2850</v>
      </c>
      <c r="E2842" s="54">
        <v>310295</v>
      </c>
      <c r="F2842" s="54">
        <v>24</v>
      </c>
      <c r="G2842" s="54">
        <v>145</v>
      </c>
      <c r="H2842" s="54">
        <v>2850</v>
      </c>
      <c r="I2842" s="54">
        <v>412419</v>
      </c>
      <c r="J2842" s="54">
        <v>97</v>
      </c>
      <c r="K2842" s="54">
        <v>163</v>
      </c>
      <c r="L2842" s="54">
        <v>2880</v>
      </c>
      <c r="M2842" s="54">
        <v>471796</v>
      </c>
      <c r="N2842" s="54">
        <v>29</v>
      </c>
      <c r="O2842" s="54">
        <v>211</v>
      </c>
      <c r="P2842" s="54">
        <v>2825</v>
      </c>
      <c r="Q2842" s="54">
        <v>598855</v>
      </c>
      <c r="V2842">
        <v>150</v>
      </c>
      <c r="W2842">
        <v>268</v>
      </c>
      <c r="X2842">
        <v>2840</v>
      </c>
      <c r="Y2842">
        <v>761499</v>
      </c>
      <c r="Z2842">
        <v>39</v>
      </c>
      <c r="AA2842">
        <v>300</v>
      </c>
      <c r="AB2842">
        <v>2690</v>
      </c>
      <c r="AC2842">
        <v>806197</v>
      </c>
      <c r="AD2842">
        <v>36</v>
      </c>
      <c r="AE2842">
        <v>326</v>
      </c>
      <c r="AF2842">
        <v>2630</v>
      </c>
      <c r="AG2842">
        <v>857769</v>
      </c>
      <c r="AH2842">
        <v>2</v>
      </c>
      <c r="AI2842">
        <v>370</v>
      </c>
      <c r="AJ2842">
        <v>2600</v>
      </c>
      <c r="AK2842">
        <v>962000</v>
      </c>
    </row>
    <row r="2843" spans="1:45" x14ac:dyDescent="0.2">
      <c r="A2843" s="51">
        <v>40770</v>
      </c>
      <c r="B2843" s="54"/>
      <c r="C2843" s="54"/>
      <c r="D2843" s="54"/>
      <c r="E2843" s="54"/>
    </row>
    <row r="2844" spans="1:45" x14ac:dyDescent="0.2">
      <c r="A2844" s="51">
        <v>40771</v>
      </c>
      <c r="B2844" s="54"/>
      <c r="C2844" s="54"/>
      <c r="D2844" s="54"/>
      <c r="E2844" s="54"/>
      <c r="F2844">
        <v>3</v>
      </c>
      <c r="G2844">
        <v>133</v>
      </c>
      <c r="H2844">
        <v>2700</v>
      </c>
      <c r="I2844">
        <v>36000</v>
      </c>
      <c r="J2844">
        <v>25</v>
      </c>
      <c r="K2844">
        <v>179</v>
      </c>
      <c r="L2844">
        <v>2850</v>
      </c>
      <c r="M2844">
        <v>510264</v>
      </c>
      <c r="N2844">
        <v>286</v>
      </c>
      <c r="O2844">
        <v>197</v>
      </c>
      <c r="P2844">
        <v>2800</v>
      </c>
      <c r="Q2844">
        <v>551647</v>
      </c>
      <c r="R2844">
        <v>322</v>
      </c>
      <c r="S2844">
        <v>277</v>
      </c>
      <c r="T2844">
        <v>2804</v>
      </c>
      <c r="U2844">
        <v>637191</v>
      </c>
      <c r="V2844">
        <v>81</v>
      </c>
      <c r="W2844">
        <v>262</v>
      </c>
      <c r="X2844">
        <v>2710</v>
      </c>
      <c r="Y2844">
        <v>708596</v>
      </c>
      <c r="Z2844">
        <v>80</v>
      </c>
      <c r="AA2844">
        <v>296</v>
      </c>
      <c r="AB2844">
        <v>2715</v>
      </c>
      <c r="AC2844">
        <f>AA2844*AB2844</f>
        <v>803640</v>
      </c>
      <c r="AD2844">
        <v>18</v>
      </c>
      <c r="AE2844">
        <v>344</v>
      </c>
      <c r="AF2844">
        <v>2660</v>
      </c>
      <c r="AG2844">
        <v>914449</v>
      </c>
    </row>
    <row r="2845" spans="1:45" x14ac:dyDescent="0.2">
      <c r="A2845" s="51">
        <v>40771</v>
      </c>
      <c r="B2845" s="54"/>
      <c r="C2845" s="54"/>
      <c r="D2845" s="54"/>
      <c r="E2845" s="54"/>
      <c r="J2845">
        <v>21</v>
      </c>
      <c r="K2845">
        <v>157</v>
      </c>
      <c r="L2845">
        <v>3100</v>
      </c>
      <c r="M2845">
        <v>486848</v>
      </c>
      <c r="N2845">
        <v>143</v>
      </c>
      <c r="O2845">
        <v>206</v>
      </c>
      <c r="P2845">
        <v>2825</v>
      </c>
      <c r="Q2845">
        <v>581778</v>
      </c>
      <c r="R2845">
        <v>372</v>
      </c>
      <c r="S2845">
        <v>234</v>
      </c>
      <c r="T2845">
        <v>2795</v>
      </c>
      <c r="U2845">
        <v>652997</v>
      </c>
      <c r="V2845">
        <v>182</v>
      </c>
      <c r="W2845">
        <v>264</v>
      </c>
      <c r="X2845">
        <v>2712</v>
      </c>
      <c r="Y2845">
        <v>715588</v>
      </c>
      <c r="Z2845">
        <v>113</v>
      </c>
      <c r="AA2845">
        <v>293</v>
      </c>
      <c r="AB2845">
        <v>2733</v>
      </c>
      <c r="AC2845">
        <v>800361</v>
      </c>
      <c r="AD2845">
        <v>17</v>
      </c>
      <c r="AE2845">
        <v>343</v>
      </c>
      <c r="AF2845">
        <v>2600</v>
      </c>
      <c r="AG2845">
        <v>891035</v>
      </c>
      <c r="AP2845">
        <v>3</v>
      </c>
      <c r="AQ2845">
        <v>460</v>
      </c>
      <c r="AR2845">
        <v>2300</v>
      </c>
      <c r="AS2845">
        <v>1058000</v>
      </c>
    </row>
    <row r="2846" spans="1:45" x14ac:dyDescent="0.2">
      <c r="A2846" s="51">
        <v>40773</v>
      </c>
      <c r="B2846" s="54"/>
      <c r="C2846" s="54"/>
      <c r="D2846" s="54"/>
      <c r="E2846" s="54"/>
      <c r="AP2846">
        <v>2</v>
      </c>
      <c r="AQ2846">
        <v>605</v>
      </c>
      <c r="AR2846">
        <v>2325</v>
      </c>
      <c r="AS2846">
        <v>1411750</v>
      </c>
    </row>
    <row r="2847" spans="1:45" x14ac:dyDescent="0.2">
      <c r="A2847" s="51">
        <v>40774</v>
      </c>
      <c r="B2847" s="54">
        <v>2</v>
      </c>
      <c r="C2847" s="54">
        <v>117</v>
      </c>
      <c r="D2847" s="54">
        <v>2700</v>
      </c>
      <c r="E2847" s="54">
        <v>315900</v>
      </c>
      <c r="F2847" s="54">
        <v>47</v>
      </c>
      <c r="G2847" s="54">
        <v>146</v>
      </c>
      <c r="H2847" s="54">
        <v>2883</v>
      </c>
      <c r="I2847" s="54">
        <v>417968</v>
      </c>
      <c r="J2847" s="54">
        <v>112</v>
      </c>
      <c r="K2847" s="54">
        <v>169</v>
      </c>
      <c r="L2847" s="54">
        <v>2881</v>
      </c>
      <c r="M2847" s="54">
        <v>478869</v>
      </c>
      <c r="N2847" s="54">
        <v>217</v>
      </c>
      <c r="O2847" s="54">
        <v>193</v>
      </c>
      <c r="P2847" s="54">
        <v>2875</v>
      </c>
      <c r="Q2847" s="54">
        <v>562304</v>
      </c>
      <c r="R2847" s="54">
        <v>27</v>
      </c>
      <c r="S2847" s="54">
        <v>242</v>
      </c>
      <c r="T2847" s="54">
        <v>2795</v>
      </c>
      <c r="U2847" s="54">
        <v>665859</v>
      </c>
      <c r="Z2847">
        <v>18</v>
      </c>
      <c r="AA2847">
        <v>322</v>
      </c>
      <c r="AB2847">
        <v>2680</v>
      </c>
      <c r="AC2847">
        <v>8620267</v>
      </c>
    </row>
    <row r="2848" spans="1:45" x14ac:dyDescent="0.2">
      <c r="A2848" s="51">
        <v>40777</v>
      </c>
      <c r="B2848" s="54"/>
      <c r="C2848" s="54"/>
      <c r="D2848" s="54"/>
      <c r="E2848" s="54"/>
      <c r="AP2848">
        <v>3</v>
      </c>
      <c r="AQ2848">
        <v>549</v>
      </c>
      <c r="AR2848">
        <v>2183</v>
      </c>
      <c r="AS2848">
        <v>1195100</v>
      </c>
    </row>
    <row r="2849" spans="1:45" x14ac:dyDescent="0.2">
      <c r="A2849" s="51">
        <v>40778</v>
      </c>
      <c r="B2849" s="54">
        <v>5</v>
      </c>
      <c r="C2849" s="54">
        <v>128</v>
      </c>
      <c r="D2849" s="54">
        <v>2700</v>
      </c>
      <c r="E2849" s="54">
        <v>346680</v>
      </c>
      <c r="J2849">
        <v>137</v>
      </c>
      <c r="K2849">
        <v>164</v>
      </c>
      <c r="L2849">
        <v>2857</v>
      </c>
      <c r="M2849">
        <v>475660</v>
      </c>
      <c r="N2849">
        <v>604</v>
      </c>
      <c r="O2849">
        <v>200</v>
      </c>
      <c r="P2849">
        <v>2848</v>
      </c>
      <c r="Q2849">
        <v>576236</v>
      </c>
      <c r="R2849">
        <v>107</v>
      </c>
      <c r="S2849">
        <v>233</v>
      </c>
      <c r="T2849">
        <v>2714</v>
      </c>
      <c r="U2849">
        <v>646550</v>
      </c>
      <c r="V2849">
        <v>67</v>
      </c>
      <c r="W2849">
        <v>263</v>
      </c>
      <c r="X2849">
        <v>2720</v>
      </c>
      <c r="Y2849">
        <v>715057</v>
      </c>
      <c r="Z2849">
        <v>97</v>
      </c>
      <c r="AA2849">
        <v>288</v>
      </c>
      <c r="AB2849">
        <v>2663</v>
      </c>
      <c r="AC2849">
        <v>775261</v>
      </c>
      <c r="AD2849">
        <v>58</v>
      </c>
      <c r="AE2849">
        <v>332</v>
      </c>
      <c r="AF2849">
        <v>2640</v>
      </c>
      <c r="AG2849">
        <v>883761</v>
      </c>
      <c r="AH2849">
        <v>2</v>
      </c>
      <c r="AI2849">
        <v>361</v>
      </c>
      <c r="AJ2849">
        <v>2460</v>
      </c>
      <c r="AK2849">
        <v>888060</v>
      </c>
      <c r="AL2849">
        <v>1</v>
      </c>
      <c r="AM2849">
        <v>454</v>
      </c>
      <c r="AN2849">
        <v>2450</v>
      </c>
      <c r="AO2849">
        <v>1112300</v>
      </c>
    </row>
    <row r="2850" spans="1:45" x14ac:dyDescent="0.2">
      <c r="A2850" s="51">
        <v>40778</v>
      </c>
      <c r="B2850" s="54">
        <v>45</v>
      </c>
      <c r="C2850" s="54">
        <v>102</v>
      </c>
      <c r="D2850" s="54">
        <v>2725</v>
      </c>
      <c r="E2850" s="54">
        <v>282382</v>
      </c>
      <c r="F2850" s="54">
        <v>59</v>
      </c>
      <c r="G2850" s="54">
        <v>143</v>
      </c>
      <c r="H2850" s="54">
        <v>2967</v>
      </c>
      <c r="I2850" s="54">
        <v>429492</v>
      </c>
      <c r="J2850" s="54">
        <v>70</v>
      </c>
      <c r="K2850" s="54">
        <v>163</v>
      </c>
      <c r="L2850" s="54">
        <v>2917</v>
      </c>
      <c r="M2850" s="54">
        <v>479117</v>
      </c>
      <c r="N2850" s="54">
        <v>233</v>
      </c>
      <c r="O2850" s="54">
        <v>195</v>
      </c>
      <c r="P2850" s="54">
        <v>2883</v>
      </c>
      <c r="Q2850" s="54">
        <v>566765</v>
      </c>
      <c r="R2850" s="54">
        <v>348</v>
      </c>
      <c r="S2850" s="54">
        <v>233</v>
      </c>
      <c r="T2850" s="54">
        <v>2841</v>
      </c>
      <c r="U2850" s="54">
        <v>660907</v>
      </c>
      <c r="V2850" s="54">
        <v>84</v>
      </c>
      <c r="W2850" s="54">
        <v>263</v>
      </c>
      <c r="X2850" s="54">
        <v>2753</v>
      </c>
      <c r="Y2850" s="54">
        <v>725112</v>
      </c>
      <c r="Z2850" s="54">
        <v>48</v>
      </c>
      <c r="AA2850" s="54">
        <v>295</v>
      </c>
      <c r="AB2850" s="54">
        <v>2760</v>
      </c>
      <c r="AC2850" s="54">
        <v>816472</v>
      </c>
      <c r="AD2850" s="54">
        <v>4</v>
      </c>
      <c r="AE2850" s="54">
        <v>330</v>
      </c>
      <c r="AF2850" s="54">
        <v>2720</v>
      </c>
      <c r="AG2850" s="54">
        <v>897600</v>
      </c>
      <c r="AP2850">
        <v>1</v>
      </c>
      <c r="AQ2850">
        <v>774</v>
      </c>
      <c r="AR2850">
        <v>2360</v>
      </c>
      <c r="AS2850">
        <v>1826640</v>
      </c>
    </row>
    <row r="2851" spans="1:45" x14ac:dyDescent="0.2">
      <c r="A2851" s="51">
        <v>40780</v>
      </c>
      <c r="B2851" s="54"/>
      <c r="C2851" s="54"/>
      <c r="D2851" s="54"/>
      <c r="E2851" s="54"/>
      <c r="AL2851">
        <v>3</v>
      </c>
      <c r="AM2851">
        <v>644</v>
      </c>
      <c r="AN2851">
        <v>2425</v>
      </c>
      <c r="AO2851">
        <v>1548100</v>
      </c>
      <c r="AP2851">
        <v>5</v>
      </c>
      <c r="AQ2851">
        <v>632</v>
      </c>
      <c r="AR2851">
        <v>2260</v>
      </c>
      <c r="AS2851">
        <v>1433120</v>
      </c>
    </row>
    <row r="2852" spans="1:45" x14ac:dyDescent="0.2">
      <c r="A2852" s="51">
        <v>40781</v>
      </c>
      <c r="B2852" s="54"/>
      <c r="C2852" s="54"/>
      <c r="D2852" s="54"/>
      <c r="E2852" s="54"/>
      <c r="F2852">
        <v>23</v>
      </c>
      <c r="G2852">
        <v>130</v>
      </c>
      <c r="H2852">
        <v>3050</v>
      </c>
      <c r="I2852">
        <v>415735</v>
      </c>
      <c r="J2852">
        <v>25</v>
      </c>
      <c r="K2852">
        <v>162</v>
      </c>
      <c r="L2852">
        <v>2900</v>
      </c>
      <c r="M2852">
        <v>470348</v>
      </c>
      <c r="N2852">
        <v>88</v>
      </c>
      <c r="O2852">
        <v>195</v>
      </c>
      <c r="P2852">
        <v>2921</v>
      </c>
      <c r="Q2852">
        <v>580070</v>
      </c>
      <c r="R2852">
        <v>23</v>
      </c>
      <c r="S2852">
        <v>240</v>
      </c>
      <c r="T2852">
        <v>2780</v>
      </c>
      <c r="U2852">
        <v>668167</v>
      </c>
      <c r="V2852">
        <v>28</v>
      </c>
      <c r="W2852">
        <v>260</v>
      </c>
      <c r="X2852">
        <v>2707</v>
      </c>
      <c r="Y2852">
        <v>707787</v>
      </c>
      <c r="Z2852">
        <v>39</v>
      </c>
      <c r="AA2852">
        <v>300</v>
      </c>
      <c r="AB2852">
        <v>2680</v>
      </c>
      <c r="AC2852">
        <v>819113</v>
      </c>
      <c r="AH2852">
        <v>18</v>
      </c>
      <c r="AI2852">
        <v>365</v>
      </c>
      <c r="AJ2852">
        <v>2555</v>
      </c>
      <c r="AK2852">
        <v>990064</v>
      </c>
      <c r="AL2852">
        <v>16</v>
      </c>
      <c r="AM2852">
        <v>482</v>
      </c>
      <c r="AN2852">
        <v>2500</v>
      </c>
      <c r="AO2852">
        <v>1204375</v>
      </c>
      <c r="AP2852">
        <v>1</v>
      </c>
      <c r="AQ2852">
        <v>532</v>
      </c>
      <c r="AR2852">
        <v>2750</v>
      </c>
      <c r="AS2852">
        <v>1463000</v>
      </c>
    </row>
    <row r="2853" spans="1:45" x14ac:dyDescent="0.2">
      <c r="A2853" s="51">
        <v>40784</v>
      </c>
      <c r="B2853" s="54"/>
      <c r="C2853" s="54"/>
      <c r="D2853" s="54"/>
      <c r="E2853" s="54"/>
      <c r="AP2853">
        <v>3</v>
      </c>
      <c r="AQ2853">
        <v>615</v>
      </c>
      <c r="AR2853">
        <v>2133</v>
      </c>
      <c r="AS2853">
        <v>1315667</v>
      </c>
    </row>
    <row r="2854" spans="1:45" x14ac:dyDescent="0.2">
      <c r="A2854" s="51">
        <v>40785</v>
      </c>
      <c r="B2854" s="54">
        <v>2</v>
      </c>
      <c r="C2854" s="54">
        <v>119</v>
      </c>
      <c r="D2854" s="54">
        <v>2850</v>
      </c>
      <c r="E2854" s="54">
        <v>339150</v>
      </c>
      <c r="F2854" s="54">
        <v>65</v>
      </c>
      <c r="G2854" s="54">
        <v>144</v>
      </c>
      <c r="H2854" s="54">
        <v>3000</v>
      </c>
      <c r="I2854" s="54">
        <v>438809</v>
      </c>
      <c r="J2854" s="54">
        <v>71</v>
      </c>
      <c r="K2854" s="54">
        <v>163</v>
      </c>
      <c r="L2854" s="54">
        <v>2912</v>
      </c>
      <c r="M2854" s="54">
        <v>478804</v>
      </c>
      <c r="N2854" s="54">
        <v>54</v>
      </c>
      <c r="O2854" s="54">
        <v>196</v>
      </c>
      <c r="P2854" s="54">
        <v>2790</v>
      </c>
      <c r="Q2854" s="54">
        <v>548096</v>
      </c>
      <c r="R2854" s="54">
        <v>296</v>
      </c>
      <c r="S2854" s="54">
        <v>231</v>
      </c>
      <c r="T2854" s="54">
        <v>2850</v>
      </c>
      <c r="U2854" s="54">
        <v>663575</v>
      </c>
      <c r="V2854" s="54">
        <v>51</v>
      </c>
      <c r="W2854" s="54">
        <v>260</v>
      </c>
      <c r="X2854" s="54">
        <v>2713</v>
      </c>
      <c r="Y2854" s="54">
        <v>717883</v>
      </c>
      <c r="Z2854" s="54">
        <v>73</v>
      </c>
      <c r="AA2854" s="54">
        <v>313</v>
      </c>
      <c r="AB2854" s="54">
        <v>2724</v>
      </c>
      <c r="AC2854" s="54">
        <v>861989</v>
      </c>
      <c r="AD2854" s="54">
        <v>74</v>
      </c>
      <c r="AE2854" s="54">
        <v>334</v>
      </c>
      <c r="AF2854" s="54">
        <v>2692</v>
      </c>
      <c r="AG2854" s="54">
        <v>906705</v>
      </c>
      <c r="AH2854" s="54">
        <v>72</v>
      </c>
      <c r="AI2854" s="54">
        <v>366</v>
      </c>
      <c r="AJ2854" s="54">
        <v>2685</v>
      </c>
      <c r="AK2854" s="54">
        <v>981476</v>
      </c>
    </row>
    <row r="2855" spans="1:45" x14ac:dyDescent="0.2">
      <c r="A2855" s="51">
        <v>40785</v>
      </c>
      <c r="B2855" s="54"/>
      <c r="C2855" s="54"/>
      <c r="D2855" s="54"/>
      <c r="E2855" s="54"/>
      <c r="AP2855">
        <v>15</v>
      </c>
      <c r="AQ2855">
        <v>454</v>
      </c>
      <c r="AR2855">
        <v>2600</v>
      </c>
      <c r="AS2855">
        <v>1180053</v>
      </c>
    </row>
    <row r="2856" spans="1:45" x14ac:dyDescent="0.2">
      <c r="A2856" s="51">
        <v>40786</v>
      </c>
      <c r="B2856" s="54"/>
      <c r="C2856" s="54"/>
      <c r="D2856" s="54"/>
      <c r="E2856" s="54"/>
      <c r="J2856">
        <v>41</v>
      </c>
      <c r="K2856">
        <v>171</v>
      </c>
      <c r="L2856">
        <v>2633</v>
      </c>
      <c r="M2856">
        <v>462056</v>
      </c>
      <c r="N2856">
        <v>28</v>
      </c>
      <c r="O2856">
        <v>207</v>
      </c>
      <c r="P2856">
        <v>2783</v>
      </c>
      <c r="Q2856">
        <v>578050</v>
      </c>
      <c r="R2856">
        <v>21</v>
      </c>
      <c r="S2856">
        <v>238</v>
      </c>
      <c r="T2856">
        <v>2800</v>
      </c>
      <c r="U2856">
        <v>665867</v>
      </c>
      <c r="Z2856">
        <v>9</v>
      </c>
      <c r="AA2856">
        <v>313</v>
      </c>
      <c r="AB2856">
        <v>2620</v>
      </c>
      <c r="AC2856">
        <v>820933</v>
      </c>
      <c r="AP2856">
        <v>1</v>
      </c>
      <c r="AQ2856">
        <v>528</v>
      </c>
      <c r="AR2856">
        <v>2340</v>
      </c>
      <c r="AS2856">
        <v>1235520</v>
      </c>
    </row>
    <row r="2858" spans="1:45" x14ac:dyDescent="0.2">
      <c r="A2858" s="114">
        <v>40787</v>
      </c>
      <c r="B2858" s="108"/>
      <c r="C2858" s="108"/>
      <c r="D2858" s="112"/>
      <c r="E2858" s="112"/>
      <c r="F2858" s="105"/>
      <c r="G2858" s="105"/>
      <c r="H2858" s="137"/>
      <c r="I2858" s="137"/>
      <c r="J2858" s="105"/>
      <c r="K2858" s="105"/>
      <c r="L2858" s="137"/>
      <c r="M2858" s="137"/>
      <c r="N2858" s="105"/>
      <c r="O2858" s="105"/>
      <c r="P2858" s="137"/>
      <c r="Q2858" s="137"/>
      <c r="R2858" s="105"/>
      <c r="S2858" s="105"/>
      <c r="T2858" s="137"/>
      <c r="U2858" s="137"/>
      <c r="V2858" s="105"/>
      <c r="W2858" s="105"/>
      <c r="X2858" s="137"/>
      <c r="Y2858" s="137"/>
      <c r="Z2858" s="98"/>
      <c r="AA2858" s="98"/>
      <c r="AB2858" s="98"/>
      <c r="AC2858" s="98"/>
      <c r="AD2858" s="98"/>
      <c r="AE2858" s="98"/>
      <c r="AF2858" s="98"/>
      <c r="AG2858" s="98"/>
      <c r="AH2858" s="98"/>
      <c r="AI2858" s="98"/>
      <c r="AJ2858" s="98"/>
      <c r="AK2858" s="105"/>
      <c r="AL2858" s="98"/>
      <c r="AM2858" s="98"/>
      <c r="AN2858" s="98"/>
      <c r="AO2858" s="98"/>
      <c r="AP2858" s="108">
        <v>2</v>
      </c>
      <c r="AQ2858" s="108">
        <v>548</v>
      </c>
      <c r="AR2858" s="108">
        <v>2500</v>
      </c>
      <c r="AS2858" s="108">
        <v>1370000</v>
      </c>
    </row>
    <row r="2859" spans="1:45" x14ac:dyDescent="0.2">
      <c r="A2859" s="114">
        <v>40787</v>
      </c>
      <c r="B2859" s="108">
        <v>3</v>
      </c>
      <c r="C2859" s="108">
        <v>103</v>
      </c>
      <c r="D2859" s="109">
        <v>2200</v>
      </c>
      <c r="E2859" s="109">
        <v>260333</v>
      </c>
      <c r="F2859" s="105">
        <v>28</v>
      </c>
      <c r="G2859" s="105">
        <v>143</v>
      </c>
      <c r="H2859" s="106">
        <v>2800</v>
      </c>
      <c r="I2859" s="106">
        <v>398143</v>
      </c>
      <c r="J2859" s="105">
        <v>119</v>
      </c>
      <c r="K2859" s="105">
        <v>171</v>
      </c>
      <c r="L2859" s="106">
        <v>2850</v>
      </c>
      <c r="M2859" s="106">
        <v>483401</v>
      </c>
      <c r="N2859" s="105">
        <v>239</v>
      </c>
      <c r="O2859" s="105">
        <v>201</v>
      </c>
      <c r="P2859" s="106">
        <v>2833</v>
      </c>
      <c r="Q2859" s="106">
        <v>581057</v>
      </c>
      <c r="R2859" s="105">
        <v>224</v>
      </c>
      <c r="S2859" s="105">
        <v>235</v>
      </c>
      <c r="T2859" s="106">
        <v>2759</v>
      </c>
      <c r="U2859" s="106">
        <v>649559</v>
      </c>
      <c r="V2859" s="105">
        <v>21</v>
      </c>
      <c r="W2859" s="105">
        <v>255</v>
      </c>
      <c r="X2859" s="106">
        <v>2760</v>
      </c>
      <c r="Y2859" s="106">
        <v>702617</v>
      </c>
      <c r="Z2859" s="98">
        <v>67</v>
      </c>
      <c r="AA2859" s="98">
        <v>302</v>
      </c>
      <c r="AB2859" s="99">
        <v>2660</v>
      </c>
      <c r="AC2859" s="99">
        <v>801384</v>
      </c>
      <c r="AD2859" s="98">
        <v>106</v>
      </c>
      <c r="AE2859" s="98">
        <v>338</v>
      </c>
      <c r="AF2859" s="99">
        <v>2627</v>
      </c>
      <c r="AG2859" s="99">
        <v>888216</v>
      </c>
      <c r="AH2859" s="98">
        <v>15</v>
      </c>
      <c r="AI2859" s="98">
        <v>394</v>
      </c>
      <c r="AJ2859" s="99">
        <v>2600</v>
      </c>
      <c r="AK2859" s="105">
        <v>1025093</v>
      </c>
      <c r="AL2859" s="98"/>
      <c r="AM2859" s="98"/>
      <c r="AN2859" s="98"/>
      <c r="AO2859" s="98"/>
      <c r="AP2859" s="108">
        <v>3</v>
      </c>
      <c r="AQ2859" s="108">
        <v>576</v>
      </c>
      <c r="AR2859" s="108">
        <v>2567</v>
      </c>
      <c r="AS2859" s="108">
        <v>1438400</v>
      </c>
    </row>
    <row r="2860" spans="1:45" x14ac:dyDescent="0.2">
      <c r="A2860" s="114">
        <v>40788</v>
      </c>
      <c r="B2860" s="108"/>
      <c r="C2860" s="108"/>
      <c r="D2860" s="112"/>
      <c r="E2860" s="112"/>
      <c r="F2860" s="108">
        <v>31</v>
      </c>
      <c r="G2860" s="108">
        <v>137</v>
      </c>
      <c r="H2860" s="108">
        <v>2850</v>
      </c>
      <c r="I2860" s="108">
        <v>391461</v>
      </c>
      <c r="J2860" s="108">
        <v>47</v>
      </c>
      <c r="K2860" s="108">
        <v>164</v>
      </c>
      <c r="L2860" s="108">
        <v>2762</v>
      </c>
      <c r="M2860" s="108">
        <v>458506</v>
      </c>
      <c r="N2860" s="108">
        <v>175</v>
      </c>
      <c r="O2860" s="108">
        <v>193</v>
      </c>
      <c r="P2860" s="108">
        <v>2825</v>
      </c>
      <c r="Q2860" s="108">
        <v>565357</v>
      </c>
      <c r="R2860" s="108">
        <v>1</v>
      </c>
      <c r="S2860" s="108">
        <v>222</v>
      </c>
      <c r="T2860" s="108">
        <v>2600</v>
      </c>
      <c r="U2860" s="108">
        <v>577200</v>
      </c>
      <c r="V2860" s="108">
        <v>30</v>
      </c>
      <c r="W2860" s="108">
        <v>264</v>
      </c>
      <c r="X2860" s="108">
        <v>2750</v>
      </c>
      <c r="Y2860" s="108">
        <v>726335</v>
      </c>
      <c r="Z2860" s="108">
        <v>20</v>
      </c>
      <c r="AA2860" s="108">
        <v>297</v>
      </c>
      <c r="AB2860" s="108">
        <v>2700</v>
      </c>
      <c r="AC2860" s="108">
        <v>802440</v>
      </c>
      <c r="AD2860" s="108">
        <v>20</v>
      </c>
      <c r="AE2860" s="108">
        <v>321</v>
      </c>
      <c r="AF2860" s="108">
        <v>2680</v>
      </c>
      <c r="AG2860" s="108">
        <v>861084</v>
      </c>
      <c r="AH2860" s="108">
        <v>48</v>
      </c>
      <c r="AI2860" s="108">
        <v>373</v>
      </c>
      <c r="AJ2860" s="108">
        <v>2647</v>
      </c>
      <c r="AK2860" s="108">
        <v>986458</v>
      </c>
      <c r="AL2860" s="98"/>
      <c r="AM2860" s="98"/>
      <c r="AN2860" s="98"/>
      <c r="AO2860" s="98"/>
      <c r="AP2860" s="108"/>
      <c r="AQ2860" s="108"/>
      <c r="AR2860" s="108"/>
      <c r="AS2860" s="108"/>
    </row>
    <row r="2861" spans="1:45" x14ac:dyDescent="0.2">
      <c r="A2861" s="114">
        <v>40791</v>
      </c>
      <c r="B2861" s="108"/>
      <c r="C2861" s="108"/>
      <c r="D2861" s="112"/>
      <c r="E2861" s="112"/>
      <c r="F2861" s="101"/>
      <c r="G2861" s="101"/>
      <c r="H2861" s="102"/>
      <c r="I2861" s="102"/>
      <c r="J2861" s="101"/>
      <c r="K2861" s="101"/>
      <c r="L2861" s="102"/>
      <c r="M2861" s="102"/>
      <c r="N2861" s="101"/>
      <c r="O2861" s="101"/>
      <c r="P2861" s="102"/>
      <c r="Q2861" s="102"/>
      <c r="R2861" s="101"/>
      <c r="S2861" s="101"/>
      <c r="T2861" s="102"/>
      <c r="U2861" s="102"/>
      <c r="V2861" s="101"/>
      <c r="W2861" s="101"/>
      <c r="X2861" s="102"/>
      <c r="Y2861" s="102"/>
      <c r="Z2861" s="101"/>
      <c r="AA2861" s="101"/>
      <c r="AB2861" s="102"/>
      <c r="AC2861" s="102"/>
      <c r="AD2861" s="101"/>
      <c r="AE2861" s="101"/>
      <c r="AF2861" s="102"/>
      <c r="AG2861" s="102"/>
      <c r="AH2861" s="101"/>
      <c r="AI2861" s="101"/>
      <c r="AJ2861" s="102"/>
      <c r="AK2861" s="102"/>
      <c r="AL2861" s="101"/>
      <c r="AM2861" s="101"/>
      <c r="AN2861" s="102"/>
      <c r="AO2861" s="102"/>
      <c r="AP2861" s="108">
        <v>1</v>
      </c>
      <c r="AQ2861" s="108">
        <v>548</v>
      </c>
      <c r="AR2861" s="108">
        <v>2400</v>
      </c>
      <c r="AS2861" s="108">
        <v>1315200</v>
      </c>
    </row>
    <row r="2862" spans="1:45" x14ac:dyDescent="0.2">
      <c r="A2862" s="114">
        <v>40792</v>
      </c>
      <c r="B2862" s="108"/>
      <c r="C2862" s="108"/>
      <c r="D2862" s="112"/>
      <c r="E2862" s="112"/>
      <c r="F2862" s="108">
        <v>41</v>
      </c>
      <c r="G2862" s="108">
        <v>136</v>
      </c>
      <c r="H2862" s="108">
        <v>2825</v>
      </c>
      <c r="I2862" s="108">
        <v>384946</v>
      </c>
      <c r="J2862" s="108">
        <v>235</v>
      </c>
      <c r="K2862" s="108">
        <v>171</v>
      </c>
      <c r="L2862" s="108">
        <v>2817</v>
      </c>
      <c r="M2862" s="108">
        <v>496916</v>
      </c>
      <c r="N2862" s="108">
        <v>304</v>
      </c>
      <c r="O2862" s="108">
        <v>204</v>
      </c>
      <c r="P2862" s="108">
        <v>2850</v>
      </c>
      <c r="Q2862" s="108">
        <v>582248</v>
      </c>
      <c r="R2862" s="108">
        <v>85</v>
      </c>
      <c r="S2862" s="108">
        <v>230</v>
      </c>
      <c r="T2862" s="108">
        <v>2750</v>
      </c>
      <c r="U2862" s="108">
        <v>637345</v>
      </c>
      <c r="V2862" s="108">
        <v>17</v>
      </c>
      <c r="W2862" s="108">
        <v>276</v>
      </c>
      <c r="X2862" s="108">
        <v>2700</v>
      </c>
      <c r="Y2862" s="108">
        <v>744247</v>
      </c>
      <c r="Z2862" s="108">
        <v>170</v>
      </c>
      <c r="AA2862" s="108">
        <v>302</v>
      </c>
      <c r="AB2862" s="108">
        <v>2680</v>
      </c>
      <c r="AC2862" s="108">
        <v>813987</v>
      </c>
      <c r="AD2862" s="108">
        <v>91</v>
      </c>
      <c r="AE2862" s="108">
        <v>341</v>
      </c>
      <c r="AF2862" s="108">
        <v>2632</v>
      </c>
      <c r="AG2862" s="108">
        <v>897470</v>
      </c>
      <c r="AH2862" s="108">
        <v>18</v>
      </c>
      <c r="AI2862" s="108">
        <v>377</v>
      </c>
      <c r="AJ2862" s="108">
        <v>2640</v>
      </c>
      <c r="AK2862" s="108">
        <v>995280</v>
      </c>
      <c r="AL2862" s="108">
        <v>1</v>
      </c>
      <c r="AM2862" s="108">
        <v>482</v>
      </c>
      <c r="AN2862" s="108">
        <v>2300</v>
      </c>
      <c r="AO2862" s="108">
        <v>1108600</v>
      </c>
      <c r="AP2862" s="108"/>
      <c r="AQ2862" s="108"/>
      <c r="AR2862" s="108"/>
      <c r="AS2862" s="108"/>
    </row>
    <row r="2863" spans="1:45" x14ac:dyDescent="0.2">
      <c r="A2863" s="114">
        <v>40794</v>
      </c>
      <c r="B2863" s="108"/>
      <c r="C2863" s="108"/>
      <c r="D2863" s="112"/>
      <c r="E2863" s="112"/>
      <c r="F2863" s="108"/>
      <c r="G2863" s="108"/>
      <c r="H2863" s="108"/>
      <c r="I2863" s="108"/>
      <c r="J2863" s="108"/>
      <c r="K2863" s="108"/>
      <c r="L2863" s="108"/>
      <c r="M2863" s="108"/>
      <c r="N2863" s="108"/>
      <c r="O2863" s="108"/>
      <c r="P2863" s="108"/>
      <c r="Q2863" s="108"/>
      <c r="R2863" s="108"/>
      <c r="S2863" s="108"/>
      <c r="T2863" s="108"/>
      <c r="U2863" s="108"/>
      <c r="V2863" s="108"/>
      <c r="W2863" s="108"/>
      <c r="X2863" s="108"/>
      <c r="Y2863" s="108"/>
      <c r="Z2863" s="108"/>
      <c r="AA2863" s="108"/>
      <c r="AB2863" s="108"/>
      <c r="AC2863" s="108"/>
      <c r="AD2863" s="108"/>
      <c r="AE2863" s="108"/>
      <c r="AF2863" s="108"/>
      <c r="AG2863" s="108"/>
      <c r="AH2863" s="101"/>
      <c r="AI2863" s="101"/>
      <c r="AJ2863" s="101"/>
      <c r="AK2863" s="101"/>
      <c r="AL2863" s="108"/>
      <c r="AM2863" s="108"/>
      <c r="AN2863" s="108"/>
      <c r="AO2863" s="108"/>
      <c r="AP2863" s="108">
        <v>4</v>
      </c>
      <c r="AQ2863" s="108">
        <v>652</v>
      </c>
      <c r="AR2863" s="108">
        <v>2475</v>
      </c>
      <c r="AS2863" s="108">
        <v>1617925</v>
      </c>
    </row>
    <row r="2864" spans="1:45" x14ac:dyDescent="0.2">
      <c r="A2864" s="114">
        <v>40794</v>
      </c>
      <c r="B2864" s="109">
        <v>2</v>
      </c>
      <c r="C2864" s="109">
        <v>98</v>
      </c>
      <c r="D2864" s="109">
        <v>2400</v>
      </c>
      <c r="E2864" s="109">
        <v>235200</v>
      </c>
      <c r="F2864" s="109">
        <v>18</v>
      </c>
      <c r="G2864" s="109">
        <v>147</v>
      </c>
      <c r="H2864" s="109">
        <v>2850</v>
      </c>
      <c r="I2864" s="109">
        <v>419583</v>
      </c>
      <c r="J2864" s="109">
        <v>132</v>
      </c>
      <c r="K2864" s="109">
        <v>169</v>
      </c>
      <c r="L2864" s="109">
        <v>2719</v>
      </c>
      <c r="M2864" s="109">
        <v>451985</v>
      </c>
      <c r="N2864" s="109">
        <v>199</v>
      </c>
      <c r="O2864" s="109">
        <v>202</v>
      </c>
      <c r="P2864" s="109">
        <v>2682</v>
      </c>
      <c r="Q2864" s="109">
        <v>541344</v>
      </c>
      <c r="R2864" s="109">
        <v>142</v>
      </c>
      <c r="S2864" s="109">
        <v>234</v>
      </c>
      <c r="T2864" s="109">
        <v>2689</v>
      </c>
      <c r="U2864" s="109">
        <v>626828</v>
      </c>
      <c r="V2864" s="109">
        <v>162</v>
      </c>
      <c r="W2864" s="109">
        <v>267</v>
      </c>
      <c r="X2864" s="109">
        <v>2679</v>
      </c>
      <c r="Y2864" s="109">
        <v>711728</v>
      </c>
      <c r="Z2864" s="109">
        <v>22</v>
      </c>
      <c r="AA2864" s="109">
        <v>303</v>
      </c>
      <c r="AB2864" s="109">
        <v>2520</v>
      </c>
      <c r="AC2864" s="109">
        <v>764247</v>
      </c>
      <c r="AD2864" s="109">
        <v>21</v>
      </c>
      <c r="AE2864" s="109">
        <v>320</v>
      </c>
      <c r="AF2864" s="109">
        <v>2640</v>
      </c>
      <c r="AG2864" s="109">
        <v>844800</v>
      </c>
      <c r="AH2864" s="103"/>
      <c r="AI2864" s="103"/>
      <c r="AJ2864" s="103"/>
      <c r="AK2864" s="103"/>
      <c r="AL2864" s="109"/>
      <c r="AM2864" s="109"/>
      <c r="AN2864" s="109"/>
      <c r="AO2864" s="109"/>
      <c r="AP2864" s="109">
        <v>34</v>
      </c>
      <c r="AQ2864" s="109">
        <v>473</v>
      </c>
      <c r="AR2864" s="109">
        <v>2383</v>
      </c>
      <c r="AS2864" s="109">
        <v>1191558</v>
      </c>
    </row>
    <row r="2865" spans="1:45" x14ac:dyDescent="0.2">
      <c r="A2865" s="114">
        <v>40795</v>
      </c>
      <c r="B2865" s="108">
        <v>6</v>
      </c>
      <c r="C2865" s="108">
        <v>112</v>
      </c>
      <c r="D2865" s="108">
        <v>2500</v>
      </c>
      <c r="E2865" s="108">
        <v>279167</v>
      </c>
      <c r="F2865" s="108">
        <v>9</v>
      </c>
      <c r="G2865" s="108">
        <v>145</v>
      </c>
      <c r="H2865" s="108">
        <v>2800</v>
      </c>
      <c r="I2865" s="108">
        <v>406933</v>
      </c>
      <c r="J2865" s="108">
        <v>17</v>
      </c>
      <c r="K2865" s="108">
        <v>165</v>
      </c>
      <c r="L2865" s="108">
        <v>2800</v>
      </c>
      <c r="M2865" s="108">
        <v>463153</v>
      </c>
      <c r="N2865" s="108">
        <v>92</v>
      </c>
      <c r="O2865" s="108">
        <v>197</v>
      </c>
      <c r="P2865" s="108">
        <v>2800</v>
      </c>
      <c r="Q2865" s="108">
        <v>548154</v>
      </c>
      <c r="R2865" s="108">
        <v>25</v>
      </c>
      <c r="S2865" s="108">
        <v>225</v>
      </c>
      <c r="T2865" s="108">
        <v>2800</v>
      </c>
      <c r="U2865" s="108">
        <v>629216</v>
      </c>
      <c r="V2865" s="108">
        <v>22</v>
      </c>
      <c r="W2865" s="108">
        <v>274</v>
      </c>
      <c r="X2865" s="108">
        <v>2640</v>
      </c>
      <c r="Y2865" s="108">
        <v>723120</v>
      </c>
      <c r="Z2865" s="108">
        <v>21</v>
      </c>
      <c r="AA2865" s="108">
        <v>280</v>
      </c>
      <c r="AB2865" s="108">
        <v>2660</v>
      </c>
      <c r="AC2865" s="108">
        <v>744293</v>
      </c>
      <c r="AD2865" s="98"/>
      <c r="AE2865" s="98"/>
      <c r="AF2865" s="98"/>
      <c r="AG2865" s="98"/>
      <c r="AH2865" s="98"/>
      <c r="AI2865" s="98"/>
      <c r="AJ2865" s="98"/>
      <c r="AK2865" s="98"/>
      <c r="AL2865" s="108">
        <v>3</v>
      </c>
      <c r="AM2865" s="108">
        <v>445</v>
      </c>
      <c r="AN2865" s="108">
        <v>2450</v>
      </c>
      <c r="AO2865" s="108">
        <v>1089433</v>
      </c>
      <c r="AP2865" s="105"/>
      <c r="AQ2865" s="105"/>
      <c r="AR2865" s="137"/>
      <c r="AS2865" s="137"/>
    </row>
    <row r="2866" spans="1:45" x14ac:dyDescent="0.2">
      <c r="A2866" s="114">
        <v>40798</v>
      </c>
      <c r="B2866" s="108"/>
      <c r="C2866" s="108"/>
      <c r="D2866" s="112"/>
      <c r="E2866" s="112"/>
      <c r="F2866" s="108"/>
      <c r="G2866" s="108"/>
      <c r="H2866" s="108"/>
      <c r="I2866" s="108"/>
      <c r="J2866" s="108"/>
      <c r="K2866" s="108"/>
      <c r="L2866" s="108"/>
      <c r="M2866" s="108"/>
      <c r="N2866" s="108"/>
      <c r="O2866" s="108"/>
      <c r="P2866" s="108"/>
      <c r="Q2866" s="108"/>
      <c r="R2866" s="108"/>
      <c r="S2866" s="108"/>
      <c r="T2866" s="108"/>
      <c r="U2866" s="108"/>
      <c r="V2866" s="108"/>
      <c r="W2866" s="108"/>
      <c r="X2866" s="108"/>
      <c r="Y2866" s="108"/>
      <c r="Z2866" s="108"/>
      <c r="AA2866" s="108"/>
      <c r="AB2866" s="108"/>
      <c r="AC2866" s="108"/>
      <c r="AD2866" s="101"/>
      <c r="AE2866" s="101"/>
      <c r="AF2866" s="102"/>
      <c r="AG2866" s="102"/>
      <c r="AH2866" s="101"/>
      <c r="AI2866" s="101"/>
      <c r="AJ2866" s="101"/>
      <c r="AK2866" s="101"/>
      <c r="AL2866" s="108">
        <v>3</v>
      </c>
      <c r="AM2866" s="108">
        <v>455</v>
      </c>
      <c r="AN2866" s="108">
        <v>2450</v>
      </c>
      <c r="AO2866" s="108">
        <v>1113933</v>
      </c>
      <c r="AP2866" s="108">
        <v>5</v>
      </c>
      <c r="AQ2866" s="108">
        <v>588</v>
      </c>
      <c r="AR2866" s="108">
        <v>2312</v>
      </c>
      <c r="AS2866" s="108">
        <v>1356700</v>
      </c>
    </row>
    <row r="2867" spans="1:45" x14ac:dyDescent="0.2">
      <c r="A2867" s="114">
        <v>40799</v>
      </c>
      <c r="B2867" s="108">
        <v>57</v>
      </c>
      <c r="C2867" s="108">
        <v>141</v>
      </c>
      <c r="D2867" s="108">
        <v>2850</v>
      </c>
      <c r="E2867" s="108">
        <v>404125</v>
      </c>
      <c r="F2867" s="108">
        <v>90</v>
      </c>
      <c r="G2867" s="108">
        <v>173</v>
      </c>
      <c r="H2867" s="108">
        <v>2888</v>
      </c>
      <c r="I2867" s="108">
        <v>503328</v>
      </c>
      <c r="J2867" s="108"/>
      <c r="K2867" s="108"/>
      <c r="L2867" s="108"/>
      <c r="M2867" s="108"/>
      <c r="N2867" s="108">
        <v>303</v>
      </c>
      <c r="O2867" s="108">
        <v>198</v>
      </c>
      <c r="P2867" s="108">
        <v>2895</v>
      </c>
      <c r="Q2867" s="108">
        <v>584575</v>
      </c>
      <c r="R2867" s="108">
        <v>83</v>
      </c>
      <c r="S2867" s="108">
        <v>228</v>
      </c>
      <c r="T2867" s="108">
        <v>2810</v>
      </c>
      <c r="U2867" s="108">
        <v>648020</v>
      </c>
      <c r="V2867" s="108">
        <v>82</v>
      </c>
      <c r="W2867" s="108">
        <v>261</v>
      </c>
      <c r="X2867" s="108">
        <v>2720</v>
      </c>
      <c r="Y2867" s="108">
        <v>709180</v>
      </c>
      <c r="Z2867" s="108">
        <v>123</v>
      </c>
      <c r="AA2867" s="108">
        <v>296</v>
      </c>
      <c r="AB2867" s="108">
        <v>2754</v>
      </c>
      <c r="AC2867" s="108">
        <v>817485</v>
      </c>
      <c r="AD2867" s="108">
        <v>81</v>
      </c>
      <c r="AE2867" s="108">
        <v>338</v>
      </c>
      <c r="AF2867" s="108">
        <v>2684</v>
      </c>
      <c r="AG2867" s="108">
        <v>909353</v>
      </c>
      <c r="AH2867" s="108">
        <v>18</v>
      </c>
      <c r="AI2867" s="108">
        <v>369</v>
      </c>
      <c r="AJ2867" s="108">
        <v>2600</v>
      </c>
      <c r="AK2867" s="108">
        <v>958822</v>
      </c>
      <c r="AL2867" s="108"/>
      <c r="AM2867" s="108"/>
      <c r="AN2867" s="108"/>
      <c r="AO2867" s="108"/>
      <c r="AP2867" s="108"/>
      <c r="AQ2867" s="108"/>
      <c r="AR2867" s="108"/>
      <c r="AS2867" s="108"/>
    </row>
    <row r="2868" spans="1:45" x14ac:dyDescent="0.2">
      <c r="A2868" s="114">
        <v>40801</v>
      </c>
      <c r="B2868" s="105"/>
      <c r="C2868" s="105"/>
      <c r="D2868" s="137"/>
      <c r="E2868" s="137"/>
      <c r="F2868" s="105"/>
      <c r="G2868" s="105"/>
      <c r="H2868" s="137"/>
      <c r="I2868" s="137"/>
      <c r="J2868" s="105"/>
      <c r="K2868" s="105"/>
      <c r="L2868" s="137"/>
      <c r="M2868" s="137"/>
      <c r="N2868" s="105"/>
      <c r="O2868" s="105"/>
      <c r="P2868" s="137"/>
      <c r="Q2868" s="137"/>
      <c r="R2868" s="105"/>
      <c r="S2868" s="105"/>
      <c r="T2868" s="137"/>
      <c r="U2868" s="137"/>
      <c r="V2868" s="105"/>
      <c r="W2868" s="105"/>
      <c r="X2868" s="137"/>
      <c r="Y2868" s="137"/>
      <c r="Z2868" s="105"/>
      <c r="AA2868" s="105"/>
      <c r="AB2868" s="137"/>
      <c r="AC2868" s="137"/>
      <c r="AD2868" s="108">
        <v>1</v>
      </c>
      <c r="AE2868" s="108">
        <v>358</v>
      </c>
      <c r="AF2868" s="108">
        <v>2500</v>
      </c>
      <c r="AG2868" s="108">
        <v>895000</v>
      </c>
      <c r="AH2868" s="105"/>
      <c r="AI2868" s="105"/>
      <c r="AJ2868" s="137"/>
      <c r="AK2868" s="137"/>
      <c r="AL2868" s="108">
        <v>2</v>
      </c>
      <c r="AM2868" s="108">
        <v>481</v>
      </c>
      <c r="AN2868" s="108">
        <v>2500</v>
      </c>
      <c r="AO2868" s="108">
        <v>1202500</v>
      </c>
      <c r="AP2868" s="108">
        <v>3</v>
      </c>
      <c r="AQ2868" s="108">
        <v>531</v>
      </c>
      <c r="AR2868" s="108">
        <v>2250</v>
      </c>
      <c r="AS2868" s="108">
        <v>1198933</v>
      </c>
    </row>
    <row r="2869" spans="1:45" x14ac:dyDescent="0.2">
      <c r="A2869" s="114">
        <v>40801</v>
      </c>
      <c r="B2869" s="106">
        <v>11</v>
      </c>
      <c r="C2869" s="106">
        <v>111</v>
      </c>
      <c r="D2869" s="106">
        <v>2800</v>
      </c>
      <c r="E2869" s="106">
        <v>307100</v>
      </c>
      <c r="F2869" s="106">
        <v>7</v>
      </c>
      <c r="G2869" s="106">
        <v>137</v>
      </c>
      <c r="H2869" s="106">
        <v>2750</v>
      </c>
      <c r="I2869" s="106">
        <v>375571</v>
      </c>
      <c r="J2869" s="106">
        <v>25</v>
      </c>
      <c r="K2869" s="106">
        <v>160</v>
      </c>
      <c r="L2869" s="106">
        <v>2783</v>
      </c>
      <c r="M2869" s="106">
        <v>445484</v>
      </c>
      <c r="N2869" s="106">
        <v>109</v>
      </c>
      <c r="O2869" s="106">
        <v>209</v>
      </c>
      <c r="P2869" s="106">
        <v>2775</v>
      </c>
      <c r="Q2869" s="106">
        <v>578007</v>
      </c>
      <c r="R2869" s="106">
        <v>145</v>
      </c>
      <c r="S2869" s="106">
        <v>241</v>
      </c>
      <c r="T2869" s="106">
        <v>2743</v>
      </c>
      <c r="U2869" s="106">
        <v>661682</v>
      </c>
      <c r="V2869" s="106">
        <v>65</v>
      </c>
      <c r="W2869" s="106">
        <v>267</v>
      </c>
      <c r="X2869" s="106">
        <v>2753</v>
      </c>
      <c r="Y2869" s="106">
        <v>735518</v>
      </c>
      <c r="Z2869" s="106">
        <v>47</v>
      </c>
      <c r="AA2869" s="106">
        <v>307</v>
      </c>
      <c r="AB2869" s="106">
        <v>2700</v>
      </c>
      <c r="AC2869" s="106">
        <v>832040</v>
      </c>
      <c r="AD2869" s="109"/>
      <c r="AE2869" s="109"/>
      <c r="AF2869" s="109"/>
      <c r="AG2869" s="109"/>
      <c r="AH2869" s="106"/>
      <c r="AI2869" s="106"/>
      <c r="AJ2869" s="106"/>
      <c r="AK2869" s="106"/>
      <c r="AL2869" s="109">
        <v>5</v>
      </c>
      <c r="AM2869" s="109">
        <v>435</v>
      </c>
      <c r="AN2869" s="109">
        <v>2600</v>
      </c>
      <c r="AO2869" s="109">
        <v>1182480</v>
      </c>
      <c r="AP2869" s="109">
        <v>9</v>
      </c>
      <c r="AQ2869" s="109">
        <v>512</v>
      </c>
      <c r="AR2869" s="109">
        <v>2393</v>
      </c>
      <c r="AS2869" s="109">
        <v>1233511</v>
      </c>
    </row>
    <row r="2870" spans="1:45" x14ac:dyDescent="0.2">
      <c r="A2870" s="114">
        <v>40802</v>
      </c>
      <c r="B2870" s="108">
        <v>7</v>
      </c>
      <c r="C2870" s="108">
        <v>120</v>
      </c>
      <c r="D2870" s="108">
        <v>2850</v>
      </c>
      <c r="E2870" s="108">
        <v>341186</v>
      </c>
      <c r="F2870" s="101"/>
      <c r="G2870" s="101"/>
      <c r="H2870" s="101"/>
      <c r="I2870" s="101"/>
      <c r="J2870" s="108">
        <v>39</v>
      </c>
      <c r="K2870" s="108">
        <v>167</v>
      </c>
      <c r="L2870" s="108">
        <v>2875</v>
      </c>
      <c r="M2870" s="108">
        <v>481967</v>
      </c>
      <c r="N2870" s="101"/>
      <c r="O2870" s="101"/>
      <c r="P2870" s="102"/>
      <c r="Q2870" s="102"/>
      <c r="R2870" s="108">
        <v>151</v>
      </c>
      <c r="S2870" s="108">
        <v>236</v>
      </c>
      <c r="T2870" s="108">
        <v>2775</v>
      </c>
      <c r="U2870" s="108">
        <v>660613</v>
      </c>
      <c r="V2870" s="101"/>
      <c r="W2870" s="101"/>
      <c r="X2870" s="102"/>
      <c r="Y2870" s="102"/>
      <c r="Z2870" s="101"/>
      <c r="AA2870" s="101"/>
      <c r="AB2870" s="102"/>
      <c r="AC2870" s="102"/>
      <c r="AD2870" s="108">
        <v>1</v>
      </c>
      <c r="AE2870" s="108">
        <v>330</v>
      </c>
      <c r="AF2870" s="108">
        <v>2700</v>
      </c>
      <c r="AG2870" s="108">
        <v>891000</v>
      </c>
      <c r="AH2870" s="101"/>
      <c r="AI2870" s="101"/>
      <c r="AJ2870" s="101"/>
      <c r="AK2870" s="101"/>
      <c r="AL2870" s="101"/>
      <c r="AM2870" s="101"/>
      <c r="AN2870" s="101"/>
      <c r="AO2870" s="101"/>
      <c r="AP2870" s="108"/>
      <c r="AQ2870" s="108"/>
      <c r="AR2870" s="108"/>
      <c r="AS2870" s="108"/>
    </row>
    <row r="2871" spans="1:45" x14ac:dyDescent="0.2">
      <c r="A2871" s="114">
        <v>40805</v>
      </c>
      <c r="B2871" s="101"/>
      <c r="C2871" s="101"/>
      <c r="D2871" s="102"/>
      <c r="E2871" s="102"/>
      <c r="F2871" s="101"/>
      <c r="G2871" s="101"/>
      <c r="H2871" s="102"/>
      <c r="I2871" s="102"/>
      <c r="J2871" s="101"/>
      <c r="K2871" s="101"/>
      <c r="L2871" s="102"/>
      <c r="M2871" s="102"/>
      <c r="N2871" s="108"/>
      <c r="O2871" s="108"/>
      <c r="P2871" s="108"/>
      <c r="Q2871" s="108"/>
      <c r="R2871" s="108"/>
      <c r="S2871" s="108"/>
      <c r="T2871" s="108"/>
      <c r="U2871" s="108"/>
      <c r="V2871" s="101"/>
      <c r="W2871" s="101"/>
      <c r="X2871" s="102"/>
      <c r="Y2871" s="102"/>
      <c r="Z2871" s="101"/>
      <c r="AA2871" s="101"/>
      <c r="AB2871" s="102"/>
      <c r="AC2871" s="102"/>
      <c r="AD2871" s="101"/>
      <c r="AE2871" s="101"/>
      <c r="AF2871" s="102"/>
      <c r="AG2871" s="102"/>
      <c r="AH2871" s="101"/>
      <c r="AI2871" s="101"/>
      <c r="AJ2871" s="101"/>
      <c r="AK2871" s="101"/>
      <c r="AL2871" s="101"/>
      <c r="AM2871" s="101"/>
      <c r="AN2871" s="101"/>
      <c r="AO2871" s="101"/>
      <c r="AP2871" s="108">
        <v>1</v>
      </c>
      <c r="AQ2871" s="108">
        <v>782</v>
      </c>
      <c r="AR2871" s="108">
        <v>2400</v>
      </c>
      <c r="AS2871" s="108">
        <v>1876800</v>
      </c>
    </row>
    <row r="2872" spans="1:45" x14ac:dyDescent="0.2">
      <c r="A2872" s="114">
        <v>40806</v>
      </c>
      <c r="B2872" s="108"/>
      <c r="C2872" s="108"/>
      <c r="D2872" s="108"/>
      <c r="E2872" s="108"/>
      <c r="F2872" s="108">
        <v>57</v>
      </c>
      <c r="G2872" s="108">
        <v>141</v>
      </c>
      <c r="H2872" s="108">
        <v>3000</v>
      </c>
      <c r="I2872" s="108">
        <v>424182</v>
      </c>
      <c r="J2872" s="108">
        <v>181</v>
      </c>
      <c r="K2872" s="108">
        <v>169</v>
      </c>
      <c r="L2872" s="108">
        <v>2932</v>
      </c>
      <c r="M2872" s="108">
        <v>503490</v>
      </c>
      <c r="N2872" s="108">
        <v>278</v>
      </c>
      <c r="O2872" s="108">
        <v>195</v>
      </c>
      <c r="P2872" s="108">
        <v>2965</v>
      </c>
      <c r="Q2872" s="108">
        <v>585255</v>
      </c>
      <c r="R2872" s="108">
        <v>59</v>
      </c>
      <c r="S2872" s="108">
        <v>232</v>
      </c>
      <c r="T2872" s="108">
        <v>2790</v>
      </c>
      <c r="U2872" s="108">
        <v>650170</v>
      </c>
      <c r="V2872" s="108">
        <v>81</v>
      </c>
      <c r="W2872" s="108">
        <v>259</v>
      </c>
      <c r="X2872" s="108">
        <v>2770</v>
      </c>
      <c r="Y2872" s="108">
        <v>717452</v>
      </c>
      <c r="Z2872" s="108">
        <v>135</v>
      </c>
      <c r="AA2872" s="108">
        <v>299</v>
      </c>
      <c r="AB2872" s="108">
        <v>2702</v>
      </c>
      <c r="AC2872" s="108">
        <v>808487</v>
      </c>
      <c r="AD2872" s="108">
        <v>55</v>
      </c>
      <c r="AE2872" s="108">
        <v>348</v>
      </c>
      <c r="AF2872" s="108">
        <v>2640</v>
      </c>
      <c r="AG2872" s="108">
        <v>917878</v>
      </c>
      <c r="AH2872" s="101"/>
      <c r="AI2872" s="101"/>
      <c r="AJ2872" s="101"/>
      <c r="AK2872" s="101"/>
      <c r="AL2872" s="101"/>
      <c r="AM2872" s="101"/>
      <c r="AN2872" s="101"/>
      <c r="AO2872" s="101"/>
      <c r="AP2872" s="108"/>
      <c r="AQ2872" s="108"/>
      <c r="AR2872" s="108"/>
      <c r="AS2872" s="108"/>
    </row>
    <row r="2873" spans="1:45" x14ac:dyDescent="0.2">
      <c r="A2873" s="114">
        <v>40808</v>
      </c>
      <c r="B2873" s="108"/>
      <c r="C2873" s="108"/>
      <c r="D2873" s="108"/>
      <c r="E2873" s="108"/>
      <c r="F2873" s="101"/>
      <c r="G2873" s="101"/>
      <c r="H2873" s="101"/>
      <c r="I2873" s="101"/>
      <c r="J2873" s="108"/>
      <c r="K2873" s="108"/>
      <c r="L2873" s="108"/>
      <c r="M2873" s="108"/>
      <c r="N2873" s="101"/>
      <c r="O2873" s="101"/>
      <c r="P2873" s="102"/>
      <c r="Q2873" s="102"/>
      <c r="R2873" s="108"/>
      <c r="S2873" s="108"/>
      <c r="T2873" s="108"/>
      <c r="U2873" s="108"/>
      <c r="V2873" s="101"/>
      <c r="W2873" s="101"/>
      <c r="X2873" s="102"/>
      <c r="Y2873" s="102"/>
      <c r="Z2873" s="101"/>
      <c r="AA2873" s="101"/>
      <c r="AB2873" s="102"/>
      <c r="AC2873" s="102"/>
      <c r="AD2873" s="108"/>
      <c r="AE2873" s="108"/>
      <c r="AF2873" s="108"/>
      <c r="AG2873" s="108"/>
      <c r="AH2873" s="101"/>
      <c r="AI2873" s="101"/>
      <c r="AJ2873" s="101"/>
      <c r="AK2873" s="101"/>
      <c r="AL2873" s="101"/>
      <c r="AM2873" s="101"/>
      <c r="AN2873" s="101"/>
      <c r="AO2873" s="101"/>
      <c r="AP2873" s="108">
        <v>4</v>
      </c>
      <c r="AQ2873" s="108">
        <v>674</v>
      </c>
      <c r="AR2873" s="108">
        <v>2488</v>
      </c>
      <c r="AS2873" s="108">
        <v>1678100</v>
      </c>
    </row>
    <row r="2874" spans="1:45" x14ac:dyDescent="0.2">
      <c r="A2874" s="114">
        <v>40808</v>
      </c>
      <c r="B2874" s="108">
        <v>32</v>
      </c>
      <c r="C2874" s="108">
        <v>115</v>
      </c>
      <c r="D2874" s="108">
        <v>2512</v>
      </c>
      <c r="E2874" s="108">
        <v>308009</v>
      </c>
      <c r="F2874" s="101">
        <v>57</v>
      </c>
      <c r="G2874" s="101">
        <v>140</v>
      </c>
      <c r="H2874" s="101">
        <v>2730</v>
      </c>
      <c r="I2874" s="101">
        <v>385535</v>
      </c>
      <c r="J2874" s="108">
        <v>164</v>
      </c>
      <c r="K2874" s="108">
        <v>171</v>
      </c>
      <c r="L2874" s="108">
        <v>2800</v>
      </c>
      <c r="M2874" s="108">
        <v>484424</v>
      </c>
      <c r="N2874" s="101">
        <v>223</v>
      </c>
      <c r="O2874" s="101">
        <v>202</v>
      </c>
      <c r="P2874" s="103">
        <v>2747</v>
      </c>
      <c r="Q2874" s="103">
        <v>559941</v>
      </c>
      <c r="R2874" s="109">
        <v>183</v>
      </c>
      <c r="S2874" s="109">
        <v>238</v>
      </c>
      <c r="T2874" s="109">
        <v>2770</v>
      </c>
      <c r="U2874" s="109">
        <v>658155</v>
      </c>
      <c r="V2874" s="103">
        <v>182</v>
      </c>
      <c r="W2874" s="103">
        <v>267</v>
      </c>
      <c r="X2874" s="103">
        <v>2744</v>
      </c>
      <c r="Y2874" s="103">
        <v>731701</v>
      </c>
      <c r="Z2874" s="103">
        <v>154</v>
      </c>
      <c r="AA2874" s="103">
        <v>295</v>
      </c>
      <c r="AB2874" s="103">
        <v>2689</v>
      </c>
      <c r="AC2874" s="103">
        <v>790181</v>
      </c>
      <c r="AD2874" s="109">
        <v>59</v>
      </c>
      <c r="AE2874" s="109">
        <v>349</v>
      </c>
      <c r="AF2874" s="109">
        <v>2596</v>
      </c>
      <c r="AG2874" s="109">
        <v>910793</v>
      </c>
      <c r="AH2874" s="103"/>
      <c r="AI2874" s="103"/>
      <c r="AJ2874" s="103"/>
      <c r="AK2874" s="103"/>
      <c r="AL2874" s="103"/>
      <c r="AM2874" s="103"/>
      <c r="AN2874" s="103"/>
      <c r="AO2874" s="103"/>
      <c r="AP2874" s="109">
        <v>11</v>
      </c>
      <c r="AQ2874" s="109">
        <v>605</v>
      </c>
      <c r="AR2874" s="109">
        <v>2366</v>
      </c>
      <c r="AS2874" s="109">
        <v>1440444</v>
      </c>
    </row>
    <row r="2875" spans="1:45" x14ac:dyDescent="0.2">
      <c r="A2875" s="114">
        <v>40809</v>
      </c>
      <c r="B2875" s="108">
        <v>7</v>
      </c>
      <c r="C2875" s="108">
        <v>115</v>
      </c>
      <c r="D2875" s="108">
        <v>2700</v>
      </c>
      <c r="E2875" s="108">
        <v>311657</v>
      </c>
      <c r="F2875" s="108">
        <v>32</v>
      </c>
      <c r="G2875" s="108">
        <v>146</v>
      </c>
      <c r="H2875" s="108">
        <v>2700</v>
      </c>
      <c r="I2875" s="108">
        <v>402009</v>
      </c>
      <c r="J2875" s="108">
        <v>81</v>
      </c>
      <c r="K2875" s="108">
        <v>172</v>
      </c>
      <c r="L2875" s="108">
        <v>2812</v>
      </c>
      <c r="M2875" s="108">
        <v>484744</v>
      </c>
      <c r="N2875" s="108">
        <v>235</v>
      </c>
      <c r="O2875" s="108">
        <v>191</v>
      </c>
      <c r="P2875" s="108">
        <v>2871</v>
      </c>
      <c r="Q2875" s="108">
        <v>552450</v>
      </c>
      <c r="R2875" s="108">
        <v>12</v>
      </c>
      <c r="S2875" s="108">
        <v>223</v>
      </c>
      <c r="T2875" s="108">
        <v>2700</v>
      </c>
      <c r="U2875" s="108">
        <v>616767</v>
      </c>
      <c r="V2875" s="108">
        <v>4</v>
      </c>
      <c r="W2875" s="108">
        <v>273</v>
      </c>
      <c r="X2875" s="108">
        <v>2640</v>
      </c>
      <c r="Y2875" s="108">
        <v>720720</v>
      </c>
      <c r="Z2875" s="108"/>
      <c r="AA2875" s="108"/>
      <c r="AB2875" s="108"/>
      <c r="AC2875" s="108"/>
      <c r="AD2875" s="108"/>
      <c r="AE2875" s="108"/>
      <c r="AF2875" s="108"/>
      <c r="AG2875" s="108"/>
      <c r="AH2875" s="108">
        <v>2</v>
      </c>
      <c r="AI2875" s="108">
        <v>380</v>
      </c>
      <c r="AJ2875" s="108">
        <v>2400</v>
      </c>
      <c r="AK2875" s="108">
        <v>912000</v>
      </c>
      <c r="AL2875" s="101"/>
      <c r="AM2875" s="101"/>
      <c r="AN2875" s="101"/>
      <c r="AO2875" s="101"/>
      <c r="AP2875" s="108"/>
      <c r="AQ2875" s="108"/>
      <c r="AR2875" s="108"/>
      <c r="AS2875" s="108"/>
    </row>
    <row r="2876" spans="1:45" x14ac:dyDescent="0.2">
      <c r="A2876" s="114">
        <v>40812</v>
      </c>
      <c r="B2876" s="101"/>
      <c r="C2876" s="101"/>
      <c r="D2876" s="102"/>
      <c r="E2876" s="102"/>
      <c r="F2876" s="101"/>
      <c r="G2876" s="101"/>
      <c r="H2876" s="102"/>
      <c r="I2876" s="102"/>
      <c r="J2876" s="101"/>
      <c r="K2876" s="101"/>
      <c r="L2876" s="102"/>
      <c r="M2876" s="102"/>
      <c r="N2876" s="102"/>
      <c r="O2876" s="102"/>
      <c r="P2876" s="102"/>
      <c r="Q2876" s="102"/>
      <c r="R2876" s="101"/>
      <c r="S2876" s="101"/>
      <c r="T2876" s="102"/>
      <c r="U2876" s="102"/>
      <c r="V2876" s="101"/>
      <c r="W2876" s="101"/>
      <c r="X2876" s="102"/>
      <c r="Y2876" s="102"/>
      <c r="Z2876" s="101"/>
      <c r="AA2876" s="101"/>
      <c r="AB2876" s="102"/>
      <c r="AC2876" s="102"/>
      <c r="AD2876" s="101"/>
      <c r="AE2876" s="101"/>
      <c r="AF2876" s="102"/>
      <c r="AG2876" s="102"/>
      <c r="AH2876" s="108">
        <v>1</v>
      </c>
      <c r="AI2876" s="108">
        <v>374</v>
      </c>
      <c r="AJ2876" s="109">
        <v>2250</v>
      </c>
      <c r="AK2876" s="109">
        <v>841500</v>
      </c>
      <c r="AL2876" s="108">
        <v>10</v>
      </c>
      <c r="AM2876" s="108">
        <v>437</v>
      </c>
      <c r="AN2876" s="109">
        <v>2433</v>
      </c>
      <c r="AO2876" s="109">
        <v>1066980</v>
      </c>
      <c r="AP2876" s="108">
        <v>3</v>
      </c>
      <c r="AQ2876" s="108">
        <v>700</v>
      </c>
      <c r="AR2876" s="112">
        <v>2400</v>
      </c>
      <c r="AS2876" s="109">
        <v>1689500</v>
      </c>
    </row>
    <row r="2877" spans="1:45" x14ac:dyDescent="0.2">
      <c r="A2877" s="114">
        <v>40813</v>
      </c>
      <c r="B2877" s="108"/>
      <c r="C2877" s="108"/>
      <c r="D2877" s="108"/>
      <c r="E2877" s="108"/>
      <c r="F2877" s="108">
        <v>151</v>
      </c>
      <c r="G2877" s="108">
        <v>142</v>
      </c>
      <c r="H2877" s="109">
        <v>2842</v>
      </c>
      <c r="I2877" s="109">
        <v>404632</v>
      </c>
      <c r="J2877" s="108">
        <v>372</v>
      </c>
      <c r="K2877" s="108">
        <v>172</v>
      </c>
      <c r="L2877" s="109">
        <v>2878</v>
      </c>
      <c r="M2877" s="109">
        <v>498151</v>
      </c>
      <c r="N2877" s="108">
        <v>212</v>
      </c>
      <c r="O2877" s="108">
        <v>192</v>
      </c>
      <c r="P2877" s="109">
        <v>2839</v>
      </c>
      <c r="Q2877" s="109">
        <v>544036</v>
      </c>
      <c r="R2877" s="108">
        <v>128</v>
      </c>
      <c r="S2877" s="108">
        <v>227</v>
      </c>
      <c r="T2877" s="109">
        <v>2782</v>
      </c>
      <c r="U2877" s="109">
        <v>640916</v>
      </c>
      <c r="V2877" s="108">
        <v>88</v>
      </c>
      <c r="W2877" s="108">
        <v>259</v>
      </c>
      <c r="X2877" s="109">
        <v>2712</v>
      </c>
      <c r="Y2877" s="109">
        <v>710064</v>
      </c>
      <c r="Z2877" s="108">
        <v>183</v>
      </c>
      <c r="AA2877" s="108">
        <v>303</v>
      </c>
      <c r="AB2877" s="109">
        <v>2640</v>
      </c>
      <c r="AC2877" s="109">
        <v>803713</v>
      </c>
      <c r="AD2877" s="108">
        <v>107</v>
      </c>
      <c r="AE2877" s="108">
        <v>339</v>
      </c>
      <c r="AF2877" s="109">
        <v>2620</v>
      </c>
      <c r="AG2877" s="109">
        <v>893218</v>
      </c>
      <c r="AH2877" s="108">
        <v>72</v>
      </c>
      <c r="AI2877" s="108">
        <v>370</v>
      </c>
      <c r="AJ2877" s="109">
        <v>2650</v>
      </c>
      <c r="AK2877" s="109">
        <v>980309</v>
      </c>
      <c r="AL2877" s="108">
        <v>2</v>
      </c>
      <c r="AM2877" s="108">
        <v>416</v>
      </c>
      <c r="AN2877" s="109">
        <v>2450</v>
      </c>
      <c r="AO2877" s="109">
        <v>1019200</v>
      </c>
      <c r="AP2877" s="112">
        <v>1</v>
      </c>
      <c r="AQ2877" s="108">
        <v>568</v>
      </c>
      <c r="AR2877" s="112">
        <v>1600000</v>
      </c>
      <c r="AS2877" s="109">
        <v>1600000</v>
      </c>
    </row>
    <row r="2878" spans="1:45" x14ac:dyDescent="0.2">
      <c r="A2878" s="114">
        <v>40815</v>
      </c>
      <c r="B2878" s="112"/>
      <c r="C2878" s="112"/>
      <c r="D2878" s="112"/>
      <c r="E2878" s="112"/>
      <c r="F2878" s="108"/>
      <c r="G2878" s="108"/>
      <c r="H2878" s="108"/>
      <c r="I2878" s="108"/>
      <c r="J2878" s="108"/>
      <c r="K2878" s="108"/>
      <c r="L2878" s="108"/>
      <c r="M2878" s="108"/>
      <c r="N2878" s="108"/>
      <c r="O2878" s="108"/>
      <c r="P2878" s="108"/>
      <c r="Q2878" s="108"/>
      <c r="R2878" s="108"/>
      <c r="S2878" s="108"/>
      <c r="T2878" s="108"/>
      <c r="U2878" s="108"/>
      <c r="V2878" s="108"/>
      <c r="W2878" s="108"/>
      <c r="X2878" s="108"/>
      <c r="Y2878" s="108"/>
      <c r="Z2878" s="108"/>
      <c r="AA2878" s="108"/>
      <c r="AB2878" s="108"/>
      <c r="AC2878" s="108"/>
      <c r="AD2878" s="108"/>
      <c r="AE2878" s="108"/>
      <c r="AF2878" s="108"/>
      <c r="AG2878" s="108"/>
      <c r="AH2878" s="108"/>
      <c r="AI2878" s="108"/>
      <c r="AJ2878" s="108"/>
      <c r="AK2878" s="108"/>
      <c r="AL2878" s="108">
        <v>4</v>
      </c>
      <c r="AM2878" s="108">
        <v>500</v>
      </c>
      <c r="AN2878" s="109">
        <v>2340</v>
      </c>
      <c r="AO2878" s="109">
        <v>1182290</v>
      </c>
      <c r="AP2878" s="105"/>
      <c r="AQ2878" s="105"/>
      <c r="AR2878" s="137"/>
      <c r="AS2878" s="102"/>
    </row>
    <row r="2879" spans="1:45" x14ac:dyDescent="0.2">
      <c r="A2879" s="114">
        <v>40815</v>
      </c>
      <c r="B2879">
        <v>32</v>
      </c>
      <c r="C2879">
        <v>115</v>
      </c>
      <c r="D2879">
        <v>2176</v>
      </c>
      <c r="E2879">
        <v>281786</v>
      </c>
      <c r="F2879" s="101">
        <v>38</v>
      </c>
      <c r="G2879" s="101">
        <v>139</v>
      </c>
      <c r="H2879" s="101">
        <v>2525</v>
      </c>
      <c r="I2879" s="101">
        <v>355611</v>
      </c>
      <c r="J2879" s="101">
        <v>101</v>
      </c>
      <c r="K2879" s="101">
        <v>155</v>
      </c>
      <c r="L2879" s="101">
        <v>2706</v>
      </c>
      <c r="M2879" s="101">
        <v>425147</v>
      </c>
      <c r="N2879" s="101">
        <v>112</v>
      </c>
      <c r="O2879" s="101">
        <v>197</v>
      </c>
      <c r="P2879" s="101">
        <v>2800</v>
      </c>
      <c r="Q2879" s="101">
        <v>557984</v>
      </c>
      <c r="R2879" s="101">
        <v>170</v>
      </c>
      <c r="S2879" s="101">
        <v>238</v>
      </c>
      <c r="T2879" s="101">
        <v>2702</v>
      </c>
      <c r="U2879" s="55">
        <v>643078</v>
      </c>
      <c r="V2879" s="101">
        <v>212</v>
      </c>
      <c r="W2879" s="101">
        <v>260</v>
      </c>
      <c r="X2879" s="101">
        <v>2678</v>
      </c>
      <c r="Y2879" s="101">
        <v>695830</v>
      </c>
      <c r="Z2879" s="101">
        <v>41</v>
      </c>
      <c r="AA2879" s="101">
        <v>312</v>
      </c>
      <c r="AB2879" s="101">
        <v>2503</v>
      </c>
      <c r="AC2879" s="101">
        <v>807980</v>
      </c>
      <c r="AD2879" s="101">
        <v>1</v>
      </c>
      <c r="AE2879" s="101">
        <v>340</v>
      </c>
      <c r="AF2879" s="101">
        <v>2350</v>
      </c>
      <c r="AG2879" s="101">
        <v>799000</v>
      </c>
      <c r="AH2879" s="101">
        <v>21</v>
      </c>
      <c r="AI2879" s="101">
        <v>366</v>
      </c>
      <c r="AJ2879" s="103">
        <v>2450</v>
      </c>
      <c r="AK2879" s="103">
        <v>885029</v>
      </c>
      <c r="AL2879" s="101">
        <v>13</v>
      </c>
      <c r="AM2879" s="101">
        <v>411</v>
      </c>
      <c r="AN2879" s="103">
        <v>2550</v>
      </c>
      <c r="AO2879" s="103">
        <v>1046873</v>
      </c>
      <c r="AP2879" s="103">
        <v>14</v>
      </c>
      <c r="AQ2879" s="101">
        <v>590</v>
      </c>
      <c r="AR2879" s="103">
        <v>2300</v>
      </c>
      <c r="AS2879" s="103">
        <v>1394714</v>
      </c>
    </row>
    <row r="2880" spans="1:45" x14ac:dyDescent="0.2">
      <c r="A2880" s="143">
        <v>40816</v>
      </c>
      <c r="F2880" s="101">
        <v>16</v>
      </c>
      <c r="G2880" s="101">
        <v>140</v>
      </c>
      <c r="H2880" s="101">
        <v>2750</v>
      </c>
      <c r="I2880" s="101">
        <v>386162</v>
      </c>
      <c r="J2880" s="101">
        <v>115</v>
      </c>
      <c r="K2880" s="101">
        <v>170</v>
      </c>
      <c r="L2880" s="101">
        <v>2758</v>
      </c>
      <c r="M2880" s="101">
        <v>472419</v>
      </c>
      <c r="N2880" s="101">
        <v>174</v>
      </c>
      <c r="O2880" s="101">
        <v>194</v>
      </c>
      <c r="P2880" s="101">
        <v>2830</v>
      </c>
      <c r="Q2880" s="101">
        <v>557980</v>
      </c>
      <c r="R2880" s="101">
        <v>100</v>
      </c>
      <c r="S2880" s="101">
        <v>245</v>
      </c>
      <c r="T2880" s="101">
        <v>2750</v>
      </c>
      <c r="U2880" s="101">
        <v>673750</v>
      </c>
      <c r="V2880" s="101">
        <v>9</v>
      </c>
      <c r="W2880" s="101">
        <v>258</v>
      </c>
      <c r="X2880" s="101">
        <v>2540</v>
      </c>
      <c r="Y2880" s="101">
        <v>656449</v>
      </c>
      <c r="Z2880" s="101">
        <v>2</v>
      </c>
      <c r="AA2880" s="101">
        <v>297</v>
      </c>
      <c r="AB2880" s="101">
        <v>2500</v>
      </c>
      <c r="AC2880" s="101">
        <v>742500</v>
      </c>
    </row>
    <row r="2882" spans="1:45" x14ac:dyDescent="0.2">
      <c r="A2882" s="51">
        <v>40819</v>
      </c>
      <c r="AH2882">
        <v>3</v>
      </c>
      <c r="AI2882">
        <v>362</v>
      </c>
      <c r="AJ2882">
        <v>2300</v>
      </c>
      <c r="AK2882">
        <v>832600</v>
      </c>
    </row>
    <row r="2883" spans="1:45" x14ac:dyDescent="0.2">
      <c r="A2883" s="51">
        <v>40820</v>
      </c>
      <c r="B2883">
        <v>2</v>
      </c>
      <c r="C2883">
        <v>117</v>
      </c>
      <c r="D2883">
        <v>2900</v>
      </c>
      <c r="E2883">
        <v>339300</v>
      </c>
      <c r="F2883">
        <v>31</v>
      </c>
      <c r="G2883">
        <v>147</v>
      </c>
      <c r="H2883">
        <v>2850</v>
      </c>
      <c r="I2883">
        <v>422200</v>
      </c>
      <c r="J2883">
        <v>202</v>
      </c>
      <c r="K2883">
        <v>165</v>
      </c>
      <c r="L2883">
        <v>2889</v>
      </c>
      <c r="M2883">
        <v>479049</v>
      </c>
      <c r="N2883">
        <v>452</v>
      </c>
      <c r="O2883">
        <v>203</v>
      </c>
      <c r="P2883">
        <v>2867</v>
      </c>
      <c r="Q2883">
        <v>590835</v>
      </c>
      <c r="R2883">
        <v>138</v>
      </c>
      <c r="S2883">
        <v>233</v>
      </c>
      <c r="T2883">
        <v>2765</v>
      </c>
      <c r="U2883">
        <v>643198</v>
      </c>
      <c r="V2883">
        <v>132</v>
      </c>
      <c r="W2883">
        <v>259</v>
      </c>
      <c r="X2883">
        <v>2773</v>
      </c>
      <c r="Y2883">
        <v>717961</v>
      </c>
      <c r="Z2883">
        <v>114</v>
      </c>
      <c r="AA2883">
        <v>300</v>
      </c>
      <c r="AB2883">
        <v>2660</v>
      </c>
      <c r="AC2883">
        <v>799304</v>
      </c>
      <c r="AD2883">
        <v>52</v>
      </c>
      <c r="AE2883">
        <v>338</v>
      </c>
      <c r="AF2883">
        <v>2660</v>
      </c>
      <c r="AG2883">
        <v>902800</v>
      </c>
      <c r="AH2883">
        <v>22</v>
      </c>
      <c r="AI2883">
        <v>379</v>
      </c>
      <c r="AJ2883">
        <v>2570</v>
      </c>
      <c r="AK2883">
        <v>973033</v>
      </c>
      <c r="AP2883">
        <v>1</v>
      </c>
      <c r="AQ2883">
        <v>568</v>
      </c>
      <c r="AR2883">
        <v>2300</v>
      </c>
      <c r="AS2883">
        <v>1306400</v>
      </c>
    </row>
    <row r="2884" spans="1:45" x14ac:dyDescent="0.2">
      <c r="A2884" s="51">
        <v>40820</v>
      </c>
      <c r="B2884">
        <v>26</v>
      </c>
      <c r="C2884">
        <v>121</v>
      </c>
      <c r="D2884">
        <v>2250</v>
      </c>
      <c r="E2884">
        <v>325269</v>
      </c>
      <c r="F2884">
        <v>18</v>
      </c>
      <c r="G2884">
        <v>146</v>
      </c>
      <c r="H2884">
        <v>2800</v>
      </c>
      <c r="I2884">
        <v>409067</v>
      </c>
      <c r="J2884">
        <v>34</v>
      </c>
      <c r="K2884">
        <v>165</v>
      </c>
      <c r="L2884">
        <v>2675</v>
      </c>
      <c r="M2884">
        <v>446576</v>
      </c>
      <c r="N2884">
        <v>46</v>
      </c>
      <c r="O2884">
        <v>200</v>
      </c>
      <c r="P2884">
        <v>2850</v>
      </c>
      <c r="Q2884">
        <v>565198</v>
      </c>
      <c r="R2884">
        <v>147</v>
      </c>
      <c r="S2884">
        <v>234</v>
      </c>
      <c r="T2884">
        <v>2740</v>
      </c>
      <c r="U2884">
        <v>648997</v>
      </c>
      <c r="V2884">
        <v>23</v>
      </c>
      <c r="W2884">
        <v>254</v>
      </c>
      <c r="X2884">
        <v>2695</v>
      </c>
      <c r="Y2884">
        <v>697677</v>
      </c>
      <c r="Z2884">
        <v>20</v>
      </c>
      <c r="AA2884">
        <v>310</v>
      </c>
      <c r="AB2884">
        <v>2680</v>
      </c>
      <c r="AC2884">
        <v>829460</v>
      </c>
      <c r="AL2884">
        <v>56</v>
      </c>
      <c r="AM2884">
        <v>493</v>
      </c>
      <c r="AN2884">
        <v>2765</v>
      </c>
      <c r="AO2884">
        <v>1363441</v>
      </c>
      <c r="AP2884">
        <v>4</v>
      </c>
      <c r="AQ2884">
        <v>600</v>
      </c>
      <c r="AR2884">
        <v>2180</v>
      </c>
      <c r="AS2884">
        <v>1303470</v>
      </c>
    </row>
    <row r="2885" spans="1:45" x14ac:dyDescent="0.2">
      <c r="A2885" s="51">
        <v>40822</v>
      </c>
      <c r="AP2885">
        <v>2</v>
      </c>
      <c r="AQ2885">
        <v>619</v>
      </c>
      <c r="AR2885">
        <v>2575</v>
      </c>
      <c r="AS2885">
        <v>1592550</v>
      </c>
    </row>
    <row r="2886" spans="1:45" x14ac:dyDescent="0.2">
      <c r="A2886" s="51">
        <v>40823</v>
      </c>
      <c r="F2886">
        <v>26</v>
      </c>
      <c r="G2886">
        <v>137</v>
      </c>
      <c r="H2886">
        <v>2783</v>
      </c>
      <c r="I2886">
        <v>381688</v>
      </c>
      <c r="J2886">
        <v>75</v>
      </c>
      <c r="K2886">
        <v>175</v>
      </c>
      <c r="L2886">
        <v>2833</v>
      </c>
      <c r="M2886">
        <v>494689</v>
      </c>
      <c r="N2886">
        <v>132</v>
      </c>
      <c r="O2886">
        <v>191</v>
      </c>
      <c r="P2886">
        <v>2950</v>
      </c>
      <c r="Q2886">
        <v>568348</v>
      </c>
      <c r="R2886">
        <v>27</v>
      </c>
      <c r="S2886">
        <v>227</v>
      </c>
      <c r="T2886">
        <v>2775</v>
      </c>
      <c r="U2886">
        <v>635859</v>
      </c>
      <c r="Z2886">
        <v>8</v>
      </c>
      <c r="AA2886">
        <v>287</v>
      </c>
      <c r="AB2886">
        <v>2660</v>
      </c>
      <c r="AC2886">
        <v>762755</v>
      </c>
    </row>
    <row r="2887" spans="1:45" x14ac:dyDescent="0.2">
      <c r="A2887" s="51">
        <v>40826</v>
      </c>
      <c r="AP2887">
        <v>2</v>
      </c>
      <c r="AQ2887">
        <v>517</v>
      </c>
      <c r="AR2887">
        <v>2350</v>
      </c>
      <c r="AS2887">
        <v>1213200</v>
      </c>
    </row>
    <row r="2888" spans="1:45" x14ac:dyDescent="0.2">
      <c r="A2888" s="51">
        <v>40827</v>
      </c>
      <c r="B2888">
        <v>22</v>
      </c>
      <c r="C2888">
        <v>122</v>
      </c>
      <c r="D2888">
        <v>2650</v>
      </c>
      <c r="E2888">
        <v>324264</v>
      </c>
      <c r="F2888">
        <v>60</v>
      </c>
      <c r="G2888">
        <v>134</v>
      </c>
      <c r="H2888">
        <v>2750</v>
      </c>
      <c r="I2888">
        <v>369473</v>
      </c>
      <c r="J2888">
        <v>85</v>
      </c>
      <c r="K2888">
        <v>160</v>
      </c>
      <c r="L2888">
        <v>2875</v>
      </c>
      <c r="M2888">
        <v>464315</v>
      </c>
      <c r="N2888">
        <v>189</v>
      </c>
      <c r="O2888">
        <v>194</v>
      </c>
      <c r="P2888">
        <v>2850</v>
      </c>
      <c r="Q2888">
        <v>552592</v>
      </c>
      <c r="R2888">
        <v>219</v>
      </c>
      <c r="S2888">
        <v>232</v>
      </c>
      <c r="T2888">
        <v>2705</v>
      </c>
      <c r="U2888">
        <v>628529</v>
      </c>
      <c r="V2888">
        <v>61</v>
      </c>
      <c r="W2888">
        <v>258</v>
      </c>
      <c r="X2888">
        <v>2680</v>
      </c>
      <c r="Y2888">
        <v>691265</v>
      </c>
      <c r="Z2888">
        <v>164</v>
      </c>
      <c r="AA2888">
        <v>297</v>
      </c>
      <c r="AB2888">
        <v>2671</v>
      </c>
      <c r="AC2888">
        <v>796908</v>
      </c>
      <c r="AD2888">
        <v>76</v>
      </c>
      <c r="AE2888">
        <v>342</v>
      </c>
      <c r="AF2888">
        <v>2644</v>
      </c>
      <c r="AG2888">
        <v>908427</v>
      </c>
    </row>
    <row r="2889" spans="1:45" x14ac:dyDescent="0.2">
      <c r="A2889" s="51">
        <v>40827</v>
      </c>
      <c r="J2889">
        <v>16</v>
      </c>
      <c r="K2889">
        <v>170</v>
      </c>
      <c r="L2889">
        <v>2850</v>
      </c>
      <c r="M2889">
        <v>485569</v>
      </c>
      <c r="N2889">
        <v>11</v>
      </c>
      <c r="O2889">
        <v>182</v>
      </c>
      <c r="P2889">
        <v>2700</v>
      </c>
      <c r="Q2889">
        <v>491891</v>
      </c>
      <c r="R2889">
        <v>21</v>
      </c>
      <c r="S2889">
        <v>249</v>
      </c>
      <c r="T2889">
        <v>2660</v>
      </c>
      <c r="U2889">
        <v>662467</v>
      </c>
      <c r="AD2889">
        <v>18</v>
      </c>
      <c r="AE2889">
        <v>323</v>
      </c>
      <c r="AF2889">
        <v>2700</v>
      </c>
      <c r="AG2889">
        <v>872100</v>
      </c>
      <c r="AP2889">
        <v>1</v>
      </c>
      <c r="AQ2889">
        <v>694</v>
      </c>
      <c r="AR2889">
        <v>2420</v>
      </c>
      <c r="AS2889">
        <v>1679480</v>
      </c>
    </row>
    <row r="2890" spans="1:45" x14ac:dyDescent="0.2">
      <c r="A2890" s="51">
        <v>40829</v>
      </c>
      <c r="AP2890">
        <v>4</v>
      </c>
      <c r="AQ2890">
        <v>672</v>
      </c>
      <c r="AR2890">
        <v>2388</v>
      </c>
      <c r="AS2890">
        <v>1605500</v>
      </c>
    </row>
    <row r="2891" spans="1:45" x14ac:dyDescent="0.2">
      <c r="A2891" s="51">
        <v>40829</v>
      </c>
      <c r="F2891">
        <v>61</v>
      </c>
      <c r="G2891">
        <v>139</v>
      </c>
      <c r="H2891">
        <v>2840</v>
      </c>
      <c r="I2891">
        <v>390184</v>
      </c>
      <c r="J2891">
        <v>11</v>
      </c>
      <c r="K2891">
        <v>161</v>
      </c>
      <c r="L2891">
        <v>2825</v>
      </c>
      <c r="M2891">
        <v>455609</v>
      </c>
      <c r="N2891">
        <v>123</v>
      </c>
      <c r="O2891">
        <v>194</v>
      </c>
      <c r="P2891">
        <v>2910</v>
      </c>
      <c r="Q2891">
        <v>550162</v>
      </c>
      <c r="R2891">
        <v>67</v>
      </c>
      <c r="S2891">
        <v>233</v>
      </c>
      <c r="T2891">
        <v>2860</v>
      </c>
      <c r="U2891">
        <v>666693</v>
      </c>
      <c r="V2891">
        <v>119</v>
      </c>
      <c r="W2891">
        <v>261</v>
      </c>
      <c r="X2891">
        <v>2833</v>
      </c>
      <c r="Y2891">
        <v>749332</v>
      </c>
      <c r="Z2891">
        <v>61</v>
      </c>
      <c r="AA2891">
        <v>307</v>
      </c>
      <c r="AB2891">
        <v>2735</v>
      </c>
      <c r="AC2891">
        <v>834456</v>
      </c>
      <c r="AD2891">
        <v>77</v>
      </c>
      <c r="AE2891">
        <v>330</v>
      </c>
      <c r="AF2891">
        <v>2692</v>
      </c>
      <c r="AG2891">
        <v>878289</v>
      </c>
      <c r="AH2891">
        <v>16</v>
      </c>
      <c r="AI2891">
        <v>361</v>
      </c>
      <c r="AJ2891">
        <v>2720</v>
      </c>
      <c r="AK2891">
        <v>982260</v>
      </c>
      <c r="AP2891">
        <v>2</v>
      </c>
      <c r="AQ2891">
        <v>715</v>
      </c>
      <c r="AR2891">
        <v>2200</v>
      </c>
      <c r="AS2891">
        <v>1579500</v>
      </c>
    </row>
    <row r="2892" spans="1:45" x14ac:dyDescent="0.2">
      <c r="A2892" s="51">
        <v>40830</v>
      </c>
    </row>
    <row r="2893" spans="1:45" x14ac:dyDescent="0.2">
      <c r="A2893" s="51">
        <v>40834</v>
      </c>
      <c r="F2893">
        <v>34</v>
      </c>
      <c r="G2893">
        <v>137</v>
      </c>
      <c r="H2893">
        <v>2775</v>
      </c>
      <c r="I2893">
        <v>381056</v>
      </c>
      <c r="J2893">
        <v>183</v>
      </c>
      <c r="K2893">
        <v>163</v>
      </c>
      <c r="L2893">
        <v>2789</v>
      </c>
      <c r="M2893">
        <v>452877</v>
      </c>
      <c r="N2893">
        <v>444</v>
      </c>
      <c r="O2893">
        <v>198</v>
      </c>
      <c r="P2893">
        <v>2777</v>
      </c>
      <c r="Q2893">
        <v>563006</v>
      </c>
      <c r="R2893">
        <v>65</v>
      </c>
      <c r="S2893">
        <v>227</v>
      </c>
      <c r="T2893">
        <v>2710</v>
      </c>
      <c r="U2893">
        <v>615174</v>
      </c>
      <c r="V2893">
        <v>73</v>
      </c>
      <c r="W2893">
        <v>261</v>
      </c>
      <c r="X2893">
        <v>2560</v>
      </c>
      <c r="Y2893">
        <v>696167</v>
      </c>
      <c r="Z2893">
        <v>95</v>
      </c>
      <c r="AA2893">
        <v>293</v>
      </c>
      <c r="AB2893">
        <v>2673</v>
      </c>
      <c r="AC2893">
        <v>781031</v>
      </c>
      <c r="AD2893">
        <v>23</v>
      </c>
      <c r="AE2893">
        <v>341</v>
      </c>
      <c r="AF2893">
        <v>2680</v>
      </c>
      <c r="AG2893">
        <v>922212</v>
      </c>
    </row>
    <row r="2894" spans="1:45" x14ac:dyDescent="0.2">
      <c r="A2894" s="51">
        <v>40834</v>
      </c>
      <c r="J2894">
        <v>76</v>
      </c>
      <c r="K2894">
        <v>168</v>
      </c>
      <c r="L2894">
        <v>2738</v>
      </c>
      <c r="M2894">
        <v>461154</v>
      </c>
      <c r="N2894">
        <v>118</v>
      </c>
      <c r="O2894">
        <v>202</v>
      </c>
      <c r="P2894">
        <v>2769</v>
      </c>
      <c r="Q2894">
        <v>556647</v>
      </c>
      <c r="R2894">
        <v>272</v>
      </c>
      <c r="S2894">
        <v>235</v>
      </c>
      <c r="T2894">
        <v>2731</v>
      </c>
      <c r="U2894">
        <v>641386</v>
      </c>
      <c r="V2894">
        <v>336</v>
      </c>
      <c r="W2894">
        <v>262</v>
      </c>
      <c r="X2894">
        <v>2651</v>
      </c>
      <c r="Y2894">
        <v>695345</v>
      </c>
      <c r="Z2894">
        <v>127</v>
      </c>
      <c r="AA2894">
        <v>299</v>
      </c>
      <c r="AB2894">
        <v>2610</v>
      </c>
      <c r="AC2894">
        <v>780154</v>
      </c>
      <c r="AD2894">
        <v>27</v>
      </c>
      <c r="AE2894">
        <v>335</v>
      </c>
      <c r="AF2894">
        <v>2530</v>
      </c>
      <c r="AG2894">
        <v>863647</v>
      </c>
      <c r="AH2894">
        <v>37</v>
      </c>
      <c r="AI2894">
        <v>377</v>
      </c>
      <c r="AJ2894">
        <v>2533</v>
      </c>
      <c r="AK2894">
        <v>945643</v>
      </c>
      <c r="AP2894">
        <v>19</v>
      </c>
      <c r="AQ2894">
        <v>440</v>
      </c>
      <c r="AR2894">
        <v>2373</v>
      </c>
      <c r="AS2894">
        <v>1085794</v>
      </c>
    </row>
    <row r="2895" spans="1:45" x14ac:dyDescent="0.2">
      <c r="A2895" s="51">
        <v>40836</v>
      </c>
    </row>
    <row r="2896" spans="1:45" x14ac:dyDescent="0.2">
      <c r="A2896" s="51">
        <v>40837</v>
      </c>
      <c r="B2896">
        <v>16</v>
      </c>
      <c r="C2896">
        <v>188</v>
      </c>
      <c r="D2896">
        <v>2550</v>
      </c>
      <c r="E2896">
        <v>296781</v>
      </c>
      <c r="F2896">
        <v>14</v>
      </c>
      <c r="G2896">
        <v>146</v>
      </c>
      <c r="H2896">
        <v>2725</v>
      </c>
      <c r="I2896">
        <v>411664</v>
      </c>
      <c r="J2896">
        <v>67</v>
      </c>
      <c r="K2896">
        <v>161</v>
      </c>
      <c r="L2896">
        <v>2700</v>
      </c>
      <c r="M2896">
        <v>432416</v>
      </c>
      <c r="N2896">
        <v>55</v>
      </c>
      <c r="O2896">
        <v>196</v>
      </c>
      <c r="P2896">
        <v>2770</v>
      </c>
      <c r="Q2896">
        <v>539649</v>
      </c>
      <c r="R2896">
        <v>23</v>
      </c>
      <c r="S2896">
        <v>227</v>
      </c>
      <c r="T2896">
        <v>2750</v>
      </c>
      <c r="U2896">
        <v>623174</v>
      </c>
      <c r="V2896">
        <v>4</v>
      </c>
      <c r="W2896">
        <v>258</v>
      </c>
      <c r="X2896">
        <v>2600</v>
      </c>
      <c r="Y2896">
        <v>670800</v>
      </c>
      <c r="AP2896">
        <v>1</v>
      </c>
      <c r="AQ2896">
        <v>660</v>
      </c>
      <c r="AR2896">
        <v>2350</v>
      </c>
      <c r="AS2896">
        <v>1551000</v>
      </c>
    </row>
    <row r="2897" spans="1:45" x14ac:dyDescent="0.2">
      <c r="A2897" s="51">
        <v>40840</v>
      </c>
      <c r="AL2897">
        <v>6</v>
      </c>
      <c r="AM2897">
        <v>489</v>
      </c>
      <c r="AN2897">
        <v>2680</v>
      </c>
      <c r="AO2897">
        <v>1311413</v>
      </c>
      <c r="AP2897">
        <v>3</v>
      </c>
      <c r="AQ2897">
        <v>639</v>
      </c>
      <c r="AR2897">
        <v>2450</v>
      </c>
      <c r="AS2897">
        <v>1551900</v>
      </c>
    </row>
    <row r="2898" spans="1:45" x14ac:dyDescent="0.2">
      <c r="A2898" s="51">
        <v>40841</v>
      </c>
      <c r="B2898">
        <v>20</v>
      </c>
      <c r="C2898">
        <v>126</v>
      </c>
      <c r="D2898">
        <v>2750</v>
      </c>
      <c r="E2898">
        <v>345125</v>
      </c>
      <c r="F2898">
        <v>34</v>
      </c>
      <c r="G2898">
        <v>147</v>
      </c>
      <c r="H2898">
        <v>2475</v>
      </c>
      <c r="I2898">
        <v>382500</v>
      </c>
      <c r="J2898">
        <v>140</v>
      </c>
      <c r="K2898">
        <v>165</v>
      </c>
      <c r="L2898">
        <v>2761</v>
      </c>
      <c r="M2898">
        <v>456886</v>
      </c>
      <c r="N2898">
        <v>153</v>
      </c>
      <c r="O2898">
        <v>196</v>
      </c>
      <c r="P2898">
        <v>2733</v>
      </c>
      <c r="Q2898">
        <v>537321</v>
      </c>
      <c r="R2898">
        <v>49</v>
      </c>
      <c r="S2898">
        <v>223</v>
      </c>
      <c r="T2898">
        <v>2800</v>
      </c>
      <c r="U2898">
        <v>623800</v>
      </c>
      <c r="V2898">
        <v>192</v>
      </c>
      <c r="W2898">
        <v>258</v>
      </c>
      <c r="X2898">
        <v>2718</v>
      </c>
      <c r="Y2898">
        <v>700492</v>
      </c>
      <c r="Z2898">
        <v>170</v>
      </c>
      <c r="AA2898">
        <v>297</v>
      </c>
      <c r="AB2898">
        <v>2605</v>
      </c>
      <c r="AC2898">
        <v>773366</v>
      </c>
      <c r="AD2898">
        <v>64</v>
      </c>
      <c r="AE2898">
        <v>350</v>
      </c>
      <c r="AF2898">
        <v>2615</v>
      </c>
      <c r="AG2898">
        <v>920675</v>
      </c>
      <c r="AH2898">
        <v>35</v>
      </c>
      <c r="AI2898">
        <v>384</v>
      </c>
      <c r="AJ2898">
        <v>2620</v>
      </c>
      <c r="AK2898">
        <v>1005470</v>
      </c>
      <c r="AP2898">
        <v>8</v>
      </c>
      <c r="AQ2898">
        <v>134</v>
      </c>
      <c r="AR2898">
        <v>2200</v>
      </c>
      <c r="AS2898">
        <v>295350</v>
      </c>
    </row>
    <row r="2899" spans="1:45" x14ac:dyDescent="0.2">
      <c r="A2899" s="51">
        <v>40841</v>
      </c>
      <c r="B2899">
        <v>36</v>
      </c>
      <c r="C2899">
        <v>124</v>
      </c>
      <c r="D2899">
        <v>2467</v>
      </c>
      <c r="E2899">
        <v>315911</v>
      </c>
      <c r="F2899">
        <v>10</v>
      </c>
      <c r="G2899">
        <v>140</v>
      </c>
      <c r="H2899">
        <v>2625</v>
      </c>
      <c r="I2899">
        <v>377950</v>
      </c>
      <c r="J2899">
        <v>64</v>
      </c>
      <c r="K2899">
        <v>165</v>
      </c>
      <c r="L2899">
        <v>2650</v>
      </c>
      <c r="M2899">
        <v>436733</v>
      </c>
      <c r="N2899">
        <v>216</v>
      </c>
      <c r="O2899">
        <v>198</v>
      </c>
      <c r="P2899">
        <v>2765</v>
      </c>
      <c r="Q2899">
        <v>545872</v>
      </c>
      <c r="R2899">
        <v>224</v>
      </c>
      <c r="S2899">
        <v>230</v>
      </c>
      <c r="T2899">
        <v>2700</v>
      </c>
      <c r="U2899">
        <v>609529</v>
      </c>
      <c r="V2899">
        <v>19</v>
      </c>
      <c r="W2899">
        <v>258</v>
      </c>
      <c r="X2899">
        <v>2100</v>
      </c>
      <c r="Y2899">
        <v>542684</v>
      </c>
      <c r="Z2899">
        <v>88</v>
      </c>
      <c r="AA2899">
        <v>296</v>
      </c>
      <c r="AB2899">
        <v>2613</v>
      </c>
      <c r="AC2899">
        <v>779304</v>
      </c>
      <c r="AD2899">
        <v>16</v>
      </c>
      <c r="AE2899">
        <v>336</v>
      </c>
      <c r="AF2899">
        <v>2480</v>
      </c>
      <c r="AG2899">
        <v>838360</v>
      </c>
      <c r="AP2899">
        <v>13</v>
      </c>
      <c r="AQ2899">
        <v>618</v>
      </c>
      <c r="AR2899">
        <v>2335</v>
      </c>
      <c r="AS2899">
        <v>1470043</v>
      </c>
    </row>
    <row r="2900" spans="1:45" x14ac:dyDescent="0.2">
      <c r="A2900" s="51">
        <v>40843</v>
      </c>
      <c r="AL2900">
        <v>13</v>
      </c>
      <c r="AM2900">
        <v>433</v>
      </c>
      <c r="AN2900">
        <v>2485</v>
      </c>
      <c r="AO2900">
        <v>1125197</v>
      </c>
      <c r="AP2900">
        <v>2</v>
      </c>
      <c r="AQ2900">
        <v>628</v>
      </c>
      <c r="AR2900">
        <v>2525</v>
      </c>
      <c r="AS2900">
        <v>1580900</v>
      </c>
    </row>
    <row r="2901" spans="1:45" x14ac:dyDescent="0.2">
      <c r="A2901" s="51">
        <v>40843</v>
      </c>
      <c r="F2901">
        <v>1</v>
      </c>
      <c r="G2901">
        <v>140</v>
      </c>
      <c r="H2901">
        <v>2650</v>
      </c>
      <c r="I2901">
        <v>371000</v>
      </c>
      <c r="J2901">
        <v>25</v>
      </c>
      <c r="K2901">
        <v>169</v>
      </c>
      <c r="L2901">
        <v>2725</v>
      </c>
      <c r="M2901">
        <v>457636</v>
      </c>
      <c r="N2901">
        <v>124</v>
      </c>
      <c r="O2901">
        <v>192</v>
      </c>
      <c r="P2901">
        <v>2800</v>
      </c>
      <c r="Q2901">
        <v>554213</v>
      </c>
      <c r="R2901">
        <v>69</v>
      </c>
      <c r="S2901">
        <v>241</v>
      </c>
      <c r="T2901">
        <v>2705</v>
      </c>
      <c r="U2901">
        <v>654360</v>
      </c>
      <c r="Z2901">
        <v>3</v>
      </c>
      <c r="AA2901">
        <v>283</v>
      </c>
      <c r="AB2901">
        <v>2600</v>
      </c>
      <c r="AC2901">
        <v>736667</v>
      </c>
    </row>
    <row r="2902" spans="1:45" x14ac:dyDescent="0.2">
      <c r="A2902" s="51">
        <v>40844</v>
      </c>
      <c r="F2902">
        <v>1</v>
      </c>
      <c r="G2902">
        <v>140</v>
      </c>
      <c r="H2902">
        <v>2650</v>
      </c>
      <c r="I2902">
        <v>371000</v>
      </c>
      <c r="J2902">
        <v>25</v>
      </c>
      <c r="K2902">
        <v>169</v>
      </c>
      <c r="L2902">
        <v>2725</v>
      </c>
      <c r="M2902">
        <v>457636</v>
      </c>
      <c r="N2902">
        <v>124</v>
      </c>
      <c r="O2902">
        <v>192</v>
      </c>
      <c r="P2902">
        <v>2800</v>
      </c>
      <c r="Q2902">
        <v>554213</v>
      </c>
      <c r="R2902">
        <v>69</v>
      </c>
      <c r="S2902">
        <v>241</v>
      </c>
      <c r="T2902">
        <v>2705</v>
      </c>
      <c r="U2902">
        <v>654360</v>
      </c>
      <c r="Z2902">
        <v>3</v>
      </c>
      <c r="AA2902">
        <v>283</v>
      </c>
      <c r="AB2902">
        <v>2600</v>
      </c>
      <c r="AC2902">
        <v>736667</v>
      </c>
    </row>
    <row r="2903" spans="1:45" x14ac:dyDescent="0.2">
      <c r="A2903" s="51">
        <v>40847</v>
      </c>
      <c r="AP2903">
        <v>3</v>
      </c>
      <c r="AQ2903">
        <v>565</v>
      </c>
      <c r="AR2903">
        <v>2233</v>
      </c>
      <c r="AS2903">
        <v>1255700</v>
      </c>
    </row>
    <row r="2905" spans="1:45" x14ac:dyDescent="0.2">
      <c r="A2905" s="51">
        <v>40848</v>
      </c>
      <c r="B2905">
        <v>9</v>
      </c>
      <c r="C2905">
        <v>116</v>
      </c>
      <c r="D2905">
        <v>2400</v>
      </c>
      <c r="E2905">
        <v>277333</v>
      </c>
      <c r="F2905">
        <v>52</v>
      </c>
      <c r="G2905">
        <v>140</v>
      </c>
      <c r="H2905">
        <v>2600</v>
      </c>
      <c r="I2905">
        <v>360090</v>
      </c>
      <c r="J2905">
        <v>73</v>
      </c>
      <c r="K2905">
        <v>166</v>
      </c>
      <c r="L2905">
        <v>2762</v>
      </c>
      <c r="M2905">
        <v>457252</v>
      </c>
      <c r="N2905">
        <v>337</v>
      </c>
      <c r="O2905">
        <v>195</v>
      </c>
      <c r="P2905">
        <v>2675</v>
      </c>
      <c r="Q2905">
        <v>551443</v>
      </c>
      <c r="R2905">
        <v>138</v>
      </c>
      <c r="S2905">
        <v>234</v>
      </c>
      <c r="T2905">
        <v>2756</v>
      </c>
      <c r="U2905">
        <v>648569</v>
      </c>
      <c r="V2905">
        <v>129</v>
      </c>
      <c r="W2905">
        <v>264</v>
      </c>
      <c r="X2905">
        <v>2654</v>
      </c>
      <c r="Y2905">
        <v>702830</v>
      </c>
      <c r="Z2905">
        <v>60</v>
      </c>
      <c r="AA2905">
        <v>310</v>
      </c>
      <c r="AB2905">
        <v>2687</v>
      </c>
      <c r="AC2905">
        <v>833041</v>
      </c>
      <c r="AD2905">
        <v>84</v>
      </c>
      <c r="AE2905">
        <v>343</v>
      </c>
      <c r="AF2905">
        <v>2696</v>
      </c>
      <c r="AG2905">
        <v>925091</v>
      </c>
      <c r="AH2905">
        <v>10</v>
      </c>
      <c r="AI2905">
        <v>368</v>
      </c>
      <c r="AJ2905">
        <v>2580</v>
      </c>
      <c r="AK2905">
        <v>948924</v>
      </c>
    </row>
    <row r="2906" spans="1:45" x14ac:dyDescent="0.2">
      <c r="A2906" s="51">
        <v>40850</v>
      </c>
      <c r="AH2906">
        <v>1</v>
      </c>
      <c r="AI2906">
        <v>372</v>
      </c>
      <c r="AJ2906">
        <v>2350</v>
      </c>
      <c r="AK2906">
        <v>874200</v>
      </c>
      <c r="AP2906">
        <v>2</v>
      </c>
      <c r="AQ2906">
        <v>630</v>
      </c>
      <c r="AR2906">
        <v>1925</v>
      </c>
      <c r="AS2906">
        <v>1212600</v>
      </c>
    </row>
    <row r="2907" spans="1:45" x14ac:dyDescent="0.2">
      <c r="A2907" s="51">
        <v>40850</v>
      </c>
      <c r="B2907">
        <v>13</v>
      </c>
      <c r="C2907">
        <v>104</v>
      </c>
      <c r="D2907">
        <v>2225</v>
      </c>
      <c r="E2907">
        <v>224985</v>
      </c>
      <c r="F2907">
        <v>39</v>
      </c>
      <c r="G2907">
        <v>139</v>
      </c>
      <c r="H2907">
        <v>2658</v>
      </c>
      <c r="I2907">
        <v>368887</v>
      </c>
      <c r="J2907">
        <v>116</v>
      </c>
      <c r="K2907">
        <v>167</v>
      </c>
      <c r="L2907">
        <v>2767</v>
      </c>
      <c r="M2907">
        <v>463557</v>
      </c>
      <c r="N2907">
        <v>117</v>
      </c>
      <c r="O2907">
        <v>208</v>
      </c>
      <c r="P2907">
        <v>2775</v>
      </c>
      <c r="Q2907">
        <v>576625</v>
      </c>
      <c r="R2907">
        <v>189</v>
      </c>
      <c r="S2907">
        <v>235</v>
      </c>
      <c r="T2907">
        <v>2652</v>
      </c>
      <c r="U2907">
        <v>636096</v>
      </c>
      <c r="V2907">
        <v>28</v>
      </c>
      <c r="W2907">
        <v>255</v>
      </c>
      <c r="X2907">
        <v>2630</v>
      </c>
      <c r="Y2907">
        <v>691886</v>
      </c>
      <c r="Z2907">
        <v>151</v>
      </c>
      <c r="AA2907">
        <v>303</v>
      </c>
      <c r="AB2907">
        <v>2642</v>
      </c>
      <c r="AC2907">
        <v>806253</v>
      </c>
      <c r="AD2907">
        <v>38</v>
      </c>
      <c r="AE2907">
        <v>343</v>
      </c>
      <c r="AF2907">
        <v>2630</v>
      </c>
      <c r="AG2907">
        <v>903545</v>
      </c>
      <c r="AP2907">
        <v>23</v>
      </c>
      <c r="AQ2907">
        <v>437</v>
      </c>
      <c r="AR2907">
        <v>2380</v>
      </c>
      <c r="AS2907">
        <v>1057748</v>
      </c>
    </row>
    <row r="2908" spans="1:45" x14ac:dyDescent="0.2">
      <c r="A2908" s="51">
        <v>40851</v>
      </c>
      <c r="F2908">
        <v>30</v>
      </c>
      <c r="G2908">
        <v>146</v>
      </c>
      <c r="H2908">
        <v>2600</v>
      </c>
      <c r="I2908">
        <v>379773</v>
      </c>
      <c r="N2908">
        <v>102</v>
      </c>
      <c r="O2908">
        <v>198</v>
      </c>
      <c r="P2908">
        <v>2800</v>
      </c>
      <c r="Q2908">
        <v>573529</v>
      </c>
      <c r="Z2908">
        <v>3</v>
      </c>
      <c r="AA2908">
        <v>299</v>
      </c>
      <c r="AB2908">
        <v>2640</v>
      </c>
      <c r="AC2908">
        <v>790240</v>
      </c>
      <c r="AD2908">
        <v>1</v>
      </c>
      <c r="AE2908">
        <v>368</v>
      </c>
      <c r="AF2908">
        <v>2300</v>
      </c>
      <c r="AG2908">
        <v>846400</v>
      </c>
    </row>
    <row r="2909" spans="1:45" x14ac:dyDescent="0.2">
      <c r="A2909" s="51">
        <v>40855</v>
      </c>
      <c r="F2909">
        <v>3</v>
      </c>
      <c r="G2909">
        <v>145</v>
      </c>
      <c r="H2909">
        <v>2800</v>
      </c>
      <c r="I2909">
        <v>406933</v>
      </c>
      <c r="J2909">
        <v>111</v>
      </c>
      <c r="K2909">
        <v>165</v>
      </c>
      <c r="L2909">
        <v>2717</v>
      </c>
      <c r="M2909">
        <v>444691</v>
      </c>
      <c r="N2909">
        <v>270</v>
      </c>
      <c r="O2909">
        <v>204</v>
      </c>
      <c r="P2909">
        <v>2796</v>
      </c>
      <c r="Q2909">
        <v>568202</v>
      </c>
      <c r="R2909">
        <v>130</v>
      </c>
      <c r="S2909">
        <v>238</v>
      </c>
      <c r="T2909">
        <v>2719</v>
      </c>
      <c r="U2909">
        <v>647380</v>
      </c>
      <c r="V2909">
        <v>70</v>
      </c>
      <c r="W2909">
        <v>265</v>
      </c>
      <c r="X2909">
        <v>2685</v>
      </c>
      <c r="Y2909">
        <v>714830</v>
      </c>
      <c r="Z2909">
        <v>107</v>
      </c>
      <c r="AA2909">
        <v>297</v>
      </c>
      <c r="AB2909">
        <v>2650</v>
      </c>
      <c r="AC2909">
        <v>789799</v>
      </c>
      <c r="AD2909">
        <v>72</v>
      </c>
      <c r="AE2909">
        <v>352</v>
      </c>
      <c r="AF2909">
        <v>2625</v>
      </c>
      <c r="AG2909">
        <v>922789</v>
      </c>
      <c r="AH2909">
        <v>36</v>
      </c>
      <c r="AI2909">
        <v>371</v>
      </c>
      <c r="AJ2909">
        <v>2660</v>
      </c>
      <c r="AK2909">
        <v>987071</v>
      </c>
      <c r="AL2909">
        <v>57</v>
      </c>
      <c r="AM2909">
        <v>482</v>
      </c>
      <c r="AN2909">
        <v>2653</v>
      </c>
      <c r="AO2909">
        <v>1313279</v>
      </c>
    </row>
    <row r="2910" spans="1:45" x14ac:dyDescent="0.2">
      <c r="A2910" s="51">
        <v>40857</v>
      </c>
      <c r="B2910">
        <v>11</v>
      </c>
      <c r="C2910">
        <v>119</v>
      </c>
      <c r="D2910">
        <v>2400</v>
      </c>
      <c r="E2910">
        <v>286691</v>
      </c>
      <c r="F2910">
        <v>55</v>
      </c>
      <c r="G2910">
        <v>143</v>
      </c>
      <c r="H2910">
        <v>2760</v>
      </c>
      <c r="I2910">
        <v>396255</v>
      </c>
      <c r="J2910">
        <v>159</v>
      </c>
      <c r="K2910">
        <v>166</v>
      </c>
      <c r="L2910">
        <v>2760</v>
      </c>
      <c r="M2910">
        <v>396255</v>
      </c>
      <c r="N2910">
        <v>288</v>
      </c>
      <c r="O2910">
        <v>203</v>
      </c>
      <c r="P2910">
        <v>2751</v>
      </c>
      <c r="Q2910">
        <v>571408</v>
      </c>
      <c r="R2910">
        <v>325</v>
      </c>
      <c r="S2910">
        <v>237</v>
      </c>
      <c r="T2910">
        <v>2753</v>
      </c>
      <c r="U2910">
        <v>654125</v>
      </c>
      <c r="V2910">
        <v>277</v>
      </c>
      <c r="W2910">
        <v>262</v>
      </c>
      <c r="X2910">
        <v>2695</v>
      </c>
      <c r="Y2910">
        <v>707203</v>
      </c>
      <c r="Z2910">
        <v>54</v>
      </c>
      <c r="AA2910">
        <v>284</v>
      </c>
      <c r="AB2910">
        <v>2624</v>
      </c>
      <c r="AC2910">
        <v>769653</v>
      </c>
      <c r="AH2910">
        <v>37</v>
      </c>
      <c r="AI2910">
        <v>373</v>
      </c>
      <c r="AJ2910">
        <v>2627</v>
      </c>
      <c r="AK2910">
        <v>1011453</v>
      </c>
      <c r="AP2910">
        <v>4</v>
      </c>
      <c r="AQ2910">
        <v>546</v>
      </c>
      <c r="AR2910">
        <v>2310</v>
      </c>
      <c r="AS2910">
        <v>1260200</v>
      </c>
    </row>
    <row r="2911" spans="1:45" x14ac:dyDescent="0.2">
      <c r="A2911" s="51">
        <v>40858</v>
      </c>
      <c r="J2911">
        <v>23</v>
      </c>
      <c r="K2911">
        <v>163</v>
      </c>
      <c r="L2911">
        <v>2750</v>
      </c>
      <c r="M2911">
        <v>448609</v>
      </c>
      <c r="N2911">
        <v>109</v>
      </c>
      <c r="O2911">
        <v>199</v>
      </c>
      <c r="P2911">
        <v>2825</v>
      </c>
      <c r="Q2911">
        <v>573463</v>
      </c>
      <c r="R2911">
        <v>29</v>
      </c>
      <c r="S2911">
        <v>232</v>
      </c>
      <c r="T2911">
        <v>2665</v>
      </c>
      <c r="U2911">
        <v>617926</v>
      </c>
      <c r="Z2911">
        <v>9</v>
      </c>
      <c r="AA2911">
        <v>303</v>
      </c>
      <c r="AB2911">
        <v>2620</v>
      </c>
      <c r="AC2911">
        <v>793569</v>
      </c>
      <c r="AD2911">
        <v>39</v>
      </c>
      <c r="AE2911">
        <v>344</v>
      </c>
      <c r="AF2911">
        <v>2660</v>
      </c>
      <c r="AG2911">
        <v>915995</v>
      </c>
    </row>
    <row r="2912" spans="1:45" x14ac:dyDescent="0.2">
      <c r="A2912" s="51">
        <v>40862</v>
      </c>
      <c r="B2912">
        <v>3</v>
      </c>
      <c r="C2912">
        <v>100</v>
      </c>
      <c r="D2912">
        <v>2700</v>
      </c>
      <c r="E2912">
        <v>270000</v>
      </c>
      <c r="F2912">
        <v>45</v>
      </c>
      <c r="G2912">
        <v>143</v>
      </c>
      <c r="H2912">
        <v>2867</v>
      </c>
      <c r="I2912">
        <v>412182</v>
      </c>
      <c r="J2912">
        <v>30</v>
      </c>
      <c r="K2912">
        <v>157</v>
      </c>
      <c r="L2912">
        <v>2800</v>
      </c>
      <c r="M2912">
        <v>446740</v>
      </c>
      <c r="N2912">
        <v>202</v>
      </c>
      <c r="O2912">
        <v>192</v>
      </c>
      <c r="P2912">
        <v>2761</v>
      </c>
      <c r="Q2912">
        <v>531876</v>
      </c>
      <c r="R2912">
        <v>116</v>
      </c>
      <c r="S2912">
        <v>230</v>
      </c>
      <c r="T2912">
        <v>2725</v>
      </c>
      <c r="U2912">
        <v>626418</v>
      </c>
      <c r="V2912">
        <v>33</v>
      </c>
      <c r="W2912">
        <v>260</v>
      </c>
      <c r="X2912">
        <v>2660</v>
      </c>
      <c r="Y2912">
        <v>689882</v>
      </c>
      <c r="Z2912">
        <v>142</v>
      </c>
      <c r="AA2912">
        <v>300</v>
      </c>
      <c r="AB2912">
        <v>2642</v>
      </c>
      <c r="AC2912">
        <v>794092</v>
      </c>
      <c r="AD2912">
        <v>57</v>
      </c>
      <c r="AE2912">
        <v>337</v>
      </c>
      <c r="AF2912">
        <v>2640</v>
      </c>
      <c r="AG2912">
        <v>894591</v>
      </c>
      <c r="AH2912">
        <v>18</v>
      </c>
      <c r="AI2912">
        <v>365</v>
      </c>
      <c r="AJ2912">
        <v>2620</v>
      </c>
      <c r="AK2912">
        <v>955427</v>
      </c>
      <c r="AP2912">
        <v>100</v>
      </c>
      <c r="AQ2912">
        <v>1900</v>
      </c>
      <c r="AR2912">
        <v>2900</v>
      </c>
      <c r="AS2912">
        <v>5510000</v>
      </c>
    </row>
    <row r="2913" spans="1:45" x14ac:dyDescent="0.2">
      <c r="A2913" s="51">
        <v>40864</v>
      </c>
      <c r="F2913">
        <v>20</v>
      </c>
      <c r="G2913">
        <v>145</v>
      </c>
      <c r="H2913">
        <v>2850</v>
      </c>
      <c r="I2913">
        <v>414390</v>
      </c>
      <c r="J2913">
        <v>93</v>
      </c>
      <c r="K2913">
        <v>167</v>
      </c>
      <c r="L2913">
        <v>2717</v>
      </c>
      <c r="M2913">
        <v>462181</v>
      </c>
      <c r="N2913">
        <v>167</v>
      </c>
      <c r="O2913">
        <v>208</v>
      </c>
      <c r="P2913">
        <v>2833</v>
      </c>
      <c r="Q2913">
        <v>591253</v>
      </c>
      <c r="R2913">
        <v>382</v>
      </c>
      <c r="S2913">
        <v>236</v>
      </c>
      <c r="T2913">
        <v>2787</v>
      </c>
      <c r="U2913">
        <v>658801</v>
      </c>
      <c r="V2913">
        <v>274</v>
      </c>
      <c r="W2913">
        <v>260</v>
      </c>
      <c r="X2913">
        <v>2744</v>
      </c>
      <c r="Y2913">
        <v>714771</v>
      </c>
      <c r="Z2913">
        <v>151</v>
      </c>
      <c r="AA2913">
        <v>303</v>
      </c>
      <c r="AB2913">
        <v>2705</v>
      </c>
      <c r="AC2913">
        <v>820454</v>
      </c>
      <c r="AD2913">
        <v>54</v>
      </c>
      <c r="AE2913">
        <v>334</v>
      </c>
      <c r="AF2913">
        <v>2720</v>
      </c>
      <c r="AG2913">
        <v>909424</v>
      </c>
      <c r="AL2913">
        <v>56</v>
      </c>
      <c r="AM2913">
        <v>503</v>
      </c>
      <c r="AN2913">
        <v>2754</v>
      </c>
      <c r="AO2913">
        <v>1384235</v>
      </c>
      <c r="AP2913">
        <v>18</v>
      </c>
      <c r="AQ2913">
        <v>509</v>
      </c>
      <c r="AR2913">
        <v>2430</v>
      </c>
      <c r="AS2913">
        <v>1292656</v>
      </c>
    </row>
    <row r="2914" spans="1:45" x14ac:dyDescent="0.2">
      <c r="A2914" s="51">
        <v>40865</v>
      </c>
      <c r="J2914">
        <v>21</v>
      </c>
      <c r="K2914">
        <v>165</v>
      </c>
      <c r="L2914">
        <v>2825</v>
      </c>
      <c r="M2914">
        <v>464690</v>
      </c>
      <c r="N2914">
        <v>75</v>
      </c>
      <c r="O2914">
        <v>209</v>
      </c>
      <c r="P2914">
        <v>2775</v>
      </c>
      <c r="Q2914">
        <v>584749</v>
      </c>
      <c r="R2914">
        <v>2</v>
      </c>
      <c r="S2914">
        <v>235</v>
      </c>
      <c r="T2914">
        <v>2700</v>
      </c>
      <c r="U2914">
        <v>634500</v>
      </c>
      <c r="V2914">
        <v>91</v>
      </c>
      <c r="W2914">
        <v>257</v>
      </c>
      <c r="X2914">
        <v>2735</v>
      </c>
      <c r="Y2914">
        <v>702938</v>
      </c>
      <c r="Z2914">
        <v>14</v>
      </c>
      <c r="AA2914">
        <v>290</v>
      </c>
      <c r="AB2914">
        <v>2680</v>
      </c>
      <c r="AC2914">
        <v>777200</v>
      </c>
      <c r="AH2914">
        <v>136</v>
      </c>
      <c r="AI2914">
        <v>371</v>
      </c>
      <c r="AJ2914">
        <v>2620</v>
      </c>
      <c r="AK2914">
        <v>951985</v>
      </c>
    </row>
    <row r="2915" spans="1:45" x14ac:dyDescent="0.2">
      <c r="A2915" s="51">
        <v>40868</v>
      </c>
      <c r="AP2915">
        <v>5</v>
      </c>
      <c r="AQ2915">
        <v>520</v>
      </c>
      <c r="AR2915">
        <v>2420</v>
      </c>
      <c r="AS2915">
        <v>1244936</v>
      </c>
    </row>
    <row r="2916" spans="1:45" x14ac:dyDescent="0.2">
      <c r="A2916" s="51">
        <v>40869</v>
      </c>
      <c r="B2916">
        <v>18</v>
      </c>
      <c r="C2916">
        <v>115</v>
      </c>
      <c r="D2916">
        <v>2850</v>
      </c>
      <c r="E2916">
        <v>333644</v>
      </c>
      <c r="F2916">
        <v>46</v>
      </c>
      <c r="G2916">
        <v>143</v>
      </c>
      <c r="H2916">
        <v>2825</v>
      </c>
      <c r="I2916">
        <v>402357</v>
      </c>
      <c r="J2916">
        <v>135</v>
      </c>
      <c r="K2916">
        <v>170</v>
      </c>
      <c r="L2916">
        <v>2793</v>
      </c>
      <c r="M2916">
        <v>477446</v>
      </c>
      <c r="N2916">
        <v>236</v>
      </c>
      <c r="O2916">
        <v>210</v>
      </c>
      <c r="P2916">
        <v>2779</v>
      </c>
      <c r="Q2916">
        <v>584308</v>
      </c>
      <c r="R2916">
        <v>260</v>
      </c>
      <c r="S2916">
        <v>235</v>
      </c>
      <c r="T2916">
        <v>2768</v>
      </c>
      <c r="U2916">
        <v>652627</v>
      </c>
      <c r="V2916">
        <v>174</v>
      </c>
      <c r="W2916">
        <v>262</v>
      </c>
      <c r="X2916">
        <v>2718</v>
      </c>
      <c r="Y2916">
        <v>712814</v>
      </c>
      <c r="Z2916">
        <v>145</v>
      </c>
      <c r="AA2916">
        <v>299</v>
      </c>
      <c r="AB2916">
        <v>2708</v>
      </c>
      <c r="AC2916">
        <v>810388</v>
      </c>
      <c r="AD2916">
        <v>38</v>
      </c>
      <c r="AE2916">
        <v>329</v>
      </c>
      <c r="AF2916">
        <v>2670</v>
      </c>
      <c r="AG2916">
        <v>878672</v>
      </c>
      <c r="AH2916">
        <v>40</v>
      </c>
      <c r="AI2916">
        <v>362</v>
      </c>
      <c r="AJ2916">
        <v>2640</v>
      </c>
      <c r="AK2916">
        <v>956478</v>
      </c>
      <c r="AL2916">
        <v>28</v>
      </c>
      <c r="AM2916">
        <v>438</v>
      </c>
      <c r="AN2916">
        <v>2612</v>
      </c>
      <c r="AO2916">
        <v>1173928</v>
      </c>
      <c r="AP2916">
        <v>1</v>
      </c>
      <c r="AQ2916">
        <v>716</v>
      </c>
      <c r="AR2916">
        <v>2460</v>
      </c>
      <c r="AS2916">
        <v>1761360</v>
      </c>
    </row>
    <row r="2917" spans="1:45" x14ac:dyDescent="0.2">
      <c r="A2917" s="51">
        <v>40871</v>
      </c>
      <c r="B2917">
        <v>13</v>
      </c>
      <c r="C2917">
        <v>124</v>
      </c>
      <c r="D2917">
        <v>2475</v>
      </c>
      <c r="E2917">
        <v>304185</v>
      </c>
      <c r="F2917">
        <v>58</v>
      </c>
      <c r="G2917">
        <v>142</v>
      </c>
      <c r="H2917">
        <v>2450</v>
      </c>
      <c r="I2917">
        <v>390241</v>
      </c>
      <c r="J2917">
        <v>75</v>
      </c>
      <c r="K2917">
        <v>164</v>
      </c>
      <c r="L2917">
        <v>2750</v>
      </c>
      <c r="M2917">
        <v>457519</v>
      </c>
      <c r="N2917">
        <v>437</v>
      </c>
      <c r="O2917">
        <v>198</v>
      </c>
      <c r="P2917">
        <v>2780</v>
      </c>
      <c r="Q2917">
        <v>550568</v>
      </c>
      <c r="R2917">
        <v>344</v>
      </c>
      <c r="S2917">
        <v>234</v>
      </c>
      <c r="T2917">
        <v>2692</v>
      </c>
      <c r="U2917">
        <v>636319</v>
      </c>
      <c r="V2917">
        <v>315</v>
      </c>
      <c r="W2917">
        <v>260</v>
      </c>
      <c r="X2917">
        <v>2715</v>
      </c>
      <c r="Y2917">
        <v>706224</v>
      </c>
      <c r="Z2917">
        <v>114</v>
      </c>
      <c r="AA2917">
        <v>297</v>
      </c>
      <c r="AB2917">
        <v>2673</v>
      </c>
      <c r="AC2917">
        <v>793639</v>
      </c>
      <c r="AD2917">
        <v>67</v>
      </c>
      <c r="AE2917">
        <v>328</v>
      </c>
      <c r="AF2917">
        <v>2670</v>
      </c>
      <c r="AG2917">
        <v>882002</v>
      </c>
      <c r="AH2917">
        <v>14</v>
      </c>
      <c r="AI2917">
        <v>390</v>
      </c>
      <c r="AJ2917">
        <v>2740</v>
      </c>
      <c r="AK2917">
        <v>1069383</v>
      </c>
      <c r="AP2917">
        <v>8</v>
      </c>
      <c r="AQ2917">
        <v>520</v>
      </c>
      <c r="AR2917">
        <v>2368</v>
      </c>
      <c r="AS2917">
        <v>1233915</v>
      </c>
    </row>
    <row r="2918" spans="1:45" x14ac:dyDescent="0.2">
      <c r="A2918" s="51">
        <v>40872</v>
      </c>
      <c r="F2918">
        <v>51</v>
      </c>
      <c r="G2918">
        <v>141</v>
      </c>
      <c r="H2918">
        <v>2850</v>
      </c>
      <c r="I2918">
        <v>403796</v>
      </c>
      <c r="J2918">
        <v>23</v>
      </c>
      <c r="K2918">
        <v>176</v>
      </c>
      <c r="L2918">
        <v>2800</v>
      </c>
      <c r="M2918">
        <v>492070</v>
      </c>
      <c r="N2918">
        <v>47</v>
      </c>
      <c r="O2918">
        <v>201</v>
      </c>
      <c r="P2918">
        <v>2825</v>
      </c>
      <c r="Q2918">
        <v>567966</v>
      </c>
      <c r="R2918">
        <v>91</v>
      </c>
      <c r="S2918">
        <v>240</v>
      </c>
      <c r="T2918">
        <v>2738</v>
      </c>
      <c r="U2918">
        <v>656273</v>
      </c>
      <c r="V2918">
        <v>4</v>
      </c>
      <c r="W2918">
        <v>272</v>
      </c>
      <c r="X2918">
        <v>2720</v>
      </c>
      <c r="Y2918">
        <v>739840</v>
      </c>
      <c r="Z2918">
        <v>96</v>
      </c>
      <c r="AA2918">
        <v>307</v>
      </c>
      <c r="AB2918">
        <v>2688</v>
      </c>
      <c r="AC2918">
        <v>824742</v>
      </c>
      <c r="AD2918">
        <v>23</v>
      </c>
      <c r="AE2918">
        <v>356</v>
      </c>
      <c r="AF2918">
        <v>2613</v>
      </c>
      <c r="AG2918">
        <v>944751</v>
      </c>
      <c r="AH2918">
        <v>18</v>
      </c>
      <c r="AI2918">
        <v>374</v>
      </c>
      <c r="AJ2918">
        <v>2670</v>
      </c>
      <c r="AK2918">
        <v>997984</v>
      </c>
      <c r="AP2918">
        <v>14</v>
      </c>
      <c r="AQ2918">
        <v>460</v>
      </c>
      <c r="AR2918">
        <v>2600</v>
      </c>
      <c r="AS2918">
        <v>1196189</v>
      </c>
    </row>
    <row r="2919" spans="1:45" x14ac:dyDescent="0.2">
      <c r="A2919" s="51">
        <v>40875</v>
      </c>
      <c r="AH2919">
        <v>5</v>
      </c>
      <c r="AI2919">
        <v>392</v>
      </c>
      <c r="AJ2919">
        <v>2440</v>
      </c>
      <c r="AK2919">
        <v>955504</v>
      </c>
      <c r="AL2919">
        <v>11</v>
      </c>
      <c r="AM2919">
        <v>439</v>
      </c>
      <c r="AN2919">
        <v>2420</v>
      </c>
      <c r="AO2919">
        <v>1067571</v>
      </c>
      <c r="AP2919">
        <v>1</v>
      </c>
      <c r="AQ2919">
        <v>728</v>
      </c>
      <c r="AR2919">
        <v>2500</v>
      </c>
      <c r="AS2919">
        <v>1820000</v>
      </c>
    </row>
    <row r="2920" spans="1:45" x14ac:dyDescent="0.2">
      <c r="A2920" s="51">
        <v>40876</v>
      </c>
      <c r="AP2920">
        <v>3</v>
      </c>
      <c r="AQ2920">
        <v>871</v>
      </c>
      <c r="AR2920">
        <v>2337</v>
      </c>
      <c r="AS2920">
        <v>1823293</v>
      </c>
    </row>
    <row r="2921" spans="1:45" x14ac:dyDescent="0.2">
      <c r="A2921" s="51">
        <v>40877</v>
      </c>
      <c r="F2921">
        <v>26</v>
      </c>
      <c r="G2921">
        <v>135</v>
      </c>
      <c r="H2921">
        <v>2700</v>
      </c>
      <c r="I2921">
        <v>368942</v>
      </c>
      <c r="J2921">
        <v>14</v>
      </c>
      <c r="K2921">
        <v>171</v>
      </c>
      <c r="L2921">
        <v>2740</v>
      </c>
      <c r="M2921">
        <v>467366</v>
      </c>
      <c r="N2921">
        <v>49</v>
      </c>
      <c r="O2921">
        <v>202</v>
      </c>
      <c r="P2921">
        <v>2654</v>
      </c>
      <c r="Q2921">
        <v>531682</v>
      </c>
      <c r="R2921">
        <v>59</v>
      </c>
      <c r="S2921">
        <v>235</v>
      </c>
      <c r="T2921">
        <v>2708</v>
      </c>
      <c r="U2921">
        <v>642244</v>
      </c>
      <c r="V2921">
        <v>36</v>
      </c>
      <c r="W2921">
        <v>268</v>
      </c>
      <c r="X2921">
        <v>2690</v>
      </c>
      <c r="Y2921">
        <v>720566</v>
      </c>
      <c r="Z2921">
        <v>26</v>
      </c>
      <c r="AA2921">
        <v>300</v>
      </c>
      <c r="AB2921">
        <v>2580</v>
      </c>
      <c r="AC2921">
        <v>780183</v>
      </c>
      <c r="AD2921">
        <v>3</v>
      </c>
      <c r="AE2921">
        <v>359</v>
      </c>
      <c r="AF2921">
        <v>2500</v>
      </c>
      <c r="AG2921">
        <v>896667</v>
      </c>
      <c r="AP2921">
        <v>1</v>
      </c>
      <c r="AQ2921">
        <v>808</v>
      </c>
      <c r="AR2921">
        <v>2400</v>
      </c>
      <c r="AS2921">
        <v>1939200</v>
      </c>
    </row>
    <row r="2923" spans="1:45" x14ac:dyDescent="0.2">
      <c r="A2923" s="51">
        <v>40879</v>
      </c>
      <c r="B2923">
        <v>1</v>
      </c>
      <c r="C2923">
        <v>124</v>
      </c>
      <c r="D2923">
        <v>2500</v>
      </c>
      <c r="E2923">
        <v>310000</v>
      </c>
      <c r="F2923">
        <v>11</v>
      </c>
      <c r="G2923">
        <v>147</v>
      </c>
      <c r="H2923">
        <v>2725</v>
      </c>
      <c r="I2923">
        <v>472545</v>
      </c>
      <c r="J2923">
        <v>33</v>
      </c>
      <c r="K2923">
        <v>173</v>
      </c>
      <c r="L2923">
        <v>2750</v>
      </c>
      <c r="M2923">
        <v>472545</v>
      </c>
      <c r="N2923">
        <v>102</v>
      </c>
      <c r="O2923">
        <v>207</v>
      </c>
      <c r="P2923">
        <v>2840</v>
      </c>
      <c r="Q2923">
        <v>580787</v>
      </c>
      <c r="R2923">
        <v>88</v>
      </c>
      <c r="S2923">
        <v>232</v>
      </c>
      <c r="T2923">
        <v>2750</v>
      </c>
      <c r="U2923">
        <v>641156</v>
      </c>
      <c r="V2923">
        <v>20</v>
      </c>
      <c r="W2923">
        <v>278</v>
      </c>
      <c r="X2923">
        <v>2720</v>
      </c>
      <c r="Y2923">
        <v>754800</v>
      </c>
      <c r="Z2923">
        <v>104</v>
      </c>
      <c r="AA2923">
        <v>297</v>
      </c>
      <c r="AB2923">
        <v>2730</v>
      </c>
      <c r="AC2923">
        <v>810475</v>
      </c>
      <c r="AH2923">
        <v>19</v>
      </c>
      <c r="AI2923">
        <v>390</v>
      </c>
      <c r="AJ2923">
        <v>2560</v>
      </c>
      <c r="AK2923">
        <v>1015958</v>
      </c>
      <c r="AL2923">
        <v>3</v>
      </c>
      <c r="AM2923">
        <v>439</v>
      </c>
      <c r="AN2923">
        <v>2590</v>
      </c>
      <c r="AO2923">
        <v>1128747</v>
      </c>
    </row>
    <row r="2924" spans="1:45" x14ac:dyDescent="0.2">
      <c r="A2924" s="51">
        <v>40882</v>
      </c>
      <c r="AL2924">
        <v>2</v>
      </c>
      <c r="AM2924">
        <v>435</v>
      </c>
      <c r="AN2924">
        <v>2400</v>
      </c>
      <c r="AO2924">
        <v>1044000</v>
      </c>
    </row>
    <row r="2925" spans="1:45" x14ac:dyDescent="0.2">
      <c r="A2925" s="51">
        <v>40883</v>
      </c>
      <c r="B2925">
        <v>6</v>
      </c>
      <c r="C2925">
        <v>128</v>
      </c>
      <c r="D2925">
        <v>2700</v>
      </c>
      <c r="E2925">
        <v>345600</v>
      </c>
      <c r="F2925">
        <v>6</v>
      </c>
      <c r="G2925">
        <v>148</v>
      </c>
      <c r="H2925">
        <v>2600</v>
      </c>
      <c r="I2925">
        <v>388117</v>
      </c>
      <c r="J2925">
        <v>184</v>
      </c>
      <c r="K2925">
        <v>165</v>
      </c>
      <c r="L2925">
        <v>2756</v>
      </c>
      <c r="M2925">
        <v>454207</v>
      </c>
      <c r="N2925">
        <v>180</v>
      </c>
      <c r="O2925">
        <v>202</v>
      </c>
      <c r="P2925">
        <v>2759</v>
      </c>
      <c r="Q2925">
        <v>558930</v>
      </c>
      <c r="R2925">
        <v>117</v>
      </c>
      <c r="S2925">
        <v>238</v>
      </c>
      <c r="T2925">
        <v>2746</v>
      </c>
      <c r="U2925">
        <v>653507</v>
      </c>
      <c r="V2925">
        <v>103</v>
      </c>
      <c r="W2925">
        <v>266</v>
      </c>
      <c r="X2925">
        <v>2683</v>
      </c>
      <c r="Y2925">
        <v>712140</v>
      </c>
      <c r="Z2925">
        <v>94</v>
      </c>
      <c r="AA2925">
        <v>299</v>
      </c>
      <c r="AB2925">
        <v>2660</v>
      </c>
      <c r="AC2925">
        <v>794145</v>
      </c>
      <c r="AD2925">
        <v>111</v>
      </c>
      <c r="AE2925">
        <v>336</v>
      </c>
      <c r="AF2925">
        <v>2667</v>
      </c>
      <c r="AG2925">
        <v>894514</v>
      </c>
      <c r="AH2925">
        <v>109</v>
      </c>
      <c r="AI2925">
        <v>380</v>
      </c>
      <c r="AJ2925">
        <v>2683</v>
      </c>
      <c r="AK2925">
        <v>1017836</v>
      </c>
      <c r="AL2925">
        <v>1</v>
      </c>
      <c r="AM2925">
        <f>AO2925/AN2925</f>
        <v>770</v>
      </c>
      <c r="AN2925">
        <v>2350</v>
      </c>
      <c r="AO2925">
        <v>1809500</v>
      </c>
      <c r="AP2925">
        <v>1</v>
      </c>
      <c r="AQ2925">
        <v>744</v>
      </c>
      <c r="AR2925">
        <v>2500</v>
      </c>
      <c r="AS2925">
        <v>1860000</v>
      </c>
    </row>
    <row r="2926" spans="1:45" x14ac:dyDescent="0.2">
      <c r="A2926" s="51">
        <v>40884</v>
      </c>
      <c r="B2926">
        <v>45</v>
      </c>
      <c r="C2926">
        <v>118</v>
      </c>
      <c r="D2926">
        <v>2767</v>
      </c>
      <c r="E2926">
        <v>314709</v>
      </c>
      <c r="J2926">
        <v>158</v>
      </c>
      <c r="K2926">
        <v>167</v>
      </c>
      <c r="L2926">
        <v>2745</v>
      </c>
      <c r="M2926">
        <v>462897</v>
      </c>
      <c r="N2926">
        <v>224</v>
      </c>
      <c r="O2926">
        <v>197</v>
      </c>
      <c r="P2926">
        <v>2762</v>
      </c>
      <c r="Q2926">
        <v>541302</v>
      </c>
      <c r="R2926">
        <v>291</v>
      </c>
      <c r="S2926">
        <v>231</v>
      </c>
      <c r="T2926">
        <v>2756</v>
      </c>
      <c r="U2926">
        <v>634363</v>
      </c>
      <c r="V2926">
        <v>176</v>
      </c>
      <c r="W2926">
        <v>261</v>
      </c>
      <c r="X2926">
        <v>2676</v>
      </c>
      <c r="Y2926">
        <v>701035</v>
      </c>
      <c r="Z2926">
        <v>64</v>
      </c>
      <c r="AA2926">
        <v>301</v>
      </c>
      <c r="AB2926">
        <v>2680</v>
      </c>
      <c r="AC2926">
        <v>811658</v>
      </c>
      <c r="AP2926">
        <v>3</v>
      </c>
      <c r="AQ2926">
        <v>691</v>
      </c>
      <c r="AR2926">
        <v>2327</v>
      </c>
      <c r="AS2926">
        <v>1606747</v>
      </c>
    </row>
    <row r="2927" spans="1:45" x14ac:dyDescent="0.2">
      <c r="A2927" s="51">
        <v>40889</v>
      </c>
      <c r="AH2927">
        <v>4</v>
      </c>
      <c r="AI2927">
        <v>370</v>
      </c>
      <c r="AJ2927">
        <v>2400</v>
      </c>
      <c r="AK2927">
        <v>898675</v>
      </c>
      <c r="AL2927">
        <v>5</v>
      </c>
      <c r="AM2927">
        <v>450</v>
      </c>
      <c r="AN2927">
        <v>2587</v>
      </c>
      <c r="AO2927">
        <v>1166412</v>
      </c>
      <c r="AP2927">
        <v>52</v>
      </c>
      <c r="AQ2927">
        <v>609</v>
      </c>
      <c r="AR2927">
        <v>2558</v>
      </c>
      <c r="AS2927">
        <v>1562821</v>
      </c>
    </row>
    <row r="2928" spans="1:45" x14ac:dyDescent="0.2">
      <c r="A2928" s="51">
        <v>40890</v>
      </c>
      <c r="B2928">
        <v>9</v>
      </c>
      <c r="C2928">
        <v>118</v>
      </c>
      <c r="D2928">
        <v>2625</v>
      </c>
      <c r="E2928">
        <v>312700</v>
      </c>
      <c r="F2928">
        <v>13</v>
      </c>
      <c r="G2928">
        <v>144</v>
      </c>
      <c r="H2928">
        <v>3000</v>
      </c>
      <c r="I2928">
        <v>432923</v>
      </c>
      <c r="J2928">
        <v>50</v>
      </c>
      <c r="K2928">
        <v>176</v>
      </c>
      <c r="L2928">
        <v>2817</v>
      </c>
      <c r="M2928">
        <v>497988</v>
      </c>
      <c r="N2928">
        <v>336</v>
      </c>
      <c r="O2928">
        <v>199</v>
      </c>
      <c r="P2928">
        <v>2836</v>
      </c>
      <c r="Q2928">
        <v>573476</v>
      </c>
      <c r="R2928">
        <v>148</v>
      </c>
      <c r="S2928">
        <v>235</v>
      </c>
      <c r="T2928">
        <v>2774</v>
      </c>
      <c r="U2928">
        <v>652149</v>
      </c>
      <c r="V2928">
        <v>65</v>
      </c>
      <c r="W2928">
        <v>261</v>
      </c>
      <c r="X2928">
        <v>2680</v>
      </c>
      <c r="Y2928">
        <v>713055</v>
      </c>
      <c r="Z2928">
        <v>93</v>
      </c>
      <c r="AA2928">
        <v>295</v>
      </c>
      <c r="AB2928">
        <v>2708</v>
      </c>
      <c r="AC2928">
        <v>797914</v>
      </c>
      <c r="AD2928">
        <v>126</v>
      </c>
      <c r="AE2928">
        <v>342</v>
      </c>
      <c r="AF2928">
        <v>2709</v>
      </c>
      <c r="AG2928">
        <v>925538</v>
      </c>
      <c r="AH2928">
        <v>18</v>
      </c>
      <c r="AI2928">
        <v>367</v>
      </c>
      <c r="AJ2928">
        <v>2720</v>
      </c>
      <c r="AK2928">
        <v>997636</v>
      </c>
      <c r="AP2928">
        <v>1</v>
      </c>
      <c r="AQ2928">
        <v>658</v>
      </c>
      <c r="AR2928">
        <v>2550</v>
      </c>
      <c r="AS2928">
        <v>1677900</v>
      </c>
    </row>
    <row r="2929" spans="1:45" x14ac:dyDescent="0.2">
      <c r="A2929" s="51">
        <v>40890</v>
      </c>
      <c r="B2929">
        <v>5</v>
      </c>
      <c r="C2929">
        <v>119</v>
      </c>
      <c r="D2929">
        <v>2350</v>
      </c>
      <c r="E2929">
        <v>280120</v>
      </c>
      <c r="F2929">
        <v>67</v>
      </c>
      <c r="G2929">
        <v>142</v>
      </c>
      <c r="H2929">
        <v>2532</v>
      </c>
      <c r="I2929">
        <v>364710</v>
      </c>
      <c r="J2929">
        <v>33</v>
      </c>
      <c r="K2929">
        <v>163</v>
      </c>
      <c r="L2929">
        <v>2517</v>
      </c>
      <c r="M2929">
        <v>386264</v>
      </c>
      <c r="N2929">
        <v>202</v>
      </c>
      <c r="O2929">
        <v>205</v>
      </c>
      <c r="P2929">
        <v>2688</v>
      </c>
      <c r="Q2929">
        <v>556184</v>
      </c>
      <c r="R2929">
        <v>441</v>
      </c>
      <c r="S2929">
        <v>239</v>
      </c>
      <c r="T2929">
        <v>2649</v>
      </c>
      <c r="U2929">
        <v>637528</v>
      </c>
      <c r="V2929">
        <v>161</v>
      </c>
      <c r="W2929">
        <v>263</v>
      </c>
      <c r="X2929">
        <v>2638</v>
      </c>
      <c r="Y2929">
        <v>694464</v>
      </c>
      <c r="Z2929">
        <v>171</v>
      </c>
      <c r="AA2929">
        <v>294</v>
      </c>
      <c r="AB2929">
        <v>2575</v>
      </c>
      <c r="AC2929">
        <v>760009</v>
      </c>
      <c r="AP2929">
        <v>58</v>
      </c>
      <c r="AQ2929">
        <v>473</v>
      </c>
      <c r="AR2929">
        <v>2665</v>
      </c>
      <c r="AS2929">
        <v>1297980</v>
      </c>
    </row>
    <row r="2930" spans="1:45" x14ac:dyDescent="0.2">
      <c r="A2930" s="51">
        <v>40893</v>
      </c>
      <c r="B2930">
        <v>4</v>
      </c>
      <c r="C2930">
        <v>124</v>
      </c>
      <c r="D2930">
        <v>2800</v>
      </c>
      <c r="E2930">
        <v>348600</v>
      </c>
      <c r="F2930">
        <v>27</v>
      </c>
      <c r="G2930">
        <v>135</v>
      </c>
      <c r="H2930">
        <v>2850</v>
      </c>
      <c r="I2930">
        <v>387622</v>
      </c>
      <c r="J2930">
        <v>10</v>
      </c>
      <c r="K2930">
        <v>164</v>
      </c>
      <c r="L2930">
        <v>2650</v>
      </c>
      <c r="M2930">
        <v>433540</v>
      </c>
      <c r="N2930">
        <v>106</v>
      </c>
      <c r="O2930">
        <v>186</v>
      </c>
      <c r="P2930">
        <v>2783</v>
      </c>
      <c r="Q2930">
        <v>536044</v>
      </c>
      <c r="R2930">
        <v>16</v>
      </c>
      <c r="S2930">
        <v>225</v>
      </c>
      <c r="T2930">
        <v>2700</v>
      </c>
      <c r="U2930">
        <v>610431</v>
      </c>
      <c r="V2930">
        <v>28</v>
      </c>
      <c r="W2930">
        <v>257</v>
      </c>
      <c r="X2930">
        <v>2190</v>
      </c>
      <c r="Y2930">
        <v>664509</v>
      </c>
      <c r="Z2930">
        <v>18</v>
      </c>
      <c r="AA2930">
        <v>300</v>
      </c>
      <c r="AB2930">
        <v>2700</v>
      </c>
      <c r="AC2930">
        <v>808800</v>
      </c>
      <c r="AD2930">
        <v>1</v>
      </c>
      <c r="AE2930">
        <v>336</v>
      </c>
      <c r="AF2930">
        <v>2660</v>
      </c>
      <c r="AG2930">
        <v>893760</v>
      </c>
      <c r="AH2930">
        <v>17</v>
      </c>
      <c r="AI2930">
        <v>368</v>
      </c>
      <c r="AJ2930">
        <v>2720</v>
      </c>
      <c r="AK2930">
        <v>1002240</v>
      </c>
    </row>
    <row r="2931" spans="1:45" x14ac:dyDescent="0.2">
      <c r="A2931" s="51">
        <v>40896</v>
      </c>
      <c r="AL2931">
        <v>4</v>
      </c>
      <c r="AM2931">
        <v>480</v>
      </c>
      <c r="AN2931">
        <v>2665</v>
      </c>
      <c r="AO2931">
        <v>1278300</v>
      </c>
      <c r="AP2931">
        <v>1</v>
      </c>
      <c r="AQ2931">
        <v>622</v>
      </c>
      <c r="AR2931">
        <v>2550</v>
      </c>
      <c r="AS2931">
        <v>1586100</v>
      </c>
    </row>
    <row r="2932" spans="1:45" x14ac:dyDescent="0.2">
      <c r="A2932" s="51">
        <v>40897</v>
      </c>
      <c r="B2932">
        <v>3</v>
      </c>
      <c r="C2932">
        <v>121</v>
      </c>
      <c r="D2932">
        <v>2750</v>
      </c>
      <c r="E2932">
        <v>333667</v>
      </c>
      <c r="F2932">
        <v>5</v>
      </c>
      <c r="G2932">
        <v>148</v>
      </c>
      <c r="H2932">
        <v>2700</v>
      </c>
      <c r="I2932">
        <v>700680</v>
      </c>
      <c r="J2932">
        <v>74</v>
      </c>
      <c r="K2932">
        <v>165</v>
      </c>
      <c r="L2932">
        <v>2775</v>
      </c>
      <c r="M2932">
        <v>548209</v>
      </c>
      <c r="N2932">
        <v>186</v>
      </c>
      <c r="O2932">
        <v>196</v>
      </c>
      <c r="P2932">
        <v>2819</v>
      </c>
      <c r="Q2932">
        <v>554945</v>
      </c>
      <c r="R2932">
        <v>228</v>
      </c>
      <c r="S2932">
        <v>239</v>
      </c>
      <c r="T2932">
        <v>2760</v>
      </c>
      <c r="U2932">
        <v>662397</v>
      </c>
      <c r="V2932">
        <v>48</v>
      </c>
      <c r="W2932">
        <v>270</v>
      </c>
      <c r="X2932">
        <v>2702</v>
      </c>
      <c r="Y2932">
        <v>731594</v>
      </c>
      <c r="Z2932">
        <v>37</v>
      </c>
      <c r="AA2932">
        <v>304</v>
      </c>
      <c r="AB2932">
        <v>2750</v>
      </c>
      <c r="AC2932">
        <v>835003</v>
      </c>
      <c r="AD2932">
        <v>20</v>
      </c>
      <c r="AE2932">
        <v>325</v>
      </c>
      <c r="AF2932">
        <v>2580</v>
      </c>
      <c r="AG2932">
        <v>838500</v>
      </c>
      <c r="AP2932">
        <v>1</v>
      </c>
      <c r="AQ2932">
        <v>800</v>
      </c>
      <c r="AR2932">
        <v>2600</v>
      </c>
      <c r="AS2932">
        <v>2080000</v>
      </c>
    </row>
    <row r="2933" spans="1:45" x14ac:dyDescent="0.2">
      <c r="A2933" s="51">
        <v>40899</v>
      </c>
      <c r="B2933">
        <v>30</v>
      </c>
      <c r="C2933">
        <v>126</v>
      </c>
      <c r="D2933">
        <v>2450</v>
      </c>
      <c r="E2933">
        <v>314037</v>
      </c>
      <c r="J2933">
        <v>32</v>
      </c>
      <c r="K2933">
        <v>166</v>
      </c>
      <c r="L2933">
        <v>2850</v>
      </c>
      <c r="M2933">
        <v>497775</v>
      </c>
      <c r="N2933">
        <v>100</v>
      </c>
      <c r="O2933">
        <v>201</v>
      </c>
      <c r="P2933">
        <v>2781</v>
      </c>
      <c r="Q2933">
        <v>585721</v>
      </c>
      <c r="R2933">
        <v>77</v>
      </c>
      <c r="S2933">
        <v>234</v>
      </c>
      <c r="T2933">
        <v>2938</v>
      </c>
      <c r="U2933">
        <v>690642</v>
      </c>
      <c r="V2933">
        <v>23</v>
      </c>
      <c r="W2933">
        <v>253</v>
      </c>
      <c r="X2933">
        <v>2850</v>
      </c>
      <c r="Y2933">
        <v>721174</v>
      </c>
      <c r="Z2933">
        <v>21</v>
      </c>
      <c r="AA2933">
        <v>282</v>
      </c>
      <c r="AB2933">
        <v>2840</v>
      </c>
      <c r="AC2933">
        <v>801962</v>
      </c>
      <c r="AP2933">
        <v>4</v>
      </c>
      <c r="AQ2933">
        <v>510</v>
      </c>
      <c r="AR2933">
        <v>2730</v>
      </c>
      <c r="AS2933">
        <v>1393080</v>
      </c>
    </row>
    <row r="2935" spans="1:45" x14ac:dyDescent="0.2">
      <c r="A2935" s="51">
        <v>40918</v>
      </c>
      <c r="B2935">
        <v>14</v>
      </c>
      <c r="C2935">
        <v>115</v>
      </c>
      <c r="D2935">
        <v>2600</v>
      </c>
      <c r="E2935">
        <v>298943</v>
      </c>
      <c r="F2935">
        <v>50</v>
      </c>
      <c r="G2935">
        <v>141</v>
      </c>
      <c r="H2935">
        <v>2575</v>
      </c>
      <c r="I2935">
        <v>359848</v>
      </c>
      <c r="J2935">
        <v>120</v>
      </c>
      <c r="K2935">
        <v>171</v>
      </c>
      <c r="L2935">
        <v>2700</v>
      </c>
      <c r="M2935">
        <v>461778</v>
      </c>
      <c r="N2935">
        <v>214</v>
      </c>
      <c r="O2935">
        <v>191</v>
      </c>
      <c r="P2935">
        <v>2750</v>
      </c>
      <c r="Q2935">
        <v>541224</v>
      </c>
      <c r="R2935">
        <v>302</v>
      </c>
      <c r="S2935">
        <v>233</v>
      </c>
      <c r="T2935">
        <v>2839</v>
      </c>
      <c r="U2935">
        <v>658826</v>
      </c>
      <c r="V2935">
        <v>117</v>
      </c>
      <c r="W2935">
        <v>261</v>
      </c>
      <c r="X2935">
        <v>2753</v>
      </c>
      <c r="Y2935">
        <v>719106</v>
      </c>
      <c r="Z2935">
        <v>41</v>
      </c>
      <c r="AA2935">
        <v>300</v>
      </c>
      <c r="AB2935">
        <v>2750</v>
      </c>
      <c r="AC2935">
        <v>824489</v>
      </c>
      <c r="AD2935">
        <v>38</v>
      </c>
      <c r="AE2935">
        <v>350</v>
      </c>
      <c r="AF2935">
        <v>2790</v>
      </c>
      <c r="AG2935">
        <v>974997</v>
      </c>
      <c r="AH2935">
        <v>20</v>
      </c>
      <c r="AI2935">
        <v>372</v>
      </c>
      <c r="AJ2935">
        <v>2740</v>
      </c>
      <c r="AK2935">
        <v>1025568</v>
      </c>
    </row>
    <row r="2936" spans="1:45" x14ac:dyDescent="0.2">
      <c r="A2936" s="51">
        <v>40919</v>
      </c>
      <c r="AH2936">
        <v>1</v>
      </c>
      <c r="AI2936">
        <v>368</v>
      </c>
      <c r="AJ2936">
        <v>2520</v>
      </c>
      <c r="AK2936">
        <v>927360</v>
      </c>
      <c r="AL2936">
        <v>4</v>
      </c>
      <c r="AM2936">
        <v>441</v>
      </c>
      <c r="AN2936">
        <v>2780</v>
      </c>
      <c r="AO2936">
        <v>1225980</v>
      </c>
      <c r="AP2936">
        <v>16</v>
      </c>
      <c r="AQ2936">
        <v>462</v>
      </c>
      <c r="AR2936">
        <v>2666</v>
      </c>
      <c r="AS2936">
        <v>1231810</v>
      </c>
    </row>
    <row r="2937" spans="1:45" x14ac:dyDescent="0.2">
      <c r="A2937" s="51">
        <v>40920</v>
      </c>
      <c r="Z2937">
        <v>1</v>
      </c>
      <c r="AA2937">
        <v>284</v>
      </c>
      <c r="AB2937">
        <v>1900</v>
      </c>
      <c r="AC2937">
        <v>539600</v>
      </c>
      <c r="AH2937">
        <v>2</v>
      </c>
      <c r="AI2937">
        <v>376</v>
      </c>
      <c r="AJ2937">
        <v>2250</v>
      </c>
      <c r="AK2937">
        <v>846000</v>
      </c>
      <c r="AL2937">
        <v>2</v>
      </c>
      <c r="AM2937">
        <v>430</v>
      </c>
      <c r="AN2937">
        <v>2760</v>
      </c>
      <c r="AO2937">
        <v>1186800</v>
      </c>
      <c r="AP2937">
        <v>6</v>
      </c>
      <c r="AQ2937">
        <v>599</v>
      </c>
      <c r="AR2937">
        <v>2457</v>
      </c>
      <c r="AS2937">
        <v>1471463</v>
      </c>
    </row>
    <row r="2938" spans="1:45" x14ac:dyDescent="0.2">
      <c r="A2938" s="51">
        <v>40920</v>
      </c>
      <c r="J2938">
        <v>23</v>
      </c>
      <c r="K2938">
        <v>174</v>
      </c>
      <c r="L2938">
        <v>2700</v>
      </c>
      <c r="M2938">
        <v>420270</v>
      </c>
      <c r="N2938">
        <v>33</v>
      </c>
      <c r="O2938">
        <v>194</v>
      </c>
      <c r="P2938">
        <v>2575</v>
      </c>
      <c r="Q2938">
        <v>489170</v>
      </c>
    </row>
    <row r="2939" spans="1:45" x14ac:dyDescent="0.2">
      <c r="A2939" s="51">
        <v>40921</v>
      </c>
      <c r="B2939">
        <v>4</v>
      </c>
      <c r="C2939">
        <v>128</v>
      </c>
      <c r="D2939">
        <v>2700</v>
      </c>
      <c r="E2939">
        <v>345600</v>
      </c>
      <c r="F2939">
        <v>9</v>
      </c>
      <c r="G2939">
        <v>132</v>
      </c>
      <c r="H2939">
        <v>2600</v>
      </c>
      <c r="I2939">
        <v>342044</v>
      </c>
      <c r="J2939">
        <v>33</v>
      </c>
      <c r="K2939">
        <v>162</v>
      </c>
      <c r="L2939">
        <v>2550</v>
      </c>
      <c r="M2939">
        <v>419745</v>
      </c>
      <c r="N2939">
        <v>171</v>
      </c>
      <c r="O2939">
        <v>196</v>
      </c>
      <c r="P2939">
        <v>2745</v>
      </c>
      <c r="Q2939">
        <v>542465</v>
      </c>
      <c r="R2939">
        <v>30</v>
      </c>
      <c r="S2939">
        <v>237</v>
      </c>
      <c r="T2939">
        <v>2570</v>
      </c>
      <c r="U2939">
        <v>617535</v>
      </c>
      <c r="AL2939">
        <v>17</v>
      </c>
      <c r="AM2939">
        <v>400</v>
      </c>
      <c r="AN2939">
        <v>2700</v>
      </c>
      <c r="AO2939">
        <v>1080953</v>
      </c>
      <c r="AP2939">
        <v>1</v>
      </c>
      <c r="AQ2939">
        <v>692</v>
      </c>
      <c r="AR2939">
        <v>2450</v>
      </c>
      <c r="AS2939">
        <v>1695400</v>
      </c>
    </row>
    <row r="2940" spans="1:45" x14ac:dyDescent="0.2">
      <c r="A2940" s="51">
        <v>40921</v>
      </c>
      <c r="B2940">
        <v>14</v>
      </c>
      <c r="C2940">
        <v>124</v>
      </c>
      <c r="D2940">
        <v>2500</v>
      </c>
      <c r="E2940">
        <v>312071</v>
      </c>
      <c r="F2940">
        <v>109</v>
      </c>
      <c r="G2940">
        <v>145</v>
      </c>
      <c r="H2940">
        <v>2710</v>
      </c>
      <c r="I2940">
        <v>389865</v>
      </c>
      <c r="J2940">
        <v>145</v>
      </c>
      <c r="K2940">
        <v>165</v>
      </c>
      <c r="L2940">
        <v>2690</v>
      </c>
      <c r="M2940">
        <v>449085</v>
      </c>
      <c r="N2940">
        <v>177</v>
      </c>
      <c r="O2940">
        <v>199</v>
      </c>
      <c r="P2940">
        <v>2677</v>
      </c>
      <c r="Q2940">
        <v>547790</v>
      </c>
      <c r="R2940">
        <v>242</v>
      </c>
      <c r="S2940">
        <v>231</v>
      </c>
      <c r="T2940">
        <v>2775</v>
      </c>
      <c r="U2940">
        <v>643800</v>
      </c>
      <c r="V2940">
        <v>165</v>
      </c>
      <c r="W2940">
        <v>271</v>
      </c>
      <c r="X2940">
        <v>2772</v>
      </c>
      <c r="Y2940">
        <v>756142</v>
      </c>
      <c r="Z2940">
        <v>166</v>
      </c>
      <c r="AA2940">
        <v>293</v>
      </c>
      <c r="AB2940">
        <v>2750</v>
      </c>
      <c r="AC2940">
        <v>805065</v>
      </c>
      <c r="AD2940">
        <v>8</v>
      </c>
      <c r="AE2940">
        <v>331</v>
      </c>
      <c r="AF2940">
        <v>2720</v>
      </c>
      <c r="AG2940">
        <v>901000</v>
      </c>
      <c r="AP2940">
        <v>1</v>
      </c>
      <c r="AQ2940">
        <v>670</v>
      </c>
      <c r="AR2940">
        <v>2700</v>
      </c>
      <c r="AS2940">
        <v>1809000</v>
      </c>
    </row>
    <row r="2941" spans="1:45" x14ac:dyDescent="0.2">
      <c r="A2941" s="51">
        <v>40924</v>
      </c>
      <c r="AL2941">
        <v>1</v>
      </c>
      <c r="AM2941">
        <v>404</v>
      </c>
      <c r="AN2941">
        <v>2650</v>
      </c>
      <c r="AO2941">
        <v>1070600</v>
      </c>
      <c r="AP2941">
        <v>5</v>
      </c>
      <c r="AQ2941">
        <v>579</v>
      </c>
      <c r="AR2941">
        <v>2660</v>
      </c>
      <c r="AS2941">
        <v>1536360</v>
      </c>
    </row>
    <row r="2942" spans="1:45" x14ac:dyDescent="0.2">
      <c r="A2942" s="51">
        <v>40925</v>
      </c>
      <c r="B2942">
        <v>16</v>
      </c>
      <c r="C2942">
        <v>110</v>
      </c>
      <c r="D2942">
        <v>2400</v>
      </c>
      <c r="E2942">
        <v>264600</v>
      </c>
      <c r="F2942">
        <v>37</v>
      </c>
      <c r="G2942">
        <v>141</v>
      </c>
      <c r="H2942">
        <v>2683</v>
      </c>
      <c r="I2942">
        <v>378308</v>
      </c>
      <c r="J2942">
        <v>219</v>
      </c>
      <c r="K2942">
        <v>170</v>
      </c>
      <c r="L2942">
        <v>2750</v>
      </c>
      <c r="M2942">
        <v>477954</v>
      </c>
      <c r="N2942">
        <v>200</v>
      </c>
      <c r="O2942">
        <v>196</v>
      </c>
      <c r="P2942">
        <v>2817</v>
      </c>
      <c r="Q2942">
        <v>556026</v>
      </c>
      <c r="R2942">
        <v>132</v>
      </c>
      <c r="S2942">
        <v>240</v>
      </c>
      <c r="T2942">
        <v>2792</v>
      </c>
      <c r="U2942">
        <v>669664</v>
      </c>
      <c r="V2942">
        <v>134</v>
      </c>
      <c r="W2942">
        <v>262</v>
      </c>
      <c r="X2942">
        <v>2783</v>
      </c>
      <c r="Y2942">
        <v>728882</v>
      </c>
      <c r="Z2942">
        <v>153</v>
      </c>
      <c r="AA2942">
        <v>291</v>
      </c>
      <c r="AB2942">
        <v>2745</v>
      </c>
      <c r="AC2942">
        <v>798865</v>
      </c>
      <c r="AD2942">
        <v>90</v>
      </c>
      <c r="AE2942">
        <v>341</v>
      </c>
      <c r="AF2942">
        <v>2760</v>
      </c>
      <c r="AG2942">
        <v>941601</v>
      </c>
      <c r="AH2942">
        <v>34</v>
      </c>
      <c r="AI2942">
        <v>373</v>
      </c>
      <c r="AJ2942">
        <v>2750</v>
      </c>
      <c r="AK2942">
        <v>1025635</v>
      </c>
      <c r="AL2942">
        <v>16</v>
      </c>
      <c r="AM2942">
        <v>405</v>
      </c>
      <c r="AN2942">
        <v>2760</v>
      </c>
      <c r="AO2942">
        <v>1117800</v>
      </c>
      <c r="AP2942">
        <v>1</v>
      </c>
      <c r="AQ2942">
        <v>814</v>
      </c>
      <c r="AR2942">
        <v>2650</v>
      </c>
      <c r="AS2942">
        <v>2157100</v>
      </c>
    </row>
    <row r="2943" spans="1:45" x14ac:dyDescent="0.2">
      <c r="A2943" s="51">
        <v>40927</v>
      </c>
      <c r="AD2943">
        <v>1</v>
      </c>
      <c r="AE2943">
        <v>320</v>
      </c>
      <c r="AF2943">
        <v>2500</v>
      </c>
      <c r="AG2943">
        <v>800000</v>
      </c>
      <c r="AH2943">
        <v>1</v>
      </c>
      <c r="AI2943">
        <v>380</v>
      </c>
      <c r="AJ2943">
        <v>2500</v>
      </c>
      <c r="AK2943">
        <v>950000</v>
      </c>
      <c r="AL2943">
        <v>1</v>
      </c>
      <c r="AM2943">
        <v>402</v>
      </c>
      <c r="AN2943">
        <v>2700</v>
      </c>
      <c r="AO2943">
        <v>1085400</v>
      </c>
      <c r="AP2943">
        <v>4</v>
      </c>
      <c r="AQ2943">
        <v>658</v>
      </c>
      <c r="AR2943">
        <v>2662</v>
      </c>
      <c r="AS2943">
        <v>1751325</v>
      </c>
    </row>
    <row r="2944" spans="1:45" x14ac:dyDescent="0.2">
      <c r="A2944" s="63" t="s">
        <v>152</v>
      </c>
      <c r="B2944">
        <v>5</v>
      </c>
      <c r="C2944">
        <v>116</v>
      </c>
      <c r="D2944">
        <v>1500</v>
      </c>
      <c r="E2944">
        <v>174600</v>
      </c>
      <c r="F2944">
        <v>27</v>
      </c>
      <c r="G2944">
        <v>142</v>
      </c>
      <c r="H2944">
        <v>2775</v>
      </c>
      <c r="I2944">
        <v>393241</v>
      </c>
      <c r="J2944">
        <v>42</v>
      </c>
      <c r="K2944">
        <v>158</v>
      </c>
      <c r="L2944">
        <v>2540</v>
      </c>
      <c r="M2944">
        <v>438719</v>
      </c>
      <c r="N2944">
        <v>383</v>
      </c>
      <c r="O2944">
        <v>207</v>
      </c>
      <c r="P2944">
        <v>2871</v>
      </c>
      <c r="Q2944">
        <v>593289</v>
      </c>
      <c r="R2944">
        <v>579</v>
      </c>
      <c r="S2944">
        <v>231</v>
      </c>
      <c r="T2944">
        <v>2865</v>
      </c>
      <c r="U2944">
        <v>662089</v>
      </c>
      <c r="V2944">
        <v>94</v>
      </c>
      <c r="W2944">
        <v>264</v>
      </c>
      <c r="X2944">
        <v>2840</v>
      </c>
      <c r="Y2944">
        <v>749916</v>
      </c>
      <c r="Z2944">
        <v>150</v>
      </c>
      <c r="AA2944">
        <v>303</v>
      </c>
      <c r="AB2944">
        <v>2680</v>
      </c>
      <c r="AC2944">
        <v>811297</v>
      </c>
      <c r="AD2944">
        <v>104</v>
      </c>
      <c r="AE2944">
        <v>333</v>
      </c>
      <c r="AF2944">
        <v>2615</v>
      </c>
      <c r="AG2944">
        <v>880895</v>
      </c>
      <c r="AH2944">
        <v>18</v>
      </c>
      <c r="AI2944">
        <v>379</v>
      </c>
      <c r="AJ2944">
        <v>2520</v>
      </c>
      <c r="AK2944">
        <v>955920</v>
      </c>
      <c r="AL2944">
        <v>1</v>
      </c>
      <c r="AM2944">
        <v>490</v>
      </c>
      <c r="AN2944">
        <v>2600</v>
      </c>
      <c r="AO2944">
        <v>1274000</v>
      </c>
      <c r="AP2944">
        <v>14</v>
      </c>
      <c r="AQ2944">
        <v>694</v>
      </c>
      <c r="AR2944">
        <v>2614</v>
      </c>
      <c r="AS2944">
        <v>1814551</v>
      </c>
    </row>
    <row r="2945" spans="1:45" x14ac:dyDescent="0.2">
      <c r="A2945" s="51">
        <v>40928</v>
      </c>
      <c r="F2945">
        <v>13</v>
      </c>
      <c r="G2945">
        <v>145</v>
      </c>
      <c r="H2945">
        <v>2700</v>
      </c>
      <c r="I2945">
        <v>391708</v>
      </c>
      <c r="J2945">
        <v>3</v>
      </c>
      <c r="K2945">
        <v>162</v>
      </c>
      <c r="L2945">
        <v>2800</v>
      </c>
      <c r="M2945">
        <v>453600</v>
      </c>
      <c r="N2945">
        <v>217</v>
      </c>
      <c r="O2945">
        <v>195</v>
      </c>
      <c r="P2945">
        <v>2725</v>
      </c>
      <c r="Q2945">
        <v>538891</v>
      </c>
      <c r="R2945">
        <v>23</v>
      </c>
      <c r="S2945">
        <v>248</v>
      </c>
      <c r="T2945">
        <v>2740</v>
      </c>
      <c r="U2945">
        <v>679282</v>
      </c>
      <c r="V2945">
        <v>16</v>
      </c>
      <c r="W2945">
        <v>267</v>
      </c>
      <c r="X2945">
        <v>2640</v>
      </c>
      <c r="Y2945">
        <v>704220</v>
      </c>
      <c r="Z2945">
        <v>20</v>
      </c>
      <c r="AA2945">
        <v>281</v>
      </c>
      <c r="AB2945">
        <v>2700</v>
      </c>
      <c r="AC2945">
        <v>759375</v>
      </c>
      <c r="AP2945">
        <v>1</v>
      </c>
      <c r="AQ2945">
        <v>662</v>
      </c>
      <c r="AR2945">
        <v>2500</v>
      </c>
      <c r="AS2945">
        <v>1655000</v>
      </c>
    </row>
    <row r="2946" spans="1:45" x14ac:dyDescent="0.2">
      <c r="A2946" s="51">
        <v>40931</v>
      </c>
      <c r="Z2946">
        <v>1</v>
      </c>
      <c r="AA2946">
        <v>314</v>
      </c>
      <c r="AB2946">
        <v>2400</v>
      </c>
      <c r="AC2946">
        <v>753600</v>
      </c>
      <c r="AD2946">
        <v>14</v>
      </c>
      <c r="AE2946">
        <v>347</v>
      </c>
      <c r="AF2946">
        <v>2600</v>
      </c>
      <c r="AG2946">
        <v>902943</v>
      </c>
      <c r="AH2946">
        <v>2</v>
      </c>
      <c r="AI2946">
        <v>395</v>
      </c>
      <c r="AJ2946">
        <v>2545</v>
      </c>
      <c r="AK2946">
        <v>1005260</v>
      </c>
      <c r="AP2946">
        <v>5</v>
      </c>
      <c r="AQ2946">
        <v>574</v>
      </c>
      <c r="AR2946">
        <v>2660</v>
      </c>
      <c r="AS2946">
        <v>1524000</v>
      </c>
    </row>
    <row r="2947" spans="1:45" x14ac:dyDescent="0.2">
      <c r="A2947" s="51">
        <v>40932</v>
      </c>
      <c r="B2947">
        <v>1</v>
      </c>
      <c r="C2947">
        <v>112</v>
      </c>
      <c r="D2947">
        <v>2400</v>
      </c>
      <c r="E2947">
        <v>268800</v>
      </c>
      <c r="F2947">
        <v>42</v>
      </c>
      <c r="G2947">
        <v>143</v>
      </c>
      <c r="H2947">
        <v>2650</v>
      </c>
      <c r="I2947">
        <v>380552</v>
      </c>
      <c r="J2947">
        <v>160</v>
      </c>
      <c r="K2947">
        <v>171</v>
      </c>
      <c r="L2947">
        <v>2722</v>
      </c>
      <c r="M2947">
        <v>468011</v>
      </c>
      <c r="N2947">
        <v>324</v>
      </c>
      <c r="O2947">
        <v>202</v>
      </c>
      <c r="P2947">
        <v>2758</v>
      </c>
      <c r="Q2947">
        <v>562456</v>
      </c>
      <c r="R2947">
        <v>69</v>
      </c>
      <c r="S2947">
        <v>235</v>
      </c>
      <c r="T2947">
        <v>2714</v>
      </c>
      <c r="U2947">
        <v>637942</v>
      </c>
      <c r="V2947">
        <v>134</v>
      </c>
      <c r="W2947">
        <v>261</v>
      </c>
      <c r="X2947">
        <v>2734</v>
      </c>
      <c r="Y2947">
        <v>712640</v>
      </c>
      <c r="Z2947">
        <v>148</v>
      </c>
      <c r="AA2947">
        <v>300</v>
      </c>
      <c r="AB2947">
        <v>2700</v>
      </c>
      <c r="AC2947">
        <v>810065</v>
      </c>
      <c r="AD2947">
        <v>36</v>
      </c>
      <c r="AE2947">
        <v>336</v>
      </c>
      <c r="AF2947">
        <v>2720</v>
      </c>
      <c r="AG2947">
        <v>918032</v>
      </c>
      <c r="AH2947">
        <v>37</v>
      </c>
      <c r="AI2947">
        <v>369</v>
      </c>
      <c r="AJ2947">
        <v>2767</v>
      </c>
      <c r="AK2947">
        <v>1022084</v>
      </c>
      <c r="AP2947">
        <v>1</v>
      </c>
      <c r="AQ2947">
        <v>602</v>
      </c>
      <c r="AR2947">
        <v>2650</v>
      </c>
      <c r="AS2947">
        <v>1595300</v>
      </c>
    </row>
    <row r="2948" spans="1:45" x14ac:dyDescent="0.2">
      <c r="A2948" s="51">
        <v>40934</v>
      </c>
      <c r="AL2948">
        <v>4</v>
      </c>
      <c r="AM2948">
        <v>446</v>
      </c>
      <c r="AN2948">
        <v>2600</v>
      </c>
      <c r="AO2948">
        <v>1160900</v>
      </c>
      <c r="AP2948">
        <v>5</v>
      </c>
      <c r="AQ2948">
        <v>568</v>
      </c>
      <c r="AR2948">
        <v>2590</v>
      </c>
      <c r="AS2948">
        <v>1469660</v>
      </c>
    </row>
    <row r="2949" spans="1:45" x14ac:dyDescent="0.2">
      <c r="A2949" s="51">
        <v>40935</v>
      </c>
      <c r="B2949">
        <v>6</v>
      </c>
      <c r="C2949">
        <v>122</v>
      </c>
      <c r="D2949">
        <v>2575</v>
      </c>
      <c r="E2949">
        <v>308433</v>
      </c>
      <c r="F2949">
        <v>11</v>
      </c>
      <c r="G2949">
        <v>147</v>
      </c>
      <c r="H2949">
        <v>2650</v>
      </c>
      <c r="I2949">
        <v>390273</v>
      </c>
      <c r="J2949">
        <v>86</v>
      </c>
      <c r="K2949">
        <v>175</v>
      </c>
      <c r="L2949">
        <v>2758</v>
      </c>
      <c r="M2949">
        <v>481535</v>
      </c>
      <c r="N2949">
        <v>191</v>
      </c>
      <c r="O2949">
        <v>192</v>
      </c>
      <c r="P2949">
        <v>2750</v>
      </c>
      <c r="Q2949">
        <v>541687</v>
      </c>
    </row>
    <row r="2950" spans="1:45" x14ac:dyDescent="0.2">
      <c r="A2950" s="83" t="s">
        <v>153</v>
      </c>
      <c r="B2950">
        <v>9</v>
      </c>
      <c r="C2950">
        <v>127</v>
      </c>
      <c r="D2950">
        <v>2400</v>
      </c>
      <c r="E2950">
        <v>304000</v>
      </c>
      <c r="F2950">
        <v>14</v>
      </c>
      <c r="G2950">
        <v>145</v>
      </c>
      <c r="H2950">
        <v>2550</v>
      </c>
      <c r="I2950">
        <v>370114</v>
      </c>
      <c r="J2950">
        <v>93</v>
      </c>
      <c r="K2950">
        <v>171</v>
      </c>
      <c r="L2950">
        <v>2670</v>
      </c>
      <c r="M2950">
        <v>456361</v>
      </c>
      <c r="N2950">
        <v>449</v>
      </c>
      <c r="O2950">
        <v>198</v>
      </c>
      <c r="P2950">
        <v>2717</v>
      </c>
      <c r="Q2950">
        <v>542652</v>
      </c>
      <c r="R2950">
        <v>275</v>
      </c>
      <c r="S2950">
        <v>231</v>
      </c>
      <c r="T2950">
        <v>2794</v>
      </c>
      <c r="U2950">
        <v>648637</v>
      </c>
      <c r="V2950">
        <v>213</v>
      </c>
      <c r="W2950">
        <v>262</v>
      </c>
      <c r="X2950">
        <v>2705</v>
      </c>
      <c r="Y2950">
        <v>715363</v>
      </c>
      <c r="Z2950">
        <v>100</v>
      </c>
      <c r="AA2950">
        <v>288</v>
      </c>
      <c r="AB2950">
        <v>2744</v>
      </c>
      <c r="AC2950">
        <v>789384</v>
      </c>
      <c r="AD2950">
        <v>64</v>
      </c>
      <c r="AE2950">
        <v>343</v>
      </c>
      <c r="AF2950">
        <v>2675</v>
      </c>
      <c r="AG2950">
        <v>918540</v>
      </c>
      <c r="AH2950">
        <v>1</v>
      </c>
      <c r="AI2950">
        <v>368</v>
      </c>
      <c r="AJ2950">
        <v>2450</v>
      </c>
      <c r="AK2950">
        <v>901600</v>
      </c>
      <c r="AP2950">
        <v>2</v>
      </c>
      <c r="AQ2950">
        <v>555</v>
      </c>
      <c r="AR2950">
        <v>2520</v>
      </c>
      <c r="AS2950">
        <v>1381680</v>
      </c>
    </row>
    <row r="2951" spans="1:45" x14ac:dyDescent="0.2">
      <c r="A2951" s="51">
        <v>40938</v>
      </c>
      <c r="AP2951">
        <v>3</v>
      </c>
      <c r="AQ2951">
        <v>665</v>
      </c>
      <c r="AR2951">
        <v>2733</v>
      </c>
      <c r="AS2951">
        <v>1818500</v>
      </c>
    </row>
    <row r="2952" spans="1:45" x14ac:dyDescent="0.2">
      <c r="A2952" s="51">
        <v>40939</v>
      </c>
      <c r="B2952">
        <v>17</v>
      </c>
      <c r="C2952">
        <v>125</v>
      </c>
      <c r="D2952">
        <v>2625</v>
      </c>
      <c r="E2952">
        <v>323529</v>
      </c>
      <c r="F2952">
        <v>92</v>
      </c>
      <c r="G2952">
        <v>142</v>
      </c>
      <c r="H2952">
        <v>2738</v>
      </c>
      <c r="I2952">
        <v>388664</v>
      </c>
      <c r="J2952">
        <v>82</v>
      </c>
      <c r="K2952">
        <v>169</v>
      </c>
      <c r="L2952">
        <v>2675</v>
      </c>
      <c r="M2952">
        <v>454857</v>
      </c>
      <c r="N2952">
        <v>228</v>
      </c>
      <c r="O2952">
        <v>191</v>
      </c>
      <c r="P2952">
        <v>2793</v>
      </c>
      <c r="Q2952">
        <v>543777</v>
      </c>
      <c r="R2952">
        <v>225</v>
      </c>
      <c r="S2952">
        <v>230</v>
      </c>
      <c r="T2952">
        <v>2748</v>
      </c>
      <c r="U2952">
        <v>631431</v>
      </c>
      <c r="V2952">
        <v>101</v>
      </c>
      <c r="W2952">
        <v>267</v>
      </c>
      <c r="X2952">
        <v>2717</v>
      </c>
      <c r="Y2952">
        <v>730388</v>
      </c>
      <c r="Z2952">
        <v>69</v>
      </c>
      <c r="AA2952">
        <v>296</v>
      </c>
      <c r="AB2952">
        <v>2675</v>
      </c>
      <c r="AC2952">
        <v>795983</v>
      </c>
      <c r="AD2952">
        <v>20</v>
      </c>
      <c r="AE2952">
        <v>339</v>
      </c>
      <c r="AF2952">
        <v>2760</v>
      </c>
      <c r="AG2952">
        <v>935088</v>
      </c>
    </row>
    <row r="2953" spans="1:45" x14ac:dyDescent="0.2">
      <c r="A2953" s="51">
        <v>40939</v>
      </c>
      <c r="B2953" s="51"/>
      <c r="C2953" s="51"/>
      <c r="D2953" s="51"/>
      <c r="E2953" s="51"/>
      <c r="F2953" s="51"/>
      <c r="G2953" s="51"/>
      <c r="H2953" s="51"/>
      <c r="I2953" s="51"/>
      <c r="J2953" s="51"/>
      <c r="K2953" s="51"/>
      <c r="L2953" s="51"/>
      <c r="M2953" s="51"/>
      <c r="N2953" s="51"/>
      <c r="O2953" s="51"/>
      <c r="P2953" s="51"/>
      <c r="Q2953" s="51"/>
      <c r="R2953" s="51"/>
      <c r="S2953" s="51"/>
      <c r="T2953" s="51"/>
      <c r="U2953" s="51"/>
      <c r="V2953" s="51"/>
      <c r="W2953" s="51"/>
      <c r="X2953" s="51"/>
      <c r="Y2953" s="51"/>
      <c r="Z2953" s="51"/>
      <c r="AA2953" s="51"/>
      <c r="AB2953" s="51"/>
      <c r="AC2953" s="51"/>
      <c r="AD2953" s="51"/>
      <c r="AE2953" s="51"/>
      <c r="AF2953" s="51"/>
      <c r="AG2953" s="51"/>
      <c r="AH2953" s="51"/>
      <c r="AI2953" s="51"/>
      <c r="AJ2953" s="51"/>
      <c r="AK2953" s="51"/>
      <c r="AL2953" s="51"/>
      <c r="AM2953" s="51"/>
      <c r="AN2953" s="51"/>
      <c r="AO2953" s="51"/>
      <c r="AP2953" s="54">
        <v>6</v>
      </c>
      <c r="AQ2953" s="54">
        <v>614</v>
      </c>
      <c r="AR2953" s="54">
        <v>2488</v>
      </c>
      <c r="AS2953" s="54">
        <v>1523188</v>
      </c>
    </row>
    <row r="2954" spans="1:45" x14ac:dyDescent="0.2">
      <c r="A2954" s="51"/>
    </row>
    <row r="2955" spans="1:45" x14ac:dyDescent="0.2">
      <c r="A2955" s="51">
        <v>40942</v>
      </c>
      <c r="B2955">
        <v>19</v>
      </c>
      <c r="C2955">
        <v>125</v>
      </c>
      <c r="D2955">
        <v>2525</v>
      </c>
      <c r="E2955">
        <v>318332</v>
      </c>
      <c r="F2955">
        <v>18</v>
      </c>
      <c r="G2955">
        <v>147</v>
      </c>
      <c r="H2955">
        <v>2700</v>
      </c>
      <c r="I2955">
        <v>401961</v>
      </c>
      <c r="J2955">
        <v>26</v>
      </c>
      <c r="K2955">
        <v>155</v>
      </c>
      <c r="L2955">
        <v>2650</v>
      </c>
      <c r="M2955">
        <v>410346</v>
      </c>
      <c r="N2955">
        <v>38</v>
      </c>
      <c r="O2955">
        <v>204</v>
      </c>
      <c r="P2955">
        <v>2675</v>
      </c>
      <c r="Q2955">
        <v>546437</v>
      </c>
      <c r="Z2955">
        <v>49</v>
      </c>
      <c r="AA2955">
        <v>302</v>
      </c>
      <c r="AB2955">
        <v>2700</v>
      </c>
      <c r="AC2955">
        <v>818613</v>
      </c>
      <c r="AP2955">
        <v>1</v>
      </c>
      <c r="AQ2955">
        <v>562</v>
      </c>
      <c r="AR2955">
        <v>2600</v>
      </c>
      <c r="AS2955">
        <v>1461200</v>
      </c>
    </row>
    <row r="2956" spans="1:45" x14ac:dyDescent="0.2">
      <c r="A2956" s="51">
        <v>40945</v>
      </c>
      <c r="AP2956">
        <v>8</v>
      </c>
      <c r="AQ2956">
        <v>695</v>
      </c>
      <c r="AR2956">
        <v>2581</v>
      </c>
      <c r="AS2956">
        <v>1794400</v>
      </c>
    </row>
    <row r="2957" spans="1:45" x14ac:dyDescent="0.2">
      <c r="A2957" s="51">
        <v>40946</v>
      </c>
      <c r="B2957">
        <v>15</v>
      </c>
      <c r="C2957">
        <v>115</v>
      </c>
      <c r="D2957">
        <v>2575</v>
      </c>
      <c r="E2957">
        <v>297400</v>
      </c>
      <c r="F2957">
        <v>45</v>
      </c>
      <c r="G2957">
        <v>143</v>
      </c>
      <c r="H2957">
        <v>2600</v>
      </c>
      <c r="I2957">
        <v>374064</v>
      </c>
      <c r="J2957">
        <v>200</v>
      </c>
      <c r="K2957">
        <v>163</v>
      </c>
      <c r="L2957">
        <v>2667</v>
      </c>
      <c r="M2957">
        <v>436080</v>
      </c>
      <c r="N2957">
        <v>277</v>
      </c>
      <c r="O2957">
        <v>195</v>
      </c>
      <c r="P2957">
        <v>2630</v>
      </c>
      <c r="Q2957">
        <v>528735</v>
      </c>
      <c r="R2957">
        <v>153</v>
      </c>
      <c r="S2957">
        <v>236</v>
      </c>
      <c r="T2957">
        <v>2686</v>
      </c>
      <c r="U2957">
        <v>633010</v>
      </c>
      <c r="V2957">
        <v>88</v>
      </c>
      <c r="W2957">
        <v>274</v>
      </c>
      <c r="X2957">
        <v>2644</v>
      </c>
      <c r="Y2957">
        <v>724421</v>
      </c>
      <c r="Z2957">
        <v>210</v>
      </c>
      <c r="AA2957">
        <v>288</v>
      </c>
      <c r="AB2957">
        <v>2648</v>
      </c>
      <c r="AC2957">
        <v>761333</v>
      </c>
      <c r="AD2957">
        <v>74</v>
      </c>
      <c r="AE2957">
        <v>328</v>
      </c>
      <c r="AF2957">
        <v>2720</v>
      </c>
      <c r="AG2957">
        <v>892770</v>
      </c>
      <c r="AH2957">
        <v>9</v>
      </c>
      <c r="AI2957">
        <v>364</v>
      </c>
      <c r="AJ2957">
        <v>2600</v>
      </c>
      <c r="AK2957">
        <v>945822</v>
      </c>
      <c r="AL2957">
        <v>1</v>
      </c>
      <c r="AM2957">
        <v>416</v>
      </c>
      <c r="AN2957">
        <v>2540</v>
      </c>
      <c r="AO2957">
        <v>1056640</v>
      </c>
      <c r="AP2957">
        <v>1</v>
      </c>
      <c r="AQ2957">
        <v>648</v>
      </c>
      <c r="AR2957">
        <v>2650</v>
      </c>
      <c r="AS2957">
        <v>1717200</v>
      </c>
    </row>
    <row r="2958" spans="1:45" x14ac:dyDescent="0.2">
      <c r="A2958" s="51">
        <v>40948</v>
      </c>
      <c r="V2958">
        <v>1</v>
      </c>
      <c r="W2958">
        <v>262</v>
      </c>
      <c r="X2958">
        <v>1900</v>
      </c>
      <c r="Y2958">
        <v>497800</v>
      </c>
      <c r="AH2958">
        <v>10</v>
      </c>
      <c r="AI2958">
        <v>380</v>
      </c>
      <c r="AJ2958">
        <v>2475</v>
      </c>
      <c r="AK2958">
        <v>924840</v>
      </c>
      <c r="AP2958">
        <v>9</v>
      </c>
      <c r="AQ2958">
        <v>663</v>
      </c>
      <c r="AR2958">
        <v>2700</v>
      </c>
      <c r="AS2958">
        <v>1788611</v>
      </c>
    </row>
    <row r="2959" spans="1:45" x14ac:dyDescent="0.2">
      <c r="A2959" s="51">
        <v>40952</v>
      </c>
      <c r="AL2959">
        <v>2</v>
      </c>
      <c r="AM2959">
        <v>440</v>
      </c>
      <c r="AN2959">
        <v>2700</v>
      </c>
      <c r="AO2959">
        <v>1188000</v>
      </c>
      <c r="AP2959">
        <v>5</v>
      </c>
      <c r="AQ2959">
        <v>640</v>
      </c>
      <c r="AR2959">
        <v>2680</v>
      </c>
      <c r="AS2959">
        <v>1709320</v>
      </c>
    </row>
    <row r="2960" spans="1:45" x14ac:dyDescent="0.2">
      <c r="A2960" s="51">
        <v>40953</v>
      </c>
      <c r="F2960">
        <v>49</v>
      </c>
      <c r="G2960">
        <v>137</v>
      </c>
      <c r="H2960">
        <v>2550</v>
      </c>
      <c r="I2960">
        <v>357671</v>
      </c>
      <c r="J2960">
        <v>110</v>
      </c>
      <c r="K2960">
        <v>157</v>
      </c>
      <c r="L2960">
        <v>2642</v>
      </c>
      <c r="M2960">
        <v>417944</v>
      </c>
      <c r="N2960">
        <v>271</v>
      </c>
      <c r="O2960">
        <v>202</v>
      </c>
      <c r="P2960">
        <v>2704</v>
      </c>
      <c r="Q2960">
        <v>569000</v>
      </c>
      <c r="R2960">
        <v>70</v>
      </c>
      <c r="S2960">
        <v>229</v>
      </c>
      <c r="T2960">
        <v>2738</v>
      </c>
      <c r="U2960">
        <v>633990</v>
      </c>
      <c r="V2960">
        <v>20</v>
      </c>
      <c r="W2960">
        <v>262</v>
      </c>
      <c r="X2960">
        <v>2620</v>
      </c>
      <c r="Y2960">
        <v>685916</v>
      </c>
      <c r="Z2960">
        <v>20</v>
      </c>
      <c r="AA2960">
        <v>299</v>
      </c>
      <c r="AB2960">
        <v>2800</v>
      </c>
      <c r="AC2960">
        <v>836360</v>
      </c>
      <c r="AH2960">
        <v>64</v>
      </c>
      <c r="AI2960">
        <v>387</v>
      </c>
      <c r="AJ2960">
        <v>2690</v>
      </c>
      <c r="AK2960">
        <v>1040917</v>
      </c>
      <c r="AL2960">
        <v>3</v>
      </c>
      <c r="AM2960">
        <v>427</v>
      </c>
      <c r="AN2960">
        <v>2520</v>
      </c>
      <c r="AO2960">
        <v>1077440</v>
      </c>
      <c r="AP2960">
        <v>1</v>
      </c>
      <c r="AQ2960">
        <v>632</v>
      </c>
      <c r="AR2960">
        <v>2600</v>
      </c>
      <c r="AS2960">
        <v>1643200</v>
      </c>
    </row>
    <row r="2961" spans="1:45" x14ac:dyDescent="0.2">
      <c r="A2961" s="51">
        <v>40955</v>
      </c>
      <c r="AP2961">
        <v>2</v>
      </c>
      <c r="AQ2961">
        <v>718</v>
      </c>
      <c r="AR2961">
        <v>2700</v>
      </c>
      <c r="AS2961">
        <v>1938600</v>
      </c>
    </row>
    <row r="2962" spans="1:45" x14ac:dyDescent="0.2">
      <c r="A2962" s="51">
        <v>40959</v>
      </c>
      <c r="AD2962">
        <v>30</v>
      </c>
      <c r="AE2962">
        <v>348</v>
      </c>
      <c r="AF2962">
        <v>2600</v>
      </c>
      <c r="AG2962">
        <v>904555</v>
      </c>
      <c r="AH2962">
        <v>15</v>
      </c>
      <c r="AI2962">
        <v>376</v>
      </c>
      <c r="AJ2962">
        <v>2640</v>
      </c>
      <c r="AK2962">
        <v>992640</v>
      </c>
      <c r="AP2962">
        <v>4</v>
      </c>
      <c r="AQ2962">
        <v>536</v>
      </c>
      <c r="AR2962">
        <v>2725</v>
      </c>
      <c r="AS2962">
        <v>1454300</v>
      </c>
    </row>
    <row r="2963" spans="1:45" x14ac:dyDescent="0.2">
      <c r="A2963" s="51">
        <v>40960</v>
      </c>
      <c r="B2963">
        <v>13</v>
      </c>
      <c r="C2963">
        <v>115</v>
      </c>
      <c r="D2963">
        <v>2500</v>
      </c>
      <c r="E2963">
        <v>287692</v>
      </c>
      <c r="F2963">
        <v>34</v>
      </c>
      <c r="G2963">
        <v>138</v>
      </c>
      <c r="H2963">
        <v>2517</v>
      </c>
      <c r="I2963">
        <v>342303</v>
      </c>
      <c r="J2963">
        <v>151</v>
      </c>
      <c r="K2963">
        <v>168</v>
      </c>
      <c r="L2963">
        <v>2736</v>
      </c>
      <c r="M2963">
        <v>457470</v>
      </c>
      <c r="N2963">
        <v>167</v>
      </c>
      <c r="O2963">
        <v>204</v>
      </c>
      <c r="P2963">
        <v>2800</v>
      </c>
      <c r="Q2963">
        <v>582102</v>
      </c>
      <c r="R2963">
        <v>102</v>
      </c>
      <c r="S2963">
        <v>240</v>
      </c>
      <c r="T2963">
        <v>2735</v>
      </c>
      <c r="U2963">
        <v>658704</v>
      </c>
      <c r="V2963">
        <v>106</v>
      </c>
      <c r="W2963">
        <v>269</v>
      </c>
      <c r="X2963">
        <v>2677</v>
      </c>
      <c r="Y2963">
        <v>725500</v>
      </c>
      <c r="Z2963">
        <v>142</v>
      </c>
      <c r="AA2963">
        <v>302</v>
      </c>
      <c r="AB2963">
        <v>2615</v>
      </c>
      <c r="AC2963">
        <v>792141</v>
      </c>
      <c r="AD2963">
        <v>97</v>
      </c>
      <c r="AE2963">
        <v>342</v>
      </c>
      <c r="AF2963">
        <v>2673</v>
      </c>
      <c r="AG2963">
        <v>918035</v>
      </c>
      <c r="AL2963">
        <v>53</v>
      </c>
      <c r="AM2963">
        <v>415</v>
      </c>
      <c r="AN2963">
        <v>2725</v>
      </c>
      <c r="AO2963">
        <v>1130401</v>
      </c>
    </row>
    <row r="2964" spans="1:45" x14ac:dyDescent="0.2">
      <c r="A2964" s="51">
        <v>40962</v>
      </c>
      <c r="AH2964">
        <v>5</v>
      </c>
      <c r="AI2964">
        <v>390</v>
      </c>
      <c r="AJ2964">
        <v>2700</v>
      </c>
      <c r="AK2964">
        <v>1054080</v>
      </c>
      <c r="AL2964">
        <v>10</v>
      </c>
      <c r="AM2964">
        <v>440</v>
      </c>
      <c r="AN2964">
        <v>2670</v>
      </c>
      <c r="AO2964">
        <v>1154200</v>
      </c>
      <c r="AP2964">
        <v>5</v>
      </c>
      <c r="AQ2964">
        <v>604</v>
      </c>
      <c r="AR2964">
        <v>2782</v>
      </c>
      <c r="AS2964">
        <v>1673738</v>
      </c>
    </row>
    <row r="2965" spans="1:45" x14ac:dyDescent="0.2">
      <c r="A2965" s="51">
        <v>40963</v>
      </c>
      <c r="B2965">
        <v>13</v>
      </c>
      <c r="C2965">
        <v>117</v>
      </c>
      <c r="D2965">
        <v>2150</v>
      </c>
      <c r="E2965">
        <v>243985</v>
      </c>
      <c r="J2965">
        <v>66</v>
      </c>
      <c r="K2965">
        <v>162</v>
      </c>
      <c r="L2965">
        <v>2540</v>
      </c>
      <c r="M2965">
        <v>414470</v>
      </c>
      <c r="N2965">
        <v>15</v>
      </c>
      <c r="O2965">
        <v>200</v>
      </c>
      <c r="P2965">
        <v>2750</v>
      </c>
      <c r="Q2965">
        <v>550733</v>
      </c>
      <c r="R2965">
        <v>22</v>
      </c>
      <c r="S2965">
        <v>249</v>
      </c>
      <c r="T2965">
        <v>2660</v>
      </c>
      <c r="U2965">
        <v>662098</v>
      </c>
      <c r="V2965">
        <v>4</v>
      </c>
      <c r="W2965">
        <v>276</v>
      </c>
      <c r="X2965">
        <v>2560</v>
      </c>
      <c r="Y2965">
        <v>705280</v>
      </c>
      <c r="Z2965">
        <v>36</v>
      </c>
      <c r="AA2965">
        <v>311</v>
      </c>
      <c r="AB2965">
        <v>2640</v>
      </c>
      <c r="AC2965">
        <v>821718</v>
      </c>
      <c r="AD2965">
        <v>18</v>
      </c>
      <c r="AE2965">
        <v>320</v>
      </c>
      <c r="AF2965">
        <v>2600</v>
      </c>
      <c r="AG2965">
        <v>832578</v>
      </c>
    </row>
    <row r="2966" spans="1:45" x14ac:dyDescent="0.2">
      <c r="A2966" s="51">
        <v>40966</v>
      </c>
      <c r="AL2966">
        <v>25</v>
      </c>
      <c r="AM2966">
        <v>438</v>
      </c>
      <c r="AN2966">
        <v>2607</v>
      </c>
      <c r="AO2966">
        <v>1170698</v>
      </c>
      <c r="AP2966">
        <v>6</v>
      </c>
      <c r="AQ2966">
        <v>622</v>
      </c>
      <c r="AR2966">
        <v>2517</v>
      </c>
      <c r="AS2966">
        <v>1575792</v>
      </c>
    </row>
    <row r="2967" spans="1:45" x14ac:dyDescent="0.2">
      <c r="A2967" s="51">
        <v>40967</v>
      </c>
      <c r="F2967">
        <v>12</v>
      </c>
      <c r="G2967">
        <v>146</v>
      </c>
      <c r="H2967">
        <v>2600</v>
      </c>
      <c r="I2967">
        <v>379167</v>
      </c>
      <c r="J2967">
        <v>99</v>
      </c>
      <c r="K2967">
        <v>163</v>
      </c>
      <c r="L2967">
        <v>2680</v>
      </c>
      <c r="M2967">
        <v>443162</v>
      </c>
      <c r="N2967">
        <v>198</v>
      </c>
      <c r="O2967">
        <v>204</v>
      </c>
      <c r="P2967">
        <v>2767</v>
      </c>
      <c r="Q2967">
        <v>566969</v>
      </c>
      <c r="R2967">
        <v>94</v>
      </c>
      <c r="S2967">
        <v>236</v>
      </c>
      <c r="T2967">
        <v>2742</v>
      </c>
      <c r="U2967">
        <v>650474</v>
      </c>
      <c r="V2967">
        <v>38</v>
      </c>
      <c r="W2967">
        <v>259</v>
      </c>
      <c r="X2967">
        <v>2590</v>
      </c>
      <c r="Y2967">
        <v>671306</v>
      </c>
      <c r="Z2967">
        <v>159</v>
      </c>
      <c r="AA2967">
        <v>287</v>
      </c>
      <c r="AB2967">
        <v>2665</v>
      </c>
      <c r="AC2967">
        <v>774235</v>
      </c>
      <c r="AD2967">
        <v>72</v>
      </c>
      <c r="AE2967">
        <v>339</v>
      </c>
      <c r="AF2967">
        <v>2710</v>
      </c>
      <c r="AG2967">
        <v>917529</v>
      </c>
      <c r="AH2967">
        <v>36</v>
      </c>
      <c r="AI2967">
        <v>361</v>
      </c>
      <c r="AJ2967">
        <v>2730</v>
      </c>
      <c r="AK2967">
        <v>984783</v>
      </c>
      <c r="AL2967">
        <v>15</v>
      </c>
      <c r="AM2967">
        <v>422</v>
      </c>
      <c r="AN2967">
        <v>2655</v>
      </c>
      <c r="AO2967">
        <v>1151248</v>
      </c>
      <c r="AP2967">
        <v>1</v>
      </c>
      <c r="AQ2967">
        <v>850</v>
      </c>
      <c r="AR2967">
        <v>2500</v>
      </c>
      <c r="AS2967">
        <v>2115000</v>
      </c>
    </row>
    <row r="2968" spans="1:45" x14ac:dyDescent="0.2">
      <c r="A2968" s="51">
        <v>40940</v>
      </c>
      <c r="B2968">
        <v>2</v>
      </c>
      <c r="C2968">
        <v>108</v>
      </c>
      <c r="D2968">
        <v>2400</v>
      </c>
      <c r="E2968">
        <v>259200</v>
      </c>
      <c r="N2968">
        <v>50</v>
      </c>
      <c r="O2968">
        <v>215</v>
      </c>
      <c r="P2968">
        <v>2680</v>
      </c>
      <c r="Q2968">
        <v>576093</v>
      </c>
      <c r="R2968">
        <v>129</v>
      </c>
      <c r="S2968">
        <v>238</v>
      </c>
      <c r="T2968">
        <v>2743</v>
      </c>
      <c r="U2968">
        <v>655427</v>
      </c>
      <c r="Z2968">
        <v>1</v>
      </c>
      <c r="AA2968">
        <v>310</v>
      </c>
      <c r="AB2968">
        <v>2580</v>
      </c>
      <c r="AC2968">
        <v>799800</v>
      </c>
      <c r="AP2968">
        <v>5</v>
      </c>
      <c r="AQ2968">
        <v>614</v>
      </c>
      <c r="AR2968">
        <v>2488</v>
      </c>
      <c r="AS2968">
        <v>1523128</v>
      </c>
    </row>
    <row r="2969" spans="1:45" x14ac:dyDescent="0.2">
      <c r="A2969" s="51">
        <v>40948</v>
      </c>
      <c r="B2969">
        <v>28</v>
      </c>
      <c r="C2969">
        <v>122</v>
      </c>
      <c r="D2969">
        <v>2450</v>
      </c>
      <c r="E2969">
        <v>287764</v>
      </c>
      <c r="F2969">
        <v>18</v>
      </c>
      <c r="G2969">
        <v>140</v>
      </c>
      <c r="H2969">
        <v>2600</v>
      </c>
      <c r="I2969">
        <v>364289</v>
      </c>
      <c r="J2969">
        <v>119</v>
      </c>
      <c r="K2969">
        <v>165</v>
      </c>
      <c r="L2969">
        <v>2600</v>
      </c>
      <c r="M2969">
        <v>428539</v>
      </c>
      <c r="N2969">
        <v>403</v>
      </c>
      <c r="O2969">
        <v>203</v>
      </c>
      <c r="P2969">
        <v>2599</v>
      </c>
      <c r="Q2969">
        <v>528600</v>
      </c>
      <c r="R2969">
        <v>128</v>
      </c>
      <c r="S2969">
        <v>236</v>
      </c>
      <c r="T2969">
        <v>2623</v>
      </c>
      <c r="U2969">
        <v>618457</v>
      </c>
      <c r="V2969">
        <v>170</v>
      </c>
      <c r="W2969">
        <v>261</v>
      </c>
      <c r="X2969">
        <v>2644</v>
      </c>
      <c r="Y2969">
        <v>686951</v>
      </c>
      <c r="Z2969">
        <v>80</v>
      </c>
      <c r="AA2969">
        <v>300</v>
      </c>
      <c r="AB2969">
        <v>2640</v>
      </c>
      <c r="AC2969">
        <v>794326</v>
      </c>
      <c r="AD2969">
        <v>36</v>
      </c>
      <c r="AE2969">
        <v>351</v>
      </c>
      <c r="AF2969">
        <v>2540</v>
      </c>
      <c r="AG2969">
        <v>890411</v>
      </c>
      <c r="AH2969">
        <v>54</v>
      </c>
      <c r="AI2969">
        <v>375</v>
      </c>
      <c r="AJ2969">
        <v>2588</v>
      </c>
      <c r="AK2969">
        <v>973841</v>
      </c>
      <c r="AP2969">
        <v>4</v>
      </c>
      <c r="AQ2969">
        <v>638</v>
      </c>
      <c r="AR2969">
        <v>2318</v>
      </c>
      <c r="AS2969">
        <v>1485125</v>
      </c>
    </row>
    <row r="2970" spans="1:45" x14ac:dyDescent="0.2">
      <c r="A2970" s="51">
        <v>40955</v>
      </c>
      <c r="B2970">
        <v>15</v>
      </c>
      <c r="C2970">
        <v>126</v>
      </c>
      <c r="D2970">
        <v>2750</v>
      </c>
      <c r="E2970">
        <v>346133</v>
      </c>
      <c r="F2970">
        <v>4</v>
      </c>
      <c r="G2970">
        <v>134</v>
      </c>
      <c r="H2970">
        <v>2700</v>
      </c>
      <c r="I2970">
        <v>360450</v>
      </c>
      <c r="J2970">
        <v>56</v>
      </c>
      <c r="K2970">
        <v>166</v>
      </c>
      <c r="L2970">
        <v>2669</v>
      </c>
      <c r="M2970">
        <v>444971</v>
      </c>
      <c r="N2970">
        <v>275</v>
      </c>
      <c r="O2970">
        <v>197</v>
      </c>
      <c r="P2970">
        <v>2673</v>
      </c>
      <c r="Q2970">
        <v>530069</v>
      </c>
      <c r="R2970">
        <v>96</v>
      </c>
      <c r="S2970">
        <v>232</v>
      </c>
      <c r="T2970">
        <v>2673</v>
      </c>
      <c r="U2970">
        <v>619342</v>
      </c>
      <c r="V2970">
        <v>60</v>
      </c>
      <c r="W2970">
        <v>258</v>
      </c>
      <c r="X2970">
        <v>2702</v>
      </c>
      <c r="Y2970">
        <v>703628</v>
      </c>
      <c r="Z2970">
        <v>40</v>
      </c>
      <c r="AA2970">
        <v>286</v>
      </c>
      <c r="AB2970">
        <v>2733</v>
      </c>
      <c r="AC2970">
        <v>776304</v>
      </c>
      <c r="AD2970">
        <v>38</v>
      </c>
      <c r="AE2970">
        <v>335</v>
      </c>
      <c r="AF2970">
        <v>2610</v>
      </c>
      <c r="AG2970">
        <v>874678</v>
      </c>
      <c r="AH2970">
        <v>18</v>
      </c>
      <c r="AI2970">
        <v>362</v>
      </c>
      <c r="AJ2970">
        <v>2640</v>
      </c>
      <c r="AK2970">
        <v>955680</v>
      </c>
      <c r="AL2970">
        <v>310</v>
      </c>
      <c r="AM2970">
        <v>470</v>
      </c>
      <c r="AN2970">
        <v>3005</v>
      </c>
      <c r="AO2970">
        <v>1384915</v>
      </c>
      <c r="AP2970">
        <v>9</v>
      </c>
      <c r="AQ2970">
        <v>557</v>
      </c>
      <c r="AR2970">
        <v>2612</v>
      </c>
      <c r="AS2970">
        <v>1468018</v>
      </c>
    </row>
    <row r="2971" spans="1:45" x14ac:dyDescent="0.2">
      <c r="A2971" s="51">
        <v>40962</v>
      </c>
      <c r="B2971">
        <v>8</v>
      </c>
      <c r="C2971">
        <v>114</v>
      </c>
      <c r="D2971">
        <v>2425</v>
      </c>
      <c r="E2971">
        <v>278025</v>
      </c>
      <c r="J2971">
        <v>100</v>
      </c>
      <c r="K2971">
        <v>167</v>
      </c>
      <c r="L2971">
        <v>2658</v>
      </c>
      <c r="M2971">
        <v>452827</v>
      </c>
      <c r="N2971">
        <v>262</v>
      </c>
      <c r="O2971">
        <v>199</v>
      </c>
      <c r="P2971">
        <v>2688</v>
      </c>
      <c r="Q2971">
        <v>536166</v>
      </c>
      <c r="R2971">
        <v>202</v>
      </c>
      <c r="S2971">
        <v>230</v>
      </c>
      <c r="T2971">
        <v>2690</v>
      </c>
      <c r="U2971">
        <v>619364</v>
      </c>
      <c r="V2971">
        <v>108</v>
      </c>
      <c r="W2971">
        <v>268</v>
      </c>
      <c r="X2971">
        <v>2592</v>
      </c>
      <c r="Y2971">
        <v>695125</v>
      </c>
      <c r="Z2971">
        <v>48</v>
      </c>
      <c r="AA2971">
        <v>281</v>
      </c>
      <c r="AB2971">
        <v>2537</v>
      </c>
      <c r="AC2971">
        <v>708438</v>
      </c>
      <c r="AD2971">
        <v>35</v>
      </c>
      <c r="AE2971">
        <v>345</v>
      </c>
      <c r="AF2971">
        <v>2547</v>
      </c>
      <c r="AG2971">
        <v>885608</v>
      </c>
      <c r="AP2971">
        <v>3</v>
      </c>
      <c r="AQ2971">
        <v>723</v>
      </c>
      <c r="AR2971">
        <v>2633</v>
      </c>
      <c r="AS2971">
        <v>1898467</v>
      </c>
    </row>
    <row r="2972" spans="1:45" x14ac:dyDescent="0.2">
      <c r="A2972" s="51">
        <v>40967</v>
      </c>
      <c r="AL2972">
        <v>224</v>
      </c>
      <c r="AM2972">
        <v>483</v>
      </c>
      <c r="AN2972">
        <v>3010</v>
      </c>
      <c r="AO2972">
        <v>1461723</v>
      </c>
      <c r="AP2972">
        <v>10</v>
      </c>
      <c r="AQ2972">
        <v>489</v>
      </c>
      <c r="AR2972">
        <v>2600</v>
      </c>
      <c r="AS2972">
        <v>1311832</v>
      </c>
    </row>
    <row r="2973" spans="1:45" x14ac:dyDescent="0.2">
      <c r="A2973" s="51">
        <v>40968</v>
      </c>
      <c r="N2973">
        <v>19</v>
      </c>
      <c r="O2973">
        <v>207</v>
      </c>
      <c r="P2973">
        <v>2600</v>
      </c>
      <c r="Q2973">
        <v>547368</v>
      </c>
      <c r="R2973">
        <v>20</v>
      </c>
      <c r="S2973">
        <v>230</v>
      </c>
      <c r="T2973">
        <v>2700</v>
      </c>
      <c r="U2973">
        <v>622080</v>
      </c>
      <c r="Z2973">
        <v>1</v>
      </c>
      <c r="AA2973">
        <v>302</v>
      </c>
      <c r="AB2973">
        <v>2560</v>
      </c>
      <c r="AC2973">
        <v>773120</v>
      </c>
      <c r="AP2973">
        <v>1</v>
      </c>
      <c r="AQ2973">
        <v>704</v>
      </c>
      <c r="AR2973">
        <v>2600</v>
      </c>
      <c r="AS2973">
        <v>1830400</v>
      </c>
    </row>
    <row r="2974" spans="1:45" x14ac:dyDescent="0.2">
      <c r="A2974" s="51"/>
    </row>
    <row r="2975" spans="1:45" x14ac:dyDescent="0.2">
      <c r="A2975" s="51">
        <v>40969</v>
      </c>
      <c r="AL2975">
        <v>1</v>
      </c>
      <c r="AM2975">
        <v>482</v>
      </c>
      <c r="AN2975">
        <v>2650</v>
      </c>
      <c r="AO2975">
        <v>1277300</v>
      </c>
      <c r="AP2975">
        <v>4</v>
      </c>
      <c r="AQ2975">
        <v>582</v>
      </c>
      <c r="AR2975">
        <v>2700</v>
      </c>
      <c r="AS2975">
        <v>1568100</v>
      </c>
    </row>
    <row r="2976" spans="1:45" x14ac:dyDescent="0.2">
      <c r="A2976" s="51">
        <v>40970</v>
      </c>
      <c r="J2976">
        <v>45</v>
      </c>
      <c r="K2976">
        <v>164</v>
      </c>
      <c r="L2976">
        <v>2650</v>
      </c>
      <c r="M2976">
        <v>434524</v>
      </c>
      <c r="N2976">
        <v>100</v>
      </c>
      <c r="O2976">
        <v>195</v>
      </c>
      <c r="P2976">
        <v>2800</v>
      </c>
      <c r="Q2976">
        <v>546000</v>
      </c>
      <c r="V2976">
        <v>51</v>
      </c>
      <c r="W2976">
        <v>251</v>
      </c>
      <c r="X2976">
        <v>2575</v>
      </c>
      <c r="Y2976">
        <v>675120</v>
      </c>
      <c r="AD2976">
        <v>1</v>
      </c>
      <c r="AE2976">
        <v>356</v>
      </c>
      <c r="AF2976">
        <v>2600</v>
      </c>
      <c r="AG2976">
        <v>925600</v>
      </c>
      <c r="AL2976">
        <v>16</v>
      </c>
      <c r="AM2976">
        <v>404</v>
      </c>
      <c r="AN2976">
        <v>2660</v>
      </c>
      <c r="AO2976">
        <v>1074972</v>
      </c>
    </row>
    <row r="2977" spans="1:45" x14ac:dyDescent="0.2">
      <c r="A2977" s="51">
        <v>40973</v>
      </c>
      <c r="AL2977">
        <v>1</v>
      </c>
      <c r="AM2977">
        <v>414</v>
      </c>
      <c r="AN2977">
        <v>2600</v>
      </c>
      <c r="AO2977">
        <v>1076400</v>
      </c>
      <c r="AP2977">
        <v>10</v>
      </c>
      <c r="AQ2977">
        <v>619</v>
      </c>
      <c r="AR2977">
        <v>2745</v>
      </c>
      <c r="AS2977">
        <v>1699830</v>
      </c>
    </row>
    <row r="2978" spans="1:45" x14ac:dyDescent="0.2">
      <c r="A2978" s="51">
        <v>40974</v>
      </c>
      <c r="B2978">
        <v>16</v>
      </c>
      <c r="C2978">
        <v>119</v>
      </c>
      <c r="D2978">
        <v>2500</v>
      </c>
      <c r="E2978">
        <v>311294</v>
      </c>
      <c r="F2978">
        <v>44</v>
      </c>
      <c r="G2978">
        <v>137</v>
      </c>
      <c r="H2978">
        <v>2625</v>
      </c>
      <c r="I2978">
        <v>360982</v>
      </c>
      <c r="J2978">
        <v>137</v>
      </c>
      <c r="K2978">
        <v>170</v>
      </c>
      <c r="L2978">
        <v>2693</v>
      </c>
      <c r="M2978">
        <v>459782</v>
      </c>
      <c r="N2978">
        <v>171</v>
      </c>
      <c r="O2978">
        <v>197</v>
      </c>
      <c r="P2978">
        <v>2727</v>
      </c>
      <c r="Q2978">
        <v>541741</v>
      </c>
      <c r="R2978">
        <v>83</v>
      </c>
      <c r="S2978">
        <v>237</v>
      </c>
      <c r="T2978">
        <v>2610</v>
      </c>
      <c r="U2978">
        <v>631099</v>
      </c>
      <c r="V2978">
        <v>101</v>
      </c>
      <c r="W2978">
        <v>265</v>
      </c>
      <c r="X2978">
        <v>2750</v>
      </c>
      <c r="Y2978">
        <v>733791</v>
      </c>
      <c r="Z2978">
        <v>162</v>
      </c>
      <c r="AA2978">
        <v>296</v>
      </c>
      <c r="AB2978">
        <v>2720</v>
      </c>
      <c r="AC2978">
        <v>812756</v>
      </c>
      <c r="AD2978">
        <v>114</v>
      </c>
      <c r="AE2978">
        <v>337</v>
      </c>
      <c r="AF2978">
        <v>2771</v>
      </c>
      <c r="AG2978">
        <v>934017</v>
      </c>
      <c r="AL2978">
        <v>17</v>
      </c>
      <c r="AM2978">
        <v>440</v>
      </c>
      <c r="AN2978">
        <v>2747</v>
      </c>
      <c r="AO2978">
        <v>1219852</v>
      </c>
    </row>
    <row r="2979" spans="1:45" x14ac:dyDescent="0.2">
      <c r="A2979" s="51">
        <v>40976</v>
      </c>
      <c r="V2979">
        <v>1</v>
      </c>
      <c r="W2979">
        <v>272</v>
      </c>
      <c r="X2979">
        <v>2200</v>
      </c>
      <c r="Y2979">
        <v>598400</v>
      </c>
      <c r="Z2979">
        <v>1</v>
      </c>
      <c r="AA2979">
        <v>330</v>
      </c>
      <c r="AB2979">
        <v>2150</v>
      </c>
      <c r="AC2979">
        <v>709500</v>
      </c>
      <c r="AH2979">
        <v>6</v>
      </c>
      <c r="AI2979">
        <v>375</v>
      </c>
      <c r="AJ2979">
        <v>2483</v>
      </c>
      <c r="AK2979">
        <v>934200</v>
      </c>
      <c r="AP2979">
        <v>3</v>
      </c>
      <c r="AQ2979">
        <v>571</v>
      </c>
      <c r="AR2979">
        <v>2883</v>
      </c>
      <c r="AS2979">
        <v>1647133</v>
      </c>
    </row>
    <row r="2980" spans="1:45" x14ac:dyDescent="0.2">
      <c r="A2980" s="51">
        <v>40977</v>
      </c>
      <c r="B2980">
        <v>28</v>
      </c>
      <c r="C2980">
        <v>120</v>
      </c>
      <c r="D2980">
        <v>2517</v>
      </c>
      <c r="E2980">
        <v>309711</v>
      </c>
      <c r="F2980">
        <v>19</v>
      </c>
      <c r="G2980">
        <v>131</v>
      </c>
      <c r="H2980">
        <v>2600</v>
      </c>
      <c r="I2980">
        <v>341284</v>
      </c>
      <c r="J2980">
        <v>12</v>
      </c>
      <c r="K2980">
        <v>170</v>
      </c>
      <c r="L2980">
        <v>2500</v>
      </c>
      <c r="M2980">
        <v>425417</v>
      </c>
      <c r="N2980">
        <v>144</v>
      </c>
      <c r="O2980">
        <v>208</v>
      </c>
      <c r="P2980">
        <v>2717</v>
      </c>
      <c r="Q2980">
        <v>575596</v>
      </c>
      <c r="R2980">
        <v>41</v>
      </c>
      <c r="S2980">
        <v>235</v>
      </c>
      <c r="T2980">
        <v>2687</v>
      </c>
      <c r="U2980">
        <v>640230</v>
      </c>
      <c r="AD2980">
        <v>16</v>
      </c>
      <c r="AE2980">
        <v>343</v>
      </c>
      <c r="AF2980">
        <v>2640</v>
      </c>
      <c r="AG2980">
        <v>905520</v>
      </c>
      <c r="AL2980">
        <v>14</v>
      </c>
      <c r="AM2980">
        <v>414</v>
      </c>
      <c r="AN2980">
        <v>2730</v>
      </c>
      <c r="AO2980">
        <v>1129671</v>
      </c>
    </row>
    <row r="2981" spans="1:45" x14ac:dyDescent="0.2">
      <c r="A2981" s="51">
        <v>40980</v>
      </c>
      <c r="AL2981">
        <v>15</v>
      </c>
      <c r="AM2981">
        <v>403</v>
      </c>
      <c r="AN2981">
        <v>2540</v>
      </c>
      <c r="AO2981">
        <v>1023789</v>
      </c>
      <c r="AP2981">
        <v>12</v>
      </c>
      <c r="AQ2981">
        <v>632</v>
      </c>
      <c r="AR2981">
        <v>2688</v>
      </c>
      <c r="AS2981">
        <v>1704258</v>
      </c>
    </row>
    <row r="2982" spans="1:45" x14ac:dyDescent="0.2">
      <c r="A2982" s="51">
        <v>40981</v>
      </c>
      <c r="F2982">
        <v>28</v>
      </c>
      <c r="G2982">
        <v>143</v>
      </c>
      <c r="H2982">
        <v>2500</v>
      </c>
      <c r="I2982">
        <v>357143</v>
      </c>
      <c r="J2982">
        <v>67</v>
      </c>
      <c r="K2982">
        <v>165</v>
      </c>
      <c r="L2982">
        <v>2583</v>
      </c>
      <c r="M2982">
        <v>427643</v>
      </c>
      <c r="N2982">
        <v>161</v>
      </c>
      <c r="O2982">
        <v>196</v>
      </c>
      <c r="P2982">
        <v>2733</v>
      </c>
      <c r="Q2982">
        <v>532943</v>
      </c>
      <c r="R2982">
        <v>227</v>
      </c>
      <c r="S2982">
        <v>236</v>
      </c>
      <c r="T2982">
        <v>2727</v>
      </c>
      <c r="U2982">
        <v>649750</v>
      </c>
      <c r="V2982">
        <v>19</v>
      </c>
      <c r="W2982">
        <v>275</v>
      </c>
      <c r="X2982">
        <v>2687</v>
      </c>
      <c r="Y2982">
        <v>730488</v>
      </c>
      <c r="Z2982">
        <v>92</v>
      </c>
      <c r="AA2982">
        <v>309</v>
      </c>
      <c r="AB2982">
        <v>2688</v>
      </c>
      <c r="AC2982">
        <v>830757</v>
      </c>
      <c r="AD2982">
        <v>15</v>
      </c>
      <c r="AE2982">
        <v>354</v>
      </c>
      <c r="AF2982">
        <v>2740</v>
      </c>
      <c r="AG2982">
        <v>971056</v>
      </c>
      <c r="AH2982">
        <v>51</v>
      </c>
      <c r="AI2982">
        <v>384</v>
      </c>
      <c r="AJ2982">
        <v>2727</v>
      </c>
      <c r="AK2982">
        <v>1046314</v>
      </c>
      <c r="AL2982">
        <v>1</v>
      </c>
      <c r="AM2982">
        <v>442</v>
      </c>
      <c r="AN2982">
        <v>2550</v>
      </c>
      <c r="AO2982">
        <v>1127100</v>
      </c>
    </row>
    <row r="2983" spans="1:45" x14ac:dyDescent="0.2">
      <c r="A2983" s="51">
        <v>40984</v>
      </c>
      <c r="B2983">
        <v>4</v>
      </c>
      <c r="C2983">
        <v>108</v>
      </c>
      <c r="D2983">
        <v>1800</v>
      </c>
      <c r="E2983">
        <v>193500</v>
      </c>
      <c r="F2983">
        <v>4</v>
      </c>
      <c r="G2983">
        <v>142</v>
      </c>
      <c r="H2983">
        <v>2500</v>
      </c>
      <c r="I2983">
        <v>353750</v>
      </c>
      <c r="J2983">
        <v>55</v>
      </c>
      <c r="K2983">
        <v>164</v>
      </c>
      <c r="L2983">
        <v>2583</v>
      </c>
      <c r="M2983">
        <v>425998</v>
      </c>
      <c r="N2983">
        <v>101</v>
      </c>
      <c r="O2983">
        <v>186</v>
      </c>
      <c r="P2983">
        <v>2725</v>
      </c>
      <c r="Q2983">
        <v>520996</v>
      </c>
      <c r="Z2983">
        <v>19</v>
      </c>
      <c r="AA2983">
        <v>302</v>
      </c>
      <c r="AB2983">
        <v>2620</v>
      </c>
      <c r="AC2983">
        <v>790137</v>
      </c>
    </row>
    <row r="2984" spans="1:45" x14ac:dyDescent="0.2">
      <c r="A2984" s="51">
        <v>40988</v>
      </c>
      <c r="B2984">
        <v>10</v>
      </c>
      <c r="C2984">
        <v>116</v>
      </c>
      <c r="D2984">
        <v>2633</v>
      </c>
      <c r="E2984">
        <v>309560</v>
      </c>
      <c r="F2984">
        <v>43</v>
      </c>
      <c r="G2984">
        <v>141</v>
      </c>
      <c r="H2984">
        <v>2700</v>
      </c>
      <c r="I2984">
        <v>380512</v>
      </c>
      <c r="J2984">
        <v>105</v>
      </c>
      <c r="K2984">
        <v>167</v>
      </c>
      <c r="L2984">
        <v>2740</v>
      </c>
      <c r="M2984">
        <v>465011</v>
      </c>
      <c r="N2984">
        <v>134</v>
      </c>
      <c r="O2984">
        <v>198</v>
      </c>
      <c r="P2984">
        <v>2700</v>
      </c>
      <c r="Q2984">
        <v>532014</v>
      </c>
      <c r="R2984">
        <v>97</v>
      </c>
      <c r="S2984">
        <v>239</v>
      </c>
      <c r="T2984">
        <v>2712</v>
      </c>
      <c r="U2984">
        <v>648169</v>
      </c>
      <c r="V2984">
        <v>56</v>
      </c>
      <c r="W2984">
        <v>269</v>
      </c>
      <c r="X2984">
        <v>2793</v>
      </c>
      <c r="Y2984">
        <v>756354</v>
      </c>
      <c r="Z2984">
        <v>77</v>
      </c>
      <c r="AA2984">
        <v>304</v>
      </c>
      <c r="AB2984">
        <v>2825</v>
      </c>
      <c r="AC2984">
        <v>858431</v>
      </c>
      <c r="AD2984">
        <v>119</v>
      </c>
      <c r="AE2984">
        <v>324</v>
      </c>
      <c r="AF2984">
        <v>2747</v>
      </c>
      <c r="AG2984">
        <v>910876</v>
      </c>
    </row>
    <row r="2985" spans="1:45" x14ac:dyDescent="0.2">
      <c r="A2985" s="51">
        <v>40990</v>
      </c>
      <c r="AP2985">
        <v>8</v>
      </c>
      <c r="AQ2985">
        <v>594</v>
      </c>
      <c r="AR2985">
        <v>2756</v>
      </c>
      <c r="AS2985">
        <v>1646300</v>
      </c>
    </row>
    <row r="2986" spans="1:45" x14ac:dyDescent="0.2">
      <c r="A2986" s="51">
        <v>40991</v>
      </c>
      <c r="F2986">
        <v>10</v>
      </c>
      <c r="G2986">
        <v>146</v>
      </c>
      <c r="H2986">
        <v>2700</v>
      </c>
      <c r="I2986">
        <v>395280</v>
      </c>
      <c r="J2986">
        <v>12</v>
      </c>
      <c r="K2986">
        <v>160</v>
      </c>
      <c r="L2986">
        <v>2650</v>
      </c>
      <c r="M2986">
        <v>427117</v>
      </c>
      <c r="N2986">
        <v>100</v>
      </c>
      <c r="O2986">
        <v>185</v>
      </c>
      <c r="P2986">
        <v>2800</v>
      </c>
      <c r="Q2986">
        <v>518000</v>
      </c>
      <c r="V2986">
        <v>42</v>
      </c>
      <c r="W2986">
        <v>269</v>
      </c>
      <c r="X2986">
        <v>2713</v>
      </c>
      <c r="Y2986">
        <v>730276</v>
      </c>
      <c r="Z2986">
        <v>18</v>
      </c>
      <c r="AA2986">
        <v>313</v>
      </c>
      <c r="AB2986">
        <v>2680</v>
      </c>
      <c r="AC2986">
        <v>838840</v>
      </c>
      <c r="AL2986">
        <v>15</v>
      </c>
      <c r="AM2986">
        <v>414</v>
      </c>
      <c r="AN2986">
        <v>2740</v>
      </c>
      <c r="AO2986">
        <v>1134360</v>
      </c>
    </row>
    <row r="2987" spans="1:45" x14ac:dyDescent="0.2">
      <c r="A2987" s="51">
        <v>40994</v>
      </c>
      <c r="AL2987">
        <v>16</v>
      </c>
      <c r="AM2987">
        <v>432</v>
      </c>
      <c r="AN2987">
        <v>2720</v>
      </c>
      <c r="AO2987">
        <v>1155945</v>
      </c>
      <c r="AP2987">
        <v>3</v>
      </c>
      <c r="AQ2987">
        <v>757</v>
      </c>
      <c r="AR2987">
        <v>2783</v>
      </c>
      <c r="AS2987">
        <v>2109167</v>
      </c>
    </row>
    <row r="2988" spans="1:45" x14ac:dyDescent="0.2">
      <c r="A2988" s="51">
        <v>40995</v>
      </c>
      <c r="B2988">
        <v>11</v>
      </c>
      <c r="C2988">
        <v>112</v>
      </c>
      <c r="D2988">
        <v>2000</v>
      </c>
      <c r="E2988">
        <v>223636</v>
      </c>
      <c r="J2988">
        <v>179</v>
      </c>
      <c r="K2988">
        <v>162</v>
      </c>
      <c r="L2988">
        <v>2715</v>
      </c>
      <c r="M2988">
        <v>440264</v>
      </c>
      <c r="N2988">
        <v>76</v>
      </c>
      <c r="O2988">
        <v>194</v>
      </c>
      <c r="P2988">
        <v>2750</v>
      </c>
      <c r="Q2988">
        <v>540753</v>
      </c>
      <c r="R2988">
        <v>66</v>
      </c>
      <c r="S2988">
        <v>240</v>
      </c>
      <c r="T2988">
        <v>2818</v>
      </c>
      <c r="U2988">
        <v>675865</v>
      </c>
      <c r="V2988">
        <v>197</v>
      </c>
      <c r="W2988">
        <v>263</v>
      </c>
      <c r="X2988">
        <v>2837</v>
      </c>
      <c r="Y2988">
        <v>753523</v>
      </c>
      <c r="Z2988">
        <v>103</v>
      </c>
      <c r="AA2988">
        <v>289</v>
      </c>
      <c r="AB2988">
        <v>2870</v>
      </c>
      <c r="AC2988">
        <v>833452</v>
      </c>
      <c r="AD2988">
        <v>56</v>
      </c>
      <c r="AE2988">
        <v>326</v>
      </c>
      <c r="AF2988">
        <v>2793</v>
      </c>
      <c r="AG2988">
        <v>911311</v>
      </c>
      <c r="AH2988">
        <v>37</v>
      </c>
      <c r="AI2988">
        <v>372</v>
      </c>
      <c r="AJ2988">
        <v>2720</v>
      </c>
      <c r="AK2988">
        <v>1014094</v>
      </c>
      <c r="AL2988">
        <v>5</v>
      </c>
      <c r="AM2988">
        <v>485</v>
      </c>
      <c r="AN2988">
        <v>2723</v>
      </c>
      <c r="AO2988">
        <v>1320456</v>
      </c>
    </row>
    <row r="2989" spans="1:45" x14ac:dyDescent="0.2">
      <c r="A2989" s="51">
        <v>40997</v>
      </c>
      <c r="AL2989">
        <v>4</v>
      </c>
      <c r="AM2989">
        <v>456</v>
      </c>
      <c r="AN2989">
        <v>2867</v>
      </c>
      <c r="AO2989">
        <v>1306875</v>
      </c>
      <c r="AP2989">
        <v>4</v>
      </c>
      <c r="AQ2989">
        <v>418</v>
      </c>
      <c r="AR2989">
        <v>2500</v>
      </c>
      <c r="AS2989">
        <v>1045000</v>
      </c>
    </row>
    <row r="2990" spans="1:45" x14ac:dyDescent="0.2">
      <c r="A2990" s="51">
        <v>40998</v>
      </c>
      <c r="F2990">
        <v>20</v>
      </c>
      <c r="G2990">
        <v>140</v>
      </c>
      <c r="H2990">
        <v>2450</v>
      </c>
      <c r="I2990">
        <v>343000</v>
      </c>
      <c r="J2990">
        <v>100</v>
      </c>
      <c r="K2990">
        <v>164</v>
      </c>
      <c r="L2990">
        <v>2740</v>
      </c>
      <c r="M2990">
        <v>449427</v>
      </c>
      <c r="N2990">
        <v>36</v>
      </c>
      <c r="O2990">
        <v>187</v>
      </c>
      <c r="P2990">
        <v>2750</v>
      </c>
      <c r="Q2990">
        <v>517956</v>
      </c>
      <c r="V2990">
        <v>84</v>
      </c>
      <c r="W2990">
        <v>268</v>
      </c>
      <c r="X2990">
        <v>2820</v>
      </c>
      <c r="Y2990">
        <v>756285</v>
      </c>
      <c r="Z2990">
        <v>40</v>
      </c>
      <c r="AA2990">
        <v>291</v>
      </c>
      <c r="AB2990">
        <v>2820</v>
      </c>
      <c r="AC2990">
        <v>821894</v>
      </c>
    </row>
    <row r="2991" spans="1:45" x14ac:dyDescent="0.2">
      <c r="A2991" s="51">
        <v>40974</v>
      </c>
      <c r="B2991">
        <v>4</v>
      </c>
      <c r="C2991">
        <v>118</v>
      </c>
      <c r="D2991">
        <v>2250</v>
      </c>
      <c r="E2991">
        <v>264375</v>
      </c>
      <c r="F2991">
        <v>54</v>
      </c>
      <c r="G2991">
        <v>134</v>
      </c>
      <c r="H2991">
        <v>2625</v>
      </c>
      <c r="I2991">
        <v>353759</v>
      </c>
      <c r="J2991">
        <v>13</v>
      </c>
      <c r="K2991">
        <v>166</v>
      </c>
      <c r="L2991">
        <v>2500</v>
      </c>
      <c r="M2991">
        <v>422338</v>
      </c>
      <c r="N2991">
        <v>17</v>
      </c>
      <c r="O2991">
        <v>219</v>
      </c>
      <c r="P2991">
        <v>2700</v>
      </c>
      <c r="Q2991">
        <v>591776</v>
      </c>
      <c r="R2991">
        <v>124</v>
      </c>
      <c r="S2991">
        <v>227</v>
      </c>
      <c r="T2991">
        <v>2743</v>
      </c>
      <c r="U2991">
        <v>626070</v>
      </c>
      <c r="Z2991">
        <v>19</v>
      </c>
      <c r="AA2991">
        <v>307</v>
      </c>
      <c r="AB2991">
        <v>2580</v>
      </c>
      <c r="AC2991">
        <v>791381</v>
      </c>
      <c r="AL2991">
        <v>406</v>
      </c>
      <c r="AM2991">
        <v>435</v>
      </c>
      <c r="AN2991">
        <v>2972</v>
      </c>
      <c r="AO2991">
        <v>1287374</v>
      </c>
      <c r="AP2991">
        <v>2</v>
      </c>
      <c r="AQ2991">
        <v>546</v>
      </c>
      <c r="AR2991">
        <v>2560</v>
      </c>
      <c r="AS2991">
        <v>1398240</v>
      </c>
    </row>
    <row r="2992" spans="1:45" x14ac:dyDescent="0.2">
      <c r="A2992" s="51">
        <v>40981</v>
      </c>
      <c r="B2992">
        <v>13</v>
      </c>
      <c r="C2992">
        <v>128</v>
      </c>
      <c r="D2992">
        <v>2500</v>
      </c>
      <c r="E2992">
        <v>319615</v>
      </c>
      <c r="F2992">
        <v>32</v>
      </c>
      <c r="G2992">
        <v>146</v>
      </c>
      <c r="H2992">
        <v>2325</v>
      </c>
      <c r="I2992">
        <v>358509</v>
      </c>
      <c r="J2992">
        <v>77</v>
      </c>
      <c r="K2992">
        <v>163</v>
      </c>
      <c r="L2992">
        <v>2528</v>
      </c>
      <c r="M2992">
        <v>411422</v>
      </c>
      <c r="N2992">
        <v>151</v>
      </c>
      <c r="O2992">
        <v>205</v>
      </c>
      <c r="P2992">
        <v>2644</v>
      </c>
      <c r="Q2992">
        <v>540175</v>
      </c>
      <c r="R2992">
        <v>88</v>
      </c>
      <c r="S2992">
        <v>235</v>
      </c>
      <c r="T2992">
        <v>2530</v>
      </c>
      <c r="U2992">
        <v>588355</v>
      </c>
      <c r="V2992">
        <v>27</v>
      </c>
      <c r="W2992">
        <v>275</v>
      </c>
      <c r="X2992">
        <v>2655</v>
      </c>
      <c r="Y2992">
        <v>743255</v>
      </c>
      <c r="AL2992">
        <v>658</v>
      </c>
      <c r="AM2992">
        <v>459</v>
      </c>
      <c r="AN2992">
        <v>3038</v>
      </c>
      <c r="AO2992">
        <v>1382582</v>
      </c>
      <c r="AP2992">
        <v>2</v>
      </c>
      <c r="AQ2992">
        <v>649</v>
      </c>
      <c r="AR2992">
        <v>2570</v>
      </c>
      <c r="AS2992">
        <v>1660880</v>
      </c>
    </row>
    <row r="2993" spans="1:45" x14ac:dyDescent="0.2">
      <c r="A2993" s="51">
        <v>40988</v>
      </c>
      <c r="B2993">
        <v>16</v>
      </c>
      <c r="C2993">
        <v>112</v>
      </c>
      <c r="D2993">
        <v>2433</v>
      </c>
      <c r="E2993">
        <v>276788</v>
      </c>
      <c r="F2993">
        <v>15</v>
      </c>
      <c r="G2993">
        <v>146</v>
      </c>
      <c r="H2993">
        <v>2650</v>
      </c>
      <c r="I2993">
        <v>385840</v>
      </c>
      <c r="J2993">
        <v>113</v>
      </c>
      <c r="K2993">
        <v>168</v>
      </c>
      <c r="L2993">
        <v>2644</v>
      </c>
      <c r="M2993">
        <v>448109</v>
      </c>
      <c r="N2993">
        <v>234</v>
      </c>
      <c r="O2993">
        <v>204</v>
      </c>
      <c r="P2993">
        <v>2723</v>
      </c>
      <c r="Q2993">
        <v>559101</v>
      </c>
      <c r="R2993">
        <v>83</v>
      </c>
      <c r="S2993">
        <v>225</v>
      </c>
      <c r="T2993">
        <v>2792</v>
      </c>
      <c r="U2993">
        <v>627120</v>
      </c>
      <c r="V2993">
        <v>22</v>
      </c>
      <c r="W2993">
        <v>261</v>
      </c>
      <c r="X2993">
        <v>2600</v>
      </c>
      <c r="Y2993">
        <v>699482</v>
      </c>
      <c r="AL2993">
        <v>364</v>
      </c>
      <c r="AM2993">
        <v>465</v>
      </c>
      <c r="AN2993">
        <v>3075</v>
      </c>
      <c r="AO2993">
        <v>1428746</v>
      </c>
      <c r="AP2993">
        <v>5</v>
      </c>
      <c r="AQ2993">
        <v>605</v>
      </c>
      <c r="AR2993">
        <v>2505</v>
      </c>
      <c r="AS2993">
        <v>1550624</v>
      </c>
    </row>
    <row r="2994" spans="1:45" x14ac:dyDescent="0.2">
      <c r="A2994" s="51">
        <v>40995</v>
      </c>
      <c r="B2994">
        <v>7</v>
      </c>
      <c r="C2994">
        <v>129</v>
      </c>
      <c r="D2994">
        <v>2200</v>
      </c>
      <c r="E2994">
        <v>284743</v>
      </c>
      <c r="J2994">
        <v>55</v>
      </c>
      <c r="K2994">
        <v>170</v>
      </c>
      <c r="L2994">
        <v>2800</v>
      </c>
      <c r="M2994">
        <v>477798</v>
      </c>
      <c r="N2994">
        <v>28</v>
      </c>
      <c r="O2994">
        <v>213</v>
      </c>
      <c r="P2994">
        <v>2325</v>
      </c>
      <c r="Q2994">
        <v>550789</v>
      </c>
      <c r="R2994">
        <v>21</v>
      </c>
      <c r="S2994">
        <v>222</v>
      </c>
      <c r="T2994">
        <v>2800</v>
      </c>
      <c r="U2994">
        <v>622667</v>
      </c>
      <c r="Z2994">
        <v>59</v>
      </c>
      <c r="AA2994">
        <v>298</v>
      </c>
      <c r="AB2994">
        <v>2753</v>
      </c>
      <c r="AC2994">
        <v>821898</v>
      </c>
      <c r="AD2994">
        <v>44</v>
      </c>
      <c r="AE2994">
        <v>326</v>
      </c>
      <c r="AF2994">
        <v>2693</v>
      </c>
      <c r="AG2994">
        <v>879388</v>
      </c>
      <c r="AL2994">
        <v>392</v>
      </c>
      <c r="AM2994">
        <v>447</v>
      </c>
      <c r="AN2994">
        <v>3080</v>
      </c>
      <c r="AO2994">
        <v>1379689</v>
      </c>
      <c r="AP2994">
        <v>1</v>
      </c>
      <c r="AQ2994">
        <v>642</v>
      </c>
      <c r="AR2994">
        <v>2680</v>
      </c>
      <c r="AS2994">
        <v>1720560</v>
      </c>
    </row>
    <row r="2995" spans="1:45" x14ac:dyDescent="0.2">
      <c r="A2995" s="51"/>
    </row>
    <row r="2996" spans="1:45" x14ac:dyDescent="0.2">
      <c r="A2996" s="51">
        <v>41001</v>
      </c>
      <c r="AP2996">
        <v>3</v>
      </c>
      <c r="AQ2996">
        <v>607</v>
      </c>
      <c r="AR2996">
        <v>2683</v>
      </c>
      <c r="AS2996">
        <v>1629200</v>
      </c>
    </row>
    <row r="2997" spans="1:45" x14ac:dyDescent="0.2">
      <c r="A2997" s="51">
        <v>41002</v>
      </c>
      <c r="F2997">
        <v>52</v>
      </c>
      <c r="G2997">
        <v>139</v>
      </c>
      <c r="H2997">
        <v>2625</v>
      </c>
      <c r="I2997">
        <v>364115</v>
      </c>
      <c r="J2997">
        <v>78</v>
      </c>
      <c r="K2997">
        <v>173</v>
      </c>
      <c r="L2997">
        <v>2675</v>
      </c>
      <c r="M2997">
        <v>464297</v>
      </c>
      <c r="N2997">
        <v>173</v>
      </c>
      <c r="O2997">
        <v>192</v>
      </c>
      <c r="P2997">
        <v>2700</v>
      </c>
      <c r="Q2997">
        <v>529774</v>
      </c>
      <c r="V2997">
        <v>32</v>
      </c>
      <c r="W2997">
        <v>268</v>
      </c>
      <c r="X2997">
        <v>2730</v>
      </c>
      <c r="Y2997">
        <v>727994</v>
      </c>
      <c r="Z2997">
        <v>50</v>
      </c>
      <c r="AA2997">
        <v>297</v>
      </c>
      <c r="AB2997">
        <v>2840</v>
      </c>
      <c r="AC2997">
        <v>850016</v>
      </c>
      <c r="AD2997">
        <v>64</v>
      </c>
      <c r="AE2997">
        <v>333</v>
      </c>
      <c r="AF2997">
        <v>2785</v>
      </c>
      <c r="AG2997">
        <v>927236</v>
      </c>
    </row>
    <row r="2998" spans="1:45" x14ac:dyDescent="0.2">
      <c r="A2998" s="51">
        <v>41003</v>
      </c>
      <c r="J2998">
        <v>21</v>
      </c>
      <c r="K2998">
        <v>178</v>
      </c>
      <c r="L2998">
        <v>2640</v>
      </c>
      <c r="M2998">
        <v>468914</v>
      </c>
      <c r="AL2998">
        <v>497</v>
      </c>
      <c r="AM2998">
        <v>444</v>
      </c>
      <c r="AN2998">
        <v>2992</v>
      </c>
      <c r="AO2998">
        <v>1373486</v>
      </c>
      <c r="AP2998">
        <v>6</v>
      </c>
      <c r="AQ2998">
        <v>633</v>
      </c>
      <c r="AR2998">
        <v>2400</v>
      </c>
      <c r="AS2998">
        <v>1430400</v>
      </c>
    </row>
    <row r="2999" spans="1:45" x14ac:dyDescent="0.2">
      <c r="A2999" s="51">
        <v>41008</v>
      </c>
      <c r="AP2999">
        <v>3</v>
      </c>
      <c r="AQ2999">
        <v>533</v>
      </c>
      <c r="AR2999">
        <v>2767</v>
      </c>
      <c r="AS2999">
        <v>1475067</v>
      </c>
    </row>
    <row r="3000" spans="1:45" x14ac:dyDescent="0.2">
      <c r="A3000" s="51">
        <v>41009</v>
      </c>
      <c r="B3000">
        <v>10</v>
      </c>
      <c r="C3000">
        <v>116</v>
      </c>
      <c r="D3000">
        <v>2300</v>
      </c>
      <c r="E3000">
        <v>267260</v>
      </c>
      <c r="F3000">
        <v>27</v>
      </c>
      <c r="G3000">
        <v>142</v>
      </c>
      <c r="H3000">
        <v>2700</v>
      </c>
      <c r="I3000">
        <v>383200</v>
      </c>
      <c r="J3000">
        <v>60</v>
      </c>
      <c r="K3000">
        <v>166</v>
      </c>
      <c r="L3000">
        <v>2775</v>
      </c>
      <c r="M3000">
        <v>460698</v>
      </c>
      <c r="N3000">
        <v>127</v>
      </c>
      <c r="O3000">
        <v>185</v>
      </c>
      <c r="P3000">
        <v>2800</v>
      </c>
      <c r="Q3000">
        <v>523079</v>
      </c>
      <c r="R3000">
        <v>57</v>
      </c>
      <c r="S3000">
        <v>236</v>
      </c>
      <c r="T3000">
        <v>2873</v>
      </c>
      <c r="U3000">
        <v>681001</v>
      </c>
      <c r="V3000">
        <v>28</v>
      </c>
      <c r="W3000">
        <v>268</v>
      </c>
      <c r="X3000">
        <v>2755</v>
      </c>
      <c r="Y3000">
        <v>746951</v>
      </c>
      <c r="Z3000">
        <v>53</v>
      </c>
      <c r="AA3000">
        <v>316</v>
      </c>
      <c r="AB3000">
        <v>2807</v>
      </c>
      <c r="AC3000">
        <v>885956</v>
      </c>
      <c r="AD3000">
        <v>72</v>
      </c>
      <c r="AE3000">
        <v>334</v>
      </c>
      <c r="AF3000">
        <v>2790</v>
      </c>
      <c r="AG3000">
        <v>932044</v>
      </c>
    </row>
    <row r="3001" spans="1:45" x14ac:dyDescent="0.2">
      <c r="A3001" s="51">
        <v>41011</v>
      </c>
      <c r="B3001">
        <v>36</v>
      </c>
      <c r="C3001">
        <v>115</v>
      </c>
      <c r="D3001">
        <v>2275</v>
      </c>
      <c r="E3001">
        <v>266447</v>
      </c>
      <c r="F3001">
        <v>21</v>
      </c>
      <c r="G3001">
        <v>142</v>
      </c>
      <c r="H3001">
        <v>2575</v>
      </c>
      <c r="I3001">
        <v>373657</v>
      </c>
      <c r="J3001">
        <v>40</v>
      </c>
      <c r="K3001">
        <v>152</v>
      </c>
      <c r="L3001">
        <v>2733</v>
      </c>
      <c r="M3001">
        <v>403180</v>
      </c>
      <c r="N3001">
        <v>123</v>
      </c>
      <c r="O3001">
        <v>195</v>
      </c>
      <c r="P3001">
        <v>2800</v>
      </c>
      <c r="Q3001">
        <v>551211</v>
      </c>
      <c r="R3001">
        <v>122</v>
      </c>
      <c r="S3001">
        <v>234</v>
      </c>
      <c r="T3001">
        <v>2930</v>
      </c>
      <c r="U3001">
        <v>693963</v>
      </c>
      <c r="V3001">
        <v>20</v>
      </c>
      <c r="W3001">
        <v>256</v>
      </c>
      <c r="X3001">
        <v>2940</v>
      </c>
      <c r="Y3001">
        <v>753522</v>
      </c>
      <c r="Z3001">
        <v>24</v>
      </c>
      <c r="AA3001">
        <v>287</v>
      </c>
      <c r="AB3001">
        <v>2890</v>
      </c>
      <c r="AC3001">
        <v>840172</v>
      </c>
      <c r="AL3001">
        <v>82</v>
      </c>
      <c r="AM3001">
        <v>461</v>
      </c>
      <c r="AN3001">
        <v>3100</v>
      </c>
      <c r="AO3001">
        <v>1453756</v>
      </c>
      <c r="AP3001">
        <v>2</v>
      </c>
      <c r="AQ3001">
        <v>670</v>
      </c>
      <c r="AR3001">
        <v>2710</v>
      </c>
      <c r="AS3001">
        <v>1818400</v>
      </c>
    </row>
    <row r="3002" spans="1:45" x14ac:dyDescent="0.2">
      <c r="A3002" s="51">
        <v>41015</v>
      </c>
      <c r="AL3002">
        <v>5</v>
      </c>
      <c r="AM3002">
        <v>454</v>
      </c>
      <c r="AN3002">
        <v>2900</v>
      </c>
      <c r="AO3002">
        <v>1314300</v>
      </c>
      <c r="AP3002">
        <v>3</v>
      </c>
      <c r="AQ3002">
        <v>631</v>
      </c>
      <c r="AR3002">
        <v>2917</v>
      </c>
      <c r="AS3002">
        <v>1833367</v>
      </c>
    </row>
    <row r="3003" spans="1:45" x14ac:dyDescent="0.2">
      <c r="A3003" s="51">
        <v>41016</v>
      </c>
      <c r="B3003">
        <v>8</v>
      </c>
      <c r="C3003">
        <v>113</v>
      </c>
      <c r="D3003">
        <v>2800</v>
      </c>
      <c r="E3003">
        <v>317100</v>
      </c>
      <c r="F3003">
        <v>31</v>
      </c>
      <c r="G3003">
        <v>142</v>
      </c>
      <c r="H3003">
        <v>2800</v>
      </c>
      <c r="I3003">
        <v>394655</v>
      </c>
      <c r="J3003">
        <v>143</v>
      </c>
      <c r="K3003">
        <v>165</v>
      </c>
      <c r="L3003">
        <v>2856</v>
      </c>
      <c r="M3003">
        <v>473593</v>
      </c>
      <c r="N3003">
        <v>152</v>
      </c>
      <c r="O3003">
        <v>196</v>
      </c>
      <c r="P3003">
        <v>2818</v>
      </c>
      <c r="Q3003">
        <v>556044</v>
      </c>
      <c r="R3003">
        <v>67</v>
      </c>
      <c r="S3003">
        <v>239</v>
      </c>
      <c r="T3003">
        <v>2820</v>
      </c>
      <c r="U3003">
        <v>674989</v>
      </c>
      <c r="V3003">
        <v>124</v>
      </c>
      <c r="W3003">
        <v>255</v>
      </c>
      <c r="X3003">
        <v>2910</v>
      </c>
      <c r="Y3003">
        <v>740895</v>
      </c>
      <c r="Z3003">
        <v>37</v>
      </c>
      <c r="AA3003">
        <v>313</v>
      </c>
      <c r="AB3003">
        <v>2890</v>
      </c>
      <c r="AC3003">
        <v>903744</v>
      </c>
      <c r="AD3003">
        <v>55</v>
      </c>
      <c r="AE3003">
        <v>339</v>
      </c>
      <c r="AF3003">
        <v>2824</v>
      </c>
      <c r="AG3003">
        <v>961881</v>
      </c>
      <c r="AL3003">
        <v>3</v>
      </c>
      <c r="AM3003">
        <v>471</v>
      </c>
      <c r="AN3003">
        <v>2900</v>
      </c>
      <c r="AO3003">
        <v>1373333</v>
      </c>
    </row>
    <row r="3004" spans="1:45" x14ac:dyDescent="0.2">
      <c r="A3004" s="51">
        <v>41018</v>
      </c>
      <c r="AH3004">
        <v>6</v>
      </c>
      <c r="AI3004">
        <v>383</v>
      </c>
      <c r="AJ3004">
        <v>2825</v>
      </c>
      <c r="AK3004">
        <v>1092550</v>
      </c>
      <c r="AL3004">
        <v>9</v>
      </c>
      <c r="AM3004">
        <v>424</v>
      </c>
      <c r="AN3004">
        <v>2867</v>
      </c>
      <c r="AO3004">
        <v>1213978</v>
      </c>
      <c r="AP3004">
        <v>7</v>
      </c>
      <c r="AQ3004">
        <v>528</v>
      </c>
      <c r="AR3004">
        <v>2979</v>
      </c>
      <c r="AS3004">
        <v>1572000</v>
      </c>
    </row>
    <row r="3005" spans="1:45" x14ac:dyDescent="0.2">
      <c r="A3005" s="51">
        <v>41018</v>
      </c>
      <c r="B3005">
        <v>11</v>
      </c>
      <c r="C3005">
        <v>112</v>
      </c>
      <c r="D3005">
        <v>2500</v>
      </c>
      <c r="E3005">
        <v>304000</v>
      </c>
      <c r="F3005">
        <v>33</v>
      </c>
      <c r="G3005">
        <v>147</v>
      </c>
      <c r="H3005">
        <v>2733</v>
      </c>
      <c r="I3005">
        <v>408264</v>
      </c>
      <c r="J3005">
        <v>66</v>
      </c>
      <c r="K3005">
        <v>168</v>
      </c>
      <c r="L3005">
        <v>2730</v>
      </c>
      <c r="M3005">
        <v>466017</v>
      </c>
      <c r="N3005">
        <v>107</v>
      </c>
      <c r="O3005">
        <v>198</v>
      </c>
      <c r="P3005">
        <v>2825</v>
      </c>
      <c r="Q3005">
        <v>556796</v>
      </c>
      <c r="R3005">
        <v>181</v>
      </c>
      <c r="S3005">
        <v>231</v>
      </c>
      <c r="T3005">
        <v>2833</v>
      </c>
      <c r="U3005">
        <v>655159</v>
      </c>
      <c r="V3005">
        <v>128</v>
      </c>
      <c r="W3005">
        <v>255</v>
      </c>
      <c r="X3005">
        <v>2858</v>
      </c>
      <c r="Y3005">
        <v>728259</v>
      </c>
      <c r="AH3005">
        <v>32</v>
      </c>
      <c r="AI3005">
        <v>364</v>
      </c>
      <c r="AJ3005">
        <v>2850</v>
      </c>
      <c r="AK3005">
        <v>1038458</v>
      </c>
    </row>
    <row r="3006" spans="1:45" x14ac:dyDescent="0.2">
      <c r="A3006" s="51">
        <v>41019</v>
      </c>
      <c r="J3006">
        <v>84</v>
      </c>
      <c r="K3006">
        <v>178</v>
      </c>
      <c r="L3006">
        <v>2800</v>
      </c>
      <c r="M3006">
        <v>506196</v>
      </c>
      <c r="N3006">
        <v>83</v>
      </c>
      <c r="O3006">
        <v>212</v>
      </c>
      <c r="P3006">
        <v>2750</v>
      </c>
      <c r="Q3006">
        <v>591104</v>
      </c>
      <c r="AH3006">
        <v>3</v>
      </c>
      <c r="AI3006">
        <v>384</v>
      </c>
      <c r="AJ3006">
        <v>2730</v>
      </c>
      <c r="AK3006">
        <v>1047107</v>
      </c>
      <c r="AP3006">
        <v>1</v>
      </c>
      <c r="AQ3006">
        <v>634</v>
      </c>
      <c r="AR3006">
        <v>2650</v>
      </c>
      <c r="AS3006">
        <v>1680100</v>
      </c>
    </row>
    <row r="3007" spans="1:45" x14ac:dyDescent="0.2">
      <c r="A3007" s="51">
        <v>41022</v>
      </c>
      <c r="AH3007">
        <v>1</v>
      </c>
      <c r="AI3007">
        <v>388</v>
      </c>
      <c r="AJ3007">
        <v>2780</v>
      </c>
      <c r="AK3007">
        <v>1078640</v>
      </c>
      <c r="AP3007">
        <v>3</v>
      </c>
      <c r="AQ3007">
        <v>553</v>
      </c>
      <c r="AR3007">
        <v>2983</v>
      </c>
      <c r="AS3007">
        <v>1647867</v>
      </c>
    </row>
    <row r="3008" spans="1:45" x14ac:dyDescent="0.2">
      <c r="A3008" s="51">
        <v>41023</v>
      </c>
      <c r="F3008">
        <v>53</v>
      </c>
      <c r="G3008">
        <v>136</v>
      </c>
      <c r="H3008">
        <v>2800</v>
      </c>
      <c r="I3008">
        <v>381068</v>
      </c>
      <c r="J3008">
        <v>117</v>
      </c>
      <c r="K3008">
        <v>168</v>
      </c>
      <c r="L3008">
        <v>2820</v>
      </c>
      <c r="M3008">
        <v>470540</v>
      </c>
      <c r="N3008">
        <v>202</v>
      </c>
      <c r="O3008">
        <v>200</v>
      </c>
      <c r="P3008">
        <v>2907</v>
      </c>
      <c r="Q3008">
        <v>585687</v>
      </c>
      <c r="R3008">
        <v>97</v>
      </c>
      <c r="S3008">
        <v>230</v>
      </c>
      <c r="T3008">
        <v>2814</v>
      </c>
      <c r="U3008">
        <v>648404</v>
      </c>
      <c r="V3008">
        <v>21</v>
      </c>
      <c r="W3008">
        <v>270</v>
      </c>
      <c r="X3008">
        <v>2820</v>
      </c>
      <c r="Y3008">
        <v>762206</v>
      </c>
      <c r="Z3008">
        <v>89</v>
      </c>
      <c r="AA3008">
        <v>292</v>
      </c>
      <c r="AB3008">
        <v>2853</v>
      </c>
      <c r="AC3008">
        <v>837634</v>
      </c>
      <c r="AD3008">
        <v>9</v>
      </c>
      <c r="AE3008">
        <v>320</v>
      </c>
      <c r="AF3008">
        <v>2880</v>
      </c>
      <c r="AG3008">
        <v>921600</v>
      </c>
      <c r="AH3008">
        <v>3</v>
      </c>
      <c r="AI3008">
        <v>378</v>
      </c>
      <c r="AJ3008">
        <v>2920</v>
      </c>
      <c r="AK3008">
        <v>1103760</v>
      </c>
      <c r="AL3008">
        <v>1</v>
      </c>
      <c r="AM3008">
        <v>442</v>
      </c>
      <c r="AN3008">
        <v>2750</v>
      </c>
      <c r="AO3008">
        <v>1215500</v>
      </c>
    </row>
    <row r="3009" spans="1:45" x14ac:dyDescent="0.2">
      <c r="A3009" s="143">
        <v>41023</v>
      </c>
      <c r="AD3009">
        <v>11</v>
      </c>
      <c r="AE3009">
        <v>341</v>
      </c>
      <c r="AF3009">
        <v>2810</v>
      </c>
      <c r="AG3009">
        <v>958404</v>
      </c>
      <c r="AL3009">
        <v>45</v>
      </c>
      <c r="AM3009">
        <v>474</v>
      </c>
      <c r="AN3009">
        <v>3050</v>
      </c>
      <c r="AO3009">
        <v>1447056</v>
      </c>
      <c r="AP3009">
        <v>2</v>
      </c>
      <c r="AQ3009">
        <v>563</v>
      </c>
      <c r="AR3009">
        <v>2940</v>
      </c>
      <c r="AS3009">
        <v>1653000</v>
      </c>
    </row>
    <row r="3010" spans="1:45" x14ac:dyDescent="0.2">
      <c r="A3010" s="143">
        <v>41024</v>
      </c>
      <c r="F3010">
        <v>22</v>
      </c>
      <c r="G3010">
        <v>146</v>
      </c>
      <c r="H3010">
        <v>2600</v>
      </c>
      <c r="I3010">
        <v>391327</v>
      </c>
    </row>
    <row r="3011" spans="1:45" x14ac:dyDescent="0.2">
      <c r="A3011" s="51">
        <v>41025</v>
      </c>
      <c r="AL3011">
        <v>15</v>
      </c>
      <c r="AM3011">
        <v>435</v>
      </c>
      <c r="AN3011">
        <v>2980</v>
      </c>
      <c r="AO3011">
        <v>1294909</v>
      </c>
    </row>
    <row r="3012" spans="1:45" x14ac:dyDescent="0.2">
      <c r="A3012" s="143">
        <v>41025</v>
      </c>
      <c r="B3012">
        <v>17</v>
      </c>
      <c r="C3012">
        <v>149</v>
      </c>
      <c r="D3012">
        <v>2850</v>
      </c>
      <c r="E3012">
        <v>424482</v>
      </c>
      <c r="J3012">
        <v>25</v>
      </c>
      <c r="K3012">
        <v>174</v>
      </c>
      <c r="L3012">
        <v>2875</v>
      </c>
      <c r="M3012">
        <v>503020</v>
      </c>
      <c r="N3012">
        <v>87</v>
      </c>
      <c r="O3012">
        <v>196</v>
      </c>
      <c r="P3012">
        <v>2828</v>
      </c>
      <c r="Q3012">
        <v>559103</v>
      </c>
      <c r="R3012">
        <v>133</v>
      </c>
      <c r="S3012">
        <v>238</v>
      </c>
      <c r="T3012">
        <v>2784</v>
      </c>
      <c r="U3012">
        <v>669168</v>
      </c>
      <c r="V3012">
        <v>44</v>
      </c>
      <c r="W3012">
        <v>254</v>
      </c>
      <c r="X3012">
        <v>2810</v>
      </c>
      <c r="Y3012">
        <v>713135</v>
      </c>
      <c r="Z3012">
        <v>60</v>
      </c>
      <c r="AA3012">
        <v>304</v>
      </c>
      <c r="AB3012">
        <v>2827</v>
      </c>
      <c r="AC3012">
        <v>859709</v>
      </c>
    </row>
    <row r="3013" spans="1:45" x14ac:dyDescent="0.2">
      <c r="A3013" s="51">
        <v>41026</v>
      </c>
      <c r="B3013">
        <v>1</v>
      </c>
      <c r="C3013">
        <v>108</v>
      </c>
      <c r="D3013">
        <v>2600</v>
      </c>
      <c r="E3013">
        <v>280800</v>
      </c>
      <c r="F3013">
        <v>29</v>
      </c>
      <c r="G3013">
        <v>138</v>
      </c>
      <c r="H3013">
        <v>2750</v>
      </c>
      <c r="I3013">
        <v>382279</v>
      </c>
      <c r="J3013">
        <v>16</v>
      </c>
      <c r="K3013">
        <v>154</v>
      </c>
      <c r="L3013">
        <v>2850</v>
      </c>
      <c r="M3013">
        <v>439362</v>
      </c>
      <c r="N3013">
        <v>56</v>
      </c>
      <c r="O3013">
        <v>193</v>
      </c>
      <c r="P3013">
        <v>2983</v>
      </c>
      <c r="Q3013">
        <v>575857</v>
      </c>
      <c r="AD3013">
        <v>1</v>
      </c>
      <c r="AE3013">
        <v>342</v>
      </c>
      <c r="AF3013">
        <v>2900</v>
      </c>
      <c r="AG3013">
        <v>991800</v>
      </c>
      <c r="AP3013">
        <v>3</v>
      </c>
      <c r="AQ3013">
        <v>737</v>
      </c>
      <c r="AR3013">
        <v>3017</v>
      </c>
      <c r="AS3013">
        <v>2224533</v>
      </c>
    </row>
    <row r="3014" spans="1:45" x14ac:dyDescent="0.2">
      <c r="A3014" s="51">
        <v>41029</v>
      </c>
      <c r="R3014">
        <v>1</v>
      </c>
      <c r="S3014">
        <v>242</v>
      </c>
      <c r="T3014">
        <v>2000</v>
      </c>
      <c r="U3014">
        <v>484000</v>
      </c>
      <c r="Z3014">
        <v>17</v>
      </c>
      <c r="AA3014">
        <v>311</v>
      </c>
      <c r="AB3014">
        <v>2325</v>
      </c>
      <c r="AC3014">
        <v>741300</v>
      </c>
      <c r="AD3014">
        <v>20</v>
      </c>
      <c r="AE3014">
        <v>327</v>
      </c>
      <c r="AF3014">
        <v>2450</v>
      </c>
      <c r="AG3014">
        <v>795055</v>
      </c>
      <c r="AH3014">
        <v>2</v>
      </c>
      <c r="AI3014">
        <v>376</v>
      </c>
      <c r="AJ3014">
        <v>2560</v>
      </c>
      <c r="AK3014">
        <v>962560</v>
      </c>
      <c r="AL3014">
        <v>4</v>
      </c>
      <c r="AM3014">
        <v>446</v>
      </c>
      <c r="AN3014">
        <v>2710</v>
      </c>
      <c r="AO3014">
        <v>1219580</v>
      </c>
    </row>
    <row r="3016" spans="1:45" x14ac:dyDescent="0.2">
      <c r="A3016" s="51">
        <v>41030</v>
      </c>
      <c r="B3016">
        <v>5</v>
      </c>
      <c r="C3016">
        <v>108</v>
      </c>
      <c r="D3016">
        <v>2550</v>
      </c>
      <c r="E3016">
        <v>275400</v>
      </c>
      <c r="J3016">
        <v>85</v>
      </c>
      <c r="K3016">
        <v>167</v>
      </c>
      <c r="L3016">
        <v>2883</v>
      </c>
      <c r="M3016">
        <v>489541</v>
      </c>
      <c r="R3016">
        <v>153</v>
      </c>
      <c r="S3016">
        <v>235</v>
      </c>
      <c r="T3016">
        <v>2980</v>
      </c>
      <c r="U3016">
        <v>689611</v>
      </c>
      <c r="Z3016">
        <v>11</v>
      </c>
      <c r="AA3016">
        <v>284</v>
      </c>
      <c r="AB3016">
        <v>2860</v>
      </c>
      <c r="AC3016">
        <v>812240</v>
      </c>
      <c r="AD3016">
        <v>6</v>
      </c>
      <c r="AE3016">
        <v>325</v>
      </c>
      <c r="AF3016">
        <v>2960</v>
      </c>
      <c r="AG3016">
        <v>962987</v>
      </c>
    </row>
    <row r="3017" spans="1:45" x14ac:dyDescent="0.2">
      <c r="A3017" s="51">
        <v>41033</v>
      </c>
      <c r="B3017">
        <v>12</v>
      </c>
      <c r="C3017">
        <v>124</v>
      </c>
      <c r="D3017">
        <v>2850</v>
      </c>
      <c r="E3017">
        <v>359067</v>
      </c>
      <c r="F3017">
        <v>28</v>
      </c>
      <c r="G3017">
        <v>141</v>
      </c>
      <c r="H3017">
        <v>2925</v>
      </c>
      <c r="I3017">
        <v>414336</v>
      </c>
      <c r="J3017">
        <v>58</v>
      </c>
      <c r="K3017">
        <v>161</v>
      </c>
      <c r="L3017">
        <v>2750</v>
      </c>
      <c r="M3017">
        <v>445984</v>
      </c>
      <c r="N3017">
        <v>16</v>
      </c>
      <c r="O3017">
        <v>198</v>
      </c>
      <c r="P3017">
        <v>2900</v>
      </c>
      <c r="Q3017">
        <v>572750</v>
      </c>
      <c r="R3017">
        <v>118</v>
      </c>
      <c r="S3017">
        <v>245</v>
      </c>
      <c r="T3017">
        <v>2823</v>
      </c>
      <c r="U3017">
        <v>697335</v>
      </c>
      <c r="V3017">
        <v>11</v>
      </c>
      <c r="W3017">
        <v>278</v>
      </c>
      <c r="X3017">
        <v>2740</v>
      </c>
      <c r="Y3017">
        <v>761720</v>
      </c>
      <c r="AH3017">
        <v>18</v>
      </c>
      <c r="AI3017">
        <v>361</v>
      </c>
      <c r="AJ3017">
        <v>2840</v>
      </c>
      <c r="AK3017">
        <v>1025871</v>
      </c>
    </row>
    <row r="3018" spans="1:45" x14ac:dyDescent="0.2">
      <c r="A3018" s="51">
        <v>41036</v>
      </c>
      <c r="AL3018">
        <v>1</v>
      </c>
      <c r="AM3018">
        <v>458</v>
      </c>
      <c r="AN3018">
        <v>3000</v>
      </c>
      <c r="AO3018">
        <v>1374000</v>
      </c>
      <c r="AP3018">
        <v>6</v>
      </c>
      <c r="AQ3018">
        <v>810</v>
      </c>
      <c r="AR3018">
        <v>2958</v>
      </c>
      <c r="AS3018">
        <v>2399567</v>
      </c>
    </row>
    <row r="3019" spans="1:45" x14ac:dyDescent="0.2">
      <c r="A3019" s="51">
        <v>41037</v>
      </c>
      <c r="B3019">
        <v>24</v>
      </c>
      <c r="C3019">
        <v>121</v>
      </c>
      <c r="D3019">
        <v>2750</v>
      </c>
      <c r="E3019">
        <v>337083</v>
      </c>
      <c r="F3019">
        <v>79</v>
      </c>
      <c r="G3019">
        <v>147</v>
      </c>
      <c r="H3019">
        <v>2860</v>
      </c>
      <c r="I3019">
        <v>416684</v>
      </c>
      <c r="J3019">
        <v>138</v>
      </c>
      <c r="K3019">
        <v>166</v>
      </c>
      <c r="L3019">
        <v>2900</v>
      </c>
      <c r="M3019">
        <v>478570</v>
      </c>
      <c r="N3019">
        <v>335</v>
      </c>
      <c r="O3019">
        <v>198</v>
      </c>
      <c r="P3019">
        <v>2912</v>
      </c>
      <c r="Q3019">
        <v>581857</v>
      </c>
      <c r="R3019">
        <v>49</v>
      </c>
      <c r="S3019">
        <v>233</v>
      </c>
      <c r="T3019">
        <v>2845</v>
      </c>
      <c r="U3019">
        <v>662074</v>
      </c>
      <c r="V3019">
        <v>20</v>
      </c>
      <c r="W3019">
        <v>261</v>
      </c>
      <c r="X3019">
        <v>2880</v>
      </c>
      <c r="Y3019">
        <v>752832</v>
      </c>
      <c r="Z3019">
        <v>40</v>
      </c>
      <c r="AA3019">
        <v>301</v>
      </c>
      <c r="AB3019">
        <v>2800</v>
      </c>
      <c r="AC3019">
        <v>842399</v>
      </c>
      <c r="AD3019">
        <v>37</v>
      </c>
      <c r="AE3019">
        <v>324</v>
      </c>
      <c r="AF3019">
        <v>2960</v>
      </c>
      <c r="AG3019">
        <v>960770</v>
      </c>
      <c r="AH3019">
        <v>24</v>
      </c>
      <c r="AI3019">
        <v>372</v>
      </c>
      <c r="AJ3019">
        <v>2900</v>
      </c>
      <c r="AK3019">
        <v>1072177</v>
      </c>
      <c r="AP3019">
        <v>4</v>
      </c>
      <c r="AQ3019">
        <v>744</v>
      </c>
      <c r="AR3019">
        <v>3338</v>
      </c>
      <c r="AS3019">
        <v>2468775</v>
      </c>
    </row>
    <row r="3020" spans="1:45" x14ac:dyDescent="0.2">
      <c r="A3020" s="51">
        <v>41040</v>
      </c>
      <c r="F3020">
        <v>38</v>
      </c>
      <c r="G3020">
        <v>139</v>
      </c>
      <c r="H3020">
        <v>2800</v>
      </c>
      <c r="I3020">
        <v>392137</v>
      </c>
      <c r="J3020">
        <v>30</v>
      </c>
      <c r="K3020">
        <v>154</v>
      </c>
      <c r="L3020">
        <v>2850</v>
      </c>
      <c r="M3020">
        <v>439660</v>
      </c>
      <c r="N3020">
        <v>152</v>
      </c>
      <c r="O3020">
        <v>192</v>
      </c>
      <c r="P3020">
        <v>2830</v>
      </c>
      <c r="Q3020">
        <v>552505</v>
      </c>
      <c r="R3020">
        <v>16</v>
      </c>
      <c r="S3020">
        <v>237</v>
      </c>
      <c r="T3020">
        <v>2810</v>
      </c>
      <c r="U3020">
        <v>666158</v>
      </c>
      <c r="V3020">
        <v>19</v>
      </c>
      <c r="W3020">
        <v>264</v>
      </c>
      <c r="X3020">
        <v>2860</v>
      </c>
      <c r="Y3020">
        <v>753836</v>
      </c>
      <c r="Z3020">
        <v>1</v>
      </c>
      <c r="AA3020">
        <v>282</v>
      </c>
      <c r="AB3020">
        <v>2800</v>
      </c>
      <c r="AC3020">
        <v>789600</v>
      </c>
    </row>
    <row r="3021" spans="1:45" x14ac:dyDescent="0.2">
      <c r="A3021" s="51">
        <v>41043</v>
      </c>
      <c r="AL3021">
        <v>2</v>
      </c>
      <c r="AM3021">
        <v>431</v>
      </c>
      <c r="AN3021">
        <v>2800</v>
      </c>
      <c r="AO3021">
        <v>1214900</v>
      </c>
      <c r="AP3021">
        <v>11</v>
      </c>
      <c r="AQ3021">
        <v>663</v>
      </c>
      <c r="AR3021">
        <v>2991</v>
      </c>
      <c r="AS3021">
        <v>1974709</v>
      </c>
    </row>
    <row r="3022" spans="1:45" x14ac:dyDescent="0.2">
      <c r="A3022" s="51">
        <v>41044</v>
      </c>
      <c r="B3022">
        <v>35</v>
      </c>
      <c r="C3022">
        <v>127</v>
      </c>
      <c r="D3022">
        <v>2750</v>
      </c>
      <c r="E3022">
        <v>351623</v>
      </c>
      <c r="F3022">
        <v>94</v>
      </c>
      <c r="G3022">
        <v>143</v>
      </c>
      <c r="H3022">
        <v>2760</v>
      </c>
      <c r="I3022">
        <v>394732</v>
      </c>
      <c r="J3022">
        <v>102</v>
      </c>
      <c r="K3022">
        <v>161</v>
      </c>
      <c r="L3022">
        <v>2762</v>
      </c>
      <c r="M3022">
        <v>449175</v>
      </c>
      <c r="N3022">
        <v>159</v>
      </c>
      <c r="O3022">
        <v>207</v>
      </c>
      <c r="P3022">
        <v>2938</v>
      </c>
      <c r="Q3022">
        <v>610830</v>
      </c>
      <c r="R3022">
        <v>282</v>
      </c>
      <c r="S3022">
        <v>240</v>
      </c>
      <c r="T3022">
        <v>2893</v>
      </c>
      <c r="U3022">
        <v>688345</v>
      </c>
      <c r="V3022">
        <v>120</v>
      </c>
      <c r="W3022">
        <v>262</v>
      </c>
      <c r="X3022">
        <v>2909</v>
      </c>
      <c r="Y3022">
        <v>767852</v>
      </c>
      <c r="Z3022">
        <v>97</v>
      </c>
      <c r="AA3022">
        <v>287</v>
      </c>
      <c r="AB3022">
        <v>2908</v>
      </c>
      <c r="AC3022">
        <v>835589</v>
      </c>
      <c r="AD3022">
        <v>55</v>
      </c>
      <c r="AE3022">
        <v>322</v>
      </c>
      <c r="AF3022">
        <v>2980</v>
      </c>
      <c r="AG3022">
        <v>957248</v>
      </c>
    </row>
    <row r="3023" spans="1:45" x14ac:dyDescent="0.2">
      <c r="A3023" s="51">
        <v>41046</v>
      </c>
      <c r="Z3023">
        <v>19</v>
      </c>
      <c r="AA3023">
        <v>315</v>
      </c>
      <c r="AB3023">
        <v>2660</v>
      </c>
      <c r="AC3023">
        <v>838880</v>
      </c>
      <c r="AH3023">
        <v>2</v>
      </c>
      <c r="AI3023">
        <v>368</v>
      </c>
      <c r="AJ3023">
        <v>2800</v>
      </c>
      <c r="AK3023">
        <v>1031600</v>
      </c>
      <c r="AL3023">
        <v>6</v>
      </c>
      <c r="AM3023">
        <v>433</v>
      </c>
      <c r="AN3023">
        <v>3050</v>
      </c>
      <c r="AO3023">
        <v>1320650</v>
      </c>
      <c r="AP3023">
        <v>4</v>
      </c>
      <c r="AQ3023">
        <v>538</v>
      </c>
      <c r="AR3023">
        <v>2833</v>
      </c>
      <c r="AS3023">
        <v>1528375</v>
      </c>
    </row>
    <row r="3024" spans="1:45" x14ac:dyDescent="0.2">
      <c r="A3024" s="51">
        <v>41047</v>
      </c>
      <c r="B3024">
        <v>46</v>
      </c>
      <c r="C3024">
        <v>128</v>
      </c>
      <c r="D3024">
        <v>2800</v>
      </c>
      <c r="E3024">
        <v>360646</v>
      </c>
      <c r="F3024">
        <v>29</v>
      </c>
      <c r="G3024">
        <v>142</v>
      </c>
      <c r="H3024">
        <v>2850</v>
      </c>
      <c r="I3024">
        <v>403914</v>
      </c>
      <c r="J3024">
        <v>29</v>
      </c>
      <c r="K3024">
        <v>159</v>
      </c>
      <c r="L3024">
        <v>2838</v>
      </c>
      <c r="M3024">
        <v>459700</v>
      </c>
      <c r="N3024">
        <v>125</v>
      </c>
      <c r="O3024">
        <v>188</v>
      </c>
      <c r="P3024">
        <v>2900</v>
      </c>
      <c r="Q3024">
        <v>555824</v>
      </c>
      <c r="V3024">
        <v>22</v>
      </c>
      <c r="W3024">
        <v>254</v>
      </c>
      <c r="X3024">
        <v>2880</v>
      </c>
      <c r="Y3024">
        <v>732044</v>
      </c>
      <c r="AL3024">
        <v>15</v>
      </c>
      <c r="AM3024">
        <v>414</v>
      </c>
      <c r="AN3024">
        <v>2900</v>
      </c>
      <c r="AO3024">
        <v>1201760</v>
      </c>
    </row>
    <row r="3025" spans="1:45" x14ac:dyDescent="0.2">
      <c r="A3025" s="51">
        <v>41051</v>
      </c>
      <c r="F3025">
        <v>56</v>
      </c>
      <c r="G3025">
        <v>144</v>
      </c>
      <c r="H3025">
        <v>2983</v>
      </c>
      <c r="I3025">
        <v>444595</v>
      </c>
      <c r="J3025">
        <v>88</v>
      </c>
      <c r="K3025">
        <v>166</v>
      </c>
      <c r="L3025">
        <v>2980</v>
      </c>
      <c r="M3025">
        <v>507373</v>
      </c>
      <c r="N3025">
        <v>291</v>
      </c>
      <c r="O3025">
        <v>202</v>
      </c>
      <c r="P3025">
        <v>3050</v>
      </c>
      <c r="Q3025">
        <v>625123</v>
      </c>
      <c r="R3025">
        <v>23</v>
      </c>
      <c r="S3025">
        <v>225</v>
      </c>
      <c r="T3025">
        <v>2850</v>
      </c>
      <c r="U3025">
        <v>642365</v>
      </c>
      <c r="V3025">
        <v>22</v>
      </c>
      <c r="W3025">
        <v>274</v>
      </c>
      <c r="X3025">
        <v>2870</v>
      </c>
      <c r="Y3025">
        <v>761951</v>
      </c>
      <c r="Z3025">
        <v>44</v>
      </c>
      <c r="AA3025">
        <v>294</v>
      </c>
      <c r="AB3025">
        <v>2913</v>
      </c>
      <c r="AC3025">
        <v>847443</v>
      </c>
      <c r="AD3025">
        <v>35</v>
      </c>
      <c r="AE3025">
        <v>352</v>
      </c>
      <c r="AF3025">
        <v>2880</v>
      </c>
      <c r="AG3025">
        <v>1013371</v>
      </c>
      <c r="AL3025">
        <v>3</v>
      </c>
      <c r="AM3025">
        <v>449</v>
      </c>
      <c r="AN3025">
        <v>3050</v>
      </c>
      <c r="AO3025">
        <v>1386733</v>
      </c>
    </row>
    <row r="3026" spans="1:45" x14ac:dyDescent="0.2">
      <c r="A3026" s="51">
        <v>41053</v>
      </c>
      <c r="Z3026">
        <v>1</v>
      </c>
      <c r="AA3026">
        <v>306</v>
      </c>
      <c r="AB3026">
        <v>2650</v>
      </c>
      <c r="AC3026">
        <v>810900</v>
      </c>
      <c r="AD3026">
        <v>1</v>
      </c>
      <c r="AE3026">
        <v>350</v>
      </c>
      <c r="AF3026">
        <v>2600</v>
      </c>
      <c r="AG3026">
        <v>910000</v>
      </c>
      <c r="AL3026">
        <v>1</v>
      </c>
      <c r="AM3026">
        <v>456</v>
      </c>
      <c r="AN3026">
        <v>3000</v>
      </c>
      <c r="AO3026">
        <v>1368000</v>
      </c>
      <c r="AP3026">
        <v>10</v>
      </c>
      <c r="AQ3026">
        <v>549</v>
      </c>
      <c r="AR3026">
        <v>2924</v>
      </c>
      <c r="AS3026">
        <v>1607214</v>
      </c>
    </row>
    <row r="3027" spans="1:45" x14ac:dyDescent="0.2">
      <c r="A3027" s="51">
        <v>41054</v>
      </c>
      <c r="J3027">
        <v>106</v>
      </c>
      <c r="K3027">
        <v>169</v>
      </c>
      <c r="L3027">
        <v>3180</v>
      </c>
      <c r="M3027">
        <v>536880</v>
      </c>
      <c r="N3027">
        <v>81</v>
      </c>
      <c r="O3027">
        <v>205</v>
      </c>
      <c r="P3027">
        <v>3138</v>
      </c>
      <c r="Q3027">
        <v>650417</v>
      </c>
      <c r="R3027">
        <v>189</v>
      </c>
      <c r="S3027">
        <v>234</v>
      </c>
      <c r="T3027">
        <v>3101</v>
      </c>
      <c r="U3027">
        <v>725354</v>
      </c>
      <c r="V3027">
        <v>38</v>
      </c>
      <c r="W3027">
        <v>263</v>
      </c>
      <c r="X3027">
        <v>2820</v>
      </c>
      <c r="Y3027">
        <v>746754</v>
      </c>
    </row>
    <row r="3028" spans="1:45" x14ac:dyDescent="0.2">
      <c r="A3028" s="51">
        <v>41057</v>
      </c>
      <c r="AH3028">
        <v>1</v>
      </c>
      <c r="AI3028">
        <v>368</v>
      </c>
      <c r="AJ3028">
        <v>2800</v>
      </c>
      <c r="AK3028">
        <v>1030400</v>
      </c>
      <c r="AL3028">
        <v>8</v>
      </c>
      <c r="AM3028">
        <v>442</v>
      </c>
      <c r="AN3028">
        <v>2888</v>
      </c>
      <c r="AO3028">
        <v>1259800</v>
      </c>
      <c r="AP3028">
        <v>8</v>
      </c>
      <c r="AQ3028">
        <v>599</v>
      </c>
      <c r="AR3028">
        <v>2862</v>
      </c>
      <c r="AS3028">
        <v>1716350</v>
      </c>
    </row>
    <row r="3029" spans="1:45" x14ac:dyDescent="0.2">
      <c r="A3029" s="51">
        <v>41058</v>
      </c>
      <c r="B3029">
        <v>47</v>
      </c>
      <c r="C3029">
        <v>120</v>
      </c>
      <c r="D3029">
        <v>3075</v>
      </c>
      <c r="E3029">
        <v>370194</v>
      </c>
      <c r="F3029">
        <v>4</v>
      </c>
      <c r="G3029">
        <v>138</v>
      </c>
      <c r="H3029">
        <v>2950</v>
      </c>
      <c r="I3029">
        <v>407100</v>
      </c>
      <c r="J3029">
        <v>399</v>
      </c>
      <c r="K3029">
        <v>160</v>
      </c>
      <c r="L3029">
        <v>3100</v>
      </c>
      <c r="M3029">
        <v>498319</v>
      </c>
      <c r="N3029">
        <v>203</v>
      </c>
      <c r="O3029">
        <v>202</v>
      </c>
      <c r="P3029">
        <v>3030</v>
      </c>
      <c r="Q3029">
        <v>613570</v>
      </c>
      <c r="R3029">
        <v>256</v>
      </c>
      <c r="S3029">
        <v>227</v>
      </c>
      <c r="T3029">
        <v>3034</v>
      </c>
      <c r="U3029">
        <v>705319</v>
      </c>
      <c r="V3029">
        <v>80</v>
      </c>
      <c r="W3029">
        <v>259</v>
      </c>
      <c r="X3029">
        <v>3100</v>
      </c>
      <c r="Y3029">
        <v>803008</v>
      </c>
      <c r="Z3029">
        <v>67</v>
      </c>
      <c r="AA3029">
        <v>300</v>
      </c>
      <c r="AB3029">
        <v>3032</v>
      </c>
      <c r="AC3029">
        <v>914534</v>
      </c>
      <c r="AD3029">
        <v>72</v>
      </c>
      <c r="AE3029">
        <v>335</v>
      </c>
      <c r="AF3029">
        <v>3060</v>
      </c>
      <c r="AG3029">
        <v>1025304</v>
      </c>
      <c r="AH3029">
        <v>17</v>
      </c>
      <c r="AI3029">
        <v>364</v>
      </c>
      <c r="AJ3029">
        <v>3100</v>
      </c>
      <c r="AK3029">
        <v>1128400</v>
      </c>
    </row>
    <row r="3030" spans="1:45" x14ac:dyDescent="0.2">
      <c r="A3030" s="51">
        <v>41060</v>
      </c>
      <c r="AH3030">
        <v>7</v>
      </c>
      <c r="AI3030">
        <v>374</v>
      </c>
      <c r="AJ3030">
        <v>2900</v>
      </c>
      <c r="AK3030">
        <v>1085429</v>
      </c>
      <c r="AL3030">
        <v>1</v>
      </c>
      <c r="AM3030">
        <v>402</v>
      </c>
      <c r="AN3030">
        <v>2500</v>
      </c>
      <c r="AO3030">
        <v>1005000</v>
      </c>
      <c r="AP3030">
        <v>9</v>
      </c>
      <c r="AQ3030">
        <v>615</v>
      </c>
      <c r="AR3030">
        <v>2778</v>
      </c>
      <c r="AS3030">
        <v>1709344</v>
      </c>
    </row>
    <row r="3031" spans="1:45" x14ac:dyDescent="0.2">
      <c r="A3031" s="51">
        <v>41030</v>
      </c>
      <c r="B3031">
        <v>6</v>
      </c>
      <c r="C3031">
        <v>116</v>
      </c>
      <c r="D3031">
        <v>2700</v>
      </c>
      <c r="E3031">
        <v>314100</v>
      </c>
      <c r="F3031">
        <v>27</v>
      </c>
      <c r="G3031">
        <v>144</v>
      </c>
      <c r="H3031">
        <v>2800</v>
      </c>
      <c r="I3031">
        <v>403615</v>
      </c>
      <c r="J3031">
        <v>54</v>
      </c>
      <c r="K3031">
        <v>159</v>
      </c>
      <c r="L3031">
        <v>2870</v>
      </c>
      <c r="M3031">
        <v>453804</v>
      </c>
      <c r="N3031">
        <v>66</v>
      </c>
      <c r="O3031">
        <v>198</v>
      </c>
      <c r="P3031">
        <v>2812</v>
      </c>
      <c r="Q3031">
        <v>558686</v>
      </c>
      <c r="R3031">
        <v>61</v>
      </c>
      <c r="S3031">
        <v>237</v>
      </c>
      <c r="T3031">
        <v>2843</v>
      </c>
      <c r="U3031">
        <v>675071</v>
      </c>
      <c r="V3031">
        <v>67</v>
      </c>
      <c r="W3031">
        <v>260</v>
      </c>
      <c r="X3031">
        <v>2852</v>
      </c>
      <c r="Y3031">
        <v>746325</v>
      </c>
      <c r="Z3031">
        <v>51</v>
      </c>
      <c r="AA3031">
        <v>301</v>
      </c>
      <c r="AB3031">
        <v>2817</v>
      </c>
      <c r="AC3031">
        <v>852710</v>
      </c>
      <c r="AH3031">
        <v>60</v>
      </c>
      <c r="AI3031">
        <v>398</v>
      </c>
      <c r="AJ3031">
        <v>3275</v>
      </c>
      <c r="AK3031">
        <v>1303450</v>
      </c>
      <c r="AP3031">
        <v>3</v>
      </c>
      <c r="AQ3031">
        <v>661</v>
      </c>
      <c r="AR3031">
        <v>2830</v>
      </c>
      <c r="AS3031">
        <v>1888293</v>
      </c>
    </row>
    <row r="3032" spans="1:45" x14ac:dyDescent="0.2">
      <c r="A3032" s="51">
        <v>41037</v>
      </c>
      <c r="B3032">
        <v>27</v>
      </c>
      <c r="C3032">
        <v>111</v>
      </c>
      <c r="D3032">
        <v>2550</v>
      </c>
      <c r="E3032">
        <v>284059</v>
      </c>
      <c r="F3032">
        <v>40</v>
      </c>
      <c r="G3032">
        <v>135</v>
      </c>
      <c r="H3032">
        <v>2600</v>
      </c>
      <c r="I3032">
        <v>351195</v>
      </c>
      <c r="J3032">
        <v>35</v>
      </c>
      <c r="K3032">
        <v>170</v>
      </c>
      <c r="L3032">
        <v>2775</v>
      </c>
      <c r="M3032">
        <v>469137</v>
      </c>
      <c r="N3032">
        <v>113</v>
      </c>
      <c r="O3032">
        <v>202</v>
      </c>
      <c r="P3032">
        <v>2827</v>
      </c>
      <c r="Q3032">
        <v>569451</v>
      </c>
      <c r="R3032">
        <v>103</v>
      </c>
      <c r="S3032">
        <v>240</v>
      </c>
      <c r="T3032">
        <v>2890</v>
      </c>
      <c r="U3032">
        <v>693096</v>
      </c>
      <c r="V3032">
        <v>23</v>
      </c>
      <c r="W3032">
        <v>252</v>
      </c>
      <c r="X3032">
        <v>2770</v>
      </c>
      <c r="Y3032">
        <v>704144</v>
      </c>
      <c r="Z3032">
        <v>15</v>
      </c>
      <c r="AA3032">
        <v>307</v>
      </c>
      <c r="AB3032">
        <v>2880</v>
      </c>
      <c r="AC3032">
        <v>883968</v>
      </c>
      <c r="AH3032">
        <v>88</v>
      </c>
      <c r="AI3032">
        <v>394</v>
      </c>
      <c r="AJ3032">
        <v>3093</v>
      </c>
      <c r="AK3032">
        <v>1281425</v>
      </c>
      <c r="AL3032">
        <v>339</v>
      </c>
      <c r="AM3032">
        <v>438</v>
      </c>
      <c r="AN3032">
        <v>3336</v>
      </c>
      <c r="AO3032">
        <v>1460316</v>
      </c>
      <c r="AP3032">
        <v>3</v>
      </c>
      <c r="AQ3032">
        <v>699</v>
      </c>
      <c r="AR3032">
        <v>2927</v>
      </c>
      <c r="AS3032">
        <v>2049120</v>
      </c>
    </row>
    <row r="3033" spans="1:45" x14ac:dyDescent="0.2">
      <c r="A3033" s="51">
        <v>41044</v>
      </c>
      <c r="B3033">
        <v>1</v>
      </c>
      <c r="C3033">
        <v>108</v>
      </c>
      <c r="D3033">
        <v>2600</v>
      </c>
      <c r="E3033">
        <v>280800</v>
      </c>
      <c r="J3033">
        <v>71</v>
      </c>
      <c r="K3033">
        <v>165</v>
      </c>
      <c r="L3033">
        <v>2917</v>
      </c>
      <c r="M3033">
        <v>481285</v>
      </c>
      <c r="N3033">
        <v>199</v>
      </c>
      <c r="O3033">
        <v>196</v>
      </c>
      <c r="P3033">
        <v>2900</v>
      </c>
      <c r="Q3033">
        <v>568808</v>
      </c>
      <c r="R3033">
        <v>86</v>
      </c>
      <c r="S3033">
        <v>232</v>
      </c>
      <c r="T3033">
        <v>2950</v>
      </c>
      <c r="U3033">
        <v>679138</v>
      </c>
      <c r="V3033">
        <v>24</v>
      </c>
      <c r="W3033">
        <v>260</v>
      </c>
      <c r="X3033">
        <v>2810</v>
      </c>
      <c r="Y3033">
        <v>727738</v>
      </c>
      <c r="AD3033">
        <v>30</v>
      </c>
      <c r="AE3033">
        <v>338</v>
      </c>
      <c r="AF3033">
        <v>2767</v>
      </c>
      <c r="AG3033">
        <v>952589</v>
      </c>
      <c r="AH3033">
        <v>42</v>
      </c>
      <c r="AI3033">
        <v>396</v>
      </c>
      <c r="AJ3033">
        <v>3100</v>
      </c>
      <c r="AK3033">
        <v>1227157</v>
      </c>
      <c r="AL3033">
        <v>140</v>
      </c>
      <c r="AM3033">
        <v>421</v>
      </c>
      <c r="AN3033">
        <v>3325</v>
      </c>
      <c r="AO3033">
        <v>1399350</v>
      </c>
      <c r="AP3033">
        <v>1</v>
      </c>
      <c r="AQ3033">
        <v>644</v>
      </c>
      <c r="AR3033">
        <v>2400</v>
      </c>
      <c r="AS3033">
        <v>1545600</v>
      </c>
    </row>
    <row r="3034" spans="1:45" x14ac:dyDescent="0.2">
      <c r="A3034" s="51">
        <v>41051</v>
      </c>
      <c r="B3034">
        <v>4</v>
      </c>
      <c r="C3034">
        <v>85</v>
      </c>
      <c r="D3034">
        <v>2000</v>
      </c>
      <c r="E3034">
        <v>170000</v>
      </c>
      <c r="F3034">
        <v>9</v>
      </c>
      <c r="G3034">
        <v>134</v>
      </c>
      <c r="H3034">
        <v>2750</v>
      </c>
      <c r="I3034">
        <v>375356</v>
      </c>
      <c r="J3034">
        <v>47</v>
      </c>
      <c r="K3034">
        <v>173</v>
      </c>
      <c r="L3034">
        <v>2867</v>
      </c>
      <c r="M3034">
        <v>493296</v>
      </c>
      <c r="N3034">
        <v>50</v>
      </c>
      <c r="O3034">
        <v>208</v>
      </c>
      <c r="P3034">
        <v>3000</v>
      </c>
      <c r="Q3034">
        <v>614088</v>
      </c>
      <c r="R3034">
        <v>138</v>
      </c>
      <c r="S3034">
        <v>231</v>
      </c>
      <c r="T3034">
        <v>3015</v>
      </c>
      <c r="U3034">
        <v>696451</v>
      </c>
      <c r="V3034">
        <v>22</v>
      </c>
      <c r="W3034">
        <v>271</v>
      </c>
      <c r="X3034">
        <v>2850</v>
      </c>
      <c r="Y3034">
        <v>771832</v>
      </c>
      <c r="AL3034">
        <v>60</v>
      </c>
      <c r="AM3034">
        <v>446</v>
      </c>
      <c r="AN3034">
        <v>3300</v>
      </c>
      <c r="AO3034">
        <v>1472900</v>
      </c>
      <c r="AP3034">
        <v>12</v>
      </c>
      <c r="AQ3034">
        <v>524</v>
      </c>
      <c r="AR3034">
        <v>2787</v>
      </c>
      <c r="AS3034">
        <v>1457187</v>
      </c>
    </row>
    <row r="3035" spans="1:45" x14ac:dyDescent="0.2">
      <c r="A3035" s="51">
        <v>41058</v>
      </c>
      <c r="F3035">
        <v>83</v>
      </c>
      <c r="G3035">
        <v>138</v>
      </c>
      <c r="H3035">
        <v>3050</v>
      </c>
      <c r="I3035">
        <v>422646</v>
      </c>
      <c r="N3035">
        <v>146</v>
      </c>
      <c r="O3035">
        <v>208</v>
      </c>
      <c r="P3035">
        <v>3114</v>
      </c>
      <c r="Q3035">
        <v>651404</v>
      </c>
      <c r="R3035">
        <v>132</v>
      </c>
      <c r="S3035">
        <v>235</v>
      </c>
      <c r="T3035">
        <v>3133</v>
      </c>
      <c r="U3035">
        <v>737295</v>
      </c>
      <c r="V3035">
        <v>48</v>
      </c>
      <c r="W3035">
        <v>256</v>
      </c>
      <c r="X3035">
        <v>3117</v>
      </c>
      <c r="Y3035">
        <v>810698</v>
      </c>
      <c r="Z3035">
        <v>20</v>
      </c>
      <c r="AA3035">
        <v>318</v>
      </c>
      <c r="AB3035">
        <v>3100</v>
      </c>
      <c r="AC3035">
        <v>984560</v>
      </c>
      <c r="AD3035">
        <v>30</v>
      </c>
      <c r="AE3035">
        <v>355</v>
      </c>
      <c r="AF3035">
        <v>3150</v>
      </c>
      <c r="AG3035">
        <v>1118565</v>
      </c>
      <c r="AL3035">
        <v>560</v>
      </c>
      <c r="AM3035">
        <v>448</v>
      </c>
      <c r="AN3035">
        <v>3350</v>
      </c>
      <c r="AO3035">
        <v>1508411</v>
      </c>
      <c r="AP3035">
        <v>8</v>
      </c>
      <c r="AQ3035">
        <v>592</v>
      </c>
      <c r="AR3035">
        <v>2800</v>
      </c>
      <c r="AS3035">
        <v>1670425</v>
      </c>
    </row>
    <row r="3036" spans="1:45" x14ac:dyDescent="0.2">
      <c r="A3036" s="144"/>
    </row>
    <row r="3037" spans="1:45" x14ac:dyDescent="0.2">
      <c r="A3037" s="51">
        <v>41061</v>
      </c>
      <c r="B3037">
        <v>6</v>
      </c>
      <c r="C3037">
        <v>121</v>
      </c>
      <c r="D3037">
        <v>3000</v>
      </c>
      <c r="E3037">
        <v>362000</v>
      </c>
      <c r="F3037">
        <v>22</v>
      </c>
      <c r="G3037">
        <v>145</v>
      </c>
      <c r="H3037">
        <v>3100</v>
      </c>
      <c r="I3037">
        <v>449500</v>
      </c>
      <c r="J3037">
        <v>9</v>
      </c>
      <c r="K3037">
        <v>164</v>
      </c>
      <c r="L3037">
        <v>3100</v>
      </c>
      <c r="M3037">
        <v>509089</v>
      </c>
      <c r="N3037">
        <v>122</v>
      </c>
      <c r="O3037">
        <v>196</v>
      </c>
      <c r="P3037">
        <v>3075</v>
      </c>
      <c r="Q3037">
        <v>619934</v>
      </c>
      <c r="V3037">
        <v>19</v>
      </c>
      <c r="W3037">
        <v>257</v>
      </c>
      <c r="X3037">
        <v>2880</v>
      </c>
      <c r="Y3037">
        <v>740615</v>
      </c>
      <c r="Z3037">
        <v>13</v>
      </c>
      <c r="AA3037">
        <v>290</v>
      </c>
      <c r="AB3037">
        <v>2800</v>
      </c>
      <c r="AC3037">
        <v>811138</v>
      </c>
      <c r="AD3037">
        <v>20</v>
      </c>
      <c r="AE3037">
        <v>335</v>
      </c>
      <c r="AF3037">
        <v>2960</v>
      </c>
      <c r="AG3037">
        <v>992784</v>
      </c>
    </row>
    <row r="3038" spans="1:45" x14ac:dyDescent="0.2">
      <c r="A3038" s="51">
        <v>41064</v>
      </c>
      <c r="AD3038">
        <v>2</v>
      </c>
      <c r="AE3038">
        <v>356</v>
      </c>
      <c r="AF3038">
        <v>2800</v>
      </c>
      <c r="AG3038">
        <v>996800</v>
      </c>
      <c r="AL3038">
        <v>80</v>
      </c>
      <c r="AM3038">
        <v>440</v>
      </c>
      <c r="AN3038">
        <v>3108</v>
      </c>
      <c r="AO3038">
        <v>1401851</v>
      </c>
      <c r="AP3038">
        <v>11</v>
      </c>
      <c r="AQ3038">
        <v>619</v>
      </c>
      <c r="AR3038">
        <v>2700</v>
      </c>
      <c r="AS3038">
        <v>1676009</v>
      </c>
    </row>
    <row r="3039" spans="1:45" x14ac:dyDescent="0.2">
      <c r="A3039" s="51">
        <v>41065</v>
      </c>
      <c r="B3039">
        <v>9</v>
      </c>
      <c r="C3039">
        <v>123</v>
      </c>
      <c r="D3039">
        <v>2900</v>
      </c>
      <c r="E3039">
        <v>350444</v>
      </c>
      <c r="F3039">
        <v>77</v>
      </c>
      <c r="G3039">
        <v>139</v>
      </c>
      <c r="H3039">
        <v>3050</v>
      </c>
      <c r="I3039">
        <v>424836</v>
      </c>
      <c r="J3039">
        <v>283</v>
      </c>
      <c r="K3039">
        <v>167</v>
      </c>
      <c r="L3039">
        <v>3092</v>
      </c>
      <c r="M3039">
        <v>518541</v>
      </c>
      <c r="R3039">
        <v>97</v>
      </c>
      <c r="S3039">
        <v>234</v>
      </c>
      <c r="T3039">
        <v>3034</v>
      </c>
      <c r="U3039">
        <v>715096</v>
      </c>
      <c r="V3039">
        <v>154</v>
      </c>
      <c r="W3039">
        <v>269</v>
      </c>
      <c r="X3039">
        <v>2948</v>
      </c>
      <c r="Y3039">
        <v>795245</v>
      </c>
      <c r="Z3039">
        <v>254</v>
      </c>
      <c r="AA3039">
        <v>298</v>
      </c>
      <c r="AB3039">
        <v>2983</v>
      </c>
      <c r="AC3039">
        <v>891789</v>
      </c>
      <c r="AD3039">
        <v>122</v>
      </c>
      <c r="AE3039">
        <v>336</v>
      </c>
      <c r="AF3039">
        <v>3040</v>
      </c>
      <c r="AG3039">
        <v>1022071</v>
      </c>
      <c r="AH3039">
        <v>1</v>
      </c>
      <c r="AI3039">
        <v>376</v>
      </c>
      <c r="AJ3039">
        <v>2840</v>
      </c>
      <c r="AK3039">
        <v>1067840</v>
      </c>
      <c r="AP3039">
        <v>1</v>
      </c>
      <c r="AQ3039">
        <v>792</v>
      </c>
      <c r="AR3039">
        <v>2920</v>
      </c>
      <c r="AS3039">
        <v>2312640</v>
      </c>
    </row>
    <row r="3040" spans="1:45" x14ac:dyDescent="0.2">
      <c r="A3040" s="51">
        <v>41065</v>
      </c>
      <c r="B3040">
        <v>30</v>
      </c>
      <c r="C3040">
        <v>112</v>
      </c>
      <c r="D3040">
        <v>2317</v>
      </c>
      <c r="E3040">
        <v>278087</v>
      </c>
      <c r="F3040">
        <v>14</v>
      </c>
      <c r="G3040">
        <v>142</v>
      </c>
      <c r="H3040">
        <v>2900</v>
      </c>
      <c r="I3040">
        <v>428707</v>
      </c>
      <c r="J3040">
        <v>200</v>
      </c>
      <c r="K3040">
        <v>168</v>
      </c>
      <c r="L3040">
        <v>3112</v>
      </c>
      <c r="M3040">
        <v>525775</v>
      </c>
      <c r="N3040">
        <v>304</v>
      </c>
      <c r="O3040">
        <v>198</v>
      </c>
      <c r="P3040">
        <v>3028</v>
      </c>
      <c r="Q3040">
        <v>602462</v>
      </c>
      <c r="R3040">
        <v>124</v>
      </c>
      <c r="S3040">
        <v>235</v>
      </c>
      <c r="T3040">
        <v>2943</v>
      </c>
      <c r="U3040">
        <v>698528</v>
      </c>
      <c r="V3040">
        <v>2</v>
      </c>
      <c r="W3040">
        <v>250</v>
      </c>
      <c r="X3040">
        <v>2650</v>
      </c>
      <c r="Y3040">
        <v>662500</v>
      </c>
      <c r="Z3040">
        <v>154</v>
      </c>
      <c r="AA3040">
        <v>295</v>
      </c>
      <c r="AB3040">
        <v>2935</v>
      </c>
      <c r="AC3040">
        <v>882415</v>
      </c>
      <c r="AD3040">
        <v>56</v>
      </c>
      <c r="AE3040">
        <v>326</v>
      </c>
      <c r="AF3040">
        <v>2983</v>
      </c>
      <c r="AG3040">
        <v>971039</v>
      </c>
      <c r="AL3040">
        <v>392</v>
      </c>
      <c r="AM3040">
        <v>459</v>
      </c>
      <c r="AN3040">
        <v>3360</v>
      </c>
      <c r="AO3040">
        <v>1547506</v>
      </c>
      <c r="AP3040">
        <v>16</v>
      </c>
      <c r="AQ3040">
        <v>521</v>
      </c>
      <c r="AR3040">
        <v>2808</v>
      </c>
      <c r="AS3040">
        <v>1451938</v>
      </c>
    </row>
    <row r="3041" spans="1:45" x14ac:dyDescent="0.2">
      <c r="A3041" s="51">
        <v>41066</v>
      </c>
      <c r="F3041">
        <v>8</v>
      </c>
      <c r="G3041">
        <v>134</v>
      </c>
      <c r="H3041">
        <v>2900</v>
      </c>
      <c r="I3041">
        <v>389325</v>
      </c>
      <c r="J3041">
        <v>27</v>
      </c>
      <c r="K3041">
        <v>157</v>
      </c>
      <c r="L3041">
        <v>2875</v>
      </c>
      <c r="M3041">
        <v>458289</v>
      </c>
      <c r="AL3041">
        <v>200</v>
      </c>
      <c r="AM3041">
        <v>433</v>
      </c>
      <c r="AN3041">
        <v>3343</v>
      </c>
      <c r="AO3041">
        <v>1454358</v>
      </c>
    </row>
    <row r="3042" spans="1:45" x14ac:dyDescent="0.2">
      <c r="A3042" s="51">
        <v>41067</v>
      </c>
      <c r="AL3042">
        <v>2</v>
      </c>
      <c r="AM3042">
        <v>491</v>
      </c>
      <c r="AN3042">
        <v>2900</v>
      </c>
      <c r="AO3042">
        <v>1422950</v>
      </c>
      <c r="AP3042">
        <v>2</v>
      </c>
      <c r="AQ3042">
        <v>548</v>
      </c>
      <c r="AR3042">
        <v>2025</v>
      </c>
      <c r="AS3042">
        <v>1205400</v>
      </c>
    </row>
    <row r="3043" spans="1:45" x14ac:dyDescent="0.2">
      <c r="A3043" s="51">
        <v>41067</v>
      </c>
      <c r="B3043">
        <v>28</v>
      </c>
      <c r="C3043">
        <v>123</v>
      </c>
      <c r="D3043">
        <v>2800</v>
      </c>
      <c r="E3043">
        <v>343400</v>
      </c>
      <c r="R3043">
        <v>146</v>
      </c>
      <c r="S3043">
        <v>238</v>
      </c>
      <c r="T3043">
        <v>2993</v>
      </c>
      <c r="U3043">
        <v>714997</v>
      </c>
      <c r="V3043">
        <v>141</v>
      </c>
      <c r="W3043">
        <v>266</v>
      </c>
      <c r="X3043">
        <v>2922</v>
      </c>
      <c r="Y3043">
        <v>787862</v>
      </c>
      <c r="Z3043">
        <v>210</v>
      </c>
      <c r="AA3043">
        <v>302</v>
      </c>
      <c r="AB3043">
        <v>2971</v>
      </c>
      <c r="AC3043">
        <v>901590</v>
      </c>
      <c r="AD3043">
        <v>16</v>
      </c>
      <c r="AE3043">
        <v>326</v>
      </c>
      <c r="AF3043">
        <v>2600</v>
      </c>
      <c r="AG3043">
        <v>848900</v>
      </c>
      <c r="AL3043">
        <v>4</v>
      </c>
      <c r="AM3043">
        <v>520</v>
      </c>
      <c r="AN3043">
        <v>2920</v>
      </c>
      <c r="AO3043">
        <v>1516940</v>
      </c>
      <c r="AP3043">
        <v>2</v>
      </c>
      <c r="AQ3043">
        <v>673</v>
      </c>
      <c r="AR3043">
        <v>2550</v>
      </c>
      <c r="AS3043">
        <v>1707400</v>
      </c>
    </row>
    <row r="3044" spans="1:45" x14ac:dyDescent="0.2">
      <c r="A3044" s="51">
        <v>41068</v>
      </c>
      <c r="F3044">
        <v>36</v>
      </c>
      <c r="G3044">
        <v>140</v>
      </c>
      <c r="H3044">
        <v>2875</v>
      </c>
      <c r="I3044">
        <v>405436</v>
      </c>
      <c r="J3044">
        <v>7</v>
      </c>
      <c r="K3044">
        <v>160</v>
      </c>
      <c r="L3044">
        <v>2950</v>
      </c>
      <c r="M3044">
        <v>472843</v>
      </c>
      <c r="N3044">
        <v>177</v>
      </c>
      <c r="O3044">
        <v>201</v>
      </c>
      <c r="P3044">
        <v>3080</v>
      </c>
      <c r="Q3044">
        <v>630254</v>
      </c>
      <c r="R3044">
        <v>72</v>
      </c>
      <c r="S3044">
        <v>244</v>
      </c>
      <c r="T3044">
        <v>3073</v>
      </c>
      <c r="U3044">
        <v>748628</v>
      </c>
      <c r="V3044">
        <v>51</v>
      </c>
      <c r="W3044">
        <v>254</v>
      </c>
      <c r="X3044">
        <v>3027</v>
      </c>
      <c r="Y3044">
        <v>780349</v>
      </c>
      <c r="Z3044">
        <v>30</v>
      </c>
      <c r="AA3044">
        <v>311</v>
      </c>
      <c r="AB3044">
        <v>3090</v>
      </c>
      <c r="AC3044">
        <v>958913</v>
      </c>
      <c r="AH3044">
        <v>1</v>
      </c>
      <c r="AI3044">
        <v>374</v>
      </c>
      <c r="AJ3044">
        <v>2820</v>
      </c>
      <c r="AK3044">
        <v>1054680</v>
      </c>
      <c r="AP3044">
        <v>2</v>
      </c>
      <c r="AQ3044">
        <v>634</v>
      </c>
      <c r="AR3044">
        <v>2575</v>
      </c>
      <c r="AS3044">
        <v>1632250</v>
      </c>
    </row>
    <row r="3045" spans="1:45" x14ac:dyDescent="0.2">
      <c r="A3045" s="51">
        <v>41072</v>
      </c>
      <c r="B3045">
        <v>38</v>
      </c>
      <c r="C3045">
        <v>126</v>
      </c>
      <c r="D3045">
        <v>2925</v>
      </c>
      <c r="E3045">
        <v>398495</v>
      </c>
      <c r="F3045">
        <v>60</v>
      </c>
      <c r="G3045">
        <v>141</v>
      </c>
      <c r="H3045">
        <v>2862</v>
      </c>
      <c r="I3045">
        <v>417378</v>
      </c>
      <c r="J3045">
        <v>142</v>
      </c>
      <c r="K3045">
        <v>175</v>
      </c>
      <c r="L3045">
        <v>3125</v>
      </c>
      <c r="M3045">
        <v>549787</v>
      </c>
      <c r="N3045">
        <v>258</v>
      </c>
      <c r="O3045">
        <v>197</v>
      </c>
      <c r="P3045">
        <v>3100</v>
      </c>
      <c r="Q3045">
        <v>622389</v>
      </c>
      <c r="R3045">
        <v>71</v>
      </c>
      <c r="S3045">
        <v>225</v>
      </c>
      <c r="T3045">
        <v>3233</v>
      </c>
      <c r="U3045">
        <v>727018</v>
      </c>
      <c r="V3045">
        <v>131</v>
      </c>
      <c r="W3045">
        <v>261</v>
      </c>
      <c r="X3045">
        <v>3023</v>
      </c>
      <c r="Y3045">
        <v>789380</v>
      </c>
      <c r="Z3045">
        <v>188</v>
      </c>
      <c r="AA3045">
        <v>293</v>
      </c>
      <c r="AB3045">
        <v>3040</v>
      </c>
      <c r="AC3045">
        <v>892006</v>
      </c>
      <c r="AD3045">
        <v>18</v>
      </c>
      <c r="AE3045">
        <v>341</v>
      </c>
      <c r="AF3045">
        <v>2980</v>
      </c>
      <c r="AG3045">
        <v>1016511</v>
      </c>
    </row>
    <row r="3046" spans="1:45" x14ac:dyDescent="0.2">
      <c r="A3046" s="51">
        <v>41072</v>
      </c>
      <c r="F3046">
        <v>35</v>
      </c>
      <c r="G3046">
        <v>146</v>
      </c>
      <c r="H3046">
        <v>2925</v>
      </c>
      <c r="I3046">
        <v>433777</v>
      </c>
      <c r="J3046">
        <v>137</v>
      </c>
      <c r="K3046">
        <v>166</v>
      </c>
      <c r="L3046">
        <v>2950</v>
      </c>
      <c r="M3046">
        <v>490544</v>
      </c>
      <c r="N3046">
        <v>140</v>
      </c>
      <c r="O3046">
        <v>203</v>
      </c>
      <c r="P3046">
        <v>2971</v>
      </c>
      <c r="Q3046">
        <v>606331</v>
      </c>
      <c r="R3046">
        <v>56</v>
      </c>
      <c r="S3046">
        <v>237</v>
      </c>
      <c r="T3046">
        <v>2950</v>
      </c>
      <c r="U3046">
        <v>708791</v>
      </c>
      <c r="V3046">
        <v>41</v>
      </c>
      <c r="W3046">
        <v>271</v>
      </c>
      <c r="X3046">
        <v>2883</v>
      </c>
      <c r="Y3046">
        <v>792768</v>
      </c>
      <c r="Z3046">
        <v>40</v>
      </c>
      <c r="AA3046">
        <v>287</v>
      </c>
      <c r="AB3046">
        <v>3070</v>
      </c>
      <c r="AC3046">
        <v>881766</v>
      </c>
      <c r="AD3046">
        <v>34</v>
      </c>
      <c r="AE3046">
        <v>324</v>
      </c>
      <c r="AF3046">
        <v>3100</v>
      </c>
      <c r="AG3046">
        <v>1004075</v>
      </c>
      <c r="AH3046">
        <v>3</v>
      </c>
      <c r="AI3046">
        <v>378</v>
      </c>
      <c r="AJ3046">
        <v>2640</v>
      </c>
      <c r="AK3046">
        <v>997920</v>
      </c>
      <c r="AL3046">
        <v>60</v>
      </c>
      <c r="AM3046">
        <v>416</v>
      </c>
      <c r="AN3046">
        <v>3300</v>
      </c>
      <c r="AO3046">
        <v>1352333</v>
      </c>
      <c r="AP3046">
        <v>16</v>
      </c>
      <c r="AQ3046">
        <v>484</v>
      </c>
      <c r="AR3046">
        <v>2890</v>
      </c>
      <c r="AS3046">
        <v>1411545</v>
      </c>
    </row>
    <row r="3047" spans="1:45" x14ac:dyDescent="0.2">
      <c r="A3047" s="51">
        <v>41075</v>
      </c>
      <c r="F3047">
        <v>26</v>
      </c>
      <c r="G3047">
        <v>140</v>
      </c>
      <c r="H3047">
        <v>3050</v>
      </c>
      <c r="I3047">
        <v>426296</v>
      </c>
      <c r="J3047">
        <v>181</v>
      </c>
      <c r="K3047">
        <v>167</v>
      </c>
      <c r="L3047">
        <v>3000</v>
      </c>
      <c r="M3047">
        <v>500935</v>
      </c>
      <c r="N3047">
        <v>150</v>
      </c>
      <c r="O3047">
        <v>198</v>
      </c>
      <c r="P3047">
        <v>3038</v>
      </c>
      <c r="Q3047">
        <v>604995</v>
      </c>
      <c r="R3047">
        <v>156</v>
      </c>
      <c r="S3047">
        <v>233</v>
      </c>
      <c r="T3047">
        <v>2979</v>
      </c>
      <c r="U3047">
        <v>694969</v>
      </c>
      <c r="V3047">
        <v>45</v>
      </c>
      <c r="W3047">
        <v>264</v>
      </c>
      <c r="X3047">
        <v>3023</v>
      </c>
      <c r="Y3047">
        <v>795742</v>
      </c>
      <c r="Z3047">
        <v>114</v>
      </c>
      <c r="AA3047">
        <v>298</v>
      </c>
      <c r="AB3047">
        <v>3027</v>
      </c>
      <c r="AC3047">
        <v>900403</v>
      </c>
      <c r="AD3047">
        <v>54</v>
      </c>
      <c r="AE3047">
        <v>336</v>
      </c>
      <c r="AF3047">
        <v>3060</v>
      </c>
      <c r="AG3047">
        <v>1027524</v>
      </c>
    </row>
    <row r="3048" spans="1:45" x14ac:dyDescent="0.2">
      <c r="A3048" s="51">
        <v>41079</v>
      </c>
      <c r="B3048">
        <v>1</v>
      </c>
      <c r="C3048">
        <v>110</v>
      </c>
      <c r="D3048">
        <v>2950</v>
      </c>
      <c r="E3048">
        <v>324500</v>
      </c>
      <c r="F3048">
        <v>157</v>
      </c>
      <c r="G3048">
        <v>143</v>
      </c>
      <c r="H3048">
        <v>3008</v>
      </c>
      <c r="I3048">
        <v>431252</v>
      </c>
      <c r="J3048">
        <v>359</v>
      </c>
      <c r="K3048">
        <v>170</v>
      </c>
      <c r="L3048">
        <v>3008</v>
      </c>
      <c r="M3048">
        <v>524370</v>
      </c>
      <c r="N3048">
        <v>229</v>
      </c>
      <c r="O3048">
        <v>190</v>
      </c>
      <c r="P3048">
        <v>3000</v>
      </c>
      <c r="Q3048">
        <v>570928</v>
      </c>
      <c r="R3048">
        <v>89</v>
      </c>
      <c r="S3048">
        <v>233</v>
      </c>
      <c r="T3048">
        <v>2962</v>
      </c>
      <c r="U3048">
        <v>691922</v>
      </c>
      <c r="V3048">
        <v>276</v>
      </c>
      <c r="W3048">
        <v>264</v>
      </c>
      <c r="X3048">
        <v>2893</v>
      </c>
      <c r="Y3048">
        <v>764561</v>
      </c>
      <c r="Z3048">
        <v>38</v>
      </c>
      <c r="AA3048">
        <v>304</v>
      </c>
      <c r="AB3048">
        <v>3070</v>
      </c>
      <c r="AC3048">
        <v>934882</v>
      </c>
      <c r="AD3048">
        <v>20</v>
      </c>
      <c r="AE3048">
        <v>336</v>
      </c>
      <c r="AF3048">
        <v>2950</v>
      </c>
      <c r="AG3048">
        <v>1025302</v>
      </c>
      <c r="AH3048">
        <v>1</v>
      </c>
      <c r="AI3048">
        <v>370</v>
      </c>
      <c r="AJ3048">
        <v>2920</v>
      </c>
      <c r="AK3048">
        <v>1080400</v>
      </c>
    </row>
    <row r="3049" spans="1:45" x14ac:dyDescent="0.2">
      <c r="A3049" s="51">
        <v>41079</v>
      </c>
      <c r="F3049">
        <v>35</v>
      </c>
      <c r="G3049">
        <v>146</v>
      </c>
      <c r="H3049">
        <v>2925</v>
      </c>
      <c r="I3049">
        <v>433777</v>
      </c>
      <c r="J3049">
        <v>137</v>
      </c>
      <c r="K3049">
        <v>166</v>
      </c>
      <c r="L3049">
        <v>2950</v>
      </c>
      <c r="M3049">
        <v>490544</v>
      </c>
      <c r="N3049">
        <v>140</v>
      </c>
      <c r="O3049">
        <v>203</v>
      </c>
      <c r="P3049">
        <v>2971</v>
      </c>
      <c r="Q3049">
        <v>606331</v>
      </c>
      <c r="R3049">
        <v>56</v>
      </c>
      <c r="S3049">
        <v>237</v>
      </c>
      <c r="T3049">
        <v>2950</v>
      </c>
      <c r="U3049">
        <v>708791</v>
      </c>
      <c r="V3049">
        <v>41</v>
      </c>
      <c r="W3049">
        <v>271</v>
      </c>
      <c r="X3049">
        <v>2883</v>
      </c>
      <c r="Y3049">
        <v>792768</v>
      </c>
      <c r="Z3049">
        <v>40</v>
      </c>
      <c r="AA3049">
        <v>287</v>
      </c>
      <c r="AB3049">
        <v>3070</v>
      </c>
      <c r="AC3049">
        <v>881766</v>
      </c>
      <c r="AD3049">
        <v>34</v>
      </c>
      <c r="AE3049">
        <v>324</v>
      </c>
      <c r="AF3049">
        <v>3100</v>
      </c>
      <c r="AG3049">
        <v>1004075</v>
      </c>
      <c r="AH3049">
        <v>3</v>
      </c>
      <c r="AI3049">
        <v>378</v>
      </c>
      <c r="AJ3049">
        <v>2640</v>
      </c>
      <c r="AK3049">
        <v>997920</v>
      </c>
      <c r="AL3049">
        <v>60</v>
      </c>
      <c r="AM3049">
        <v>416</v>
      </c>
      <c r="AN3049">
        <v>3300</v>
      </c>
      <c r="AO3049">
        <v>1352333</v>
      </c>
      <c r="AP3049">
        <v>16</v>
      </c>
      <c r="AQ3049">
        <v>484</v>
      </c>
      <c r="AR3049">
        <v>2890</v>
      </c>
      <c r="AS3049">
        <v>1411545</v>
      </c>
    </row>
    <row r="3050" spans="1:45" x14ac:dyDescent="0.2">
      <c r="A3050" s="51">
        <v>41082</v>
      </c>
      <c r="AD3050">
        <v>3</v>
      </c>
      <c r="AE3050">
        <v>320</v>
      </c>
      <c r="AF3050">
        <v>2650</v>
      </c>
      <c r="AG3050">
        <v>848000</v>
      </c>
      <c r="AH3050">
        <v>1</v>
      </c>
      <c r="AI3050">
        <v>372</v>
      </c>
      <c r="AJ3050">
        <v>2750</v>
      </c>
      <c r="AK3050">
        <v>1023000</v>
      </c>
      <c r="AP3050">
        <v>10</v>
      </c>
      <c r="AQ3050">
        <v>597</v>
      </c>
      <c r="AR3050">
        <v>2725</v>
      </c>
      <c r="AS3050">
        <v>1629370</v>
      </c>
    </row>
    <row r="3051" spans="1:45" x14ac:dyDescent="0.2">
      <c r="A3051" s="51">
        <v>41086</v>
      </c>
      <c r="B3051">
        <v>47</v>
      </c>
      <c r="C3051">
        <v>116</v>
      </c>
      <c r="D3051">
        <v>3025</v>
      </c>
      <c r="E3051">
        <v>350549</v>
      </c>
      <c r="F3051">
        <v>62</v>
      </c>
      <c r="G3051">
        <v>137</v>
      </c>
      <c r="H3051">
        <v>3017</v>
      </c>
      <c r="I3051">
        <v>415894</v>
      </c>
      <c r="J3051">
        <v>146</v>
      </c>
      <c r="K3051">
        <v>167</v>
      </c>
      <c r="L3051">
        <v>2983</v>
      </c>
      <c r="M3051">
        <v>500930</v>
      </c>
      <c r="N3051">
        <v>357</v>
      </c>
      <c r="O3051">
        <v>199</v>
      </c>
      <c r="P3051">
        <v>2936</v>
      </c>
      <c r="Q3051">
        <v>601035</v>
      </c>
      <c r="R3051">
        <v>274</v>
      </c>
      <c r="S3051">
        <v>231</v>
      </c>
      <c r="T3051">
        <v>2966</v>
      </c>
      <c r="U3051">
        <v>692035</v>
      </c>
      <c r="V3051">
        <v>148</v>
      </c>
      <c r="W3051">
        <v>260</v>
      </c>
      <c r="X3051">
        <v>2895</v>
      </c>
      <c r="Y3051">
        <v>752103</v>
      </c>
      <c r="Z3051">
        <v>129</v>
      </c>
      <c r="AA3051">
        <v>296</v>
      </c>
      <c r="AB3051">
        <v>2909</v>
      </c>
      <c r="AC3051">
        <v>863344</v>
      </c>
      <c r="AD3051">
        <v>94</v>
      </c>
      <c r="AE3051">
        <v>344</v>
      </c>
      <c r="AF3051">
        <v>2945</v>
      </c>
      <c r="AG3051">
        <v>1030912</v>
      </c>
      <c r="AL3051">
        <v>1</v>
      </c>
      <c r="AM3051">
        <v>470</v>
      </c>
      <c r="AN3051">
        <v>2650</v>
      </c>
      <c r="AO3051">
        <v>1245500</v>
      </c>
      <c r="AP3051">
        <v>2</v>
      </c>
      <c r="AQ3051">
        <v>644</v>
      </c>
      <c r="AR3051">
        <v>2650</v>
      </c>
      <c r="AS3051">
        <v>1721300</v>
      </c>
    </row>
    <row r="3052" spans="1:45" x14ac:dyDescent="0.2">
      <c r="A3052" s="51">
        <v>41088</v>
      </c>
      <c r="AD3052">
        <v>1</v>
      </c>
      <c r="AE3052">
        <v>344</v>
      </c>
      <c r="AF3052">
        <v>2400</v>
      </c>
      <c r="AG3052">
        <v>825600</v>
      </c>
      <c r="AL3052">
        <v>4</v>
      </c>
      <c r="AM3052">
        <v>419</v>
      </c>
      <c r="AN3052">
        <v>2800</v>
      </c>
      <c r="AO3052">
        <v>1173200</v>
      </c>
      <c r="AP3052">
        <v>10</v>
      </c>
      <c r="AQ3052">
        <v>689</v>
      </c>
      <c r="AR3052">
        <v>2665</v>
      </c>
      <c r="AS3052">
        <v>1836090</v>
      </c>
    </row>
    <row r="3053" spans="1:45" x14ac:dyDescent="0.2">
      <c r="A3053" s="51">
        <v>41088</v>
      </c>
      <c r="J3053">
        <v>32</v>
      </c>
      <c r="K3053">
        <v>175</v>
      </c>
      <c r="L3053">
        <v>2933</v>
      </c>
      <c r="M3053">
        <v>510641</v>
      </c>
      <c r="N3053">
        <v>22</v>
      </c>
      <c r="O3053">
        <v>215</v>
      </c>
      <c r="P3053">
        <v>3075</v>
      </c>
      <c r="Q3053">
        <v>665205</v>
      </c>
      <c r="R3053">
        <v>127</v>
      </c>
      <c r="S3053">
        <v>231</v>
      </c>
      <c r="T3053">
        <v>3083</v>
      </c>
      <c r="U3053">
        <v>709733</v>
      </c>
      <c r="V3053">
        <v>28</v>
      </c>
      <c r="W3053">
        <v>274</v>
      </c>
      <c r="X3053">
        <v>2943</v>
      </c>
      <c r="Y3053">
        <v>826521</v>
      </c>
      <c r="Z3053">
        <v>44</v>
      </c>
      <c r="AA3053">
        <v>290</v>
      </c>
      <c r="AB3053">
        <v>3027</v>
      </c>
      <c r="AC3053">
        <v>882439</v>
      </c>
      <c r="AD3053">
        <v>38</v>
      </c>
      <c r="AE3053">
        <v>334</v>
      </c>
      <c r="AF3053">
        <v>2980</v>
      </c>
      <c r="AG3053">
        <v>998002</v>
      </c>
      <c r="AL3053">
        <v>479</v>
      </c>
      <c r="AM3053">
        <v>464</v>
      </c>
      <c r="AN3053">
        <v>3356</v>
      </c>
      <c r="AO3053">
        <v>1562645</v>
      </c>
      <c r="AP3053">
        <v>18</v>
      </c>
      <c r="AQ3053">
        <v>470</v>
      </c>
      <c r="AR3053">
        <v>2800</v>
      </c>
      <c r="AS3053">
        <v>1364562</v>
      </c>
    </row>
    <row r="3054" spans="1:45" x14ac:dyDescent="0.2">
      <c r="A3054" s="51">
        <v>41089</v>
      </c>
      <c r="F3054">
        <v>43</v>
      </c>
      <c r="G3054">
        <v>140</v>
      </c>
      <c r="H3054">
        <v>2925</v>
      </c>
      <c r="I3054">
        <v>413323</v>
      </c>
      <c r="J3054">
        <v>58</v>
      </c>
      <c r="K3054">
        <v>164</v>
      </c>
      <c r="L3054">
        <v>3000</v>
      </c>
      <c r="M3054">
        <v>492162</v>
      </c>
      <c r="N3054">
        <v>201</v>
      </c>
      <c r="O3054">
        <v>202</v>
      </c>
      <c r="P3054">
        <v>3190</v>
      </c>
      <c r="Q3054">
        <v>645055</v>
      </c>
      <c r="V3054">
        <v>45</v>
      </c>
      <c r="W3054">
        <v>259</v>
      </c>
      <c r="X3054">
        <v>3030</v>
      </c>
      <c r="Y3054">
        <v>784412</v>
      </c>
      <c r="Z3054">
        <v>20</v>
      </c>
      <c r="AA3054">
        <v>281</v>
      </c>
      <c r="AB3054">
        <v>3040</v>
      </c>
      <c r="AC3054">
        <v>853632</v>
      </c>
      <c r="AD3054">
        <v>13</v>
      </c>
      <c r="AE3054">
        <v>339</v>
      </c>
      <c r="AF3054">
        <v>2840</v>
      </c>
      <c r="AG3054">
        <v>962105</v>
      </c>
      <c r="AL3054">
        <v>458</v>
      </c>
      <c r="AM3054">
        <v>434</v>
      </c>
      <c r="AN3054">
        <v>3360</v>
      </c>
      <c r="AO3054">
        <v>1456704</v>
      </c>
      <c r="AP3054">
        <v>2</v>
      </c>
      <c r="AQ3054">
        <v>723</v>
      </c>
      <c r="AR3054">
        <v>2560</v>
      </c>
      <c r="AS3054">
        <v>1851040</v>
      </c>
    </row>
    <row r="3055" spans="1:45" x14ac:dyDescent="0.2">
      <c r="A3055" s="51"/>
    </row>
    <row r="3056" spans="1:45" x14ac:dyDescent="0.2">
      <c r="A3056" s="51">
        <v>41093</v>
      </c>
      <c r="B3056">
        <v>8</v>
      </c>
      <c r="C3056">
        <v>118</v>
      </c>
      <c r="D3056">
        <v>2700</v>
      </c>
      <c r="E3056">
        <v>317925</v>
      </c>
      <c r="F3056">
        <v>44</v>
      </c>
      <c r="G3056">
        <v>140</v>
      </c>
      <c r="H3056">
        <v>2850</v>
      </c>
      <c r="I3056">
        <v>399648</v>
      </c>
      <c r="J3056">
        <v>98</v>
      </c>
      <c r="K3056">
        <v>160</v>
      </c>
      <c r="L3056">
        <v>2843</v>
      </c>
      <c r="M3056">
        <v>456394</v>
      </c>
      <c r="N3056">
        <v>283</v>
      </c>
      <c r="O3056">
        <v>203</v>
      </c>
      <c r="P3056">
        <v>2940</v>
      </c>
      <c r="Q3056">
        <v>607924</v>
      </c>
      <c r="R3056">
        <v>113</v>
      </c>
      <c r="S3056">
        <v>229</v>
      </c>
      <c r="T3056">
        <v>2926</v>
      </c>
      <c r="U3056">
        <v>672624</v>
      </c>
      <c r="V3056">
        <v>77</v>
      </c>
      <c r="W3056">
        <v>261</v>
      </c>
      <c r="X3056">
        <v>2900</v>
      </c>
      <c r="Y3056">
        <v>762840</v>
      </c>
      <c r="Z3056">
        <v>134</v>
      </c>
      <c r="AA3056">
        <v>295</v>
      </c>
      <c r="AB3056">
        <v>2842</v>
      </c>
      <c r="AC3056">
        <v>842494</v>
      </c>
      <c r="AD3056">
        <v>20</v>
      </c>
      <c r="AE3056">
        <v>326</v>
      </c>
      <c r="AF3056">
        <v>2890</v>
      </c>
      <c r="AG3056">
        <v>935752</v>
      </c>
      <c r="AH3056">
        <v>5</v>
      </c>
      <c r="AI3056">
        <v>383</v>
      </c>
      <c r="AJ3056">
        <v>2730</v>
      </c>
      <c r="AK3056">
        <v>1056864</v>
      </c>
      <c r="AL3056">
        <v>28</v>
      </c>
      <c r="AM3056">
        <v>431</v>
      </c>
      <c r="AN3056">
        <v>3150</v>
      </c>
      <c r="AO3056">
        <v>1359000</v>
      </c>
      <c r="AP3056">
        <v>1</v>
      </c>
      <c r="AQ3056">
        <v>572</v>
      </c>
      <c r="AR3056">
        <v>2900</v>
      </c>
      <c r="AS3056">
        <v>1658800</v>
      </c>
    </row>
    <row r="3057" spans="1:45" x14ac:dyDescent="0.2">
      <c r="A3057" s="51">
        <v>41095</v>
      </c>
      <c r="AD3057">
        <v>2</v>
      </c>
      <c r="AE3057">
        <v>294</v>
      </c>
      <c r="AF3057">
        <v>2400</v>
      </c>
      <c r="AG3057">
        <v>705600</v>
      </c>
      <c r="AP3057">
        <v>12</v>
      </c>
      <c r="AQ3057">
        <v>646</v>
      </c>
      <c r="AR3057">
        <v>2675</v>
      </c>
      <c r="AS3057">
        <v>1735708</v>
      </c>
    </row>
    <row r="3058" spans="1:45" x14ac:dyDescent="0.2">
      <c r="A3058" s="51">
        <v>41095</v>
      </c>
      <c r="J3058">
        <v>41</v>
      </c>
      <c r="K3058">
        <v>172</v>
      </c>
      <c r="L3058">
        <v>2933</v>
      </c>
      <c r="M3058">
        <v>513971</v>
      </c>
      <c r="N3058">
        <v>127</v>
      </c>
      <c r="O3058">
        <v>209</v>
      </c>
      <c r="P3058">
        <v>3117</v>
      </c>
      <c r="Q3058">
        <v>652620</v>
      </c>
      <c r="R3058">
        <v>48</v>
      </c>
      <c r="S3058">
        <v>231</v>
      </c>
      <c r="T3058">
        <v>3025</v>
      </c>
      <c r="U3058">
        <v>699756</v>
      </c>
      <c r="V3058">
        <v>20</v>
      </c>
      <c r="W3058">
        <v>279</v>
      </c>
      <c r="X3058">
        <v>2940</v>
      </c>
      <c r="Y3058">
        <v>820848</v>
      </c>
      <c r="Z3058">
        <v>41</v>
      </c>
      <c r="AA3058">
        <v>292</v>
      </c>
      <c r="AB3058">
        <v>3000</v>
      </c>
      <c r="AC3058">
        <v>880117</v>
      </c>
      <c r="AD3058">
        <v>48</v>
      </c>
      <c r="AE3058">
        <v>336</v>
      </c>
      <c r="AF3058">
        <v>3000</v>
      </c>
      <c r="AG3058">
        <v>1007838</v>
      </c>
      <c r="AL3058">
        <v>274</v>
      </c>
      <c r="AM3058">
        <v>472</v>
      </c>
      <c r="AN3058">
        <v>3343</v>
      </c>
      <c r="AO3058">
        <v>1582117</v>
      </c>
      <c r="AP3058">
        <v>9</v>
      </c>
      <c r="AQ3058">
        <v>570</v>
      </c>
      <c r="AR3058">
        <v>2440</v>
      </c>
      <c r="AS3058">
        <v>1405444</v>
      </c>
    </row>
    <row r="3059" spans="1:45" x14ac:dyDescent="0.2">
      <c r="A3059" s="51">
        <v>41096</v>
      </c>
      <c r="F3059">
        <v>32</v>
      </c>
      <c r="G3059">
        <v>137</v>
      </c>
      <c r="H3059">
        <v>2950</v>
      </c>
      <c r="I3059">
        <v>405862</v>
      </c>
      <c r="J3059">
        <v>73</v>
      </c>
      <c r="K3059">
        <v>168</v>
      </c>
      <c r="L3059">
        <v>2875</v>
      </c>
      <c r="M3059">
        <v>488389</v>
      </c>
      <c r="N3059">
        <v>118</v>
      </c>
      <c r="O3059">
        <v>196</v>
      </c>
      <c r="P3059">
        <v>2933</v>
      </c>
      <c r="Q3059">
        <v>607189</v>
      </c>
    </row>
    <row r="3060" spans="1:45" x14ac:dyDescent="0.2">
      <c r="A3060" s="51">
        <v>41099</v>
      </c>
      <c r="AH3060">
        <v>1</v>
      </c>
      <c r="AI3060">
        <v>390</v>
      </c>
      <c r="AJ3060">
        <v>2950</v>
      </c>
      <c r="AK3060">
        <v>1150500</v>
      </c>
      <c r="AL3060">
        <v>19</v>
      </c>
      <c r="AM3060">
        <v>472</v>
      </c>
      <c r="AN3060">
        <v>3077</v>
      </c>
      <c r="AO3060">
        <v>1465120</v>
      </c>
      <c r="AP3060">
        <v>13</v>
      </c>
      <c r="AQ3060">
        <v>599</v>
      </c>
      <c r="AR3060">
        <v>2852</v>
      </c>
      <c r="AS3060">
        <v>1737488</v>
      </c>
    </row>
    <row r="3061" spans="1:45" x14ac:dyDescent="0.2">
      <c r="A3061" s="51">
        <v>41100</v>
      </c>
      <c r="F3061">
        <v>120</v>
      </c>
      <c r="G3061">
        <v>139</v>
      </c>
      <c r="H3061">
        <v>2890</v>
      </c>
      <c r="I3061">
        <v>404932</v>
      </c>
      <c r="J3061">
        <v>252</v>
      </c>
      <c r="K3061">
        <v>167</v>
      </c>
      <c r="L3061">
        <v>2886</v>
      </c>
      <c r="M3061">
        <v>488527</v>
      </c>
      <c r="N3061">
        <v>285</v>
      </c>
      <c r="O3061">
        <v>203</v>
      </c>
      <c r="P3061">
        <v>3025</v>
      </c>
      <c r="Q3061">
        <v>623512</v>
      </c>
      <c r="V3061">
        <v>110</v>
      </c>
      <c r="W3061">
        <v>257</v>
      </c>
      <c r="X3061">
        <v>2984</v>
      </c>
      <c r="Y3061">
        <v>767646</v>
      </c>
      <c r="Z3061">
        <v>100</v>
      </c>
      <c r="AA3061">
        <v>303</v>
      </c>
      <c r="AB3061">
        <v>2853</v>
      </c>
      <c r="AC3061">
        <v>870405</v>
      </c>
      <c r="AD3061">
        <v>128</v>
      </c>
      <c r="AE3061">
        <v>341</v>
      </c>
      <c r="AF3061">
        <v>2917</v>
      </c>
      <c r="AG3061">
        <v>995368</v>
      </c>
      <c r="AH3061">
        <v>72</v>
      </c>
      <c r="AI3061">
        <v>372</v>
      </c>
      <c r="AJ3061">
        <v>2764</v>
      </c>
      <c r="AK3061">
        <v>1096818</v>
      </c>
      <c r="AL3061">
        <v>1</v>
      </c>
      <c r="AM3061">
        <v>432</v>
      </c>
      <c r="AN3061">
        <v>2700</v>
      </c>
      <c r="AO3061">
        <v>1166400</v>
      </c>
    </row>
    <row r="3062" spans="1:45" x14ac:dyDescent="0.2">
      <c r="A3062" s="51">
        <v>41102</v>
      </c>
    </row>
    <row r="3063" spans="1:45" x14ac:dyDescent="0.2">
      <c r="A3063" s="51">
        <v>41102</v>
      </c>
      <c r="J3063">
        <v>2</v>
      </c>
      <c r="K3063">
        <v>165</v>
      </c>
      <c r="L3063">
        <v>2850</v>
      </c>
      <c r="M3063">
        <v>465771</v>
      </c>
      <c r="R3063">
        <v>22</v>
      </c>
      <c r="S3063">
        <v>245</v>
      </c>
      <c r="T3063">
        <v>3100</v>
      </c>
      <c r="U3063">
        <v>760064</v>
      </c>
      <c r="Z3063">
        <v>56</v>
      </c>
      <c r="AA3063">
        <v>307</v>
      </c>
      <c r="AB3063">
        <v>2993</v>
      </c>
      <c r="AC3063">
        <v>918481</v>
      </c>
      <c r="AL3063">
        <v>196</v>
      </c>
      <c r="AM3063">
        <v>438</v>
      </c>
      <c r="AN3063">
        <v>3350</v>
      </c>
      <c r="AO3063">
        <v>1468189</v>
      </c>
      <c r="AP3063">
        <v>9</v>
      </c>
      <c r="AQ3063">
        <v>513</v>
      </c>
      <c r="AR3063">
        <v>2825</v>
      </c>
      <c r="AS3063">
        <v>1484769</v>
      </c>
    </row>
    <row r="3064" spans="1:45" x14ac:dyDescent="0.2">
      <c r="A3064" s="51">
        <v>41103</v>
      </c>
      <c r="N3064">
        <v>100</v>
      </c>
      <c r="O3064">
        <v>200</v>
      </c>
      <c r="P3064">
        <v>3000</v>
      </c>
      <c r="Q3064">
        <v>600000</v>
      </c>
      <c r="R3064">
        <v>112</v>
      </c>
      <c r="S3064">
        <v>231</v>
      </c>
      <c r="T3064">
        <v>2900</v>
      </c>
      <c r="U3064">
        <v>696607</v>
      </c>
      <c r="AD3064">
        <v>18</v>
      </c>
      <c r="AE3064">
        <v>327</v>
      </c>
      <c r="AF3064">
        <v>2940</v>
      </c>
      <c r="AG3064">
        <v>960073</v>
      </c>
    </row>
    <row r="3065" spans="1:45" x14ac:dyDescent="0.2">
      <c r="A3065" s="51">
        <v>41106</v>
      </c>
      <c r="AP3065">
        <v>7</v>
      </c>
      <c r="AQ3065">
        <v>564</v>
      </c>
      <c r="AR3065">
        <v>2800</v>
      </c>
      <c r="AS3065">
        <v>1579086</v>
      </c>
    </row>
    <row r="3066" spans="1:45" x14ac:dyDescent="0.2">
      <c r="A3066" s="51">
        <v>41107</v>
      </c>
      <c r="B3066">
        <v>19</v>
      </c>
      <c r="C3066">
        <v>125</v>
      </c>
      <c r="D3066">
        <v>2825</v>
      </c>
      <c r="E3066">
        <v>354868</v>
      </c>
      <c r="F3066">
        <v>33</v>
      </c>
      <c r="G3066">
        <v>141</v>
      </c>
      <c r="H3066">
        <v>3000</v>
      </c>
      <c r="I3066">
        <v>424200</v>
      </c>
      <c r="J3066">
        <v>194</v>
      </c>
      <c r="K3066">
        <v>172</v>
      </c>
      <c r="L3066">
        <v>3094</v>
      </c>
      <c r="M3066">
        <v>536189</v>
      </c>
      <c r="N3066">
        <v>518</v>
      </c>
      <c r="O3066">
        <v>206</v>
      </c>
      <c r="P3066">
        <v>2995</v>
      </c>
      <c r="Q3066">
        <v>629522</v>
      </c>
      <c r="R3066">
        <v>201</v>
      </c>
      <c r="S3066">
        <v>232</v>
      </c>
      <c r="T3066">
        <v>2947</v>
      </c>
      <c r="U3066">
        <v>686747</v>
      </c>
      <c r="V3066">
        <v>40</v>
      </c>
      <c r="W3066">
        <v>254</v>
      </c>
      <c r="X3066">
        <v>2910</v>
      </c>
      <c r="Y3066">
        <v>738510</v>
      </c>
      <c r="Z3066">
        <v>342</v>
      </c>
      <c r="AA3066">
        <v>300</v>
      </c>
      <c r="AB3066">
        <v>2823</v>
      </c>
      <c r="AC3066">
        <v>849233</v>
      </c>
      <c r="AD3066">
        <v>62</v>
      </c>
      <c r="AE3066">
        <v>336</v>
      </c>
      <c r="AF3066">
        <v>2875</v>
      </c>
      <c r="AG3066">
        <v>966267</v>
      </c>
      <c r="AH3066">
        <v>36</v>
      </c>
      <c r="AI3066">
        <v>392</v>
      </c>
      <c r="AJ3066">
        <v>2867</v>
      </c>
      <c r="AK3066">
        <v>1120748</v>
      </c>
      <c r="AL3066">
        <v>8</v>
      </c>
      <c r="AM3066">
        <v>424</v>
      </c>
      <c r="AN3066">
        <v>2760</v>
      </c>
      <c r="AO3066">
        <v>1170240</v>
      </c>
    </row>
    <row r="3067" spans="1:45" x14ac:dyDescent="0.2">
      <c r="A3067" s="51">
        <v>41109</v>
      </c>
      <c r="AH3067">
        <v>1</v>
      </c>
      <c r="AI3067">
        <v>394</v>
      </c>
      <c r="AJ3067">
        <v>2650</v>
      </c>
      <c r="AK3067">
        <v>1044100</v>
      </c>
      <c r="AP3067">
        <v>2</v>
      </c>
      <c r="AQ3067">
        <v>648</v>
      </c>
      <c r="AR3067">
        <v>2675</v>
      </c>
      <c r="AS3067">
        <v>1724550</v>
      </c>
    </row>
    <row r="3068" spans="1:45" x14ac:dyDescent="0.2">
      <c r="A3068" s="51">
        <v>41109</v>
      </c>
      <c r="F3068">
        <v>3</v>
      </c>
      <c r="G3068">
        <v>144</v>
      </c>
      <c r="H3068">
        <v>2850</v>
      </c>
      <c r="I3068">
        <v>410400</v>
      </c>
      <c r="J3068">
        <v>131</v>
      </c>
      <c r="K3068">
        <v>169</v>
      </c>
      <c r="L3068">
        <v>2994</v>
      </c>
      <c r="M3068">
        <v>512663</v>
      </c>
      <c r="N3068">
        <v>72</v>
      </c>
      <c r="O3068">
        <v>212</v>
      </c>
      <c r="P3068">
        <v>3050</v>
      </c>
      <c r="Q3068">
        <v>647029</v>
      </c>
      <c r="R3068">
        <v>6</v>
      </c>
      <c r="S3068">
        <v>242</v>
      </c>
      <c r="T3068">
        <v>2925</v>
      </c>
      <c r="U3068">
        <v>709883</v>
      </c>
      <c r="V3068">
        <v>22</v>
      </c>
      <c r="W3068">
        <v>252</v>
      </c>
      <c r="X3068">
        <v>3050</v>
      </c>
      <c r="Y3068">
        <v>769432</v>
      </c>
      <c r="Z3068">
        <v>157</v>
      </c>
      <c r="AA3068">
        <v>297</v>
      </c>
      <c r="AB3068">
        <v>2924</v>
      </c>
      <c r="AC3068">
        <v>869090</v>
      </c>
      <c r="AH3068">
        <v>16</v>
      </c>
      <c r="AI3068">
        <v>368</v>
      </c>
      <c r="AJ3068">
        <v>2840</v>
      </c>
      <c r="AK3068">
        <v>1046185</v>
      </c>
      <c r="AP3068">
        <v>4</v>
      </c>
      <c r="AQ3068">
        <v>766</v>
      </c>
      <c r="AR3068">
        <v>2610</v>
      </c>
      <c r="AS3068">
        <v>1997640</v>
      </c>
    </row>
    <row r="3069" spans="1:45" x14ac:dyDescent="0.2">
      <c r="A3069" s="51">
        <v>41113</v>
      </c>
      <c r="AH3069">
        <v>8</v>
      </c>
      <c r="AI3069">
        <v>374</v>
      </c>
      <c r="AJ3069">
        <v>2683</v>
      </c>
      <c r="AK3069">
        <v>1028950</v>
      </c>
      <c r="AL3069">
        <v>1</v>
      </c>
      <c r="AM3069">
        <v>444</v>
      </c>
      <c r="AN3069">
        <v>2750</v>
      </c>
      <c r="AO3069">
        <v>1221000</v>
      </c>
      <c r="AP3069">
        <v>13</v>
      </c>
      <c r="AQ3069">
        <v>575</v>
      </c>
      <c r="AR3069">
        <v>2693</v>
      </c>
      <c r="AS3069">
        <v>1581808</v>
      </c>
    </row>
    <row r="3070" spans="1:45" x14ac:dyDescent="0.2">
      <c r="A3070" s="51">
        <v>41114</v>
      </c>
      <c r="F3070">
        <v>24</v>
      </c>
      <c r="G3070">
        <v>139</v>
      </c>
      <c r="H3070">
        <v>3050</v>
      </c>
      <c r="I3070">
        <v>423188</v>
      </c>
      <c r="J3070">
        <v>115</v>
      </c>
      <c r="K3070">
        <v>161</v>
      </c>
      <c r="L3070">
        <v>2962</v>
      </c>
      <c r="M3070">
        <v>489937</v>
      </c>
      <c r="N3070">
        <v>194</v>
      </c>
      <c r="O3070">
        <v>207</v>
      </c>
      <c r="P3070">
        <v>3020</v>
      </c>
      <c r="Q3070">
        <v>637586</v>
      </c>
      <c r="R3070">
        <v>145</v>
      </c>
      <c r="S3070">
        <v>231</v>
      </c>
      <c r="T3070">
        <v>3016</v>
      </c>
      <c r="U3070">
        <v>697276</v>
      </c>
      <c r="V3070">
        <v>76</v>
      </c>
      <c r="W3070">
        <v>265</v>
      </c>
      <c r="X3070">
        <v>2864</v>
      </c>
      <c r="Y3070">
        <v>775719</v>
      </c>
      <c r="Z3070">
        <v>102</v>
      </c>
      <c r="AA3070">
        <v>298</v>
      </c>
      <c r="AB3070">
        <v>2943</v>
      </c>
      <c r="AC3070">
        <v>874012</v>
      </c>
      <c r="AD3070">
        <v>11</v>
      </c>
      <c r="AE3070">
        <v>336</v>
      </c>
      <c r="AF3070">
        <v>2700</v>
      </c>
      <c r="AG3070">
        <v>956036</v>
      </c>
      <c r="AH3070">
        <v>1</v>
      </c>
      <c r="AI3070">
        <v>360</v>
      </c>
      <c r="AJ3070">
        <v>2800</v>
      </c>
      <c r="AK3070">
        <v>1008000</v>
      </c>
      <c r="AL3070">
        <v>2</v>
      </c>
      <c r="AM3070">
        <v>452</v>
      </c>
      <c r="AN3070">
        <v>2700</v>
      </c>
      <c r="AO3070">
        <v>1222600</v>
      </c>
    </row>
    <row r="3071" spans="1:45" x14ac:dyDescent="0.2">
      <c r="A3071" s="51">
        <v>41116</v>
      </c>
      <c r="AH3071">
        <v>1</v>
      </c>
      <c r="AI3071">
        <v>388</v>
      </c>
      <c r="AJ3071">
        <v>2800</v>
      </c>
      <c r="AK3071">
        <v>1086400</v>
      </c>
      <c r="AL3071">
        <v>17</v>
      </c>
      <c r="AM3071">
        <v>452</v>
      </c>
      <c r="AN3071">
        <v>2605</v>
      </c>
      <c r="AO3071">
        <v>1239064</v>
      </c>
      <c r="AP3071">
        <v>11</v>
      </c>
      <c r="AQ3071">
        <v>583</v>
      </c>
      <c r="AR3071">
        <v>2525</v>
      </c>
      <c r="AS3071">
        <v>1465118</v>
      </c>
    </row>
    <row r="3072" spans="1:45" x14ac:dyDescent="0.2">
      <c r="A3072" s="51">
        <v>41116</v>
      </c>
      <c r="F3072">
        <v>15</v>
      </c>
      <c r="G3072">
        <v>140</v>
      </c>
      <c r="H3072">
        <v>3050</v>
      </c>
      <c r="I3072">
        <v>428220</v>
      </c>
      <c r="N3072">
        <v>47</v>
      </c>
      <c r="O3072">
        <v>192</v>
      </c>
      <c r="P3072">
        <v>3000</v>
      </c>
      <c r="Q3072">
        <v>576840</v>
      </c>
      <c r="R3072">
        <v>40</v>
      </c>
      <c r="S3072">
        <v>232</v>
      </c>
      <c r="T3072">
        <v>3050</v>
      </c>
      <c r="U3072">
        <v>709772</v>
      </c>
      <c r="V3072">
        <v>67</v>
      </c>
      <c r="W3072">
        <v>256</v>
      </c>
      <c r="X3072">
        <v>3070</v>
      </c>
      <c r="Y3072">
        <v>787276</v>
      </c>
      <c r="Z3072">
        <v>40</v>
      </c>
      <c r="AA3072">
        <v>301</v>
      </c>
      <c r="AB3072">
        <v>2890</v>
      </c>
      <c r="AC3072">
        <v>869111</v>
      </c>
      <c r="AP3072">
        <v>8</v>
      </c>
      <c r="AQ3072">
        <v>596</v>
      </c>
      <c r="AR3072">
        <v>2588</v>
      </c>
      <c r="AS3072">
        <v>1521462</v>
      </c>
    </row>
    <row r="3073" spans="1:45" x14ac:dyDescent="0.2">
      <c r="A3073" s="51">
        <v>41117</v>
      </c>
      <c r="B3073">
        <v>5</v>
      </c>
      <c r="C3073">
        <v>102</v>
      </c>
      <c r="D3073">
        <v>2650</v>
      </c>
      <c r="E3073">
        <v>270300</v>
      </c>
      <c r="F3073">
        <v>3</v>
      </c>
      <c r="G3073">
        <v>148</v>
      </c>
      <c r="H3073">
        <v>2900</v>
      </c>
      <c r="I3073">
        <v>429200</v>
      </c>
      <c r="J3073">
        <v>130</v>
      </c>
      <c r="K3073">
        <v>167</v>
      </c>
      <c r="L3073">
        <v>3042</v>
      </c>
      <c r="M3073">
        <v>508705</v>
      </c>
      <c r="N3073">
        <v>209</v>
      </c>
      <c r="O3073">
        <v>206</v>
      </c>
      <c r="P3073">
        <v>3100</v>
      </c>
      <c r="Q3073">
        <v>644493</v>
      </c>
      <c r="R3073">
        <v>98</v>
      </c>
      <c r="S3073">
        <v>235</v>
      </c>
      <c r="T3073">
        <v>3012</v>
      </c>
      <c r="U3073">
        <v>709352</v>
      </c>
      <c r="V3073">
        <v>96</v>
      </c>
      <c r="W3073">
        <v>258</v>
      </c>
      <c r="X3073">
        <v>2950</v>
      </c>
      <c r="Y3073">
        <v>761050</v>
      </c>
      <c r="Z3073">
        <v>139</v>
      </c>
      <c r="AA3073">
        <v>306</v>
      </c>
      <c r="AB3073">
        <v>2971</v>
      </c>
      <c r="AC3073">
        <v>909352</v>
      </c>
      <c r="AD3073">
        <v>17</v>
      </c>
      <c r="AE3073">
        <v>340</v>
      </c>
      <c r="AF3073">
        <v>2800</v>
      </c>
      <c r="AG3073">
        <v>953318</v>
      </c>
      <c r="AH3073">
        <v>23</v>
      </c>
      <c r="AI3073">
        <v>377</v>
      </c>
      <c r="AJ3073">
        <v>2740</v>
      </c>
      <c r="AK3073">
        <v>1031308</v>
      </c>
      <c r="AL3073">
        <v>32</v>
      </c>
      <c r="AM3073">
        <v>430</v>
      </c>
      <c r="AN3073">
        <v>2810</v>
      </c>
      <c r="AO3073">
        <v>1207359</v>
      </c>
    </row>
    <row r="3074" spans="1:45" x14ac:dyDescent="0.2">
      <c r="A3074" s="51">
        <v>41120</v>
      </c>
    </row>
    <row r="3075" spans="1:45" x14ac:dyDescent="0.2">
      <c r="A3075" s="51">
        <v>41121</v>
      </c>
      <c r="F3075">
        <v>5</v>
      </c>
      <c r="G3075">
        <v>138</v>
      </c>
      <c r="H3075">
        <v>2750</v>
      </c>
      <c r="I3075">
        <v>380600</v>
      </c>
      <c r="J3075">
        <v>126</v>
      </c>
      <c r="K3075">
        <v>163</v>
      </c>
      <c r="L3075">
        <v>2967</v>
      </c>
      <c r="M3075">
        <v>485907</v>
      </c>
      <c r="N3075">
        <v>257</v>
      </c>
      <c r="O3075">
        <v>195</v>
      </c>
      <c r="P3075">
        <v>2927</v>
      </c>
      <c r="Q3075">
        <v>574051</v>
      </c>
      <c r="R3075">
        <v>228</v>
      </c>
      <c r="S3075">
        <v>234</v>
      </c>
      <c r="T3075">
        <v>2879</v>
      </c>
      <c r="U3075">
        <v>674646</v>
      </c>
      <c r="V3075">
        <v>163</v>
      </c>
      <c r="W3075">
        <v>268</v>
      </c>
      <c r="X3075">
        <v>2852</v>
      </c>
      <c r="Y3075">
        <v>762549</v>
      </c>
      <c r="Z3075">
        <v>132</v>
      </c>
      <c r="AA3075">
        <v>301</v>
      </c>
      <c r="AB3075">
        <v>2782</v>
      </c>
      <c r="AC3075">
        <v>868050</v>
      </c>
      <c r="AD3075">
        <v>40</v>
      </c>
      <c r="AE3075">
        <v>338</v>
      </c>
      <c r="AF3075">
        <v>2847</v>
      </c>
      <c r="AG3075">
        <v>962191</v>
      </c>
      <c r="AH3075">
        <v>133</v>
      </c>
      <c r="AI3075">
        <v>375</v>
      </c>
      <c r="AJ3075">
        <v>2835</v>
      </c>
      <c r="AK3075">
        <v>1056258</v>
      </c>
      <c r="AL3075">
        <v>51</v>
      </c>
      <c r="AM3075">
        <v>416</v>
      </c>
      <c r="AN3075">
        <v>2833</v>
      </c>
      <c r="AO3075">
        <v>1178295</v>
      </c>
      <c r="AP3075">
        <v>1</v>
      </c>
      <c r="AQ3075">
        <v>642</v>
      </c>
      <c r="AR3075">
        <v>2750</v>
      </c>
      <c r="AS3075">
        <v>1765500</v>
      </c>
    </row>
    <row r="3076" spans="1:45" x14ac:dyDescent="0.2">
      <c r="A3076" s="51">
        <v>41121</v>
      </c>
      <c r="AP3076">
        <v>1</v>
      </c>
      <c r="AQ3076">
        <v>408</v>
      </c>
      <c r="AR3076">
        <v>2740</v>
      </c>
      <c r="AS3076">
        <v>1117920</v>
      </c>
    </row>
    <row r="3077" spans="1:45" x14ac:dyDescent="0.2">
      <c r="A3077" s="51"/>
    </row>
    <row r="3078" spans="1:45" x14ac:dyDescent="0.2">
      <c r="A3078" s="51">
        <v>41123</v>
      </c>
      <c r="AH3078">
        <v>5</v>
      </c>
      <c r="AI3078">
        <v>362</v>
      </c>
      <c r="AJ3078">
        <v>2000</v>
      </c>
      <c r="AK3078">
        <v>724000</v>
      </c>
      <c r="AL3078">
        <v>17</v>
      </c>
      <c r="AM3078">
        <v>489</v>
      </c>
      <c r="AN3078">
        <v>2833</v>
      </c>
      <c r="AO3078">
        <v>1409953</v>
      </c>
      <c r="AP3078">
        <v>8</v>
      </c>
      <c r="AQ3078">
        <v>666</v>
      </c>
      <c r="AR3078">
        <v>2688</v>
      </c>
      <c r="AS3078">
        <v>1787850</v>
      </c>
    </row>
    <row r="3079" spans="1:45" x14ac:dyDescent="0.2">
      <c r="A3079" s="51">
        <v>41124</v>
      </c>
      <c r="F3079">
        <v>15</v>
      </c>
      <c r="G3079">
        <v>141</v>
      </c>
      <c r="H3079">
        <v>2950</v>
      </c>
      <c r="I3079">
        <v>415753</v>
      </c>
      <c r="J3079">
        <v>16</v>
      </c>
      <c r="K3079">
        <v>172</v>
      </c>
      <c r="L3079">
        <v>2950</v>
      </c>
      <c r="M3079">
        <v>415753</v>
      </c>
      <c r="N3079">
        <v>133</v>
      </c>
      <c r="O3079">
        <v>192</v>
      </c>
      <c r="P3079">
        <v>2975</v>
      </c>
      <c r="Q3079">
        <v>574483</v>
      </c>
      <c r="R3079">
        <v>102</v>
      </c>
      <c r="S3079">
        <v>239</v>
      </c>
      <c r="T3079">
        <v>2742</v>
      </c>
      <c r="U3079">
        <v>654558</v>
      </c>
      <c r="V3079">
        <v>22</v>
      </c>
      <c r="W3079">
        <v>252</v>
      </c>
      <c r="X3079">
        <v>2840</v>
      </c>
      <c r="Y3079">
        <v>715680</v>
      </c>
      <c r="AD3079">
        <v>34</v>
      </c>
      <c r="AE3079">
        <v>333</v>
      </c>
      <c r="AF3079">
        <v>2850</v>
      </c>
      <c r="AG3079">
        <v>949198</v>
      </c>
      <c r="AH3079">
        <v>5</v>
      </c>
      <c r="AI3079">
        <v>369</v>
      </c>
      <c r="AJ3079">
        <v>2680</v>
      </c>
      <c r="AK3079">
        <v>988384</v>
      </c>
    </row>
    <row r="3080" spans="1:45" x14ac:dyDescent="0.2">
      <c r="A3080" s="51">
        <v>41127</v>
      </c>
      <c r="AD3080">
        <v>1</v>
      </c>
      <c r="AE3080">
        <v>338</v>
      </c>
      <c r="AF3080">
        <v>2550</v>
      </c>
      <c r="AG3080">
        <v>861900</v>
      </c>
      <c r="AP3080">
        <v>14</v>
      </c>
      <c r="AQ3080">
        <v>622</v>
      </c>
      <c r="AR3080">
        <v>2686</v>
      </c>
      <c r="AS3080">
        <v>1664793</v>
      </c>
    </row>
    <row r="3081" spans="1:45" x14ac:dyDescent="0.2">
      <c r="A3081" s="51">
        <v>41128</v>
      </c>
      <c r="B3081">
        <v>19</v>
      </c>
      <c r="C3081">
        <v>124</v>
      </c>
      <c r="D3081">
        <v>2700</v>
      </c>
      <c r="E3081">
        <v>345842</v>
      </c>
      <c r="F3081">
        <v>25</v>
      </c>
      <c r="G3081">
        <v>149</v>
      </c>
      <c r="H3081">
        <v>2950</v>
      </c>
      <c r="I3081">
        <v>440376</v>
      </c>
      <c r="J3081">
        <v>42</v>
      </c>
      <c r="K3081">
        <v>162</v>
      </c>
      <c r="L3081">
        <v>2833</v>
      </c>
      <c r="M3081">
        <v>462443</v>
      </c>
      <c r="N3081">
        <v>102</v>
      </c>
      <c r="O3081">
        <v>190</v>
      </c>
      <c r="P3081">
        <v>2900</v>
      </c>
      <c r="Q3081">
        <v>553021</v>
      </c>
      <c r="R3081">
        <v>119</v>
      </c>
      <c r="S3081">
        <v>238</v>
      </c>
      <c r="T3081">
        <v>2865</v>
      </c>
      <c r="U3081">
        <v>695784</v>
      </c>
      <c r="V3081">
        <v>68</v>
      </c>
      <c r="W3081">
        <v>260</v>
      </c>
      <c r="X3081">
        <v>2780</v>
      </c>
      <c r="Y3081">
        <v>722433</v>
      </c>
      <c r="Z3081">
        <v>90</v>
      </c>
      <c r="AA3081">
        <v>306</v>
      </c>
      <c r="AB3081">
        <v>2760</v>
      </c>
      <c r="AC3081">
        <v>844615</v>
      </c>
      <c r="AD3081">
        <v>37</v>
      </c>
      <c r="AE3081">
        <v>325</v>
      </c>
      <c r="AF3081">
        <v>2653</v>
      </c>
      <c r="AG3081">
        <v>882991</v>
      </c>
      <c r="AH3081">
        <v>36</v>
      </c>
      <c r="AI3081">
        <v>364</v>
      </c>
      <c r="AJ3081">
        <v>2680</v>
      </c>
      <c r="AK3081">
        <v>975818</v>
      </c>
      <c r="AP3081">
        <v>1</v>
      </c>
      <c r="AQ3081">
        <v>556</v>
      </c>
      <c r="AR3081">
        <v>2700</v>
      </c>
      <c r="AS3081">
        <v>1501200</v>
      </c>
    </row>
    <row r="3082" spans="1:45" x14ac:dyDescent="0.2">
      <c r="A3082" s="51">
        <v>41130</v>
      </c>
      <c r="Z3082">
        <v>1</v>
      </c>
      <c r="AA3082">
        <v>354</v>
      </c>
      <c r="AB3082">
        <v>2650</v>
      </c>
      <c r="AC3082">
        <v>938100</v>
      </c>
      <c r="AL3082">
        <v>23</v>
      </c>
      <c r="AM3082">
        <v>466</v>
      </c>
      <c r="AN3082">
        <v>2788</v>
      </c>
      <c r="AO3082">
        <v>1324927</v>
      </c>
      <c r="AP3082">
        <v>3</v>
      </c>
      <c r="AQ3082">
        <v>522</v>
      </c>
      <c r="AR3082">
        <v>2683</v>
      </c>
      <c r="AS3082">
        <v>1400033</v>
      </c>
    </row>
    <row r="3083" spans="1:45" x14ac:dyDescent="0.2">
      <c r="A3083" s="51">
        <v>41131</v>
      </c>
      <c r="F3083">
        <v>7</v>
      </c>
      <c r="G3083">
        <v>141</v>
      </c>
      <c r="H3083">
        <v>2675</v>
      </c>
      <c r="I3083">
        <v>370200</v>
      </c>
      <c r="J3083">
        <v>62</v>
      </c>
      <c r="K3083">
        <v>161</v>
      </c>
      <c r="L3083">
        <v>2850</v>
      </c>
      <c r="M3083">
        <v>456326</v>
      </c>
      <c r="N3083">
        <v>12</v>
      </c>
      <c r="O3083">
        <v>203</v>
      </c>
      <c r="P3083">
        <v>3000</v>
      </c>
      <c r="Q3083">
        <v>610000</v>
      </c>
      <c r="R3083">
        <v>42</v>
      </c>
      <c r="S3083">
        <v>228</v>
      </c>
      <c r="T3083">
        <v>2855</v>
      </c>
      <c r="U3083">
        <v>650023</v>
      </c>
      <c r="V3083">
        <v>44</v>
      </c>
      <c r="W3083">
        <v>256</v>
      </c>
      <c r="X3083">
        <v>2970</v>
      </c>
      <c r="Y3083">
        <v>760387</v>
      </c>
      <c r="AD3083">
        <v>1</v>
      </c>
      <c r="AE3083">
        <v>350</v>
      </c>
      <c r="AF3083">
        <v>2600</v>
      </c>
      <c r="AG3083">
        <v>910000</v>
      </c>
    </row>
    <row r="3084" spans="1:45" x14ac:dyDescent="0.2">
      <c r="A3084" s="51">
        <v>41134</v>
      </c>
      <c r="AP3084">
        <v>1</v>
      </c>
      <c r="AQ3084">
        <v>554</v>
      </c>
      <c r="AR3084">
        <v>2700</v>
      </c>
      <c r="AS3084">
        <v>1495800</v>
      </c>
    </row>
    <row r="3085" spans="1:45" x14ac:dyDescent="0.2">
      <c r="A3085" s="51">
        <v>41135</v>
      </c>
      <c r="F3085">
        <v>2</v>
      </c>
      <c r="G3085">
        <v>135</v>
      </c>
      <c r="H3085">
        <v>2800</v>
      </c>
      <c r="I3085">
        <v>378000</v>
      </c>
      <c r="J3085">
        <v>163</v>
      </c>
      <c r="K3085">
        <v>166</v>
      </c>
      <c r="L3085">
        <v>2862</v>
      </c>
      <c r="M3085">
        <v>477664</v>
      </c>
      <c r="N3085">
        <v>282</v>
      </c>
      <c r="O3085">
        <v>209</v>
      </c>
      <c r="P3085">
        <v>2864</v>
      </c>
      <c r="Q3085">
        <v>604382</v>
      </c>
      <c r="R3085">
        <v>195</v>
      </c>
      <c r="S3085">
        <v>234</v>
      </c>
      <c r="T3085">
        <v>2858</v>
      </c>
      <c r="U3085">
        <v>669337</v>
      </c>
      <c r="V3085">
        <v>110</v>
      </c>
      <c r="W3085">
        <v>256</v>
      </c>
      <c r="X3085">
        <v>2811</v>
      </c>
      <c r="Y3085">
        <v>733931</v>
      </c>
      <c r="Z3085">
        <v>184</v>
      </c>
      <c r="AA3085">
        <v>306</v>
      </c>
      <c r="AB3085">
        <v>2762</v>
      </c>
      <c r="AC3085">
        <v>851657</v>
      </c>
      <c r="AD3085">
        <v>109</v>
      </c>
      <c r="AE3085">
        <v>345</v>
      </c>
      <c r="AF3085">
        <v>2787</v>
      </c>
      <c r="AG3085">
        <v>961616</v>
      </c>
      <c r="AH3085">
        <v>50</v>
      </c>
      <c r="AI3085">
        <v>379</v>
      </c>
      <c r="AJ3085">
        <v>2827</v>
      </c>
      <c r="AK3085">
        <v>1071898</v>
      </c>
      <c r="AP3085">
        <v>8</v>
      </c>
      <c r="AQ3085">
        <v>644</v>
      </c>
      <c r="AR3085">
        <v>2656</v>
      </c>
      <c r="AS3085">
        <v>1707862</v>
      </c>
    </row>
    <row r="3086" spans="1:45" x14ac:dyDescent="0.2">
      <c r="A3086" s="51">
        <v>41137</v>
      </c>
      <c r="AH3086">
        <v>6</v>
      </c>
      <c r="AI3086">
        <v>395</v>
      </c>
      <c r="AJ3086">
        <v>2840</v>
      </c>
      <c r="AK3086">
        <v>1133387</v>
      </c>
      <c r="AL3086">
        <v>4</v>
      </c>
      <c r="AM3086">
        <v>439</v>
      </c>
      <c r="AN3086">
        <v>2700</v>
      </c>
      <c r="AO3086">
        <v>1195000</v>
      </c>
      <c r="AP3086">
        <v>4</v>
      </c>
      <c r="AQ3086">
        <v>570</v>
      </c>
      <c r="AR3086">
        <v>2700</v>
      </c>
      <c r="AS3086">
        <v>1538450</v>
      </c>
    </row>
    <row r="3087" spans="1:45" x14ac:dyDescent="0.2">
      <c r="A3087" s="51">
        <v>41138</v>
      </c>
      <c r="V3087">
        <v>100</v>
      </c>
      <c r="W3087">
        <v>265</v>
      </c>
      <c r="X3087">
        <v>2550</v>
      </c>
      <c r="Y3087">
        <v>675750</v>
      </c>
      <c r="Z3087">
        <v>20</v>
      </c>
      <c r="AA3087">
        <v>289</v>
      </c>
      <c r="AB3087">
        <v>2400</v>
      </c>
      <c r="AC3087">
        <v>694080</v>
      </c>
    </row>
    <row r="3088" spans="1:45" x14ac:dyDescent="0.2">
      <c r="A3088" s="51">
        <v>41142</v>
      </c>
      <c r="B3088">
        <v>3</v>
      </c>
      <c r="C3088">
        <v>127</v>
      </c>
      <c r="D3088">
        <v>2850</v>
      </c>
      <c r="E3088">
        <v>361000</v>
      </c>
      <c r="F3088">
        <v>36</v>
      </c>
      <c r="G3088">
        <v>139</v>
      </c>
      <c r="H3088">
        <v>2917</v>
      </c>
      <c r="I3088">
        <v>398514</v>
      </c>
      <c r="J3088">
        <v>91</v>
      </c>
      <c r="K3088">
        <v>169</v>
      </c>
      <c r="L3088">
        <v>3000</v>
      </c>
      <c r="M3088">
        <v>508187</v>
      </c>
      <c r="N3088">
        <v>123</v>
      </c>
      <c r="O3088">
        <v>209</v>
      </c>
      <c r="P3088">
        <v>2907</v>
      </c>
      <c r="Q3088">
        <v>604804</v>
      </c>
      <c r="R3088">
        <v>370</v>
      </c>
      <c r="S3088">
        <v>234</v>
      </c>
      <c r="T3088">
        <v>2915</v>
      </c>
      <c r="U3088">
        <v>685192</v>
      </c>
      <c r="V3088">
        <v>57</v>
      </c>
      <c r="W3088">
        <v>266</v>
      </c>
      <c r="X3088">
        <v>2748</v>
      </c>
      <c r="Y3088">
        <v>751838</v>
      </c>
      <c r="Z3088">
        <v>175</v>
      </c>
      <c r="AA3088">
        <v>289</v>
      </c>
      <c r="AB3088">
        <v>2784</v>
      </c>
      <c r="AC3088">
        <v>805909</v>
      </c>
      <c r="AH3088">
        <v>18</v>
      </c>
      <c r="AI3088">
        <v>369</v>
      </c>
      <c r="AJ3088">
        <v>2880</v>
      </c>
      <c r="AK3088">
        <v>1063680</v>
      </c>
      <c r="AL3088">
        <v>2</v>
      </c>
      <c r="AM3088">
        <v>495</v>
      </c>
      <c r="AN3088">
        <v>2600</v>
      </c>
      <c r="AO3088">
        <v>1287000</v>
      </c>
      <c r="AP3088">
        <v>2</v>
      </c>
      <c r="AQ3088">
        <v>572</v>
      </c>
      <c r="AR3088">
        <v>2725</v>
      </c>
      <c r="AS3088">
        <v>1569950</v>
      </c>
    </row>
    <row r="3089" spans="1:45" x14ac:dyDescent="0.2">
      <c r="A3089" s="51">
        <v>41144</v>
      </c>
      <c r="AL3089">
        <v>17</v>
      </c>
      <c r="AM3089">
        <v>454</v>
      </c>
      <c r="AN3089">
        <v>2802</v>
      </c>
      <c r="AO3089">
        <v>1300248</v>
      </c>
      <c r="AP3089">
        <v>3</v>
      </c>
      <c r="AQ3089">
        <v>655</v>
      </c>
      <c r="AR3089">
        <v>2800</v>
      </c>
      <c r="AS3089">
        <v>1833533</v>
      </c>
    </row>
    <row r="3090" spans="1:45" x14ac:dyDescent="0.2">
      <c r="A3090" s="51">
        <v>41145</v>
      </c>
      <c r="J3090">
        <v>19</v>
      </c>
      <c r="K3090">
        <v>163</v>
      </c>
      <c r="L3090">
        <v>2933</v>
      </c>
      <c r="M3090">
        <v>486884</v>
      </c>
      <c r="N3090">
        <v>144</v>
      </c>
      <c r="O3090">
        <v>215</v>
      </c>
      <c r="P3090">
        <v>2883</v>
      </c>
      <c r="Q3090">
        <v>634067</v>
      </c>
      <c r="V3090">
        <v>3</v>
      </c>
      <c r="W3090">
        <v>333</v>
      </c>
      <c r="X3090">
        <v>2200</v>
      </c>
      <c r="Y3090">
        <v>731867</v>
      </c>
    </row>
    <row r="3091" spans="1:45" x14ac:dyDescent="0.2">
      <c r="A3091" s="51">
        <v>41148</v>
      </c>
      <c r="AP3091">
        <v>5</v>
      </c>
      <c r="AQ3091">
        <v>626</v>
      </c>
      <c r="AR3091">
        <v>2770</v>
      </c>
      <c r="AS3091">
        <v>1733180</v>
      </c>
    </row>
    <row r="3092" spans="1:45" x14ac:dyDescent="0.2">
      <c r="A3092" s="51">
        <v>41149</v>
      </c>
      <c r="B3092">
        <v>14</v>
      </c>
      <c r="C3092">
        <v>105</v>
      </c>
      <c r="D3092">
        <v>2683</v>
      </c>
      <c r="E3092">
        <v>270471</v>
      </c>
      <c r="F3092">
        <v>21</v>
      </c>
      <c r="G3092">
        <v>138</v>
      </c>
      <c r="H3092">
        <v>3000</v>
      </c>
      <c r="I3092">
        <v>412857</v>
      </c>
      <c r="J3092">
        <v>67</v>
      </c>
      <c r="K3092">
        <v>167</v>
      </c>
      <c r="L3092">
        <v>2890</v>
      </c>
      <c r="M3092">
        <v>478916</v>
      </c>
      <c r="N3092">
        <v>112</v>
      </c>
      <c r="O3092">
        <v>198</v>
      </c>
      <c r="P3092">
        <v>2942</v>
      </c>
      <c r="Q3092">
        <v>586603</v>
      </c>
      <c r="R3092">
        <v>196</v>
      </c>
      <c r="S3092">
        <v>231</v>
      </c>
      <c r="T3092">
        <v>2851</v>
      </c>
      <c r="U3092">
        <v>677889</v>
      </c>
      <c r="V3092">
        <v>95</v>
      </c>
      <c r="W3092">
        <v>265</v>
      </c>
      <c r="X3092">
        <v>2800</v>
      </c>
      <c r="Y3092">
        <v>753004</v>
      </c>
      <c r="Z3092">
        <v>198</v>
      </c>
      <c r="AA3092">
        <v>293</v>
      </c>
      <c r="AB3092">
        <v>2803</v>
      </c>
      <c r="AC3092">
        <v>832092</v>
      </c>
      <c r="AD3092">
        <v>49</v>
      </c>
      <c r="AE3092">
        <v>338</v>
      </c>
      <c r="AF3092">
        <v>2700</v>
      </c>
      <c r="AG3092">
        <v>923706</v>
      </c>
      <c r="AH3092">
        <v>2</v>
      </c>
      <c r="AI3092">
        <v>369</v>
      </c>
      <c r="AJ3092">
        <v>2780</v>
      </c>
      <c r="AK3092">
        <v>1025820</v>
      </c>
    </row>
    <row r="3093" spans="1:45" x14ac:dyDescent="0.2">
      <c r="A3093" s="51">
        <v>41151</v>
      </c>
      <c r="AD3093">
        <v>1</v>
      </c>
      <c r="AE3093">
        <v>332</v>
      </c>
      <c r="AF3093">
        <v>2350</v>
      </c>
      <c r="AG3093">
        <v>780200</v>
      </c>
      <c r="AP3093">
        <v>5</v>
      </c>
      <c r="AQ3093">
        <v>706</v>
      </c>
      <c r="AR3093">
        <v>2750</v>
      </c>
      <c r="AS3093">
        <v>1942160</v>
      </c>
    </row>
    <row r="3094" spans="1:45" x14ac:dyDescent="0.2">
      <c r="A3094" s="51">
        <v>41152</v>
      </c>
      <c r="J3094">
        <v>80</v>
      </c>
      <c r="K3094">
        <v>160</v>
      </c>
      <c r="L3094">
        <v>2975</v>
      </c>
      <c r="M3094">
        <v>475771</v>
      </c>
      <c r="N3094">
        <v>259</v>
      </c>
      <c r="O3094">
        <v>200</v>
      </c>
      <c r="P3094">
        <v>2962</v>
      </c>
      <c r="Q3094">
        <v>602363</v>
      </c>
      <c r="R3094">
        <v>68</v>
      </c>
      <c r="S3094">
        <v>237</v>
      </c>
      <c r="T3094">
        <v>2885</v>
      </c>
      <c r="U3094">
        <v>684595</v>
      </c>
      <c r="Z3094">
        <v>77</v>
      </c>
      <c r="AA3094">
        <v>316</v>
      </c>
      <c r="AB3094">
        <v>2830</v>
      </c>
      <c r="AC3094">
        <v>894401</v>
      </c>
      <c r="AD3094">
        <v>42</v>
      </c>
      <c r="AE3094">
        <v>342</v>
      </c>
      <c r="AF3094">
        <v>2787</v>
      </c>
      <c r="AG3094">
        <v>962298</v>
      </c>
      <c r="AH3094">
        <v>2</v>
      </c>
      <c r="AI3094">
        <v>395</v>
      </c>
      <c r="AJ3094">
        <v>2700</v>
      </c>
      <c r="AK3094">
        <v>1066500</v>
      </c>
      <c r="AL3094">
        <v>1</v>
      </c>
      <c r="AM3094">
        <v>400</v>
      </c>
      <c r="AN3094">
        <v>2750</v>
      </c>
      <c r="AO3094">
        <v>1100000</v>
      </c>
    </row>
    <row r="3095" spans="1:45" x14ac:dyDescent="0.2">
      <c r="A3095" s="51">
        <v>41123</v>
      </c>
      <c r="F3095">
        <v>33</v>
      </c>
      <c r="G3095">
        <v>142</v>
      </c>
      <c r="H3095">
        <v>2850</v>
      </c>
      <c r="I3095">
        <v>402358</v>
      </c>
      <c r="J3095">
        <v>75</v>
      </c>
      <c r="K3095">
        <v>165</v>
      </c>
      <c r="L3095">
        <v>2900</v>
      </c>
      <c r="M3095">
        <v>481832</v>
      </c>
      <c r="N3095">
        <v>136</v>
      </c>
      <c r="O3095">
        <v>195</v>
      </c>
      <c r="P3095">
        <v>2906</v>
      </c>
      <c r="Q3095">
        <v>566187</v>
      </c>
      <c r="R3095">
        <v>53</v>
      </c>
      <c r="S3095">
        <v>243</v>
      </c>
      <c r="T3095">
        <v>2850</v>
      </c>
      <c r="U3095">
        <v>691725</v>
      </c>
      <c r="V3095">
        <v>45</v>
      </c>
      <c r="W3095">
        <v>253</v>
      </c>
      <c r="X3095">
        <v>2823</v>
      </c>
      <c r="Y3095">
        <v>728413</v>
      </c>
      <c r="Z3095">
        <v>16</v>
      </c>
      <c r="AA3095">
        <v>301</v>
      </c>
      <c r="AB3095">
        <v>2860</v>
      </c>
      <c r="AC3095">
        <v>859788</v>
      </c>
      <c r="AD3095">
        <v>20</v>
      </c>
      <c r="AE3095">
        <v>320</v>
      </c>
      <c r="AF3095">
        <v>2850</v>
      </c>
      <c r="AG3095">
        <v>911430</v>
      </c>
      <c r="AP3095">
        <v>1</v>
      </c>
      <c r="AQ3095">
        <v>408</v>
      </c>
      <c r="AR3095">
        <v>2740</v>
      </c>
      <c r="AS3095">
        <v>1117920</v>
      </c>
    </row>
    <row r="3096" spans="1:45" x14ac:dyDescent="0.2">
      <c r="A3096" s="51">
        <v>41130</v>
      </c>
      <c r="B3096">
        <v>1</v>
      </c>
      <c r="C3096">
        <v>118</v>
      </c>
      <c r="D3096">
        <v>2700</v>
      </c>
      <c r="E3096">
        <v>318600</v>
      </c>
      <c r="N3096">
        <v>128</v>
      </c>
      <c r="O3096">
        <v>204</v>
      </c>
      <c r="P3096">
        <v>2979</v>
      </c>
      <c r="Q3096">
        <v>615222</v>
      </c>
      <c r="R3096">
        <v>106</v>
      </c>
      <c r="S3096">
        <v>237</v>
      </c>
      <c r="T3096">
        <v>2914</v>
      </c>
      <c r="U3096">
        <v>692216</v>
      </c>
      <c r="V3096">
        <v>106</v>
      </c>
      <c r="W3096">
        <v>266</v>
      </c>
      <c r="X3096">
        <v>2823</v>
      </c>
      <c r="Y3096">
        <v>764049</v>
      </c>
      <c r="Z3096">
        <v>40</v>
      </c>
      <c r="AA3096">
        <v>290</v>
      </c>
      <c r="AB3096">
        <v>2900</v>
      </c>
      <c r="AC3096">
        <v>840870</v>
      </c>
      <c r="AD3096">
        <v>87</v>
      </c>
      <c r="AE3096">
        <v>326</v>
      </c>
      <c r="AF3096">
        <v>2852</v>
      </c>
      <c r="AG3096">
        <v>931501</v>
      </c>
      <c r="AP3096">
        <v>2</v>
      </c>
      <c r="AQ3096">
        <v>497</v>
      </c>
      <c r="AR3096">
        <v>2820</v>
      </c>
      <c r="AS3096">
        <v>1401540</v>
      </c>
    </row>
    <row r="3097" spans="1:45" x14ac:dyDescent="0.2">
      <c r="A3097" s="51">
        <v>41135</v>
      </c>
      <c r="AP3097">
        <v>2</v>
      </c>
      <c r="AQ3097">
        <v>708</v>
      </c>
      <c r="AR3097">
        <v>2630</v>
      </c>
      <c r="AS3097">
        <v>1861200</v>
      </c>
    </row>
    <row r="3098" spans="1:45" x14ac:dyDescent="0.2">
      <c r="A3098" s="51">
        <v>41136</v>
      </c>
      <c r="AH3098">
        <v>1</v>
      </c>
      <c r="AI3098">
        <v>372</v>
      </c>
      <c r="AJ3098">
        <v>2600</v>
      </c>
      <c r="AK3098">
        <v>967200</v>
      </c>
    </row>
    <row r="3099" spans="1:45" x14ac:dyDescent="0.2">
      <c r="A3099" s="51">
        <v>41137</v>
      </c>
      <c r="F3099">
        <v>38</v>
      </c>
      <c r="G3099">
        <v>148</v>
      </c>
      <c r="H3099">
        <v>3000</v>
      </c>
      <c r="I3099">
        <v>442737</v>
      </c>
      <c r="J3099">
        <v>30</v>
      </c>
      <c r="K3099">
        <v>159</v>
      </c>
      <c r="L3099">
        <v>3050</v>
      </c>
      <c r="M3099">
        <v>486170</v>
      </c>
      <c r="N3099">
        <v>165</v>
      </c>
      <c r="O3099">
        <v>206</v>
      </c>
      <c r="P3099">
        <v>2950</v>
      </c>
      <c r="Q3099">
        <v>611133</v>
      </c>
      <c r="R3099">
        <v>16</v>
      </c>
      <c r="S3099">
        <v>231</v>
      </c>
      <c r="T3099">
        <v>2875</v>
      </c>
      <c r="U3099">
        <v>666725</v>
      </c>
      <c r="V3099">
        <v>34</v>
      </c>
      <c r="W3099">
        <v>260</v>
      </c>
      <c r="X3099">
        <v>2820</v>
      </c>
      <c r="Y3099">
        <v>735275</v>
      </c>
      <c r="Z3099">
        <v>18</v>
      </c>
      <c r="AA3099">
        <v>316</v>
      </c>
      <c r="AB3099">
        <v>2880</v>
      </c>
      <c r="AC3099">
        <v>909440</v>
      </c>
      <c r="AH3099">
        <v>1</v>
      </c>
      <c r="AI3099">
        <v>380</v>
      </c>
      <c r="AJ3099">
        <v>2840</v>
      </c>
      <c r="AK3099">
        <v>1079200</v>
      </c>
    </row>
    <row r="3100" spans="1:45" x14ac:dyDescent="0.2">
      <c r="A3100" s="51">
        <v>41144</v>
      </c>
      <c r="J3100">
        <v>56</v>
      </c>
      <c r="K3100">
        <v>167</v>
      </c>
      <c r="L3100">
        <v>2850</v>
      </c>
      <c r="M3100">
        <v>482268</v>
      </c>
      <c r="N3100">
        <v>64</v>
      </c>
      <c r="O3100">
        <v>202</v>
      </c>
      <c r="P3100">
        <v>2900</v>
      </c>
      <c r="Q3100">
        <v>588572</v>
      </c>
      <c r="R3100">
        <v>85</v>
      </c>
      <c r="S3100">
        <v>233</v>
      </c>
      <c r="T3100">
        <v>2900</v>
      </c>
      <c r="U3100">
        <v>674939</v>
      </c>
      <c r="V3100">
        <v>136</v>
      </c>
      <c r="W3100">
        <v>263</v>
      </c>
      <c r="X3100">
        <v>2799</v>
      </c>
      <c r="Y3100">
        <v>736484</v>
      </c>
      <c r="Z3100">
        <v>43</v>
      </c>
      <c r="AA3100">
        <v>285</v>
      </c>
      <c r="AB3100">
        <v>2740</v>
      </c>
      <c r="AC3100">
        <v>794113</v>
      </c>
      <c r="AD3100">
        <v>1</v>
      </c>
      <c r="AE3100">
        <v>328</v>
      </c>
      <c r="AF3100">
        <v>2780</v>
      </c>
      <c r="AG3100">
        <v>911840</v>
      </c>
      <c r="AH3100">
        <v>1</v>
      </c>
      <c r="AI3100">
        <v>362</v>
      </c>
      <c r="AJ3100">
        <v>2640</v>
      </c>
      <c r="AK3100">
        <v>955680</v>
      </c>
      <c r="AP3100">
        <v>2</v>
      </c>
      <c r="AQ3100">
        <v>737</v>
      </c>
      <c r="AR3100">
        <v>2410</v>
      </c>
      <c r="AS3100">
        <v>1773020</v>
      </c>
    </row>
    <row r="3101" spans="1:45" x14ac:dyDescent="0.2">
      <c r="A3101" s="51">
        <v>41149</v>
      </c>
      <c r="AP3101">
        <v>1</v>
      </c>
      <c r="AQ3101">
        <v>706</v>
      </c>
      <c r="AR3101">
        <v>2640</v>
      </c>
      <c r="AS3101">
        <v>1863840</v>
      </c>
    </row>
    <row r="3102" spans="1:45" x14ac:dyDescent="0.2">
      <c r="A3102" s="51">
        <v>41151</v>
      </c>
      <c r="N3102">
        <v>120</v>
      </c>
      <c r="O3102">
        <v>198</v>
      </c>
      <c r="P3102">
        <v>2957</v>
      </c>
      <c r="Q3102">
        <v>582055</v>
      </c>
      <c r="R3102">
        <v>17</v>
      </c>
      <c r="S3102">
        <v>247</v>
      </c>
      <c r="T3102">
        <v>3000</v>
      </c>
      <c r="U3102">
        <v>740118</v>
      </c>
      <c r="V3102">
        <v>132</v>
      </c>
      <c r="W3102">
        <v>270</v>
      </c>
      <c r="X3102">
        <v>2850</v>
      </c>
      <c r="Y3102">
        <v>770660</v>
      </c>
      <c r="Z3102">
        <v>93</v>
      </c>
      <c r="AA3102">
        <v>303</v>
      </c>
      <c r="AB3102">
        <v>2792</v>
      </c>
      <c r="AC3102">
        <v>844597</v>
      </c>
      <c r="AD3102">
        <v>18</v>
      </c>
      <c r="AE3102">
        <v>350</v>
      </c>
      <c r="AF3102">
        <v>2780</v>
      </c>
      <c r="AG3102">
        <v>974236</v>
      </c>
      <c r="AH3102">
        <v>14</v>
      </c>
      <c r="AI3102">
        <v>363</v>
      </c>
      <c r="AJ3102">
        <v>2780</v>
      </c>
      <c r="AK3102">
        <v>1009537</v>
      </c>
    </row>
    <row r="3104" spans="1:45" x14ac:dyDescent="0.2">
      <c r="A3104" s="51"/>
    </row>
    <row r="3105" spans="1:45" x14ac:dyDescent="0.2">
      <c r="A3105" s="51">
        <v>41155</v>
      </c>
      <c r="AL3105">
        <v>1</v>
      </c>
      <c r="AM3105">
        <v>426</v>
      </c>
      <c r="AN3105">
        <v>2850</v>
      </c>
      <c r="AO3105">
        <v>1214100</v>
      </c>
      <c r="AP3105">
        <v>2</v>
      </c>
      <c r="AQ3105">
        <v>667</v>
      </c>
      <c r="AR3105">
        <v>2625</v>
      </c>
      <c r="AS3105">
        <v>1734500</v>
      </c>
    </row>
    <row r="3106" spans="1:45" x14ac:dyDescent="0.2">
      <c r="A3106" s="51">
        <v>41156</v>
      </c>
      <c r="B3106">
        <v>2</v>
      </c>
      <c r="C3106">
        <v>110</v>
      </c>
      <c r="D3106">
        <v>2800</v>
      </c>
      <c r="E3106">
        <v>308000</v>
      </c>
      <c r="F3106">
        <v>2</v>
      </c>
      <c r="G3106">
        <v>131</v>
      </c>
      <c r="H3106">
        <v>2800</v>
      </c>
      <c r="I3106">
        <v>366800</v>
      </c>
      <c r="J3106">
        <v>143</v>
      </c>
      <c r="K3106">
        <v>164</v>
      </c>
      <c r="L3106">
        <v>2950</v>
      </c>
      <c r="M3106">
        <v>490617</v>
      </c>
      <c r="N3106">
        <v>294</v>
      </c>
      <c r="O3106">
        <v>201</v>
      </c>
      <c r="P3106">
        <v>2941</v>
      </c>
      <c r="Q3106">
        <v>598786</v>
      </c>
      <c r="R3106">
        <v>120</v>
      </c>
      <c r="S3106">
        <v>232</v>
      </c>
      <c r="T3106">
        <v>2950</v>
      </c>
      <c r="U3106">
        <v>686368</v>
      </c>
      <c r="V3106">
        <v>175</v>
      </c>
      <c r="W3106">
        <v>259</v>
      </c>
      <c r="X3106">
        <v>2863</v>
      </c>
      <c r="Y3106">
        <v>743183</v>
      </c>
      <c r="Z3106">
        <v>145</v>
      </c>
      <c r="AA3106">
        <v>302</v>
      </c>
      <c r="AB3106">
        <v>2787</v>
      </c>
      <c r="AC3106">
        <v>859724</v>
      </c>
      <c r="AD3106">
        <v>41</v>
      </c>
      <c r="AE3106">
        <v>333</v>
      </c>
      <c r="AF3106">
        <v>2743</v>
      </c>
      <c r="AG3106">
        <v>943180</v>
      </c>
      <c r="AH3106">
        <v>18</v>
      </c>
      <c r="AI3106">
        <v>362</v>
      </c>
      <c r="AJ3106">
        <v>2860</v>
      </c>
      <c r="AK3106">
        <v>1036591</v>
      </c>
      <c r="AL3106">
        <v>1</v>
      </c>
      <c r="AM3106">
        <v>406</v>
      </c>
      <c r="AN3106">
        <v>2450</v>
      </c>
      <c r="AO3106">
        <v>994700</v>
      </c>
      <c r="AP3106">
        <v>7</v>
      </c>
      <c r="AQ3106">
        <v>442</v>
      </c>
      <c r="AR3106">
        <v>2625</v>
      </c>
      <c r="AS3106">
        <v>1219371</v>
      </c>
    </row>
    <row r="3107" spans="1:45" x14ac:dyDescent="0.2">
      <c r="A3107" s="51">
        <v>41159</v>
      </c>
      <c r="B3107">
        <v>5</v>
      </c>
      <c r="C3107">
        <v>114</v>
      </c>
      <c r="D3107">
        <v>3050</v>
      </c>
      <c r="E3107">
        <v>347700</v>
      </c>
      <c r="F3107">
        <v>3</v>
      </c>
      <c r="G3107">
        <v>131</v>
      </c>
      <c r="H3107">
        <v>3050</v>
      </c>
      <c r="I3107">
        <v>398533</v>
      </c>
      <c r="J3107">
        <v>14</v>
      </c>
      <c r="K3107">
        <v>158</v>
      </c>
      <c r="L3107">
        <v>3200</v>
      </c>
      <c r="M3107">
        <v>505143</v>
      </c>
      <c r="N3107">
        <v>126</v>
      </c>
      <c r="O3107">
        <v>202</v>
      </c>
      <c r="P3107">
        <v>2983</v>
      </c>
      <c r="Q3107">
        <v>627418</v>
      </c>
    </row>
    <row r="3108" spans="1:45" x14ac:dyDescent="0.2">
      <c r="A3108" s="51">
        <v>41162</v>
      </c>
      <c r="AL3108">
        <v>1</v>
      </c>
      <c r="AM3108">
        <v>426</v>
      </c>
      <c r="AN3108">
        <v>2800</v>
      </c>
      <c r="AO3108">
        <v>1192800</v>
      </c>
      <c r="AP3108">
        <v>1</v>
      </c>
      <c r="AQ3108">
        <v>718</v>
      </c>
      <c r="AR3108">
        <v>2750</v>
      </c>
      <c r="AS3108">
        <v>1974500</v>
      </c>
    </row>
    <row r="3109" spans="1:45" x14ac:dyDescent="0.2">
      <c r="A3109" s="51">
        <v>41163</v>
      </c>
      <c r="B3109">
        <v>8</v>
      </c>
      <c r="C3109">
        <v>114</v>
      </c>
      <c r="D3109">
        <v>3000</v>
      </c>
      <c r="E3109">
        <v>341250</v>
      </c>
      <c r="F3109">
        <v>64</v>
      </c>
      <c r="G3109">
        <v>142</v>
      </c>
      <c r="H3109">
        <v>3083</v>
      </c>
      <c r="I3109">
        <v>434328</v>
      </c>
      <c r="J3109">
        <v>56</v>
      </c>
      <c r="K3109">
        <v>176</v>
      </c>
      <c r="L3109">
        <v>3000</v>
      </c>
      <c r="M3109">
        <v>540021</v>
      </c>
      <c r="N3109">
        <v>240</v>
      </c>
      <c r="O3109">
        <v>197</v>
      </c>
      <c r="P3109">
        <v>3017</v>
      </c>
      <c r="Q3109">
        <v>600610</v>
      </c>
      <c r="R3109">
        <v>141</v>
      </c>
      <c r="S3109">
        <v>226</v>
      </c>
      <c r="T3109">
        <v>2943</v>
      </c>
      <c r="U3109">
        <v>673892</v>
      </c>
      <c r="V3109">
        <v>22</v>
      </c>
      <c r="W3109">
        <v>275</v>
      </c>
      <c r="X3109">
        <v>2850</v>
      </c>
      <c r="Y3109">
        <v>799767</v>
      </c>
      <c r="Z3109">
        <v>78</v>
      </c>
      <c r="AA3109">
        <v>305</v>
      </c>
      <c r="AB3109">
        <v>2890</v>
      </c>
      <c r="AC3109">
        <v>883161</v>
      </c>
      <c r="AD3109">
        <v>94</v>
      </c>
      <c r="AE3109">
        <v>322</v>
      </c>
      <c r="AF3109">
        <v>2800</v>
      </c>
      <c r="AG3109">
        <v>902850</v>
      </c>
      <c r="AH3109">
        <v>1</v>
      </c>
      <c r="AI3109">
        <v>382</v>
      </c>
      <c r="AJ3109">
        <v>2780</v>
      </c>
      <c r="AK3109">
        <v>1061960</v>
      </c>
      <c r="AL3109">
        <v>29</v>
      </c>
      <c r="AM3109">
        <v>409</v>
      </c>
      <c r="AN3109">
        <v>2775</v>
      </c>
      <c r="AO3109">
        <v>1142593</v>
      </c>
    </row>
    <row r="3110" spans="1:45" x14ac:dyDescent="0.2">
      <c r="A3110" s="51">
        <v>41166</v>
      </c>
    </row>
    <row r="3111" spans="1:45" x14ac:dyDescent="0.2">
      <c r="A3111" s="51">
        <v>41169</v>
      </c>
      <c r="AL3111">
        <v>16</v>
      </c>
      <c r="AM3111">
        <v>480</v>
      </c>
      <c r="AN3111">
        <v>2755</v>
      </c>
      <c r="AO3111">
        <v>1354025</v>
      </c>
      <c r="AP3111">
        <v>1</v>
      </c>
      <c r="AQ3111">
        <v>684</v>
      </c>
      <c r="AR3111">
        <v>2600</v>
      </c>
      <c r="AS3111">
        <v>1778400</v>
      </c>
    </row>
    <row r="3112" spans="1:45" x14ac:dyDescent="0.2">
      <c r="A3112" s="51">
        <v>41170</v>
      </c>
      <c r="B3112">
        <v>5</v>
      </c>
      <c r="C3112">
        <v>110</v>
      </c>
      <c r="D3112">
        <v>3150</v>
      </c>
      <c r="E3112">
        <v>345240</v>
      </c>
      <c r="F3112">
        <v>34</v>
      </c>
      <c r="G3112">
        <v>136</v>
      </c>
      <c r="H3112">
        <v>3088</v>
      </c>
      <c r="I3112">
        <v>414615</v>
      </c>
      <c r="J3112">
        <v>77</v>
      </c>
      <c r="K3112">
        <v>166</v>
      </c>
      <c r="L3112">
        <v>3038</v>
      </c>
      <c r="M3112">
        <v>510327</v>
      </c>
      <c r="N3112">
        <v>178</v>
      </c>
      <c r="O3112">
        <v>203</v>
      </c>
      <c r="P3112">
        <v>2994</v>
      </c>
      <c r="Q3112">
        <v>608711</v>
      </c>
      <c r="R3112">
        <v>238</v>
      </c>
      <c r="S3112">
        <v>240</v>
      </c>
      <c r="T3112">
        <v>3025</v>
      </c>
      <c r="U3112">
        <v>720684</v>
      </c>
      <c r="V3112">
        <v>86</v>
      </c>
      <c r="W3112">
        <v>265</v>
      </c>
      <c r="X3112">
        <v>2853</v>
      </c>
      <c r="Y3112">
        <v>748409</v>
      </c>
      <c r="Z3112">
        <v>196</v>
      </c>
      <c r="AA3112">
        <v>293</v>
      </c>
      <c r="AB3112">
        <v>2782</v>
      </c>
      <c r="AC3112">
        <v>814287</v>
      </c>
      <c r="AD3112">
        <v>36</v>
      </c>
      <c r="AE3112">
        <v>344</v>
      </c>
      <c r="AF3112">
        <v>2800</v>
      </c>
      <c r="AG3112">
        <v>964522</v>
      </c>
      <c r="AH3112">
        <v>19</v>
      </c>
      <c r="AI3112">
        <v>373</v>
      </c>
      <c r="AJ3112">
        <v>2880</v>
      </c>
      <c r="AK3112">
        <v>1074998</v>
      </c>
      <c r="AL3112">
        <v>2</v>
      </c>
      <c r="AM3112">
        <v>447</v>
      </c>
      <c r="AN3112">
        <v>2930</v>
      </c>
      <c r="AO3112">
        <v>1310000</v>
      </c>
    </row>
    <row r="3113" spans="1:45" x14ac:dyDescent="0.2">
      <c r="A3113" s="51">
        <v>41172</v>
      </c>
      <c r="AL3113">
        <v>6</v>
      </c>
      <c r="AM3113">
        <v>416</v>
      </c>
      <c r="AN3113">
        <v>2400</v>
      </c>
      <c r="AO3113">
        <v>997600</v>
      </c>
      <c r="AP3113">
        <v>8</v>
      </c>
      <c r="AQ3113">
        <v>635</v>
      </c>
      <c r="AR3113">
        <v>2675</v>
      </c>
      <c r="AS3113">
        <v>1701912</v>
      </c>
    </row>
    <row r="3114" spans="1:45" x14ac:dyDescent="0.2">
      <c r="A3114" s="51">
        <v>41173</v>
      </c>
      <c r="B3114">
        <v>11</v>
      </c>
      <c r="C3114">
        <v>122</v>
      </c>
      <c r="D3114">
        <v>2875</v>
      </c>
      <c r="E3114">
        <v>355236</v>
      </c>
      <c r="J3114">
        <v>17</v>
      </c>
      <c r="K3114">
        <v>176</v>
      </c>
      <c r="L3114">
        <v>3000</v>
      </c>
      <c r="M3114">
        <v>526941</v>
      </c>
      <c r="R3114">
        <v>109</v>
      </c>
      <c r="S3114">
        <v>235</v>
      </c>
      <c r="T3114">
        <v>2925</v>
      </c>
      <c r="U3114">
        <v>682443</v>
      </c>
      <c r="AP3114">
        <v>3</v>
      </c>
      <c r="AQ3114">
        <v>607</v>
      </c>
      <c r="AR3114">
        <v>2867</v>
      </c>
      <c r="AS3114">
        <v>1743467</v>
      </c>
    </row>
    <row r="3115" spans="1:45" x14ac:dyDescent="0.2">
      <c r="A3115" s="51">
        <v>41176</v>
      </c>
      <c r="AL3115">
        <v>1</v>
      </c>
      <c r="AM3115">
        <v>402</v>
      </c>
      <c r="AN3115">
        <v>2600</v>
      </c>
      <c r="AO3115">
        <v>1045200</v>
      </c>
      <c r="AP3115">
        <v>3</v>
      </c>
      <c r="AQ3115">
        <v>710</v>
      </c>
      <c r="AR3115">
        <v>2683</v>
      </c>
      <c r="AS3115">
        <v>1906100</v>
      </c>
    </row>
    <row r="3116" spans="1:45" x14ac:dyDescent="0.2">
      <c r="A3116" s="51">
        <v>41177</v>
      </c>
      <c r="B3116">
        <v>5</v>
      </c>
      <c r="C3116">
        <v>125</v>
      </c>
      <c r="D3116">
        <v>2800</v>
      </c>
      <c r="E3116">
        <v>350560</v>
      </c>
      <c r="F3116">
        <v>44</v>
      </c>
      <c r="G3116">
        <v>139</v>
      </c>
      <c r="H3116">
        <v>3075</v>
      </c>
      <c r="I3116">
        <v>425100</v>
      </c>
      <c r="J3116">
        <v>129</v>
      </c>
      <c r="K3116">
        <v>168</v>
      </c>
      <c r="L3116">
        <v>3010</v>
      </c>
      <c r="M3116">
        <v>508791</v>
      </c>
      <c r="N3116">
        <v>315</v>
      </c>
      <c r="O3116">
        <v>202</v>
      </c>
      <c r="P3116">
        <v>2923</v>
      </c>
      <c r="Q3116">
        <v>598213</v>
      </c>
      <c r="R3116">
        <v>127</v>
      </c>
      <c r="S3116">
        <v>222</v>
      </c>
      <c r="T3116">
        <v>2943</v>
      </c>
      <c r="U3116">
        <v>651931</v>
      </c>
      <c r="V3116">
        <v>165</v>
      </c>
      <c r="W3116">
        <v>270</v>
      </c>
      <c r="X3116">
        <v>2866</v>
      </c>
      <c r="Y3116">
        <v>776756</v>
      </c>
      <c r="Z3116">
        <v>202</v>
      </c>
      <c r="AA3116">
        <v>295</v>
      </c>
      <c r="AB3116">
        <v>2762</v>
      </c>
      <c r="AC3116">
        <v>816164</v>
      </c>
      <c r="AD3116">
        <v>186</v>
      </c>
      <c r="AE3116">
        <v>341</v>
      </c>
      <c r="AF3116">
        <v>2738</v>
      </c>
      <c r="AG3116">
        <v>931252</v>
      </c>
      <c r="AH3116">
        <v>21</v>
      </c>
      <c r="AI3116">
        <v>369</v>
      </c>
      <c r="AJ3116">
        <v>2780</v>
      </c>
      <c r="AK3116">
        <v>1025952</v>
      </c>
      <c r="AL3116">
        <v>1</v>
      </c>
      <c r="AM3116">
        <v>488</v>
      </c>
      <c r="AN3116">
        <v>2650</v>
      </c>
      <c r="AO3116">
        <v>1293200</v>
      </c>
      <c r="AP3116">
        <v>2</v>
      </c>
      <c r="AQ3116">
        <v>620</v>
      </c>
      <c r="AR3116">
        <v>2650</v>
      </c>
      <c r="AS3116">
        <v>1643000</v>
      </c>
    </row>
    <row r="3117" spans="1:45" x14ac:dyDescent="0.2">
      <c r="A3117" s="51">
        <v>41179</v>
      </c>
    </row>
    <row r="3118" spans="1:45" x14ac:dyDescent="0.2">
      <c r="A3118" s="51">
        <v>41180</v>
      </c>
      <c r="J3118">
        <v>11</v>
      </c>
      <c r="K3118">
        <v>172</v>
      </c>
      <c r="L3118">
        <v>2850</v>
      </c>
      <c r="M3118">
        <v>490718</v>
      </c>
      <c r="N3118">
        <v>188</v>
      </c>
      <c r="O3118">
        <v>201</v>
      </c>
      <c r="P3118">
        <v>2950</v>
      </c>
      <c r="Q3118">
        <v>598556</v>
      </c>
      <c r="R3118">
        <v>50</v>
      </c>
      <c r="S3118">
        <v>222</v>
      </c>
      <c r="T3118">
        <v>2975</v>
      </c>
      <c r="U3118">
        <v>662156</v>
      </c>
    </row>
    <row r="3119" spans="1:45" x14ac:dyDescent="0.2">
      <c r="A3119" s="51">
        <v>41156</v>
      </c>
      <c r="J3119">
        <v>14</v>
      </c>
      <c r="K3119">
        <v>160</v>
      </c>
      <c r="L3119">
        <v>2900</v>
      </c>
      <c r="M3119">
        <v>464829</v>
      </c>
      <c r="N3119">
        <v>42</v>
      </c>
      <c r="O3119">
        <v>209</v>
      </c>
      <c r="P3119">
        <v>2800</v>
      </c>
      <c r="Q3119">
        <v>572821</v>
      </c>
      <c r="R3119">
        <v>144</v>
      </c>
      <c r="S3119">
        <v>237</v>
      </c>
      <c r="T3119">
        <v>2929</v>
      </c>
      <c r="U3119">
        <v>694979</v>
      </c>
      <c r="V3119">
        <v>64</v>
      </c>
      <c r="W3119">
        <v>257</v>
      </c>
      <c r="X3119">
        <v>2833</v>
      </c>
      <c r="Y3119">
        <v>729097</v>
      </c>
      <c r="AP3119">
        <v>2</v>
      </c>
      <c r="AQ3119">
        <v>634</v>
      </c>
      <c r="AR3119">
        <v>2730</v>
      </c>
      <c r="AS3119">
        <v>1719480</v>
      </c>
    </row>
    <row r="3120" spans="1:45" x14ac:dyDescent="0.2">
      <c r="A3120" s="51">
        <v>41163</v>
      </c>
      <c r="J3120">
        <v>29</v>
      </c>
      <c r="K3120">
        <v>179</v>
      </c>
      <c r="L3120">
        <v>3050</v>
      </c>
      <c r="M3120">
        <v>545003</v>
      </c>
      <c r="N3120">
        <v>73</v>
      </c>
      <c r="O3120">
        <v>203</v>
      </c>
      <c r="P3120">
        <v>2900</v>
      </c>
      <c r="Q3120">
        <v>595701</v>
      </c>
      <c r="R3120">
        <v>48</v>
      </c>
      <c r="S3120">
        <v>230</v>
      </c>
      <c r="T3120">
        <v>3075</v>
      </c>
      <c r="U3120">
        <v>708981</v>
      </c>
      <c r="V3120">
        <v>93</v>
      </c>
      <c r="W3120">
        <v>265</v>
      </c>
      <c r="X3120">
        <v>2914</v>
      </c>
      <c r="Y3120">
        <v>778181</v>
      </c>
      <c r="Z3120">
        <v>124</v>
      </c>
      <c r="AA3120">
        <v>306</v>
      </c>
      <c r="AB3120">
        <v>2910</v>
      </c>
      <c r="AC3120">
        <v>894113</v>
      </c>
      <c r="AP3120">
        <v>9</v>
      </c>
      <c r="AQ3120">
        <v>699</v>
      </c>
      <c r="AR3120">
        <v>2673</v>
      </c>
      <c r="AS3120">
        <v>1867049</v>
      </c>
    </row>
    <row r="3121" spans="1:45" x14ac:dyDescent="0.2">
      <c r="A3121" s="51">
        <v>41170</v>
      </c>
      <c r="F3121">
        <v>26</v>
      </c>
      <c r="G3121">
        <v>139</v>
      </c>
      <c r="H3121">
        <v>3050</v>
      </c>
      <c r="I3121">
        <v>422542</v>
      </c>
      <c r="J3121">
        <v>55</v>
      </c>
      <c r="K3121">
        <v>167</v>
      </c>
      <c r="L3121">
        <v>3042</v>
      </c>
      <c r="M3121">
        <v>507022</v>
      </c>
      <c r="N3121">
        <v>25</v>
      </c>
      <c r="O3121">
        <v>183</v>
      </c>
      <c r="P3121">
        <v>2975</v>
      </c>
      <c r="Q3121">
        <v>589572</v>
      </c>
      <c r="R3121">
        <v>97</v>
      </c>
      <c r="S3121">
        <v>240</v>
      </c>
      <c r="T3121">
        <v>2916</v>
      </c>
      <c r="U3121">
        <v>701135</v>
      </c>
      <c r="V3121">
        <v>120</v>
      </c>
      <c r="W3121">
        <v>254</v>
      </c>
      <c r="X3121">
        <v>2925</v>
      </c>
      <c r="Y3121">
        <v>741908</v>
      </c>
      <c r="AD3121">
        <v>55</v>
      </c>
      <c r="AE3121">
        <v>346</v>
      </c>
      <c r="AF3121">
        <v>2785</v>
      </c>
      <c r="AG3121">
        <v>968548</v>
      </c>
      <c r="AP3121">
        <v>4</v>
      </c>
      <c r="AQ3121">
        <v>600</v>
      </c>
      <c r="AR3121">
        <v>2725</v>
      </c>
      <c r="AS3121">
        <v>1626860</v>
      </c>
    </row>
    <row r="3122" spans="1:45" x14ac:dyDescent="0.2">
      <c r="A3122" s="51">
        <v>41177</v>
      </c>
      <c r="J3122">
        <v>58</v>
      </c>
      <c r="K3122">
        <v>166</v>
      </c>
      <c r="L3122">
        <v>2925</v>
      </c>
      <c r="M3122">
        <v>487122</v>
      </c>
      <c r="N3122">
        <v>193</v>
      </c>
      <c r="O3122">
        <v>200</v>
      </c>
      <c r="P3122">
        <v>2939</v>
      </c>
      <c r="Q3122">
        <v>586783</v>
      </c>
      <c r="R3122">
        <v>69</v>
      </c>
      <c r="S3122">
        <v>239</v>
      </c>
      <c r="T3122">
        <v>2875</v>
      </c>
      <c r="U3122">
        <v>690838</v>
      </c>
      <c r="Z3122">
        <v>1</v>
      </c>
      <c r="AA3122">
        <v>294</v>
      </c>
      <c r="AB3122">
        <v>2700</v>
      </c>
      <c r="AC3122">
        <v>793800</v>
      </c>
      <c r="AD3122">
        <v>1</v>
      </c>
      <c r="AE3122">
        <v>342</v>
      </c>
      <c r="AF3122">
        <v>2800</v>
      </c>
      <c r="AG3122">
        <v>957600</v>
      </c>
      <c r="AP3122">
        <v>26</v>
      </c>
      <c r="AQ3122">
        <v>465</v>
      </c>
      <c r="AR3122">
        <v>2800</v>
      </c>
      <c r="AS3122">
        <v>1305354</v>
      </c>
    </row>
    <row r="3125" spans="1:45" x14ac:dyDescent="0.2">
      <c r="A3125" s="143">
        <v>41183</v>
      </c>
      <c r="AL3125">
        <v>3</v>
      </c>
      <c r="AM3125">
        <v>460</v>
      </c>
      <c r="AN3125" s="146">
        <v>2800</v>
      </c>
      <c r="AO3125" s="146">
        <v>1288000</v>
      </c>
      <c r="AP3125">
        <v>1</v>
      </c>
      <c r="AQ3125">
        <v>706</v>
      </c>
      <c r="AR3125" s="146">
        <v>2500</v>
      </c>
      <c r="AS3125" s="146">
        <v>1765000</v>
      </c>
    </row>
    <row r="3126" spans="1:45" x14ac:dyDescent="0.2">
      <c r="A3126" s="143">
        <v>41184</v>
      </c>
      <c r="D3126" s="146"/>
      <c r="E3126" s="146"/>
      <c r="F3126">
        <v>29</v>
      </c>
      <c r="G3126">
        <v>147</v>
      </c>
      <c r="H3126" s="54">
        <v>3025</v>
      </c>
      <c r="I3126" s="54">
        <v>440576</v>
      </c>
      <c r="J3126">
        <v>49</v>
      </c>
      <c r="K3126" s="146">
        <v>168</v>
      </c>
      <c r="L3126" s="54">
        <v>2920</v>
      </c>
      <c r="M3126" s="54">
        <v>506516</v>
      </c>
      <c r="N3126" s="146">
        <v>407</v>
      </c>
      <c r="O3126" s="146">
        <v>202</v>
      </c>
      <c r="P3126" s="54">
        <v>2844</v>
      </c>
      <c r="Q3126" s="54">
        <v>588017</v>
      </c>
      <c r="R3126" s="146">
        <v>174</v>
      </c>
      <c r="S3126" s="146">
        <v>237</v>
      </c>
      <c r="T3126" s="54">
        <v>2826</v>
      </c>
      <c r="U3126" s="54">
        <v>669389</v>
      </c>
      <c r="V3126" s="146">
        <v>190</v>
      </c>
      <c r="W3126" s="146">
        <v>264</v>
      </c>
      <c r="X3126" s="54">
        <v>2747</v>
      </c>
      <c r="Y3126" s="54">
        <v>724536</v>
      </c>
      <c r="Z3126" s="146">
        <v>69</v>
      </c>
      <c r="AA3126" s="146">
        <v>313</v>
      </c>
      <c r="AB3126" s="54">
        <v>2704</v>
      </c>
      <c r="AC3126" s="54">
        <v>854698</v>
      </c>
      <c r="AD3126" s="146">
        <v>86</v>
      </c>
      <c r="AE3126" s="146">
        <v>334</v>
      </c>
      <c r="AF3126" s="54">
        <v>2677</v>
      </c>
      <c r="AG3126" s="54">
        <v>910289</v>
      </c>
    </row>
    <row r="3127" spans="1:45" x14ac:dyDescent="0.2">
      <c r="A3127" s="143">
        <v>41186</v>
      </c>
      <c r="D3127" s="146"/>
      <c r="E3127" s="146"/>
      <c r="F3127">
        <v>24</v>
      </c>
      <c r="G3127">
        <v>140</v>
      </c>
      <c r="H3127" s="54">
        <v>2650</v>
      </c>
      <c r="I3127" s="54">
        <v>368054</v>
      </c>
      <c r="J3127" s="146">
        <v>63</v>
      </c>
      <c r="K3127" s="146">
        <v>158</v>
      </c>
      <c r="L3127" s="54">
        <v>2933</v>
      </c>
      <c r="M3127" s="54">
        <v>467811</v>
      </c>
      <c r="N3127" s="146">
        <v>252</v>
      </c>
      <c r="O3127" s="146">
        <v>200</v>
      </c>
      <c r="P3127" s="54">
        <v>2888</v>
      </c>
      <c r="Q3127" s="54">
        <v>586903</v>
      </c>
      <c r="R3127" s="146">
        <v>186</v>
      </c>
      <c r="S3127" s="146">
        <v>229</v>
      </c>
      <c r="T3127" s="54">
        <v>2849</v>
      </c>
      <c r="U3127" s="54">
        <v>655352</v>
      </c>
      <c r="V3127" s="146">
        <v>109</v>
      </c>
      <c r="W3127" s="146">
        <v>264</v>
      </c>
      <c r="X3127" s="54">
        <v>2790</v>
      </c>
      <c r="Y3127" s="54">
        <v>736846</v>
      </c>
      <c r="Z3127" s="146">
        <v>143</v>
      </c>
      <c r="AA3127" s="146">
        <v>303</v>
      </c>
      <c r="AB3127" s="54">
        <v>2767</v>
      </c>
      <c r="AC3127" s="54">
        <v>839347</v>
      </c>
      <c r="AD3127" s="146">
        <v>214</v>
      </c>
      <c r="AE3127" s="146">
        <v>342</v>
      </c>
      <c r="AF3127" s="54">
        <v>2820</v>
      </c>
      <c r="AG3127" s="54">
        <v>963082</v>
      </c>
      <c r="AH3127" s="146">
        <v>38</v>
      </c>
      <c r="AI3127" s="146">
        <v>374</v>
      </c>
      <c r="AJ3127" s="54">
        <v>2787</v>
      </c>
      <c r="AK3127" s="54">
        <v>1055673</v>
      </c>
      <c r="AL3127" s="146">
        <v>7</v>
      </c>
      <c r="AM3127" s="146">
        <v>430</v>
      </c>
      <c r="AN3127" s="54">
        <v>2590</v>
      </c>
      <c r="AO3127" s="54">
        <v>1126146</v>
      </c>
      <c r="AP3127" s="146">
        <v>2</v>
      </c>
      <c r="AQ3127" s="146">
        <v>705</v>
      </c>
      <c r="AR3127" s="54">
        <v>2500</v>
      </c>
      <c r="AS3127" s="54">
        <v>1776750</v>
      </c>
    </row>
    <row r="3128" spans="1:45" x14ac:dyDescent="0.2">
      <c r="A3128" s="143">
        <v>41186</v>
      </c>
      <c r="H3128" s="54"/>
      <c r="I3128" s="54"/>
      <c r="L3128" s="54"/>
      <c r="M3128" s="54"/>
      <c r="P3128" s="54"/>
      <c r="Q3128" s="54"/>
      <c r="T3128" s="54"/>
      <c r="U3128" s="54"/>
      <c r="X3128" s="54"/>
      <c r="Y3128" s="54"/>
      <c r="Z3128">
        <v>1</v>
      </c>
      <c r="AA3128">
        <v>296</v>
      </c>
      <c r="AB3128" s="54">
        <v>1900</v>
      </c>
      <c r="AC3128" s="54">
        <v>562400</v>
      </c>
      <c r="AD3128">
        <v>1</v>
      </c>
      <c r="AE3128">
        <v>354</v>
      </c>
      <c r="AF3128" s="54">
        <v>2400</v>
      </c>
      <c r="AG3128" s="54">
        <v>849600</v>
      </c>
      <c r="AH3128" s="146">
        <v>5</v>
      </c>
      <c r="AI3128" s="146">
        <v>362</v>
      </c>
      <c r="AJ3128" s="54">
        <v>2660</v>
      </c>
      <c r="AK3128" s="54">
        <v>963984</v>
      </c>
      <c r="AN3128" s="54"/>
      <c r="AO3128" s="54"/>
      <c r="AP3128">
        <v>6</v>
      </c>
      <c r="AQ3128">
        <v>673</v>
      </c>
      <c r="AR3128" s="54">
        <v>2767</v>
      </c>
      <c r="AS3128" s="54">
        <v>1860000</v>
      </c>
    </row>
    <row r="3129" spans="1:45" x14ac:dyDescent="0.2">
      <c r="A3129" s="143">
        <v>41187</v>
      </c>
      <c r="H3129" s="54"/>
      <c r="I3129" s="54"/>
      <c r="L3129" s="54"/>
      <c r="M3129" s="54"/>
      <c r="P3129" s="54"/>
      <c r="Q3129" s="54"/>
      <c r="R3129">
        <v>52</v>
      </c>
      <c r="S3129">
        <v>232</v>
      </c>
      <c r="T3129" s="54">
        <v>2775</v>
      </c>
      <c r="U3129" s="54">
        <v>646106</v>
      </c>
      <c r="X3129" s="54"/>
      <c r="Y3129" s="54"/>
      <c r="AB3129" s="54"/>
      <c r="AC3129" s="54"/>
      <c r="AF3129" s="54"/>
      <c r="AG3129" s="54"/>
      <c r="AJ3129" s="54"/>
      <c r="AK3129" s="54"/>
      <c r="AN3129" s="54"/>
      <c r="AO3129" s="54"/>
      <c r="AR3129" s="54"/>
      <c r="AS3129" s="54"/>
    </row>
    <row r="3130" spans="1:45" x14ac:dyDescent="0.2">
      <c r="A3130" s="143">
        <v>41190</v>
      </c>
      <c r="H3130" s="54"/>
      <c r="I3130" s="54"/>
      <c r="L3130" s="54"/>
      <c r="M3130" s="54"/>
      <c r="P3130" s="54"/>
      <c r="Q3130" s="54"/>
      <c r="T3130" s="54"/>
      <c r="U3130" s="54"/>
      <c r="X3130" s="54"/>
      <c r="Y3130" s="54"/>
      <c r="AB3130" s="54"/>
      <c r="AC3130" s="54"/>
      <c r="AF3130" s="54"/>
      <c r="AG3130" s="54"/>
      <c r="AJ3130" s="54"/>
      <c r="AK3130" s="54"/>
      <c r="AL3130">
        <v>5</v>
      </c>
      <c r="AM3130">
        <v>402</v>
      </c>
      <c r="AN3130" s="54">
        <v>2700</v>
      </c>
      <c r="AO3130" s="54">
        <v>1086480</v>
      </c>
      <c r="AP3130">
        <v>1</v>
      </c>
      <c r="AQ3130">
        <v>566</v>
      </c>
      <c r="AR3130" s="54">
        <v>2600</v>
      </c>
      <c r="AS3130" s="54">
        <v>1471600</v>
      </c>
    </row>
    <row r="3131" spans="1:45" x14ac:dyDescent="0.2">
      <c r="A3131" s="143">
        <v>41191</v>
      </c>
      <c r="B3131">
        <v>16</v>
      </c>
      <c r="C3131">
        <v>112</v>
      </c>
      <c r="D3131" s="54">
        <v>2683</v>
      </c>
      <c r="E3131" s="54">
        <v>296181</v>
      </c>
      <c r="F3131">
        <v>23</v>
      </c>
      <c r="G3131">
        <v>146</v>
      </c>
      <c r="H3131" s="54">
        <v>2825</v>
      </c>
      <c r="I3131" s="54">
        <v>399326</v>
      </c>
      <c r="J3131" s="146">
        <v>46</v>
      </c>
      <c r="K3131" s="146">
        <v>166</v>
      </c>
      <c r="L3131" s="54">
        <v>2817</v>
      </c>
      <c r="M3131" s="54">
        <v>469863</v>
      </c>
      <c r="N3131" s="146">
        <v>175</v>
      </c>
      <c r="O3131" s="146">
        <v>203</v>
      </c>
      <c r="P3131" s="54">
        <v>2888</v>
      </c>
      <c r="Q3131" s="54">
        <v>589933</v>
      </c>
      <c r="R3131" s="146">
        <v>393</v>
      </c>
      <c r="S3131" s="146">
        <v>228</v>
      </c>
      <c r="T3131" s="54">
        <v>2861</v>
      </c>
      <c r="U3131" s="54">
        <v>665099</v>
      </c>
      <c r="V3131" s="146">
        <v>41</v>
      </c>
      <c r="W3131" s="146">
        <v>178</v>
      </c>
      <c r="X3131" s="54">
        <v>2780</v>
      </c>
      <c r="Y3131" s="54">
        <v>771174</v>
      </c>
      <c r="Z3131" s="146">
        <v>32</v>
      </c>
      <c r="AA3131" s="146">
        <v>312</v>
      </c>
      <c r="AB3131" s="54">
        <v>2740</v>
      </c>
      <c r="AC3131" s="54">
        <v>860472</v>
      </c>
      <c r="AD3131" s="146">
        <v>100</v>
      </c>
      <c r="AE3131" s="146">
        <v>337</v>
      </c>
      <c r="AF3131" s="54">
        <v>2720</v>
      </c>
      <c r="AG3131" s="54">
        <v>925653</v>
      </c>
      <c r="AH3131" s="146">
        <v>18</v>
      </c>
      <c r="AI3131" s="146">
        <v>387</v>
      </c>
      <c r="AJ3131" s="54">
        <v>2720</v>
      </c>
      <c r="AK3131" s="54">
        <v>1058662</v>
      </c>
      <c r="AN3131" s="54"/>
      <c r="AO3131" s="54"/>
      <c r="AR3131" s="54"/>
      <c r="AS3131" s="54"/>
    </row>
    <row r="3132" spans="1:45" x14ac:dyDescent="0.2">
      <c r="A3132" s="143">
        <v>41193</v>
      </c>
      <c r="B3132">
        <v>2</v>
      </c>
      <c r="C3132">
        <v>104</v>
      </c>
      <c r="D3132" s="54">
        <v>2650</v>
      </c>
      <c r="E3132" s="54">
        <v>275600</v>
      </c>
      <c r="F3132">
        <v>18</v>
      </c>
      <c r="G3132">
        <v>149</v>
      </c>
      <c r="H3132" s="54">
        <v>2900</v>
      </c>
      <c r="I3132" s="54">
        <v>431778</v>
      </c>
      <c r="J3132" s="146">
        <v>29</v>
      </c>
      <c r="K3132" s="146">
        <v>162</v>
      </c>
      <c r="L3132" s="54">
        <v>2800</v>
      </c>
      <c r="M3132" s="54">
        <v>447079</v>
      </c>
      <c r="N3132" s="146">
        <v>58</v>
      </c>
      <c r="O3132" s="146">
        <v>196</v>
      </c>
      <c r="P3132" s="54">
        <v>2917</v>
      </c>
      <c r="Q3132" s="54">
        <v>575721</v>
      </c>
      <c r="R3132" s="146">
        <v>3</v>
      </c>
      <c r="S3132" s="146">
        <v>242</v>
      </c>
      <c r="T3132" s="54">
        <v>2760</v>
      </c>
      <c r="U3132" s="54">
        <v>682640</v>
      </c>
      <c r="V3132" s="146">
        <v>21</v>
      </c>
      <c r="W3132" s="146">
        <v>265</v>
      </c>
      <c r="X3132" s="54">
        <v>2880</v>
      </c>
      <c r="Y3132" s="54">
        <v>763063</v>
      </c>
      <c r="Z3132" s="146">
        <v>9</v>
      </c>
      <c r="AA3132" s="146">
        <v>298</v>
      </c>
      <c r="AB3132" s="54">
        <v>2700</v>
      </c>
      <c r="AC3132" s="54">
        <v>804600</v>
      </c>
      <c r="AD3132" s="146"/>
      <c r="AE3132" s="146"/>
      <c r="AF3132" s="54"/>
      <c r="AG3132" s="54"/>
      <c r="AH3132" s="146">
        <v>10</v>
      </c>
      <c r="AI3132" s="146">
        <v>380</v>
      </c>
      <c r="AJ3132" s="54">
        <v>2733</v>
      </c>
      <c r="AK3132" s="54">
        <v>1046844</v>
      </c>
      <c r="AN3132" s="54"/>
      <c r="AO3132" s="54"/>
      <c r="AP3132">
        <v>20</v>
      </c>
      <c r="AQ3132">
        <v>593</v>
      </c>
      <c r="AR3132" s="54">
        <v>4681</v>
      </c>
      <c r="AS3132" s="54">
        <v>1587282</v>
      </c>
    </row>
    <row r="3133" spans="1:45" x14ac:dyDescent="0.2">
      <c r="A3133" s="143">
        <v>41194</v>
      </c>
      <c r="D3133" s="54"/>
      <c r="E3133" s="54"/>
      <c r="H3133" s="54"/>
      <c r="I3133" s="54"/>
      <c r="L3133" s="54"/>
      <c r="M3133" s="54"/>
      <c r="P3133" s="54"/>
      <c r="Q3133" s="54"/>
      <c r="T3133" s="54"/>
      <c r="U3133" s="54"/>
      <c r="X3133" s="54"/>
      <c r="Y3133" s="54"/>
      <c r="AB3133" s="54"/>
      <c r="AC3133" s="54"/>
      <c r="AF3133" s="54"/>
      <c r="AG3133" s="54"/>
      <c r="AJ3133" s="54"/>
      <c r="AK3133" s="54"/>
      <c r="AN3133" s="54"/>
      <c r="AO3133" s="54"/>
      <c r="AR3133" s="54"/>
      <c r="AS3133" s="54"/>
    </row>
    <row r="3134" spans="1:45" x14ac:dyDescent="0.2">
      <c r="A3134" s="143">
        <v>41198</v>
      </c>
      <c r="D3134" s="54"/>
      <c r="E3134" s="54"/>
      <c r="F3134">
        <v>38</v>
      </c>
      <c r="G3134">
        <v>139</v>
      </c>
      <c r="H3134" s="54">
        <v>2950</v>
      </c>
      <c r="I3134" s="54">
        <v>408605</v>
      </c>
      <c r="J3134">
        <v>55</v>
      </c>
      <c r="K3134">
        <v>159</v>
      </c>
      <c r="L3134" s="54">
        <v>2925</v>
      </c>
      <c r="M3134" s="54">
        <v>467255</v>
      </c>
      <c r="N3134" s="146">
        <v>183</v>
      </c>
      <c r="O3134" s="146">
        <v>198</v>
      </c>
      <c r="P3134" s="54">
        <v>2864</v>
      </c>
      <c r="Q3134" s="54">
        <v>572873</v>
      </c>
      <c r="R3134" s="146">
        <v>215</v>
      </c>
      <c r="S3134" s="146">
        <v>238</v>
      </c>
      <c r="T3134" s="54">
        <v>2874</v>
      </c>
      <c r="U3134" s="54">
        <v>687576</v>
      </c>
      <c r="V3134" s="146">
        <v>22</v>
      </c>
      <c r="W3134" s="146">
        <v>252</v>
      </c>
      <c r="X3134" s="54">
        <v>2860</v>
      </c>
      <c r="Y3134" s="54">
        <v>719420</v>
      </c>
      <c r="Z3134" s="146">
        <v>83</v>
      </c>
      <c r="AA3134" s="146">
        <v>302</v>
      </c>
      <c r="AB3134" s="54">
        <v>2772</v>
      </c>
      <c r="AC3134" s="54">
        <v>843064</v>
      </c>
      <c r="AD3134" s="146">
        <v>42</v>
      </c>
      <c r="AE3134" s="146">
        <v>324</v>
      </c>
      <c r="AF3134" s="54">
        <v>2860</v>
      </c>
      <c r="AG3134" s="54">
        <v>927053</v>
      </c>
      <c r="AJ3134" s="54"/>
      <c r="AK3134" s="54"/>
      <c r="AL3134">
        <v>2</v>
      </c>
      <c r="AM3134" s="146">
        <v>449</v>
      </c>
      <c r="AN3134" s="54">
        <v>2625</v>
      </c>
      <c r="AO3134" s="54">
        <v>1178350</v>
      </c>
      <c r="AP3134" s="146">
        <v>2</v>
      </c>
      <c r="AQ3134" s="146">
        <v>626</v>
      </c>
      <c r="AR3134" s="54">
        <v>2650</v>
      </c>
      <c r="AS3134" s="54">
        <v>1656300</v>
      </c>
    </row>
    <row r="3135" spans="1:45" x14ac:dyDescent="0.2">
      <c r="A3135" s="143">
        <v>41200</v>
      </c>
      <c r="D3135" s="54"/>
      <c r="E3135" s="54"/>
      <c r="H3135" s="54"/>
      <c r="I3135" s="54"/>
      <c r="J3135">
        <v>5</v>
      </c>
      <c r="K3135">
        <v>154</v>
      </c>
      <c r="L3135" s="54">
        <v>2850</v>
      </c>
      <c r="M3135" s="54">
        <v>440040</v>
      </c>
      <c r="N3135" s="146">
        <v>4</v>
      </c>
      <c r="O3135" s="146">
        <v>181</v>
      </c>
      <c r="P3135" s="54">
        <v>2950</v>
      </c>
      <c r="Q3135" s="54">
        <v>533950</v>
      </c>
      <c r="R3135" s="146">
        <v>78</v>
      </c>
      <c r="S3135" s="146">
        <v>222</v>
      </c>
      <c r="T3135" s="54">
        <v>2925</v>
      </c>
      <c r="U3135" s="54">
        <v>651982</v>
      </c>
      <c r="V3135" s="146">
        <v>46</v>
      </c>
      <c r="W3135" s="146">
        <v>256</v>
      </c>
      <c r="X3135" s="54">
        <v>2870</v>
      </c>
      <c r="Y3135" s="54">
        <v>736115</v>
      </c>
      <c r="Z3135" s="146">
        <v>98</v>
      </c>
      <c r="AA3135" s="146">
        <v>296</v>
      </c>
      <c r="AB3135" s="54">
        <v>2816</v>
      </c>
      <c r="AC3135" s="54">
        <v>833242</v>
      </c>
      <c r="AD3135" s="146">
        <v>51</v>
      </c>
      <c r="AE3135" s="146">
        <v>338</v>
      </c>
      <c r="AF3135" s="54">
        <v>2820</v>
      </c>
      <c r="AG3135" s="54">
        <v>951944</v>
      </c>
      <c r="AH3135" s="146">
        <v>14</v>
      </c>
      <c r="AI3135" s="146">
        <v>367</v>
      </c>
      <c r="AJ3135" s="54">
        <v>2800</v>
      </c>
      <c r="AK3135" s="54">
        <v>1027600</v>
      </c>
      <c r="AM3135" s="146"/>
      <c r="AN3135" s="54"/>
      <c r="AO3135" s="54"/>
      <c r="AP3135" s="146">
        <v>3</v>
      </c>
      <c r="AQ3135" s="146">
        <v>743</v>
      </c>
      <c r="AR3135" s="54">
        <v>2633</v>
      </c>
      <c r="AS3135" s="54">
        <v>1959973</v>
      </c>
    </row>
    <row r="3136" spans="1:45" x14ac:dyDescent="0.2">
      <c r="A3136" s="143">
        <v>41200</v>
      </c>
      <c r="D3136" s="54"/>
      <c r="E3136" s="54"/>
      <c r="H3136" s="54"/>
      <c r="I3136" s="54"/>
      <c r="L3136" s="54"/>
      <c r="M3136" s="54"/>
      <c r="P3136" s="54"/>
      <c r="Q3136" s="54"/>
      <c r="T3136" s="54"/>
      <c r="U3136" s="54"/>
      <c r="X3136" s="54"/>
      <c r="Y3136" s="54"/>
      <c r="Z3136">
        <v>1</v>
      </c>
      <c r="AA3136">
        <v>290</v>
      </c>
      <c r="AB3136" s="54">
        <v>2100</v>
      </c>
      <c r="AC3136" s="54">
        <v>609000</v>
      </c>
      <c r="AF3136" s="54"/>
      <c r="AG3136" s="54"/>
      <c r="AH3136">
        <v>1</v>
      </c>
      <c r="AI3136">
        <v>378</v>
      </c>
      <c r="AJ3136" s="54">
        <v>2500</v>
      </c>
      <c r="AK3136" s="54">
        <v>945000</v>
      </c>
      <c r="AN3136" s="54"/>
      <c r="AO3136" s="54"/>
      <c r="AP3136">
        <v>5</v>
      </c>
      <c r="AQ3136">
        <v>577</v>
      </c>
      <c r="AR3136" s="54">
        <v>2760</v>
      </c>
      <c r="AS3136" s="54">
        <v>1585360</v>
      </c>
    </row>
    <row r="3137" spans="1:45" x14ac:dyDescent="0.2">
      <c r="A3137" s="143">
        <v>41204</v>
      </c>
      <c r="D3137" s="54"/>
      <c r="E3137" s="54"/>
      <c r="H3137" s="54"/>
      <c r="I3137" s="54"/>
      <c r="J3137">
        <v>30</v>
      </c>
      <c r="K3137">
        <v>171</v>
      </c>
      <c r="L3137" s="54">
        <v>3025</v>
      </c>
      <c r="M3137" s="54">
        <v>515330</v>
      </c>
      <c r="N3137">
        <v>64</v>
      </c>
      <c r="O3137">
        <v>195</v>
      </c>
      <c r="P3137" s="54">
        <v>2933</v>
      </c>
      <c r="Q3137" s="54">
        <v>574355</v>
      </c>
      <c r="T3137" s="54"/>
      <c r="U3137" s="54"/>
      <c r="V3137">
        <v>21</v>
      </c>
      <c r="W3137">
        <v>260</v>
      </c>
      <c r="X3137" s="54">
        <v>2860</v>
      </c>
      <c r="Y3137" s="54">
        <v>743600</v>
      </c>
      <c r="Z3137" s="146">
        <v>57</v>
      </c>
      <c r="AA3137" s="146">
        <v>301</v>
      </c>
      <c r="AB3137" s="54">
        <v>2867</v>
      </c>
      <c r="AC3137" s="54">
        <v>862488</v>
      </c>
      <c r="AD3137" s="146">
        <v>18</v>
      </c>
      <c r="AE3137" s="146">
        <v>353</v>
      </c>
      <c r="AF3137" s="54">
        <v>2920</v>
      </c>
      <c r="AG3137" s="54">
        <v>1032058</v>
      </c>
      <c r="AJ3137" s="54"/>
      <c r="AK3137" s="54"/>
      <c r="AN3137" s="54"/>
      <c r="AO3137" s="54"/>
      <c r="AR3137" s="54"/>
      <c r="AS3137" s="54"/>
    </row>
    <row r="3138" spans="1:45" x14ac:dyDescent="0.2">
      <c r="A3138" s="143">
        <v>41205</v>
      </c>
      <c r="D3138" s="54"/>
      <c r="E3138" s="54"/>
      <c r="H3138" s="54"/>
      <c r="I3138" s="54"/>
      <c r="L3138" s="54"/>
      <c r="M3138" s="54"/>
      <c r="P3138" s="54"/>
      <c r="Q3138" s="54"/>
      <c r="T3138" s="54"/>
      <c r="U3138" s="54"/>
      <c r="X3138" s="54"/>
      <c r="Y3138" s="54"/>
      <c r="AB3138" s="54"/>
      <c r="AC3138" s="54"/>
      <c r="AF3138" s="54"/>
      <c r="AG3138" s="54"/>
      <c r="AJ3138" s="54"/>
      <c r="AK3138" s="54"/>
      <c r="AL3138">
        <v>15</v>
      </c>
      <c r="AM3138">
        <v>468</v>
      </c>
      <c r="AN3138" s="54">
        <v>2723</v>
      </c>
      <c r="AO3138" s="54">
        <v>1278361</v>
      </c>
      <c r="AP3138">
        <v>6</v>
      </c>
      <c r="AQ3138">
        <v>651</v>
      </c>
      <c r="AR3138" s="54">
        <v>2633</v>
      </c>
      <c r="AS3138" s="54">
        <v>1711467</v>
      </c>
    </row>
    <row r="3139" spans="1:45" x14ac:dyDescent="0.2">
      <c r="A3139" s="143">
        <v>41207</v>
      </c>
      <c r="B3139">
        <v>17</v>
      </c>
      <c r="C3139">
        <v>109</v>
      </c>
      <c r="D3139" s="54">
        <v>3100</v>
      </c>
      <c r="E3139" s="54">
        <v>338812</v>
      </c>
      <c r="F3139">
        <v>37</v>
      </c>
      <c r="G3139">
        <v>144</v>
      </c>
      <c r="H3139" s="54">
        <v>3200</v>
      </c>
      <c r="I3139" s="54">
        <v>465095</v>
      </c>
      <c r="J3139" s="146">
        <v>7</v>
      </c>
      <c r="K3139" s="146">
        <v>169</v>
      </c>
      <c r="L3139" s="54">
        <v>2950</v>
      </c>
      <c r="M3139" s="54">
        <v>510557</v>
      </c>
      <c r="N3139" s="146">
        <v>53</v>
      </c>
      <c r="O3139" s="146">
        <v>193</v>
      </c>
      <c r="P3139" s="54">
        <v>3008</v>
      </c>
      <c r="Q3139" s="54">
        <v>581711</v>
      </c>
      <c r="R3139" s="146">
        <v>50</v>
      </c>
      <c r="S3139" s="146">
        <v>235</v>
      </c>
      <c r="T3139" s="54">
        <v>2927</v>
      </c>
      <c r="U3139" s="54">
        <v>688758</v>
      </c>
      <c r="V3139" s="146">
        <v>65</v>
      </c>
      <c r="W3139" s="146">
        <v>253</v>
      </c>
      <c r="X3139" s="54">
        <v>2883</v>
      </c>
      <c r="Y3139" s="54">
        <v>730460</v>
      </c>
      <c r="Z3139" s="146">
        <v>54</v>
      </c>
      <c r="AA3139" s="146">
        <v>302</v>
      </c>
      <c r="AB3139" s="54">
        <v>2796</v>
      </c>
      <c r="AC3139" s="54">
        <v>848447</v>
      </c>
      <c r="AF3139" s="54"/>
      <c r="AG3139" s="54"/>
      <c r="AH3139">
        <v>1</v>
      </c>
      <c r="AI3139">
        <v>382</v>
      </c>
      <c r="AJ3139" s="54">
        <v>2700</v>
      </c>
      <c r="AK3139" s="54">
        <v>1031400</v>
      </c>
      <c r="AN3139" s="54"/>
      <c r="AO3139" s="54"/>
      <c r="AP3139">
        <v>4</v>
      </c>
      <c r="AQ3139">
        <v>672</v>
      </c>
      <c r="AR3139" s="54">
        <v>2770</v>
      </c>
      <c r="AS3139" s="54">
        <v>1860120</v>
      </c>
    </row>
    <row r="3140" spans="1:45" x14ac:dyDescent="0.2">
      <c r="A3140" s="143">
        <v>41207</v>
      </c>
      <c r="B3140">
        <v>23</v>
      </c>
      <c r="C3140">
        <v>105</v>
      </c>
      <c r="D3140" s="54">
        <v>2700</v>
      </c>
      <c r="E3140" s="54">
        <v>283852</v>
      </c>
      <c r="F3140">
        <v>24</v>
      </c>
      <c r="G3140">
        <v>138</v>
      </c>
      <c r="H3140" s="54">
        <v>2875</v>
      </c>
      <c r="I3140" s="54">
        <v>393104</v>
      </c>
      <c r="J3140" s="146">
        <v>72</v>
      </c>
      <c r="K3140" s="146">
        <v>172</v>
      </c>
      <c r="L3140" s="54">
        <v>2967</v>
      </c>
      <c r="M3140" s="54">
        <v>512831</v>
      </c>
      <c r="N3140" s="146">
        <v>281</v>
      </c>
      <c r="O3140" s="146">
        <v>203</v>
      </c>
      <c r="P3140" s="54">
        <v>2878</v>
      </c>
      <c r="Q3140" s="54">
        <v>592339</v>
      </c>
      <c r="R3140" s="146">
        <v>158</v>
      </c>
      <c r="S3140" s="146">
        <v>236</v>
      </c>
      <c r="T3140" s="54">
        <v>2848</v>
      </c>
      <c r="U3140" s="54">
        <v>674466</v>
      </c>
      <c r="V3140" s="146">
        <v>167</v>
      </c>
      <c r="W3140" s="146">
        <v>261</v>
      </c>
      <c r="X3140" s="54">
        <v>2815</v>
      </c>
      <c r="Y3140" s="54">
        <v>733508</v>
      </c>
      <c r="Z3140" s="146">
        <v>167</v>
      </c>
      <c r="AA3140" s="146">
        <v>298</v>
      </c>
      <c r="AB3140" s="54">
        <v>2790</v>
      </c>
      <c r="AC3140" s="54">
        <v>835846</v>
      </c>
      <c r="AD3140" s="146">
        <v>62</v>
      </c>
      <c r="AE3140" s="146">
        <v>330</v>
      </c>
      <c r="AF3140" s="54">
        <v>2645</v>
      </c>
      <c r="AG3140" s="54">
        <v>916857</v>
      </c>
      <c r="AJ3140" s="54"/>
      <c r="AK3140" s="54"/>
      <c r="AN3140" s="54"/>
      <c r="AO3140" s="54"/>
      <c r="AP3140">
        <v>10</v>
      </c>
      <c r="AQ3140">
        <v>577</v>
      </c>
      <c r="AR3140" s="54">
        <v>2825</v>
      </c>
      <c r="AS3140" s="54">
        <v>1623690</v>
      </c>
    </row>
    <row r="3141" spans="1:45" x14ac:dyDescent="0.2">
      <c r="A3141" s="143">
        <v>41208</v>
      </c>
      <c r="D3141" s="54"/>
      <c r="E3141" s="54"/>
      <c r="H3141" s="54"/>
      <c r="I3141" s="54"/>
      <c r="L3141" s="54"/>
      <c r="M3141" s="54"/>
      <c r="P3141" s="54"/>
      <c r="Q3141" s="54"/>
      <c r="T3141" s="54"/>
      <c r="U3141" s="54"/>
      <c r="X3141" s="54"/>
      <c r="Y3141" s="54"/>
      <c r="AB3141" s="54"/>
      <c r="AC3141" s="54"/>
      <c r="AF3141" s="54"/>
      <c r="AG3141" s="54"/>
      <c r="AH3141">
        <v>1</v>
      </c>
      <c r="AI3141">
        <v>396</v>
      </c>
      <c r="AJ3141" s="54">
        <v>2650</v>
      </c>
      <c r="AK3141" s="54">
        <v>1049400</v>
      </c>
      <c r="AN3141" s="54"/>
      <c r="AO3141" s="54"/>
      <c r="AP3141">
        <v>6</v>
      </c>
      <c r="AQ3141">
        <v>641</v>
      </c>
      <c r="AR3141" s="54">
        <v>2650</v>
      </c>
      <c r="AS3141" s="54">
        <v>1690350</v>
      </c>
    </row>
    <row r="3142" spans="1:45" x14ac:dyDescent="0.2">
      <c r="A3142" s="143">
        <v>41211</v>
      </c>
      <c r="D3142" s="54"/>
      <c r="E3142" s="54"/>
      <c r="F3142">
        <v>2</v>
      </c>
      <c r="G3142">
        <v>145</v>
      </c>
      <c r="H3142" s="54">
        <v>2800</v>
      </c>
      <c r="I3142" s="54">
        <v>406000</v>
      </c>
      <c r="J3142">
        <v>21</v>
      </c>
      <c r="K3142">
        <v>168</v>
      </c>
      <c r="L3142" s="54">
        <v>3050</v>
      </c>
      <c r="M3142" s="54">
        <v>513852</v>
      </c>
      <c r="N3142" s="146">
        <v>120</v>
      </c>
      <c r="O3142" s="146">
        <v>195</v>
      </c>
      <c r="P3142" s="54">
        <v>2917</v>
      </c>
      <c r="Q3142" s="54">
        <v>581368</v>
      </c>
      <c r="T3142" s="54"/>
      <c r="U3142" s="54"/>
      <c r="X3142" s="54"/>
      <c r="Y3142" s="54"/>
      <c r="Z3142" s="146">
        <v>25</v>
      </c>
      <c r="AA3142" s="146">
        <v>298</v>
      </c>
      <c r="AB3142" s="54">
        <v>2740</v>
      </c>
      <c r="AC3142" s="54">
        <v>828858</v>
      </c>
      <c r="AF3142" s="54"/>
      <c r="AG3142" s="54"/>
      <c r="AJ3142" s="54"/>
      <c r="AK3142" s="54"/>
      <c r="AN3142" s="54"/>
      <c r="AO3142" s="54"/>
      <c r="AR3142" s="54"/>
      <c r="AS3142" s="54"/>
    </row>
    <row r="3143" spans="1:45" x14ac:dyDescent="0.2">
      <c r="A3143" s="143">
        <v>41212</v>
      </c>
      <c r="D3143" s="54"/>
      <c r="E3143" s="54"/>
      <c r="H3143" s="54"/>
      <c r="I3143" s="54"/>
      <c r="L3143" s="54"/>
      <c r="M3143" s="54"/>
      <c r="N3143" s="146"/>
      <c r="O3143" s="146"/>
      <c r="P3143" s="54"/>
      <c r="Q3143" s="54"/>
      <c r="R3143" s="146"/>
      <c r="S3143" s="146"/>
      <c r="T3143" s="54"/>
      <c r="U3143" s="54"/>
      <c r="V3143" s="146"/>
      <c r="W3143" s="146"/>
      <c r="X3143" s="54"/>
      <c r="Y3143" s="54"/>
      <c r="Z3143" s="146"/>
      <c r="AA3143" s="146"/>
      <c r="AB3143" s="54"/>
      <c r="AC3143" s="54"/>
      <c r="AD3143">
        <v>2</v>
      </c>
      <c r="AE3143">
        <v>351</v>
      </c>
      <c r="AF3143" s="54">
        <v>2550</v>
      </c>
      <c r="AG3143" s="54">
        <v>895050</v>
      </c>
      <c r="AJ3143" s="54"/>
      <c r="AK3143" s="54"/>
      <c r="AL3143">
        <v>4</v>
      </c>
      <c r="AM3143">
        <v>454</v>
      </c>
      <c r="AN3143" s="54">
        <v>2750</v>
      </c>
      <c r="AO3143" s="54">
        <v>1249875</v>
      </c>
      <c r="AP3143">
        <v>3</v>
      </c>
      <c r="AQ3143">
        <v>755</v>
      </c>
      <c r="AR3143" s="54">
        <v>2763</v>
      </c>
      <c r="AS3143" s="54">
        <v>2101453</v>
      </c>
    </row>
    <row r="3144" spans="1:45" x14ac:dyDescent="0.2">
      <c r="A3144" s="143">
        <v>41212</v>
      </c>
      <c r="D3144" s="54"/>
      <c r="E3144" s="54"/>
      <c r="J3144">
        <v>65</v>
      </c>
      <c r="K3144">
        <v>168</v>
      </c>
      <c r="L3144" s="54">
        <v>2970</v>
      </c>
      <c r="M3144" s="54">
        <v>498406</v>
      </c>
      <c r="N3144" s="146">
        <v>114</v>
      </c>
      <c r="O3144" s="146">
        <v>202</v>
      </c>
      <c r="P3144" s="54">
        <v>2962</v>
      </c>
      <c r="Q3144" s="54">
        <v>595950</v>
      </c>
      <c r="R3144" s="146">
        <v>89</v>
      </c>
      <c r="S3144" s="146">
        <v>232</v>
      </c>
      <c r="T3144" s="54">
        <v>2898</v>
      </c>
      <c r="U3144" s="54">
        <v>675175</v>
      </c>
      <c r="V3144" s="146">
        <v>141</v>
      </c>
      <c r="W3144" s="146">
        <v>265</v>
      </c>
      <c r="X3144" s="54">
        <v>2855</v>
      </c>
      <c r="Y3144" s="54">
        <v>758558</v>
      </c>
      <c r="Z3144" s="146">
        <v>54</v>
      </c>
      <c r="AA3144" s="146">
        <v>299</v>
      </c>
      <c r="AB3144" s="54">
        <v>2833</v>
      </c>
      <c r="AC3144" s="54">
        <v>848656</v>
      </c>
      <c r="AD3144" s="146">
        <v>6</v>
      </c>
      <c r="AE3144" s="146">
        <v>327</v>
      </c>
      <c r="AF3144" s="54">
        <v>2780</v>
      </c>
      <c r="AG3144" s="54">
        <v>909987</v>
      </c>
      <c r="AN3144" s="146"/>
      <c r="AO3144" s="146"/>
      <c r="AP3144" s="146">
        <v>3</v>
      </c>
      <c r="AQ3144" s="146">
        <v>517</v>
      </c>
      <c r="AR3144" s="54">
        <v>2713</v>
      </c>
      <c r="AS3144" s="54">
        <v>1402733</v>
      </c>
    </row>
    <row r="3145" spans="1:45" x14ac:dyDescent="0.2">
      <c r="A3145" s="143">
        <v>41213</v>
      </c>
      <c r="D3145" s="54"/>
      <c r="E3145" s="54"/>
      <c r="AP3145">
        <v>6</v>
      </c>
      <c r="AQ3145">
        <v>679</v>
      </c>
      <c r="AR3145" s="54">
        <v>2637</v>
      </c>
      <c r="AS3145" s="54">
        <v>1793407</v>
      </c>
    </row>
    <row r="3146" spans="1:45" x14ac:dyDescent="0.2">
      <c r="B3146" s="81"/>
      <c r="C3146" s="81"/>
      <c r="D3146" s="81"/>
      <c r="E3146" s="81"/>
      <c r="F3146" s="81"/>
      <c r="G3146" s="81"/>
      <c r="H3146" s="81"/>
      <c r="I3146" s="81"/>
      <c r="J3146" s="81"/>
      <c r="K3146" s="81"/>
      <c r="L3146" s="81"/>
      <c r="M3146" s="81"/>
      <c r="N3146" s="81"/>
      <c r="O3146" s="81"/>
      <c r="P3146" s="81"/>
      <c r="Q3146" s="81"/>
      <c r="R3146" s="81"/>
      <c r="S3146" s="81"/>
      <c r="T3146" s="81"/>
      <c r="U3146" s="81"/>
      <c r="V3146" s="81"/>
      <c r="W3146" s="81"/>
      <c r="X3146" s="81"/>
      <c r="Y3146" s="81"/>
      <c r="Z3146" s="81"/>
      <c r="AA3146" s="81"/>
      <c r="AB3146" s="81"/>
      <c r="AC3146" s="81"/>
      <c r="AD3146" s="81"/>
      <c r="AE3146" s="81"/>
      <c r="AF3146" s="81"/>
      <c r="AG3146" s="81"/>
      <c r="AH3146" s="81"/>
      <c r="AI3146" s="81"/>
      <c r="AJ3146" s="81"/>
      <c r="AK3146" s="81"/>
      <c r="AL3146" s="81"/>
      <c r="AM3146" s="81"/>
      <c r="AN3146" s="81"/>
      <c r="AO3146" s="81"/>
      <c r="AP3146" s="81"/>
      <c r="AQ3146" s="81"/>
      <c r="AR3146" s="81"/>
      <c r="AS3146" s="81"/>
    </row>
    <row r="3147" spans="1:45" x14ac:dyDescent="0.2">
      <c r="D3147" s="54"/>
      <c r="E3147" s="54"/>
    </row>
    <row r="3148" spans="1:45" x14ac:dyDescent="0.2">
      <c r="A3148" s="51">
        <v>41214</v>
      </c>
      <c r="AL3148">
        <v>30</v>
      </c>
      <c r="AM3148">
        <v>477</v>
      </c>
      <c r="AN3148">
        <v>2760</v>
      </c>
      <c r="AO3148">
        <v>1314377</v>
      </c>
      <c r="AP3148">
        <v>3</v>
      </c>
      <c r="AQ3148">
        <v>603</v>
      </c>
      <c r="AR3148" s="54">
        <v>2717</v>
      </c>
      <c r="AS3148" s="54">
        <v>1637700</v>
      </c>
    </row>
    <row r="3149" spans="1:45" x14ac:dyDescent="0.2">
      <c r="A3149" s="51">
        <v>41214</v>
      </c>
      <c r="B3149">
        <v>4</v>
      </c>
      <c r="C3149">
        <v>106</v>
      </c>
      <c r="D3149">
        <v>2625</v>
      </c>
      <c r="E3149">
        <v>280650</v>
      </c>
      <c r="J3149">
        <v>25</v>
      </c>
      <c r="K3149">
        <v>168</v>
      </c>
      <c r="L3149">
        <v>2950</v>
      </c>
      <c r="M3149">
        <v>497224</v>
      </c>
      <c r="N3149">
        <v>113</v>
      </c>
      <c r="O3149">
        <v>202</v>
      </c>
      <c r="P3149">
        <v>2925</v>
      </c>
      <c r="Q3149">
        <v>591512</v>
      </c>
      <c r="R3149">
        <v>222</v>
      </c>
      <c r="S3149">
        <v>233</v>
      </c>
      <c r="T3149">
        <v>2846</v>
      </c>
      <c r="U3149">
        <v>663928</v>
      </c>
      <c r="V3149">
        <v>23</v>
      </c>
      <c r="W3149">
        <v>258</v>
      </c>
      <c r="X3149">
        <v>2700</v>
      </c>
      <c r="Y3149">
        <v>697774</v>
      </c>
      <c r="Z3149">
        <v>38</v>
      </c>
      <c r="AA3149">
        <v>293</v>
      </c>
      <c r="AB3149">
        <v>2820</v>
      </c>
      <c r="AC3149">
        <v>827299</v>
      </c>
      <c r="AD3149">
        <v>1</v>
      </c>
      <c r="AE3149">
        <v>336</v>
      </c>
      <c r="AF3149">
        <v>2600</v>
      </c>
      <c r="AG3149">
        <v>873600</v>
      </c>
      <c r="AP3149">
        <v>1</v>
      </c>
      <c r="AQ3149">
        <v>458</v>
      </c>
      <c r="AR3149" s="54">
        <v>2760</v>
      </c>
      <c r="AS3149" s="54">
        <v>1264080</v>
      </c>
    </row>
    <row r="3150" spans="1:45" x14ac:dyDescent="0.2">
      <c r="A3150" s="87">
        <v>41215</v>
      </c>
      <c r="F3150">
        <v>16</v>
      </c>
      <c r="G3150">
        <v>133</v>
      </c>
      <c r="H3150">
        <v>2750</v>
      </c>
      <c r="I3150">
        <v>365062</v>
      </c>
      <c r="N3150">
        <v>56</v>
      </c>
      <c r="O3150">
        <v>194</v>
      </c>
      <c r="P3150">
        <v>2917</v>
      </c>
      <c r="Q3150">
        <v>566075</v>
      </c>
      <c r="R3150">
        <v>100</v>
      </c>
      <c r="S3150">
        <v>223</v>
      </c>
      <c r="T3150">
        <v>2900</v>
      </c>
      <c r="U3150">
        <v>646700</v>
      </c>
      <c r="Z3150">
        <v>21</v>
      </c>
      <c r="AA3150">
        <v>317</v>
      </c>
      <c r="AB3150">
        <v>2770</v>
      </c>
      <c r="AC3150">
        <v>888495</v>
      </c>
      <c r="AD3150">
        <v>54</v>
      </c>
      <c r="AE3150">
        <v>345</v>
      </c>
      <c r="AF3150">
        <v>2780</v>
      </c>
      <c r="AG3150">
        <v>958881</v>
      </c>
    </row>
    <row r="3151" spans="1:45" x14ac:dyDescent="0.2">
      <c r="A3151" s="51">
        <v>41219</v>
      </c>
      <c r="F3151">
        <v>15</v>
      </c>
      <c r="G3151">
        <v>147</v>
      </c>
      <c r="H3151">
        <v>2800</v>
      </c>
      <c r="I3151">
        <v>412533</v>
      </c>
      <c r="J3151">
        <v>38</v>
      </c>
      <c r="K3151">
        <v>162</v>
      </c>
      <c r="L3151">
        <v>2950</v>
      </c>
      <c r="M3151">
        <v>478987</v>
      </c>
      <c r="N3151">
        <v>129</v>
      </c>
      <c r="O3151">
        <v>194</v>
      </c>
      <c r="P3151">
        <v>2893</v>
      </c>
      <c r="Q3151">
        <v>562046</v>
      </c>
      <c r="R3151">
        <v>174</v>
      </c>
      <c r="S3151">
        <v>232</v>
      </c>
      <c r="T3151">
        <v>2772</v>
      </c>
      <c r="U3151">
        <v>657512</v>
      </c>
      <c r="V3151">
        <v>40</v>
      </c>
      <c r="W3151">
        <v>260</v>
      </c>
      <c r="X3151">
        <v>2850</v>
      </c>
      <c r="Y3151">
        <v>742188</v>
      </c>
      <c r="Z3151">
        <v>80</v>
      </c>
      <c r="AA3151">
        <v>305</v>
      </c>
      <c r="AB3151">
        <v>2790</v>
      </c>
      <c r="AC3151">
        <v>851675</v>
      </c>
      <c r="AD3151">
        <v>55</v>
      </c>
      <c r="AE3151">
        <v>343</v>
      </c>
      <c r="AF3151">
        <v>2813</v>
      </c>
      <c r="AG3151">
        <v>966524</v>
      </c>
      <c r="AH3151">
        <v>37</v>
      </c>
      <c r="AI3151">
        <v>367</v>
      </c>
      <c r="AJ3151">
        <v>2820</v>
      </c>
      <c r="AK3151">
        <v>1036083</v>
      </c>
      <c r="AL3151">
        <v>2</v>
      </c>
      <c r="AM3151">
        <v>412</v>
      </c>
      <c r="AN3151">
        <v>2800</v>
      </c>
      <c r="AO3151">
        <v>1154100</v>
      </c>
    </row>
    <row r="3152" spans="1:45" x14ac:dyDescent="0.2">
      <c r="A3152" s="51">
        <v>41221</v>
      </c>
      <c r="AH3152">
        <v>3</v>
      </c>
      <c r="AI3152">
        <v>384</v>
      </c>
      <c r="AJ3152">
        <v>2750</v>
      </c>
      <c r="AK3152">
        <v>1056000</v>
      </c>
      <c r="AL3152">
        <v>17</v>
      </c>
      <c r="AM3152">
        <v>454</v>
      </c>
      <c r="AN3152">
        <v>2778</v>
      </c>
      <c r="AO3152">
        <v>1278434</v>
      </c>
      <c r="AP3152">
        <v>1</v>
      </c>
      <c r="AQ3152">
        <v>784</v>
      </c>
      <c r="AR3152">
        <v>2400</v>
      </c>
      <c r="AS3152">
        <v>1081600</v>
      </c>
    </row>
    <row r="3153" spans="1:45" x14ac:dyDescent="0.2">
      <c r="A3153" s="51">
        <v>41221</v>
      </c>
      <c r="B3153">
        <v>2</v>
      </c>
      <c r="C3153">
        <v>119</v>
      </c>
      <c r="D3153">
        <v>2750</v>
      </c>
      <c r="E3153">
        <v>327250</v>
      </c>
      <c r="J3153">
        <v>48</v>
      </c>
      <c r="K3153">
        <v>169</v>
      </c>
      <c r="L3153">
        <v>2950</v>
      </c>
      <c r="M3153">
        <v>496933</v>
      </c>
      <c r="N3153">
        <v>136</v>
      </c>
      <c r="O3153">
        <v>210</v>
      </c>
      <c r="P3153">
        <v>2958</v>
      </c>
      <c r="Q3153">
        <v>619856</v>
      </c>
      <c r="R3153">
        <v>70</v>
      </c>
      <c r="S3153">
        <v>233</v>
      </c>
      <c r="T3153">
        <v>3020</v>
      </c>
      <c r="U3153">
        <v>705017</v>
      </c>
      <c r="V3153">
        <v>42</v>
      </c>
      <c r="W3153">
        <v>264</v>
      </c>
      <c r="X3153">
        <v>2930</v>
      </c>
      <c r="Y3153">
        <v>773897</v>
      </c>
      <c r="Z3153">
        <v>41</v>
      </c>
      <c r="AA3153">
        <v>292</v>
      </c>
      <c r="AB3153">
        <v>2970</v>
      </c>
      <c r="AC3153">
        <v>866642</v>
      </c>
      <c r="AL3153">
        <v>12</v>
      </c>
      <c r="AM3153">
        <v>404</v>
      </c>
      <c r="AN3153">
        <v>2800</v>
      </c>
      <c r="AO3153">
        <v>1131667</v>
      </c>
      <c r="AP3153">
        <v>2</v>
      </c>
      <c r="AQ3153">
        <v>745</v>
      </c>
      <c r="AR3153">
        <v>2740</v>
      </c>
      <c r="AS3153">
        <v>2041300</v>
      </c>
    </row>
    <row r="3154" spans="1:45" x14ac:dyDescent="0.2">
      <c r="A3154" s="51">
        <v>41222</v>
      </c>
      <c r="B3154">
        <v>5</v>
      </c>
      <c r="C3154">
        <v>122</v>
      </c>
      <c r="D3154">
        <v>2875</v>
      </c>
      <c r="E3154">
        <v>348860</v>
      </c>
      <c r="J3154">
        <v>11</v>
      </c>
      <c r="K3154">
        <v>170</v>
      </c>
      <c r="L3154">
        <v>2900</v>
      </c>
      <c r="M3154">
        <v>493527</v>
      </c>
      <c r="N3154">
        <v>105</v>
      </c>
      <c r="O3154">
        <v>204</v>
      </c>
      <c r="P3154">
        <v>2925</v>
      </c>
      <c r="Q3154">
        <v>601528</v>
      </c>
      <c r="V3154">
        <v>54</v>
      </c>
      <c r="W3154">
        <v>263</v>
      </c>
      <c r="X3154">
        <v>2905</v>
      </c>
      <c r="Y3154">
        <v>765990</v>
      </c>
      <c r="Z3154">
        <v>1</v>
      </c>
      <c r="AA3154">
        <v>290</v>
      </c>
      <c r="AB3154">
        <v>2500</v>
      </c>
      <c r="AC3154">
        <v>725000</v>
      </c>
      <c r="AD3154">
        <v>6</v>
      </c>
      <c r="AE3154">
        <v>342</v>
      </c>
      <c r="AF3154">
        <v>2643</v>
      </c>
      <c r="AG3154">
        <v>908027</v>
      </c>
      <c r="AL3154">
        <v>2</v>
      </c>
      <c r="AM3154">
        <v>429</v>
      </c>
      <c r="AN3154">
        <v>2850</v>
      </c>
      <c r="AO3154">
        <v>1222650</v>
      </c>
      <c r="AP3154">
        <v>4</v>
      </c>
      <c r="AQ3154">
        <v>570</v>
      </c>
      <c r="AR3154">
        <v>2775</v>
      </c>
      <c r="AS3154">
        <v>1579375</v>
      </c>
    </row>
    <row r="3155" spans="1:45" x14ac:dyDescent="0.2">
      <c r="A3155" s="51">
        <v>41226</v>
      </c>
      <c r="B3155">
        <v>11</v>
      </c>
      <c r="C3155">
        <v>121</v>
      </c>
      <c r="D3155">
        <v>2550</v>
      </c>
      <c r="E3155">
        <v>319855</v>
      </c>
      <c r="F3155">
        <v>3</v>
      </c>
      <c r="G3155">
        <v>131</v>
      </c>
      <c r="H3155">
        <v>2700</v>
      </c>
      <c r="I3155">
        <v>352800</v>
      </c>
      <c r="J3155">
        <v>107</v>
      </c>
      <c r="K3155">
        <v>166</v>
      </c>
      <c r="L3155">
        <v>2917</v>
      </c>
      <c r="M3155">
        <v>487050</v>
      </c>
      <c r="N3155">
        <v>184</v>
      </c>
      <c r="O3155">
        <v>198</v>
      </c>
      <c r="P3155">
        <v>2905</v>
      </c>
      <c r="Q3155">
        <v>575460</v>
      </c>
      <c r="R3155">
        <v>207</v>
      </c>
      <c r="S3155">
        <v>233</v>
      </c>
      <c r="T3155">
        <v>2912</v>
      </c>
      <c r="U3155">
        <v>688016</v>
      </c>
      <c r="V3155">
        <v>67</v>
      </c>
      <c r="W3155">
        <v>265</v>
      </c>
      <c r="X3155">
        <v>2852</v>
      </c>
      <c r="Y3155">
        <v>764183</v>
      </c>
      <c r="Z3155">
        <v>132</v>
      </c>
      <c r="AA3155">
        <v>302</v>
      </c>
      <c r="AB3155">
        <v>2846</v>
      </c>
      <c r="AC3155">
        <v>860510</v>
      </c>
      <c r="AD3155">
        <v>60</v>
      </c>
      <c r="AE3155">
        <v>334</v>
      </c>
      <c r="AF3155">
        <v>2855</v>
      </c>
      <c r="AG3155">
        <v>952874</v>
      </c>
      <c r="AH3155">
        <v>13</v>
      </c>
      <c r="AI3155">
        <v>386</v>
      </c>
      <c r="AJ3155">
        <v>2820</v>
      </c>
      <c r="AK3155">
        <v>1087652</v>
      </c>
      <c r="AL3155">
        <v>14</v>
      </c>
      <c r="AM3155">
        <v>429</v>
      </c>
      <c r="AN3155">
        <v>2840</v>
      </c>
      <c r="AO3155">
        <v>1219577</v>
      </c>
      <c r="AP3155">
        <v>2</v>
      </c>
      <c r="AQ3155">
        <v>639</v>
      </c>
      <c r="AR3155">
        <v>2700</v>
      </c>
      <c r="AS3155">
        <v>1720350</v>
      </c>
    </row>
    <row r="3156" spans="1:45" x14ac:dyDescent="0.2">
      <c r="A3156" s="51">
        <v>41226</v>
      </c>
      <c r="AH3156">
        <v>1</v>
      </c>
      <c r="AI3156">
        <v>388</v>
      </c>
      <c r="AJ3156">
        <v>2740</v>
      </c>
      <c r="AK3156">
        <v>1063120</v>
      </c>
      <c r="AP3156">
        <v>4</v>
      </c>
      <c r="AQ3156">
        <v>576</v>
      </c>
      <c r="AR3156">
        <v>2745</v>
      </c>
      <c r="AS3156">
        <v>1577600</v>
      </c>
    </row>
    <row r="3157" spans="1:45" x14ac:dyDescent="0.2">
      <c r="A3157" s="87">
        <v>41228</v>
      </c>
      <c r="AP3157">
        <v>2</v>
      </c>
      <c r="AQ3157">
        <v>600</v>
      </c>
      <c r="AR3157">
        <v>2650</v>
      </c>
      <c r="AS3157">
        <v>1582800</v>
      </c>
    </row>
    <row r="3158" spans="1:45" x14ac:dyDescent="0.2">
      <c r="A3158" s="87">
        <v>41228</v>
      </c>
      <c r="F3158">
        <v>6</v>
      </c>
      <c r="G3158">
        <v>139</v>
      </c>
      <c r="H3158">
        <v>2683</v>
      </c>
      <c r="I3158">
        <v>373067</v>
      </c>
      <c r="J3158">
        <v>31</v>
      </c>
      <c r="K3158">
        <v>169</v>
      </c>
      <c r="L3158">
        <v>2950</v>
      </c>
      <c r="M3158">
        <v>505581</v>
      </c>
      <c r="N3158">
        <v>109</v>
      </c>
      <c r="O3158">
        <v>208</v>
      </c>
      <c r="P3158">
        <v>3100</v>
      </c>
      <c r="Q3158">
        <v>627895</v>
      </c>
      <c r="R3158">
        <v>174</v>
      </c>
      <c r="S3158">
        <v>231</v>
      </c>
      <c r="T3158">
        <v>2972</v>
      </c>
      <c r="U3158">
        <v>688660</v>
      </c>
      <c r="V3158">
        <v>142</v>
      </c>
      <c r="W3158">
        <v>261</v>
      </c>
      <c r="X3158">
        <v>2886</v>
      </c>
      <c r="Y3158">
        <v>754797</v>
      </c>
      <c r="Z3158">
        <v>220</v>
      </c>
      <c r="AA3158">
        <v>299</v>
      </c>
      <c r="AB3158">
        <v>2838</v>
      </c>
      <c r="AC3158">
        <v>850262</v>
      </c>
      <c r="AD3158">
        <v>95</v>
      </c>
      <c r="AE3158">
        <v>333</v>
      </c>
      <c r="AF3158">
        <v>2876</v>
      </c>
      <c r="AG3158">
        <v>955348</v>
      </c>
      <c r="AP3158">
        <v>3</v>
      </c>
      <c r="AQ3158">
        <v>656</v>
      </c>
      <c r="AR3158">
        <v>2653</v>
      </c>
      <c r="AS3158">
        <v>1738733</v>
      </c>
    </row>
    <row r="3159" spans="1:45" x14ac:dyDescent="0.2">
      <c r="A3159" s="51">
        <v>41229</v>
      </c>
      <c r="AP3159">
        <v>2</v>
      </c>
      <c r="AQ3159">
        <v>600</v>
      </c>
      <c r="AR3159">
        <v>2650</v>
      </c>
      <c r="AS3159">
        <v>1582800</v>
      </c>
    </row>
    <row r="3160" spans="1:45" x14ac:dyDescent="0.2">
      <c r="A3160" s="51">
        <v>41232</v>
      </c>
      <c r="Z3160">
        <v>2</v>
      </c>
      <c r="AA3160">
        <v>298</v>
      </c>
      <c r="AB3160">
        <v>2200</v>
      </c>
      <c r="AC3160">
        <v>655600</v>
      </c>
      <c r="AP3160">
        <v>4</v>
      </c>
      <c r="AQ3160">
        <v>621</v>
      </c>
      <c r="AR3160">
        <v>2600</v>
      </c>
      <c r="AS3160">
        <v>1616025</v>
      </c>
    </row>
    <row r="3161" spans="1:45" x14ac:dyDescent="0.2">
      <c r="A3161" s="51">
        <v>41233</v>
      </c>
      <c r="B3161">
        <v>32</v>
      </c>
      <c r="C3161">
        <v>118</v>
      </c>
      <c r="D3161">
        <v>3000</v>
      </c>
      <c r="E3161">
        <v>360275</v>
      </c>
      <c r="F3161">
        <v>6</v>
      </c>
      <c r="G3161">
        <v>149</v>
      </c>
      <c r="H3161">
        <v>2750</v>
      </c>
      <c r="I3161">
        <v>409750</v>
      </c>
      <c r="J3161">
        <v>58</v>
      </c>
      <c r="K3161">
        <v>172</v>
      </c>
      <c r="L3161">
        <v>2975</v>
      </c>
      <c r="M3161">
        <v>525724</v>
      </c>
      <c r="N3161">
        <v>189</v>
      </c>
      <c r="O3161">
        <v>205</v>
      </c>
      <c r="P3161">
        <v>2822</v>
      </c>
      <c r="Q3161">
        <v>609799</v>
      </c>
      <c r="R3161">
        <v>165</v>
      </c>
      <c r="S3161">
        <v>232</v>
      </c>
      <c r="T3161">
        <v>2795</v>
      </c>
      <c r="U3161">
        <v>651451</v>
      </c>
      <c r="V3161">
        <v>129</v>
      </c>
      <c r="W3161">
        <v>256</v>
      </c>
      <c r="X3161">
        <v>2857</v>
      </c>
      <c r="Y3161">
        <v>754625</v>
      </c>
      <c r="Z3161">
        <v>131</v>
      </c>
      <c r="AA3161">
        <v>297</v>
      </c>
      <c r="AB3161">
        <v>2732</v>
      </c>
      <c r="AC3161">
        <v>823151</v>
      </c>
      <c r="AD3161">
        <v>159</v>
      </c>
      <c r="AE3161">
        <v>340</v>
      </c>
      <c r="AF3161">
        <v>2796</v>
      </c>
      <c r="AG3161">
        <v>962119</v>
      </c>
      <c r="AH3161">
        <v>16</v>
      </c>
      <c r="AI3161">
        <v>398</v>
      </c>
      <c r="AJ3161">
        <v>2900</v>
      </c>
      <c r="AK3161">
        <v>1155288</v>
      </c>
      <c r="AP3161">
        <v>3</v>
      </c>
      <c r="AQ3161">
        <v>605</v>
      </c>
      <c r="AR3161">
        <v>2683</v>
      </c>
      <c r="AS3161">
        <v>1615533</v>
      </c>
    </row>
    <row r="3162" spans="1:45" x14ac:dyDescent="0.2">
      <c r="A3162" s="51">
        <v>41233</v>
      </c>
      <c r="AH3162">
        <v>1</v>
      </c>
      <c r="AI3162">
        <v>372</v>
      </c>
      <c r="AJ3162">
        <v>2640</v>
      </c>
      <c r="AK3162">
        <v>982080</v>
      </c>
      <c r="AL3162">
        <v>1</v>
      </c>
      <c r="AM3162">
        <v>448</v>
      </c>
      <c r="AN3162">
        <v>2860</v>
      </c>
      <c r="AO3162">
        <v>1281280</v>
      </c>
      <c r="AP3162">
        <v>55</v>
      </c>
      <c r="AQ3162">
        <v>449</v>
      </c>
      <c r="AR3162">
        <v>2812</v>
      </c>
      <c r="AS3162">
        <v>1269860</v>
      </c>
    </row>
    <row r="3163" spans="1:45" x14ac:dyDescent="0.2">
      <c r="A3163" s="51">
        <v>41235</v>
      </c>
      <c r="AH3163">
        <v>2</v>
      </c>
      <c r="AI3163">
        <v>397</v>
      </c>
      <c r="AJ3163">
        <v>2525</v>
      </c>
      <c r="AK3163">
        <v>1002550</v>
      </c>
      <c r="AP3163">
        <v>6</v>
      </c>
      <c r="AQ3163">
        <v>586</v>
      </c>
      <c r="AR3163">
        <v>2585</v>
      </c>
      <c r="AS3163">
        <v>1514117</v>
      </c>
    </row>
    <row r="3164" spans="1:45" x14ac:dyDescent="0.2">
      <c r="A3164" s="51">
        <v>41235</v>
      </c>
      <c r="J3164">
        <v>41</v>
      </c>
      <c r="K3164">
        <v>159</v>
      </c>
      <c r="L3164">
        <v>2875</v>
      </c>
      <c r="M3164">
        <v>456288</v>
      </c>
      <c r="N3164">
        <v>25</v>
      </c>
      <c r="O3164">
        <v>189</v>
      </c>
      <c r="P3164">
        <v>2850</v>
      </c>
      <c r="Q3164">
        <v>537396</v>
      </c>
      <c r="R3164">
        <v>22</v>
      </c>
      <c r="S3164">
        <v>224</v>
      </c>
      <c r="T3164">
        <v>2900</v>
      </c>
      <c r="U3164">
        <v>680086</v>
      </c>
      <c r="V3164">
        <v>109</v>
      </c>
      <c r="W3164">
        <v>266</v>
      </c>
      <c r="X3164">
        <v>2957</v>
      </c>
      <c r="Y3164">
        <v>794248</v>
      </c>
      <c r="Z3164">
        <v>99</v>
      </c>
      <c r="AA3164">
        <v>304</v>
      </c>
      <c r="AB3164">
        <v>2916</v>
      </c>
      <c r="AC3164">
        <v>885886</v>
      </c>
      <c r="AH3164">
        <v>4</v>
      </c>
      <c r="AI3164">
        <v>364</v>
      </c>
      <c r="AJ3164">
        <v>2620</v>
      </c>
      <c r="AK3164">
        <v>952370</v>
      </c>
    </row>
    <row r="3165" spans="1:45" x14ac:dyDescent="0.2">
      <c r="A3165" s="51">
        <v>41236</v>
      </c>
      <c r="B3165">
        <v>10</v>
      </c>
      <c r="C3165">
        <v>124</v>
      </c>
      <c r="D3165">
        <v>2850</v>
      </c>
      <c r="E3165">
        <v>352830</v>
      </c>
      <c r="F3165">
        <v>2</v>
      </c>
      <c r="G3165">
        <v>145</v>
      </c>
      <c r="H3165">
        <v>2850</v>
      </c>
      <c r="I3165">
        <v>413250</v>
      </c>
      <c r="J3165">
        <v>76</v>
      </c>
      <c r="K3165">
        <v>157</v>
      </c>
      <c r="L3165">
        <v>2838</v>
      </c>
      <c r="M3165">
        <v>447778</v>
      </c>
      <c r="N3165">
        <v>120</v>
      </c>
      <c r="O3165">
        <v>206</v>
      </c>
      <c r="P3165">
        <v>2883</v>
      </c>
      <c r="Q3165">
        <v>594802</v>
      </c>
      <c r="R3165">
        <v>11</v>
      </c>
      <c r="S3165">
        <v>233</v>
      </c>
      <c r="T3165">
        <v>2740</v>
      </c>
      <c r="U3165">
        <v>638669</v>
      </c>
      <c r="AL3165">
        <v>1</v>
      </c>
      <c r="AM3165">
        <v>402</v>
      </c>
      <c r="AN3165">
        <v>2500</v>
      </c>
      <c r="AO3165">
        <v>1005000</v>
      </c>
    </row>
    <row r="3166" spans="1:45" x14ac:dyDescent="0.2">
      <c r="A3166" s="51">
        <v>41239</v>
      </c>
      <c r="AD3166">
        <v>1</v>
      </c>
      <c r="AE3166">
        <v>322</v>
      </c>
      <c r="AF3166">
        <v>2700</v>
      </c>
      <c r="AG3166">
        <v>869400</v>
      </c>
      <c r="AH3166">
        <v>14</v>
      </c>
      <c r="AI3166">
        <v>378</v>
      </c>
      <c r="AJ3166">
        <v>2740</v>
      </c>
      <c r="AK3166">
        <v>1036503</v>
      </c>
      <c r="AL3166">
        <v>23</v>
      </c>
      <c r="AM3166">
        <v>443</v>
      </c>
      <c r="AN3166">
        <v>2750</v>
      </c>
      <c r="AO3166">
        <v>1222700</v>
      </c>
      <c r="AP3166">
        <v>3</v>
      </c>
      <c r="AQ3166">
        <v>640</v>
      </c>
      <c r="AR3166">
        <v>2700</v>
      </c>
      <c r="AS3166">
        <v>1728667</v>
      </c>
    </row>
    <row r="3167" spans="1:45" x14ac:dyDescent="0.2">
      <c r="A3167" s="51">
        <v>41240</v>
      </c>
      <c r="F3167">
        <v>57</v>
      </c>
      <c r="G3167">
        <v>142</v>
      </c>
      <c r="H3167">
        <v>3100</v>
      </c>
      <c r="I3167">
        <v>438516</v>
      </c>
      <c r="J3167">
        <v>59</v>
      </c>
      <c r="K3167">
        <v>165</v>
      </c>
      <c r="L3167">
        <v>3117</v>
      </c>
      <c r="M3167">
        <v>522924</v>
      </c>
      <c r="N3167">
        <v>248</v>
      </c>
      <c r="O3167">
        <v>197</v>
      </c>
      <c r="P3167">
        <v>1896</v>
      </c>
      <c r="Q3167">
        <v>580938</v>
      </c>
      <c r="R3167">
        <v>160</v>
      </c>
      <c r="S3167">
        <v>234</v>
      </c>
      <c r="T3167">
        <v>2867</v>
      </c>
      <c r="U3167">
        <v>679144</v>
      </c>
      <c r="V3167">
        <v>258</v>
      </c>
      <c r="W3167">
        <v>264</v>
      </c>
      <c r="X3167">
        <v>2867</v>
      </c>
      <c r="Y3167">
        <v>760582</v>
      </c>
      <c r="Z3167">
        <v>228</v>
      </c>
      <c r="AA3167">
        <v>300</v>
      </c>
      <c r="AB3167">
        <v>2803</v>
      </c>
      <c r="AC3167">
        <v>844937</v>
      </c>
      <c r="AD3167">
        <v>45</v>
      </c>
      <c r="AE3167">
        <v>348</v>
      </c>
      <c r="AF3167">
        <v>2810</v>
      </c>
      <c r="AG3167">
        <v>981810</v>
      </c>
      <c r="AL3167">
        <v>16</v>
      </c>
      <c r="AM3167">
        <v>408</v>
      </c>
      <c r="AN3167">
        <v>2900</v>
      </c>
      <c r="AO3167">
        <v>1183925</v>
      </c>
    </row>
    <row r="3168" spans="1:45" x14ac:dyDescent="0.2">
      <c r="A3168" s="51">
        <v>41240</v>
      </c>
      <c r="AH3168">
        <v>18</v>
      </c>
      <c r="AI3168">
        <v>385</v>
      </c>
      <c r="AJ3168">
        <v>2640</v>
      </c>
      <c r="AK3168">
        <v>1005942</v>
      </c>
      <c r="AP3168">
        <v>4</v>
      </c>
      <c r="AQ3168">
        <v>714</v>
      </c>
      <c r="AR3168">
        <v>2575</v>
      </c>
      <c r="AS3168">
        <v>1835170</v>
      </c>
    </row>
    <row r="3169" spans="1:45" x14ac:dyDescent="0.2">
      <c r="A3169" s="51">
        <v>41242</v>
      </c>
      <c r="B3169">
        <v>15</v>
      </c>
      <c r="C3169">
        <v>123</v>
      </c>
      <c r="D3169">
        <v>2975</v>
      </c>
      <c r="E3169">
        <v>381360</v>
      </c>
      <c r="F3169">
        <v>30</v>
      </c>
      <c r="G3169">
        <v>140</v>
      </c>
      <c r="H3169">
        <v>2800</v>
      </c>
      <c r="I3169">
        <v>393307</v>
      </c>
      <c r="J3169">
        <v>54</v>
      </c>
      <c r="K3169">
        <v>155</v>
      </c>
      <c r="L3169">
        <v>2850</v>
      </c>
      <c r="M3169">
        <v>443411</v>
      </c>
      <c r="N3169">
        <v>138</v>
      </c>
      <c r="O3169">
        <v>200</v>
      </c>
      <c r="P3169">
        <v>2931</v>
      </c>
      <c r="Q3169">
        <v>600055</v>
      </c>
      <c r="R3169">
        <v>89</v>
      </c>
      <c r="S3169">
        <v>225</v>
      </c>
      <c r="T3169">
        <v>3100</v>
      </c>
      <c r="U3169">
        <v>681662</v>
      </c>
      <c r="V3169">
        <v>21</v>
      </c>
      <c r="W3169">
        <v>271</v>
      </c>
      <c r="X3169">
        <v>2450</v>
      </c>
      <c r="Y3169">
        <v>664767</v>
      </c>
      <c r="Z3169">
        <v>129</v>
      </c>
      <c r="AA3169">
        <v>305</v>
      </c>
      <c r="AB3169">
        <v>2898</v>
      </c>
      <c r="AC3169">
        <v>895059</v>
      </c>
      <c r="AD3169">
        <v>36</v>
      </c>
      <c r="AE3169">
        <v>338</v>
      </c>
      <c r="AF3169">
        <v>2820</v>
      </c>
      <c r="AG3169">
        <v>953943</v>
      </c>
      <c r="AH3169">
        <v>15</v>
      </c>
      <c r="AI3169">
        <v>395</v>
      </c>
      <c r="AJ3169">
        <v>2860</v>
      </c>
      <c r="AK3169">
        <v>1128365</v>
      </c>
      <c r="AP3169">
        <v>1</v>
      </c>
      <c r="AQ3169">
        <v>774</v>
      </c>
      <c r="AR3169">
        <v>2700</v>
      </c>
      <c r="AS3169">
        <v>2089800</v>
      </c>
    </row>
    <row r="3170" spans="1:45" x14ac:dyDescent="0.2">
      <c r="A3170" s="51">
        <v>41242</v>
      </c>
      <c r="V3170">
        <v>1</v>
      </c>
      <c r="W3170">
        <v>254</v>
      </c>
      <c r="X3170">
        <v>2000</v>
      </c>
      <c r="Y3170">
        <v>508000</v>
      </c>
      <c r="Z3170">
        <v>1</v>
      </c>
      <c r="AA3170">
        <v>286</v>
      </c>
      <c r="AB3170">
        <v>2500</v>
      </c>
      <c r="AC3170">
        <v>715000</v>
      </c>
      <c r="AP3170">
        <v>7</v>
      </c>
      <c r="AQ3170">
        <v>597</v>
      </c>
      <c r="AR3170">
        <v>2679</v>
      </c>
      <c r="AS3170">
        <v>1595600</v>
      </c>
    </row>
    <row r="3171" spans="1:45" x14ac:dyDescent="0.2">
      <c r="A3171" s="87">
        <v>41243</v>
      </c>
      <c r="F3171">
        <v>24</v>
      </c>
      <c r="G3171">
        <v>142</v>
      </c>
      <c r="H3171">
        <v>3050</v>
      </c>
      <c r="I3171">
        <v>433862</v>
      </c>
      <c r="N3171">
        <v>152</v>
      </c>
      <c r="O3171">
        <v>209</v>
      </c>
      <c r="P3171">
        <v>2788</v>
      </c>
      <c r="Q3171">
        <v>594184</v>
      </c>
      <c r="R3171">
        <v>13</v>
      </c>
      <c r="S3171">
        <v>245</v>
      </c>
      <c r="T3171">
        <v>2780</v>
      </c>
      <c r="U3171">
        <v>686960</v>
      </c>
      <c r="V3171">
        <v>7</v>
      </c>
      <c r="W3171">
        <v>256</v>
      </c>
      <c r="X3171">
        <v>2600</v>
      </c>
      <c r="Y3171">
        <v>664857</v>
      </c>
      <c r="Z3171">
        <v>23</v>
      </c>
      <c r="AA3171">
        <v>305</v>
      </c>
      <c r="AB3171">
        <v>2860</v>
      </c>
      <c r="AC3171">
        <v>879795</v>
      </c>
      <c r="AH3171">
        <v>9</v>
      </c>
      <c r="AI3171">
        <v>368</v>
      </c>
      <c r="AJ3171">
        <v>2860</v>
      </c>
      <c r="AK3171">
        <v>1056844</v>
      </c>
    </row>
    <row r="3172" spans="1:45" x14ac:dyDescent="0.2">
      <c r="A3172" s="51"/>
      <c r="B3172" s="81"/>
      <c r="C3172" s="81"/>
      <c r="D3172" s="81"/>
      <c r="E3172" s="81"/>
      <c r="F3172" s="81"/>
      <c r="G3172" s="81"/>
      <c r="H3172" s="81"/>
      <c r="I3172" s="81"/>
      <c r="J3172" s="81"/>
      <c r="K3172" s="81"/>
      <c r="L3172" s="81"/>
      <c r="M3172" s="81"/>
      <c r="N3172" s="81"/>
      <c r="O3172" s="81"/>
      <c r="P3172" s="81"/>
      <c r="Q3172" s="81"/>
      <c r="R3172" s="81"/>
      <c r="S3172" s="81"/>
      <c r="T3172" s="81"/>
      <c r="U3172" s="81"/>
      <c r="V3172" s="81"/>
      <c r="W3172" s="81"/>
      <c r="X3172" s="81"/>
      <c r="Y3172" s="81"/>
      <c r="Z3172" s="81"/>
      <c r="AA3172" s="81"/>
      <c r="AB3172" s="81"/>
      <c r="AC3172" s="81"/>
      <c r="AD3172" s="81"/>
      <c r="AE3172" s="81"/>
      <c r="AF3172" s="81"/>
      <c r="AG3172" s="81"/>
      <c r="AH3172" s="81"/>
      <c r="AI3172" s="81"/>
      <c r="AJ3172" s="81"/>
      <c r="AK3172" s="81"/>
      <c r="AL3172" s="81"/>
      <c r="AM3172" s="81"/>
      <c r="AN3172" s="81"/>
      <c r="AO3172" s="81"/>
      <c r="AP3172" s="81"/>
      <c r="AQ3172" s="81"/>
      <c r="AR3172" s="81"/>
      <c r="AS3172" s="81"/>
    </row>
    <row r="3173" spans="1:45" x14ac:dyDescent="0.2">
      <c r="A3173" s="51"/>
    </row>
    <row r="3174" spans="1:45" x14ac:dyDescent="0.2">
      <c r="A3174" s="51">
        <v>41246</v>
      </c>
      <c r="AL3174">
        <v>1</v>
      </c>
      <c r="AM3174">
        <v>424</v>
      </c>
      <c r="AN3174">
        <v>2750</v>
      </c>
      <c r="AO3174">
        <v>1166000</v>
      </c>
      <c r="AP3174">
        <v>5</v>
      </c>
      <c r="AQ3174">
        <v>695</v>
      </c>
      <c r="AR3174">
        <v>2840</v>
      </c>
      <c r="AS3174">
        <v>1973940</v>
      </c>
    </row>
    <row r="3175" spans="1:45" x14ac:dyDescent="0.2">
      <c r="A3175" s="51">
        <v>41247</v>
      </c>
      <c r="B3175">
        <v>29</v>
      </c>
      <c r="C3175">
        <v>125</v>
      </c>
      <c r="D3175">
        <v>3000</v>
      </c>
      <c r="E3175">
        <v>410952</v>
      </c>
      <c r="F3175">
        <v>8</v>
      </c>
      <c r="G3175">
        <v>146</v>
      </c>
      <c r="H3175">
        <v>2750</v>
      </c>
      <c r="I3175">
        <v>400125</v>
      </c>
      <c r="J3175">
        <v>146</v>
      </c>
      <c r="K3175">
        <v>161</v>
      </c>
      <c r="L3175">
        <v>3143</v>
      </c>
      <c r="M3175">
        <v>511068</v>
      </c>
      <c r="N3175">
        <v>365</v>
      </c>
      <c r="O3175">
        <v>197</v>
      </c>
      <c r="P3175">
        <v>2988</v>
      </c>
      <c r="Q3175">
        <v>592736</v>
      </c>
      <c r="R3175">
        <v>198</v>
      </c>
      <c r="S3175">
        <v>239</v>
      </c>
      <c r="T3175">
        <v>2974</v>
      </c>
      <c r="U3175">
        <v>708726</v>
      </c>
      <c r="V3175">
        <v>80</v>
      </c>
      <c r="W3175">
        <v>260</v>
      </c>
      <c r="X3175">
        <v>2812</v>
      </c>
      <c r="Y3175">
        <v>738516</v>
      </c>
      <c r="Z3175">
        <v>83</v>
      </c>
      <c r="AA3175">
        <v>303</v>
      </c>
      <c r="AB3175">
        <v>2850</v>
      </c>
      <c r="AC3175">
        <v>862546</v>
      </c>
      <c r="AD3175">
        <v>144</v>
      </c>
      <c r="AE3175">
        <v>343</v>
      </c>
      <c r="AF3175">
        <v>2796</v>
      </c>
      <c r="AG3175">
        <v>968198</v>
      </c>
      <c r="AH3175">
        <v>40</v>
      </c>
      <c r="AI3175">
        <v>364</v>
      </c>
      <c r="AJ3175">
        <v>2880</v>
      </c>
      <c r="AK3175">
        <v>1046756</v>
      </c>
      <c r="AP3175">
        <v>1</v>
      </c>
      <c r="AQ3175">
        <v>720</v>
      </c>
      <c r="AR3175">
        <v>2700</v>
      </c>
      <c r="AS3175">
        <v>1944000</v>
      </c>
    </row>
    <row r="3176" spans="1:45" x14ac:dyDescent="0.2">
      <c r="A3176" s="51">
        <v>41249</v>
      </c>
      <c r="AH3176">
        <v>1</v>
      </c>
      <c r="AI3176">
        <v>360</v>
      </c>
      <c r="AJ3176">
        <v>2600</v>
      </c>
      <c r="AK3176">
        <v>936000</v>
      </c>
      <c r="AL3176">
        <v>57</v>
      </c>
      <c r="AM3176">
        <v>445</v>
      </c>
      <c r="AN3176">
        <v>2878</v>
      </c>
      <c r="AO3176">
        <v>1308196</v>
      </c>
      <c r="AP3176">
        <v>8</v>
      </c>
      <c r="AQ3176">
        <v>653</v>
      </c>
      <c r="AR3176">
        <v>2806</v>
      </c>
      <c r="AS3176">
        <v>1831775</v>
      </c>
    </row>
    <row r="3177" spans="1:45" x14ac:dyDescent="0.2">
      <c r="A3177" s="51">
        <v>41250</v>
      </c>
      <c r="B3177">
        <v>1</v>
      </c>
      <c r="C3177">
        <v>120</v>
      </c>
      <c r="D3177">
        <v>2700</v>
      </c>
      <c r="E3177">
        <v>324000</v>
      </c>
      <c r="J3177">
        <v>22</v>
      </c>
      <c r="K3177">
        <v>155</v>
      </c>
      <c r="L3177">
        <v>2850</v>
      </c>
      <c r="M3177">
        <v>461018</v>
      </c>
      <c r="N3177">
        <v>92</v>
      </c>
      <c r="O3177">
        <v>197</v>
      </c>
      <c r="P3177">
        <v>2970</v>
      </c>
      <c r="Q3177">
        <v>582679</v>
      </c>
      <c r="R3177">
        <v>24</v>
      </c>
      <c r="S3177">
        <v>223</v>
      </c>
      <c r="T3177">
        <v>2950</v>
      </c>
      <c r="U3177">
        <v>657112</v>
      </c>
      <c r="V3177">
        <v>54</v>
      </c>
      <c r="W3177">
        <v>254</v>
      </c>
      <c r="X3177">
        <v>3117</v>
      </c>
      <c r="Y3177">
        <v>785033</v>
      </c>
    </row>
    <row r="3178" spans="1:45" x14ac:dyDescent="0.2">
      <c r="A3178" s="51">
        <v>41253</v>
      </c>
      <c r="AP3178">
        <v>12</v>
      </c>
      <c r="AQ3178">
        <v>646</v>
      </c>
      <c r="AR3178">
        <v>2727</v>
      </c>
      <c r="AS3178">
        <v>1762500</v>
      </c>
    </row>
    <row r="3179" spans="1:45" x14ac:dyDescent="0.2">
      <c r="A3179" s="51">
        <v>41254</v>
      </c>
      <c r="B3179">
        <v>26</v>
      </c>
      <c r="C3179">
        <v>128</v>
      </c>
      <c r="D3179">
        <v>2775</v>
      </c>
      <c r="E3179">
        <v>356158</v>
      </c>
      <c r="F3179">
        <v>11</v>
      </c>
      <c r="G3179">
        <v>132</v>
      </c>
      <c r="H3179">
        <v>2600</v>
      </c>
      <c r="I3179">
        <v>343673</v>
      </c>
      <c r="J3179">
        <v>152</v>
      </c>
      <c r="K3179">
        <v>169</v>
      </c>
      <c r="L3179">
        <v>2783</v>
      </c>
      <c r="M3179">
        <v>504502</v>
      </c>
      <c r="N3179">
        <v>328</v>
      </c>
      <c r="O3179">
        <v>199</v>
      </c>
      <c r="P3179">
        <v>2894</v>
      </c>
      <c r="Q3179">
        <v>593200</v>
      </c>
      <c r="R3179">
        <v>141</v>
      </c>
      <c r="S3179">
        <v>232</v>
      </c>
      <c r="T3179">
        <v>2828</v>
      </c>
      <c r="U3179">
        <v>668474</v>
      </c>
      <c r="V3179">
        <v>60</v>
      </c>
      <c r="W3179">
        <v>273</v>
      </c>
      <c r="X3179">
        <v>2913</v>
      </c>
      <c r="Y3179">
        <v>795983</v>
      </c>
      <c r="Z3179">
        <v>66</v>
      </c>
      <c r="AA3179">
        <v>287</v>
      </c>
      <c r="AB3179">
        <v>2800</v>
      </c>
      <c r="AC3179">
        <v>815841</v>
      </c>
      <c r="AD3179">
        <v>3</v>
      </c>
      <c r="AE3179">
        <v>329</v>
      </c>
      <c r="AF3179">
        <v>2700</v>
      </c>
      <c r="AG3179">
        <v>887400</v>
      </c>
      <c r="AL3179">
        <v>2</v>
      </c>
      <c r="AM3179">
        <v>497</v>
      </c>
      <c r="AN3179">
        <v>2725</v>
      </c>
      <c r="AO3179">
        <v>1354500</v>
      </c>
      <c r="AP3179">
        <v>1</v>
      </c>
      <c r="AQ3179">
        <v>616</v>
      </c>
      <c r="AR3179">
        <v>2600</v>
      </c>
      <c r="AS3179">
        <v>1601600</v>
      </c>
    </row>
    <row r="3180" spans="1:45" x14ac:dyDescent="0.2">
      <c r="A3180" s="51">
        <v>41256</v>
      </c>
      <c r="Z3180">
        <v>8</v>
      </c>
      <c r="AA3180">
        <v>299</v>
      </c>
      <c r="AB3180">
        <v>2300</v>
      </c>
      <c r="AC3180">
        <v>687700</v>
      </c>
      <c r="AD3180">
        <v>1</v>
      </c>
      <c r="AE3180">
        <v>344</v>
      </c>
      <c r="AF3180">
        <v>2500</v>
      </c>
      <c r="AG3180">
        <v>860000</v>
      </c>
      <c r="AH3180">
        <v>28</v>
      </c>
      <c r="AI3180">
        <v>397</v>
      </c>
      <c r="AJ3180">
        <v>2890</v>
      </c>
      <c r="AK3180">
        <v>1146504</v>
      </c>
      <c r="AL3180">
        <v>32</v>
      </c>
      <c r="AM3180">
        <v>441</v>
      </c>
      <c r="AN3180">
        <v>2815</v>
      </c>
      <c r="AO3180">
        <v>1263705</v>
      </c>
      <c r="AP3180">
        <v>2</v>
      </c>
      <c r="AQ3180">
        <v>702</v>
      </c>
      <c r="AR3180">
        <v>2625</v>
      </c>
      <c r="AS3180">
        <v>1853000</v>
      </c>
    </row>
    <row r="3181" spans="1:45" x14ac:dyDescent="0.2">
      <c r="A3181" s="51">
        <v>41257</v>
      </c>
      <c r="F3181">
        <v>46</v>
      </c>
      <c r="G3181">
        <v>147</v>
      </c>
      <c r="H3181">
        <v>2875</v>
      </c>
      <c r="I3181">
        <v>423348</v>
      </c>
      <c r="J3181">
        <v>26</v>
      </c>
      <c r="K3181">
        <v>163</v>
      </c>
      <c r="L3181">
        <v>2862</v>
      </c>
      <c r="M3181">
        <v>468562</v>
      </c>
      <c r="N3181">
        <v>129</v>
      </c>
      <c r="O3181">
        <v>202</v>
      </c>
      <c r="P3181">
        <v>2983</v>
      </c>
      <c r="Q3181">
        <v>612386</v>
      </c>
      <c r="R3181">
        <v>55</v>
      </c>
      <c r="S3181">
        <v>241</v>
      </c>
      <c r="T3181">
        <v>2767</v>
      </c>
      <c r="U3181">
        <v>660315</v>
      </c>
      <c r="V3181">
        <v>70</v>
      </c>
      <c r="W3181">
        <v>262</v>
      </c>
      <c r="X3181">
        <v>2700</v>
      </c>
      <c r="Y3181">
        <v>742940</v>
      </c>
      <c r="Z3181">
        <v>26</v>
      </c>
      <c r="AA3181">
        <v>281</v>
      </c>
      <c r="AB3181">
        <v>2590</v>
      </c>
      <c r="AC3181">
        <v>716929</v>
      </c>
      <c r="AD3181">
        <v>18</v>
      </c>
      <c r="AE3181">
        <v>329</v>
      </c>
      <c r="AF3181">
        <v>2780</v>
      </c>
      <c r="AG3181">
        <v>913693</v>
      </c>
    </row>
    <row r="3182" spans="1:45" x14ac:dyDescent="0.2">
      <c r="A3182" s="51">
        <v>41247</v>
      </c>
      <c r="AP3182">
        <v>25</v>
      </c>
      <c r="AQ3182">
        <v>555</v>
      </c>
      <c r="AR3182">
        <v>2778</v>
      </c>
      <c r="AS3182">
        <v>1560963</v>
      </c>
    </row>
    <row r="3183" spans="1:45" x14ac:dyDescent="0.2">
      <c r="A3183" s="51">
        <v>41249</v>
      </c>
      <c r="B3183">
        <v>7</v>
      </c>
      <c r="C3183">
        <v>108</v>
      </c>
      <c r="D3183">
        <v>2600</v>
      </c>
      <c r="E3183">
        <v>280800</v>
      </c>
      <c r="J3183">
        <v>93</v>
      </c>
      <c r="K3183">
        <v>162</v>
      </c>
      <c r="L3183">
        <v>2900</v>
      </c>
      <c r="M3183">
        <v>469430</v>
      </c>
      <c r="N3183">
        <v>235</v>
      </c>
      <c r="O3183">
        <v>201</v>
      </c>
      <c r="P3183">
        <v>2988</v>
      </c>
      <c r="Q3183">
        <v>610477</v>
      </c>
      <c r="R3183">
        <v>197</v>
      </c>
      <c r="S3183">
        <v>235</v>
      </c>
      <c r="T3183">
        <v>3000</v>
      </c>
      <c r="U3183">
        <v>706017</v>
      </c>
      <c r="V3183">
        <v>81</v>
      </c>
      <c r="W3183">
        <v>271</v>
      </c>
      <c r="X3183">
        <v>2743</v>
      </c>
      <c r="Y3183">
        <v>762772</v>
      </c>
      <c r="Z3183">
        <v>61</v>
      </c>
      <c r="AA3183">
        <v>284</v>
      </c>
      <c r="AB3183">
        <v>2810</v>
      </c>
      <c r="AC3183">
        <v>802613</v>
      </c>
      <c r="AD3183">
        <v>18</v>
      </c>
      <c r="AE3183">
        <v>326</v>
      </c>
      <c r="AF3183">
        <v>2700</v>
      </c>
      <c r="AG3183">
        <v>880200</v>
      </c>
      <c r="AH3183">
        <v>6</v>
      </c>
      <c r="AI3183">
        <v>396</v>
      </c>
      <c r="AJ3183">
        <v>2760</v>
      </c>
      <c r="AK3183">
        <v>1092040</v>
      </c>
    </row>
    <row r="3184" spans="1:45" x14ac:dyDescent="0.2">
      <c r="A3184" s="51">
        <v>41254</v>
      </c>
      <c r="AP3184">
        <v>4</v>
      </c>
      <c r="AQ3184">
        <v>540</v>
      </c>
      <c r="AR3184">
        <v>2707</v>
      </c>
      <c r="AS3184">
        <v>1465770</v>
      </c>
    </row>
    <row r="3185" spans="1:45" x14ac:dyDescent="0.2">
      <c r="A3185" s="51">
        <v>41256</v>
      </c>
      <c r="B3185">
        <v>9</v>
      </c>
      <c r="C3185">
        <v>118</v>
      </c>
      <c r="D3185">
        <v>2517</v>
      </c>
      <c r="E3185">
        <v>321856</v>
      </c>
      <c r="F3185">
        <v>15</v>
      </c>
      <c r="G3185">
        <v>149</v>
      </c>
      <c r="H3185">
        <v>2850</v>
      </c>
      <c r="I3185">
        <v>423320</v>
      </c>
      <c r="J3185">
        <v>88</v>
      </c>
      <c r="K3185">
        <v>165</v>
      </c>
      <c r="L3185">
        <v>2825</v>
      </c>
      <c r="M3185">
        <v>471401</v>
      </c>
      <c r="N3185">
        <v>398</v>
      </c>
      <c r="O3185">
        <v>201</v>
      </c>
      <c r="P3185">
        <v>3024</v>
      </c>
      <c r="Q3185">
        <v>617241</v>
      </c>
      <c r="R3185">
        <v>150</v>
      </c>
      <c r="S3185">
        <v>232</v>
      </c>
      <c r="T3185">
        <v>2972</v>
      </c>
      <c r="U3185">
        <v>700362</v>
      </c>
      <c r="V3185">
        <v>222</v>
      </c>
      <c r="W3185">
        <v>267</v>
      </c>
      <c r="X3185">
        <v>2859</v>
      </c>
      <c r="Y3185">
        <v>766043</v>
      </c>
      <c r="Z3185">
        <v>227</v>
      </c>
      <c r="AA3185">
        <v>295</v>
      </c>
      <c r="AB3185">
        <v>2818</v>
      </c>
      <c r="AC3185">
        <v>829045</v>
      </c>
      <c r="AD3185">
        <v>11</v>
      </c>
      <c r="AE3185">
        <v>339</v>
      </c>
      <c r="AF3185">
        <v>2760</v>
      </c>
      <c r="AG3185">
        <v>934887</v>
      </c>
      <c r="AP3185">
        <v>16</v>
      </c>
      <c r="AQ3185">
        <v>444</v>
      </c>
      <c r="AR3185">
        <v>2780</v>
      </c>
      <c r="AS3185">
        <v>1233972</v>
      </c>
    </row>
    <row r="3186" spans="1:45" x14ac:dyDescent="0.2">
      <c r="A3186" s="51">
        <v>41263</v>
      </c>
      <c r="B3186">
        <v>5</v>
      </c>
      <c r="C3186">
        <v>116</v>
      </c>
      <c r="D3186">
        <v>1500</v>
      </c>
      <c r="E3186">
        <v>174600</v>
      </c>
      <c r="F3186">
        <v>27</v>
      </c>
      <c r="G3186">
        <v>142</v>
      </c>
      <c r="H3186">
        <v>2775</v>
      </c>
      <c r="I3186">
        <v>393241</v>
      </c>
      <c r="J3186">
        <v>42</v>
      </c>
      <c r="K3186">
        <v>158</v>
      </c>
      <c r="L3186">
        <v>2540</v>
      </c>
      <c r="M3186">
        <v>438719</v>
      </c>
      <c r="N3186">
        <v>383</v>
      </c>
      <c r="O3186">
        <v>207</v>
      </c>
      <c r="P3186">
        <v>2871</v>
      </c>
      <c r="Q3186">
        <v>593289</v>
      </c>
      <c r="R3186">
        <v>579</v>
      </c>
      <c r="S3186">
        <v>231</v>
      </c>
      <c r="T3186">
        <v>2865</v>
      </c>
      <c r="U3186">
        <v>662089</v>
      </c>
      <c r="V3186">
        <v>94</v>
      </c>
      <c r="W3186">
        <v>264</v>
      </c>
      <c r="X3186">
        <v>2840</v>
      </c>
      <c r="Y3186">
        <v>749916</v>
      </c>
      <c r="Z3186">
        <v>150</v>
      </c>
      <c r="AA3186">
        <v>303</v>
      </c>
      <c r="AB3186">
        <v>2680</v>
      </c>
      <c r="AC3186">
        <v>811297</v>
      </c>
      <c r="AD3186">
        <v>104</v>
      </c>
      <c r="AE3186">
        <v>333</v>
      </c>
      <c r="AF3186">
        <v>2615</v>
      </c>
      <c r="AG3186">
        <v>880895</v>
      </c>
      <c r="AH3186">
        <v>18</v>
      </c>
      <c r="AI3186">
        <v>379</v>
      </c>
      <c r="AJ3186">
        <v>2520</v>
      </c>
      <c r="AK3186">
        <v>955920</v>
      </c>
      <c r="AL3186">
        <v>1</v>
      </c>
      <c r="AM3186">
        <v>490</v>
      </c>
      <c r="AN3186">
        <v>2600</v>
      </c>
      <c r="AO3186">
        <v>1274000</v>
      </c>
      <c r="AP3186">
        <v>14</v>
      </c>
      <c r="AQ3186">
        <v>694</v>
      </c>
      <c r="AR3186">
        <v>2614</v>
      </c>
      <c r="AS3186">
        <v>1814551</v>
      </c>
    </row>
    <row r="3187" spans="1:45" x14ac:dyDescent="0.2">
      <c r="A3187" s="51"/>
      <c r="B3187" s="81"/>
      <c r="C3187" s="81"/>
      <c r="D3187" s="81"/>
      <c r="E3187" s="81"/>
      <c r="F3187" s="81"/>
      <c r="G3187" s="81"/>
      <c r="H3187" s="81"/>
      <c r="I3187" s="81"/>
      <c r="J3187" s="81"/>
      <c r="K3187" s="81"/>
      <c r="L3187" s="81"/>
      <c r="M3187" s="81"/>
      <c r="N3187" s="81"/>
      <c r="O3187" s="81"/>
      <c r="P3187" s="81"/>
      <c r="Q3187" s="81"/>
      <c r="R3187" s="81"/>
      <c r="S3187" s="81"/>
      <c r="T3187" s="81"/>
      <c r="U3187" s="81"/>
      <c r="V3187" s="81"/>
      <c r="W3187" s="81"/>
      <c r="X3187" s="81"/>
      <c r="Y3187" s="81"/>
      <c r="Z3187" s="81"/>
      <c r="AA3187" s="81"/>
      <c r="AB3187" s="81"/>
      <c r="AC3187" s="81"/>
      <c r="AD3187" s="81"/>
      <c r="AE3187" s="81"/>
      <c r="AF3187" s="81"/>
      <c r="AG3187" s="81"/>
      <c r="AH3187" s="81"/>
      <c r="AI3187" s="81"/>
      <c r="AJ3187" s="81"/>
      <c r="AK3187" s="81"/>
      <c r="AL3187" s="81"/>
      <c r="AM3187" s="81"/>
      <c r="AN3187" s="81"/>
      <c r="AO3187" s="81"/>
      <c r="AP3187" s="81"/>
      <c r="AQ3187" s="81"/>
      <c r="AR3187" s="81"/>
      <c r="AS3187" s="81"/>
    </row>
    <row r="3188" spans="1:45" x14ac:dyDescent="0.2">
      <c r="A3188" s="51"/>
    </row>
    <row r="3189" spans="1:45" x14ac:dyDescent="0.2">
      <c r="A3189" s="51">
        <v>41282</v>
      </c>
      <c r="AP3189">
        <v>8</v>
      </c>
      <c r="AQ3189">
        <v>647</v>
      </c>
      <c r="AR3189">
        <v>2765</v>
      </c>
      <c r="AS3189">
        <v>1785980</v>
      </c>
    </row>
    <row r="3190" spans="1:45" x14ac:dyDescent="0.2">
      <c r="A3190" s="51">
        <v>41284</v>
      </c>
      <c r="AH3190">
        <v>10</v>
      </c>
      <c r="AI3190">
        <v>379</v>
      </c>
      <c r="AJ3190">
        <v>2697</v>
      </c>
      <c r="AK3190">
        <v>1039772</v>
      </c>
      <c r="AL3190">
        <v>24</v>
      </c>
      <c r="AM3190">
        <v>426</v>
      </c>
      <c r="AN3190">
        <v>2805</v>
      </c>
      <c r="AO3190">
        <v>1194187</v>
      </c>
      <c r="AP3190">
        <v>9</v>
      </c>
      <c r="AQ3190">
        <v>614</v>
      </c>
      <c r="AR3190">
        <v>2683</v>
      </c>
      <c r="AS3190">
        <v>1647256</v>
      </c>
    </row>
    <row r="3191" spans="1:45" x14ac:dyDescent="0.2">
      <c r="A3191" s="51">
        <v>41284</v>
      </c>
      <c r="J3191">
        <v>45</v>
      </c>
      <c r="K3191">
        <v>165</v>
      </c>
      <c r="L3191">
        <v>2783</v>
      </c>
      <c r="M3191">
        <v>459371</v>
      </c>
      <c r="N3191">
        <v>177</v>
      </c>
      <c r="O3191">
        <v>202</v>
      </c>
      <c r="P3191">
        <v>3006</v>
      </c>
      <c r="Q3191">
        <v>607059</v>
      </c>
      <c r="R3191">
        <v>72</v>
      </c>
      <c r="S3191">
        <v>241</v>
      </c>
      <c r="T3191">
        <v>2888</v>
      </c>
      <c r="U3191">
        <v>700174</v>
      </c>
      <c r="V3191">
        <v>148</v>
      </c>
      <c r="W3191">
        <v>263</v>
      </c>
      <c r="X3191">
        <v>2793</v>
      </c>
      <c r="Y3191">
        <v>733855</v>
      </c>
      <c r="Z3191">
        <v>84</v>
      </c>
      <c r="AA3191">
        <v>296</v>
      </c>
      <c r="AB3191">
        <v>2766</v>
      </c>
      <c r="AC3191">
        <v>825719</v>
      </c>
      <c r="AD3191">
        <v>62</v>
      </c>
      <c r="AE3191">
        <v>342</v>
      </c>
      <c r="AF3191">
        <v>2752</v>
      </c>
      <c r="AG3191">
        <v>954953</v>
      </c>
      <c r="AH3191">
        <v>47</v>
      </c>
      <c r="AI3191">
        <v>381</v>
      </c>
      <c r="AJ3191">
        <v>2747</v>
      </c>
      <c r="AK3191">
        <v>1049547</v>
      </c>
    </row>
    <row r="3192" spans="1:45" x14ac:dyDescent="0.2">
      <c r="A3192" s="51">
        <v>41285</v>
      </c>
      <c r="B3192">
        <v>8</v>
      </c>
      <c r="C3192">
        <v>127</v>
      </c>
      <c r="D3192">
        <v>2700</v>
      </c>
      <c r="E3192">
        <v>342900</v>
      </c>
      <c r="F3192">
        <v>18</v>
      </c>
      <c r="G3192">
        <v>149</v>
      </c>
      <c r="H3192">
        <v>3000</v>
      </c>
      <c r="I3192">
        <v>447667</v>
      </c>
      <c r="J3192">
        <v>17</v>
      </c>
      <c r="K3192">
        <v>162</v>
      </c>
      <c r="L3192">
        <v>2900</v>
      </c>
      <c r="M3192">
        <v>470824</v>
      </c>
      <c r="N3192">
        <v>122</v>
      </c>
      <c r="O3192">
        <v>201</v>
      </c>
      <c r="P3192">
        <v>2917</v>
      </c>
      <c r="Q3192">
        <v>605802</v>
      </c>
      <c r="R3192">
        <v>25</v>
      </c>
      <c r="S3192">
        <v>247</v>
      </c>
      <c r="T3192">
        <v>2760</v>
      </c>
      <c r="U3192">
        <v>680506</v>
      </c>
      <c r="V3192">
        <v>23</v>
      </c>
      <c r="W3192">
        <v>269</v>
      </c>
      <c r="X3192">
        <v>2740</v>
      </c>
      <c r="Y3192">
        <v>736703</v>
      </c>
      <c r="Z3192">
        <v>2</v>
      </c>
      <c r="AA3192">
        <v>280</v>
      </c>
      <c r="AB3192">
        <v>2650</v>
      </c>
      <c r="AC3192">
        <v>742000</v>
      </c>
    </row>
    <row r="3193" spans="1:45" x14ac:dyDescent="0.2">
      <c r="A3193" s="51">
        <v>41288</v>
      </c>
      <c r="AH3193">
        <v>5</v>
      </c>
      <c r="AI3193">
        <v>361</v>
      </c>
      <c r="AJ3193">
        <v>2640</v>
      </c>
      <c r="AK3193">
        <v>953568</v>
      </c>
      <c r="AL3193">
        <v>1</v>
      </c>
      <c r="AM3193">
        <v>438</v>
      </c>
      <c r="AN3193">
        <v>2700</v>
      </c>
      <c r="AO3193">
        <v>1182600</v>
      </c>
      <c r="AP3193">
        <v>14</v>
      </c>
      <c r="AQ3193">
        <v>660</v>
      </c>
      <c r="AR3193">
        <v>2600</v>
      </c>
      <c r="AS3193">
        <v>1719021</v>
      </c>
    </row>
    <row r="3194" spans="1:45" x14ac:dyDescent="0.2">
      <c r="A3194" s="51">
        <v>41289</v>
      </c>
      <c r="B3194">
        <v>6</v>
      </c>
      <c r="C3194">
        <v>126</v>
      </c>
      <c r="D3194">
        <v>2750</v>
      </c>
      <c r="E3194">
        <v>346500</v>
      </c>
      <c r="F3194">
        <v>42</v>
      </c>
      <c r="G3194">
        <v>143</v>
      </c>
      <c r="H3194">
        <v>2717</v>
      </c>
      <c r="I3194">
        <v>387907</v>
      </c>
      <c r="J3194">
        <v>154</v>
      </c>
      <c r="K3194">
        <v>162</v>
      </c>
      <c r="L3194">
        <v>2850</v>
      </c>
      <c r="M3194">
        <v>469636</v>
      </c>
      <c r="N3194">
        <v>194</v>
      </c>
      <c r="O3194">
        <v>198</v>
      </c>
      <c r="P3194">
        <v>2883</v>
      </c>
      <c r="Q3194">
        <v>602238</v>
      </c>
      <c r="R3194">
        <v>94</v>
      </c>
      <c r="S3194">
        <v>235</v>
      </c>
      <c r="T3194">
        <v>2739</v>
      </c>
      <c r="U3194">
        <v>652866</v>
      </c>
      <c r="V3194">
        <v>115</v>
      </c>
      <c r="W3194">
        <v>261</v>
      </c>
      <c r="X3194">
        <v>2743</v>
      </c>
      <c r="Y3194">
        <v>717974</v>
      </c>
      <c r="Z3194">
        <v>70</v>
      </c>
      <c r="AA3194">
        <v>297</v>
      </c>
      <c r="AB3194">
        <v>2692</v>
      </c>
      <c r="AC3194">
        <v>804153</v>
      </c>
      <c r="AD3194">
        <v>35</v>
      </c>
      <c r="AE3194">
        <v>333</v>
      </c>
      <c r="AF3194">
        <v>2710</v>
      </c>
      <c r="AG3194">
        <v>901374</v>
      </c>
      <c r="AH3194">
        <v>51</v>
      </c>
      <c r="AI3194">
        <v>390</v>
      </c>
      <c r="AJ3194">
        <v>2787</v>
      </c>
      <c r="AK3194">
        <v>1087870</v>
      </c>
      <c r="AL3194">
        <v>18</v>
      </c>
      <c r="AM3194">
        <v>406</v>
      </c>
      <c r="AN3194">
        <v>2780</v>
      </c>
      <c r="AO3194">
        <v>1156524</v>
      </c>
    </row>
    <row r="3195" spans="1:45" x14ac:dyDescent="0.2">
      <c r="A3195" s="51">
        <v>41289</v>
      </c>
      <c r="AL3195">
        <v>9</v>
      </c>
      <c r="AM3195">
        <v>580</v>
      </c>
      <c r="AN3195">
        <v>2660</v>
      </c>
      <c r="AO3195">
        <v>1544969</v>
      </c>
    </row>
    <row r="3196" spans="1:45" x14ac:dyDescent="0.2">
      <c r="A3196" s="51">
        <v>41291</v>
      </c>
      <c r="AL3196">
        <v>13</v>
      </c>
      <c r="AM3196">
        <v>418</v>
      </c>
      <c r="AN3196">
        <v>2753</v>
      </c>
      <c r="AO3196">
        <v>982575</v>
      </c>
    </row>
    <row r="3197" spans="1:45" x14ac:dyDescent="0.2">
      <c r="A3197" s="51">
        <v>41291</v>
      </c>
      <c r="B3197">
        <v>3</v>
      </c>
      <c r="C3197">
        <v>124</v>
      </c>
      <c r="D3197">
        <v>2650</v>
      </c>
      <c r="E3197">
        <v>328600</v>
      </c>
      <c r="F3197">
        <v>28</v>
      </c>
      <c r="G3197">
        <v>148</v>
      </c>
      <c r="H3197">
        <v>2700</v>
      </c>
      <c r="I3197">
        <v>398443</v>
      </c>
      <c r="J3197">
        <v>57</v>
      </c>
      <c r="K3197">
        <v>164</v>
      </c>
      <c r="L3197">
        <v>2692</v>
      </c>
      <c r="M3197">
        <v>458912</v>
      </c>
      <c r="N3197">
        <v>172</v>
      </c>
      <c r="O3197">
        <v>202</v>
      </c>
      <c r="P3197">
        <v>2883</v>
      </c>
      <c r="Q3197">
        <v>587747</v>
      </c>
      <c r="R3197">
        <v>112</v>
      </c>
      <c r="S3197">
        <v>235</v>
      </c>
      <c r="T3197">
        <v>2892</v>
      </c>
      <c r="U3197">
        <v>682762</v>
      </c>
      <c r="V3197">
        <v>184</v>
      </c>
      <c r="W3197">
        <v>264</v>
      </c>
      <c r="X3197">
        <v>2811</v>
      </c>
      <c r="Y3197">
        <v>739944</v>
      </c>
      <c r="Z3197">
        <v>237</v>
      </c>
      <c r="AA3197">
        <v>292</v>
      </c>
      <c r="AB3197">
        <v>2814</v>
      </c>
      <c r="AC3197">
        <v>820583</v>
      </c>
      <c r="AD3197">
        <v>123</v>
      </c>
      <c r="AE3197">
        <v>343</v>
      </c>
      <c r="AF3197">
        <v>2789</v>
      </c>
      <c r="AG3197">
        <f>AE3197*AF3197</f>
        <v>956627</v>
      </c>
      <c r="AH3197">
        <v>99</v>
      </c>
      <c r="AI3197">
        <v>379</v>
      </c>
      <c r="AJ3197">
        <v>2777</v>
      </c>
      <c r="AK3197">
        <v>1051230</v>
      </c>
    </row>
    <row r="3198" spans="1:45" x14ac:dyDescent="0.2">
      <c r="A3198" s="51">
        <v>41292</v>
      </c>
      <c r="N3198">
        <v>100</v>
      </c>
      <c r="O3198">
        <v>215</v>
      </c>
      <c r="P3198">
        <v>3000</v>
      </c>
      <c r="Q3198">
        <v>645000</v>
      </c>
      <c r="V3198">
        <v>26</v>
      </c>
      <c r="W3198">
        <v>254</v>
      </c>
      <c r="X3198">
        <v>2780</v>
      </c>
      <c r="Y3198">
        <v>705051</v>
      </c>
      <c r="AH3198">
        <v>10</v>
      </c>
      <c r="AI3198">
        <v>368</v>
      </c>
      <c r="AJ3198">
        <v>2600</v>
      </c>
      <c r="AK3198">
        <v>957840</v>
      </c>
      <c r="AP3198">
        <v>1</v>
      </c>
      <c r="AQ3198">
        <v>600</v>
      </c>
      <c r="AR3198">
        <v>2400</v>
      </c>
      <c r="AS3198">
        <v>1440000</v>
      </c>
    </row>
    <row r="3199" spans="1:45" x14ac:dyDescent="0.2">
      <c r="A3199" s="51">
        <v>41295</v>
      </c>
      <c r="AL3199">
        <v>14</v>
      </c>
      <c r="AM3199">
        <v>458</v>
      </c>
      <c r="AN3199">
        <v>2592</v>
      </c>
      <c r="AO3199">
        <v>1195717</v>
      </c>
      <c r="AP3199">
        <v>8</v>
      </c>
      <c r="AQ3199">
        <v>628</v>
      </c>
      <c r="AR3199">
        <v>2612</v>
      </c>
      <c r="AS3199">
        <v>1643575</v>
      </c>
    </row>
    <row r="3200" spans="1:45" x14ac:dyDescent="0.2">
      <c r="A3200" s="51">
        <v>41296</v>
      </c>
      <c r="F3200">
        <v>29</v>
      </c>
      <c r="G3200">
        <v>133</v>
      </c>
      <c r="H3200">
        <v>2800</v>
      </c>
      <c r="I3200">
        <v>372303</v>
      </c>
      <c r="J3200">
        <v>114</v>
      </c>
      <c r="K3200">
        <v>166</v>
      </c>
      <c r="L3200">
        <v>2820</v>
      </c>
      <c r="M3200">
        <v>472939</v>
      </c>
      <c r="N3200">
        <v>268</v>
      </c>
      <c r="O3200">
        <v>202</v>
      </c>
      <c r="P3200">
        <v>2900</v>
      </c>
      <c r="Q3200">
        <v>593079</v>
      </c>
      <c r="R3200">
        <v>120</v>
      </c>
      <c r="S3200">
        <v>234</v>
      </c>
      <c r="T3200">
        <v>2868</v>
      </c>
      <c r="U3200">
        <v>676067</v>
      </c>
      <c r="V3200">
        <v>173</v>
      </c>
      <c r="W3200">
        <v>261</v>
      </c>
      <c r="X3200">
        <v>2810</v>
      </c>
      <c r="Y3200">
        <v>736814</v>
      </c>
      <c r="Z3200">
        <v>68</v>
      </c>
      <c r="AA3200">
        <v>295</v>
      </c>
      <c r="AB3200">
        <v>2760</v>
      </c>
      <c r="AC3200">
        <v>820374</v>
      </c>
      <c r="AD3200">
        <v>37</v>
      </c>
      <c r="AE3200">
        <v>328</v>
      </c>
      <c r="AF3200">
        <v>2620</v>
      </c>
      <c r="AG3200">
        <v>892884</v>
      </c>
      <c r="AH3200">
        <v>1</v>
      </c>
      <c r="AI3200">
        <v>364</v>
      </c>
      <c r="AJ3200">
        <v>2450</v>
      </c>
      <c r="AK3200">
        <v>891800</v>
      </c>
      <c r="AL3200">
        <v>1</v>
      </c>
      <c r="AM3200">
        <v>498</v>
      </c>
      <c r="AN3200">
        <v>2660</v>
      </c>
      <c r="AO3200">
        <v>1324680</v>
      </c>
      <c r="AP3200">
        <v>1</v>
      </c>
      <c r="AQ3200">
        <v>626</v>
      </c>
      <c r="AR3200">
        <v>2400</v>
      </c>
      <c r="AS3200">
        <v>1502400</v>
      </c>
    </row>
    <row r="3201" spans="1:45" x14ac:dyDescent="0.2">
      <c r="A3201" s="51">
        <v>41296</v>
      </c>
      <c r="AP3201">
        <v>11</v>
      </c>
      <c r="AQ3201">
        <v>522</v>
      </c>
      <c r="AR3201">
        <v>2625</v>
      </c>
      <c r="AS3201">
        <v>1399295</v>
      </c>
    </row>
    <row r="3202" spans="1:45" x14ac:dyDescent="0.2">
      <c r="A3202" s="51">
        <v>41298</v>
      </c>
      <c r="AL3202">
        <v>28</v>
      </c>
      <c r="AM3202">
        <v>463</v>
      </c>
      <c r="AN3202">
        <v>2980</v>
      </c>
      <c r="AO3202">
        <v>1379740</v>
      </c>
      <c r="AP3202">
        <v>5</v>
      </c>
      <c r="AQ3202">
        <v>695</v>
      </c>
      <c r="AR3202">
        <v>2620</v>
      </c>
      <c r="AS3202">
        <v>1821860</v>
      </c>
    </row>
    <row r="3203" spans="1:45" x14ac:dyDescent="0.2">
      <c r="A3203" s="51">
        <v>41298</v>
      </c>
      <c r="F3203">
        <v>30</v>
      </c>
      <c r="G3203">
        <v>139</v>
      </c>
      <c r="H3203">
        <v>2900</v>
      </c>
      <c r="I3203">
        <v>403100</v>
      </c>
      <c r="J3203">
        <v>36</v>
      </c>
      <c r="K3203">
        <v>170</v>
      </c>
      <c r="L3203">
        <v>2750</v>
      </c>
      <c r="M3203">
        <v>463006</v>
      </c>
      <c r="N3203">
        <v>116</v>
      </c>
      <c r="O3203">
        <v>209</v>
      </c>
      <c r="P3203">
        <v>2960</v>
      </c>
      <c r="Q3203">
        <v>617400</v>
      </c>
      <c r="R3203">
        <v>35</v>
      </c>
      <c r="S3203">
        <v>234</v>
      </c>
      <c r="T3203">
        <v>2975</v>
      </c>
      <c r="U3203">
        <v>696397</v>
      </c>
      <c r="V3203">
        <v>130</v>
      </c>
      <c r="W3203">
        <v>265</v>
      </c>
      <c r="X3203">
        <v>2790</v>
      </c>
      <c r="Y3203">
        <v>746988</v>
      </c>
      <c r="Z3203">
        <v>94</v>
      </c>
      <c r="AA3203">
        <v>301</v>
      </c>
      <c r="AB3203">
        <v>2754</v>
      </c>
      <c r="AC3203">
        <v>829150</v>
      </c>
      <c r="AD3203">
        <v>18</v>
      </c>
      <c r="AE3203">
        <v>325</v>
      </c>
      <c r="AF3203">
        <v>2740</v>
      </c>
      <c r="AG3203">
        <v>889587</v>
      </c>
      <c r="AH3203">
        <v>20</v>
      </c>
      <c r="AI3203">
        <v>371</v>
      </c>
      <c r="AJ3203">
        <v>2730</v>
      </c>
      <c r="AK3203">
        <v>1034502</v>
      </c>
    </row>
    <row r="3204" spans="1:45" x14ac:dyDescent="0.2">
      <c r="A3204" s="51">
        <v>41299</v>
      </c>
      <c r="F3204">
        <v>16</v>
      </c>
      <c r="G3204">
        <v>140</v>
      </c>
      <c r="H3204">
        <v>2700</v>
      </c>
      <c r="I3204">
        <v>379012</v>
      </c>
      <c r="N3204">
        <v>100</v>
      </c>
      <c r="O3204">
        <v>205</v>
      </c>
      <c r="P3204">
        <v>3000</v>
      </c>
      <c r="Q3204">
        <v>615000</v>
      </c>
      <c r="Z3204">
        <v>143</v>
      </c>
      <c r="AA3204">
        <v>290</v>
      </c>
      <c r="AB3204">
        <v>2737</v>
      </c>
      <c r="AC3204">
        <v>812212</v>
      </c>
      <c r="AD3204">
        <v>10</v>
      </c>
      <c r="AE3204">
        <v>359</v>
      </c>
      <c r="AF3204">
        <v>2700</v>
      </c>
      <c r="AG3204">
        <v>969300</v>
      </c>
      <c r="AL3204">
        <v>2</v>
      </c>
      <c r="AM3204">
        <v>529</v>
      </c>
      <c r="AN3204">
        <v>2600</v>
      </c>
      <c r="AO3204">
        <v>1375400</v>
      </c>
      <c r="AP3204">
        <v>1</v>
      </c>
      <c r="AQ3204">
        <v>868</v>
      </c>
      <c r="AR3204">
        <v>2500</v>
      </c>
      <c r="AS3204">
        <v>2170000</v>
      </c>
    </row>
    <row r="3205" spans="1:45" x14ac:dyDescent="0.2">
      <c r="A3205" s="51">
        <v>41302</v>
      </c>
      <c r="AD3205">
        <v>1</v>
      </c>
      <c r="AE3205">
        <v>332</v>
      </c>
      <c r="AF3205">
        <v>2300</v>
      </c>
      <c r="AG3205">
        <v>763600</v>
      </c>
      <c r="AP3205">
        <v>2</v>
      </c>
      <c r="AQ3205">
        <v>771</v>
      </c>
      <c r="AR3205">
        <v>2575</v>
      </c>
      <c r="AS3205">
        <v>1982700</v>
      </c>
    </row>
    <row r="3206" spans="1:45" x14ac:dyDescent="0.2">
      <c r="A3206" s="51">
        <v>41303</v>
      </c>
      <c r="B3206">
        <v>12</v>
      </c>
      <c r="C3206">
        <v>121</v>
      </c>
      <c r="D3206">
        <v>2650</v>
      </c>
      <c r="E3206">
        <v>320208</v>
      </c>
      <c r="F3206">
        <v>56</v>
      </c>
      <c r="G3206">
        <v>146</v>
      </c>
      <c r="H3206">
        <v>2825</v>
      </c>
      <c r="I3206">
        <v>412612</v>
      </c>
      <c r="J3206">
        <v>60</v>
      </c>
      <c r="K3206">
        <v>162</v>
      </c>
      <c r="L3206">
        <v>2917</v>
      </c>
      <c r="M3206">
        <v>473692</v>
      </c>
      <c r="N3206">
        <v>187</v>
      </c>
      <c r="O3206">
        <v>208</v>
      </c>
      <c r="P3206">
        <v>2920</v>
      </c>
      <c r="Q3206">
        <v>614841</v>
      </c>
      <c r="R3206">
        <v>121</v>
      </c>
      <c r="S3206">
        <v>233</v>
      </c>
      <c r="T3206">
        <v>2804</v>
      </c>
      <c r="U3206">
        <v>661839</v>
      </c>
      <c r="V3206">
        <v>89</v>
      </c>
      <c r="W3206">
        <v>264</v>
      </c>
      <c r="X3206">
        <v>2685</v>
      </c>
      <c r="Y3206">
        <v>708342</v>
      </c>
      <c r="Z3206">
        <v>63</v>
      </c>
      <c r="AA3206">
        <v>311</v>
      </c>
      <c r="AB3206">
        <v>2727</v>
      </c>
      <c r="AC3206">
        <v>845857</v>
      </c>
    </row>
    <row r="3207" spans="1:45" x14ac:dyDescent="0.2">
      <c r="A3207" s="51">
        <v>41303</v>
      </c>
      <c r="AL3207">
        <v>41</v>
      </c>
      <c r="AM3207">
        <v>443</v>
      </c>
      <c r="AN3207">
        <v>2668</v>
      </c>
      <c r="AO3207">
        <v>1180466</v>
      </c>
      <c r="AP3207">
        <v>16</v>
      </c>
      <c r="AQ3207">
        <v>481</v>
      </c>
      <c r="AR3207">
        <v>2556</v>
      </c>
      <c r="AS3207">
        <v>1241730</v>
      </c>
    </row>
    <row r="3208" spans="1:45" x14ac:dyDescent="0.2">
      <c r="A3208" s="51">
        <v>41305</v>
      </c>
      <c r="AD3208">
        <v>1</v>
      </c>
      <c r="AE3208">
        <v>346</v>
      </c>
      <c r="AF3208">
        <v>2300</v>
      </c>
      <c r="AG3208">
        <v>795800</v>
      </c>
      <c r="AP3208">
        <v>5</v>
      </c>
      <c r="AQ3208">
        <v>614</v>
      </c>
      <c r="AR3208">
        <v>2600</v>
      </c>
      <c r="AS3208">
        <v>1596400</v>
      </c>
    </row>
    <row r="3209" spans="1:45" x14ac:dyDescent="0.2">
      <c r="A3209" s="51">
        <v>41305</v>
      </c>
      <c r="F3209">
        <v>15</v>
      </c>
      <c r="G3209">
        <v>145</v>
      </c>
      <c r="H3209">
        <v>2650</v>
      </c>
      <c r="I3209">
        <v>385133</v>
      </c>
      <c r="J3209">
        <v>11</v>
      </c>
      <c r="K3209">
        <v>171</v>
      </c>
      <c r="L3209">
        <v>2950</v>
      </c>
      <c r="M3209">
        <v>503645</v>
      </c>
      <c r="N3209">
        <v>86</v>
      </c>
      <c r="O3209">
        <v>197</v>
      </c>
      <c r="P3209">
        <v>2833</v>
      </c>
      <c r="Q3209">
        <v>560071</v>
      </c>
      <c r="R3209">
        <v>77</v>
      </c>
      <c r="S3209">
        <v>239</v>
      </c>
      <c r="T3209">
        <v>2775</v>
      </c>
      <c r="U3209">
        <v>668205</v>
      </c>
      <c r="V3209">
        <v>203</v>
      </c>
      <c r="W3209">
        <v>265</v>
      </c>
      <c r="X3209">
        <v>2831</v>
      </c>
      <c r="Y3209">
        <v>753913</v>
      </c>
      <c r="Z3209">
        <v>97</v>
      </c>
      <c r="AA3209">
        <v>291</v>
      </c>
      <c r="AB3209">
        <v>2856</v>
      </c>
      <c r="AC3209">
        <v>833961</v>
      </c>
      <c r="AD3209">
        <v>15</v>
      </c>
      <c r="AE3209">
        <v>341</v>
      </c>
      <c r="AF3209">
        <v>2850</v>
      </c>
      <c r="AG3209">
        <v>972420</v>
      </c>
      <c r="AH3209">
        <v>34</v>
      </c>
      <c r="AI3209">
        <v>370</v>
      </c>
      <c r="AJ3209">
        <v>2607</v>
      </c>
      <c r="AK3209">
        <v>964588</v>
      </c>
    </row>
    <row r="3210" spans="1:45" x14ac:dyDescent="0.2">
      <c r="B3210" s="81"/>
      <c r="C3210" s="81"/>
      <c r="D3210" s="81"/>
      <c r="E3210" s="81"/>
      <c r="F3210" s="81"/>
      <c r="G3210" s="81"/>
      <c r="H3210" s="81"/>
      <c r="I3210" s="81"/>
      <c r="J3210" s="81"/>
      <c r="K3210" s="81"/>
      <c r="L3210" s="81"/>
      <c r="M3210" s="81"/>
      <c r="N3210" s="81"/>
      <c r="O3210" s="81"/>
      <c r="P3210" s="81"/>
      <c r="Q3210" s="81"/>
      <c r="R3210" s="81"/>
      <c r="S3210" s="81"/>
      <c r="T3210" s="81"/>
      <c r="U3210" s="81"/>
      <c r="V3210" s="81"/>
      <c r="W3210" s="81"/>
      <c r="X3210" s="81"/>
      <c r="Y3210" s="81"/>
      <c r="Z3210" s="81"/>
      <c r="AA3210" s="81"/>
      <c r="AB3210" s="81"/>
      <c r="AC3210" s="81"/>
      <c r="AD3210" s="81"/>
      <c r="AE3210" s="81"/>
      <c r="AF3210" s="81"/>
      <c r="AG3210" s="81"/>
      <c r="AH3210" s="81"/>
      <c r="AI3210" s="81"/>
      <c r="AJ3210" s="81"/>
      <c r="AK3210" s="81"/>
      <c r="AL3210" s="81"/>
      <c r="AM3210" s="81"/>
      <c r="AN3210" s="81"/>
      <c r="AO3210" s="81"/>
      <c r="AP3210" s="81"/>
      <c r="AQ3210" s="81"/>
      <c r="AR3210" s="81"/>
      <c r="AS3210" s="81"/>
    </row>
    <row r="3212" spans="1:45" x14ac:dyDescent="0.2">
      <c r="A3212" s="51">
        <v>41306</v>
      </c>
      <c r="N3212">
        <v>4</v>
      </c>
      <c r="O3212">
        <v>182</v>
      </c>
      <c r="P3212">
        <v>2750</v>
      </c>
      <c r="Q3212">
        <v>500500</v>
      </c>
    </row>
    <row r="3213" spans="1:45" x14ac:dyDescent="0.2">
      <c r="A3213" s="51">
        <v>41310</v>
      </c>
      <c r="F3213">
        <v>34</v>
      </c>
      <c r="G3213">
        <v>136</v>
      </c>
      <c r="H3213">
        <v>2750</v>
      </c>
      <c r="I3213">
        <v>373838</v>
      </c>
      <c r="J3213">
        <v>104</v>
      </c>
      <c r="K3213">
        <v>167</v>
      </c>
      <c r="L3213">
        <v>2862</v>
      </c>
      <c r="M3213">
        <v>477876</v>
      </c>
      <c r="N3213">
        <v>168</v>
      </c>
      <c r="O3213">
        <v>199</v>
      </c>
      <c r="P3213">
        <v>2875</v>
      </c>
      <c r="Q3213">
        <v>571695</v>
      </c>
      <c r="R3213">
        <v>87</v>
      </c>
      <c r="S3213">
        <v>231</v>
      </c>
      <c r="T3213">
        <v>2838</v>
      </c>
      <c r="U3213">
        <v>656802</v>
      </c>
      <c r="V3213">
        <v>115</v>
      </c>
      <c r="W3213">
        <v>268</v>
      </c>
      <c r="X3213">
        <v>2842</v>
      </c>
      <c r="Y3213">
        <v>763943</v>
      </c>
      <c r="Z3213">
        <v>15</v>
      </c>
      <c r="AA3213">
        <v>309</v>
      </c>
      <c r="AB3213">
        <v>2740</v>
      </c>
      <c r="AC3213">
        <v>847208</v>
      </c>
      <c r="AD3213">
        <v>286</v>
      </c>
      <c r="AE3213">
        <v>333</v>
      </c>
      <c r="AF3213">
        <v>2820</v>
      </c>
      <c r="AG3213">
        <v>947059</v>
      </c>
      <c r="AH3213">
        <v>224</v>
      </c>
      <c r="AI3213">
        <v>378</v>
      </c>
      <c r="AJ3213">
        <v>2787</v>
      </c>
      <c r="AK3213">
        <v>1052669</v>
      </c>
      <c r="AL3213">
        <v>16</v>
      </c>
      <c r="AM3213">
        <v>402</v>
      </c>
      <c r="AN3213">
        <v>2860</v>
      </c>
      <c r="AO3213">
        <v>1148648</v>
      </c>
    </row>
    <row r="3214" spans="1:45" x14ac:dyDescent="0.2">
      <c r="A3214" s="51">
        <v>41310</v>
      </c>
      <c r="AP3214">
        <v>2</v>
      </c>
      <c r="AQ3214">
        <v>642</v>
      </c>
      <c r="AR3214">
        <v>2650</v>
      </c>
      <c r="AS3214">
        <v>1700600</v>
      </c>
    </row>
    <row r="3215" spans="1:45" x14ac:dyDescent="0.2">
      <c r="A3215" s="51">
        <v>41312</v>
      </c>
      <c r="B3215">
        <v>1</v>
      </c>
      <c r="C3215">
        <v>120</v>
      </c>
      <c r="D3215">
        <v>2700</v>
      </c>
      <c r="E3215">
        <v>324000</v>
      </c>
      <c r="J3215">
        <v>22</v>
      </c>
      <c r="K3215">
        <v>155</v>
      </c>
      <c r="L3215">
        <v>2850</v>
      </c>
      <c r="M3215">
        <v>461018</v>
      </c>
      <c r="N3215">
        <v>92</v>
      </c>
      <c r="O3215">
        <v>197</v>
      </c>
      <c r="P3215">
        <v>2970</v>
      </c>
      <c r="Q3215">
        <v>582679</v>
      </c>
      <c r="R3215">
        <v>24</v>
      </c>
      <c r="S3215">
        <v>223</v>
      </c>
      <c r="T3215">
        <v>2950</v>
      </c>
      <c r="U3215">
        <v>657112</v>
      </c>
      <c r="V3215">
        <v>54</v>
      </c>
      <c r="W3215">
        <v>254</v>
      </c>
      <c r="X3215">
        <v>3117</v>
      </c>
      <c r="Y3215">
        <v>785033</v>
      </c>
    </row>
    <row r="3216" spans="1:45" x14ac:dyDescent="0.2">
      <c r="A3216" s="51">
        <v>41313</v>
      </c>
      <c r="J3216">
        <v>7</v>
      </c>
      <c r="K3216">
        <v>155</v>
      </c>
      <c r="L3216">
        <v>2850</v>
      </c>
      <c r="M3216">
        <v>442157</v>
      </c>
      <c r="N3216">
        <v>6</v>
      </c>
      <c r="O3216">
        <v>217</v>
      </c>
      <c r="P3216">
        <v>2800</v>
      </c>
      <c r="Q3216">
        <v>607600</v>
      </c>
      <c r="Z3216">
        <v>60</v>
      </c>
      <c r="AA3216">
        <v>281</v>
      </c>
      <c r="AB3216">
        <v>2807</v>
      </c>
      <c r="AC3216">
        <v>789908</v>
      </c>
    </row>
    <row r="3217" spans="1:45" x14ac:dyDescent="0.2">
      <c r="A3217" s="51">
        <v>41316</v>
      </c>
      <c r="AP3217">
        <v>8</v>
      </c>
      <c r="AQ3217">
        <v>638</v>
      </c>
      <c r="AR3217">
        <v>2438</v>
      </c>
      <c r="AS3217">
        <v>1552875</v>
      </c>
    </row>
    <row r="3218" spans="1:45" x14ac:dyDescent="0.2">
      <c r="A3218" s="51">
        <v>41317</v>
      </c>
      <c r="B3218">
        <v>19</v>
      </c>
      <c r="C3218">
        <v>129</v>
      </c>
      <c r="D3218">
        <v>2550</v>
      </c>
      <c r="E3218">
        <v>329889</v>
      </c>
      <c r="F3218">
        <v>24</v>
      </c>
      <c r="G3218">
        <v>146</v>
      </c>
      <c r="H3218">
        <v>2800</v>
      </c>
      <c r="I3218">
        <v>408567</v>
      </c>
      <c r="J3218">
        <v>104</v>
      </c>
      <c r="K3218">
        <v>165</v>
      </c>
      <c r="L3218">
        <v>2858</v>
      </c>
      <c r="M3218">
        <v>471054</v>
      </c>
      <c r="N3218">
        <v>121</v>
      </c>
      <c r="O3218">
        <v>199</v>
      </c>
      <c r="P3218">
        <v>2883</v>
      </c>
      <c r="Q3218">
        <v>577074</v>
      </c>
      <c r="R3218">
        <v>91</v>
      </c>
      <c r="S3218">
        <v>237</v>
      </c>
      <c r="T3218">
        <v>2888</v>
      </c>
      <c r="U3218">
        <v>695813</v>
      </c>
      <c r="V3218">
        <v>4</v>
      </c>
      <c r="W3218">
        <v>278</v>
      </c>
      <c r="X3218">
        <v>3280</v>
      </c>
      <c r="Y3218">
        <v>911840</v>
      </c>
      <c r="Z3218">
        <v>194</v>
      </c>
      <c r="AA3218">
        <v>293</v>
      </c>
      <c r="AB3218">
        <v>2800</v>
      </c>
      <c r="AC3218">
        <v>831774</v>
      </c>
      <c r="AD3218">
        <v>145</v>
      </c>
      <c r="AE3218">
        <v>341</v>
      </c>
      <c r="AF3218">
        <v>2810</v>
      </c>
      <c r="AG3218">
        <v>967325</v>
      </c>
    </row>
    <row r="3219" spans="1:45" x14ac:dyDescent="0.2">
      <c r="A3219" s="51">
        <v>41317</v>
      </c>
      <c r="B3219">
        <v>26</v>
      </c>
      <c r="C3219">
        <v>116</v>
      </c>
      <c r="D3219">
        <v>3000</v>
      </c>
      <c r="E3219">
        <v>348692</v>
      </c>
      <c r="F3219">
        <v>17</v>
      </c>
      <c r="G3219">
        <v>143</v>
      </c>
      <c r="H3219">
        <v>2775</v>
      </c>
      <c r="I3219">
        <v>398259</v>
      </c>
      <c r="J3219">
        <v>68</v>
      </c>
      <c r="K3219">
        <v>168</v>
      </c>
      <c r="L3219">
        <v>2880</v>
      </c>
      <c r="M3219">
        <v>483812</v>
      </c>
      <c r="N3219">
        <v>81</v>
      </c>
      <c r="O3219">
        <v>195</v>
      </c>
      <c r="P3219">
        <v>2812</v>
      </c>
      <c r="Q3219">
        <v>547949</v>
      </c>
      <c r="R3219">
        <v>92</v>
      </c>
      <c r="S3219">
        <v>234</v>
      </c>
      <c r="T3219">
        <v>2820</v>
      </c>
      <c r="U3219">
        <v>664077</v>
      </c>
      <c r="V3219">
        <v>138</v>
      </c>
      <c r="W3219">
        <v>266</v>
      </c>
      <c r="X3219">
        <v>2825</v>
      </c>
      <c r="Y3219">
        <v>753073</v>
      </c>
      <c r="Z3219">
        <v>156</v>
      </c>
      <c r="AA3219">
        <v>293</v>
      </c>
      <c r="AB3219">
        <v>2729</v>
      </c>
      <c r="AC3219">
        <v>802916</v>
      </c>
      <c r="AD3219">
        <v>52</v>
      </c>
      <c r="AE3219">
        <v>337</v>
      </c>
      <c r="AF3219">
        <v>2747</v>
      </c>
      <c r="AG3219">
        <v>925935</v>
      </c>
      <c r="AL3219">
        <v>1</v>
      </c>
      <c r="AM3219">
        <v>568</v>
      </c>
      <c r="AN3219">
        <v>2740</v>
      </c>
      <c r="AO3219">
        <v>1556320</v>
      </c>
      <c r="AP3219">
        <v>13</v>
      </c>
      <c r="AQ3219">
        <v>529</v>
      </c>
      <c r="AR3219">
        <v>2617</v>
      </c>
      <c r="AS3219">
        <v>1411818</v>
      </c>
    </row>
    <row r="3220" spans="1:45" x14ac:dyDescent="0.2">
      <c r="A3220" s="51">
        <v>41319</v>
      </c>
      <c r="AL3220">
        <v>1</v>
      </c>
      <c r="AM3220">
        <v>488</v>
      </c>
      <c r="AN3220">
        <v>2700</v>
      </c>
      <c r="AO3220">
        <v>752400</v>
      </c>
      <c r="AP3220">
        <v>1</v>
      </c>
      <c r="AQ3220">
        <v>602</v>
      </c>
      <c r="AR3220">
        <v>2600</v>
      </c>
      <c r="AS3220">
        <v>1565200</v>
      </c>
    </row>
    <row r="3221" spans="1:45" x14ac:dyDescent="0.2">
      <c r="A3221" s="51">
        <v>41320</v>
      </c>
      <c r="F3221">
        <v>9</v>
      </c>
      <c r="G3221">
        <v>148</v>
      </c>
      <c r="H3221">
        <v>2825</v>
      </c>
      <c r="I3221">
        <v>421622</v>
      </c>
      <c r="N3221">
        <v>71</v>
      </c>
      <c r="O3221">
        <v>185</v>
      </c>
      <c r="P3221">
        <v>2950</v>
      </c>
      <c r="Q3221">
        <v>544296</v>
      </c>
      <c r="R3221">
        <v>111</v>
      </c>
      <c r="S3221">
        <v>239</v>
      </c>
      <c r="T3221">
        <v>2933</v>
      </c>
      <c r="U3221">
        <v>695339</v>
      </c>
      <c r="V3221">
        <v>12</v>
      </c>
      <c r="W3221">
        <v>250</v>
      </c>
      <c r="X3221">
        <v>2920</v>
      </c>
      <c r="Y3221">
        <v>731460</v>
      </c>
    </row>
    <row r="3222" spans="1:45" x14ac:dyDescent="0.2">
      <c r="A3222" s="51">
        <v>41323</v>
      </c>
    </row>
    <row r="3223" spans="1:45" x14ac:dyDescent="0.2">
      <c r="A3223" s="51">
        <v>41324</v>
      </c>
      <c r="F3223">
        <v>46</v>
      </c>
      <c r="G3223">
        <v>146</v>
      </c>
      <c r="H3223">
        <v>2788</v>
      </c>
      <c r="I3223">
        <v>417178</v>
      </c>
      <c r="J3223">
        <v>109</v>
      </c>
      <c r="K3223">
        <v>164</v>
      </c>
      <c r="L3223">
        <v>3000</v>
      </c>
      <c r="M3223">
        <v>491396</v>
      </c>
      <c r="N3223">
        <v>152</v>
      </c>
      <c r="O3223">
        <v>201</v>
      </c>
      <c r="P3223">
        <v>3025</v>
      </c>
      <c r="Q3223">
        <v>610258</v>
      </c>
      <c r="R3223">
        <v>30</v>
      </c>
      <c r="S3223">
        <v>231</v>
      </c>
      <c r="T3223">
        <v>2825</v>
      </c>
      <c r="U3223">
        <v>654827</v>
      </c>
      <c r="V3223">
        <v>4</v>
      </c>
      <c r="W3223">
        <v>258</v>
      </c>
      <c r="X3223">
        <v>2650</v>
      </c>
      <c r="Y3223">
        <v>685025</v>
      </c>
      <c r="Z3223">
        <v>57</v>
      </c>
      <c r="AA3223">
        <v>311</v>
      </c>
      <c r="AB3223">
        <v>2915</v>
      </c>
      <c r="AC3223">
        <v>923597</v>
      </c>
      <c r="AD3223">
        <v>195</v>
      </c>
      <c r="AE3223">
        <v>329</v>
      </c>
      <c r="AF3223">
        <v>2893</v>
      </c>
      <c r="AG3223">
        <v>961622</v>
      </c>
      <c r="AH3223">
        <v>16</v>
      </c>
      <c r="AI3223">
        <v>370</v>
      </c>
      <c r="AJ3223">
        <v>2640</v>
      </c>
      <c r="AK3223">
        <v>976470</v>
      </c>
      <c r="AP3223">
        <v>1</v>
      </c>
      <c r="AQ3223">
        <v>756</v>
      </c>
      <c r="AR3223">
        <v>2250</v>
      </c>
      <c r="AS3223">
        <v>1701000</v>
      </c>
    </row>
    <row r="3224" spans="1:45" x14ac:dyDescent="0.2">
      <c r="A3224" s="51">
        <v>41324</v>
      </c>
      <c r="AP3224">
        <v>37</v>
      </c>
      <c r="AQ3224">
        <v>471</v>
      </c>
      <c r="AR3224">
        <v>2577</v>
      </c>
      <c r="AS3224">
        <v>1197514</v>
      </c>
    </row>
    <row r="3225" spans="1:45" x14ac:dyDescent="0.2">
      <c r="A3225" s="51">
        <v>41326</v>
      </c>
      <c r="AP3225">
        <v>8</v>
      </c>
      <c r="AQ3225">
        <v>706</v>
      </c>
      <c r="AR3225">
        <v>2519</v>
      </c>
      <c r="AS3225">
        <v>1780688</v>
      </c>
    </row>
    <row r="3226" spans="1:45" x14ac:dyDescent="0.2">
      <c r="A3226" s="51">
        <v>41326</v>
      </c>
      <c r="B3226">
        <v>34</v>
      </c>
      <c r="C3226">
        <v>119</v>
      </c>
      <c r="D3226">
        <v>3150</v>
      </c>
      <c r="E3226">
        <v>375035</v>
      </c>
      <c r="F3226">
        <v>24</v>
      </c>
      <c r="G3226">
        <v>145</v>
      </c>
      <c r="H3226">
        <v>2950</v>
      </c>
      <c r="I3226">
        <v>428979</v>
      </c>
      <c r="J3226">
        <v>36</v>
      </c>
      <c r="K3226">
        <v>173</v>
      </c>
      <c r="L3226">
        <v>2912</v>
      </c>
      <c r="M3226">
        <v>505553</v>
      </c>
      <c r="N3226">
        <v>17</v>
      </c>
      <c r="O3226">
        <v>192</v>
      </c>
      <c r="P3226">
        <v>2925</v>
      </c>
      <c r="Q3226">
        <v>562965</v>
      </c>
      <c r="V3226">
        <v>110</v>
      </c>
      <c r="W3226">
        <v>263</v>
      </c>
      <c r="X3226">
        <v>2883</v>
      </c>
      <c r="Y3226">
        <v>757289</v>
      </c>
      <c r="Z3226">
        <v>38</v>
      </c>
      <c r="AA3226">
        <v>300</v>
      </c>
      <c r="AB3226">
        <v>2863</v>
      </c>
      <c r="AC3226">
        <v>858557</v>
      </c>
      <c r="AD3226">
        <v>38</v>
      </c>
      <c r="AE3226">
        <v>335</v>
      </c>
      <c r="AF3226">
        <v>2840</v>
      </c>
      <c r="AG3226">
        <v>951162</v>
      </c>
    </row>
    <row r="3227" spans="1:45" x14ac:dyDescent="0.2">
      <c r="A3227" s="51">
        <v>41327</v>
      </c>
      <c r="J3227">
        <v>70</v>
      </c>
      <c r="K3227">
        <v>167</v>
      </c>
      <c r="L3227">
        <v>2967</v>
      </c>
      <c r="M3227">
        <v>495426</v>
      </c>
      <c r="N3227">
        <v>68</v>
      </c>
      <c r="O3227">
        <v>198</v>
      </c>
      <c r="P3227">
        <v>3000</v>
      </c>
      <c r="Q3227">
        <v>592143</v>
      </c>
      <c r="R3227">
        <v>6</v>
      </c>
      <c r="S3227">
        <v>226</v>
      </c>
      <c r="T3227">
        <v>3050</v>
      </c>
      <c r="U3227">
        <v>690317</v>
      </c>
      <c r="V3227">
        <v>120</v>
      </c>
      <c r="W3227">
        <v>267</v>
      </c>
      <c r="X3227">
        <v>2930</v>
      </c>
      <c r="Y3227">
        <v>788182</v>
      </c>
      <c r="Z3227">
        <v>40</v>
      </c>
      <c r="AA3227">
        <v>295</v>
      </c>
      <c r="AB3227">
        <v>2890</v>
      </c>
      <c r="AC3227">
        <v>852361</v>
      </c>
      <c r="AD3227">
        <v>58</v>
      </c>
      <c r="AE3227">
        <v>334</v>
      </c>
      <c r="AF3227">
        <v>2853</v>
      </c>
      <c r="AG3227">
        <v>952902</v>
      </c>
      <c r="AH3227">
        <v>19</v>
      </c>
      <c r="AI3227">
        <v>375</v>
      </c>
      <c r="AJ3227">
        <v>2860</v>
      </c>
      <c r="AK3227">
        <v>1072952</v>
      </c>
      <c r="AP3227">
        <v>80</v>
      </c>
      <c r="AQ3227">
        <v>213</v>
      </c>
      <c r="AR3227">
        <v>2717</v>
      </c>
      <c r="AS3227">
        <v>579638</v>
      </c>
    </row>
    <row r="3228" spans="1:45" x14ac:dyDescent="0.2">
      <c r="A3228" s="51">
        <v>41330</v>
      </c>
      <c r="AL3228">
        <v>17</v>
      </c>
      <c r="AM3228">
        <v>460</v>
      </c>
      <c r="AN3228">
        <v>2875</v>
      </c>
      <c r="AO3228">
        <v>1435744</v>
      </c>
      <c r="AP3228">
        <v>9</v>
      </c>
      <c r="AQ3228">
        <v>809</v>
      </c>
      <c r="AR3228">
        <v>2539</v>
      </c>
      <c r="AS3228">
        <v>2058511</v>
      </c>
    </row>
    <row r="3229" spans="1:45" x14ac:dyDescent="0.2">
      <c r="A3229" s="51">
        <v>41331</v>
      </c>
      <c r="B3229">
        <v>1</v>
      </c>
      <c r="C3229">
        <v>102</v>
      </c>
      <c r="D3229">
        <v>2500</v>
      </c>
      <c r="E3229">
        <v>255000</v>
      </c>
      <c r="F3229">
        <v>7</v>
      </c>
      <c r="G3229">
        <v>136</v>
      </c>
      <c r="H3229">
        <v>3050</v>
      </c>
      <c r="I3229">
        <v>415671</v>
      </c>
      <c r="J3229">
        <v>53</v>
      </c>
      <c r="K3229">
        <v>168</v>
      </c>
      <c r="L3229">
        <v>3050</v>
      </c>
      <c r="M3229">
        <v>513808</v>
      </c>
      <c r="N3229">
        <v>142</v>
      </c>
      <c r="O3229">
        <v>196</v>
      </c>
      <c r="P3229">
        <v>3006</v>
      </c>
      <c r="Q3229">
        <v>597568</v>
      </c>
      <c r="R3229">
        <v>173</v>
      </c>
      <c r="S3229">
        <v>236</v>
      </c>
      <c r="T3229">
        <v>2985</v>
      </c>
      <c r="U3229">
        <v>702391</v>
      </c>
      <c r="V3229">
        <v>224</v>
      </c>
      <c r="W3229">
        <v>271</v>
      </c>
      <c r="X3229">
        <v>2970</v>
      </c>
      <c r="Y3229">
        <v>816647</v>
      </c>
      <c r="Z3229">
        <v>100</v>
      </c>
      <c r="AA3229">
        <v>293</v>
      </c>
      <c r="AB3229">
        <v>2944</v>
      </c>
      <c r="AC3229">
        <v>864084</v>
      </c>
      <c r="AD3229">
        <v>59</v>
      </c>
      <c r="AE3229">
        <v>341</v>
      </c>
      <c r="AF3229">
        <v>2880</v>
      </c>
      <c r="AG3229">
        <v>991761</v>
      </c>
    </row>
    <row r="3230" spans="1:45" x14ac:dyDescent="0.2">
      <c r="A3230" s="51">
        <v>41331</v>
      </c>
    </row>
    <row r="3231" spans="1:45" x14ac:dyDescent="0.2">
      <c r="A3231" s="51">
        <v>41333</v>
      </c>
    </row>
    <row r="3232" spans="1:45" x14ac:dyDescent="0.2">
      <c r="A3232" s="51">
        <v>41333</v>
      </c>
      <c r="B3232">
        <v>16</v>
      </c>
      <c r="C3232">
        <v>126</v>
      </c>
      <c r="D3232">
        <v>2800</v>
      </c>
      <c r="E3232">
        <v>351975</v>
      </c>
      <c r="J3232">
        <v>4</v>
      </c>
      <c r="K3232">
        <v>162</v>
      </c>
      <c r="L3232">
        <v>2950</v>
      </c>
      <c r="M3232">
        <v>479375</v>
      </c>
      <c r="N3232">
        <v>127</v>
      </c>
      <c r="O3232">
        <v>197</v>
      </c>
      <c r="P3232">
        <v>3050</v>
      </c>
      <c r="Q3232">
        <v>602275</v>
      </c>
      <c r="R3232">
        <v>41</v>
      </c>
      <c r="S3232">
        <v>232</v>
      </c>
      <c r="T3232">
        <v>2875</v>
      </c>
      <c r="U3232">
        <v>664988</v>
      </c>
      <c r="V3232">
        <v>99</v>
      </c>
      <c r="W3232">
        <v>259</v>
      </c>
      <c r="X3232">
        <v>2950</v>
      </c>
      <c r="Y3232">
        <v>764207</v>
      </c>
      <c r="Z3232">
        <v>61</v>
      </c>
      <c r="AA3232">
        <v>305</v>
      </c>
      <c r="AB3232">
        <v>2857</v>
      </c>
      <c r="AC3232">
        <v>870425</v>
      </c>
      <c r="AD3232">
        <v>39</v>
      </c>
      <c r="AE3232">
        <v>347</v>
      </c>
      <c r="AF3232">
        <v>2850</v>
      </c>
      <c r="AG3232">
        <v>988894</v>
      </c>
      <c r="AH3232">
        <v>10</v>
      </c>
      <c r="AI3232">
        <v>363</v>
      </c>
      <c r="AJ3232">
        <v>2800</v>
      </c>
      <c r="AK3232">
        <v>1015280</v>
      </c>
    </row>
    <row r="3235" spans="1:45" x14ac:dyDescent="0.2">
      <c r="A3235" s="51">
        <v>41334</v>
      </c>
      <c r="F3235">
        <v>17</v>
      </c>
      <c r="G3235">
        <v>148</v>
      </c>
      <c r="H3235">
        <v>2700</v>
      </c>
      <c r="I3235">
        <v>398329</v>
      </c>
      <c r="N3235">
        <v>86</v>
      </c>
      <c r="O3235">
        <v>185</v>
      </c>
      <c r="P3235">
        <v>2938</v>
      </c>
      <c r="Q3235">
        <v>547957</v>
      </c>
      <c r="V3235">
        <v>19</v>
      </c>
      <c r="W3235">
        <v>284</v>
      </c>
      <c r="X3235">
        <v>2800</v>
      </c>
      <c r="Y3235">
        <v>796084</v>
      </c>
      <c r="Z3235">
        <v>47</v>
      </c>
      <c r="AA3235">
        <v>299</v>
      </c>
      <c r="AB3235">
        <v>2467</v>
      </c>
      <c r="AC3235">
        <v>860064</v>
      </c>
    </row>
    <row r="3236" spans="1:45" x14ac:dyDescent="0.2">
      <c r="A3236" s="51">
        <v>41337</v>
      </c>
      <c r="AL3236">
        <v>5</v>
      </c>
      <c r="AM3236">
        <v>418</v>
      </c>
      <c r="AN3236">
        <v>2880</v>
      </c>
      <c r="AO3236">
        <v>1204992</v>
      </c>
      <c r="AP3236">
        <v>2</v>
      </c>
      <c r="AQ3236">
        <v>511</v>
      </c>
      <c r="AR3236">
        <v>2800</v>
      </c>
      <c r="AS3236">
        <v>1428900</v>
      </c>
    </row>
    <row r="3237" spans="1:45" x14ac:dyDescent="0.2">
      <c r="A3237" s="51">
        <v>41338</v>
      </c>
      <c r="B3237">
        <v>2</v>
      </c>
      <c r="C3237">
        <v>111</v>
      </c>
      <c r="D3237">
        <v>3000</v>
      </c>
      <c r="E3237">
        <v>333000</v>
      </c>
      <c r="F3237">
        <v>14</v>
      </c>
      <c r="G3237">
        <v>134</v>
      </c>
      <c r="H3237">
        <v>2933</v>
      </c>
      <c r="I3237">
        <v>379886</v>
      </c>
      <c r="R3237">
        <v>76</v>
      </c>
      <c r="S3237">
        <v>226</v>
      </c>
      <c r="T3237">
        <v>3007</v>
      </c>
      <c r="U3237">
        <v>678083</v>
      </c>
      <c r="V3237">
        <v>68</v>
      </c>
      <c r="W3237">
        <v>263</v>
      </c>
      <c r="X3237">
        <v>2845</v>
      </c>
      <c r="Y3237">
        <v>751648</v>
      </c>
      <c r="AH3237">
        <v>17</v>
      </c>
      <c r="AI3237">
        <v>375</v>
      </c>
      <c r="AJ3237">
        <v>2820</v>
      </c>
      <c r="AK3237">
        <f>AI3237*AJ3237</f>
        <v>1057500</v>
      </c>
      <c r="AL3237">
        <v>18</v>
      </c>
      <c r="AM3237">
        <v>418</v>
      </c>
      <c r="AN3237">
        <v>2840</v>
      </c>
      <c r="AO3237">
        <v>1186804</v>
      </c>
    </row>
    <row r="3238" spans="1:45" x14ac:dyDescent="0.2">
      <c r="A3238" s="51">
        <v>41340</v>
      </c>
      <c r="B3238">
        <v>12</v>
      </c>
      <c r="C3238">
        <v>65</v>
      </c>
      <c r="D3238">
        <v>2050</v>
      </c>
      <c r="E3238">
        <v>133250</v>
      </c>
      <c r="J3238">
        <v>22</v>
      </c>
      <c r="K3238">
        <v>163</v>
      </c>
      <c r="L3238">
        <v>2938</v>
      </c>
      <c r="M3238">
        <v>478245</v>
      </c>
      <c r="N3238">
        <v>71</v>
      </c>
      <c r="O3238">
        <v>191</v>
      </c>
      <c r="P3238">
        <v>3033</v>
      </c>
      <c r="Q3238">
        <v>581100</v>
      </c>
      <c r="R3238">
        <v>126</v>
      </c>
      <c r="S3238">
        <v>235</v>
      </c>
      <c r="T3238">
        <v>2964</v>
      </c>
      <c r="U3238">
        <v>705496</v>
      </c>
      <c r="V3238">
        <v>22</v>
      </c>
      <c r="W3238">
        <v>252</v>
      </c>
      <c r="X3238">
        <v>2900</v>
      </c>
      <c r="Y3238">
        <v>730800</v>
      </c>
      <c r="Z3238">
        <v>89</v>
      </c>
      <c r="AA3238">
        <v>306</v>
      </c>
      <c r="AB3238">
        <v>2873</v>
      </c>
      <c r="AC3238">
        <v>903112</v>
      </c>
      <c r="AD3238">
        <v>19</v>
      </c>
      <c r="AE3238">
        <v>331</v>
      </c>
      <c r="AF3238">
        <v>2800</v>
      </c>
      <c r="AG3238">
        <v>925768</v>
      </c>
      <c r="AH3238">
        <v>24</v>
      </c>
      <c r="AI3238">
        <v>393</v>
      </c>
      <c r="AJ3238">
        <v>2910</v>
      </c>
      <c r="AK3238">
        <v>1133610</v>
      </c>
      <c r="AP3238">
        <v>4</v>
      </c>
      <c r="AQ3238">
        <v>704</v>
      </c>
      <c r="AR3238">
        <v>2765</v>
      </c>
      <c r="AS3238">
        <v>1944190</v>
      </c>
    </row>
    <row r="3239" spans="1:45" x14ac:dyDescent="0.2">
      <c r="A3239" s="51">
        <v>41340</v>
      </c>
      <c r="AP3239">
        <v>3</v>
      </c>
      <c r="AQ3239">
        <v>655</v>
      </c>
      <c r="AR3239">
        <v>2867</v>
      </c>
      <c r="AS3239">
        <v>1881400</v>
      </c>
    </row>
    <row r="3240" spans="1:45" x14ac:dyDescent="0.2">
      <c r="A3240" s="51">
        <v>41341</v>
      </c>
      <c r="N3240">
        <v>143</v>
      </c>
      <c r="O3240">
        <v>196</v>
      </c>
      <c r="P3240">
        <v>3050</v>
      </c>
      <c r="Q3240">
        <v>602255</v>
      </c>
      <c r="R3240">
        <v>136</v>
      </c>
      <c r="S3240">
        <v>223</v>
      </c>
      <c r="T3240">
        <v>3033</v>
      </c>
      <c r="U3240">
        <v>679013</v>
      </c>
      <c r="V3240">
        <v>100</v>
      </c>
      <c r="W3240">
        <v>268</v>
      </c>
      <c r="X3240">
        <v>2900</v>
      </c>
      <c r="Y3240">
        <v>777200</v>
      </c>
      <c r="AD3240">
        <v>18</v>
      </c>
      <c r="AE3240">
        <v>339</v>
      </c>
      <c r="AF3240">
        <v>2820</v>
      </c>
      <c r="AG3240">
        <v>957233</v>
      </c>
    </row>
    <row r="3241" spans="1:45" x14ac:dyDescent="0.2">
      <c r="A3241" s="51">
        <v>41344</v>
      </c>
      <c r="AP3241">
        <v>3</v>
      </c>
      <c r="AQ3241">
        <v>753</v>
      </c>
      <c r="AR3241">
        <v>2883</v>
      </c>
      <c r="AS3241">
        <v>2170800</v>
      </c>
    </row>
    <row r="3242" spans="1:45" x14ac:dyDescent="0.2">
      <c r="A3242" s="51">
        <v>41345</v>
      </c>
      <c r="B3242">
        <v>4</v>
      </c>
      <c r="C3242">
        <v>128</v>
      </c>
      <c r="D3242">
        <v>3150</v>
      </c>
      <c r="E3242">
        <v>401625</v>
      </c>
      <c r="F3242">
        <v>38</v>
      </c>
      <c r="G3242">
        <v>142</v>
      </c>
      <c r="H3242">
        <v>2900</v>
      </c>
      <c r="I3242">
        <v>424513</v>
      </c>
      <c r="J3242">
        <v>179</v>
      </c>
      <c r="K3242">
        <v>169</v>
      </c>
      <c r="L3242">
        <v>3172</v>
      </c>
      <c r="M3242">
        <v>538546</v>
      </c>
      <c r="V3242">
        <v>135</v>
      </c>
      <c r="W3242">
        <v>267</v>
      </c>
      <c r="X3242">
        <v>2983</v>
      </c>
      <c r="Y3242">
        <v>796148</v>
      </c>
      <c r="Z3242">
        <v>58</v>
      </c>
      <c r="AA3242">
        <v>302</v>
      </c>
      <c r="AB3242">
        <v>2873</v>
      </c>
      <c r="AC3242">
        <v>867117</v>
      </c>
      <c r="AH3242">
        <v>33</v>
      </c>
      <c r="AI3242">
        <v>369</v>
      </c>
      <c r="AJ3242">
        <v>2930</v>
      </c>
      <c r="AK3242">
        <v>1081302</v>
      </c>
      <c r="AL3242">
        <v>7</v>
      </c>
      <c r="AM3242">
        <v>421</v>
      </c>
      <c r="AN3242">
        <v>2960</v>
      </c>
      <c r="AO3242">
        <v>1244891</v>
      </c>
    </row>
    <row r="3243" spans="1:45" x14ac:dyDescent="0.2">
      <c r="A3243" s="51">
        <v>41347</v>
      </c>
      <c r="B3243">
        <v>6</v>
      </c>
      <c r="C3243">
        <v>129</v>
      </c>
      <c r="D3243">
        <v>3000</v>
      </c>
      <c r="E3243">
        <v>388000</v>
      </c>
      <c r="J3243">
        <v>15</v>
      </c>
      <c r="K3243">
        <v>159</v>
      </c>
      <c r="L3243">
        <v>3125</v>
      </c>
      <c r="M3243">
        <v>497853</v>
      </c>
      <c r="N3243">
        <v>162</v>
      </c>
      <c r="O3243">
        <v>199</v>
      </c>
      <c r="P3243">
        <v>3200</v>
      </c>
      <c r="Q3243">
        <v>641623</v>
      </c>
      <c r="R3243">
        <v>29</v>
      </c>
      <c r="S3243">
        <v>227</v>
      </c>
      <c r="T3243">
        <v>3125</v>
      </c>
      <c r="U3243">
        <v>728224</v>
      </c>
      <c r="V3243">
        <v>42</v>
      </c>
      <c r="W3243">
        <v>268</v>
      </c>
      <c r="X3243">
        <v>3167</v>
      </c>
      <c r="Y3243">
        <v>844090</v>
      </c>
      <c r="Z3243">
        <v>95</v>
      </c>
      <c r="AA3243">
        <v>299</v>
      </c>
      <c r="AB3243">
        <v>3025</v>
      </c>
      <c r="AC3243">
        <v>906314</v>
      </c>
      <c r="AD3243">
        <v>19</v>
      </c>
      <c r="AE3243">
        <v>349</v>
      </c>
      <c r="AF3243">
        <v>3150</v>
      </c>
      <c r="AG3243">
        <v>1099184</v>
      </c>
      <c r="AH3243">
        <v>20</v>
      </c>
      <c r="AI3243">
        <v>369</v>
      </c>
      <c r="AJ3243">
        <v>2950</v>
      </c>
      <c r="AK3243">
        <v>1088061</v>
      </c>
      <c r="AP3243">
        <v>11</v>
      </c>
      <c r="AQ3243">
        <v>449</v>
      </c>
      <c r="AR3243">
        <v>2890</v>
      </c>
      <c r="AS3243">
        <v>1349887</v>
      </c>
    </row>
    <row r="3244" spans="1:45" x14ac:dyDescent="0.2">
      <c r="A3244" s="51">
        <v>41347</v>
      </c>
      <c r="AL3244">
        <v>1</v>
      </c>
      <c r="AM3244">
        <v>468</v>
      </c>
      <c r="AN3244">
        <v>2900</v>
      </c>
      <c r="AO3244">
        <v>1357200</v>
      </c>
      <c r="AP3244">
        <v>3</v>
      </c>
      <c r="AQ3244">
        <v>635</v>
      </c>
      <c r="AR3244">
        <v>2867</v>
      </c>
      <c r="AS3244">
        <v>1820500</v>
      </c>
    </row>
    <row r="3245" spans="1:45" x14ac:dyDescent="0.2">
      <c r="A3245" s="226">
        <v>41348</v>
      </c>
    </row>
    <row r="3246" spans="1:45" x14ac:dyDescent="0.2">
      <c r="A3246" s="51">
        <v>41351</v>
      </c>
      <c r="AH3246">
        <v>1</v>
      </c>
      <c r="AI3246">
        <v>390</v>
      </c>
      <c r="AJ3246">
        <v>2650</v>
      </c>
      <c r="AK3246">
        <v>1033500</v>
      </c>
      <c r="AP3246">
        <v>2</v>
      </c>
      <c r="AQ3246">
        <v>617</v>
      </c>
      <c r="AR3246">
        <v>2725</v>
      </c>
      <c r="AS3246">
        <v>1161982</v>
      </c>
    </row>
    <row r="3247" spans="1:45" x14ac:dyDescent="0.2">
      <c r="A3247" s="51">
        <v>41352</v>
      </c>
      <c r="V3247">
        <v>67</v>
      </c>
      <c r="W3247">
        <v>254</v>
      </c>
      <c r="X3247">
        <v>3235</v>
      </c>
      <c r="Y3247">
        <v>821256</v>
      </c>
      <c r="Z3247">
        <v>164</v>
      </c>
      <c r="AA3247">
        <v>306</v>
      </c>
      <c r="AB3247">
        <v>3086</v>
      </c>
      <c r="AC3247">
        <v>968682</v>
      </c>
      <c r="AD3247">
        <v>1</v>
      </c>
      <c r="AE3247">
        <v>322</v>
      </c>
      <c r="AF3247">
        <v>2700</v>
      </c>
      <c r="AG3247">
        <v>869400</v>
      </c>
      <c r="AH3247">
        <v>7</v>
      </c>
      <c r="AI3247">
        <v>398</v>
      </c>
      <c r="AJ3247">
        <v>2920</v>
      </c>
      <c r="AK3247">
        <v>1162994</v>
      </c>
      <c r="AL3247">
        <v>1</v>
      </c>
      <c r="AM3247">
        <v>568</v>
      </c>
      <c r="AN3247">
        <v>2950</v>
      </c>
      <c r="AO3247">
        <v>1675600</v>
      </c>
      <c r="AP3247">
        <v>1</v>
      </c>
      <c r="AQ3247">
        <v>726</v>
      </c>
      <c r="AR3247">
        <v>3000</v>
      </c>
      <c r="AS3247">
        <v>2178000</v>
      </c>
    </row>
    <row r="3248" spans="1:45" x14ac:dyDescent="0.2">
      <c r="A3248" s="51">
        <v>41352</v>
      </c>
      <c r="AP3248">
        <v>2</v>
      </c>
      <c r="AQ3248">
        <v>677</v>
      </c>
      <c r="AR3248">
        <v>2980</v>
      </c>
      <c r="AS3248">
        <v>2019960</v>
      </c>
    </row>
    <row r="3249" spans="1:45" x14ac:dyDescent="0.2">
      <c r="A3249" s="51">
        <v>41354</v>
      </c>
      <c r="B3249">
        <v>6</v>
      </c>
      <c r="C3249">
        <v>122</v>
      </c>
      <c r="D3249">
        <v>3050</v>
      </c>
      <c r="E3249">
        <v>371083</v>
      </c>
      <c r="F3249">
        <v>15</v>
      </c>
      <c r="G3249">
        <v>136</v>
      </c>
      <c r="H3249">
        <v>2700</v>
      </c>
      <c r="I3249">
        <v>401353</v>
      </c>
      <c r="J3249">
        <v>64</v>
      </c>
      <c r="K3249">
        <v>165</v>
      </c>
      <c r="L3249">
        <v>3150</v>
      </c>
      <c r="M3249">
        <v>522138</v>
      </c>
      <c r="N3249">
        <v>175</v>
      </c>
      <c r="O3249">
        <v>205</v>
      </c>
      <c r="P3249">
        <v>3150</v>
      </c>
      <c r="Q3249">
        <v>646079</v>
      </c>
      <c r="R3249">
        <v>151</v>
      </c>
      <c r="S3249">
        <v>236</v>
      </c>
      <c r="T3249">
        <v>3112</v>
      </c>
      <c r="U3249">
        <v>734947</v>
      </c>
      <c r="V3249">
        <v>67</v>
      </c>
      <c r="W3249">
        <v>266</v>
      </c>
      <c r="X3249">
        <v>3112</v>
      </c>
      <c r="Y3249">
        <v>829651</v>
      </c>
      <c r="Z3249">
        <v>65</v>
      </c>
      <c r="AA3249">
        <v>289</v>
      </c>
      <c r="AB3249">
        <v>3075</v>
      </c>
      <c r="AC3249">
        <v>892885</v>
      </c>
      <c r="AL3249">
        <v>1</v>
      </c>
      <c r="AM3249">
        <v>406</v>
      </c>
      <c r="AN3249">
        <v>2940</v>
      </c>
      <c r="AO3249">
        <v>1193640</v>
      </c>
    </row>
    <row r="3250" spans="1:45" x14ac:dyDescent="0.2">
      <c r="A3250" s="51">
        <v>41354</v>
      </c>
      <c r="AL3250">
        <v>7</v>
      </c>
      <c r="AM3250">
        <v>510</v>
      </c>
      <c r="AN3250">
        <v>2880</v>
      </c>
      <c r="AO3250">
        <v>1498011</v>
      </c>
      <c r="AP3250">
        <v>6</v>
      </c>
      <c r="AQ3250">
        <v>610</v>
      </c>
      <c r="AR3250">
        <v>2833</v>
      </c>
      <c r="AS3250">
        <v>1726983</v>
      </c>
    </row>
    <row r="3251" spans="1:45" x14ac:dyDescent="0.2">
      <c r="A3251" s="51">
        <v>41355</v>
      </c>
      <c r="J3251">
        <v>31</v>
      </c>
      <c r="K3251">
        <v>154</v>
      </c>
      <c r="L3251">
        <v>3175</v>
      </c>
      <c r="M3251">
        <v>497287</v>
      </c>
      <c r="N3251">
        <v>38</v>
      </c>
      <c r="O3251">
        <v>191</v>
      </c>
      <c r="P3251">
        <v>3075</v>
      </c>
      <c r="Q3251">
        <v>588013</v>
      </c>
      <c r="AD3251">
        <v>3</v>
      </c>
      <c r="AE3251">
        <v>347</v>
      </c>
      <c r="AF3251">
        <v>2840</v>
      </c>
      <c r="AG3251">
        <v>986427</v>
      </c>
      <c r="AP3251">
        <v>1</v>
      </c>
      <c r="AQ3251">
        <v>664</v>
      </c>
      <c r="AR3251">
        <v>2800</v>
      </c>
      <c r="AS3251">
        <v>1859200</v>
      </c>
    </row>
    <row r="3252" spans="1:45" x14ac:dyDescent="0.2">
      <c r="A3252" s="51">
        <v>41359</v>
      </c>
      <c r="B3252">
        <v>1</v>
      </c>
      <c r="C3252">
        <v>110</v>
      </c>
      <c r="D3252">
        <v>2800</v>
      </c>
      <c r="E3252">
        <v>308000</v>
      </c>
      <c r="F3252">
        <v>43</v>
      </c>
      <c r="G3252">
        <v>135</v>
      </c>
      <c r="H3252">
        <v>3000</v>
      </c>
      <c r="I3252">
        <v>404512</v>
      </c>
      <c r="J3252">
        <v>179</v>
      </c>
      <c r="K3252">
        <v>167</v>
      </c>
      <c r="L3252">
        <v>3180</v>
      </c>
      <c r="M3252">
        <v>638881</v>
      </c>
      <c r="N3252">
        <v>69</v>
      </c>
      <c r="O3252">
        <v>194</v>
      </c>
      <c r="P3252">
        <v>3233</v>
      </c>
      <c r="Q3252">
        <v>628310</v>
      </c>
      <c r="R3252">
        <v>59</v>
      </c>
      <c r="S3252">
        <v>233</v>
      </c>
      <c r="T3252">
        <v>3093</v>
      </c>
      <c r="U3252">
        <v>721901</v>
      </c>
      <c r="V3252">
        <v>21</v>
      </c>
      <c r="W3252">
        <v>253</v>
      </c>
      <c r="X3252">
        <v>3020</v>
      </c>
      <c r="Y3252">
        <v>764204</v>
      </c>
      <c r="Z3252">
        <v>20</v>
      </c>
      <c r="AA3252">
        <v>295</v>
      </c>
      <c r="AB3252">
        <v>2920</v>
      </c>
      <c r="AC3252">
        <v>860524</v>
      </c>
      <c r="AD3252">
        <v>105</v>
      </c>
      <c r="AE3252">
        <v>337</v>
      </c>
      <c r="AF3252">
        <v>3040</v>
      </c>
      <c r="AG3252">
        <v>1025814</v>
      </c>
      <c r="AP3252">
        <v>1</v>
      </c>
      <c r="AQ3252">
        <v>676</v>
      </c>
      <c r="AR3252">
        <v>3050</v>
      </c>
      <c r="AS3252">
        <v>2061800</v>
      </c>
    </row>
    <row r="3253" spans="1:45" x14ac:dyDescent="0.2">
      <c r="A3253" s="51">
        <v>41359</v>
      </c>
    </row>
    <row r="3255" spans="1:45" x14ac:dyDescent="0.2">
      <c r="A3255" s="51">
        <v>41365</v>
      </c>
      <c r="AP3255">
        <v>6</v>
      </c>
      <c r="AQ3255">
        <v>584</v>
      </c>
      <c r="AR3255">
        <v>2942</v>
      </c>
      <c r="AS3255">
        <v>1719067</v>
      </c>
    </row>
    <row r="3256" spans="1:45" x14ac:dyDescent="0.2">
      <c r="A3256" s="51">
        <v>41366</v>
      </c>
      <c r="B3256">
        <v>6</v>
      </c>
      <c r="C3256">
        <v>107</v>
      </c>
      <c r="D3256">
        <v>2650</v>
      </c>
      <c r="E3256">
        <v>281833</v>
      </c>
      <c r="F3256">
        <v>49</v>
      </c>
      <c r="G3256">
        <v>141</v>
      </c>
      <c r="H3256">
        <v>3275</v>
      </c>
      <c r="I3256">
        <v>462161</v>
      </c>
      <c r="J3256">
        <v>74</v>
      </c>
      <c r="K3256">
        <v>168</v>
      </c>
      <c r="L3256">
        <v>3117</v>
      </c>
      <c r="M3256">
        <v>539411</v>
      </c>
      <c r="N3256">
        <v>226</v>
      </c>
      <c r="O3256">
        <v>204</v>
      </c>
      <c r="P3256">
        <v>3172</v>
      </c>
      <c r="Q3256">
        <v>653965</v>
      </c>
      <c r="R3256">
        <v>125</v>
      </c>
      <c r="S3256">
        <v>236</v>
      </c>
      <c r="T3256">
        <v>3162</v>
      </c>
      <c r="U3256">
        <v>747930</v>
      </c>
      <c r="V3256">
        <v>231</v>
      </c>
      <c r="W3256">
        <v>268</v>
      </c>
      <c r="X3256">
        <v>3103</v>
      </c>
      <c r="Y3256">
        <v>830220</v>
      </c>
      <c r="Z3256">
        <v>33</v>
      </c>
      <c r="AA3256">
        <v>307</v>
      </c>
      <c r="AB3256">
        <v>3050</v>
      </c>
      <c r="AC3256">
        <v>937811</v>
      </c>
      <c r="AD3256">
        <v>22</v>
      </c>
      <c r="AE3256">
        <v>328</v>
      </c>
      <c r="AF3256">
        <v>3120</v>
      </c>
      <c r="AG3256">
        <v>1022793</v>
      </c>
      <c r="AL3256">
        <v>2</v>
      </c>
      <c r="AM3256">
        <v>421</v>
      </c>
      <c r="AN3256">
        <v>2725</v>
      </c>
      <c r="AO3256">
        <v>1143650</v>
      </c>
      <c r="AP3256">
        <v>2</v>
      </c>
      <c r="AQ3256">
        <v>510</v>
      </c>
      <c r="AR3256">
        <v>2875</v>
      </c>
      <c r="AS3256">
        <v>1466600</v>
      </c>
    </row>
    <row r="3257" spans="1:45" x14ac:dyDescent="0.2">
      <c r="A3257" s="51">
        <v>41368</v>
      </c>
      <c r="F3257">
        <v>1</v>
      </c>
      <c r="G3257">
        <v>140</v>
      </c>
      <c r="H3257">
        <v>3100</v>
      </c>
      <c r="I3257">
        <v>434000</v>
      </c>
      <c r="J3257">
        <v>66</v>
      </c>
      <c r="K3257">
        <v>169</v>
      </c>
      <c r="L3257">
        <v>3080</v>
      </c>
      <c r="M3257">
        <v>521261</v>
      </c>
      <c r="N3257">
        <v>92</v>
      </c>
      <c r="O3257">
        <v>204</v>
      </c>
      <c r="P3257">
        <v>3183</v>
      </c>
      <c r="Q3257">
        <v>663770</v>
      </c>
      <c r="R3257">
        <v>45</v>
      </c>
      <c r="S3257">
        <v>228</v>
      </c>
      <c r="T3257">
        <v>3167</v>
      </c>
      <c r="U3257">
        <v>727520</v>
      </c>
      <c r="V3257">
        <v>60</v>
      </c>
      <c r="W3257">
        <v>258</v>
      </c>
      <c r="X3257">
        <v>3050</v>
      </c>
      <c r="Y3257">
        <v>801395</v>
      </c>
      <c r="Z3257">
        <v>130</v>
      </c>
      <c r="AA3257">
        <v>293</v>
      </c>
      <c r="AB3257">
        <v>3069</v>
      </c>
      <c r="AC3257">
        <v>905974</v>
      </c>
      <c r="AP3257">
        <v>4</v>
      </c>
      <c r="AQ3257">
        <v>655</v>
      </c>
      <c r="AR3257">
        <v>2995</v>
      </c>
      <c r="AS3257">
        <v>1961790</v>
      </c>
    </row>
    <row r="3258" spans="1:45" x14ac:dyDescent="0.2">
      <c r="A3258" s="51">
        <v>41369</v>
      </c>
      <c r="F3258">
        <v>12</v>
      </c>
      <c r="G3258">
        <v>138</v>
      </c>
      <c r="H3258">
        <v>3150</v>
      </c>
      <c r="I3258">
        <v>433650</v>
      </c>
      <c r="J3258">
        <v>6</v>
      </c>
      <c r="K3258">
        <v>172</v>
      </c>
      <c r="L3258">
        <v>3100</v>
      </c>
      <c r="M3258">
        <v>534233</v>
      </c>
      <c r="N3258">
        <v>100</v>
      </c>
      <c r="O3258">
        <v>205</v>
      </c>
      <c r="P3258">
        <v>3200</v>
      </c>
      <c r="Q3258">
        <v>656000</v>
      </c>
      <c r="R3258">
        <v>7</v>
      </c>
      <c r="S3258">
        <v>241</v>
      </c>
      <c r="T3258">
        <v>2850</v>
      </c>
      <c r="U3258">
        <v>687257</v>
      </c>
      <c r="V3258">
        <v>100</v>
      </c>
      <c r="W3258">
        <v>250</v>
      </c>
      <c r="X3258">
        <v>3100</v>
      </c>
      <c r="Y3258">
        <v>775000</v>
      </c>
      <c r="AP3258">
        <v>6</v>
      </c>
      <c r="AQ3258">
        <v>615</v>
      </c>
      <c r="AR3258">
        <v>3058</v>
      </c>
      <c r="AS3258">
        <v>1880217</v>
      </c>
    </row>
    <row r="3259" spans="1:45" x14ac:dyDescent="0.2">
      <c r="A3259" s="51">
        <v>41372</v>
      </c>
      <c r="J3259">
        <v>1</v>
      </c>
      <c r="K3259">
        <v>150</v>
      </c>
      <c r="L3259">
        <v>3000</v>
      </c>
      <c r="M3259">
        <v>450000</v>
      </c>
      <c r="AP3259">
        <v>4</v>
      </c>
      <c r="AQ3259">
        <v>590</v>
      </c>
      <c r="AR3259">
        <v>3062</v>
      </c>
      <c r="AS3259">
        <v>1811550</v>
      </c>
    </row>
    <row r="3260" spans="1:45" x14ac:dyDescent="0.2">
      <c r="A3260" s="51">
        <v>41373</v>
      </c>
      <c r="B3260">
        <v>71</v>
      </c>
      <c r="C3260">
        <v>126</v>
      </c>
      <c r="D3260">
        <v>3033</v>
      </c>
      <c r="E3260">
        <v>400408</v>
      </c>
      <c r="F3260">
        <v>62</v>
      </c>
      <c r="G3260">
        <v>144</v>
      </c>
      <c r="H3260">
        <v>3112</v>
      </c>
      <c r="I3260">
        <v>455965</v>
      </c>
      <c r="J3260">
        <v>294</v>
      </c>
      <c r="K3260">
        <v>172</v>
      </c>
      <c r="L3260">
        <v>3158</v>
      </c>
      <c r="M3260">
        <v>545596</v>
      </c>
      <c r="N3260">
        <v>232</v>
      </c>
      <c r="O3260">
        <v>202</v>
      </c>
      <c r="P3260">
        <v>3086</v>
      </c>
      <c r="Q3260">
        <v>630104</v>
      </c>
      <c r="R3260">
        <v>182</v>
      </c>
      <c r="S3260">
        <v>242</v>
      </c>
      <c r="T3260">
        <v>3162</v>
      </c>
      <c r="U3260">
        <v>769137</v>
      </c>
      <c r="V3260">
        <v>348</v>
      </c>
      <c r="W3260">
        <v>261</v>
      </c>
      <c r="X3260">
        <v>3037</v>
      </c>
      <c r="Y3260">
        <v>798888</v>
      </c>
      <c r="Z3260">
        <v>141</v>
      </c>
      <c r="AA3260">
        <v>307</v>
      </c>
      <c r="AB3260">
        <v>3073</v>
      </c>
      <c r="AC3260">
        <v>933804</v>
      </c>
      <c r="AD3260">
        <v>49</v>
      </c>
      <c r="AE3260">
        <v>326</v>
      </c>
      <c r="AF3260">
        <v>2960</v>
      </c>
      <c r="AG3260">
        <v>965476</v>
      </c>
      <c r="AH3260">
        <v>1</v>
      </c>
      <c r="AI3260">
        <v>378</v>
      </c>
      <c r="AJ3260">
        <v>2900</v>
      </c>
      <c r="AK3260">
        <v>1096200</v>
      </c>
      <c r="AL3260">
        <v>1</v>
      </c>
      <c r="AM3260">
        <v>466</v>
      </c>
      <c r="AN3260">
        <v>3100</v>
      </c>
      <c r="AO3260">
        <v>1444600</v>
      </c>
      <c r="AP3260">
        <v>2</v>
      </c>
      <c r="AQ3260">
        <v>651</v>
      </c>
      <c r="AR3260">
        <v>3000</v>
      </c>
      <c r="AS3260">
        <v>1954300</v>
      </c>
    </row>
    <row r="3261" spans="1:45" x14ac:dyDescent="0.2">
      <c r="A3261" s="51">
        <v>41375</v>
      </c>
      <c r="B3261">
        <v>21</v>
      </c>
      <c r="C3261">
        <v>121</v>
      </c>
      <c r="D3261">
        <v>2825</v>
      </c>
      <c r="E3261">
        <v>360476</v>
      </c>
      <c r="J3261">
        <v>228</v>
      </c>
      <c r="K3261">
        <v>171</v>
      </c>
      <c r="L3261">
        <v>3096</v>
      </c>
      <c r="M3261">
        <v>533248</v>
      </c>
      <c r="N3261">
        <v>292</v>
      </c>
      <c r="O3261">
        <v>201</v>
      </c>
      <c r="P3261">
        <v>3082</v>
      </c>
      <c r="Q3261">
        <v>618749</v>
      </c>
      <c r="R3261">
        <v>177</v>
      </c>
      <c r="S3261">
        <v>232</v>
      </c>
      <c r="T3261">
        <v>3181</v>
      </c>
      <c r="U3261">
        <v>743612</v>
      </c>
      <c r="V3261">
        <v>148</v>
      </c>
      <c r="W3261">
        <v>267</v>
      </c>
      <c r="X3261">
        <v>3094</v>
      </c>
      <c r="Y3261">
        <v>826966</v>
      </c>
      <c r="Z3261">
        <v>60</v>
      </c>
      <c r="AA3261">
        <v>297</v>
      </c>
      <c r="AB3261">
        <v>3017</v>
      </c>
      <c r="AC3261">
        <v>896418</v>
      </c>
      <c r="AH3261">
        <v>8</v>
      </c>
      <c r="AI3261">
        <v>387</v>
      </c>
      <c r="AJ3261">
        <v>3050</v>
      </c>
      <c r="AK3261">
        <v>1181112</v>
      </c>
      <c r="AP3261">
        <v>2</v>
      </c>
      <c r="AQ3261">
        <v>590</v>
      </c>
      <c r="AR3261">
        <v>3110</v>
      </c>
      <c r="AS3261">
        <v>1836160</v>
      </c>
    </row>
    <row r="3262" spans="1:45" x14ac:dyDescent="0.2">
      <c r="A3262" s="51">
        <v>41376</v>
      </c>
    </row>
    <row r="3263" spans="1:45" x14ac:dyDescent="0.2">
      <c r="A3263" s="51">
        <v>41379</v>
      </c>
      <c r="AH3263">
        <v>16</v>
      </c>
      <c r="AI3263">
        <v>379</v>
      </c>
      <c r="AJ3263">
        <v>2920</v>
      </c>
      <c r="AK3263">
        <v>1107045</v>
      </c>
      <c r="AP3263">
        <v>1</v>
      </c>
      <c r="AQ3263">
        <v>680</v>
      </c>
      <c r="AR3263">
        <v>3100</v>
      </c>
      <c r="AS3263">
        <v>2108000</v>
      </c>
    </row>
    <row r="3264" spans="1:45" x14ac:dyDescent="0.2">
      <c r="A3264" s="51">
        <v>41380</v>
      </c>
      <c r="B3264">
        <v>14</v>
      </c>
      <c r="C3264">
        <v>126</v>
      </c>
      <c r="D3264">
        <v>3100</v>
      </c>
      <c r="E3264">
        <v>391043</v>
      </c>
      <c r="F3264">
        <v>55</v>
      </c>
      <c r="G3264">
        <v>148</v>
      </c>
      <c r="H3264">
        <v>2850</v>
      </c>
      <c r="I3264">
        <v>425758</v>
      </c>
      <c r="J3264">
        <v>222</v>
      </c>
      <c r="K3264">
        <v>168</v>
      </c>
      <c r="L3264">
        <v>2988</v>
      </c>
      <c r="M3264">
        <v>507422</v>
      </c>
      <c r="N3264">
        <v>479</v>
      </c>
      <c r="O3264">
        <v>202</v>
      </c>
      <c r="P3264">
        <v>3028</v>
      </c>
      <c r="Q3264">
        <v>620563</v>
      </c>
      <c r="R3264">
        <v>97</v>
      </c>
      <c r="S3264">
        <v>236</v>
      </c>
      <c r="T3264">
        <v>3003</v>
      </c>
      <c r="U3264">
        <v>725985</v>
      </c>
      <c r="V3264">
        <v>201</v>
      </c>
      <c r="W3264">
        <v>266</v>
      </c>
      <c r="X3264">
        <v>3012</v>
      </c>
      <c r="Y3264">
        <v>803881</v>
      </c>
      <c r="Z3264">
        <v>34</v>
      </c>
      <c r="AA3264">
        <v>288</v>
      </c>
      <c r="AB3264">
        <v>2953</v>
      </c>
      <c r="AC3264">
        <v>858289</v>
      </c>
      <c r="AD3264">
        <v>20</v>
      </c>
      <c r="AE3264">
        <v>338</v>
      </c>
      <c r="AF3264">
        <v>3160</v>
      </c>
      <c r="AG3264">
        <v>1068396</v>
      </c>
      <c r="AH3264">
        <v>18</v>
      </c>
      <c r="AI3264">
        <v>393</v>
      </c>
      <c r="AJ3264">
        <v>3000</v>
      </c>
      <c r="AK3264">
        <v>1179000</v>
      </c>
      <c r="AP3264">
        <v>2</v>
      </c>
      <c r="AQ3264">
        <v>708</v>
      </c>
      <c r="AR3264">
        <v>3000</v>
      </c>
      <c r="AS3264">
        <v>2094900</v>
      </c>
    </row>
    <row r="3265" spans="1:45" x14ac:dyDescent="0.2">
      <c r="A3265" s="51">
        <v>41382</v>
      </c>
      <c r="F3265">
        <v>25</v>
      </c>
      <c r="G3265">
        <v>132</v>
      </c>
      <c r="H3265">
        <v>3050</v>
      </c>
      <c r="I3265">
        <v>403820</v>
      </c>
      <c r="J3265">
        <v>97</v>
      </c>
      <c r="K3265">
        <v>168</v>
      </c>
      <c r="L3265">
        <v>3050</v>
      </c>
      <c r="M3265">
        <v>514889</v>
      </c>
      <c r="N3265">
        <v>30</v>
      </c>
      <c r="O3265">
        <v>186</v>
      </c>
      <c r="P3265">
        <v>2900</v>
      </c>
      <c r="Q3265">
        <v>539400</v>
      </c>
      <c r="R3265">
        <v>25</v>
      </c>
      <c r="S3265">
        <v>239</v>
      </c>
      <c r="T3265">
        <v>3000</v>
      </c>
      <c r="U3265">
        <v>717840</v>
      </c>
      <c r="V3265">
        <v>23</v>
      </c>
      <c r="W3265">
        <v>278</v>
      </c>
      <c r="X3265">
        <v>3250</v>
      </c>
      <c r="Y3265">
        <v>903217</v>
      </c>
      <c r="Z3265">
        <v>20</v>
      </c>
      <c r="AA3265">
        <v>290</v>
      </c>
      <c r="AB3265">
        <v>3000</v>
      </c>
      <c r="AC3265">
        <v>869700</v>
      </c>
      <c r="AP3265">
        <v>6</v>
      </c>
      <c r="AQ3265">
        <v>689</v>
      </c>
      <c r="AR3265">
        <v>2900</v>
      </c>
      <c r="AS3265">
        <v>2004880</v>
      </c>
    </row>
    <row r="3266" spans="1:45" x14ac:dyDescent="0.2">
      <c r="A3266" s="51">
        <v>41383</v>
      </c>
      <c r="J3266">
        <v>8</v>
      </c>
      <c r="K3266">
        <v>176</v>
      </c>
      <c r="L3266">
        <v>2900</v>
      </c>
      <c r="M3266">
        <v>508950</v>
      </c>
      <c r="AP3266">
        <v>1</v>
      </c>
      <c r="AQ3266">
        <v>536</v>
      </c>
      <c r="AR3266">
        <v>2900</v>
      </c>
      <c r="AS3266">
        <v>1554400</v>
      </c>
    </row>
    <row r="3267" spans="1:45" x14ac:dyDescent="0.2">
      <c r="A3267" s="51">
        <v>41386</v>
      </c>
      <c r="AP3267">
        <v>1</v>
      </c>
      <c r="AQ3267">
        <v>666</v>
      </c>
      <c r="AR3267">
        <v>2900</v>
      </c>
      <c r="AS3267">
        <v>1931400</v>
      </c>
    </row>
    <row r="3268" spans="1:45" x14ac:dyDescent="0.2">
      <c r="A3268" s="51">
        <v>41387</v>
      </c>
      <c r="B3268">
        <v>25</v>
      </c>
      <c r="C3268">
        <v>120</v>
      </c>
      <c r="D3268">
        <v>2900</v>
      </c>
      <c r="E3268">
        <v>348232</v>
      </c>
      <c r="F3268">
        <v>66</v>
      </c>
      <c r="G3268">
        <v>144</v>
      </c>
      <c r="H3268">
        <v>3000</v>
      </c>
      <c r="I3268">
        <v>432171</v>
      </c>
      <c r="J3268">
        <v>125</v>
      </c>
      <c r="K3268">
        <v>163</v>
      </c>
      <c r="L3268">
        <v>2981</v>
      </c>
      <c r="M3268">
        <v>488105</v>
      </c>
      <c r="N3268">
        <v>165</v>
      </c>
      <c r="O3268">
        <v>193</v>
      </c>
      <c r="P3268">
        <v>3068</v>
      </c>
      <c r="Q3268">
        <v>601622</v>
      </c>
      <c r="R3268">
        <v>177</v>
      </c>
      <c r="S3268">
        <v>232</v>
      </c>
      <c r="T3268">
        <v>2958</v>
      </c>
      <c r="U3268">
        <v>711121</v>
      </c>
      <c r="V3268">
        <v>63</v>
      </c>
      <c r="W3268">
        <v>265</v>
      </c>
      <c r="X3268">
        <v>2940</v>
      </c>
      <c r="Y3268">
        <v>780286</v>
      </c>
      <c r="Z3268">
        <v>31</v>
      </c>
      <c r="AA3268">
        <v>307</v>
      </c>
      <c r="AB3268">
        <v>3053</v>
      </c>
      <c r="AC3268">
        <v>953548</v>
      </c>
      <c r="AD3268">
        <v>55</v>
      </c>
      <c r="AE3268">
        <v>334</v>
      </c>
      <c r="AF3268">
        <v>3153</v>
      </c>
      <c r="AG3268">
        <v>1053450</v>
      </c>
      <c r="AH3268">
        <v>41</v>
      </c>
      <c r="AI3268">
        <v>382</v>
      </c>
      <c r="AJ3268">
        <v>2950</v>
      </c>
      <c r="AK3268">
        <v>1145887</v>
      </c>
      <c r="AP3268">
        <v>5</v>
      </c>
      <c r="AQ3268">
        <v>565</v>
      </c>
      <c r="AR3268">
        <v>2960</v>
      </c>
      <c r="AS3268">
        <v>1671040</v>
      </c>
    </row>
    <row r="3269" spans="1:45" x14ac:dyDescent="0.2">
      <c r="A3269" s="51">
        <v>41389</v>
      </c>
      <c r="J3269">
        <v>23</v>
      </c>
      <c r="K3269">
        <v>159</v>
      </c>
      <c r="L3269">
        <v>3050</v>
      </c>
      <c r="M3269">
        <v>484287</v>
      </c>
      <c r="N3269">
        <v>114</v>
      </c>
      <c r="O3269">
        <v>205</v>
      </c>
      <c r="P3269">
        <v>3020</v>
      </c>
      <c r="Q3269">
        <v>619616</v>
      </c>
      <c r="R3269">
        <v>77</v>
      </c>
      <c r="S3269">
        <v>234</v>
      </c>
      <c r="T3269">
        <v>3075</v>
      </c>
      <c r="U3269">
        <v>722856</v>
      </c>
      <c r="V3269">
        <v>82</v>
      </c>
      <c r="W3269">
        <v>274</v>
      </c>
      <c r="X3269">
        <v>3038</v>
      </c>
      <c r="Y3269">
        <v>830866</v>
      </c>
      <c r="Z3269">
        <v>34</v>
      </c>
      <c r="AA3269">
        <v>294</v>
      </c>
      <c r="AB3269">
        <v>3067</v>
      </c>
      <c r="AC3269">
        <v>905218</v>
      </c>
      <c r="AD3269">
        <v>2</v>
      </c>
      <c r="AE3269">
        <v>341</v>
      </c>
      <c r="AF3269">
        <v>3100</v>
      </c>
      <c r="AG3269">
        <v>1057100</v>
      </c>
      <c r="AH3269">
        <v>20</v>
      </c>
      <c r="AI3269">
        <v>375</v>
      </c>
      <c r="AJ3269">
        <v>3000</v>
      </c>
      <c r="AK3269">
        <v>1125900</v>
      </c>
    </row>
    <row r="3270" spans="1:45" x14ac:dyDescent="0.2">
      <c r="A3270" s="51">
        <v>41390</v>
      </c>
      <c r="B3270">
        <v>23</v>
      </c>
      <c r="C3270">
        <v>129</v>
      </c>
      <c r="D3270">
        <v>2850</v>
      </c>
      <c r="E3270">
        <v>367030</v>
      </c>
      <c r="J3270">
        <v>20</v>
      </c>
      <c r="K3270">
        <v>176</v>
      </c>
      <c r="L3270">
        <v>2950</v>
      </c>
      <c r="M3270">
        <v>518905</v>
      </c>
      <c r="N3270">
        <v>113</v>
      </c>
      <c r="O3270">
        <v>204</v>
      </c>
      <c r="P3270">
        <v>3050</v>
      </c>
      <c r="Q3270">
        <v>629611</v>
      </c>
      <c r="V3270">
        <v>20</v>
      </c>
      <c r="W3270">
        <v>278</v>
      </c>
      <c r="X3270">
        <v>2900</v>
      </c>
      <c r="Y3270">
        <v>805330</v>
      </c>
      <c r="AP3270">
        <v>2</v>
      </c>
      <c r="AQ3270">
        <v>588</v>
      </c>
      <c r="AR3270">
        <v>2900</v>
      </c>
      <c r="AS3270">
        <v>1705200</v>
      </c>
    </row>
    <row r="3271" spans="1:45" x14ac:dyDescent="0.2">
      <c r="A3271" s="51">
        <v>41393</v>
      </c>
    </row>
    <row r="3272" spans="1:45" x14ac:dyDescent="0.2">
      <c r="A3272" s="51">
        <v>41394</v>
      </c>
      <c r="B3272">
        <v>3</v>
      </c>
      <c r="C3272">
        <v>114</v>
      </c>
      <c r="D3272">
        <v>2800</v>
      </c>
      <c r="E3272">
        <v>319200</v>
      </c>
      <c r="F3272">
        <v>59</v>
      </c>
      <c r="G3272">
        <v>139</v>
      </c>
      <c r="H3272">
        <v>3050</v>
      </c>
      <c r="I3272">
        <v>422876</v>
      </c>
      <c r="J3272">
        <v>113</v>
      </c>
      <c r="K3272">
        <v>166</v>
      </c>
      <c r="L3272">
        <v>3086</v>
      </c>
      <c r="M3272">
        <v>520386</v>
      </c>
      <c r="N3272">
        <v>181</v>
      </c>
      <c r="O3272">
        <v>193</v>
      </c>
      <c r="P3272">
        <v>3133</v>
      </c>
      <c r="Q3272">
        <v>610220</v>
      </c>
      <c r="R3272">
        <v>98</v>
      </c>
      <c r="S3272">
        <v>228</v>
      </c>
      <c r="T3272">
        <v>3188</v>
      </c>
      <c r="U3272">
        <v>727280</v>
      </c>
      <c r="V3272">
        <v>100</v>
      </c>
      <c r="W3272">
        <v>260</v>
      </c>
      <c r="X3272">
        <v>2977</v>
      </c>
      <c r="Y3272">
        <v>796833</v>
      </c>
      <c r="Z3272">
        <v>145</v>
      </c>
      <c r="AA3272">
        <v>296</v>
      </c>
      <c r="AB3272">
        <v>3027</v>
      </c>
      <c r="AC3272">
        <v>895856</v>
      </c>
      <c r="AD3272">
        <v>35</v>
      </c>
      <c r="AE3272">
        <v>349</v>
      </c>
      <c r="AF3272">
        <v>3010</v>
      </c>
      <c r="AG3272">
        <v>1049437</v>
      </c>
      <c r="AH3272">
        <v>52</v>
      </c>
      <c r="AI3272">
        <v>376</v>
      </c>
      <c r="AJ3272">
        <v>3033</v>
      </c>
      <c r="AK3272">
        <v>1139175</v>
      </c>
      <c r="AL3272">
        <v>18</v>
      </c>
      <c r="AM3272">
        <v>406</v>
      </c>
      <c r="AN3272">
        <v>3100</v>
      </c>
      <c r="AO3272">
        <v>1257567</v>
      </c>
      <c r="AP3272">
        <v>1</v>
      </c>
      <c r="AQ3272">
        <v>690</v>
      </c>
      <c r="AR3272">
        <v>2900</v>
      </c>
      <c r="AS3272">
        <v>2001000</v>
      </c>
    </row>
    <row r="3274" spans="1:45" x14ac:dyDescent="0.2">
      <c r="A3274" s="51">
        <v>41396</v>
      </c>
      <c r="B3274">
        <v>10</v>
      </c>
      <c r="C3274">
        <v>114</v>
      </c>
      <c r="D3274">
        <v>3150</v>
      </c>
      <c r="E3274">
        <v>367320</v>
      </c>
      <c r="F3274">
        <v>22</v>
      </c>
      <c r="G3274">
        <v>139</v>
      </c>
      <c r="H3274">
        <v>3150</v>
      </c>
      <c r="I3274">
        <v>444350</v>
      </c>
      <c r="J3274">
        <v>64</v>
      </c>
      <c r="K3274">
        <v>168</v>
      </c>
      <c r="L3274">
        <v>3133</v>
      </c>
      <c r="M3274">
        <v>525119</v>
      </c>
      <c r="N3274">
        <v>101</v>
      </c>
      <c r="O3274">
        <v>187</v>
      </c>
      <c r="P3274">
        <v>3067</v>
      </c>
      <c r="Q3274">
        <v>573701</v>
      </c>
      <c r="V3274">
        <v>13</v>
      </c>
      <c r="W3274">
        <v>259</v>
      </c>
      <c r="X3274">
        <v>3100</v>
      </c>
      <c r="Y3274">
        <v>803615</v>
      </c>
      <c r="AD3274">
        <v>40</v>
      </c>
      <c r="AE3274">
        <v>336</v>
      </c>
      <c r="AF3274">
        <v>3000</v>
      </c>
      <c r="AG3274">
        <v>1006650</v>
      </c>
      <c r="AP3274">
        <v>2</v>
      </c>
      <c r="AQ3274">
        <v>678</v>
      </c>
      <c r="AR3274">
        <v>3010</v>
      </c>
      <c r="AS3274">
        <v>2038860</v>
      </c>
    </row>
    <row r="3275" spans="1:45" x14ac:dyDescent="0.2">
      <c r="A3275" s="51">
        <v>41397</v>
      </c>
      <c r="F3275">
        <v>1</v>
      </c>
      <c r="G3275">
        <v>142</v>
      </c>
      <c r="H3275">
        <v>3150</v>
      </c>
      <c r="I3275">
        <v>447300</v>
      </c>
      <c r="J3275">
        <v>11</v>
      </c>
      <c r="K3275">
        <v>167</v>
      </c>
      <c r="L3275">
        <v>2850</v>
      </c>
      <c r="M3275">
        <v>477245</v>
      </c>
      <c r="N3275">
        <v>100</v>
      </c>
      <c r="O3275">
        <v>205</v>
      </c>
      <c r="P3275">
        <v>3100</v>
      </c>
      <c r="Q3275">
        <v>635500</v>
      </c>
      <c r="AP3275">
        <v>1</v>
      </c>
      <c r="AQ3275">
        <v>678</v>
      </c>
      <c r="AR3275">
        <v>3000</v>
      </c>
      <c r="AS3275">
        <v>2034000</v>
      </c>
    </row>
    <row r="3276" spans="1:45" x14ac:dyDescent="0.2">
      <c r="A3276" s="51">
        <v>41400</v>
      </c>
      <c r="AL3276">
        <v>2</v>
      </c>
      <c r="AM3276">
        <v>521</v>
      </c>
      <c r="AN3276">
        <v>3000</v>
      </c>
      <c r="AO3276">
        <v>1556500</v>
      </c>
      <c r="AP3276">
        <v>8</v>
      </c>
      <c r="AQ3276">
        <v>655</v>
      </c>
      <c r="AR3276">
        <v>2950</v>
      </c>
      <c r="AS3276">
        <v>1941325</v>
      </c>
    </row>
    <row r="3277" spans="1:45" x14ac:dyDescent="0.2">
      <c r="A3277" s="51">
        <v>41401</v>
      </c>
    </row>
    <row r="3278" spans="1:45" x14ac:dyDescent="0.2">
      <c r="A3278" s="51">
        <v>41401</v>
      </c>
      <c r="B3278">
        <v>42</v>
      </c>
      <c r="C3278">
        <v>125</v>
      </c>
      <c r="D3278">
        <v>2875</v>
      </c>
      <c r="E3278">
        <v>373750</v>
      </c>
      <c r="F3278">
        <v>92</v>
      </c>
      <c r="G3278">
        <v>134</v>
      </c>
      <c r="H3278">
        <v>2880</v>
      </c>
      <c r="I3278">
        <v>400521</v>
      </c>
      <c r="J3278">
        <v>192</v>
      </c>
      <c r="K3278">
        <v>169</v>
      </c>
      <c r="L3278">
        <v>3072</v>
      </c>
      <c r="M3278">
        <v>522882</v>
      </c>
      <c r="N3278">
        <v>414</v>
      </c>
      <c r="O3278">
        <v>208</v>
      </c>
      <c r="P3278">
        <v>3158</v>
      </c>
      <c r="Q3278">
        <v>671742</v>
      </c>
      <c r="R3278">
        <v>72</v>
      </c>
      <c r="S3278">
        <v>230</v>
      </c>
      <c r="T3278">
        <v>3040</v>
      </c>
      <c r="U3278">
        <v>711410</v>
      </c>
      <c r="V3278">
        <v>29</v>
      </c>
      <c r="W3278">
        <v>270</v>
      </c>
      <c r="X3278">
        <v>2990</v>
      </c>
      <c r="Y3278">
        <v>822874</v>
      </c>
      <c r="Z3278">
        <v>287</v>
      </c>
      <c r="AA3278">
        <v>305</v>
      </c>
      <c r="AB3278">
        <v>3091</v>
      </c>
      <c r="AC3278">
        <v>949891</v>
      </c>
      <c r="AD3278">
        <v>136</v>
      </c>
      <c r="AE3278">
        <v>331</v>
      </c>
      <c r="AF3278">
        <v>3106</v>
      </c>
      <c r="AG3278">
        <v>1037321</v>
      </c>
      <c r="AH3278">
        <v>69</v>
      </c>
      <c r="AI3278">
        <v>385</v>
      </c>
      <c r="AJ3278">
        <v>3058</v>
      </c>
      <c r="AK3278">
        <v>1186979</v>
      </c>
      <c r="AL3278">
        <v>1</v>
      </c>
      <c r="AM3278">
        <v>454</v>
      </c>
      <c r="AN3278">
        <v>3050</v>
      </c>
      <c r="AO3278">
        <v>1384700</v>
      </c>
    </row>
    <row r="3279" spans="1:45" x14ac:dyDescent="0.2">
      <c r="A3279" s="51">
        <v>41403</v>
      </c>
      <c r="B3279">
        <v>6</v>
      </c>
      <c r="C3279">
        <v>122</v>
      </c>
      <c r="D3279">
        <v>3050</v>
      </c>
      <c r="E3279">
        <v>372100</v>
      </c>
      <c r="F3279">
        <v>4</v>
      </c>
      <c r="G3279">
        <v>148</v>
      </c>
      <c r="H3279">
        <v>3100</v>
      </c>
      <c r="I3279">
        <v>460350</v>
      </c>
      <c r="J3279">
        <v>108</v>
      </c>
      <c r="K3279">
        <v>164</v>
      </c>
      <c r="L3279">
        <v>3121</v>
      </c>
      <c r="M3279">
        <v>516104</v>
      </c>
      <c r="N3279">
        <v>84</v>
      </c>
      <c r="O3279">
        <v>189</v>
      </c>
      <c r="P3279">
        <v>3212</v>
      </c>
      <c r="Q3279">
        <v>610758</v>
      </c>
      <c r="V3279">
        <v>65</v>
      </c>
      <c r="W3279">
        <v>273</v>
      </c>
      <c r="X3279">
        <v>3175</v>
      </c>
      <c r="Y3279">
        <v>873160</v>
      </c>
      <c r="Z3279">
        <v>40</v>
      </c>
      <c r="AA3279">
        <v>313</v>
      </c>
      <c r="AB3279">
        <v>3250</v>
      </c>
      <c r="AC3279">
        <v>1017575</v>
      </c>
      <c r="AD3279">
        <v>34</v>
      </c>
      <c r="AE3279">
        <v>348</v>
      </c>
      <c r="AF3279">
        <v>2917</v>
      </c>
      <c r="AG3279">
        <v>1033482</v>
      </c>
      <c r="AP3279">
        <v>2</v>
      </c>
      <c r="AQ3279">
        <v>648</v>
      </c>
      <c r="AR3279">
        <v>3040</v>
      </c>
      <c r="AS3279">
        <v>1969920</v>
      </c>
    </row>
    <row r="3280" spans="1:45" x14ac:dyDescent="0.2">
      <c r="A3280" s="51">
        <v>41404</v>
      </c>
      <c r="B3280">
        <v>1</v>
      </c>
      <c r="C3280">
        <v>90</v>
      </c>
      <c r="D3280">
        <v>2500</v>
      </c>
      <c r="E3280">
        <v>225000</v>
      </c>
      <c r="J3280">
        <v>30</v>
      </c>
      <c r="K3280">
        <v>177</v>
      </c>
      <c r="L3280">
        <v>3000</v>
      </c>
      <c r="M3280">
        <v>545093</v>
      </c>
      <c r="N3280">
        <v>50</v>
      </c>
      <c r="O3280">
        <v>210</v>
      </c>
      <c r="P3280">
        <v>3150</v>
      </c>
      <c r="Q3280">
        <v>661500</v>
      </c>
      <c r="V3280">
        <v>51</v>
      </c>
      <c r="W3280">
        <v>270</v>
      </c>
      <c r="X3280">
        <v>2975</v>
      </c>
      <c r="Y3280">
        <v>835118</v>
      </c>
      <c r="AP3280">
        <v>2</v>
      </c>
      <c r="AQ3280">
        <v>689</v>
      </c>
      <c r="AR3280">
        <v>2975</v>
      </c>
      <c r="AS3280">
        <v>2039450</v>
      </c>
    </row>
    <row r="3281" spans="1:45" x14ac:dyDescent="0.2">
      <c r="A3281" s="51">
        <v>41408</v>
      </c>
      <c r="F3281">
        <v>63</v>
      </c>
      <c r="G3281">
        <v>141</v>
      </c>
      <c r="H3281">
        <v>3150</v>
      </c>
      <c r="I3281">
        <v>442105</v>
      </c>
      <c r="J3281">
        <v>174</v>
      </c>
      <c r="K3281">
        <v>166</v>
      </c>
      <c r="L3281">
        <v>3107</v>
      </c>
      <c r="M3281">
        <v>523504</v>
      </c>
      <c r="N3281">
        <v>88</v>
      </c>
      <c r="O3281">
        <v>193</v>
      </c>
      <c r="P3281">
        <v>3121</v>
      </c>
      <c r="Q3281">
        <v>609292</v>
      </c>
      <c r="R3281">
        <v>117</v>
      </c>
      <c r="S3281">
        <v>235</v>
      </c>
      <c r="T3281">
        <v>3225</v>
      </c>
      <c r="U3281">
        <v>766185</v>
      </c>
      <c r="V3281">
        <v>102</v>
      </c>
      <c r="W3281">
        <v>270</v>
      </c>
      <c r="X3281">
        <v>3250</v>
      </c>
      <c r="Y3281">
        <v>876313</v>
      </c>
      <c r="Z3281">
        <v>21</v>
      </c>
      <c r="AA3281">
        <v>315</v>
      </c>
      <c r="AB3281">
        <v>3100</v>
      </c>
      <c r="AC3281">
        <v>1018043</v>
      </c>
      <c r="AP3281">
        <v>1</v>
      </c>
      <c r="AQ3281">
        <v>400</v>
      </c>
      <c r="AR3281">
        <v>2850</v>
      </c>
      <c r="AS3281">
        <v>1140000</v>
      </c>
    </row>
    <row r="3282" spans="1:45" x14ac:dyDescent="0.2">
      <c r="A3282" s="51">
        <v>41408</v>
      </c>
      <c r="B3282">
        <v>16</v>
      </c>
      <c r="C3282">
        <v>120</v>
      </c>
      <c r="D3282">
        <v>3025</v>
      </c>
      <c r="E3282">
        <v>363200</v>
      </c>
      <c r="F3282">
        <v>17</v>
      </c>
      <c r="G3282">
        <v>147</v>
      </c>
      <c r="H3282">
        <v>3050</v>
      </c>
      <c r="I3282">
        <v>446635</v>
      </c>
      <c r="J3282">
        <v>68</v>
      </c>
      <c r="K3282">
        <v>164</v>
      </c>
      <c r="L3282">
        <v>3088</v>
      </c>
      <c r="M3282">
        <v>510434</v>
      </c>
      <c r="N3282">
        <v>79</v>
      </c>
      <c r="O3282">
        <v>202</v>
      </c>
      <c r="P3282">
        <v>3080</v>
      </c>
      <c r="Q3282">
        <v>626842</v>
      </c>
      <c r="R3282">
        <v>194</v>
      </c>
      <c r="S3282">
        <v>242</v>
      </c>
      <c r="T3282">
        <v>3142</v>
      </c>
      <c r="U3282">
        <v>776601</v>
      </c>
      <c r="V3282">
        <v>57</v>
      </c>
      <c r="W3282">
        <v>266</v>
      </c>
      <c r="X3282">
        <v>3093</v>
      </c>
      <c r="Y3282">
        <v>830081</v>
      </c>
      <c r="Z3282">
        <v>22</v>
      </c>
      <c r="AA3282">
        <v>313</v>
      </c>
      <c r="AB3282">
        <v>2910</v>
      </c>
      <c r="AC3282">
        <v>932456</v>
      </c>
      <c r="AD3282">
        <v>9</v>
      </c>
      <c r="AE3282">
        <v>339</v>
      </c>
      <c r="AF3282">
        <v>2975</v>
      </c>
      <c r="AG3282">
        <v>988378</v>
      </c>
      <c r="AP3282">
        <v>1</v>
      </c>
      <c r="AQ3282">
        <v>558</v>
      </c>
      <c r="AR3282">
        <v>3000</v>
      </c>
      <c r="AS3282">
        <v>1674000</v>
      </c>
    </row>
    <row r="3283" spans="1:45" x14ac:dyDescent="0.2">
      <c r="A3283" s="51">
        <v>41411</v>
      </c>
      <c r="AP3283">
        <v>1</v>
      </c>
      <c r="AQ3283">
        <v>734</v>
      </c>
      <c r="AR3283">
        <v>2850</v>
      </c>
      <c r="AS3283">
        <v>2091900</v>
      </c>
    </row>
    <row r="3284" spans="1:45" x14ac:dyDescent="0.2">
      <c r="A3284" s="51">
        <v>41414</v>
      </c>
      <c r="AD3284">
        <v>1</v>
      </c>
      <c r="AE3284">
        <v>328</v>
      </c>
      <c r="AF3284">
        <v>2800</v>
      </c>
      <c r="AG3284">
        <v>918400</v>
      </c>
      <c r="AH3284">
        <v>3</v>
      </c>
      <c r="AI3284">
        <v>389</v>
      </c>
      <c r="AJ3284">
        <v>2900</v>
      </c>
      <c r="AK3284">
        <v>1127133</v>
      </c>
      <c r="AP3284">
        <v>7</v>
      </c>
      <c r="AQ3284">
        <v>657</v>
      </c>
      <c r="AR3284">
        <v>2829</v>
      </c>
      <c r="AS3284">
        <v>1853900</v>
      </c>
    </row>
    <row r="3285" spans="1:45" x14ac:dyDescent="0.2">
      <c r="A3285" s="51">
        <v>41415</v>
      </c>
      <c r="N3285">
        <v>7</v>
      </c>
      <c r="O3285">
        <v>189</v>
      </c>
      <c r="P3285">
        <v>2950</v>
      </c>
      <c r="Q3285">
        <v>558814</v>
      </c>
      <c r="AP3285">
        <v>1</v>
      </c>
      <c r="AQ3285">
        <v>728</v>
      </c>
      <c r="AR3285">
        <v>2980</v>
      </c>
      <c r="AS3285">
        <v>2169440</v>
      </c>
    </row>
    <row r="3286" spans="1:45" x14ac:dyDescent="0.2">
      <c r="A3286" s="51">
        <v>41415</v>
      </c>
      <c r="B3286">
        <v>5</v>
      </c>
      <c r="C3286">
        <v>118</v>
      </c>
      <c r="D3286">
        <v>3200</v>
      </c>
      <c r="E3286">
        <v>378880</v>
      </c>
      <c r="F3286">
        <v>14</v>
      </c>
      <c r="G3286">
        <v>134</v>
      </c>
      <c r="H3286">
        <v>3350</v>
      </c>
      <c r="I3286">
        <v>447943</v>
      </c>
      <c r="J3286">
        <v>150</v>
      </c>
      <c r="K3286">
        <v>163</v>
      </c>
      <c r="L3286">
        <v>3188</v>
      </c>
      <c r="M3286">
        <v>524194</v>
      </c>
      <c r="N3286">
        <v>179</v>
      </c>
      <c r="O3286">
        <v>195</v>
      </c>
      <c r="P3286">
        <v>3206</v>
      </c>
      <c r="Q3286">
        <v>627563</v>
      </c>
      <c r="R3286">
        <v>85</v>
      </c>
      <c r="S3286">
        <v>241</v>
      </c>
      <c r="T3286">
        <v>3152</v>
      </c>
      <c r="U3286">
        <v>757376</v>
      </c>
      <c r="V3286">
        <v>270</v>
      </c>
      <c r="W3286">
        <v>266</v>
      </c>
      <c r="X3286">
        <v>3263</v>
      </c>
      <c r="Y3286">
        <v>870649</v>
      </c>
      <c r="Z3286">
        <v>120</v>
      </c>
      <c r="AA3286">
        <v>300</v>
      </c>
      <c r="AB3286">
        <v>3174</v>
      </c>
      <c r="AC3286">
        <v>955653</v>
      </c>
      <c r="AD3286">
        <v>157</v>
      </c>
      <c r="AE3286">
        <v>341</v>
      </c>
      <c r="AF3286">
        <v>3158</v>
      </c>
      <c r="AG3286">
        <v>1090752</v>
      </c>
      <c r="AH3286">
        <v>53</v>
      </c>
      <c r="AI3286">
        <v>364</v>
      </c>
      <c r="AJ3286">
        <v>3133</v>
      </c>
      <c r="AK3286">
        <v>1141602</v>
      </c>
      <c r="AP3286">
        <v>3</v>
      </c>
      <c r="AQ3286">
        <v>547</v>
      </c>
      <c r="AR3286">
        <v>2933</v>
      </c>
      <c r="AS3286">
        <v>1601567</v>
      </c>
    </row>
    <row r="3287" spans="1:45" x14ac:dyDescent="0.2">
      <c r="A3287" s="51">
        <v>41417</v>
      </c>
      <c r="B3287">
        <v>24</v>
      </c>
      <c r="C3287">
        <v>111</v>
      </c>
      <c r="D3287">
        <v>3300</v>
      </c>
      <c r="E3287">
        <v>367125</v>
      </c>
      <c r="F3287">
        <v>52</v>
      </c>
      <c r="G3287">
        <v>132</v>
      </c>
      <c r="H3287">
        <v>3033</v>
      </c>
      <c r="I3287">
        <v>406469</v>
      </c>
      <c r="J3287">
        <v>95</v>
      </c>
      <c r="K3287">
        <v>160</v>
      </c>
      <c r="L3287">
        <v>3180</v>
      </c>
      <c r="M3287">
        <v>507723</v>
      </c>
      <c r="N3287">
        <v>74</v>
      </c>
      <c r="O3287">
        <v>192</v>
      </c>
      <c r="P3287">
        <v>3250</v>
      </c>
      <c r="Q3287">
        <v>633278</v>
      </c>
      <c r="R3287">
        <v>76</v>
      </c>
      <c r="S3287">
        <v>237</v>
      </c>
      <c r="T3287">
        <v>3138</v>
      </c>
      <c r="U3287">
        <v>755475</v>
      </c>
      <c r="V3287">
        <v>41</v>
      </c>
      <c r="W3287">
        <v>267</v>
      </c>
      <c r="X3287">
        <v>3200</v>
      </c>
      <c r="Y3287">
        <v>872776</v>
      </c>
      <c r="Z3287">
        <v>58</v>
      </c>
      <c r="AA3287">
        <v>302</v>
      </c>
      <c r="AB3287">
        <v>3200</v>
      </c>
      <c r="AC3287">
        <v>966510</v>
      </c>
      <c r="AD3287">
        <v>58</v>
      </c>
      <c r="AE3287">
        <v>338</v>
      </c>
      <c r="AF3287">
        <v>3217</v>
      </c>
      <c r="AG3287">
        <v>1086016</v>
      </c>
      <c r="AP3287">
        <v>1</v>
      </c>
      <c r="AQ3287">
        <v>562</v>
      </c>
      <c r="AR3287">
        <v>3040</v>
      </c>
      <c r="AS3287">
        <v>1708480</v>
      </c>
    </row>
    <row r="3288" spans="1:45" x14ac:dyDescent="0.2">
      <c r="A3288" s="51">
        <v>41418</v>
      </c>
      <c r="F3288">
        <v>10</v>
      </c>
      <c r="G3288">
        <v>136</v>
      </c>
      <c r="H3288">
        <v>2825</v>
      </c>
      <c r="I3288">
        <v>385590</v>
      </c>
      <c r="J3288">
        <v>9</v>
      </c>
      <c r="K3288">
        <v>156</v>
      </c>
      <c r="L3288">
        <v>3150</v>
      </c>
      <c r="M3288">
        <v>492100</v>
      </c>
      <c r="N3288">
        <v>41</v>
      </c>
      <c r="O3288">
        <v>193</v>
      </c>
      <c r="P3288">
        <v>3133</v>
      </c>
      <c r="Q3288">
        <v>619012</v>
      </c>
      <c r="R3288">
        <v>100</v>
      </c>
      <c r="S3288">
        <v>221</v>
      </c>
      <c r="T3288">
        <v>3200</v>
      </c>
      <c r="U3288">
        <v>707200</v>
      </c>
      <c r="V3288">
        <v>14</v>
      </c>
      <c r="W3288">
        <v>260</v>
      </c>
      <c r="X3288">
        <v>3140</v>
      </c>
      <c r="Y3288">
        <v>815054</v>
      </c>
      <c r="AH3288">
        <v>1</v>
      </c>
      <c r="AI3288">
        <v>380</v>
      </c>
      <c r="AJ3288">
        <v>3000</v>
      </c>
      <c r="AK3288">
        <v>1140000</v>
      </c>
      <c r="AP3288">
        <v>2</v>
      </c>
      <c r="AQ3288">
        <v>744</v>
      </c>
      <c r="AR3288">
        <v>3150</v>
      </c>
      <c r="AS3288">
        <v>2356000</v>
      </c>
    </row>
    <row r="3289" spans="1:45" x14ac:dyDescent="0.2">
      <c r="A3289" s="51">
        <v>41421</v>
      </c>
    </row>
    <row r="3290" spans="1:45" x14ac:dyDescent="0.2">
      <c r="A3290" s="51">
        <v>41422</v>
      </c>
      <c r="AP3290">
        <v>1</v>
      </c>
      <c r="AQ3290">
        <v>484</v>
      </c>
      <c r="AR3290">
        <v>2940</v>
      </c>
      <c r="AS3290">
        <v>1422960</v>
      </c>
    </row>
    <row r="3291" spans="1:45" x14ac:dyDescent="0.2">
      <c r="A3291" s="51">
        <v>41422</v>
      </c>
      <c r="B3291">
        <v>2</v>
      </c>
      <c r="C3291">
        <v>120</v>
      </c>
      <c r="D3291">
        <v>3150</v>
      </c>
      <c r="E3291">
        <v>378000</v>
      </c>
      <c r="F3291">
        <v>93</v>
      </c>
      <c r="G3291">
        <v>140</v>
      </c>
      <c r="H3291">
        <v>3188</v>
      </c>
      <c r="I3291">
        <v>446039</v>
      </c>
      <c r="J3291">
        <v>190</v>
      </c>
      <c r="K3291">
        <v>166</v>
      </c>
      <c r="L3291">
        <v>3206</v>
      </c>
      <c r="M3291">
        <v>534609</v>
      </c>
      <c r="N3291">
        <v>318</v>
      </c>
      <c r="O3291">
        <v>195</v>
      </c>
      <c r="P3291">
        <v>3200</v>
      </c>
      <c r="Q3291">
        <v>629399</v>
      </c>
      <c r="R3291">
        <v>125</v>
      </c>
      <c r="S3291">
        <v>232</v>
      </c>
      <c r="T3291">
        <v>3251</v>
      </c>
      <c r="U3291">
        <v>768090</v>
      </c>
      <c r="V3291">
        <v>238</v>
      </c>
      <c r="W3291">
        <v>257</v>
      </c>
      <c r="X3291">
        <v>3258</v>
      </c>
      <c r="Y3291">
        <v>833342</v>
      </c>
      <c r="Z3291">
        <v>191</v>
      </c>
      <c r="AA3291">
        <v>297</v>
      </c>
      <c r="AB3291">
        <v>3077</v>
      </c>
      <c r="AC3291">
        <v>918883</v>
      </c>
      <c r="AD3291">
        <v>126</v>
      </c>
      <c r="AE3291">
        <v>326</v>
      </c>
      <c r="AF3291">
        <v>3137</v>
      </c>
      <c r="AG3291">
        <v>1022045</v>
      </c>
      <c r="AP3291">
        <v>3</v>
      </c>
      <c r="AQ3291">
        <v>669</v>
      </c>
      <c r="AR3291">
        <v>2983</v>
      </c>
      <c r="AS3291">
        <v>1999700</v>
      </c>
    </row>
    <row r="3292" spans="1:45" x14ac:dyDescent="0.2">
      <c r="A3292" s="51">
        <v>41424</v>
      </c>
      <c r="B3292">
        <v>12</v>
      </c>
      <c r="C3292">
        <v>128</v>
      </c>
      <c r="D3292">
        <v>3100</v>
      </c>
      <c r="E3292">
        <v>397317</v>
      </c>
      <c r="F3292">
        <v>34</v>
      </c>
      <c r="G3292">
        <v>140</v>
      </c>
      <c r="H3292">
        <v>3117</v>
      </c>
      <c r="I3292">
        <v>451226</v>
      </c>
      <c r="J3292">
        <v>39</v>
      </c>
      <c r="K3292">
        <v>168</v>
      </c>
      <c r="L3292">
        <v>3133</v>
      </c>
      <c r="M3292">
        <v>532838</v>
      </c>
      <c r="N3292">
        <v>231</v>
      </c>
      <c r="O3292">
        <v>209</v>
      </c>
      <c r="P3292">
        <v>3262</v>
      </c>
      <c r="Q3292">
        <v>688232</v>
      </c>
      <c r="R3292">
        <v>67</v>
      </c>
      <c r="S3292">
        <v>231</v>
      </c>
      <c r="T3292">
        <v>3130</v>
      </c>
      <c r="U3292">
        <v>746276</v>
      </c>
      <c r="V3292">
        <v>32</v>
      </c>
      <c r="W3292">
        <v>260</v>
      </c>
      <c r="X3292">
        <v>3300</v>
      </c>
      <c r="Y3292">
        <v>854231</v>
      </c>
      <c r="Z3292">
        <v>148</v>
      </c>
      <c r="AA3292">
        <v>303</v>
      </c>
      <c r="AB3292">
        <v>3256</v>
      </c>
      <c r="AC3292">
        <v>987111</v>
      </c>
      <c r="AD3292">
        <v>112</v>
      </c>
      <c r="AE3292">
        <v>338</v>
      </c>
      <c r="AF3292">
        <v>3226</v>
      </c>
      <c r="AG3292">
        <v>1100406</v>
      </c>
      <c r="AP3292">
        <v>1</v>
      </c>
      <c r="AQ3292">
        <v>426</v>
      </c>
      <c r="AR3292">
        <v>2980</v>
      </c>
      <c r="AS3292">
        <v>1269480</v>
      </c>
    </row>
    <row r="3294" spans="1:45" x14ac:dyDescent="0.2">
      <c r="A3294" s="51"/>
    </row>
    <row r="3295" spans="1:45" x14ac:dyDescent="0.2">
      <c r="A3295" s="51">
        <v>41429</v>
      </c>
      <c r="AP3295">
        <v>2</v>
      </c>
      <c r="AQ3295">
        <v>454</v>
      </c>
      <c r="AR3295">
        <v>2990</v>
      </c>
      <c r="AS3295">
        <v>1357720</v>
      </c>
    </row>
    <row r="3296" spans="1:45" x14ac:dyDescent="0.2">
      <c r="A3296" s="51">
        <v>41429</v>
      </c>
      <c r="B3296">
        <v>2</v>
      </c>
      <c r="C3296">
        <v>125</v>
      </c>
      <c r="D3296">
        <v>3100</v>
      </c>
      <c r="E3296">
        <v>387500</v>
      </c>
      <c r="F3296">
        <v>34</v>
      </c>
      <c r="G3296">
        <v>140</v>
      </c>
      <c r="H3296">
        <v>3650</v>
      </c>
      <c r="I3296">
        <v>512503</v>
      </c>
      <c r="J3296">
        <v>261</v>
      </c>
      <c r="K3296">
        <v>164</v>
      </c>
      <c r="L3296">
        <v>3390</v>
      </c>
      <c r="M3296">
        <v>554941</v>
      </c>
      <c r="N3296">
        <v>220</v>
      </c>
      <c r="O3296">
        <v>199</v>
      </c>
      <c r="P3296">
        <v>3285</v>
      </c>
      <c r="Q3296">
        <v>661576</v>
      </c>
      <c r="R3296">
        <v>132</v>
      </c>
      <c r="S3296">
        <v>233</v>
      </c>
      <c r="T3296">
        <v>3292</v>
      </c>
      <c r="U3296">
        <v>774205</v>
      </c>
      <c r="V3296">
        <v>167</v>
      </c>
      <c r="W3296">
        <v>264</v>
      </c>
      <c r="X3296">
        <v>3172</v>
      </c>
      <c r="Y3296">
        <v>856565</v>
      </c>
      <c r="Z3296">
        <v>217</v>
      </c>
      <c r="AA3296">
        <v>295</v>
      </c>
      <c r="AB3296">
        <v>3157</v>
      </c>
      <c r="AC3296">
        <v>937346</v>
      </c>
      <c r="AD3296">
        <v>105</v>
      </c>
      <c r="AE3296">
        <v>338</v>
      </c>
      <c r="AF3296">
        <v>3130</v>
      </c>
      <c r="AG3296">
        <v>1063784</v>
      </c>
      <c r="AH3296">
        <v>38</v>
      </c>
      <c r="AI3296">
        <v>375</v>
      </c>
      <c r="AJ3296">
        <v>3067</v>
      </c>
      <c r="AK3296">
        <v>1179821</v>
      </c>
      <c r="AL3296">
        <v>15</v>
      </c>
      <c r="AM3296">
        <v>414</v>
      </c>
      <c r="AN3296">
        <v>3100</v>
      </c>
      <c r="AO3296">
        <v>1282573</v>
      </c>
      <c r="AP3296">
        <v>6</v>
      </c>
      <c r="AQ3296">
        <v>644</v>
      </c>
      <c r="AR3296">
        <v>3100</v>
      </c>
      <c r="AS3296">
        <v>1995517</v>
      </c>
    </row>
    <row r="3297" spans="1:45" x14ac:dyDescent="0.2">
      <c r="A3297" s="51">
        <v>41431</v>
      </c>
      <c r="F3297">
        <v>5</v>
      </c>
      <c r="G3297">
        <v>146</v>
      </c>
      <c r="H3297">
        <v>3225</v>
      </c>
      <c r="I3297">
        <v>471680</v>
      </c>
      <c r="J3297">
        <v>84</v>
      </c>
      <c r="K3297">
        <v>166</v>
      </c>
      <c r="L3297">
        <v>3300</v>
      </c>
      <c r="M3297">
        <v>557950</v>
      </c>
      <c r="N3297">
        <v>276</v>
      </c>
      <c r="O3297">
        <v>198</v>
      </c>
      <c r="P3297">
        <v>3312</v>
      </c>
      <c r="Q3297">
        <v>656401</v>
      </c>
      <c r="R3297">
        <v>145</v>
      </c>
      <c r="S3297">
        <v>235</v>
      </c>
      <c r="T3297">
        <v>3375</v>
      </c>
      <c r="U3297">
        <v>793132</v>
      </c>
      <c r="V3297">
        <v>103</v>
      </c>
      <c r="W3297">
        <v>269</v>
      </c>
      <c r="X3297">
        <v>3217</v>
      </c>
      <c r="Y3297">
        <v>870342</v>
      </c>
      <c r="Z3297">
        <v>139</v>
      </c>
      <c r="AA3297">
        <v>299</v>
      </c>
      <c r="AB3297">
        <v>3286</v>
      </c>
      <c r="AC3297">
        <v>981367</v>
      </c>
      <c r="AD3297">
        <v>20</v>
      </c>
      <c r="AE3297">
        <v>322</v>
      </c>
      <c r="AF3297">
        <v>3250</v>
      </c>
      <c r="AG3297">
        <v>1046175</v>
      </c>
    </row>
    <row r="3298" spans="1:45" x14ac:dyDescent="0.2">
      <c r="A3298" s="51">
        <v>41432</v>
      </c>
      <c r="F3298">
        <v>8</v>
      </c>
      <c r="G3298">
        <v>132</v>
      </c>
      <c r="H3298">
        <v>3300</v>
      </c>
      <c r="I3298">
        <v>437250</v>
      </c>
      <c r="J3298">
        <v>6</v>
      </c>
      <c r="K3298">
        <v>157</v>
      </c>
      <c r="L3298">
        <v>2950</v>
      </c>
      <c r="M3298">
        <v>467433</v>
      </c>
      <c r="N3298">
        <v>130</v>
      </c>
      <c r="O3298">
        <v>205</v>
      </c>
      <c r="P3298">
        <v>3212</v>
      </c>
      <c r="Q3298">
        <v>672409</v>
      </c>
      <c r="Z3298">
        <v>10</v>
      </c>
      <c r="AA3298">
        <v>292</v>
      </c>
      <c r="AB3298">
        <v>3040</v>
      </c>
      <c r="AC3298">
        <v>888288</v>
      </c>
      <c r="AP3298">
        <v>4</v>
      </c>
      <c r="AQ3298">
        <v>617</v>
      </c>
      <c r="AR3298">
        <v>2875</v>
      </c>
      <c r="AS3298">
        <v>1762600</v>
      </c>
    </row>
    <row r="3299" spans="1:45" x14ac:dyDescent="0.2">
      <c r="A3299" s="51">
        <v>41436</v>
      </c>
      <c r="AP3299">
        <v>1</v>
      </c>
      <c r="AQ3299">
        <v>434</v>
      </c>
      <c r="AR3299">
        <v>3000</v>
      </c>
      <c r="AS3299">
        <v>1302000</v>
      </c>
    </row>
    <row r="3300" spans="1:45" x14ac:dyDescent="0.2">
      <c r="A3300" s="51">
        <v>41436</v>
      </c>
      <c r="B3300">
        <v>9</v>
      </c>
      <c r="C3300">
        <v>106</v>
      </c>
      <c r="D3300">
        <v>3467</v>
      </c>
      <c r="E3300">
        <v>367022</v>
      </c>
      <c r="F3300">
        <v>183</v>
      </c>
      <c r="G3300">
        <v>140</v>
      </c>
      <c r="H3300">
        <v>3236</v>
      </c>
      <c r="I3300">
        <v>452637</v>
      </c>
      <c r="J3300">
        <v>101</v>
      </c>
      <c r="K3300">
        <v>170</v>
      </c>
      <c r="L3300">
        <v>3312</v>
      </c>
      <c r="M3300">
        <v>563342</v>
      </c>
      <c r="N3300">
        <v>156</v>
      </c>
      <c r="O3300">
        <v>199</v>
      </c>
      <c r="P3300">
        <v>3269</v>
      </c>
      <c r="Q3300">
        <v>652665</v>
      </c>
      <c r="R3300">
        <v>311</v>
      </c>
      <c r="S3300">
        <v>241</v>
      </c>
      <c r="T3300">
        <v>3211</v>
      </c>
      <c r="U3300">
        <v>784860</v>
      </c>
      <c r="V3300">
        <v>46</v>
      </c>
      <c r="W3300">
        <v>261</v>
      </c>
      <c r="X3300">
        <v>3193</v>
      </c>
      <c r="Y3300">
        <v>829973</v>
      </c>
      <c r="Z3300">
        <v>80</v>
      </c>
      <c r="AA3300">
        <v>300</v>
      </c>
      <c r="AB3300">
        <v>3110</v>
      </c>
      <c r="AC3300">
        <v>934106</v>
      </c>
      <c r="AD3300">
        <v>79</v>
      </c>
      <c r="AE3300">
        <v>335</v>
      </c>
      <c r="AF3300">
        <v>3044</v>
      </c>
      <c r="AG3300">
        <v>1035297</v>
      </c>
      <c r="AP3300">
        <v>1</v>
      </c>
      <c r="AQ3300">
        <v>532</v>
      </c>
      <c r="AR3300">
        <v>2800</v>
      </c>
      <c r="AS3300">
        <v>1489600</v>
      </c>
    </row>
    <row r="3301" spans="1:45" x14ac:dyDescent="0.2">
      <c r="A3301" s="51">
        <v>41438</v>
      </c>
      <c r="F3301">
        <v>3</v>
      </c>
      <c r="G3301">
        <v>148</v>
      </c>
      <c r="H3301">
        <v>3150</v>
      </c>
      <c r="I3301">
        <v>466200</v>
      </c>
      <c r="J3301">
        <v>44</v>
      </c>
      <c r="K3301">
        <v>176</v>
      </c>
      <c r="L3301">
        <v>3300</v>
      </c>
      <c r="M3301">
        <v>578016</v>
      </c>
      <c r="N3301">
        <v>240</v>
      </c>
      <c r="O3301">
        <v>201</v>
      </c>
      <c r="P3301">
        <v>3254</v>
      </c>
      <c r="Q3301">
        <v>657777</v>
      </c>
      <c r="R3301">
        <v>290</v>
      </c>
      <c r="S3301">
        <v>234</v>
      </c>
      <c r="T3301">
        <v>3261</v>
      </c>
      <c r="U3301">
        <v>765070</v>
      </c>
      <c r="V3301">
        <v>134</v>
      </c>
      <c r="W3301">
        <v>268</v>
      </c>
      <c r="X3301">
        <v>3243</v>
      </c>
      <c r="Y3301">
        <v>871273</v>
      </c>
      <c r="Z3301">
        <v>237</v>
      </c>
      <c r="AA3301">
        <v>303</v>
      </c>
      <c r="AB3301">
        <v>3162</v>
      </c>
      <c r="AC3301">
        <v>959178</v>
      </c>
      <c r="AD3301">
        <v>111</v>
      </c>
      <c r="AE3301">
        <v>326</v>
      </c>
      <c r="AF3301">
        <v>3133</v>
      </c>
      <c r="AG3301">
        <v>1024845</v>
      </c>
      <c r="AP3301">
        <v>2</v>
      </c>
      <c r="AQ3301">
        <v>817</v>
      </c>
      <c r="AR3301">
        <v>2890</v>
      </c>
      <c r="AS3301">
        <v>2361740</v>
      </c>
    </row>
    <row r="3302" spans="1:45" x14ac:dyDescent="0.2">
      <c r="A3302" s="51">
        <v>41439</v>
      </c>
      <c r="B3302">
        <v>4</v>
      </c>
      <c r="C3302">
        <v>112</v>
      </c>
      <c r="D3302">
        <v>3100</v>
      </c>
      <c r="E3302">
        <v>348750</v>
      </c>
      <c r="J3302">
        <v>5</v>
      </c>
      <c r="K3302">
        <v>154</v>
      </c>
      <c r="L3302">
        <v>3200</v>
      </c>
      <c r="M3302">
        <v>494080</v>
      </c>
      <c r="N3302">
        <v>4</v>
      </c>
      <c r="O3302">
        <v>211</v>
      </c>
      <c r="P3302">
        <v>3150</v>
      </c>
      <c r="Q3302">
        <v>659050</v>
      </c>
      <c r="R3302">
        <v>52</v>
      </c>
      <c r="S3302">
        <v>247</v>
      </c>
      <c r="T3302">
        <v>3100</v>
      </c>
      <c r="U3302">
        <v>789846</v>
      </c>
      <c r="Z3302">
        <v>20</v>
      </c>
      <c r="AA3302">
        <v>303</v>
      </c>
      <c r="AB3302">
        <v>3050</v>
      </c>
      <c r="AC3302">
        <v>936940</v>
      </c>
      <c r="AL3302">
        <v>21</v>
      </c>
      <c r="AM3302">
        <v>440</v>
      </c>
      <c r="AN3302">
        <v>3150</v>
      </c>
      <c r="AO3302">
        <v>1446029</v>
      </c>
      <c r="AP3302">
        <v>4</v>
      </c>
      <c r="AQ3302">
        <v>656</v>
      </c>
      <c r="AR3302">
        <v>2900</v>
      </c>
      <c r="AS3302">
        <v>1898800</v>
      </c>
    </row>
    <row r="3303" spans="1:45" x14ac:dyDescent="0.2">
      <c r="A3303" s="51">
        <v>41442</v>
      </c>
      <c r="AL3303">
        <v>6</v>
      </c>
      <c r="AM3303">
        <v>442</v>
      </c>
      <c r="AN3303">
        <v>2967</v>
      </c>
      <c r="AO3303">
        <v>1340400</v>
      </c>
      <c r="AP3303">
        <v>4</v>
      </c>
      <c r="AQ3303">
        <v>756</v>
      </c>
      <c r="AR3303">
        <v>2925</v>
      </c>
      <c r="AS3303">
        <v>2210600</v>
      </c>
    </row>
    <row r="3304" spans="1:45" x14ac:dyDescent="0.2">
      <c r="A3304" s="51">
        <v>41443</v>
      </c>
      <c r="B3304">
        <v>15</v>
      </c>
      <c r="C3304">
        <v>111</v>
      </c>
      <c r="D3304">
        <v>3275</v>
      </c>
      <c r="E3304">
        <v>363320</v>
      </c>
      <c r="F3304">
        <v>16</v>
      </c>
      <c r="G3304">
        <v>144</v>
      </c>
      <c r="H3304">
        <v>3350</v>
      </c>
      <c r="I3304">
        <v>480725</v>
      </c>
      <c r="J3304">
        <v>114</v>
      </c>
      <c r="K3304">
        <v>166</v>
      </c>
      <c r="L3304">
        <v>3275</v>
      </c>
      <c r="M3304">
        <v>550199</v>
      </c>
      <c r="N3304">
        <v>312</v>
      </c>
      <c r="O3304">
        <v>196</v>
      </c>
      <c r="P3304">
        <v>3210</v>
      </c>
      <c r="Q3304">
        <v>630878</v>
      </c>
      <c r="R3304">
        <v>288</v>
      </c>
      <c r="S3304">
        <v>240</v>
      </c>
      <c r="T3304">
        <v>3287</v>
      </c>
      <c r="U3304">
        <v>790322</v>
      </c>
      <c r="V3304">
        <v>240</v>
      </c>
      <c r="W3304">
        <v>265</v>
      </c>
      <c r="X3304">
        <v>3254</v>
      </c>
      <c r="Y3304">
        <v>857048</v>
      </c>
      <c r="Z3304">
        <v>171</v>
      </c>
      <c r="AA3304">
        <v>307</v>
      </c>
      <c r="AB3304">
        <v>3061</v>
      </c>
      <c r="AC3304">
        <v>946535</v>
      </c>
      <c r="AD3304">
        <v>64</v>
      </c>
      <c r="AE3304">
        <v>329</v>
      </c>
      <c r="AF3304">
        <v>3048</v>
      </c>
      <c r="AG3304">
        <v>1001297</v>
      </c>
      <c r="AH3304">
        <v>1</v>
      </c>
      <c r="AI3304">
        <v>386</v>
      </c>
      <c r="AJ3304">
        <v>2600</v>
      </c>
      <c r="AK3304">
        <v>1003600</v>
      </c>
      <c r="AL3304">
        <v>18</v>
      </c>
      <c r="AM3304">
        <v>472</v>
      </c>
      <c r="AN3304">
        <v>3100</v>
      </c>
      <c r="AO3304">
        <v>1466418</v>
      </c>
      <c r="AP3304">
        <v>3</v>
      </c>
      <c r="AQ3304">
        <v>639</v>
      </c>
      <c r="AR3304">
        <v>2617</v>
      </c>
      <c r="AS3304">
        <v>1668067</v>
      </c>
    </row>
    <row r="3305" spans="1:45" x14ac:dyDescent="0.2">
      <c r="A3305" s="51">
        <v>41445</v>
      </c>
      <c r="B3305">
        <v>3</v>
      </c>
      <c r="C3305">
        <v>128</v>
      </c>
      <c r="D3305">
        <v>3250</v>
      </c>
      <c r="E3305">
        <v>416000</v>
      </c>
      <c r="F3305">
        <v>5</v>
      </c>
      <c r="G3305">
        <v>145</v>
      </c>
      <c r="H3305">
        <v>3150</v>
      </c>
      <c r="I3305">
        <v>457380</v>
      </c>
      <c r="J3305">
        <v>8</v>
      </c>
      <c r="K3305">
        <v>156</v>
      </c>
      <c r="L3305">
        <v>3200</v>
      </c>
      <c r="M3305">
        <v>498400</v>
      </c>
      <c r="N3305">
        <v>198</v>
      </c>
      <c r="O3305">
        <v>201</v>
      </c>
      <c r="P3305">
        <v>3275</v>
      </c>
      <c r="Q3305">
        <v>658098</v>
      </c>
      <c r="R3305">
        <v>86</v>
      </c>
      <c r="S3305">
        <v>235</v>
      </c>
      <c r="T3305">
        <v>3240</v>
      </c>
      <c r="U3305">
        <v>770373</v>
      </c>
      <c r="V3305">
        <v>62</v>
      </c>
      <c r="W3305">
        <v>269</v>
      </c>
      <c r="X3305">
        <v>3200</v>
      </c>
      <c r="Y3305">
        <v>863656</v>
      </c>
      <c r="AP3305">
        <v>2</v>
      </c>
      <c r="AQ3305">
        <v>561</v>
      </c>
      <c r="AR3305">
        <v>2920</v>
      </c>
      <c r="AS3305">
        <v>1640940</v>
      </c>
    </row>
    <row r="3306" spans="1:45" x14ac:dyDescent="0.2">
      <c r="A3306" s="51">
        <v>41446</v>
      </c>
      <c r="F3306">
        <v>14</v>
      </c>
      <c r="G3306">
        <v>146</v>
      </c>
      <c r="H3306">
        <v>3075</v>
      </c>
      <c r="I3306">
        <v>449686</v>
      </c>
      <c r="J3306">
        <v>28</v>
      </c>
      <c r="K3306">
        <v>164</v>
      </c>
      <c r="L3306">
        <v>3300</v>
      </c>
      <c r="M3306">
        <v>541907</v>
      </c>
      <c r="N3306">
        <v>32</v>
      </c>
      <c r="O3306">
        <v>202</v>
      </c>
      <c r="P3306">
        <v>3350</v>
      </c>
      <c r="Q3306">
        <v>668881</v>
      </c>
      <c r="R3306">
        <v>70</v>
      </c>
      <c r="S3306">
        <v>241</v>
      </c>
      <c r="T3306">
        <v>3388</v>
      </c>
      <c r="U3306">
        <v>819546</v>
      </c>
      <c r="V3306">
        <v>235</v>
      </c>
      <c r="W3306">
        <v>261</v>
      </c>
      <c r="X3306">
        <v>3194</v>
      </c>
      <c r="Y3306">
        <v>853959</v>
      </c>
      <c r="Z3306">
        <v>37</v>
      </c>
      <c r="AA3306">
        <v>292</v>
      </c>
      <c r="AB3306">
        <v>3190</v>
      </c>
      <c r="AC3306">
        <v>935090</v>
      </c>
      <c r="AD3306">
        <v>1</v>
      </c>
      <c r="AE3306">
        <v>338</v>
      </c>
      <c r="AF3306">
        <v>3200</v>
      </c>
      <c r="AG3306">
        <v>1081600</v>
      </c>
    </row>
    <row r="3307" spans="1:45" x14ac:dyDescent="0.2">
      <c r="A3307" s="51">
        <v>41449</v>
      </c>
      <c r="N3307">
        <v>3</v>
      </c>
      <c r="O3307">
        <v>189</v>
      </c>
      <c r="P3307">
        <v>3160</v>
      </c>
      <c r="Q3307">
        <v>596187</v>
      </c>
      <c r="AP3307">
        <v>2</v>
      </c>
      <c r="AQ3307">
        <v>584</v>
      </c>
      <c r="AR3307">
        <v>2900</v>
      </c>
      <c r="AS3307">
        <v>1693600</v>
      </c>
    </row>
    <row r="3308" spans="1:45" x14ac:dyDescent="0.2">
      <c r="A3308" s="51">
        <v>41450</v>
      </c>
      <c r="AP3308">
        <v>2</v>
      </c>
      <c r="AQ3308">
        <v>610</v>
      </c>
      <c r="AR3308">
        <v>2850</v>
      </c>
      <c r="AS3308">
        <v>1740116</v>
      </c>
    </row>
    <row r="3309" spans="1:45" x14ac:dyDescent="0.2">
      <c r="A3309" s="51">
        <v>41450</v>
      </c>
      <c r="B3309">
        <v>9</v>
      </c>
      <c r="C3309">
        <v>109</v>
      </c>
      <c r="D3309">
        <v>3900</v>
      </c>
      <c r="E3309">
        <v>424667</v>
      </c>
      <c r="F3309">
        <v>55</v>
      </c>
      <c r="G3309">
        <v>141</v>
      </c>
      <c r="H3309">
        <v>3338</v>
      </c>
      <c r="I3309">
        <v>490927</v>
      </c>
      <c r="J3309">
        <v>160</v>
      </c>
      <c r="K3309">
        <v>166</v>
      </c>
      <c r="L3309">
        <v>3338</v>
      </c>
      <c r="M3309">
        <v>559249</v>
      </c>
      <c r="N3309">
        <v>268</v>
      </c>
      <c r="O3309">
        <v>197</v>
      </c>
      <c r="P3309">
        <v>3392</v>
      </c>
      <c r="Q3309">
        <v>669554</v>
      </c>
      <c r="R3309">
        <v>109</v>
      </c>
      <c r="S3309">
        <v>235</v>
      </c>
      <c r="T3309">
        <v>3267</v>
      </c>
      <c r="U3309">
        <v>770219</v>
      </c>
      <c r="V3309">
        <v>305</v>
      </c>
      <c r="W3309">
        <v>266</v>
      </c>
      <c r="X3309">
        <v>3251</v>
      </c>
      <c r="Y3309">
        <v>883597</v>
      </c>
      <c r="Z3309">
        <v>200</v>
      </c>
      <c r="AA3309">
        <v>299</v>
      </c>
      <c r="AB3309">
        <v>3151</v>
      </c>
      <c r="AC3309">
        <v>948346</v>
      </c>
      <c r="AD3309">
        <v>158</v>
      </c>
      <c r="AE3309">
        <v>338</v>
      </c>
      <c r="AF3309">
        <v>3198</v>
      </c>
      <c r="AG3309">
        <v>1087755</v>
      </c>
      <c r="AH3309">
        <v>21</v>
      </c>
      <c r="AI3309">
        <v>362</v>
      </c>
      <c r="AJ3309">
        <v>2900</v>
      </c>
      <c r="AK3309">
        <v>1147676</v>
      </c>
      <c r="AL3309">
        <v>6</v>
      </c>
      <c r="AM3309">
        <v>441</v>
      </c>
      <c r="AN3309">
        <v>3140</v>
      </c>
      <c r="AO3309">
        <v>1383693</v>
      </c>
      <c r="AP3309">
        <v>2</v>
      </c>
      <c r="AQ3309">
        <v>551</v>
      </c>
      <c r="AR3309">
        <v>2900</v>
      </c>
      <c r="AS3309">
        <v>1601650</v>
      </c>
    </row>
    <row r="3310" spans="1:45" x14ac:dyDescent="0.2">
      <c r="A3310" s="51">
        <v>41453</v>
      </c>
      <c r="F3310">
        <v>1</v>
      </c>
      <c r="G3310">
        <v>138</v>
      </c>
      <c r="H3310">
        <v>3400</v>
      </c>
      <c r="I3310">
        <v>469200</v>
      </c>
      <c r="J3310">
        <v>8</v>
      </c>
      <c r="K3310">
        <v>150</v>
      </c>
      <c r="L3310">
        <v>3300</v>
      </c>
      <c r="M3310">
        <v>493350</v>
      </c>
      <c r="N3310">
        <v>83</v>
      </c>
      <c r="O3310">
        <v>213</v>
      </c>
      <c r="P3310">
        <v>3238</v>
      </c>
      <c r="Q3310">
        <v>701161</v>
      </c>
      <c r="R3310">
        <v>2</v>
      </c>
      <c r="S3310">
        <v>220</v>
      </c>
      <c r="T3310">
        <v>3250</v>
      </c>
      <c r="U3310">
        <v>715000</v>
      </c>
      <c r="V3310">
        <v>20</v>
      </c>
      <c r="W3310">
        <v>253</v>
      </c>
      <c r="X3310">
        <v>3070</v>
      </c>
      <c r="Y3310">
        <v>777526</v>
      </c>
      <c r="Z3310">
        <v>80</v>
      </c>
      <c r="AA3310">
        <v>286</v>
      </c>
      <c r="AB3310">
        <v>3170</v>
      </c>
      <c r="AC3310">
        <v>932422</v>
      </c>
      <c r="AD3310">
        <v>13</v>
      </c>
      <c r="AE3310">
        <v>328</v>
      </c>
      <c r="AF3310">
        <v>3173</v>
      </c>
      <c r="AG3310">
        <v>1034625</v>
      </c>
      <c r="AL3310">
        <v>2</v>
      </c>
      <c r="AM3310">
        <v>443</v>
      </c>
      <c r="AN3310">
        <v>3025</v>
      </c>
      <c r="AO3310">
        <v>1340200</v>
      </c>
      <c r="AP3310">
        <v>5</v>
      </c>
      <c r="AQ3310">
        <v>652</v>
      </c>
      <c r="AR3310">
        <v>2990</v>
      </c>
      <c r="AS3310">
        <v>1947420</v>
      </c>
    </row>
    <row r="3312" spans="1:45" x14ac:dyDescent="0.2">
      <c r="A3312" s="227">
        <v>41457</v>
      </c>
      <c r="B3312" s="228"/>
      <c r="C3312" s="228"/>
      <c r="D3312" s="228"/>
      <c r="E3312" s="228"/>
      <c r="F3312" s="228">
        <v>36</v>
      </c>
      <c r="G3312" s="228">
        <v>148</v>
      </c>
      <c r="H3312" s="228">
        <v>3350</v>
      </c>
      <c r="I3312" s="228">
        <v>496033</v>
      </c>
      <c r="J3312" s="228">
        <v>67</v>
      </c>
      <c r="K3312" s="228">
        <v>165</v>
      </c>
      <c r="L3312" s="228">
        <v>3288</v>
      </c>
      <c r="M3312" s="228">
        <v>546836</v>
      </c>
      <c r="N3312" s="228">
        <v>127</v>
      </c>
      <c r="O3312" s="228">
        <v>201</v>
      </c>
      <c r="P3312" s="228">
        <v>3350</v>
      </c>
      <c r="Q3312" s="228">
        <v>673064</v>
      </c>
      <c r="R3312" s="228">
        <v>123</v>
      </c>
      <c r="S3312" s="228">
        <v>238</v>
      </c>
      <c r="T3312" s="228">
        <v>3325</v>
      </c>
      <c r="U3312" s="228">
        <v>798433</v>
      </c>
      <c r="V3312" s="228">
        <v>9</v>
      </c>
      <c r="W3312" s="228">
        <v>266</v>
      </c>
      <c r="X3312" s="228">
        <v>3200</v>
      </c>
      <c r="Y3312" s="228">
        <v>851200</v>
      </c>
      <c r="Z3312" s="228"/>
      <c r="AA3312" s="228"/>
      <c r="AB3312" s="228"/>
      <c r="AC3312" s="228"/>
      <c r="AD3312" s="228">
        <v>40</v>
      </c>
      <c r="AE3312" s="228">
        <v>314</v>
      </c>
      <c r="AF3312" s="228">
        <v>3133</v>
      </c>
      <c r="AG3312" s="228">
        <v>1002268</v>
      </c>
      <c r="AH3312" s="228">
        <v>72</v>
      </c>
      <c r="AI3312" s="228">
        <v>346</v>
      </c>
      <c r="AJ3312" s="228">
        <v>3175</v>
      </c>
      <c r="AK3312" s="228">
        <v>1097835</v>
      </c>
      <c r="AL3312" s="228">
        <v>2</v>
      </c>
      <c r="AM3312" s="228">
        <v>420</v>
      </c>
      <c r="AN3312" s="228">
        <v>3100</v>
      </c>
      <c r="AO3312" s="228">
        <v>1302000</v>
      </c>
      <c r="AP3312" s="228">
        <v>1</v>
      </c>
      <c r="AQ3312" s="228">
        <v>458</v>
      </c>
      <c r="AR3312" s="228">
        <v>2860</v>
      </c>
      <c r="AS3312" s="228">
        <v>1309880</v>
      </c>
    </row>
    <row r="3313" spans="1:45" x14ac:dyDescent="0.2">
      <c r="A3313" s="227">
        <v>41457</v>
      </c>
      <c r="B3313" s="228">
        <v>32</v>
      </c>
      <c r="C3313" s="228">
        <v>108</v>
      </c>
      <c r="D3313" s="228">
        <v>3300</v>
      </c>
      <c r="E3313" s="228">
        <v>355575</v>
      </c>
      <c r="F3313" s="228">
        <v>66</v>
      </c>
      <c r="G3313" s="228">
        <v>146</v>
      </c>
      <c r="H3313" s="228">
        <v>3312</v>
      </c>
      <c r="I3313" s="228">
        <v>494473</v>
      </c>
      <c r="J3313" s="228">
        <v>175</v>
      </c>
      <c r="K3313" s="228">
        <v>173</v>
      </c>
      <c r="L3313" s="228">
        <v>3431</v>
      </c>
      <c r="M3313" s="228">
        <v>594388</v>
      </c>
      <c r="N3313" s="228">
        <v>217</v>
      </c>
      <c r="O3313" s="228">
        <v>200</v>
      </c>
      <c r="P3313" s="228">
        <v>3390</v>
      </c>
      <c r="Q3313" s="228">
        <v>689409</v>
      </c>
      <c r="R3313" s="228">
        <v>173</v>
      </c>
      <c r="S3313" s="228">
        <v>240</v>
      </c>
      <c r="T3313" s="228">
        <v>3375</v>
      </c>
      <c r="U3313" s="228">
        <v>808048</v>
      </c>
      <c r="V3313" s="228">
        <v>316</v>
      </c>
      <c r="W3313" s="228">
        <v>266</v>
      </c>
      <c r="X3313" s="228">
        <v>3313</v>
      </c>
      <c r="Y3313" s="228">
        <v>882530</v>
      </c>
      <c r="Z3313" s="228">
        <v>151</v>
      </c>
      <c r="AA3313" s="228">
        <v>298</v>
      </c>
      <c r="AB3313" s="228">
        <v>3136</v>
      </c>
      <c r="AC3313" s="228">
        <v>946420</v>
      </c>
      <c r="AD3313" s="228">
        <v>127</v>
      </c>
      <c r="AE3313" s="228">
        <v>338</v>
      </c>
      <c r="AF3313" s="228">
        <v>3138</v>
      </c>
      <c r="AG3313" s="228">
        <v>1063418</v>
      </c>
      <c r="AH3313" s="228">
        <v>33</v>
      </c>
      <c r="AI3313" s="228">
        <v>365</v>
      </c>
      <c r="AJ3313" s="228">
        <v>3053</v>
      </c>
      <c r="AK3313" s="228">
        <v>1144884</v>
      </c>
      <c r="AL3313" s="228">
        <v>17</v>
      </c>
      <c r="AM3313" s="228">
        <v>472</v>
      </c>
      <c r="AN3313" s="228">
        <v>3058</v>
      </c>
      <c r="AO3313" s="228">
        <v>1441639</v>
      </c>
      <c r="AP3313" s="228">
        <v>5</v>
      </c>
      <c r="AQ3313" s="228">
        <v>607</v>
      </c>
      <c r="AR3313" s="228">
        <v>2920</v>
      </c>
      <c r="AS3313" s="228">
        <v>1790300</v>
      </c>
    </row>
    <row r="3314" spans="1:45" x14ac:dyDescent="0.2">
      <c r="A3314" s="227">
        <v>41460</v>
      </c>
      <c r="B3314" s="228"/>
      <c r="C3314" s="228"/>
      <c r="D3314" s="228"/>
      <c r="E3314" s="228"/>
      <c r="F3314" s="228"/>
      <c r="G3314" s="228"/>
      <c r="H3314" s="228"/>
      <c r="I3314" s="228"/>
      <c r="J3314" s="228">
        <v>28</v>
      </c>
      <c r="K3314" s="228">
        <v>162</v>
      </c>
      <c r="L3314" s="228">
        <v>3350</v>
      </c>
      <c r="M3314" s="228">
        <v>541264</v>
      </c>
      <c r="N3314" s="228">
        <v>15</v>
      </c>
      <c r="O3314" s="228">
        <v>190</v>
      </c>
      <c r="P3314" s="228">
        <v>3150</v>
      </c>
      <c r="Q3314" s="228">
        <v>597660</v>
      </c>
      <c r="R3314" s="228">
        <v>99</v>
      </c>
      <c r="S3314" s="228">
        <v>235</v>
      </c>
      <c r="T3314" s="228">
        <v>3300</v>
      </c>
      <c r="U3314" s="228">
        <v>775133</v>
      </c>
      <c r="V3314" s="228"/>
      <c r="W3314" s="228"/>
      <c r="X3314" s="228"/>
      <c r="Y3314" s="228"/>
      <c r="Z3314" s="228">
        <v>27</v>
      </c>
      <c r="AA3314" s="228">
        <v>295</v>
      </c>
      <c r="AB3314" s="228">
        <v>3040</v>
      </c>
      <c r="AC3314" s="228">
        <v>894456</v>
      </c>
      <c r="AD3314" s="228">
        <v>20</v>
      </c>
      <c r="AE3314" s="228">
        <v>330</v>
      </c>
      <c r="AF3314" s="228">
        <v>2880</v>
      </c>
      <c r="AG3314" s="228">
        <v>950112</v>
      </c>
      <c r="AH3314" s="228"/>
      <c r="AI3314" s="228"/>
      <c r="AJ3314" s="228"/>
      <c r="AK3314" s="228"/>
      <c r="AL3314" s="228">
        <v>1</v>
      </c>
      <c r="AM3314" s="228">
        <v>422</v>
      </c>
      <c r="AN3314" s="228">
        <v>3000</v>
      </c>
      <c r="AO3314" s="228">
        <v>1266000</v>
      </c>
      <c r="AP3314" s="228">
        <v>2</v>
      </c>
      <c r="AQ3314" s="228">
        <v>725</v>
      </c>
      <c r="AR3314" s="228">
        <v>3025</v>
      </c>
      <c r="AS3314" s="228">
        <v>2209550</v>
      </c>
    </row>
    <row r="3315" spans="1:45" x14ac:dyDescent="0.2">
      <c r="A3315" s="227">
        <v>41463</v>
      </c>
      <c r="B3315" s="228"/>
      <c r="C3315" s="228"/>
      <c r="D3315" s="228"/>
      <c r="E3315" s="228"/>
      <c r="F3315" s="228"/>
      <c r="G3315" s="228"/>
      <c r="H3315" s="228"/>
      <c r="I3315" s="228"/>
      <c r="J3315" s="228"/>
      <c r="K3315" s="228"/>
      <c r="L3315" s="228"/>
      <c r="M3315" s="228"/>
      <c r="N3315" s="228"/>
      <c r="O3315" s="228"/>
      <c r="P3315" s="228"/>
      <c r="Q3315" s="228"/>
      <c r="R3315" s="228"/>
      <c r="S3315" s="228"/>
      <c r="T3315" s="228"/>
      <c r="U3315" s="228"/>
      <c r="V3315" s="228"/>
      <c r="W3315" s="228"/>
      <c r="X3315" s="228"/>
      <c r="Y3315" s="228"/>
      <c r="Z3315" s="228"/>
      <c r="AA3315" s="228"/>
      <c r="AB3315" s="228"/>
      <c r="AC3315" s="228"/>
      <c r="AD3315" s="228"/>
      <c r="AE3315" s="228"/>
      <c r="AF3315" s="228"/>
      <c r="AG3315" s="228"/>
      <c r="AH3315" s="228"/>
      <c r="AI3315" s="228"/>
      <c r="AJ3315" s="228"/>
      <c r="AK3315" s="228"/>
      <c r="AL3315" s="228">
        <v>32</v>
      </c>
      <c r="AM3315" s="228">
        <v>524</v>
      </c>
      <c r="AN3315" s="228">
        <v>2947</v>
      </c>
      <c r="AO3315" s="228">
        <v>1575860</v>
      </c>
      <c r="AP3315" s="228">
        <v>1</v>
      </c>
      <c r="AQ3315" s="228">
        <v>474</v>
      </c>
      <c r="AR3315" s="228">
        <v>2850</v>
      </c>
      <c r="AS3315" s="228">
        <v>1350900</v>
      </c>
    </row>
    <row r="3316" spans="1:45" x14ac:dyDescent="0.2">
      <c r="A3316" s="227">
        <v>41464</v>
      </c>
      <c r="B3316" s="228">
        <v>1</v>
      </c>
      <c r="C3316" s="228">
        <v>118</v>
      </c>
      <c r="D3316" s="228">
        <v>3450</v>
      </c>
      <c r="E3316" s="228">
        <v>407100</v>
      </c>
      <c r="F3316" s="228">
        <v>35</v>
      </c>
      <c r="G3316" s="228">
        <v>138</v>
      </c>
      <c r="H3316" s="228">
        <v>3383</v>
      </c>
      <c r="I3316" s="228">
        <v>478889</v>
      </c>
      <c r="J3316" s="228">
        <v>196</v>
      </c>
      <c r="K3316" s="228">
        <v>170</v>
      </c>
      <c r="L3316" s="228">
        <v>3400</v>
      </c>
      <c r="M3316" s="228">
        <v>586836</v>
      </c>
      <c r="N3316" s="228">
        <v>343</v>
      </c>
      <c r="O3316" s="228">
        <v>193</v>
      </c>
      <c r="P3316" s="228">
        <v>3312</v>
      </c>
      <c r="Q3316" s="228">
        <v>640376</v>
      </c>
      <c r="R3316" s="228">
        <v>316</v>
      </c>
      <c r="S3316" s="228">
        <v>236</v>
      </c>
      <c r="T3316" s="228">
        <v>3274</v>
      </c>
      <c r="U3316" s="228">
        <v>779708</v>
      </c>
      <c r="V3316" s="228">
        <v>376</v>
      </c>
      <c r="W3316" s="228">
        <v>268</v>
      </c>
      <c r="X3316" s="228">
        <v>3193</v>
      </c>
      <c r="Y3316" s="228">
        <v>863435</v>
      </c>
      <c r="Z3316" s="228">
        <v>307</v>
      </c>
      <c r="AA3316" s="228">
        <v>299</v>
      </c>
      <c r="AB3316" s="228">
        <v>3149</v>
      </c>
      <c r="AC3316" s="228">
        <v>942295</v>
      </c>
      <c r="AD3316" s="228">
        <v>130</v>
      </c>
      <c r="AE3316" s="228">
        <v>334</v>
      </c>
      <c r="AF3316" s="228">
        <v>3093</v>
      </c>
      <c r="AG3316" s="228">
        <v>1037754</v>
      </c>
      <c r="AH3316" s="228">
        <v>28</v>
      </c>
      <c r="AI3316" s="228">
        <v>383</v>
      </c>
      <c r="AJ3316" s="228">
        <v>3040</v>
      </c>
      <c r="AK3316" s="228">
        <v>1164216</v>
      </c>
      <c r="AL3316" s="228">
        <v>106</v>
      </c>
      <c r="AM3316" s="228">
        <v>414</v>
      </c>
      <c r="AN3316" s="228">
        <v>3011</v>
      </c>
      <c r="AO3316" s="228">
        <v>1261203</v>
      </c>
      <c r="AP3316" s="228">
        <v>25</v>
      </c>
      <c r="AQ3316" s="228">
        <v>634</v>
      </c>
      <c r="AR3316" s="228">
        <v>2825</v>
      </c>
      <c r="AS3316" s="228">
        <v>1790308</v>
      </c>
    </row>
    <row r="3317" spans="1:45" x14ac:dyDescent="0.2">
      <c r="A3317" s="227">
        <v>41464</v>
      </c>
      <c r="B3317" s="228"/>
      <c r="C3317" s="228"/>
      <c r="D3317" s="228"/>
      <c r="E3317" s="228"/>
      <c r="F3317" s="228"/>
      <c r="G3317" s="228"/>
      <c r="H3317" s="228"/>
      <c r="I3317" s="228"/>
      <c r="J3317" s="228"/>
      <c r="K3317" s="228"/>
      <c r="L3317" s="228"/>
      <c r="M3317" s="228"/>
      <c r="N3317" s="228"/>
      <c r="O3317" s="228"/>
      <c r="P3317" s="228"/>
      <c r="Q3317" s="228"/>
      <c r="R3317" s="228"/>
      <c r="S3317" s="228"/>
      <c r="T3317" s="228"/>
      <c r="U3317" s="228"/>
      <c r="V3317" s="228"/>
      <c r="W3317" s="228"/>
      <c r="X3317" s="228"/>
      <c r="Y3317" s="228"/>
      <c r="Z3317" s="228"/>
      <c r="AA3317" s="228"/>
      <c r="AB3317" s="228"/>
      <c r="AC3317" s="228"/>
      <c r="AD3317" s="228"/>
      <c r="AE3317" s="228"/>
      <c r="AF3317" s="228"/>
      <c r="AG3317" s="228"/>
      <c r="AH3317" s="228"/>
      <c r="AI3317" s="228"/>
      <c r="AJ3317" s="228"/>
      <c r="AK3317" s="228"/>
      <c r="AL3317" s="228"/>
      <c r="AM3317" s="228"/>
      <c r="AN3317" s="228"/>
      <c r="AO3317" s="228"/>
      <c r="AP3317" s="228">
        <v>31</v>
      </c>
      <c r="AQ3317" s="228">
        <v>500</v>
      </c>
      <c r="AR3317" s="228">
        <v>2900</v>
      </c>
      <c r="AS3317" s="228">
        <v>1494000</v>
      </c>
    </row>
    <row r="3318" spans="1:45" x14ac:dyDescent="0.2">
      <c r="A3318" s="227">
        <v>41466</v>
      </c>
      <c r="B3318" s="228"/>
      <c r="C3318" s="228"/>
      <c r="D3318" s="228"/>
      <c r="E3318" s="228"/>
      <c r="F3318" s="228">
        <v>32</v>
      </c>
      <c r="G3318" s="228">
        <v>142</v>
      </c>
      <c r="H3318" s="228">
        <v>3400</v>
      </c>
      <c r="I3318" s="228">
        <v>483650</v>
      </c>
      <c r="J3318" s="228">
        <v>90</v>
      </c>
      <c r="K3318" s="228">
        <v>166</v>
      </c>
      <c r="L3318" s="228">
        <v>3340</v>
      </c>
      <c r="M3318" s="228">
        <v>566749</v>
      </c>
      <c r="N3318" s="228">
        <v>182</v>
      </c>
      <c r="O3318" s="228">
        <v>203</v>
      </c>
      <c r="P3318" s="228">
        <v>3283</v>
      </c>
      <c r="Q3318" s="228">
        <v>669875</v>
      </c>
      <c r="R3318" s="228">
        <v>253</v>
      </c>
      <c r="S3318" s="228">
        <v>237</v>
      </c>
      <c r="T3318" s="228">
        <v>3277</v>
      </c>
      <c r="U3318" s="228">
        <v>775980</v>
      </c>
      <c r="V3318" s="228">
        <v>143</v>
      </c>
      <c r="W3318" s="228">
        <v>263</v>
      </c>
      <c r="X3318" s="228">
        <v>3178</v>
      </c>
      <c r="Y3318" s="228">
        <v>845064</v>
      </c>
      <c r="Z3318" s="228">
        <v>117</v>
      </c>
      <c r="AA3318" s="228">
        <v>295</v>
      </c>
      <c r="AB3318" s="228">
        <v>3088</v>
      </c>
      <c r="AC3318" s="228">
        <v>910070</v>
      </c>
      <c r="AD3318" s="228">
        <v>18</v>
      </c>
      <c r="AE3318" s="228">
        <v>348</v>
      </c>
      <c r="AF3318" s="228">
        <v>3000</v>
      </c>
      <c r="AG3318" s="228">
        <v>1043333</v>
      </c>
      <c r="AH3318" s="228">
        <v>34</v>
      </c>
      <c r="AI3318" s="228">
        <v>119</v>
      </c>
      <c r="AJ3318" s="228">
        <v>3075</v>
      </c>
      <c r="AK3318" s="228">
        <v>1288794</v>
      </c>
      <c r="AL3318" s="228">
        <v>6</v>
      </c>
      <c r="AM3318" s="228">
        <v>682</v>
      </c>
      <c r="AN3318" s="228">
        <v>2753</v>
      </c>
      <c r="AO3318" s="228">
        <v>1880093</v>
      </c>
      <c r="AP3318" s="228">
        <v>6</v>
      </c>
      <c r="AQ3318" s="228">
        <v>682</v>
      </c>
      <c r="AR3318" s="228">
        <v>2753</v>
      </c>
      <c r="AS3318" s="228">
        <v>1880093</v>
      </c>
    </row>
    <row r="3319" spans="1:45" x14ac:dyDescent="0.2">
      <c r="A3319" s="227">
        <v>41467</v>
      </c>
      <c r="B3319" s="228">
        <v>5</v>
      </c>
      <c r="C3319" s="228">
        <v>122</v>
      </c>
      <c r="D3319" s="228">
        <v>3100</v>
      </c>
      <c r="E3319" s="228">
        <v>379440</v>
      </c>
      <c r="F3319" s="228"/>
      <c r="G3319" s="228"/>
      <c r="H3319" s="228"/>
      <c r="I3319" s="228"/>
      <c r="J3319" s="228">
        <v>24</v>
      </c>
      <c r="K3319" s="228">
        <v>161</v>
      </c>
      <c r="L3319" s="228">
        <v>3250</v>
      </c>
      <c r="M3319" s="228">
        <v>522979</v>
      </c>
      <c r="N3319" s="228"/>
      <c r="O3319" s="228"/>
      <c r="P3319" s="228"/>
      <c r="Q3319" s="228"/>
      <c r="R3319" s="228"/>
      <c r="S3319" s="228"/>
      <c r="T3319" s="228"/>
      <c r="U3319" s="228"/>
      <c r="V3319" s="228"/>
      <c r="W3319" s="228"/>
      <c r="X3319" s="228"/>
      <c r="Y3319" s="228"/>
      <c r="Z3319" s="228"/>
      <c r="AA3319" s="228"/>
      <c r="AB3319" s="228"/>
      <c r="AC3319" s="228"/>
      <c r="AD3319" s="228"/>
      <c r="AE3319" s="228"/>
      <c r="AF3319" s="228"/>
      <c r="AG3319" s="228"/>
      <c r="AH3319" s="228"/>
      <c r="AI3319" s="228"/>
      <c r="AJ3319" s="228"/>
      <c r="AK3319" s="228"/>
      <c r="AL3319" s="228">
        <v>16</v>
      </c>
      <c r="AM3319" s="228">
        <v>437</v>
      </c>
      <c r="AN3319" s="228">
        <v>2917</v>
      </c>
      <c r="AO3319" s="228">
        <v>1263062</v>
      </c>
      <c r="AP3319" s="228">
        <v>2</v>
      </c>
      <c r="AQ3319" s="228">
        <v>647</v>
      </c>
      <c r="AR3319" s="228">
        <v>2750</v>
      </c>
      <c r="AS3319" s="228">
        <v>1776350</v>
      </c>
    </row>
    <row r="3320" spans="1:45" x14ac:dyDescent="0.2">
      <c r="A3320" s="227">
        <v>41470</v>
      </c>
      <c r="B3320" s="228"/>
      <c r="C3320" s="228"/>
      <c r="D3320" s="228"/>
      <c r="E3320" s="228"/>
      <c r="F3320" s="228"/>
      <c r="G3320" s="228"/>
      <c r="H3320" s="228"/>
      <c r="I3320" s="228"/>
      <c r="J3320" s="228"/>
      <c r="K3320" s="228"/>
      <c r="L3320" s="228"/>
      <c r="M3320" s="228"/>
      <c r="N3320" s="228"/>
      <c r="O3320" s="228"/>
      <c r="P3320" s="228"/>
      <c r="Q3320" s="228"/>
      <c r="R3320" s="228"/>
      <c r="S3320" s="228"/>
      <c r="T3320" s="228"/>
      <c r="U3320" s="228"/>
      <c r="V3320" s="228"/>
      <c r="W3320" s="228"/>
      <c r="X3320" s="228"/>
      <c r="Y3320" s="228"/>
      <c r="Z3320" s="228"/>
      <c r="AA3320" s="228"/>
      <c r="AB3320" s="228"/>
      <c r="AC3320" s="228"/>
      <c r="AD3320" s="228"/>
      <c r="AE3320" s="228"/>
      <c r="AF3320" s="228"/>
      <c r="AG3320" s="228"/>
      <c r="AH3320" s="228"/>
      <c r="AI3320" s="228"/>
      <c r="AJ3320" s="228"/>
      <c r="AK3320" s="228"/>
      <c r="AL3320" s="228"/>
      <c r="AM3320" s="228"/>
      <c r="AN3320" s="228"/>
      <c r="AO3320" s="228"/>
      <c r="AP3320" s="228"/>
      <c r="AQ3320" s="228"/>
      <c r="AR3320" s="228"/>
      <c r="AS3320" s="228"/>
    </row>
    <row r="3321" spans="1:45" x14ac:dyDescent="0.2">
      <c r="A3321" s="227">
        <v>41471</v>
      </c>
      <c r="B3321" s="228"/>
      <c r="C3321" s="228"/>
      <c r="D3321" s="228"/>
      <c r="E3321" s="228"/>
      <c r="F3321" s="228"/>
      <c r="G3321" s="228"/>
      <c r="H3321" s="228"/>
      <c r="I3321" s="228"/>
      <c r="J3321" s="228"/>
      <c r="K3321" s="228"/>
      <c r="L3321" s="228"/>
      <c r="M3321" s="228"/>
      <c r="N3321" s="228"/>
      <c r="O3321" s="228"/>
      <c r="P3321" s="228"/>
      <c r="Q3321" s="228"/>
      <c r="R3321" s="228"/>
      <c r="S3321" s="228"/>
      <c r="T3321" s="228"/>
      <c r="U3321" s="228"/>
      <c r="V3321" s="228"/>
      <c r="W3321" s="228"/>
      <c r="X3321" s="228"/>
      <c r="Y3321" s="228"/>
      <c r="Z3321" s="228"/>
      <c r="AA3321" s="228"/>
      <c r="AB3321" s="228"/>
      <c r="AC3321" s="228"/>
      <c r="AD3321" s="228"/>
      <c r="AE3321" s="228"/>
      <c r="AF3321" s="228"/>
      <c r="AG3321" s="228"/>
      <c r="AH3321" s="228"/>
      <c r="AI3321" s="228"/>
      <c r="AJ3321" s="228"/>
      <c r="AK3321" s="228"/>
      <c r="AL3321" s="228">
        <v>12</v>
      </c>
      <c r="AM3321" s="228">
        <v>451</v>
      </c>
      <c r="AN3321" s="228">
        <v>3040</v>
      </c>
      <c r="AO3321" s="228">
        <v>1371863</v>
      </c>
      <c r="AP3321" s="228">
        <v>1</v>
      </c>
      <c r="AQ3321" s="228">
        <v>568</v>
      </c>
      <c r="AR3321" s="228">
        <v>2840</v>
      </c>
      <c r="AS3321" s="228">
        <v>1613120</v>
      </c>
    </row>
    <row r="3322" spans="1:45" x14ac:dyDescent="0.2">
      <c r="A3322" s="227">
        <v>41471</v>
      </c>
      <c r="B3322" s="228">
        <v>17</v>
      </c>
      <c r="C3322" s="228">
        <v>119</v>
      </c>
      <c r="D3322" s="228">
        <v>3425</v>
      </c>
      <c r="E3322" s="228">
        <v>407124</v>
      </c>
      <c r="F3322" s="228">
        <v>55</v>
      </c>
      <c r="G3322" s="228">
        <v>144</v>
      </c>
      <c r="H3322" s="228">
        <v>3388</v>
      </c>
      <c r="I3322" s="228">
        <v>500031</v>
      </c>
      <c r="J3322" s="228">
        <v>188</v>
      </c>
      <c r="K3322" s="228">
        <v>168</v>
      </c>
      <c r="L3322" s="228">
        <v>3389</v>
      </c>
      <c r="M3322" s="228">
        <v>574302</v>
      </c>
      <c r="N3322" s="228">
        <v>149</v>
      </c>
      <c r="O3322" s="228">
        <v>207</v>
      </c>
      <c r="P3322" s="228">
        <v>3333</v>
      </c>
      <c r="Q3322" s="228">
        <v>692941</v>
      </c>
      <c r="R3322" s="228">
        <v>172</v>
      </c>
      <c r="S3322" s="228">
        <v>233</v>
      </c>
      <c r="T3322" s="228">
        <v>3281</v>
      </c>
      <c r="U3322" s="228">
        <v>771152</v>
      </c>
      <c r="V3322" s="228">
        <v>333</v>
      </c>
      <c r="W3322" s="228">
        <v>265</v>
      </c>
      <c r="X3322" s="228">
        <v>3247</v>
      </c>
      <c r="Y3322" s="228">
        <v>862889</v>
      </c>
      <c r="Z3322" s="228">
        <v>175</v>
      </c>
      <c r="AA3322" s="228">
        <v>292</v>
      </c>
      <c r="AB3322" s="228">
        <v>3194</v>
      </c>
      <c r="AC3322" s="228">
        <v>940665</v>
      </c>
      <c r="AD3322" s="228">
        <v>47</v>
      </c>
      <c r="AE3322" s="228">
        <v>330</v>
      </c>
      <c r="AF3322" s="228">
        <v>3050</v>
      </c>
      <c r="AG3322" s="228">
        <v>1041034</v>
      </c>
      <c r="AH3322" s="228">
        <v>22</v>
      </c>
      <c r="AI3322" s="228">
        <v>386</v>
      </c>
      <c r="AJ3322" s="228">
        <v>3070</v>
      </c>
      <c r="AK3322" s="228">
        <v>1193498</v>
      </c>
      <c r="AL3322" s="228">
        <v>12</v>
      </c>
      <c r="AM3322" s="228">
        <v>458</v>
      </c>
      <c r="AN3322" s="228">
        <v>2933</v>
      </c>
      <c r="AO3322" s="228">
        <v>1354700</v>
      </c>
      <c r="AP3322" s="228">
        <v>9</v>
      </c>
      <c r="AQ3322" s="228">
        <v>612</v>
      </c>
      <c r="AR3322" s="228">
        <v>2630</v>
      </c>
      <c r="AS3322" s="228">
        <v>1617589</v>
      </c>
    </row>
    <row r="3323" spans="1:45" x14ac:dyDescent="0.2">
      <c r="A3323" s="227">
        <v>41473</v>
      </c>
      <c r="B3323" s="228"/>
      <c r="C3323" s="228"/>
      <c r="D3323" s="228"/>
      <c r="E3323" s="228"/>
      <c r="F3323" s="228"/>
      <c r="G3323" s="228"/>
      <c r="H3323" s="228"/>
      <c r="I3323" s="228"/>
      <c r="J3323" s="228">
        <v>12</v>
      </c>
      <c r="K3323" s="228">
        <v>177</v>
      </c>
      <c r="L3323" s="228">
        <v>3300</v>
      </c>
      <c r="M3323" s="228">
        <v>584650</v>
      </c>
      <c r="N3323" s="228">
        <v>100</v>
      </c>
      <c r="O3323" s="228">
        <v>205</v>
      </c>
      <c r="P3323" s="228">
        <v>3260</v>
      </c>
      <c r="Q3323" s="228">
        <v>671507</v>
      </c>
      <c r="R3323" s="228">
        <v>105</v>
      </c>
      <c r="S3323" s="228">
        <v>230</v>
      </c>
      <c r="T3323" s="228">
        <v>3275</v>
      </c>
      <c r="U3323" s="228">
        <v>754231</v>
      </c>
      <c r="V3323" s="228">
        <v>41</v>
      </c>
      <c r="W3323" s="228">
        <v>264</v>
      </c>
      <c r="X3323" s="228">
        <v>3167</v>
      </c>
      <c r="Y3323" s="228">
        <v>818639</v>
      </c>
      <c r="Z3323" s="228">
        <v>16</v>
      </c>
      <c r="AA3323" s="228">
        <v>298</v>
      </c>
      <c r="AB3323" s="228">
        <v>3250</v>
      </c>
      <c r="AC3323" s="228">
        <v>969719</v>
      </c>
      <c r="AD3323" s="228">
        <v>18</v>
      </c>
      <c r="AE3323" s="228">
        <v>321</v>
      </c>
      <c r="AF3323" s="228">
        <v>3350</v>
      </c>
      <c r="AG3323" s="228">
        <v>1074233</v>
      </c>
      <c r="AH3323" s="228"/>
      <c r="AI3323" s="228"/>
      <c r="AJ3323" s="228"/>
      <c r="AK3323" s="228"/>
      <c r="AL3323" s="228"/>
      <c r="AM3323" s="228"/>
      <c r="AN3323" s="228"/>
      <c r="AO3323" s="228"/>
      <c r="AP3323" s="228">
        <v>2</v>
      </c>
      <c r="AQ3323" s="228">
        <v>488</v>
      </c>
      <c r="AR3323" s="228">
        <v>2820</v>
      </c>
      <c r="AS3323" s="228">
        <v>1376520</v>
      </c>
    </row>
    <row r="3324" spans="1:45" x14ac:dyDescent="0.2">
      <c r="A3324" s="227">
        <v>41474</v>
      </c>
      <c r="B3324" s="228">
        <v>5</v>
      </c>
      <c r="C3324" s="228">
        <v>107</v>
      </c>
      <c r="D3324" s="228">
        <v>1800</v>
      </c>
      <c r="E3324" s="228">
        <v>327600</v>
      </c>
      <c r="F3324" s="228"/>
      <c r="G3324" s="228"/>
      <c r="H3324" s="228"/>
      <c r="I3324" s="228"/>
      <c r="J3324" s="228"/>
      <c r="K3324" s="228"/>
      <c r="L3324" s="228"/>
      <c r="M3324" s="228"/>
      <c r="N3324" s="228">
        <v>111</v>
      </c>
      <c r="O3324" s="228">
        <v>195</v>
      </c>
      <c r="P3324" s="228">
        <v>3267</v>
      </c>
      <c r="Q3324" s="228">
        <v>657468</v>
      </c>
      <c r="R3324" s="228">
        <v>10</v>
      </c>
      <c r="S3324" s="228">
        <v>236</v>
      </c>
      <c r="T3324" s="228">
        <v>3150</v>
      </c>
      <c r="U3324" s="228">
        <v>742770</v>
      </c>
      <c r="V3324" s="228"/>
      <c r="W3324" s="228"/>
      <c r="X3324" s="228"/>
      <c r="Y3324" s="228"/>
      <c r="Z3324" s="228">
        <v>1</v>
      </c>
      <c r="AA3324" s="228">
        <v>314</v>
      </c>
      <c r="AB3324" s="228">
        <v>2600</v>
      </c>
      <c r="AC3324" s="228">
        <v>816400</v>
      </c>
      <c r="AD3324" s="228"/>
      <c r="AE3324" s="228"/>
      <c r="AF3324" s="228"/>
      <c r="AG3324" s="228"/>
      <c r="AH3324" s="228"/>
      <c r="AI3324" s="228"/>
      <c r="AJ3324" s="228"/>
      <c r="AK3324" s="228"/>
      <c r="AL3324" s="228">
        <v>1</v>
      </c>
      <c r="AM3324" s="228">
        <v>482</v>
      </c>
      <c r="AN3324" s="228">
        <v>3050</v>
      </c>
      <c r="AO3324" s="228">
        <v>1470100</v>
      </c>
      <c r="AP3324" s="228">
        <v>12</v>
      </c>
      <c r="AQ3324" s="228">
        <v>756</v>
      </c>
      <c r="AR3324" s="228">
        <v>2862</v>
      </c>
      <c r="AS3324" s="228">
        <v>2176392</v>
      </c>
    </row>
    <row r="3325" spans="1:45" x14ac:dyDescent="0.2">
      <c r="A3325" s="227">
        <v>41477</v>
      </c>
      <c r="B3325" s="228"/>
      <c r="C3325" s="228"/>
      <c r="D3325" s="228"/>
      <c r="E3325" s="228"/>
      <c r="F3325" s="228"/>
      <c r="G3325" s="228"/>
      <c r="H3325" s="228"/>
      <c r="I3325" s="228"/>
      <c r="J3325" s="228"/>
      <c r="K3325" s="228"/>
      <c r="L3325" s="228"/>
      <c r="M3325" s="228"/>
      <c r="N3325" s="228"/>
      <c r="O3325" s="228"/>
      <c r="P3325" s="228"/>
      <c r="Q3325" s="228"/>
      <c r="R3325" s="228"/>
      <c r="S3325" s="228"/>
      <c r="T3325" s="228"/>
      <c r="U3325" s="228"/>
      <c r="V3325" s="228"/>
      <c r="W3325" s="228"/>
      <c r="X3325" s="228"/>
      <c r="Y3325" s="228"/>
      <c r="Z3325" s="228"/>
      <c r="AA3325" s="228"/>
      <c r="AB3325" s="228"/>
      <c r="AC3325" s="228"/>
      <c r="AD3325" s="228"/>
      <c r="AE3325" s="228"/>
      <c r="AF3325" s="228"/>
      <c r="AG3325" s="228"/>
      <c r="AH3325" s="228"/>
      <c r="AI3325" s="228"/>
      <c r="AJ3325" s="228"/>
      <c r="AK3325" s="228"/>
      <c r="AL3325" s="228">
        <v>3</v>
      </c>
      <c r="AM3325" s="228">
        <v>484</v>
      </c>
      <c r="AN3325" s="228">
        <v>2900</v>
      </c>
      <c r="AO3325" s="228">
        <v>1403600</v>
      </c>
      <c r="AP3325" s="228">
        <v>1</v>
      </c>
      <c r="AQ3325" s="228">
        <v>658</v>
      </c>
      <c r="AR3325" s="228">
        <v>2400</v>
      </c>
      <c r="AS3325" s="228">
        <v>1579200</v>
      </c>
    </row>
    <row r="3326" spans="1:45" x14ac:dyDescent="0.2">
      <c r="A3326" s="227">
        <v>41478</v>
      </c>
      <c r="B3326" s="228"/>
      <c r="C3326" s="228"/>
      <c r="D3326" s="228"/>
      <c r="E3326" s="228"/>
      <c r="F3326" s="228">
        <v>2</v>
      </c>
      <c r="G3326" s="228">
        <v>138</v>
      </c>
      <c r="H3326" s="228">
        <v>3650</v>
      </c>
      <c r="I3326" s="228">
        <v>503700</v>
      </c>
      <c r="J3326" s="228">
        <v>30</v>
      </c>
      <c r="K3326" s="228">
        <v>165</v>
      </c>
      <c r="L3326" s="228">
        <v>3360</v>
      </c>
      <c r="M3326" s="228">
        <v>556910</v>
      </c>
      <c r="N3326" s="228">
        <v>52</v>
      </c>
      <c r="O3326" s="228">
        <v>197</v>
      </c>
      <c r="P3326" s="228">
        <v>3350</v>
      </c>
      <c r="Q3326" s="228">
        <v>655765</v>
      </c>
      <c r="R3326" s="228">
        <v>50</v>
      </c>
      <c r="S3326" s="228">
        <v>226</v>
      </c>
      <c r="T3326" s="228">
        <v>3350</v>
      </c>
      <c r="U3326" s="228">
        <v>766432</v>
      </c>
      <c r="V3326" s="228">
        <v>20</v>
      </c>
      <c r="W3326" s="228">
        <v>273</v>
      </c>
      <c r="X3326" s="228">
        <v>3250</v>
      </c>
      <c r="Y3326" s="228">
        <v>886325</v>
      </c>
      <c r="Z3326" s="228">
        <v>62</v>
      </c>
      <c r="AA3326" s="228">
        <v>302</v>
      </c>
      <c r="AB3326" s="228">
        <v>3103</v>
      </c>
      <c r="AC3326" s="228">
        <v>939414</v>
      </c>
      <c r="AD3326" s="228">
        <v>18</v>
      </c>
      <c r="AE3326" s="228">
        <v>331</v>
      </c>
      <c r="AF3326" s="228">
        <v>3140</v>
      </c>
      <c r="AG3326" s="228">
        <v>1039340</v>
      </c>
      <c r="AH3326" s="228">
        <v>34</v>
      </c>
      <c r="AI3326" s="228">
        <v>384</v>
      </c>
      <c r="AJ3326" s="228">
        <v>3050</v>
      </c>
      <c r="AK3326" s="228">
        <v>1172513</v>
      </c>
      <c r="AL3326" s="228">
        <v>45</v>
      </c>
      <c r="AM3326" s="228">
        <v>452</v>
      </c>
      <c r="AN3326" s="228">
        <v>3020</v>
      </c>
      <c r="AO3326" s="228">
        <v>1366321</v>
      </c>
      <c r="AP3326" s="228">
        <v>14</v>
      </c>
      <c r="AQ3326" s="228">
        <v>644</v>
      </c>
      <c r="AR3326" s="228">
        <v>2787</v>
      </c>
      <c r="AS3326" s="228">
        <v>1897274</v>
      </c>
    </row>
    <row r="3327" spans="1:45" x14ac:dyDescent="0.2">
      <c r="A3327" s="227">
        <v>41478</v>
      </c>
      <c r="B3327" s="228"/>
      <c r="C3327" s="228"/>
      <c r="D3327" s="228"/>
      <c r="E3327" s="228"/>
      <c r="F3327" s="228"/>
      <c r="G3327" s="228"/>
      <c r="H3327" s="228"/>
      <c r="I3327" s="228"/>
      <c r="J3327" s="228">
        <v>196</v>
      </c>
      <c r="K3327" s="228">
        <v>165</v>
      </c>
      <c r="L3327" s="228">
        <v>3420</v>
      </c>
      <c r="M3327" s="228">
        <v>569060</v>
      </c>
      <c r="N3327" s="228">
        <v>243</v>
      </c>
      <c r="O3327" s="228">
        <v>200</v>
      </c>
      <c r="P3327" s="228">
        <v>3455</v>
      </c>
      <c r="Q3327" s="228">
        <v>689675</v>
      </c>
      <c r="R3327" s="228">
        <v>195</v>
      </c>
      <c r="S3327" s="228">
        <v>231</v>
      </c>
      <c r="T3327" s="228">
        <v>3233</v>
      </c>
      <c r="U3327" s="228">
        <v>757929</v>
      </c>
      <c r="V3327" s="228">
        <v>172</v>
      </c>
      <c r="W3327" s="228">
        <v>271</v>
      </c>
      <c r="X3327" s="228">
        <v>3138</v>
      </c>
      <c r="Y3327" s="228">
        <v>851396</v>
      </c>
      <c r="Z3327" s="228">
        <v>162</v>
      </c>
      <c r="AA3327" s="228">
        <v>303</v>
      </c>
      <c r="AB3327" s="228">
        <v>3135</v>
      </c>
      <c r="AC3327" s="228">
        <v>948344</v>
      </c>
      <c r="AD3327" s="228">
        <v>61</v>
      </c>
      <c r="AE3327" s="228">
        <v>328</v>
      </c>
      <c r="AF3327" s="228">
        <v>3093</v>
      </c>
      <c r="AG3327" s="228">
        <v>1039028</v>
      </c>
      <c r="AH3327" s="228">
        <v>85</v>
      </c>
      <c r="AI3327" s="228">
        <v>386</v>
      </c>
      <c r="AJ3327" s="228">
        <v>3013</v>
      </c>
      <c r="AK3327" s="228">
        <v>1172864</v>
      </c>
      <c r="AL3327" s="228">
        <v>32</v>
      </c>
      <c r="AM3327" s="228">
        <v>404</v>
      </c>
      <c r="AN3327" s="228">
        <v>3060</v>
      </c>
      <c r="AO3327" s="228">
        <v>1235965</v>
      </c>
      <c r="AP3327" s="228">
        <v>6</v>
      </c>
      <c r="AQ3327" s="228">
        <v>626</v>
      </c>
      <c r="AR3327" s="228">
        <v>2388</v>
      </c>
      <c r="AS3327" s="228">
        <v>1530450</v>
      </c>
    </row>
    <row r="3328" spans="1:45" x14ac:dyDescent="0.2">
      <c r="A3328" s="227">
        <v>41481</v>
      </c>
      <c r="B3328" s="228"/>
      <c r="C3328" s="228"/>
      <c r="D3328" s="228"/>
      <c r="E3328" s="228"/>
      <c r="F3328" s="228"/>
      <c r="G3328" s="228"/>
      <c r="H3328" s="228"/>
      <c r="I3328" s="228"/>
      <c r="J3328" s="228">
        <v>15</v>
      </c>
      <c r="K3328" s="228">
        <v>179</v>
      </c>
      <c r="L3328" s="228">
        <v>3350</v>
      </c>
      <c r="M3328" s="228">
        <v>598533</v>
      </c>
      <c r="N3328" s="228">
        <v>100</v>
      </c>
      <c r="O3328" s="228">
        <v>189</v>
      </c>
      <c r="P3328" s="228">
        <v>3450</v>
      </c>
      <c r="Q3328" s="228">
        <v>652050</v>
      </c>
      <c r="R3328" s="228"/>
      <c r="S3328" s="228"/>
      <c r="T3328" s="228"/>
      <c r="U3328" s="228"/>
      <c r="V3328" s="228">
        <v>100</v>
      </c>
      <c r="W3328" s="228">
        <v>256</v>
      </c>
      <c r="X3328" s="228">
        <v>3250</v>
      </c>
      <c r="Y3328" s="228">
        <v>832000</v>
      </c>
      <c r="Z3328" s="228"/>
      <c r="AA3328" s="228"/>
      <c r="AB3328" s="228"/>
      <c r="AC3328" s="228"/>
      <c r="AD3328" s="228"/>
      <c r="AE3328" s="228"/>
      <c r="AF3328" s="228"/>
      <c r="AG3328" s="228"/>
      <c r="AH3328" s="228"/>
      <c r="AI3328" s="228"/>
      <c r="AJ3328" s="228"/>
      <c r="AK3328" s="228"/>
      <c r="AL3328" s="228"/>
      <c r="AM3328" s="228"/>
      <c r="AN3328" s="228"/>
      <c r="AO3328" s="228"/>
      <c r="AP3328" s="228">
        <v>1</v>
      </c>
      <c r="AQ3328" s="228">
        <v>546</v>
      </c>
      <c r="AR3328" s="228">
        <v>2800</v>
      </c>
      <c r="AS3328" s="228">
        <v>1528800</v>
      </c>
    </row>
    <row r="3329" spans="1:45" x14ac:dyDescent="0.2">
      <c r="A3329" s="227">
        <v>41484</v>
      </c>
      <c r="B3329" s="228"/>
      <c r="C3329" s="228"/>
      <c r="D3329" s="228"/>
      <c r="E3329" s="228"/>
      <c r="F3329" s="228"/>
      <c r="G3329" s="228"/>
      <c r="H3329" s="228"/>
      <c r="I3329" s="228"/>
      <c r="J3329" s="228"/>
      <c r="K3329" s="228"/>
      <c r="L3329" s="228"/>
      <c r="M3329" s="228"/>
      <c r="N3329" s="228"/>
      <c r="O3329" s="228"/>
      <c r="P3329" s="228"/>
      <c r="Q3329" s="228"/>
      <c r="R3329" s="228"/>
      <c r="S3329" s="228"/>
      <c r="T3329" s="228"/>
      <c r="U3329" s="228"/>
      <c r="V3329" s="228"/>
      <c r="W3329" s="228"/>
      <c r="X3329" s="228"/>
      <c r="Y3329" s="228"/>
      <c r="Z3329" s="228"/>
      <c r="AA3329" s="228"/>
      <c r="AB3329" s="228"/>
      <c r="AC3329" s="228"/>
      <c r="AD3329" s="228"/>
      <c r="AE3329" s="228"/>
      <c r="AF3329" s="228"/>
      <c r="AG3329" s="228"/>
      <c r="AH3329" s="228"/>
      <c r="AI3329" s="228"/>
      <c r="AJ3329" s="228"/>
      <c r="AK3329" s="228"/>
      <c r="AL3329" s="228">
        <v>31</v>
      </c>
      <c r="AM3329" s="228">
        <v>488</v>
      </c>
      <c r="AN3329" s="228">
        <v>2923</v>
      </c>
      <c r="AO3329" s="228">
        <v>1439305</v>
      </c>
      <c r="AP3329" s="228">
        <v>3</v>
      </c>
      <c r="AQ3329" s="228">
        <v>590</v>
      </c>
      <c r="AR3329" s="228">
        <v>2683</v>
      </c>
      <c r="AS3329" s="228">
        <v>1612300</v>
      </c>
    </row>
    <row r="3330" spans="1:45" x14ac:dyDescent="0.2">
      <c r="A3330" s="227">
        <v>41485</v>
      </c>
      <c r="B3330" s="228"/>
      <c r="C3330" s="228"/>
      <c r="D3330" s="228"/>
      <c r="E3330" s="228"/>
      <c r="F3330" s="228"/>
      <c r="G3330" s="228"/>
      <c r="H3330" s="228"/>
      <c r="I3330" s="228"/>
      <c r="J3330" s="228"/>
      <c r="K3330" s="228"/>
      <c r="L3330" s="228"/>
      <c r="M3330" s="228"/>
      <c r="N3330" s="228"/>
      <c r="O3330" s="228"/>
      <c r="P3330" s="228"/>
      <c r="Q3330" s="228"/>
      <c r="R3330" s="228"/>
      <c r="S3330" s="228"/>
      <c r="T3330" s="228"/>
      <c r="U3330" s="228"/>
      <c r="V3330" s="228"/>
      <c r="W3330" s="228"/>
      <c r="X3330" s="228"/>
      <c r="Y3330" s="228"/>
      <c r="Z3330" s="228"/>
      <c r="AA3330" s="228"/>
      <c r="AB3330" s="228"/>
      <c r="AC3330" s="228"/>
      <c r="AD3330" s="228"/>
      <c r="AE3330" s="228"/>
      <c r="AF3330" s="228"/>
      <c r="AG3330" s="228"/>
      <c r="AH3330" s="228"/>
      <c r="AI3330" s="228"/>
      <c r="AJ3330" s="228"/>
      <c r="AK3330" s="228"/>
      <c r="AL3330" s="228">
        <v>2</v>
      </c>
      <c r="AM3330" s="228">
        <v>400</v>
      </c>
      <c r="AN3330" s="228">
        <v>3080</v>
      </c>
      <c r="AO3330" s="228">
        <v>1232000</v>
      </c>
      <c r="AP3330" s="228">
        <v>3</v>
      </c>
      <c r="AQ3330" s="228">
        <v>689</v>
      </c>
      <c r="AR3330" s="228">
        <v>2970</v>
      </c>
      <c r="AS3330" s="228">
        <v>2044613</v>
      </c>
    </row>
    <row r="3331" spans="1:45" x14ac:dyDescent="0.2">
      <c r="A3331" s="227">
        <v>41485</v>
      </c>
      <c r="B3331" s="228">
        <v>39</v>
      </c>
      <c r="C3331" s="228">
        <v>124</v>
      </c>
      <c r="D3331" s="228">
        <v>3800</v>
      </c>
      <c r="E3331" s="228">
        <v>458451</v>
      </c>
      <c r="F3331" s="228">
        <v>16</v>
      </c>
      <c r="G3331" s="228">
        <v>144</v>
      </c>
      <c r="H3331" s="228">
        <v>3325</v>
      </c>
      <c r="I3331" s="228">
        <v>469569</v>
      </c>
      <c r="J3331" s="228">
        <v>89</v>
      </c>
      <c r="K3331" s="228">
        <v>167</v>
      </c>
      <c r="L3331" s="228">
        <v>3436</v>
      </c>
      <c r="M3331" s="228">
        <v>573747</v>
      </c>
      <c r="N3331" s="228">
        <v>311</v>
      </c>
      <c r="O3331" s="228">
        <v>196</v>
      </c>
      <c r="P3331" s="228">
        <v>3431</v>
      </c>
      <c r="Q3331" s="228">
        <v>673486</v>
      </c>
      <c r="R3331" s="228">
        <v>387</v>
      </c>
      <c r="S3331" s="228">
        <v>237</v>
      </c>
      <c r="T3331" s="228">
        <v>3298</v>
      </c>
      <c r="U3331" s="228">
        <v>801594</v>
      </c>
      <c r="V3331" s="228">
        <v>201</v>
      </c>
      <c r="W3331" s="228">
        <v>260</v>
      </c>
      <c r="X3331" s="228">
        <v>3248</v>
      </c>
      <c r="Y3331" s="228">
        <v>847450</v>
      </c>
      <c r="Z3331" s="228">
        <v>80</v>
      </c>
      <c r="AA3331" s="228">
        <v>294</v>
      </c>
      <c r="AB3331" s="228">
        <v>3140</v>
      </c>
      <c r="AC3331" s="228">
        <v>934530</v>
      </c>
      <c r="AD3331" s="228">
        <v>51</v>
      </c>
      <c r="AE3331" s="228">
        <v>330</v>
      </c>
      <c r="AF3331" s="228">
        <v>3092</v>
      </c>
      <c r="AG3331" s="228">
        <v>1023491</v>
      </c>
      <c r="AH3331" s="228"/>
      <c r="AI3331" s="228"/>
      <c r="AJ3331" s="228"/>
      <c r="AK3331" s="228"/>
      <c r="AL3331" s="228">
        <v>27</v>
      </c>
      <c r="AM3331" s="228">
        <v>431</v>
      </c>
      <c r="AN3331" s="228">
        <v>2900</v>
      </c>
      <c r="AO3331" s="228">
        <v>1261748</v>
      </c>
      <c r="AP3331" s="228">
        <v>2</v>
      </c>
      <c r="AQ3331" s="228">
        <v>557</v>
      </c>
      <c r="AR3331" s="228">
        <v>2800</v>
      </c>
      <c r="AS3331" s="228">
        <v>1554500</v>
      </c>
    </row>
    <row r="3333" spans="1:45" x14ac:dyDescent="0.2">
      <c r="A3333" s="143">
        <v>41487</v>
      </c>
      <c r="F3333">
        <v>35</v>
      </c>
      <c r="G3333">
        <v>133</v>
      </c>
      <c r="H3333">
        <v>3550</v>
      </c>
      <c r="I3333">
        <v>470831</v>
      </c>
      <c r="J3333">
        <v>42</v>
      </c>
      <c r="K3333">
        <v>164</v>
      </c>
      <c r="L3333">
        <v>3425</v>
      </c>
      <c r="M3333">
        <v>572283</v>
      </c>
      <c r="N3333">
        <v>168</v>
      </c>
      <c r="O3333">
        <v>205</v>
      </c>
      <c r="P3333">
        <v>3419</v>
      </c>
      <c r="Q3333">
        <v>700313</v>
      </c>
      <c r="V3333">
        <v>85</v>
      </c>
      <c r="W3333">
        <v>259</v>
      </c>
      <c r="X3333">
        <v>3262</v>
      </c>
      <c r="Y3333">
        <v>845474</v>
      </c>
      <c r="Z3333">
        <v>113</v>
      </c>
      <c r="AA3333">
        <v>295</v>
      </c>
      <c r="AB3333">
        <v>3207</v>
      </c>
      <c r="AC3333">
        <v>949044</v>
      </c>
      <c r="AD3333">
        <v>32</v>
      </c>
      <c r="AE3333">
        <v>324</v>
      </c>
      <c r="AF3333">
        <v>3210</v>
      </c>
      <c r="AG3333">
        <v>1044398</v>
      </c>
      <c r="AP3333">
        <v>4</v>
      </c>
      <c r="AQ3333">
        <v>724</v>
      </c>
      <c r="AR3333">
        <v>2675</v>
      </c>
      <c r="AS3333">
        <v>1943260</v>
      </c>
    </row>
    <row r="3334" spans="1:45" x14ac:dyDescent="0.2">
      <c r="A3334" s="143">
        <v>41492</v>
      </c>
      <c r="AP3334">
        <v>1</v>
      </c>
      <c r="AQ3334">
        <v>470</v>
      </c>
      <c r="AR3334">
        <v>2780</v>
      </c>
      <c r="AS3334">
        <v>1306600</v>
      </c>
    </row>
    <row r="3335" spans="1:45" x14ac:dyDescent="0.2">
      <c r="A3335" s="143">
        <v>41494</v>
      </c>
      <c r="B3335">
        <v>1</v>
      </c>
      <c r="C3335">
        <v>124</v>
      </c>
      <c r="D3335">
        <v>3600</v>
      </c>
      <c r="E3335">
        <v>446400</v>
      </c>
      <c r="F3335">
        <v>61</v>
      </c>
      <c r="G3335">
        <v>140</v>
      </c>
      <c r="H3335">
        <v>3575</v>
      </c>
      <c r="I3335">
        <v>499721</v>
      </c>
      <c r="J3335">
        <v>9</v>
      </c>
      <c r="K3335">
        <v>158</v>
      </c>
      <c r="L3335">
        <v>3500</v>
      </c>
      <c r="M3335">
        <v>552089</v>
      </c>
      <c r="N3335">
        <v>62</v>
      </c>
      <c r="O3335">
        <v>195</v>
      </c>
      <c r="P3335">
        <v>3312</v>
      </c>
      <c r="Q3335">
        <v>653969</v>
      </c>
      <c r="R3335">
        <v>192</v>
      </c>
      <c r="S3335">
        <v>231</v>
      </c>
      <c r="T3335">
        <v>3270</v>
      </c>
      <c r="U3335">
        <v>760188</v>
      </c>
      <c r="V3335">
        <v>5</v>
      </c>
      <c r="W3335">
        <v>252</v>
      </c>
      <c r="X3335">
        <v>3250</v>
      </c>
      <c r="Y3335">
        <v>820300</v>
      </c>
      <c r="Z3335">
        <v>199</v>
      </c>
      <c r="AA3335">
        <v>297</v>
      </c>
      <c r="AB3335">
        <v>3193</v>
      </c>
      <c r="AC3335">
        <v>948662</v>
      </c>
      <c r="AP3335">
        <v>1</v>
      </c>
      <c r="AQ3335">
        <v>476</v>
      </c>
      <c r="AR3335">
        <v>2860</v>
      </c>
      <c r="AS3335">
        <v>1361360</v>
      </c>
    </row>
    <row r="3336" spans="1:45" x14ac:dyDescent="0.2">
      <c r="A3336" s="143">
        <v>41499</v>
      </c>
      <c r="AL3336">
        <v>8</v>
      </c>
      <c r="AM3336">
        <v>502</v>
      </c>
      <c r="AN3336">
        <v>3030</v>
      </c>
      <c r="AO3336">
        <v>1523310</v>
      </c>
      <c r="AP3336">
        <v>7</v>
      </c>
      <c r="AQ3336">
        <v>608</v>
      </c>
      <c r="AR3336">
        <v>2806</v>
      </c>
      <c r="AS3336">
        <v>1693503</v>
      </c>
    </row>
    <row r="3337" spans="1:45" x14ac:dyDescent="0.2">
      <c r="A3337" s="143">
        <v>41501</v>
      </c>
      <c r="B3337">
        <v>11</v>
      </c>
      <c r="C3337">
        <v>116</v>
      </c>
      <c r="D3337">
        <v>4100</v>
      </c>
      <c r="E3337">
        <v>489018</v>
      </c>
      <c r="F3337">
        <v>10</v>
      </c>
      <c r="G3337">
        <v>149</v>
      </c>
      <c r="H3337">
        <v>3450</v>
      </c>
      <c r="I3337">
        <v>515430</v>
      </c>
      <c r="J3337">
        <v>84</v>
      </c>
      <c r="K3337">
        <v>172</v>
      </c>
      <c r="L3337">
        <v>3336</v>
      </c>
      <c r="M3337">
        <v>569611</v>
      </c>
      <c r="N3337">
        <v>297</v>
      </c>
      <c r="O3337">
        <v>205</v>
      </c>
      <c r="P3337">
        <v>3318</v>
      </c>
      <c r="Q3337">
        <v>680708</v>
      </c>
      <c r="R3337">
        <v>208</v>
      </c>
      <c r="S3337">
        <v>237</v>
      </c>
      <c r="T3337">
        <v>3221</v>
      </c>
      <c r="U3337">
        <v>762041</v>
      </c>
      <c r="V3337">
        <v>132</v>
      </c>
      <c r="W3337">
        <v>269</v>
      </c>
      <c r="X3337">
        <v>3186</v>
      </c>
      <c r="Y3337">
        <v>851361</v>
      </c>
      <c r="Z3337">
        <v>94</v>
      </c>
      <c r="AA3337">
        <v>293</v>
      </c>
      <c r="AB3337">
        <v>3026</v>
      </c>
      <c r="AC3337">
        <v>905604</v>
      </c>
      <c r="AD3337">
        <v>27</v>
      </c>
      <c r="AE3337">
        <v>338</v>
      </c>
      <c r="AF3337">
        <v>3080</v>
      </c>
      <c r="AG3337">
        <v>1039653</v>
      </c>
      <c r="AH3337">
        <v>32</v>
      </c>
      <c r="AI3337">
        <v>391</v>
      </c>
      <c r="AJ3337">
        <v>3020</v>
      </c>
      <c r="AK3337">
        <v>1179662</v>
      </c>
      <c r="AL3337">
        <v>15</v>
      </c>
      <c r="AM3337">
        <v>401</v>
      </c>
      <c r="AN3337">
        <v>3080</v>
      </c>
      <c r="AO3337">
        <v>1233643</v>
      </c>
      <c r="AP3337">
        <v>6</v>
      </c>
      <c r="AQ3337">
        <v>631</v>
      </c>
      <c r="AR3337">
        <v>2743</v>
      </c>
      <c r="AS3337">
        <v>1720000</v>
      </c>
    </row>
    <row r="3338" spans="1:45" x14ac:dyDescent="0.2">
      <c r="A3338" s="143">
        <v>41506</v>
      </c>
      <c r="AL3338">
        <v>24</v>
      </c>
      <c r="AM3338">
        <v>473</v>
      </c>
      <c r="AN3338">
        <v>2995</v>
      </c>
      <c r="AO3338">
        <v>1418814</v>
      </c>
      <c r="AP3338">
        <v>3</v>
      </c>
      <c r="AQ3338">
        <v>731</v>
      </c>
      <c r="AR3338">
        <v>2767</v>
      </c>
      <c r="AS3338">
        <v>2022573</v>
      </c>
    </row>
    <row r="3339" spans="1:45" x14ac:dyDescent="0.2">
      <c r="A3339" s="143">
        <v>41508</v>
      </c>
      <c r="B3339">
        <v>3</v>
      </c>
      <c r="C3339">
        <v>119</v>
      </c>
      <c r="D3339">
        <v>3775</v>
      </c>
      <c r="E3339">
        <v>451600</v>
      </c>
      <c r="F3339">
        <v>2</v>
      </c>
      <c r="G3339">
        <v>140</v>
      </c>
      <c r="H3339">
        <v>3700</v>
      </c>
      <c r="I3339">
        <v>518000</v>
      </c>
      <c r="J3339">
        <v>107</v>
      </c>
      <c r="K3339">
        <v>163</v>
      </c>
      <c r="L3339">
        <v>3467</v>
      </c>
      <c r="M3339">
        <v>567597</v>
      </c>
      <c r="N3339">
        <v>127</v>
      </c>
      <c r="O3339">
        <v>193</v>
      </c>
      <c r="P3339">
        <v>3329</v>
      </c>
      <c r="Q3339">
        <v>641242</v>
      </c>
      <c r="R3339">
        <v>63</v>
      </c>
      <c r="S3339">
        <v>239</v>
      </c>
      <c r="T3339">
        <v>3212</v>
      </c>
      <c r="U3339">
        <v>766695</v>
      </c>
      <c r="V3339">
        <v>22</v>
      </c>
      <c r="W3339">
        <v>267</v>
      </c>
      <c r="X3339">
        <v>3160</v>
      </c>
      <c r="Y3339">
        <v>844295</v>
      </c>
      <c r="Z3339">
        <v>80</v>
      </c>
      <c r="AA3339">
        <v>296</v>
      </c>
      <c r="AB3339">
        <v>3165</v>
      </c>
      <c r="AC3339">
        <v>935593</v>
      </c>
      <c r="AD3339">
        <v>39</v>
      </c>
      <c r="AE3339">
        <v>237</v>
      </c>
      <c r="AF3339">
        <v>3100</v>
      </c>
      <c r="AG3339">
        <v>1019054</v>
      </c>
      <c r="AL3339">
        <v>5</v>
      </c>
      <c r="AM3339">
        <v>406</v>
      </c>
      <c r="AN3339">
        <v>2960</v>
      </c>
      <c r="AO3339">
        <v>1202944</v>
      </c>
      <c r="AP3339">
        <v>1</v>
      </c>
      <c r="AQ3339">
        <v>578</v>
      </c>
      <c r="AR3339">
        <v>2900</v>
      </c>
      <c r="AS3339">
        <v>1676200</v>
      </c>
    </row>
    <row r="3340" spans="1:45" x14ac:dyDescent="0.2">
      <c r="A3340" s="143">
        <v>41513</v>
      </c>
      <c r="J3340">
        <v>18</v>
      </c>
      <c r="K3340">
        <v>165</v>
      </c>
      <c r="L3340">
        <v>3200</v>
      </c>
      <c r="M3340">
        <v>519578</v>
      </c>
      <c r="R3340">
        <v>3</v>
      </c>
      <c r="S3340">
        <v>249</v>
      </c>
      <c r="T3340">
        <v>3100</v>
      </c>
      <c r="U3340">
        <v>770867</v>
      </c>
      <c r="AL3340">
        <v>15</v>
      </c>
      <c r="AM3340">
        <v>497</v>
      </c>
      <c r="AN3340">
        <v>3020</v>
      </c>
      <c r="AO3340">
        <v>1510944</v>
      </c>
      <c r="AP3340">
        <v>2</v>
      </c>
      <c r="AQ3340">
        <v>628</v>
      </c>
      <c r="AR3340">
        <v>3040</v>
      </c>
      <c r="AS3340">
        <v>1909120</v>
      </c>
    </row>
    <row r="3341" spans="1:45" x14ac:dyDescent="0.2">
      <c r="A3341" s="143">
        <v>41515</v>
      </c>
      <c r="F3341">
        <v>2</v>
      </c>
      <c r="G3341">
        <v>134</v>
      </c>
      <c r="H3341">
        <v>3400</v>
      </c>
      <c r="I3341">
        <v>455600</v>
      </c>
      <c r="J3341">
        <v>24</v>
      </c>
      <c r="K3341">
        <v>171</v>
      </c>
      <c r="L3341">
        <v>3383</v>
      </c>
      <c r="M3341">
        <v>581008</v>
      </c>
      <c r="N3341">
        <v>127</v>
      </c>
      <c r="O3341">
        <v>201</v>
      </c>
      <c r="P3341">
        <v>3283</v>
      </c>
      <c r="Q3341">
        <v>680276</v>
      </c>
      <c r="R3341">
        <v>40</v>
      </c>
      <c r="S3341">
        <v>234</v>
      </c>
      <c r="T3341">
        <v>3300</v>
      </c>
      <c r="U3341">
        <v>771738</v>
      </c>
      <c r="V3341">
        <v>116</v>
      </c>
      <c r="W3341">
        <v>271</v>
      </c>
      <c r="X3341">
        <v>3137</v>
      </c>
      <c r="Y3341">
        <v>847728</v>
      </c>
      <c r="Z3341">
        <v>40</v>
      </c>
      <c r="AA3341">
        <v>300</v>
      </c>
      <c r="AB3341">
        <v>3030</v>
      </c>
      <c r="AC3341">
        <v>908358</v>
      </c>
      <c r="AP3341">
        <v>1</v>
      </c>
      <c r="AQ3341">
        <v>500</v>
      </c>
      <c r="AR3341">
        <v>2800</v>
      </c>
      <c r="AS3341">
        <v>1400000</v>
      </c>
    </row>
    <row r="3342" spans="1:45" x14ac:dyDescent="0.2">
      <c r="A3342" s="143">
        <v>41488</v>
      </c>
      <c r="F3342">
        <v>25</v>
      </c>
      <c r="G3342">
        <v>145</v>
      </c>
      <c r="H3342">
        <v>3450</v>
      </c>
      <c r="I3342">
        <v>501492</v>
      </c>
      <c r="N3342">
        <v>32</v>
      </c>
      <c r="O3342">
        <v>198</v>
      </c>
      <c r="P3342">
        <v>3225</v>
      </c>
      <c r="Q3342">
        <v>647588</v>
      </c>
      <c r="R3342">
        <v>109</v>
      </c>
      <c r="S3342">
        <v>244</v>
      </c>
      <c r="T3342">
        <v>3250</v>
      </c>
      <c r="U3342">
        <v>813034</v>
      </c>
      <c r="V3342">
        <v>12</v>
      </c>
      <c r="W3342">
        <v>258</v>
      </c>
      <c r="X3342">
        <v>3180</v>
      </c>
      <c r="Y3342">
        <v>818850</v>
      </c>
      <c r="Z3342">
        <v>10</v>
      </c>
      <c r="AA3342">
        <v>305</v>
      </c>
      <c r="AB3342">
        <v>2940</v>
      </c>
      <c r="AC3342">
        <v>896700</v>
      </c>
      <c r="AD3342">
        <v>5</v>
      </c>
      <c r="AE3342">
        <v>348</v>
      </c>
      <c r="AF3342">
        <v>2960</v>
      </c>
      <c r="AG3342">
        <v>1031264</v>
      </c>
    </row>
    <row r="3343" spans="1:45" x14ac:dyDescent="0.2">
      <c r="A3343" s="143">
        <v>41491</v>
      </c>
      <c r="AL3343">
        <v>32</v>
      </c>
      <c r="AM3343">
        <v>452</v>
      </c>
      <c r="AN3343">
        <v>2910</v>
      </c>
      <c r="AO3343">
        <v>1308347</v>
      </c>
    </row>
    <row r="3344" spans="1:45" x14ac:dyDescent="0.2">
      <c r="A3344" s="143">
        <v>41492</v>
      </c>
      <c r="B3344">
        <v>1</v>
      </c>
      <c r="C3344">
        <v>102</v>
      </c>
      <c r="D3344">
        <v>3200</v>
      </c>
      <c r="E3344">
        <v>326400</v>
      </c>
      <c r="F3344">
        <v>68</v>
      </c>
      <c r="G3344">
        <v>143</v>
      </c>
      <c r="H3344">
        <v>3538</v>
      </c>
      <c r="I3344">
        <v>507007</v>
      </c>
      <c r="J3344">
        <v>238</v>
      </c>
      <c r="K3344">
        <v>166</v>
      </c>
      <c r="L3344">
        <v>3460</v>
      </c>
      <c r="M3344">
        <v>574914</v>
      </c>
      <c r="N3344">
        <v>455</v>
      </c>
      <c r="O3344">
        <v>200</v>
      </c>
      <c r="P3344">
        <v>3432</v>
      </c>
      <c r="Q3344">
        <v>693291</v>
      </c>
      <c r="R3344">
        <v>316</v>
      </c>
      <c r="S3344">
        <v>235</v>
      </c>
      <c r="T3344">
        <v>3294</v>
      </c>
      <c r="U3344">
        <v>779066</v>
      </c>
      <c r="V3344">
        <v>260</v>
      </c>
      <c r="W3344">
        <v>264</v>
      </c>
      <c r="X3344">
        <v>3236</v>
      </c>
      <c r="Y3344">
        <v>857226</v>
      </c>
      <c r="Z3344">
        <v>221</v>
      </c>
      <c r="AA3344">
        <v>300</v>
      </c>
      <c r="AB3344">
        <v>3193</v>
      </c>
      <c r="AC3344">
        <v>956558</v>
      </c>
      <c r="AD3344">
        <v>64</v>
      </c>
      <c r="AE3344">
        <v>341</v>
      </c>
      <c r="AF3344">
        <v>3210</v>
      </c>
      <c r="AG3344">
        <v>1098569</v>
      </c>
      <c r="AP3344">
        <v>2</v>
      </c>
      <c r="AQ3344">
        <v>569</v>
      </c>
      <c r="AR3344">
        <v>2975</v>
      </c>
      <c r="AS3344">
        <v>1693600</v>
      </c>
    </row>
    <row r="3345" spans="1:45" x14ac:dyDescent="0.2">
      <c r="A3345" s="143">
        <v>41495</v>
      </c>
      <c r="N3345">
        <v>101</v>
      </c>
      <c r="O3345">
        <v>198</v>
      </c>
      <c r="P3345">
        <v>3350</v>
      </c>
      <c r="Q3345">
        <v>691905</v>
      </c>
      <c r="R3345">
        <v>100</v>
      </c>
      <c r="S3345">
        <v>246</v>
      </c>
      <c r="T3345">
        <v>3250</v>
      </c>
      <c r="U3345">
        <v>799500</v>
      </c>
      <c r="Z3345">
        <v>2</v>
      </c>
      <c r="AA3345">
        <v>296</v>
      </c>
      <c r="AB3345">
        <v>2925</v>
      </c>
      <c r="AC3345">
        <v>865200</v>
      </c>
      <c r="AL3345">
        <v>1</v>
      </c>
      <c r="AM3345">
        <v>424</v>
      </c>
      <c r="AN3345">
        <v>3200</v>
      </c>
      <c r="AO3345">
        <v>1256800</v>
      </c>
      <c r="AP3345">
        <v>3</v>
      </c>
      <c r="AQ3345">
        <v>724</v>
      </c>
      <c r="AR3345">
        <v>2750</v>
      </c>
      <c r="AS3345">
        <v>1987400</v>
      </c>
    </row>
    <row r="3346" spans="1:45" x14ac:dyDescent="0.2">
      <c r="A3346" s="143">
        <v>41498</v>
      </c>
      <c r="AL3346">
        <v>21</v>
      </c>
      <c r="AM3346">
        <v>484</v>
      </c>
      <c r="AN3346">
        <v>2813</v>
      </c>
      <c r="AO3346">
        <v>1441400</v>
      </c>
      <c r="AP3346">
        <v>4</v>
      </c>
      <c r="AQ3346">
        <v>555</v>
      </c>
      <c r="AR3346">
        <v>3088</v>
      </c>
      <c r="AS3346">
        <v>1732600</v>
      </c>
    </row>
    <row r="3347" spans="1:45" x14ac:dyDescent="0.2">
      <c r="A3347" s="143">
        <v>41499</v>
      </c>
      <c r="B3347">
        <v>10</v>
      </c>
      <c r="C3347">
        <v>120</v>
      </c>
      <c r="D3347">
        <v>3425</v>
      </c>
      <c r="E3347">
        <v>434860</v>
      </c>
      <c r="F3347">
        <v>27</v>
      </c>
      <c r="G3347">
        <v>146</v>
      </c>
      <c r="H3347">
        <v>3650</v>
      </c>
      <c r="I3347">
        <v>533981</v>
      </c>
      <c r="J3347">
        <v>267</v>
      </c>
      <c r="K3347">
        <v>167</v>
      </c>
      <c r="L3347">
        <v>2500</v>
      </c>
      <c r="M3347">
        <v>587929</v>
      </c>
      <c r="N3347">
        <v>398</v>
      </c>
      <c r="O3347">
        <v>198</v>
      </c>
      <c r="P3347">
        <v>3425</v>
      </c>
      <c r="Q3347">
        <v>682193</v>
      </c>
      <c r="R3347">
        <v>326</v>
      </c>
      <c r="S3347">
        <v>240</v>
      </c>
      <c r="T3347">
        <v>3351</v>
      </c>
      <c r="U3347">
        <v>808206</v>
      </c>
      <c r="V3347">
        <v>181</v>
      </c>
      <c r="W3347">
        <v>262</v>
      </c>
      <c r="X3347">
        <v>3216</v>
      </c>
      <c r="Y3347">
        <v>844178</v>
      </c>
      <c r="Z3347">
        <v>206</v>
      </c>
      <c r="AA3347">
        <v>303</v>
      </c>
      <c r="AB3347">
        <v>3087</v>
      </c>
      <c r="AC3347">
        <v>941702</v>
      </c>
      <c r="AD3347">
        <v>196</v>
      </c>
      <c r="AE3347">
        <v>340</v>
      </c>
      <c r="AF3347">
        <v>3070</v>
      </c>
      <c r="AG3347">
        <v>1050841</v>
      </c>
      <c r="AH3347">
        <v>80</v>
      </c>
      <c r="AI3347">
        <v>377</v>
      </c>
      <c r="AJ3347">
        <v>3045</v>
      </c>
      <c r="AK3347">
        <v>1146416</v>
      </c>
      <c r="AL3347">
        <v>3</v>
      </c>
      <c r="AM3347">
        <v>408</v>
      </c>
      <c r="AN3347">
        <v>2880</v>
      </c>
      <c r="AO3347">
        <v>1175040</v>
      </c>
      <c r="AP3347">
        <v>3</v>
      </c>
      <c r="AQ3347">
        <v>580</v>
      </c>
      <c r="AR3347">
        <v>2600</v>
      </c>
      <c r="AS3347">
        <v>1514067</v>
      </c>
    </row>
    <row r="3348" spans="1:45" x14ac:dyDescent="0.2">
      <c r="A3348" s="143">
        <v>41502</v>
      </c>
      <c r="J3348">
        <v>5</v>
      </c>
      <c r="K3348">
        <v>178</v>
      </c>
      <c r="L3348">
        <v>3300</v>
      </c>
      <c r="M3348">
        <v>586080</v>
      </c>
    </row>
    <row r="3349" spans="1:45" x14ac:dyDescent="0.2">
      <c r="A3349" s="143">
        <v>41506</v>
      </c>
      <c r="F3349">
        <v>28</v>
      </c>
      <c r="G3349">
        <v>132</v>
      </c>
      <c r="H3349">
        <v>3500</v>
      </c>
      <c r="I3349">
        <v>461250</v>
      </c>
      <c r="J3349">
        <v>182</v>
      </c>
      <c r="K3349">
        <v>169</v>
      </c>
      <c r="L3349">
        <v>3450</v>
      </c>
      <c r="M3349">
        <v>581668</v>
      </c>
      <c r="N3349">
        <v>315</v>
      </c>
      <c r="O3349">
        <v>199</v>
      </c>
      <c r="P3349">
        <v>3280</v>
      </c>
      <c r="Q3349">
        <v>657423</v>
      </c>
      <c r="R3349">
        <v>86</v>
      </c>
      <c r="S3349">
        <v>237</v>
      </c>
      <c r="T3349">
        <v>3243</v>
      </c>
      <c r="U3349">
        <v>783267</v>
      </c>
      <c r="V3349">
        <v>162</v>
      </c>
      <c r="W3349">
        <v>268</v>
      </c>
      <c r="X3349">
        <v>3093</v>
      </c>
      <c r="Y3349">
        <v>826462</v>
      </c>
      <c r="Z3349">
        <v>224</v>
      </c>
      <c r="AA3349">
        <v>296</v>
      </c>
      <c r="AB3349">
        <v>3114</v>
      </c>
      <c r="AC3349">
        <v>920287</v>
      </c>
      <c r="AD3349">
        <v>95</v>
      </c>
      <c r="AE3349">
        <v>343</v>
      </c>
      <c r="AF3349">
        <v>3051</v>
      </c>
      <c r="AG3349">
        <v>1045780</v>
      </c>
      <c r="AH3349">
        <v>18</v>
      </c>
      <c r="AI3349">
        <v>375</v>
      </c>
      <c r="AJ3349">
        <v>3060</v>
      </c>
      <c r="AK3349">
        <v>1146820</v>
      </c>
      <c r="AL3349">
        <v>18</v>
      </c>
      <c r="AM3349">
        <v>423</v>
      </c>
      <c r="AN3349">
        <v>2960</v>
      </c>
      <c r="AO3349">
        <v>1251422</v>
      </c>
      <c r="AP3349">
        <v>2</v>
      </c>
      <c r="AQ3349">
        <v>627</v>
      </c>
      <c r="AR3349">
        <v>2650</v>
      </c>
      <c r="AS3349">
        <v>1658700</v>
      </c>
    </row>
    <row r="3350" spans="1:45" x14ac:dyDescent="0.2">
      <c r="A3350" s="229">
        <v>41509</v>
      </c>
      <c r="B3350" s="71"/>
      <c r="C3350" s="71"/>
      <c r="D3350" s="71"/>
      <c r="E3350" s="71"/>
      <c r="F3350" s="71"/>
      <c r="G3350" s="71"/>
      <c r="H3350" s="71"/>
      <c r="I3350" s="71"/>
      <c r="J3350" s="71"/>
      <c r="K3350" s="71"/>
      <c r="L3350" s="71"/>
      <c r="M3350" s="71"/>
      <c r="N3350" s="71"/>
      <c r="O3350" s="71"/>
      <c r="P3350" s="71"/>
      <c r="Q3350" s="71"/>
      <c r="R3350" s="71"/>
      <c r="S3350" s="71"/>
      <c r="T3350" s="71"/>
      <c r="U3350" s="71"/>
      <c r="V3350" s="71"/>
      <c r="W3350" s="71"/>
      <c r="X3350" s="71"/>
      <c r="Y3350" s="71"/>
      <c r="Z3350" s="71"/>
      <c r="AA3350" s="71"/>
      <c r="AB3350" s="71"/>
      <c r="AC3350" s="71"/>
      <c r="AD3350" s="71"/>
      <c r="AE3350" s="71"/>
      <c r="AF3350" s="71"/>
      <c r="AG3350" s="71"/>
      <c r="AH3350" s="71"/>
      <c r="AI3350" s="71"/>
      <c r="AJ3350" s="71"/>
      <c r="AK3350" s="71"/>
      <c r="AL3350" s="71"/>
      <c r="AM3350" s="71"/>
      <c r="AN3350" s="71"/>
      <c r="AO3350" s="71"/>
      <c r="AP3350" s="71"/>
      <c r="AQ3350" s="71"/>
      <c r="AR3350" s="71"/>
      <c r="AS3350" s="71"/>
    </row>
    <row r="3351" spans="1:45" x14ac:dyDescent="0.2">
      <c r="A3351" s="143">
        <v>41512</v>
      </c>
      <c r="AD3351">
        <v>1</v>
      </c>
      <c r="AE3351">
        <v>334</v>
      </c>
      <c r="AF3351">
        <v>2650</v>
      </c>
      <c r="AG3351">
        <v>885100</v>
      </c>
      <c r="AP3351">
        <v>7</v>
      </c>
      <c r="AQ3351">
        <v>661</v>
      </c>
      <c r="AR3351">
        <v>2657</v>
      </c>
      <c r="AS3351">
        <v>1765743</v>
      </c>
    </row>
    <row r="3352" spans="1:45" x14ac:dyDescent="0.2">
      <c r="A3352" s="143">
        <v>41513</v>
      </c>
      <c r="B3352">
        <v>17</v>
      </c>
      <c r="C3352">
        <v>120</v>
      </c>
      <c r="D3352">
        <v>3650</v>
      </c>
      <c r="E3352">
        <v>435376</v>
      </c>
      <c r="J3352">
        <v>151</v>
      </c>
      <c r="K3352">
        <v>166</v>
      </c>
      <c r="L3352">
        <v>3525</v>
      </c>
      <c r="M3352">
        <v>584928</v>
      </c>
      <c r="N3352">
        <v>330</v>
      </c>
      <c r="O3352">
        <v>198</v>
      </c>
      <c r="P3352">
        <v>3408</v>
      </c>
      <c r="Q3352">
        <v>684090</v>
      </c>
      <c r="R3352">
        <v>58</v>
      </c>
      <c r="S3352">
        <v>240</v>
      </c>
      <c r="T3352">
        <v>3172</v>
      </c>
      <c r="U3352">
        <v>773645</v>
      </c>
      <c r="V3352">
        <v>135</v>
      </c>
      <c r="W3352">
        <v>264</v>
      </c>
      <c r="X3352">
        <v>3143</v>
      </c>
      <c r="Y3352">
        <v>830497</v>
      </c>
      <c r="Z3352">
        <v>234</v>
      </c>
      <c r="AA3352">
        <v>303</v>
      </c>
      <c r="AB3352">
        <v>3095</v>
      </c>
      <c r="AC3352">
        <v>937363</v>
      </c>
      <c r="AD3352">
        <v>121</v>
      </c>
      <c r="AE3352">
        <v>341</v>
      </c>
      <c r="AF3352">
        <v>3100</v>
      </c>
      <c r="AG3352">
        <v>1057832</v>
      </c>
      <c r="AH3352">
        <v>52</v>
      </c>
      <c r="AI3352">
        <v>392</v>
      </c>
      <c r="AJ3352">
        <v>2993</v>
      </c>
      <c r="AK3352">
        <v>1171279</v>
      </c>
      <c r="AL3352">
        <v>8</v>
      </c>
      <c r="AM3352">
        <v>416</v>
      </c>
      <c r="AN3352">
        <v>2860</v>
      </c>
      <c r="AO3352">
        <v>1176555</v>
      </c>
      <c r="AP3352">
        <v>1</v>
      </c>
      <c r="AQ3352">
        <v>676</v>
      </c>
      <c r="AR3352">
        <v>3050</v>
      </c>
      <c r="AS3352">
        <v>2061800</v>
      </c>
    </row>
    <row r="3353" spans="1:45" x14ac:dyDescent="0.2">
      <c r="A3353" s="51">
        <v>41516</v>
      </c>
      <c r="J3353">
        <v>1</v>
      </c>
      <c r="K3353">
        <v>164</v>
      </c>
      <c r="L3353">
        <v>3250</v>
      </c>
      <c r="M3353">
        <v>533000</v>
      </c>
      <c r="N3353">
        <v>18</v>
      </c>
      <c r="O3353">
        <v>188</v>
      </c>
      <c r="P3353">
        <v>3333</v>
      </c>
      <c r="Q3353">
        <v>629678</v>
      </c>
      <c r="R3353">
        <v>124</v>
      </c>
      <c r="S3353">
        <v>224</v>
      </c>
      <c r="T3353">
        <v>3200</v>
      </c>
      <c r="U3353">
        <v>729868</v>
      </c>
      <c r="Z3353">
        <v>13</v>
      </c>
      <c r="AA3353">
        <v>303</v>
      </c>
      <c r="AB3353">
        <v>2940</v>
      </c>
      <c r="AC3353">
        <v>891498</v>
      </c>
      <c r="AP3353">
        <v>1</v>
      </c>
      <c r="AQ3353">
        <v>602</v>
      </c>
      <c r="AR3353">
        <v>2700</v>
      </c>
      <c r="AS3353">
        <v>1625400</v>
      </c>
    </row>
    <row r="3355" spans="1:45" x14ac:dyDescent="0.2">
      <c r="A3355" s="143">
        <v>41155</v>
      </c>
      <c r="AP3355">
        <v>6</v>
      </c>
      <c r="AQ3355">
        <v>646</v>
      </c>
      <c r="AR3355">
        <v>3000</v>
      </c>
      <c r="AS3355">
        <v>1952320</v>
      </c>
    </row>
    <row r="3356" spans="1:45" x14ac:dyDescent="0.2">
      <c r="A3356" s="143">
        <v>41522</v>
      </c>
      <c r="N3356">
        <v>37</v>
      </c>
      <c r="O3356">
        <v>203</v>
      </c>
      <c r="P3356">
        <v>3288</v>
      </c>
      <c r="Q3356">
        <v>679286</v>
      </c>
      <c r="R3356">
        <v>82</v>
      </c>
      <c r="S3356">
        <v>228</v>
      </c>
      <c r="T3356">
        <v>3400</v>
      </c>
      <c r="U3356">
        <v>774768</v>
      </c>
      <c r="V3356">
        <v>45</v>
      </c>
      <c r="W3356">
        <v>260</v>
      </c>
      <c r="X3356">
        <v>3180</v>
      </c>
      <c r="Y3356">
        <v>828270</v>
      </c>
      <c r="Z3356">
        <v>26</v>
      </c>
      <c r="AA3356">
        <v>326</v>
      </c>
      <c r="AB3356">
        <v>3080</v>
      </c>
      <c r="AC3356">
        <v>999871</v>
      </c>
      <c r="AD3356">
        <v>65</v>
      </c>
      <c r="AE3356">
        <v>347</v>
      </c>
      <c r="AF3356">
        <v>3130</v>
      </c>
      <c r="AG3356">
        <v>1085705</v>
      </c>
      <c r="AH3356">
        <v>4</v>
      </c>
      <c r="AI3356">
        <v>378</v>
      </c>
      <c r="AJ3356">
        <v>3120</v>
      </c>
      <c r="AK3356">
        <v>1180920</v>
      </c>
      <c r="AL3356">
        <v>14</v>
      </c>
      <c r="AM3356">
        <v>407</v>
      </c>
      <c r="AN3356">
        <v>3040</v>
      </c>
      <c r="AO3356">
        <v>1273077</v>
      </c>
      <c r="AP3356">
        <v>4</v>
      </c>
      <c r="AQ3356">
        <v>528</v>
      </c>
      <c r="AR3356">
        <v>2753</v>
      </c>
      <c r="AS3356">
        <v>1466330</v>
      </c>
    </row>
    <row r="3357" spans="1:45" x14ac:dyDescent="0.2">
      <c r="A3357" s="143">
        <v>41527</v>
      </c>
      <c r="AP3357">
        <v>7</v>
      </c>
      <c r="AQ3357">
        <v>515</v>
      </c>
      <c r="AR3357">
        <v>2980</v>
      </c>
      <c r="AS3357">
        <v>1534274</v>
      </c>
    </row>
    <row r="3358" spans="1:45" x14ac:dyDescent="0.2">
      <c r="A3358" s="143">
        <v>41529</v>
      </c>
      <c r="B3358">
        <v>3</v>
      </c>
      <c r="C3358">
        <v>125</v>
      </c>
      <c r="D3358">
        <v>3450</v>
      </c>
      <c r="E3358">
        <v>430100</v>
      </c>
      <c r="F3358">
        <v>48</v>
      </c>
      <c r="G3358">
        <v>132</v>
      </c>
      <c r="H3358">
        <v>3525</v>
      </c>
      <c r="I3358">
        <v>461475</v>
      </c>
      <c r="J3358">
        <v>55</v>
      </c>
      <c r="K3358">
        <v>171</v>
      </c>
      <c r="L3358">
        <v>3317</v>
      </c>
      <c r="M3358">
        <v>565160</v>
      </c>
      <c r="N3358">
        <v>259</v>
      </c>
      <c r="O3358">
        <v>204</v>
      </c>
      <c r="P3358">
        <v>3350</v>
      </c>
      <c r="Q3358">
        <v>685800</v>
      </c>
      <c r="R3358">
        <v>99</v>
      </c>
      <c r="S3358">
        <v>237</v>
      </c>
      <c r="T3358">
        <v>3278</v>
      </c>
      <c r="U3358">
        <v>774781</v>
      </c>
      <c r="V3358">
        <v>151</v>
      </c>
      <c r="W3358">
        <v>267</v>
      </c>
      <c r="X3358">
        <v>3162</v>
      </c>
      <c r="Y3358">
        <v>845859</v>
      </c>
      <c r="Z3358">
        <v>69</v>
      </c>
      <c r="AA3358">
        <v>293</v>
      </c>
      <c r="AB3358">
        <v>3105</v>
      </c>
      <c r="AC3358">
        <v>911922</v>
      </c>
      <c r="AD3358">
        <v>23</v>
      </c>
      <c r="AE3358">
        <v>323</v>
      </c>
      <c r="AF3358">
        <v>3050</v>
      </c>
      <c r="AG3358">
        <v>993525</v>
      </c>
      <c r="AH3358">
        <v>25</v>
      </c>
      <c r="AI3358">
        <v>367</v>
      </c>
      <c r="AJ3358">
        <v>3030</v>
      </c>
      <c r="AK3358">
        <v>1106338</v>
      </c>
      <c r="AP3358">
        <v>4</v>
      </c>
      <c r="AQ3358">
        <v>529</v>
      </c>
      <c r="AR3358">
        <v>3105</v>
      </c>
      <c r="AS3358">
        <v>1619340</v>
      </c>
    </row>
    <row r="3359" spans="1:45" x14ac:dyDescent="0.2">
      <c r="A3359" s="143">
        <v>41534</v>
      </c>
      <c r="Z3359">
        <v>17</v>
      </c>
      <c r="AA3359">
        <v>304</v>
      </c>
      <c r="AB3359">
        <v>3100</v>
      </c>
      <c r="AC3359">
        <v>940941</v>
      </c>
      <c r="AL3359">
        <v>30</v>
      </c>
      <c r="AM3359">
        <v>510</v>
      </c>
      <c r="AN3359">
        <v>3020</v>
      </c>
      <c r="AO3359">
        <v>1540603</v>
      </c>
      <c r="AP3359">
        <v>5</v>
      </c>
      <c r="AQ3359">
        <v>589</v>
      </c>
      <c r="AR3359">
        <v>2884</v>
      </c>
      <c r="AS3359">
        <v>1695784</v>
      </c>
    </row>
    <row r="3360" spans="1:45" x14ac:dyDescent="0.2">
      <c r="A3360" s="143">
        <v>41536</v>
      </c>
      <c r="B3360">
        <v>30</v>
      </c>
      <c r="C3360">
        <v>123</v>
      </c>
      <c r="D3360">
        <v>3750</v>
      </c>
      <c r="E3360">
        <v>462000</v>
      </c>
      <c r="J3360">
        <v>102</v>
      </c>
      <c r="K3360">
        <v>167</v>
      </c>
      <c r="L3360">
        <v>3533</v>
      </c>
      <c r="M3360">
        <v>595326</v>
      </c>
      <c r="N3360">
        <v>134</v>
      </c>
      <c r="O3360">
        <v>205</v>
      </c>
      <c r="P3360">
        <v>3379</v>
      </c>
      <c r="Q3360">
        <v>696599</v>
      </c>
      <c r="R3360">
        <v>83</v>
      </c>
      <c r="S3360">
        <v>233</v>
      </c>
      <c r="T3360">
        <v>3288</v>
      </c>
      <c r="U3360">
        <v>767642</v>
      </c>
      <c r="V3360">
        <v>171</v>
      </c>
      <c r="W3360">
        <v>268</v>
      </c>
      <c r="X3360">
        <v>3225</v>
      </c>
      <c r="Y3360">
        <v>863280</v>
      </c>
      <c r="Z3360">
        <v>20</v>
      </c>
      <c r="AA3360">
        <v>314</v>
      </c>
      <c r="AB3360">
        <v>3040</v>
      </c>
      <c r="AC3360">
        <v>953344</v>
      </c>
      <c r="AD3360">
        <v>37</v>
      </c>
      <c r="AE3360">
        <v>340</v>
      </c>
      <c r="AF3360">
        <v>3130</v>
      </c>
      <c r="AG3360">
        <v>1063920</v>
      </c>
      <c r="AH3360">
        <v>4</v>
      </c>
      <c r="AI3360">
        <v>370</v>
      </c>
      <c r="AJ3360">
        <v>2920</v>
      </c>
      <c r="AK3360">
        <v>1081860</v>
      </c>
      <c r="AL3360">
        <v>14</v>
      </c>
      <c r="AM3360">
        <v>454</v>
      </c>
      <c r="AN3360">
        <v>2960</v>
      </c>
      <c r="AO3360">
        <v>1345109</v>
      </c>
      <c r="AP3360">
        <v>5</v>
      </c>
      <c r="AQ3360">
        <v>683</v>
      </c>
      <c r="AR3360">
        <v>2696</v>
      </c>
      <c r="AS3360">
        <v>1835912</v>
      </c>
    </row>
    <row r="3361" spans="1:45" x14ac:dyDescent="0.2">
      <c r="A3361" s="143">
        <v>41543</v>
      </c>
      <c r="J3361">
        <v>39</v>
      </c>
      <c r="K3361">
        <v>163</v>
      </c>
      <c r="L3361">
        <v>3533</v>
      </c>
      <c r="M3361">
        <v>588397</v>
      </c>
      <c r="N3361">
        <v>33</v>
      </c>
      <c r="O3361">
        <v>208</v>
      </c>
      <c r="P3361">
        <v>3400</v>
      </c>
      <c r="Q3361">
        <v>723018</v>
      </c>
      <c r="R3361">
        <v>67</v>
      </c>
      <c r="S3361">
        <v>325</v>
      </c>
      <c r="T3361">
        <v>3412</v>
      </c>
      <c r="U3361">
        <v>801125</v>
      </c>
      <c r="V3361">
        <v>59</v>
      </c>
      <c r="W3361">
        <v>272</v>
      </c>
      <c r="X3361">
        <v>3215</v>
      </c>
      <c r="Y3361">
        <v>871156</v>
      </c>
      <c r="Z3361">
        <v>174</v>
      </c>
      <c r="AA3361">
        <v>304</v>
      </c>
      <c r="AB3361">
        <v>3192</v>
      </c>
      <c r="AC3361">
        <v>970065</v>
      </c>
      <c r="AD3361">
        <v>17</v>
      </c>
      <c r="AE3361">
        <v>338</v>
      </c>
      <c r="AF3361">
        <v>3000</v>
      </c>
      <c r="AG3361">
        <v>1014706</v>
      </c>
      <c r="AL3361">
        <v>11</v>
      </c>
      <c r="AM3361">
        <v>462</v>
      </c>
      <c r="AN3361">
        <v>2880</v>
      </c>
      <c r="AO3361">
        <v>1330036</v>
      </c>
      <c r="AP3361">
        <v>7</v>
      </c>
      <c r="AQ3361">
        <v>607</v>
      </c>
      <c r="AR3361">
        <v>2760</v>
      </c>
      <c r="AS3361">
        <v>1665166</v>
      </c>
    </row>
    <row r="3362" spans="1:45" x14ac:dyDescent="0.2">
      <c r="A3362" s="143">
        <v>41519</v>
      </c>
      <c r="AL3362">
        <v>18</v>
      </c>
      <c r="AM3362">
        <v>436</v>
      </c>
      <c r="AN3362">
        <v>2775</v>
      </c>
      <c r="AO3362">
        <v>1230650</v>
      </c>
      <c r="AP3362">
        <v>14</v>
      </c>
      <c r="AQ3362">
        <v>577</v>
      </c>
      <c r="AR3362">
        <v>2786</v>
      </c>
      <c r="AS3362">
        <v>1610921</v>
      </c>
    </row>
    <row r="3363" spans="1:45" x14ac:dyDescent="0.2">
      <c r="A3363" s="143">
        <v>41520</v>
      </c>
      <c r="B3363">
        <v>43</v>
      </c>
      <c r="C3363">
        <v>164</v>
      </c>
      <c r="D3363">
        <v>3533</v>
      </c>
      <c r="E3363">
        <v>576535</v>
      </c>
      <c r="F3363">
        <v>99</v>
      </c>
      <c r="G3363">
        <v>141</v>
      </c>
      <c r="H3363">
        <v>3579</v>
      </c>
      <c r="I3363">
        <v>498546</v>
      </c>
      <c r="J3363">
        <v>66</v>
      </c>
      <c r="K3363">
        <v>163</v>
      </c>
      <c r="L3363">
        <v>3556</v>
      </c>
      <c r="M3363">
        <v>584291</v>
      </c>
      <c r="N3363">
        <v>335</v>
      </c>
      <c r="O3363">
        <v>206</v>
      </c>
      <c r="P3363">
        <v>3375</v>
      </c>
      <c r="Q3363">
        <v>705673</v>
      </c>
      <c r="R3363">
        <v>216</v>
      </c>
      <c r="S3363">
        <v>233</v>
      </c>
      <c r="T3363">
        <v>3291</v>
      </c>
      <c r="U3363">
        <v>771945</v>
      </c>
      <c r="V3363">
        <v>101</v>
      </c>
      <c r="W3363">
        <v>265</v>
      </c>
      <c r="X3363">
        <v>3160</v>
      </c>
      <c r="Y3363">
        <v>842621</v>
      </c>
      <c r="Z3363">
        <v>189</v>
      </c>
      <c r="AA3363">
        <v>303</v>
      </c>
      <c r="AB3363">
        <v>3094</v>
      </c>
      <c r="AC3363">
        <v>939983</v>
      </c>
      <c r="AD3363">
        <v>54</v>
      </c>
      <c r="AE3363">
        <v>331</v>
      </c>
      <c r="AF3363">
        <v>3147</v>
      </c>
      <c r="AG3363">
        <v>1040443</v>
      </c>
      <c r="AH3363">
        <v>39</v>
      </c>
      <c r="AI3363">
        <v>363</v>
      </c>
      <c r="AJ3363">
        <v>3107</v>
      </c>
      <c r="AK3363">
        <v>1144910</v>
      </c>
      <c r="AL3363">
        <v>1</v>
      </c>
      <c r="AM3363">
        <v>650</v>
      </c>
      <c r="AN3363">
        <v>2500</v>
      </c>
      <c r="AO3363">
        <v>1625000</v>
      </c>
      <c r="AP3363">
        <v>2</v>
      </c>
      <c r="AQ3363">
        <v>571</v>
      </c>
      <c r="AR3363">
        <v>2925</v>
      </c>
      <c r="AS3363">
        <v>1685700</v>
      </c>
    </row>
    <row r="3364" spans="1:45" x14ac:dyDescent="0.2">
      <c r="A3364" s="143">
        <v>41526</v>
      </c>
      <c r="AL3364">
        <v>1</v>
      </c>
      <c r="AM3364">
        <v>416</v>
      </c>
      <c r="AN3364">
        <v>2600</v>
      </c>
      <c r="AO3364">
        <v>1081600</v>
      </c>
      <c r="AP3364">
        <v>2</v>
      </c>
      <c r="AQ3364">
        <v>759</v>
      </c>
      <c r="AR3364">
        <v>3000</v>
      </c>
      <c r="AS3364">
        <v>2277000</v>
      </c>
    </row>
    <row r="3365" spans="1:45" x14ac:dyDescent="0.2">
      <c r="A3365" s="143">
        <v>41527</v>
      </c>
      <c r="J3365">
        <v>117</v>
      </c>
      <c r="K3365">
        <v>167</v>
      </c>
      <c r="L3365">
        <v>3393</v>
      </c>
      <c r="M3365">
        <v>578501</v>
      </c>
      <c r="N3365">
        <v>332</v>
      </c>
      <c r="O3365">
        <v>201</v>
      </c>
      <c r="P3365">
        <v>3303</v>
      </c>
      <c r="Q3365">
        <v>670004</v>
      </c>
      <c r="R3365">
        <v>281</v>
      </c>
      <c r="S3365">
        <v>233</v>
      </c>
      <c r="T3365">
        <v>3298</v>
      </c>
      <c r="U3365">
        <v>767923</v>
      </c>
      <c r="V3365">
        <v>199</v>
      </c>
      <c r="W3365">
        <v>260</v>
      </c>
      <c r="X3365">
        <v>3252</v>
      </c>
      <c r="Y3365">
        <v>854811</v>
      </c>
      <c r="Z3365">
        <v>60</v>
      </c>
      <c r="AA3365">
        <v>296</v>
      </c>
      <c r="AB3365">
        <v>3113</v>
      </c>
      <c r="AC3365">
        <v>926679</v>
      </c>
      <c r="AD3365">
        <v>19</v>
      </c>
      <c r="AE3365">
        <v>353</v>
      </c>
      <c r="AF3365">
        <v>3140</v>
      </c>
      <c r="AG3365">
        <v>1119979</v>
      </c>
      <c r="AH3365">
        <v>96</v>
      </c>
      <c r="AI3365">
        <v>372</v>
      </c>
      <c r="AJ3365">
        <v>3120</v>
      </c>
      <c r="AK3365">
        <v>1164018</v>
      </c>
      <c r="AL3365">
        <v>46</v>
      </c>
      <c r="AM3365">
        <v>423</v>
      </c>
      <c r="AN3365">
        <v>3045</v>
      </c>
      <c r="AO3365">
        <v>1296305</v>
      </c>
      <c r="AP3365">
        <v>5</v>
      </c>
      <c r="AQ3365">
        <v>628</v>
      </c>
      <c r="AR3365">
        <v>2690</v>
      </c>
      <c r="AS3365">
        <v>1687040</v>
      </c>
    </row>
    <row r="3366" spans="1:45" x14ac:dyDescent="0.2">
      <c r="A3366" s="143">
        <v>41530</v>
      </c>
      <c r="AP3366">
        <v>3</v>
      </c>
      <c r="AQ3366">
        <v>717</v>
      </c>
      <c r="AR3366">
        <v>3017</v>
      </c>
      <c r="AS3366">
        <v>2131300</v>
      </c>
    </row>
    <row r="3367" spans="1:45" x14ac:dyDescent="0.2">
      <c r="A3367" s="143">
        <v>41533</v>
      </c>
      <c r="AL3367">
        <v>30</v>
      </c>
      <c r="AM3367">
        <v>558</v>
      </c>
      <c r="AN3367">
        <v>2910</v>
      </c>
      <c r="AO3367">
        <v>1623697</v>
      </c>
      <c r="AP3367">
        <v>1</v>
      </c>
      <c r="AQ3367">
        <v>660</v>
      </c>
      <c r="AR3367">
        <v>2900</v>
      </c>
      <c r="AS3367">
        <v>1914000</v>
      </c>
    </row>
    <row r="3368" spans="1:45" x14ac:dyDescent="0.2">
      <c r="A3368" s="143">
        <v>41534</v>
      </c>
      <c r="F3368">
        <v>56</v>
      </c>
      <c r="G3368">
        <v>141</v>
      </c>
      <c r="H3368">
        <v>3542</v>
      </c>
      <c r="I3368">
        <v>505343</v>
      </c>
      <c r="J3368">
        <v>111</v>
      </c>
      <c r="K3368">
        <v>170</v>
      </c>
      <c r="L3368">
        <v>3479</v>
      </c>
      <c r="M3368">
        <v>594839</v>
      </c>
      <c r="N3368">
        <v>573</v>
      </c>
      <c r="O3368">
        <v>201</v>
      </c>
      <c r="P3368">
        <v>3396</v>
      </c>
      <c r="Q3368">
        <v>689145</v>
      </c>
      <c r="R3368">
        <v>193</v>
      </c>
      <c r="S3368">
        <v>235</v>
      </c>
      <c r="T3368">
        <v>3333</v>
      </c>
      <c r="U3368">
        <v>781766</v>
      </c>
      <c r="V3368">
        <v>178</v>
      </c>
      <c r="W3368">
        <v>255</v>
      </c>
      <c r="X3368">
        <v>3276</v>
      </c>
      <c r="Y3368">
        <v>838691</v>
      </c>
      <c r="Z3368">
        <v>116</v>
      </c>
      <c r="AA3368">
        <v>296</v>
      </c>
      <c r="AB3368">
        <v>3188</v>
      </c>
      <c r="AC3368">
        <v>941027</v>
      </c>
      <c r="AD3368">
        <v>25</v>
      </c>
      <c r="AE3368">
        <v>313</v>
      </c>
      <c r="AF3368">
        <v>3090</v>
      </c>
      <c r="AG3368">
        <v>959462</v>
      </c>
      <c r="AH3368">
        <v>48</v>
      </c>
      <c r="AI3368">
        <v>362</v>
      </c>
      <c r="AJ3368">
        <v>3080</v>
      </c>
      <c r="AK3368">
        <v>1124382</v>
      </c>
      <c r="AL3368">
        <v>48</v>
      </c>
      <c r="AM3368">
        <v>438</v>
      </c>
      <c r="AN3368">
        <v>2918</v>
      </c>
      <c r="AO3368">
        <v>1290424</v>
      </c>
      <c r="AP3368">
        <v>6</v>
      </c>
      <c r="AQ3368">
        <v>581</v>
      </c>
      <c r="AR3368">
        <v>2883</v>
      </c>
      <c r="AS3368">
        <v>1673333</v>
      </c>
    </row>
    <row r="3369" spans="1:45" x14ac:dyDescent="0.2">
      <c r="A3369" s="143">
        <v>41540</v>
      </c>
    </row>
    <row r="3370" spans="1:45" x14ac:dyDescent="0.2">
      <c r="A3370" s="143">
        <v>41542</v>
      </c>
      <c r="B3370">
        <v>3</v>
      </c>
      <c r="C3370">
        <v>117</v>
      </c>
      <c r="D3370">
        <v>4000</v>
      </c>
      <c r="E3370">
        <v>466667</v>
      </c>
      <c r="F3370">
        <v>3</v>
      </c>
      <c r="G3370">
        <v>137</v>
      </c>
      <c r="H3370">
        <v>3550</v>
      </c>
      <c r="I3370">
        <v>487533</v>
      </c>
      <c r="J3370">
        <v>120</v>
      </c>
      <c r="K3370">
        <v>163</v>
      </c>
      <c r="L3370">
        <v>3483</v>
      </c>
      <c r="M3370">
        <v>567115</v>
      </c>
      <c r="N3370">
        <v>123</v>
      </c>
      <c r="O3370">
        <v>200</v>
      </c>
      <c r="P3370">
        <v>3390</v>
      </c>
      <c r="Q3370">
        <v>677206</v>
      </c>
      <c r="R3370">
        <v>268</v>
      </c>
      <c r="S3370">
        <v>232</v>
      </c>
      <c r="T3370">
        <v>3308</v>
      </c>
      <c r="U3370">
        <v>785158</v>
      </c>
      <c r="V3370">
        <v>193</v>
      </c>
      <c r="W3370">
        <v>264</v>
      </c>
      <c r="X3370">
        <v>3290</v>
      </c>
      <c r="Y3370">
        <v>874703</v>
      </c>
      <c r="Z3370">
        <v>36</v>
      </c>
      <c r="AA3370">
        <v>304</v>
      </c>
      <c r="AB3370">
        <v>3115</v>
      </c>
      <c r="AC3370">
        <v>949888</v>
      </c>
      <c r="AD3370">
        <v>68</v>
      </c>
      <c r="AE3370">
        <v>345</v>
      </c>
      <c r="AF3370">
        <v>3105</v>
      </c>
      <c r="AG3370">
        <v>1083686</v>
      </c>
      <c r="AH3370">
        <v>79</v>
      </c>
      <c r="AI3370">
        <v>370</v>
      </c>
      <c r="AJ3370">
        <v>3080</v>
      </c>
      <c r="AK3370">
        <v>1139017</v>
      </c>
      <c r="AP3370">
        <v>2</v>
      </c>
      <c r="AQ3370">
        <v>625</v>
      </c>
      <c r="AR3370">
        <v>2850</v>
      </c>
      <c r="AS3370">
        <v>1778150</v>
      </c>
    </row>
    <row r="3371" spans="1:45" x14ac:dyDescent="0.2">
      <c r="A3371" s="143">
        <v>41544</v>
      </c>
      <c r="B3371">
        <v>3</v>
      </c>
      <c r="C3371">
        <v>117</v>
      </c>
      <c r="D3371">
        <v>4000</v>
      </c>
      <c r="E3371">
        <v>466667</v>
      </c>
      <c r="F3371">
        <v>3</v>
      </c>
      <c r="G3371">
        <v>137</v>
      </c>
      <c r="H3371">
        <v>3550</v>
      </c>
      <c r="I3371">
        <v>487533</v>
      </c>
      <c r="J3371">
        <v>120</v>
      </c>
      <c r="K3371">
        <v>163</v>
      </c>
      <c r="L3371">
        <v>3483</v>
      </c>
      <c r="M3371">
        <v>567115</v>
      </c>
      <c r="N3371">
        <v>123</v>
      </c>
      <c r="O3371">
        <v>200</v>
      </c>
      <c r="P3371">
        <v>3390</v>
      </c>
      <c r="Q3371">
        <v>677206</v>
      </c>
      <c r="R3371">
        <v>268</v>
      </c>
      <c r="S3371">
        <v>232</v>
      </c>
      <c r="T3371">
        <v>3308</v>
      </c>
      <c r="U3371">
        <v>785158</v>
      </c>
      <c r="V3371">
        <v>193</v>
      </c>
      <c r="W3371">
        <v>264</v>
      </c>
      <c r="X3371">
        <v>3290</v>
      </c>
      <c r="Y3371">
        <v>874703</v>
      </c>
      <c r="Z3371">
        <v>36</v>
      </c>
      <c r="AA3371">
        <v>304</v>
      </c>
      <c r="AB3371">
        <v>3115</v>
      </c>
      <c r="AC3371">
        <v>949888</v>
      </c>
      <c r="AD3371">
        <v>68</v>
      </c>
      <c r="AE3371">
        <v>345</v>
      </c>
      <c r="AF3371">
        <v>3105</v>
      </c>
      <c r="AG3371">
        <v>1083686</v>
      </c>
      <c r="AH3371">
        <v>79</v>
      </c>
      <c r="AI3371">
        <v>370</v>
      </c>
      <c r="AJ3371">
        <v>3080</v>
      </c>
      <c r="AK3371">
        <v>1139017</v>
      </c>
      <c r="AP3371">
        <v>2</v>
      </c>
      <c r="AQ3371">
        <v>625</v>
      </c>
      <c r="AR3371">
        <v>2850</v>
      </c>
      <c r="AS3371">
        <v>1778150</v>
      </c>
    </row>
    <row r="3372" spans="1:45" x14ac:dyDescent="0.2">
      <c r="A3372" s="51">
        <v>41547</v>
      </c>
      <c r="AP3372">
        <v>2</v>
      </c>
      <c r="AQ3372">
        <v>640</v>
      </c>
      <c r="AR3372">
        <v>2825</v>
      </c>
      <c r="AS3372">
        <v>1824500</v>
      </c>
    </row>
    <row r="3373" spans="1:45" x14ac:dyDescent="0.2">
      <c r="A3373" s="51"/>
    </row>
    <row r="3374" spans="1:45" x14ac:dyDescent="0.2">
      <c r="A3374" s="87">
        <v>41548</v>
      </c>
      <c r="B3374" s="55"/>
      <c r="C3374" s="55"/>
      <c r="D3374" s="55"/>
      <c r="E3374" s="55"/>
      <c r="F3374" s="55"/>
      <c r="G3374" s="55"/>
      <c r="H3374" s="55"/>
      <c r="I3374" s="55"/>
      <c r="J3374" s="55"/>
      <c r="K3374" s="55"/>
      <c r="L3374" s="55"/>
      <c r="M3374" s="55"/>
      <c r="N3374" s="55"/>
      <c r="O3374" s="55"/>
      <c r="P3374" s="55"/>
      <c r="Q3374" s="55"/>
      <c r="R3374" s="55"/>
      <c r="S3374" s="55"/>
      <c r="T3374" s="55"/>
      <c r="U3374" s="55"/>
      <c r="V3374" s="55"/>
      <c r="W3374" s="55"/>
      <c r="X3374" s="55"/>
      <c r="Y3374" s="55"/>
      <c r="Z3374" s="55"/>
      <c r="AA3374" s="55"/>
      <c r="AB3374" s="55"/>
      <c r="AC3374" s="55"/>
      <c r="AD3374" s="55"/>
      <c r="AE3374" s="55"/>
      <c r="AF3374" s="55"/>
      <c r="AG3374" s="55"/>
      <c r="AH3374" s="55"/>
      <c r="AI3374" s="55"/>
      <c r="AJ3374" s="55"/>
      <c r="AK3374" s="55"/>
      <c r="AL3374" s="55"/>
      <c r="AM3374" s="55"/>
      <c r="AN3374" s="55"/>
      <c r="AO3374" s="55"/>
      <c r="AP3374" s="55">
        <v>20</v>
      </c>
      <c r="AQ3374" s="55">
        <v>489</v>
      </c>
      <c r="AR3374" s="55">
        <v>3005</v>
      </c>
      <c r="AS3374" s="55">
        <v>188000</v>
      </c>
    </row>
    <row r="3375" spans="1:45" x14ac:dyDescent="0.2">
      <c r="A3375" s="87">
        <v>41550</v>
      </c>
      <c r="B3375" s="55"/>
      <c r="C3375" s="55"/>
      <c r="D3375" s="55"/>
      <c r="E3375" s="55"/>
      <c r="F3375" s="55">
        <v>17</v>
      </c>
      <c r="G3375" s="55">
        <v>148</v>
      </c>
      <c r="H3375" s="55">
        <v>3550</v>
      </c>
      <c r="I3375" s="55">
        <v>526653</v>
      </c>
      <c r="J3375" s="55">
        <v>79</v>
      </c>
      <c r="K3375" s="55">
        <v>166</v>
      </c>
      <c r="L3375" s="55">
        <v>3550</v>
      </c>
      <c r="M3375" s="55">
        <v>691585</v>
      </c>
      <c r="N3375" s="55">
        <v>119</v>
      </c>
      <c r="O3375" s="55">
        <v>196</v>
      </c>
      <c r="P3375" s="55">
        <v>3508</v>
      </c>
      <c r="Q3375" s="55">
        <v>691233</v>
      </c>
      <c r="R3375" s="55">
        <v>148</v>
      </c>
      <c r="S3375" s="55">
        <v>235</v>
      </c>
      <c r="T3375" s="55">
        <v>3419</v>
      </c>
      <c r="U3375" s="55">
        <v>802514</v>
      </c>
      <c r="V3375" s="55">
        <v>129</v>
      </c>
      <c r="W3375" s="55">
        <v>266</v>
      </c>
      <c r="X3375" s="55">
        <v>3367</v>
      </c>
      <c r="Y3375" s="55">
        <v>894903</v>
      </c>
      <c r="Z3375" s="55">
        <v>90</v>
      </c>
      <c r="AA3375" s="55">
        <v>283</v>
      </c>
      <c r="AB3375" s="55">
        <v>3380</v>
      </c>
      <c r="AC3375" s="55">
        <v>961109</v>
      </c>
      <c r="AD3375" s="55">
        <v>18</v>
      </c>
      <c r="AE3375" s="55">
        <v>326</v>
      </c>
      <c r="AF3375" s="55">
        <v>3300</v>
      </c>
      <c r="AG3375" s="55">
        <v>1075433</v>
      </c>
      <c r="AH3375" s="55">
        <v>1</v>
      </c>
      <c r="AI3375" s="55">
        <v>372</v>
      </c>
      <c r="AJ3375" s="55">
        <v>2980</v>
      </c>
      <c r="AK3375" s="55"/>
      <c r="AL3375" s="55"/>
      <c r="AM3375" s="55"/>
      <c r="AN3375" s="55"/>
      <c r="AO3375" s="55"/>
      <c r="AP3375" s="55"/>
      <c r="AQ3375" s="55"/>
      <c r="AR3375" s="55"/>
      <c r="AS3375" s="55"/>
    </row>
    <row r="3376" spans="1:45" x14ac:dyDescent="0.2">
      <c r="A3376" s="87">
        <v>41555</v>
      </c>
      <c r="B3376" s="55"/>
      <c r="C3376" s="55"/>
      <c r="D3376" s="55"/>
      <c r="E3376" s="55"/>
      <c r="F3376" s="55"/>
      <c r="G3376" s="55"/>
      <c r="H3376" s="55"/>
      <c r="I3376" s="55"/>
      <c r="J3376" s="55"/>
      <c r="K3376" s="55"/>
      <c r="L3376" s="55"/>
      <c r="M3376" s="55"/>
      <c r="N3376" s="55"/>
      <c r="O3376" s="55"/>
      <c r="P3376" s="55"/>
      <c r="Q3376" s="55"/>
      <c r="R3376" s="55">
        <v>3</v>
      </c>
      <c r="S3376" s="55">
        <v>152</v>
      </c>
      <c r="T3376" s="55">
        <v>3300</v>
      </c>
      <c r="U3376" s="55">
        <v>501600</v>
      </c>
      <c r="V3376" s="55"/>
      <c r="W3376" s="55"/>
      <c r="X3376" s="55"/>
      <c r="Y3376" s="55"/>
      <c r="Z3376" s="55"/>
      <c r="AA3376" s="55"/>
      <c r="AB3376" s="55"/>
      <c r="AC3376" s="55"/>
      <c r="AD3376" s="55"/>
      <c r="AE3376" s="55"/>
      <c r="AF3376" s="55"/>
      <c r="AG3376" s="55"/>
      <c r="AH3376" s="55"/>
      <c r="AI3376" s="55"/>
      <c r="AJ3376" s="55"/>
      <c r="AK3376" s="55"/>
      <c r="AL3376" s="55"/>
      <c r="AM3376" s="55"/>
      <c r="AN3376" s="55"/>
      <c r="AO3376" s="55"/>
      <c r="AP3376" s="55"/>
      <c r="AQ3376" s="55"/>
      <c r="AR3376" s="55"/>
      <c r="AS3376" s="55"/>
    </row>
    <row r="3377" spans="1:45" x14ac:dyDescent="0.2">
      <c r="A3377" s="87">
        <v>41557</v>
      </c>
      <c r="B3377" s="55"/>
      <c r="C3377" s="55"/>
      <c r="D3377" s="55"/>
      <c r="E3377" s="55"/>
      <c r="F3377" s="55">
        <v>27</v>
      </c>
      <c r="G3377" s="55">
        <v>148</v>
      </c>
      <c r="H3377" s="55">
        <v>3750</v>
      </c>
      <c r="I3377" s="55">
        <v>553611</v>
      </c>
      <c r="J3377" s="55">
        <v>39</v>
      </c>
      <c r="K3377" s="55">
        <v>155</v>
      </c>
      <c r="L3377" s="55">
        <v>3650</v>
      </c>
      <c r="M3377" s="55">
        <v>573346</v>
      </c>
      <c r="N3377" s="55">
        <v>129</v>
      </c>
      <c r="O3377" s="55">
        <v>213</v>
      </c>
      <c r="P3377" s="55">
        <v>3475</v>
      </c>
      <c r="Q3377" s="55">
        <v>739540</v>
      </c>
      <c r="R3377" s="55">
        <v>117</v>
      </c>
      <c r="S3377" s="55">
        <v>237</v>
      </c>
      <c r="T3377" s="55">
        <v>3414</v>
      </c>
      <c r="U3377" s="55">
        <v>410498</v>
      </c>
      <c r="V3377" s="55">
        <v>70</v>
      </c>
      <c r="W3377" s="55">
        <v>270</v>
      </c>
      <c r="X3377" s="55">
        <v>3332</v>
      </c>
      <c r="Y3377" s="55">
        <v>901831</v>
      </c>
      <c r="Z3377" s="55">
        <v>79</v>
      </c>
      <c r="AA3377" s="55">
        <v>291</v>
      </c>
      <c r="AB3377" s="55">
        <v>3212</v>
      </c>
      <c r="AC3377" s="55">
        <v>954653</v>
      </c>
      <c r="AD3377" s="55">
        <v>19</v>
      </c>
      <c r="AE3377" s="55">
        <v>321</v>
      </c>
      <c r="AF3377" s="55">
        <v>3280</v>
      </c>
      <c r="AG3377" s="55">
        <v>1052017</v>
      </c>
      <c r="AH3377" s="55">
        <v>5</v>
      </c>
      <c r="AI3377" s="55">
        <v>366</v>
      </c>
      <c r="AJ3377" s="55">
        <v>3160</v>
      </c>
      <c r="AK3377" s="55">
        <v>1155296</v>
      </c>
      <c r="AL3377" s="55"/>
      <c r="AM3377" s="55"/>
      <c r="AN3377" s="55"/>
      <c r="AO3377" s="55"/>
      <c r="AP3377" s="55">
        <v>4</v>
      </c>
      <c r="AQ3377" s="55">
        <v>731</v>
      </c>
      <c r="AR3377" s="55">
        <v>2880</v>
      </c>
      <c r="AS3377" s="55">
        <v>2197160</v>
      </c>
    </row>
    <row r="3378" spans="1:45" x14ac:dyDescent="0.2">
      <c r="A3378" s="87">
        <v>41564</v>
      </c>
      <c r="B3378" s="55"/>
      <c r="C3378" s="55"/>
      <c r="D3378" s="55"/>
      <c r="E3378" s="55"/>
      <c r="F3378" s="55">
        <v>20</v>
      </c>
      <c r="G3378" s="55">
        <v>148</v>
      </c>
      <c r="H3378" s="55">
        <v>3650</v>
      </c>
      <c r="I3378" s="55">
        <v>539105</v>
      </c>
      <c r="J3378" s="55">
        <v>9</v>
      </c>
      <c r="K3378" s="55">
        <v>152</v>
      </c>
      <c r="L3378" s="55">
        <v>3650</v>
      </c>
      <c r="M3378" s="55">
        <v>555611</v>
      </c>
      <c r="N3378" s="55">
        <v>69</v>
      </c>
      <c r="O3378" s="55">
        <v>199</v>
      </c>
      <c r="P3378" s="55">
        <v>3500</v>
      </c>
      <c r="Q3378" s="55">
        <v>705561</v>
      </c>
      <c r="R3378" s="55">
        <v>75</v>
      </c>
      <c r="S3378" s="55">
        <v>232</v>
      </c>
      <c r="T3378" s="55">
        <v>3450</v>
      </c>
      <c r="U3378" s="55">
        <v>801688</v>
      </c>
      <c r="V3378" s="55">
        <v>112</v>
      </c>
      <c r="W3378" s="55">
        <v>260</v>
      </c>
      <c r="X3378" s="55">
        <v>3383</v>
      </c>
      <c r="Y3378" s="55">
        <v>879504</v>
      </c>
      <c r="Z3378" s="55">
        <v>37</v>
      </c>
      <c r="AA3378" s="55">
        <v>285</v>
      </c>
      <c r="AB3378" s="55">
        <v>3283</v>
      </c>
      <c r="AC3378" s="55">
        <v>945222</v>
      </c>
      <c r="AD3378" s="55">
        <v>22</v>
      </c>
      <c r="AE3378" s="55">
        <v>338</v>
      </c>
      <c r="AF3378" s="55">
        <v>3250</v>
      </c>
      <c r="AG3378" s="55">
        <v>1116064</v>
      </c>
      <c r="AH3378" s="55">
        <v>2</v>
      </c>
      <c r="AI3378" s="55">
        <v>383</v>
      </c>
      <c r="AJ3378" s="55">
        <v>3140</v>
      </c>
      <c r="AK3378" s="55">
        <v>1202620</v>
      </c>
      <c r="AL3378" s="55"/>
      <c r="AM3378" s="55"/>
      <c r="AN3378" s="55"/>
      <c r="AO3378" s="55"/>
      <c r="AP3378" s="55">
        <v>2</v>
      </c>
      <c r="AQ3378" s="55">
        <v>665</v>
      </c>
      <c r="AR3378" s="55">
        <v>2980</v>
      </c>
      <c r="AS3378" s="55">
        <v>1981700</v>
      </c>
    </row>
    <row r="3379" spans="1:45" x14ac:dyDescent="0.2">
      <c r="A3379" s="87">
        <v>41569</v>
      </c>
      <c r="B3379" s="55"/>
      <c r="C3379" s="55"/>
      <c r="D3379" s="55"/>
      <c r="E3379" s="55"/>
      <c r="F3379" s="55"/>
      <c r="G3379" s="55"/>
      <c r="H3379" s="55"/>
      <c r="I3379" s="55"/>
      <c r="J3379" s="55"/>
      <c r="K3379" s="55"/>
      <c r="L3379" s="55"/>
      <c r="M3379" s="55"/>
      <c r="N3379" s="55"/>
      <c r="O3379" s="55"/>
      <c r="P3379" s="55"/>
      <c r="Q3379" s="55"/>
      <c r="R3379" s="55"/>
      <c r="S3379" s="55"/>
      <c r="T3379" s="55"/>
      <c r="U3379" s="55"/>
      <c r="V3379" s="55"/>
      <c r="W3379" s="55"/>
      <c r="X3379" s="55"/>
      <c r="Y3379" s="55"/>
      <c r="Z3379" s="55"/>
      <c r="AA3379" s="55"/>
      <c r="AB3379" s="55"/>
      <c r="AC3379" s="55"/>
      <c r="AD3379" s="55"/>
      <c r="AE3379" s="55"/>
      <c r="AF3379" s="55"/>
      <c r="AG3379" s="55"/>
      <c r="AH3379" s="55"/>
      <c r="AI3379" s="55"/>
      <c r="AJ3379" s="55"/>
      <c r="AK3379" s="55"/>
      <c r="AL3379" s="55"/>
      <c r="AM3379" s="55"/>
      <c r="AN3379" s="55"/>
      <c r="AO3379" s="55"/>
      <c r="AP3379" s="55">
        <v>18</v>
      </c>
      <c r="AQ3379" s="55">
        <v>475</v>
      </c>
      <c r="AR3379" s="55">
        <v>3047</v>
      </c>
      <c r="AS3379" s="55">
        <v>1468607</v>
      </c>
    </row>
    <row r="3380" spans="1:45" x14ac:dyDescent="0.2">
      <c r="A3380" s="87">
        <v>41571</v>
      </c>
      <c r="B3380" s="55"/>
      <c r="C3380" s="55"/>
      <c r="D3380" s="55"/>
      <c r="E3380" s="55"/>
      <c r="F3380" s="55"/>
      <c r="G3380" s="55"/>
      <c r="H3380" s="55"/>
      <c r="I3380" s="55"/>
      <c r="J3380" s="55">
        <v>96</v>
      </c>
      <c r="K3380" s="55">
        <v>165</v>
      </c>
      <c r="L3380" s="55">
        <v>3610</v>
      </c>
      <c r="M3380" s="55">
        <v>597584</v>
      </c>
      <c r="N3380" s="55">
        <v>122</v>
      </c>
      <c r="O3380" s="55">
        <v>197</v>
      </c>
      <c r="P3380" s="55">
        <v>3550</v>
      </c>
      <c r="Q3380" s="55">
        <v>695844</v>
      </c>
      <c r="R3380" s="55">
        <v>84</v>
      </c>
      <c r="S3380" s="55">
        <v>237</v>
      </c>
      <c r="T3380" s="55">
        <v>3425</v>
      </c>
      <c r="U3380" s="55">
        <v>811645</v>
      </c>
      <c r="V3380" s="55">
        <v>62</v>
      </c>
      <c r="W3380" s="55">
        <v>264</v>
      </c>
      <c r="X3380" s="55">
        <v>3367</v>
      </c>
      <c r="Y3380" s="55">
        <v>890169</v>
      </c>
      <c r="Z3380" s="55">
        <v>119</v>
      </c>
      <c r="AA3380" s="55">
        <v>309</v>
      </c>
      <c r="AB3380" s="55">
        <v>3292</v>
      </c>
      <c r="AC3380" s="55">
        <v>1017050</v>
      </c>
      <c r="AD3380" s="55">
        <v>65</v>
      </c>
      <c r="AE3380" s="55">
        <v>326</v>
      </c>
      <c r="AF3380" s="55">
        <v>3252</v>
      </c>
      <c r="AG3380" s="55">
        <v>1062961</v>
      </c>
      <c r="AH3380" s="55"/>
      <c r="AI3380" s="55"/>
      <c r="AJ3380" s="55"/>
      <c r="AK3380" s="55"/>
      <c r="AL3380" s="55"/>
      <c r="AM3380" s="55"/>
      <c r="AN3380" s="55"/>
      <c r="AO3380" s="55"/>
      <c r="AP3380" s="55">
        <v>2</v>
      </c>
      <c r="AQ3380" s="55">
        <v>607</v>
      </c>
      <c r="AR3380" s="55">
        <v>3030</v>
      </c>
      <c r="AS3380" s="55">
        <v>1825560</v>
      </c>
    </row>
    <row r="3381" spans="1:45" x14ac:dyDescent="0.2">
      <c r="A3381" s="87">
        <v>41576</v>
      </c>
      <c r="B3381" s="55"/>
      <c r="C3381" s="55"/>
      <c r="D3381" s="55"/>
      <c r="E3381" s="55"/>
      <c r="F3381" s="55"/>
      <c r="G3381" s="55"/>
      <c r="H3381" s="55"/>
      <c r="I3381" s="55"/>
      <c r="J3381" s="55"/>
      <c r="K3381" s="55"/>
      <c r="L3381" s="55"/>
      <c r="M3381" s="55"/>
      <c r="N3381" s="55">
        <v>21</v>
      </c>
      <c r="O3381" s="55">
        <v>190</v>
      </c>
      <c r="P3381" s="55">
        <v>2500</v>
      </c>
      <c r="Q3381" s="55">
        <v>665667</v>
      </c>
      <c r="R3381" s="55"/>
      <c r="S3381" s="55"/>
      <c r="T3381" s="55"/>
      <c r="U3381" s="55"/>
      <c r="V3381" s="55"/>
      <c r="W3381" s="55"/>
      <c r="X3381" s="55"/>
      <c r="Y3381" s="55"/>
      <c r="Z3381" s="55"/>
      <c r="AA3381" s="55"/>
      <c r="AB3381" s="55"/>
      <c r="AC3381" s="55"/>
      <c r="AD3381" s="55"/>
      <c r="AE3381" s="55"/>
      <c r="AF3381" s="55"/>
      <c r="AG3381" s="55"/>
      <c r="AH3381" s="55"/>
      <c r="AI3381" s="55"/>
      <c r="AJ3381" s="55"/>
      <c r="AK3381" s="55"/>
      <c r="AL3381" s="55"/>
      <c r="AM3381" s="55"/>
      <c r="AN3381" s="55"/>
      <c r="AO3381" s="55"/>
      <c r="AP3381" s="55"/>
      <c r="AQ3381" s="55"/>
      <c r="AR3381" s="55"/>
      <c r="AS3381" s="55"/>
    </row>
    <row r="3382" spans="1:45" x14ac:dyDescent="0.2">
      <c r="A3382" s="87">
        <v>41548</v>
      </c>
      <c r="B3382" s="55"/>
      <c r="C3382" s="55"/>
      <c r="D3382" s="55"/>
      <c r="E3382" s="55"/>
      <c r="F3382" s="55">
        <v>24</v>
      </c>
      <c r="G3382" s="55">
        <v>146</v>
      </c>
      <c r="H3382" s="55">
        <v>2600</v>
      </c>
      <c r="I3382" s="55">
        <v>526517</v>
      </c>
      <c r="J3382" s="55">
        <v>54</v>
      </c>
      <c r="K3382" s="55">
        <v>162</v>
      </c>
      <c r="L3382" s="55">
        <v>3617</v>
      </c>
      <c r="M3382" s="55">
        <v>589026</v>
      </c>
      <c r="N3382" s="55">
        <v>235</v>
      </c>
      <c r="O3382" s="55">
        <v>204</v>
      </c>
      <c r="P3382" s="55">
        <v>3382</v>
      </c>
      <c r="Q3382" s="55">
        <v>693509</v>
      </c>
      <c r="R3382" s="55">
        <v>319</v>
      </c>
      <c r="S3382" s="55">
        <v>236</v>
      </c>
      <c r="T3382" s="55">
        <v>3328</v>
      </c>
      <c r="U3382" s="55">
        <v>785319</v>
      </c>
      <c r="V3382" s="55">
        <v>201</v>
      </c>
      <c r="W3382" s="55">
        <v>260</v>
      </c>
      <c r="X3382" s="55">
        <v>3287</v>
      </c>
      <c r="Y3382" s="55">
        <v>853694</v>
      </c>
      <c r="Z3382" s="55">
        <v>144</v>
      </c>
      <c r="AA3382" s="55">
        <v>303</v>
      </c>
      <c r="AB3382" s="55">
        <v>3122</v>
      </c>
      <c r="AC3382" s="55">
        <v>959960</v>
      </c>
      <c r="AD3382" s="55">
        <v>119</v>
      </c>
      <c r="AE3382" s="55">
        <v>332</v>
      </c>
      <c r="AF3382" s="55">
        <v>3158</v>
      </c>
      <c r="AG3382" s="55">
        <v>1050392</v>
      </c>
      <c r="AH3382" s="55"/>
      <c r="AI3382" s="55"/>
      <c r="AJ3382" s="55"/>
      <c r="AK3382" s="55"/>
      <c r="AL3382" s="55">
        <v>30</v>
      </c>
      <c r="AM3382" s="55">
        <v>419</v>
      </c>
      <c r="AN3382" s="55">
        <v>3000</v>
      </c>
      <c r="AO3382" s="55">
        <v>1256200</v>
      </c>
      <c r="AP3382" s="55">
        <v>1</v>
      </c>
      <c r="AQ3382" s="55">
        <v>550</v>
      </c>
      <c r="AR3382" s="55">
        <v>2900</v>
      </c>
      <c r="AS3382" s="55">
        <v>1595000</v>
      </c>
    </row>
    <row r="3383" spans="1:45" x14ac:dyDescent="0.2">
      <c r="A3383" s="87">
        <v>41551</v>
      </c>
      <c r="B3383" s="55">
        <v>3</v>
      </c>
      <c r="C3383" s="55">
        <v>126</v>
      </c>
      <c r="D3383" s="55">
        <v>3450</v>
      </c>
      <c r="E3383" s="55">
        <v>434700</v>
      </c>
      <c r="F3383" s="55"/>
      <c r="G3383" s="55"/>
      <c r="H3383" s="55"/>
      <c r="I3383" s="55"/>
      <c r="J3383" s="55">
        <v>41</v>
      </c>
      <c r="K3383" s="55">
        <v>155</v>
      </c>
      <c r="L3383" s="55">
        <v>3250</v>
      </c>
      <c r="M3383" s="55">
        <v>535405</v>
      </c>
      <c r="N3383" s="55">
        <v>7</v>
      </c>
      <c r="O3383" s="55">
        <v>198</v>
      </c>
      <c r="P3383" s="55">
        <v>3400</v>
      </c>
      <c r="Q3383" s="55">
        <v>672229</v>
      </c>
      <c r="R3383" s="55">
        <v>100</v>
      </c>
      <c r="S3383" s="55">
        <v>232</v>
      </c>
      <c r="T3383" s="55">
        <v>3250</v>
      </c>
      <c r="U3383" s="55">
        <v>535405</v>
      </c>
      <c r="V3383" s="55">
        <v>15</v>
      </c>
      <c r="W3383" s="55">
        <v>259</v>
      </c>
      <c r="X3383" s="55">
        <v>3183</v>
      </c>
      <c r="Y3383" s="55">
        <v>804193</v>
      </c>
      <c r="Z3383" s="55">
        <v>17</v>
      </c>
      <c r="AA3383" s="55">
        <v>306</v>
      </c>
      <c r="AB3383" s="55">
        <v>3140</v>
      </c>
      <c r="AC3383" s="55">
        <v>961209</v>
      </c>
      <c r="AD3383" s="55">
        <v>37</v>
      </c>
      <c r="AE3383" s="55">
        <v>347</v>
      </c>
      <c r="AF3383" s="55">
        <v>3140</v>
      </c>
      <c r="AG3383" s="55">
        <v>1088307</v>
      </c>
      <c r="AH3383" s="55">
        <v>25</v>
      </c>
      <c r="AI3383" s="55">
        <v>367</v>
      </c>
      <c r="AJ3383" s="55">
        <v>3120</v>
      </c>
      <c r="AK3383" s="55">
        <v>1144915</v>
      </c>
      <c r="AL3383" s="55">
        <v>4</v>
      </c>
      <c r="AM3383" s="55">
        <v>468</v>
      </c>
      <c r="AN3383" s="55">
        <v>2988</v>
      </c>
      <c r="AO3383" s="55">
        <v>1401250</v>
      </c>
      <c r="AP3383" s="55"/>
      <c r="AQ3383" s="55"/>
      <c r="AR3383" s="55"/>
      <c r="AS3383" s="55"/>
    </row>
    <row r="3384" spans="1:45" x14ac:dyDescent="0.2">
      <c r="A3384" s="87">
        <v>41555</v>
      </c>
      <c r="B3384" s="55">
        <v>34</v>
      </c>
      <c r="C3384" s="55">
        <v>124</v>
      </c>
      <c r="D3384" s="55">
        <v>3838</v>
      </c>
      <c r="E3384" s="55">
        <v>476503</v>
      </c>
      <c r="F3384" s="55">
        <v>16</v>
      </c>
      <c r="G3384" s="55">
        <v>146</v>
      </c>
      <c r="H3384" s="55">
        <v>3475</v>
      </c>
      <c r="I3384" s="55">
        <v>580238</v>
      </c>
      <c r="J3384" s="55">
        <v>107</v>
      </c>
      <c r="K3384" s="55">
        <v>162</v>
      </c>
      <c r="L3384" s="55">
        <v>3675</v>
      </c>
      <c r="M3384" s="55">
        <v>598650</v>
      </c>
      <c r="N3384" s="55">
        <v>259</v>
      </c>
      <c r="O3384" s="55">
        <v>798</v>
      </c>
      <c r="P3384" s="55">
        <v>3569</v>
      </c>
      <c r="Q3384" s="55">
        <v>712293</v>
      </c>
      <c r="R3384" s="55">
        <v>240</v>
      </c>
      <c r="S3384" s="55">
        <v>234</v>
      </c>
      <c r="T3384" s="55">
        <v>3429</v>
      </c>
      <c r="U3384" s="55">
        <v>805171</v>
      </c>
      <c r="V3384" s="55">
        <v>187</v>
      </c>
      <c r="W3384" s="55">
        <v>268</v>
      </c>
      <c r="X3384" s="55">
        <v>3280</v>
      </c>
      <c r="Y3384" s="55">
        <v>880092</v>
      </c>
      <c r="Z3384" s="55">
        <v>62</v>
      </c>
      <c r="AA3384" s="55">
        <v>302</v>
      </c>
      <c r="AB3384" s="55">
        <v>3260</v>
      </c>
      <c r="AC3384" s="55">
        <v>992137</v>
      </c>
      <c r="AD3384" s="55">
        <v>92</v>
      </c>
      <c r="AE3384" s="55">
        <v>345</v>
      </c>
      <c r="AF3384" s="55">
        <v>3197</v>
      </c>
      <c r="AG3384" s="55">
        <v>1117908</v>
      </c>
      <c r="AH3384" s="55">
        <v>104</v>
      </c>
      <c r="AI3384" s="55">
        <v>377</v>
      </c>
      <c r="AJ3384" s="55">
        <v>3220</v>
      </c>
      <c r="AK3384" s="55">
        <v>1214984</v>
      </c>
      <c r="AL3384" s="55">
        <v>15</v>
      </c>
      <c r="AM3384" s="55">
        <v>438</v>
      </c>
      <c r="AN3384" s="55">
        <v>3060</v>
      </c>
      <c r="AO3384" s="55">
        <v>1338347</v>
      </c>
      <c r="AP3384" s="55">
        <v>3</v>
      </c>
      <c r="AQ3384" s="55">
        <v>667</v>
      </c>
      <c r="AR3384" s="55">
        <v>3067</v>
      </c>
      <c r="AS3384" s="55">
        <v>2052700</v>
      </c>
    </row>
    <row r="3385" spans="1:45" x14ac:dyDescent="0.2">
      <c r="A3385" s="87">
        <v>41558</v>
      </c>
      <c r="B3385" s="55"/>
      <c r="C3385" s="55"/>
      <c r="D3385" s="55"/>
      <c r="E3385" s="55"/>
      <c r="F3385" s="55"/>
      <c r="G3385" s="55"/>
      <c r="H3385" s="55"/>
      <c r="I3385" s="55"/>
      <c r="J3385" s="55"/>
      <c r="K3385" s="55"/>
      <c r="L3385" s="55"/>
      <c r="M3385" s="55"/>
      <c r="N3385" s="55">
        <v>100</v>
      </c>
      <c r="O3385" s="55">
        <v>205</v>
      </c>
      <c r="P3385" s="55">
        <v>3550</v>
      </c>
      <c r="Q3385" s="55">
        <v>727750</v>
      </c>
      <c r="R3385" s="55"/>
      <c r="S3385" s="55"/>
      <c r="T3385" s="55"/>
      <c r="U3385" s="55"/>
      <c r="V3385" s="55">
        <v>50</v>
      </c>
      <c r="W3385" s="55">
        <v>250</v>
      </c>
      <c r="X3385" s="55">
        <v>3400</v>
      </c>
      <c r="Y3385" s="55">
        <v>850000</v>
      </c>
      <c r="Z3385" s="55"/>
      <c r="AA3385" s="55"/>
      <c r="AB3385" s="55"/>
      <c r="AC3385" s="55"/>
      <c r="AD3385" s="55">
        <v>17</v>
      </c>
      <c r="AE3385" s="55">
        <v>352</v>
      </c>
      <c r="AF3385" s="55">
        <v>3160</v>
      </c>
      <c r="AG3385" s="55">
        <v>1111205</v>
      </c>
      <c r="AH3385" s="55"/>
      <c r="AI3385" s="55"/>
      <c r="AJ3385" s="55"/>
      <c r="AK3385" s="55"/>
      <c r="AL3385" s="55"/>
      <c r="AM3385" s="55"/>
      <c r="AN3385" s="55"/>
      <c r="AO3385" s="55"/>
      <c r="AP3385" s="55">
        <v>6</v>
      </c>
      <c r="AQ3385" s="55">
        <v>540</v>
      </c>
      <c r="AR3385" s="55">
        <v>2840</v>
      </c>
      <c r="AS3385" s="55">
        <v>1532653</v>
      </c>
    </row>
    <row r="3386" spans="1:45" x14ac:dyDescent="0.2">
      <c r="A3386" s="87">
        <v>41562</v>
      </c>
      <c r="B3386" s="55">
        <v>67</v>
      </c>
      <c r="C3386" s="55">
        <v>124</v>
      </c>
      <c r="D3386" s="55">
        <v>3688</v>
      </c>
      <c r="E3386" s="55">
        <v>450925</v>
      </c>
      <c r="F3386" s="55">
        <v>27</v>
      </c>
      <c r="G3386" s="55">
        <v>141</v>
      </c>
      <c r="H3386" s="55">
        <v>3675</v>
      </c>
      <c r="I3386" s="55">
        <v>523122</v>
      </c>
      <c r="J3386" s="55"/>
      <c r="K3386" s="55"/>
      <c r="L3386" s="55"/>
      <c r="M3386" s="55"/>
      <c r="N3386" s="55">
        <v>454</v>
      </c>
      <c r="O3386" s="55">
        <v>199</v>
      </c>
      <c r="P3386" s="55">
        <v>3468</v>
      </c>
      <c r="Q3386" s="55">
        <v>692962</v>
      </c>
      <c r="R3386" s="55">
        <v>90</v>
      </c>
      <c r="S3386" s="55">
        <v>237</v>
      </c>
      <c r="T3386" s="55">
        <v>3418</v>
      </c>
      <c r="U3386" s="55">
        <v>811871</v>
      </c>
      <c r="V3386" s="55">
        <v>241</v>
      </c>
      <c r="W3386" s="55">
        <v>260</v>
      </c>
      <c r="X3386" s="55">
        <v>3309</v>
      </c>
      <c r="Y3386" s="55">
        <v>861910</v>
      </c>
      <c r="Z3386" s="55">
        <v>120</v>
      </c>
      <c r="AA3386" s="55">
        <v>307</v>
      </c>
      <c r="AB3386" s="55">
        <v>3152</v>
      </c>
      <c r="AC3386" s="55">
        <v>1062201</v>
      </c>
      <c r="AD3386" s="55">
        <v>78</v>
      </c>
      <c r="AE3386" s="55">
        <v>334</v>
      </c>
      <c r="AF3386" s="55">
        <v>3152</v>
      </c>
      <c r="AG3386" s="55">
        <v>1062201</v>
      </c>
      <c r="AH3386" s="55">
        <v>68</v>
      </c>
      <c r="AI3386" s="55">
        <v>382</v>
      </c>
      <c r="AJ3386" s="55">
        <v>3200</v>
      </c>
      <c r="AK3386" s="55">
        <v>1222958</v>
      </c>
      <c r="AL3386" s="55">
        <v>1</v>
      </c>
      <c r="AM3386" s="55">
        <v>406</v>
      </c>
      <c r="AN3386" s="55">
        <v>3100</v>
      </c>
      <c r="AO3386" s="55">
        <v>1258600</v>
      </c>
      <c r="AP3386" s="55">
        <v>5</v>
      </c>
      <c r="AQ3386" s="55">
        <v>588</v>
      </c>
      <c r="AR3386" s="55">
        <v>3112</v>
      </c>
      <c r="AS3386" s="55">
        <v>1827880</v>
      </c>
    </row>
    <row r="3387" spans="1:45" x14ac:dyDescent="0.2">
      <c r="A3387" s="87">
        <v>41565</v>
      </c>
      <c r="B3387" s="55"/>
      <c r="C3387" s="55"/>
      <c r="D3387" s="55"/>
      <c r="E3387" s="55"/>
      <c r="F3387" s="55"/>
      <c r="G3387" s="55"/>
      <c r="H3387" s="55"/>
      <c r="I3387" s="55"/>
      <c r="J3387" s="55">
        <v>15</v>
      </c>
      <c r="K3387" s="55">
        <v>179</v>
      </c>
      <c r="L3387" s="55">
        <v>3350</v>
      </c>
      <c r="M3387" s="55">
        <v>598980</v>
      </c>
      <c r="N3387" s="55">
        <v>68</v>
      </c>
      <c r="O3387" s="55">
        <v>197</v>
      </c>
      <c r="P3387" s="55">
        <v>3842</v>
      </c>
      <c r="Q3387" s="55">
        <v>753899</v>
      </c>
      <c r="R3387" s="55">
        <v>88</v>
      </c>
      <c r="S3387" s="55">
        <v>230</v>
      </c>
      <c r="T3387" s="55">
        <v>4033</v>
      </c>
      <c r="U3387" s="55">
        <v>888422</v>
      </c>
      <c r="V3387" s="55">
        <v>30</v>
      </c>
      <c r="W3387" s="55">
        <v>272</v>
      </c>
      <c r="X3387" s="55">
        <v>3425</v>
      </c>
      <c r="Y3387" s="55">
        <v>952643</v>
      </c>
      <c r="Z3387" s="55"/>
      <c r="AA3387" s="55"/>
      <c r="AB3387" s="55"/>
      <c r="AC3387" s="55"/>
      <c r="AD3387" s="55">
        <v>17</v>
      </c>
      <c r="AE3387" s="55">
        <v>353</v>
      </c>
      <c r="AF3387" s="55">
        <v>3140</v>
      </c>
      <c r="AG3387" s="55">
        <v>1108605</v>
      </c>
      <c r="AH3387" s="55">
        <v>19</v>
      </c>
      <c r="AI3387" s="55">
        <v>282</v>
      </c>
      <c r="AJ3387" s="55">
        <v>3160</v>
      </c>
      <c r="AK3387" s="55">
        <v>1240760</v>
      </c>
      <c r="AL3387" s="55">
        <v>1</v>
      </c>
      <c r="AM3387" s="55">
        <v>466</v>
      </c>
      <c r="AN3387" s="55">
        <v>3000</v>
      </c>
      <c r="AO3387" s="55">
        <v>1398000</v>
      </c>
      <c r="AP3387" s="55"/>
      <c r="AQ3387" s="55"/>
      <c r="AR3387" s="55"/>
      <c r="AS3387" s="55"/>
    </row>
    <row r="3388" spans="1:45" x14ac:dyDescent="0.2">
      <c r="A3388" s="87">
        <v>41568</v>
      </c>
      <c r="B3388" s="55"/>
      <c r="C3388" s="55"/>
      <c r="D3388" s="55"/>
      <c r="E3388" s="55"/>
      <c r="F3388" s="55"/>
      <c r="G3388" s="55"/>
      <c r="H3388" s="55"/>
      <c r="I3388" s="55"/>
      <c r="J3388" s="55"/>
      <c r="K3388" s="55"/>
      <c r="L3388" s="55"/>
      <c r="M3388" s="55"/>
      <c r="N3388" s="55"/>
      <c r="O3388" s="55"/>
      <c r="P3388" s="55"/>
      <c r="Q3388" s="55"/>
      <c r="R3388" s="55"/>
      <c r="S3388" s="55"/>
      <c r="T3388" s="55"/>
      <c r="U3388" s="55"/>
      <c r="V3388" s="55"/>
      <c r="W3388" s="55"/>
      <c r="X3388" s="55"/>
      <c r="Y3388" s="55"/>
      <c r="Z3388" s="55"/>
      <c r="AA3388" s="55"/>
      <c r="AB3388" s="55"/>
      <c r="AC3388" s="55"/>
      <c r="AD3388" s="55"/>
      <c r="AE3388" s="55"/>
      <c r="AF3388" s="55"/>
      <c r="AG3388" s="55"/>
      <c r="AH3388" s="55"/>
      <c r="AI3388" s="55"/>
      <c r="AJ3388" s="55"/>
      <c r="AK3388" s="55"/>
      <c r="AL3388" s="55">
        <v>13</v>
      </c>
      <c r="AM3388" s="55">
        <v>456</v>
      </c>
      <c r="AN3388" s="55">
        <v>3050</v>
      </c>
      <c r="AO3388" s="55">
        <v>1392208</v>
      </c>
      <c r="AP3388" s="55">
        <v>6</v>
      </c>
      <c r="AQ3388" s="55">
        <v>557</v>
      </c>
      <c r="AR3388" s="55">
        <v>3033</v>
      </c>
      <c r="AS3388" s="55">
        <v>1687883</v>
      </c>
    </row>
    <row r="3389" spans="1:45" x14ac:dyDescent="0.2">
      <c r="A3389" s="87">
        <v>41569</v>
      </c>
      <c r="B3389" s="55">
        <v>20</v>
      </c>
      <c r="C3389" s="55">
        <v>116</v>
      </c>
      <c r="D3389" s="55">
        <v>3650</v>
      </c>
      <c r="E3389" s="55">
        <v>426950</v>
      </c>
      <c r="F3389" s="55">
        <v>2</v>
      </c>
      <c r="G3389" s="55">
        <v>143</v>
      </c>
      <c r="H3389" s="55">
        <v>3400</v>
      </c>
      <c r="I3389" s="55">
        <v>486200</v>
      </c>
      <c r="J3389" s="55">
        <v>190</v>
      </c>
      <c r="K3389" s="55">
        <v>169</v>
      </c>
      <c r="L3389" s="55">
        <v>3660</v>
      </c>
      <c r="M3389" s="55">
        <v>620789</v>
      </c>
      <c r="N3389" s="55">
        <v>287</v>
      </c>
      <c r="O3389" s="55">
        <v>206</v>
      </c>
      <c r="P3389" s="55">
        <v>3482</v>
      </c>
      <c r="Q3389" s="55">
        <v>715272</v>
      </c>
      <c r="R3389" s="55">
        <v>247</v>
      </c>
      <c r="S3389" s="55">
        <v>232</v>
      </c>
      <c r="T3389" s="55">
        <v>3414</v>
      </c>
      <c r="U3389" s="55">
        <v>794452</v>
      </c>
      <c r="V3389" s="55">
        <v>182</v>
      </c>
      <c r="W3389" s="55">
        <v>268</v>
      </c>
      <c r="X3389" s="55">
        <v>3324</v>
      </c>
      <c r="Y3389" s="55">
        <v>896134</v>
      </c>
      <c r="Z3389" s="55">
        <v>157</v>
      </c>
      <c r="AA3389" s="55">
        <v>296</v>
      </c>
      <c r="AB3389" s="55">
        <v>3267</v>
      </c>
      <c r="AC3389" s="55">
        <v>967513</v>
      </c>
      <c r="AD3389" s="55">
        <v>145</v>
      </c>
      <c r="AE3389" s="55">
        <v>331</v>
      </c>
      <c r="AF3389" s="55">
        <v>3196</v>
      </c>
      <c r="AG3389" s="55">
        <v>1071901</v>
      </c>
      <c r="AH3389" s="55">
        <v>54</v>
      </c>
      <c r="AI3389" s="55">
        <v>381</v>
      </c>
      <c r="AJ3389" s="55">
        <v>3130</v>
      </c>
      <c r="AK3389" s="55">
        <v>1196999</v>
      </c>
      <c r="AL3389" s="55">
        <v>39</v>
      </c>
      <c r="AM3389" s="55">
        <v>422</v>
      </c>
      <c r="AN3389" s="55">
        <v>3142</v>
      </c>
      <c r="AO3389" s="55">
        <v>1325995</v>
      </c>
      <c r="AP3389" s="55">
        <v>7</v>
      </c>
      <c r="AQ3389" s="55">
        <v>636</v>
      </c>
      <c r="AR3389" s="55">
        <v>2983</v>
      </c>
      <c r="AS3389" s="55">
        <v>1900886</v>
      </c>
    </row>
    <row r="3390" spans="1:45" x14ac:dyDescent="0.2">
      <c r="A3390" s="87">
        <v>41575</v>
      </c>
      <c r="B3390" s="55"/>
      <c r="C3390" s="55"/>
      <c r="D3390" s="55"/>
      <c r="E3390" s="55"/>
      <c r="F3390" s="55"/>
      <c r="G3390" s="55"/>
      <c r="H3390" s="55"/>
      <c r="I3390" s="55"/>
      <c r="J3390" s="55"/>
      <c r="K3390" s="55"/>
      <c r="L3390" s="55"/>
      <c r="M3390" s="55"/>
      <c r="N3390" s="55"/>
      <c r="O3390" s="55"/>
      <c r="P3390" s="55"/>
      <c r="Q3390" s="55"/>
      <c r="R3390" s="55"/>
      <c r="S3390" s="55"/>
      <c r="T3390" s="55"/>
      <c r="U3390" s="55"/>
      <c r="V3390" s="55"/>
      <c r="W3390" s="55"/>
      <c r="X3390" s="55"/>
      <c r="Y3390" s="55"/>
      <c r="Z3390" s="55"/>
      <c r="AA3390" s="55"/>
      <c r="AB3390" s="55"/>
      <c r="AC3390" s="55"/>
      <c r="AD3390" s="55"/>
      <c r="AE3390" s="55"/>
      <c r="AF3390" s="55"/>
      <c r="AG3390" s="55"/>
      <c r="AH3390" s="55"/>
      <c r="AI3390" s="55"/>
      <c r="AJ3390" s="55"/>
      <c r="AK3390" s="55"/>
      <c r="AL3390" s="55">
        <v>5</v>
      </c>
      <c r="AM3390" s="55">
        <v>437</v>
      </c>
      <c r="AN3390" s="55">
        <v>2840</v>
      </c>
      <c r="AO3390" s="55">
        <v>1183712</v>
      </c>
      <c r="AP3390" s="55">
        <v>1</v>
      </c>
      <c r="AQ3390" s="55">
        <v>598</v>
      </c>
      <c r="AR3390" s="55">
        <v>3300</v>
      </c>
      <c r="AS3390" s="55">
        <v>1973400</v>
      </c>
    </row>
    <row r="3391" spans="1:45" x14ac:dyDescent="0.2">
      <c r="A3391" s="87">
        <v>41576</v>
      </c>
      <c r="B3391" s="55">
        <v>14</v>
      </c>
      <c r="C3391" s="55">
        <v>113</v>
      </c>
      <c r="D3391" s="55">
        <v>3800</v>
      </c>
      <c r="E3391" s="55">
        <v>427771</v>
      </c>
      <c r="F3391" s="55">
        <v>59</v>
      </c>
      <c r="G3391" s="55">
        <v>143</v>
      </c>
      <c r="H3391" s="55">
        <v>2512</v>
      </c>
      <c r="I3391" s="55">
        <v>494527</v>
      </c>
      <c r="J3391" s="55">
        <v>64</v>
      </c>
      <c r="K3391" s="55">
        <v>175</v>
      </c>
      <c r="L3391" s="55">
        <v>3488</v>
      </c>
      <c r="M3391" s="55">
        <v>610936</v>
      </c>
      <c r="N3391" s="55">
        <v>434</v>
      </c>
      <c r="O3391" s="55">
        <v>200</v>
      </c>
      <c r="P3391" s="55">
        <v>3476</v>
      </c>
      <c r="Q3391" s="55">
        <v>697896</v>
      </c>
      <c r="R3391" s="55">
        <v>141</v>
      </c>
      <c r="S3391" s="55">
        <v>233</v>
      </c>
      <c r="T3391" s="55">
        <v>3412</v>
      </c>
      <c r="U3391" s="55">
        <v>795204</v>
      </c>
      <c r="V3391" s="55">
        <v>208</v>
      </c>
      <c r="W3391" s="55">
        <v>261</v>
      </c>
      <c r="X3391" s="55">
        <v>3298</v>
      </c>
      <c r="Y3391" s="55">
        <v>861616</v>
      </c>
      <c r="Z3391" s="55">
        <v>157</v>
      </c>
      <c r="AA3391" s="55">
        <v>299</v>
      </c>
      <c r="AB3391" s="55">
        <v>3172</v>
      </c>
      <c r="AC3391" s="55">
        <v>970151</v>
      </c>
      <c r="AD3391" s="55">
        <v>154</v>
      </c>
      <c r="AE3391" s="55">
        <v>332</v>
      </c>
      <c r="AF3391" s="55">
        <v>3148</v>
      </c>
      <c r="AG3391" s="55">
        <v>1064505</v>
      </c>
      <c r="AH3391" s="55">
        <v>1</v>
      </c>
      <c r="AI3391" s="55">
        <v>398</v>
      </c>
      <c r="AJ3391" s="55">
        <v>3900</v>
      </c>
      <c r="AK3391" s="55">
        <v>1154200</v>
      </c>
      <c r="AL3391" s="55">
        <v>2</v>
      </c>
      <c r="AM3391" s="55">
        <v>416</v>
      </c>
      <c r="AN3391" s="55">
        <v>2825</v>
      </c>
      <c r="AO3391" s="55">
        <v>1173700</v>
      </c>
      <c r="AP3391" s="55">
        <v>8</v>
      </c>
      <c r="AQ3391" s="55">
        <v>612</v>
      </c>
      <c r="AR3391" s="55">
        <v>3025</v>
      </c>
      <c r="AS3391" s="55">
        <v>1858000</v>
      </c>
    </row>
    <row r="3393" spans="1:45" x14ac:dyDescent="0.2">
      <c r="A3393" s="87">
        <v>41585</v>
      </c>
      <c r="B3393" s="55"/>
      <c r="C3393" s="55"/>
      <c r="D3393" s="55"/>
      <c r="E3393" s="55"/>
      <c r="F3393" s="55">
        <v>32</v>
      </c>
      <c r="G3393" s="55">
        <v>148</v>
      </c>
      <c r="H3393" s="55">
        <v>3800</v>
      </c>
      <c r="I3393" s="55">
        <v>563825</v>
      </c>
      <c r="J3393" s="55">
        <v>57</v>
      </c>
      <c r="K3393" s="55">
        <v>164</v>
      </c>
      <c r="L3393" s="55">
        <v>3617</v>
      </c>
      <c r="M3393" s="55">
        <v>594297</v>
      </c>
      <c r="N3393" s="55">
        <v>201</v>
      </c>
      <c r="O3393" s="55">
        <v>200</v>
      </c>
      <c r="P3393" s="55">
        <v>3464</v>
      </c>
      <c r="Q3393" s="55">
        <v>703609</v>
      </c>
      <c r="R3393" s="55">
        <v>257</v>
      </c>
      <c r="S3393" s="55">
        <v>235</v>
      </c>
      <c r="T3393" s="55">
        <v>3381</v>
      </c>
      <c r="U3393" s="55">
        <v>796558</v>
      </c>
      <c r="V3393" s="55">
        <v>127</v>
      </c>
      <c r="W3393" s="55">
        <v>263</v>
      </c>
      <c r="X3393" s="55">
        <v>3306</v>
      </c>
      <c r="Y3393" s="55">
        <v>871794</v>
      </c>
      <c r="Z3393" s="55">
        <v>69</v>
      </c>
      <c r="AA3393" s="55">
        <v>304</v>
      </c>
      <c r="AB3393" s="55">
        <v>3215</v>
      </c>
      <c r="AC3393" s="55">
        <v>975960</v>
      </c>
      <c r="AD3393" s="55">
        <v>114</v>
      </c>
      <c r="AE3393" s="55">
        <v>331</v>
      </c>
      <c r="AF3393" s="55">
        <v>3209</v>
      </c>
      <c r="AG3393" s="55">
        <v>1069566</v>
      </c>
      <c r="AH3393" s="55">
        <v>3</v>
      </c>
      <c r="AI3393" s="55">
        <v>390</v>
      </c>
      <c r="AJ3393" s="55">
        <v>3060</v>
      </c>
      <c r="AK3393" s="55">
        <v>1193400</v>
      </c>
      <c r="AL3393" s="55">
        <v>22</v>
      </c>
      <c r="AM3393" s="55">
        <v>423</v>
      </c>
      <c r="AN3393" s="55">
        <v>3100</v>
      </c>
      <c r="AO3393" s="55">
        <v>1339209</v>
      </c>
      <c r="AP3393" s="55">
        <v>9</v>
      </c>
      <c r="AQ3393" s="55">
        <v>562</v>
      </c>
      <c r="AR3393" s="55">
        <v>2963</v>
      </c>
      <c r="AS3393" s="55">
        <v>1680218</v>
      </c>
    </row>
    <row r="3394" spans="1:45" x14ac:dyDescent="0.2">
      <c r="A3394" s="87">
        <v>41590</v>
      </c>
      <c r="B3394" s="55"/>
      <c r="C3394" s="55"/>
      <c r="D3394" s="55"/>
      <c r="E3394" s="55"/>
      <c r="F3394" s="55"/>
      <c r="G3394" s="55"/>
      <c r="H3394" s="55"/>
      <c r="I3394" s="55"/>
      <c r="J3394" s="55"/>
      <c r="K3394" s="55"/>
      <c r="L3394" s="55"/>
      <c r="M3394" s="55"/>
      <c r="N3394" s="55"/>
      <c r="O3394" s="55"/>
      <c r="P3394" s="55"/>
      <c r="Q3394" s="55"/>
      <c r="R3394" s="55"/>
      <c r="S3394" s="55"/>
      <c r="T3394" s="55"/>
      <c r="U3394" s="55"/>
      <c r="V3394" s="55"/>
      <c r="W3394" s="55"/>
      <c r="X3394" s="55"/>
      <c r="Y3394" s="55"/>
      <c r="Z3394" s="55"/>
      <c r="AA3394" s="55"/>
      <c r="AB3394" s="55"/>
      <c r="AC3394" s="55"/>
      <c r="AD3394" s="55"/>
      <c r="AE3394" s="55"/>
      <c r="AF3394" s="55"/>
      <c r="AG3394" s="55"/>
      <c r="AH3394" s="55"/>
      <c r="AI3394" s="55"/>
      <c r="AJ3394" s="55"/>
      <c r="AK3394" s="55"/>
      <c r="AL3394" s="55"/>
      <c r="AM3394" s="55"/>
      <c r="AN3394" s="55"/>
      <c r="AO3394" s="55"/>
      <c r="AP3394" s="55">
        <v>1</v>
      </c>
      <c r="AQ3394" s="55">
        <v>682</v>
      </c>
      <c r="AR3394" s="55">
        <v>3200</v>
      </c>
      <c r="AS3394" s="55">
        <v>2182400</v>
      </c>
    </row>
    <row r="3395" spans="1:45" x14ac:dyDescent="0.2">
      <c r="A3395" s="87">
        <v>41592</v>
      </c>
      <c r="B3395" s="55">
        <v>11</v>
      </c>
      <c r="C3395" s="55">
        <v>105</v>
      </c>
      <c r="D3395" s="55">
        <v>3400</v>
      </c>
      <c r="E3395" s="55">
        <v>339200</v>
      </c>
      <c r="F3395" s="55">
        <v>4</v>
      </c>
      <c r="G3395" s="55">
        <v>144</v>
      </c>
      <c r="H3395" s="55">
        <v>3350</v>
      </c>
      <c r="I3395" s="55">
        <v>482350</v>
      </c>
      <c r="J3395" s="55">
        <v>40</v>
      </c>
      <c r="K3395" s="55">
        <v>174</v>
      </c>
      <c r="L3395" s="55">
        <v>3567</v>
      </c>
      <c r="M3395" s="55">
        <v>613568</v>
      </c>
      <c r="N3395" s="55">
        <v>205</v>
      </c>
      <c r="O3395" s="55">
        <v>197</v>
      </c>
      <c r="P3395" s="55">
        <v>3421</v>
      </c>
      <c r="Q3395" s="55">
        <v>688420</v>
      </c>
      <c r="R3395" s="55">
        <v>97</v>
      </c>
      <c r="S3395" s="55">
        <v>229</v>
      </c>
      <c r="T3395" s="55">
        <v>3488</v>
      </c>
      <c r="U3395" s="55">
        <v>797327</v>
      </c>
      <c r="V3395" s="55">
        <v>103</v>
      </c>
      <c r="W3395" s="55">
        <v>266</v>
      </c>
      <c r="X3395" s="55">
        <v>3363</v>
      </c>
      <c r="Y3395" s="55">
        <v>902702</v>
      </c>
      <c r="Z3395" s="55">
        <v>129</v>
      </c>
      <c r="AA3395" s="55">
        <v>296</v>
      </c>
      <c r="AB3395" s="55">
        <v>3261</v>
      </c>
      <c r="AC3395" s="55">
        <v>964683</v>
      </c>
      <c r="AD3395" s="55">
        <v>91</v>
      </c>
      <c r="AE3395" s="55">
        <v>339</v>
      </c>
      <c r="AF3395" s="55">
        <v>3217</v>
      </c>
      <c r="AG3395" s="55">
        <v>1241815</v>
      </c>
      <c r="AH3395" s="55">
        <v>49</v>
      </c>
      <c r="AI3395" s="55">
        <v>385</v>
      </c>
      <c r="AJ3395" s="55">
        <v>3227</v>
      </c>
      <c r="AK3395" s="55">
        <v>1241815</v>
      </c>
      <c r="AL3395" s="55"/>
      <c r="AM3395" s="55"/>
      <c r="AN3395" s="55"/>
      <c r="AO3395" s="55"/>
      <c r="AP3395" s="55">
        <v>3</v>
      </c>
      <c r="AQ3395" s="55">
        <v>737</v>
      </c>
      <c r="AR3395" s="55">
        <v>3073</v>
      </c>
      <c r="AS3395" s="55">
        <v>2256707</v>
      </c>
    </row>
    <row r="3396" spans="1:45" x14ac:dyDescent="0.2">
      <c r="A3396" s="87">
        <v>41597</v>
      </c>
      <c r="B3396" s="55"/>
      <c r="C3396" s="55"/>
      <c r="D3396" s="55"/>
      <c r="E3396" s="55"/>
      <c r="F3396" s="55"/>
      <c r="G3396" s="55"/>
      <c r="H3396" s="55"/>
      <c r="I3396" s="55"/>
      <c r="J3396" s="55"/>
      <c r="K3396" s="55"/>
      <c r="L3396" s="55"/>
      <c r="M3396" s="55"/>
      <c r="N3396" s="55"/>
      <c r="O3396" s="55"/>
      <c r="P3396" s="55"/>
      <c r="Q3396" s="55"/>
      <c r="R3396" s="55"/>
      <c r="S3396" s="55"/>
      <c r="T3396" s="55"/>
      <c r="U3396" s="55"/>
      <c r="V3396" s="55"/>
      <c r="W3396" s="55"/>
      <c r="X3396" s="55"/>
      <c r="Y3396" s="55"/>
      <c r="Z3396" s="55">
        <v>11</v>
      </c>
      <c r="AA3396" s="55">
        <v>316</v>
      </c>
      <c r="AB3396" s="55">
        <v>3160</v>
      </c>
      <c r="AC3396" s="55">
        <v>999709</v>
      </c>
      <c r="AD3396" s="55">
        <v>13</v>
      </c>
      <c r="AE3396" s="55">
        <v>326</v>
      </c>
      <c r="AF3396" s="55">
        <v>3200</v>
      </c>
      <c r="AG3396" s="55">
        <v>1043692</v>
      </c>
      <c r="AH3396" s="55"/>
      <c r="AI3396" s="55"/>
      <c r="AJ3396" s="55"/>
      <c r="AK3396" s="55"/>
      <c r="AL3396" s="55"/>
      <c r="AM3396" s="55"/>
      <c r="AN3396" s="55"/>
      <c r="AO3396" s="55"/>
      <c r="AP3396" s="55">
        <v>3</v>
      </c>
      <c r="AQ3396" s="55">
        <v>517</v>
      </c>
      <c r="AR3396" s="55">
        <v>3140</v>
      </c>
      <c r="AS3396" s="55">
        <v>1622520</v>
      </c>
    </row>
    <row r="3397" spans="1:45" x14ac:dyDescent="0.2">
      <c r="A3397" s="87">
        <v>41599</v>
      </c>
      <c r="B3397" s="55"/>
      <c r="C3397" s="55"/>
      <c r="D3397" s="55"/>
      <c r="E3397" s="55"/>
      <c r="F3397" s="55"/>
      <c r="G3397" s="55"/>
      <c r="H3397" s="55"/>
      <c r="I3397" s="55"/>
      <c r="J3397" s="55">
        <v>91</v>
      </c>
      <c r="K3397" s="55">
        <v>163</v>
      </c>
      <c r="L3397" s="55">
        <v>3481</v>
      </c>
      <c r="M3397" s="55">
        <v>566145</v>
      </c>
      <c r="N3397" s="55">
        <v>96</v>
      </c>
      <c r="O3397" s="55">
        <v>199</v>
      </c>
      <c r="P3397" s="55">
        <v>3450</v>
      </c>
      <c r="Q3397" s="55">
        <v>686129</v>
      </c>
      <c r="R3397" s="55">
        <v>99</v>
      </c>
      <c r="S3397" s="55">
        <v>235</v>
      </c>
      <c r="T3397" s="55">
        <v>3360</v>
      </c>
      <c r="U3397" s="55">
        <v>791527</v>
      </c>
      <c r="V3397" s="55">
        <v>80</v>
      </c>
      <c r="W3397" s="55">
        <v>161</v>
      </c>
      <c r="X3397" s="55">
        <v>3310</v>
      </c>
      <c r="Y3397" s="55">
        <v>868090</v>
      </c>
      <c r="Z3397" s="55">
        <v>139</v>
      </c>
      <c r="AA3397" s="55">
        <v>299</v>
      </c>
      <c r="AB3397" s="55">
        <v>3260</v>
      </c>
      <c r="AC3397" s="55">
        <v>982298</v>
      </c>
      <c r="AD3397" s="55">
        <v>50</v>
      </c>
      <c r="AE3397" s="55">
        <v>334</v>
      </c>
      <c r="AF3397" s="55">
        <v>3088</v>
      </c>
      <c r="AG3397" s="55">
        <v>1064074</v>
      </c>
      <c r="AH3397" s="55"/>
      <c r="AI3397" s="55"/>
      <c r="AJ3397" s="55"/>
      <c r="AK3397" s="55"/>
      <c r="AL3397" s="55"/>
      <c r="AM3397" s="55"/>
      <c r="AN3397" s="55"/>
      <c r="AO3397" s="55"/>
      <c r="AP3397" s="55">
        <v>10</v>
      </c>
      <c r="AQ3397" s="55">
        <v>533</v>
      </c>
      <c r="AR3397" s="55">
        <v>3060</v>
      </c>
      <c r="AS3397" s="55">
        <v>1627056</v>
      </c>
    </row>
    <row r="3398" spans="1:45" x14ac:dyDescent="0.2">
      <c r="A3398" s="87">
        <v>41604</v>
      </c>
      <c r="B3398" s="55"/>
      <c r="C3398" s="55"/>
      <c r="D3398" s="55"/>
      <c r="E3398" s="55"/>
      <c r="F3398" s="55"/>
      <c r="G3398" s="55"/>
      <c r="H3398" s="55"/>
      <c r="I3398" s="55"/>
      <c r="J3398" s="55"/>
      <c r="K3398" s="55"/>
      <c r="L3398" s="55"/>
      <c r="M3398" s="55"/>
      <c r="N3398" s="55"/>
      <c r="O3398" s="55"/>
      <c r="P3398" s="55"/>
      <c r="Q3398" s="55"/>
      <c r="R3398" s="55"/>
      <c r="S3398" s="55"/>
      <c r="T3398" s="55"/>
      <c r="U3398" s="55"/>
      <c r="V3398" s="55"/>
      <c r="W3398" s="55"/>
      <c r="X3398" s="55"/>
      <c r="Y3398" s="55"/>
      <c r="Z3398" s="55"/>
      <c r="AA3398" s="55"/>
      <c r="AB3398" s="55"/>
      <c r="AC3398" s="55"/>
      <c r="AD3398" s="55"/>
      <c r="AE3398" s="55"/>
      <c r="AF3398" s="55"/>
      <c r="AG3398" s="55"/>
      <c r="AH3398" s="55"/>
      <c r="AI3398" s="55"/>
      <c r="AJ3398" s="55"/>
      <c r="AK3398" s="55"/>
      <c r="AL3398" s="55"/>
      <c r="AM3398" s="55"/>
      <c r="AN3398" s="55"/>
      <c r="AO3398" s="55"/>
      <c r="AP3398" s="55">
        <v>43</v>
      </c>
      <c r="AQ3398" s="55">
        <v>471</v>
      </c>
      <c r="AR3398" s="55">
        <v>3153</v>
      </c>
      <c r="AS3398" s="55">
        <v>1479545</v>
      </c>
    </row>
    <row r="3399" spans="1:45" x14ac:dyDescent="0.2">
      <c r="A3399" s="87">
        <v>41606</v>
      </c>
      <c r="B3399" s="55">
        <v>1</v>
      </c>
      <c r="C3399" s="55">
        <v>106</v>
      </c>
      <c r="D3399" s="55">
        <v>3600</v>
      </c>
      <c r="E3399" s="55">
        <v>381600</v>
      </c>
      <c r="F3399" s="55">
        <v>18</v>
      </c>
      <c r="G3399" s="55">
        <v>139</v>
      </c>
      <c r="H3399" s="55">
        <v>3567</v>
      </c>
      <c r="I3399" s="55">
        <v>495533</v>
      </c>
      <c r="J3399" s="55">
        <v>20</v>
      </c>
      <c r="K3399" s="55">
        <v>151</v>
      </c>
      <c r="L3399" s="55">
        <v>3400</v>
      </c>
      <c r="M3399" s="55">
        <v>693648</v>
      </c>
      <c r="N3399" s="55">
        <v>238</v>
      </c>
      <c r="O3399" s="55">
        <v>203</v>
      </c>
      <c r="P3399" s="55">
        <v>3400</v>
      </c>
      <c r="Q3399" s="55">
        <v>513740</v>
      </c>
      <c r="R3399" s="55">
        <v>137</v>
      </c>
      <c r="S3399" s="55">
        <v>235</v>
      </c>
      <c r="T3399" s="55">
        <v>3326</v>
      </c>
      <c r="U3399" s="55">
        <v>777364</v>
      </c>
      <c r="V3399" s="55">
        <v>188</v>
      </c>
      <c r="W3399" s="55">
        <v>268</v>
      </c>
      <c r="X3399" s="55">
        <v>3252</v>
      </c>
      <c r="Y3399" s="55">
        <v>871655</v>
      </c>
      <c r="Z3399" s="55">
        <v>166</v>
      </c>
      <c r="AA3399" s="55">
        <v>296</v>
      </c>
      <c r="AB3399" s="55">
        <v>3217</v>
      </c>
      <c r="AC3399" s="55">
        <v>950005</v>
      </c>
      <c r="AD3399" s="55">
        <v>76</v>
      </c>
      <c r="AE3399" s="55">
        <v>332</v>
      </c>
      <c r="AF3399" s="55">
        <v>3270</v>
      </c>
      <c r="AG3399" s="55">
        <v>1083494</v>
      </c>
      <c r="AH3399" s="55">
        <v>6</v>
      </c>
      <c r="AI3399" s="55">
        <v>367</v>
      </c>
      <c r="AJ3399" s="55">
        <v>3130</v>
      </c>
      <c r="AK3399" s="55">
        <v>1126247</v>
      </c>
      <c r="AL3399" s="55">
        <v>2</v>
      </c>
      <c r="AM3399" s="55">
        <v>422</v>
      </c>
      <c r="AN3399" s="55">
        <v>3120</v>
      </c>
      <c r="AO3399" s="55">
        <v>1316640</v>
      </c>
      <c r="AP3399" s="55"/>
      <c r="AQ3399" s="55"/>
      <c r="AR3399" s="55"/>
      <c r="AS3399" s="55"/>
    </row>
    <row r="3400" spans="1:45" x14ac:dyDescent="0.2">
      <c r="A3400" s="87">
        <v>41579</v>
      </c>
      <c r="B3400" s="55"/>
      <c r="C3400" s="55"/>
      <c r="D3400" s="55"/>
      <c r="E3400" s="55"/>
      <c r="F3400" s="55"/>
      <c r="G3400" s="55"/>
      <c r="H3400" s="55"/>
      <c r="I3400" s="55"/>
      <c r="J3400" s="55">
        <v>12</v>
      </c>
      <c r="K3400" s="55">
        <v>179</v>
      </c>
      <c r="L3400" s="55">
        <v>3450</v>
      </c>
      <c r="M3400" s="55">
        <v>618700</v>
      </c>
      <c r="N3400" s="55"/>
      <c r="O3400" s="55"/>
      <c r="P3400" s="55"/>
      <c r="Q3400" s="55"/>
      <c r="R3400" s="55"/>
      <c r="S3400" s="55"/>
      <c r="T3400" s="55"/>
      <c r="U3400" s="55"/>
      <c r="V3400" s="55"/>
      <c r="W3400" s="55"/>
      <c r="X3400" s="55"/>
      <c r="Y3400" s="55"/>
      <c r="Z3400" s="55"/>
      <c r="AA3400" s="55"/>
      <c r="AB3400" s="55"/>
      <c r="AC3400" s="55"/>
      <c r="AD3400" s="55"/>
      <c r="AE3400" s="55"/>
      <c r="AF3400" s="55"/>
      <c r="AG3400" s="55"/>
      <c r="AH3400" s="55"/>
      <c r="AI3400" s="55"/>
      <c r="AJ3400" s="55"/>
      <c r="AK3400" s="55"/>
      <c r="AL3400" s="55"/>
      <c r="AM3400" s="55"/>
      <c r="AN3400" s="55"/>
      <c r="AO3400" s="55"/>
      <c r="AP3400" s="55">
        <v>1</v>
      </c>
      <c r="AQ3400" s="55">
        <v>528</v>
      </c>
      <c r="AR3400" s="55">
        <v>2800</v>
      </c>
      <c r="AS3400" s="55">
        <v>1478400</v>
      </c>
    </row>
    <row r="3401" spans="1:45" x14ac:dyDescent="0.2">
      <c r="A3401" s="87">
        <v>41583</v>
      </c>
      <c r="B3401" s="55"/>
      <c r="C3401" s="55"/>
      <c r="D3401" s="55"/>
      <c r="E3401" s="55"/>
      <c r="F3401" s="55">
        <v>5</v>
      </c>
      <c r="G3401" s="55">
        <v>142</v>
      </c>
      <c r="H3401" s="55">
        <v>3400</v>
      </c>
      <c r="I3401" s="55">
        <v>482800</v>
      </c>
      <c r="J3401" s="55">
        <v>27</v>
      </c>
      <c r="K3401" s="55">
        <v>161</v>
      </c>
      <c r="L3401" s="55">
        <v>3510</v>
      </c>
      <c r="M3401" s="55">
        <v>572015</v>
      </c>
      <c r="N3401" s="55">
        <v>346</v>
      </c>
      <c r="O3401" s="55">
        <v>198</v>
      </c>
      <c r="P3401" s="55">
        <v>3529</v>
      </c>
      <c r="Q3401" s="55">
        <v>707241</v>
      </c>
      <c r="R3401" s="55">
        <v>232</v>
      </c>
      <c r="S3401" s="55">
        <v>236</v>
      </c>
      <c r="T3401" s="55">
        <v>3423</v>
      </c>
      <c r="U3401" s="55">
        <v>805438</v>
      </c>
      <c r="V3401" s="55">
        <v>67</v>
      </c>
      <c r="W3401" s="55">
        <v>268</v>
      </c>
      <c r="X3401" s="55">
        <v>3295</v>
      </c>
      <c r="Y3401" s="55">
        <v>882749</v>
      </c>
      <c r="Z3401" s="55">
        <v>102</v>
      </c>
      <c r="AA3401" s="55">
        <v>307</v>
      </c>
      <c r="AB3401" s="55">
        <v>3243</v>
      </c>
      <c r="AC3401" s="55">
        <v>1000090</v>
      </c>
      <c r="AD3401" s="55">
        <v>118</v>
      </c>
      <c r="AE3401" s="55">
        <v>346</v>
      </c>
      <c r="AF3401" s="55">
        <v>3280</v>
      </c>
      <c r="AG3401" s="55">
        <v>1133876</v>
      </c>
      <c r="AH3401" s="55">
        <v>53</v>
      </c>
      <c r="AI3401" s="55">
        <v>376</v>
      </c>
      <c r="AJ3401" s="55">
        <v>3238</v>
      </c>
      <c r="AK3401" s="55">
        <v>1226375</v>
      </c>
      <c r="AL3401" s="55"/>
      <c r="AM3401" s="55"/>
      <c r="AN3401" s="55"/>
      <c r="AO3401" s="55"/>
      <c r="AP3401" s="55">
        <v>10</v>
      </c>
      <c r="AQ3401" s="55">
        <v>633</v>
      </c>
      <c r="AR3401" s="55">
        <v>3095</v>
      </c>
      <c r="AS3401" s="55">
        <v>1951170</v>
      </c>
    </row>
    <row r="3402" spans="1:45" x14ac:dyDescent="0.2">
      <c r="A3402" s="87">
        <v>41586</v>
      </c>
      <c r="B3402" s="55"/>
      <c r="C3402" s="55"/>
      <c r="D3402" s="55"/>
      <c r="E3402" s="55"/>
      <c r="F3402" s="55"/>
      <c r="G3402" s="55"/>
      <c r="H3402" s="55"/>
      <c r="I3402" s="55"/>
      <c r="J3402" s="55"/>
      <c r="K3402" s="55"/>
      <c r="L3402" s="55"/>
      <c r="M3402" s="55"/>
      <c r="N3402" s="55">
        <v>18</v>
      </c>
      <c r="O3402" s="55">
        <v>199</v>
      </c>
      <c r="P3402" s="55">
        <v>3450</v>
      </c>
      <c r="Q3402" s="55">
        <v>686933</v>
      </c>
      <c r="R3402" s="55">
        <v>100</v>
      </c>
      <c r="S3402" s="55">
        <v>234</v>
      </c>
      <c r="T3402" s="55">
        <v>3400</v>
      </c>
      <c r="U3402" s="55">
        <v>795600</v>
      </c>
      <c r="V3402" s="55">
        <v>1</v>
      </c>
      <c r="W3402" s="55">
        <v>272</v>
      </c>
      <c r="X3402" s="55">
        <v>3160</v>
      </c>
      <c r="Y3402" s="55">
        <v>859520</v>
      </c>
      <c r="Z3402" s="55"/>
      <c r="AA3402" s="55"/>
      <c r="AB3402" s="55"/>
      <c r="AC3402" s="55"/>
      <c r="AD3402" s="55">
        <v>64</v>
      </c>
      <c r="AE3402" s="55">
        <v>340</v>
      </c>
      <c r="AF3402" s="55">
        <v>3240</v>
      </c>
      <c r="AG3402" s="55">
        <v>1093048</v>
      </c>
      <c r="AH3402" s="55">
        <v>1</v>
      </c>
      <c r="AI3402" s="55">
        <v>360</v>
      </c>
      <c r="AJ3402" s="55">
        <v>3260</v>
      </c>
      <c r="AK3402" s="55">
        <v>1173600</v>
      </c>
      <c r="AL3402" s="55"/>
      <c r="AM3402" s="55"/>
      <c r="AN3402" s="55"/>
      <c r="AO3402" s="55"/>
      <c r="AP3402" s="55"/>
      <c r="AQ3402" s="55"/>
      <c r="AR3402" s="55"/>
      <c r="AS3402" s="55"/>
    </row>
    <row r="3403" spans="1:45" x14ac:dyDescent="0.2">
      <c r="A3403" s="87">
        <v>41590</v>
      </c>
      <c r="B3403" s="55">
        <v>33</v>
      </c>
      <c r="C3403" s="55">
        <v>123</v>
      </c>
      <c r="D3403" s="55">
        <v>3510</v>
      </c>
      <c r="E3403" s="55">
        <v>420752</v>
      </c>
      <c r="F3403" s="55">
        <v>23</v>
      </c>
      <c r="G3403" s="55">
        <v>144</v>
      </c>
      <c r="H3403" s="55">
        <v>3675</v>
      </c>
      <c r="I3403" s="55">
        <v>528670</v>
      </c>
      <c r="J3403" s="55">
        <v>63</v>
      </c>
      <c r="K3403" s="55">
        <v>159</v>
      </c>
      <c r="L3403" s="55">
        <v>3500</v>
      </c>
      <c r="M3403" s="55">
        <v>557681</v>
      </c>
      <c r="N3403" s="55">
        <v>264</v>
      </c>
      <c r="O3403" s="55">
        <v>202</v>
      </c>
      <c r="P3403" s="55">
        <v>3530</v>
      </c>
      <c r="Q3403" s="55">
        <v>724703</v>
      </c>
      <c r="R3403" s="55">
        <v>277</v>
      </c>
      <c r="S3403" s="55">
        <v>235</v>
      </c>
      <c r="T3403" s="55">
        <v>3441</v>
      </c>
      <c r="U3403" s="55">
        <v>810866</v>
      </c>
      <c r="V3403" s="55">
        <v>49</v>
      </c>
      <c r="W3403" s="55">
        <v>263</v>
      </c>
      <c r="X3403" s="55">
        <v>3283</v>
      </c>
      <c r="Y3403" s="55">
        <v>875338</v>
      </c>
      <c r="Z3403" s="55">
        <v>29</v>
      </c>
      <c r="AA3403" s="55">
        <v>286</v>
      </c>
      <c r="AB3403" s="55">
        <v>3330</v>
      </c>
      <c r="AC3403" s="55">
        <v>955618</v>
      </c>
      <c r="AD3403" s="55">
        <v>37</v>
      </c>
      <c r="AE3403" s="55">
        <v>334</v>
      </c>
      <c r="AF3403" s="55">
        <v>3207</v>
      </c>
      <c r="AG3403" s="55">
        <v>1087435</v>
      </c>
      <c r="AH3403" s="55"/>
      <c r="AI3403" s="55"/>
      <c r="AJ3403" s="55"/>
      <c r="AK3403" s="55"/>
      <c r="AL3403" s="55">
        <v>1</v>
      </c>
      <c r="AM3403" s="55">
        <v>386</v>
      </c>
      <c r="AN3403" s="55">
        <v>3000</v>
      </c>
      <c r="AO3403" s="55">
        <v>2058000</v>
      </c>
      <c r="AP3403" s="55">
        <v>15</v>
      </c>
      <c r="AQ3403" s="55">
        <v>604</v>
      </c>
      <c r="AR3403" s="55">
        <v>3103</v>
      </c>
      <c r="AS3403" s="55">
        <v>1873520</v>
      </c>
    </row>
    <row r="3404" spans="1:45" x14ac:dyDescent="0.2">
      <c r="A3404" s="87">
        <v>41593</v>
      </c>
      <c r="B3404" s="55"/>
      <c r="C3404" s="55"/>
      <c r="D3404" s="55"/>
      <c r="E3404" s="55"/>
      <c r="F3404" s="55"/>
      <c r="G3404" s="55"/>
      <c r="H3404" s="55"/>
      <c r="I3404" s="55"/>
      <c r="J3404" s="55"/>
      <c r="K3404" s="55"/>
      <c r="L3404" s="55"/>
      <c r="M3404" s="55"/>
      <c r="N3404" s="55"/>
      <c r="O3404" s="55"/>
      <c r="P3404" s="55"/>
      <c r="Q3404" s="55"/>
      <c r="R3404" s="55"/>
      <c r="S3404" s="55"/>
      <c r="T3404" s="55"/>
      <c r="U3404" s="55"/>
      <c r="V3404" s="55"/>
      <c r="W3404" s="55"/>
      <c r="X3404" s="55"/>
      <c r="Y3404" s="55"/>
      <c r="Z3404" s="55"/>
      <c r="AA3404" s="55"/>
      <c r="AB3404" s="55"/>
      <c r="AC3404" s="55"/>
      <c r="AD3404" s="55"/>
      <c r="AE3404" s="55"/>
      <c r="AF3404" s="55"/>
      <c r="AG3404" s="55"/>
      <c r="AH3404" s="55"/>
      <c r="AI3404" s="55"/>
      <c r="AJ3404" s="55"/>
      <c r="AK3404" s="55"/>
      <c r="AL3404" s="55">
        <v>52</v>
      </c>
      <c r="AM3404" s="55">
        <v>492</v>
      </c>
      <c r="AN3404" s="55">
        <v>3180</v>
      </c>
      <c r="AO3404" s="55">
        <v>1565538</v>
      </c>
      <c r="AP3404" s="55"/>
      <c r="AQ3404" s="55"/>
      <c r="AR3404" s="55"/>
      <c r="AS3404" s="55"/>
    </row>
    <row r="3405" spans="1:45" x14ac:dyDescent="0.2">
      <c r="A3405" s="87">
        <v>41596</v>
      </c>
      <c r="B3405" s="55"/>
      <c r="C3405" s="55"/>
      <c r="D3405" s="55"/>
      <c r="E3405" s="55"/>
      <c r="F3405" s="55"/>
      <c r="G3405" s="55"/>
      <c r="H3405" s="55"/>
      <c r="I3405" s="55"/>
      <c r="J3405" s="55"/>
      <c r="K3405" s="55"/>
      <c r="L3405" s="55"/>
      <c r="M3405" s="55"/>
      <c r="N3405" s="55"/>
      <c r="O3405" s="55"/>
      <c r="P3405" s="55"/>
      <c r="Q3405" s="55"/>
      <c r="R3405" s="55"/>
      <c r="S3405" s="55"/>
      <c r="T3405" s="55"/>
      <c r="U3405" s="55"/>
      <c r="V3405" s="55"/>
      <c r="W3405" s="55"/>
      <c r="X3405" s="55"/>
      <c r="Y3405" s="55"/>
      <c r="Z3405" s="55"/>
      <c r="AA3405" s="55"/>
      <c r="AB3405" s="55"/>
      <c r="AC3405" s="55"/>
      <c r="AD3405" s="55"/>
      <c r="AE3405" s="55"/>
      <c r="AF3405" s="55"/>
      <c r="AG3405" s="55"/>
      <c r="AH3405" s="55"/>
      <c r="AI3405" s="55"/>
      <c r="AJ3405" s="55"/>
      <c r="AK3405" s="55"/>
      <c r="AL3405" s="55">
        <v>3</v>
      </c>
      <c r="AM3405" s="55">
        <v>610</v>
      </c>
      <c r="AN3405" s="55">
        <v>2983</v>
      </c>
      <c r="AO3405" s="55">
        <v>1818900</v>
      </c>
      <c r="AP3405" s="55">
        <v>18</v>
      </c>
      <c r="AQ3405" s="55">
        <v>702</v>
      </c>
      <c r="AR3405" s="55">
        <v>2950</v>
      </c>
      <c r="AS3405" s="55">
        <v>1072556</v>
      </c>
    </row>
    <row r="3406" spans="1:45" x14ac:dyDescent="0.2">
      <c r="A3406" s="87">
        <v>41597</v>
      </c>
      <c r="B3406" s="55">
        <v>16</v>
      </c>
      <c r="C3406" s="55">
        <v>112</v>
      </c>
      <c r="D3406" s="55">
        <v>2400</v>
      </c>
      <c r="E3406" s="55">
        <v>377325</v>
      </c>
      <c r="F3406" s="55">
        <v>8</v>
      </c>
      <c r="G3406" s="55">
        <v>147</v>
      </c>
      <c r="H3406" s="55">
        <v>3550</v>
      </c>
      <c r="I3406" s="55">
        <v>522738</v>
      </c>
      <c r="J3406" s="55">
        <v>135</v>
      </c>
      <c r="K3406" s="55">
        <v>168</v>
      </c>
      <c r="L3406" s="55">
        <v>3512</v>
      </c>
      <c r="M3406" s="55">
        <v>590513</v>
      </c>
      <c r="N3406" s="55">
        <v>271</v>
      </c>
      <c r="O3406" s="55">
        <v>207</v>
      </c>
      <c r="P3406" s="55">
        <v>3475</v>
      </c>
      <c r="Q3406" s="55">
        <v>732830</v>
      </c>
      <c r="R3406" s="55">
        <v>114</v>
      </c>
      <c r="S3406" s="55">
        <v>229</v>
      </c>
      <c r="T3406" s="55">
        <v>3408</v>
      </c>
      <c r="U3406" s="55">
        <v>783960</v>
      </c>
      <c r="V3406" s="55">
        <v>79</v>
      </c>
      <c r="W3406" s="55">
        <v>265</v>
      </c>
      <c r="X3406" s="55">
        <v>3245</v>
      </c>
      <c r="Y3406" s="55">
        <v>865649</v>
      </c>
      <c r="Z3406" s="55">
        <v>101</v>
      </c>
      <c r="AA3406" s="55">
        <v>297</v>
      </c>
      <c r="AB3406" s="55">
        <v>3099</v>
      </c>
      <c r="AC3406" s="55">
        <v>940202</v>
      </c>
      <c r="AD3406" s="55">
        <v>123</v>
      </c>
      <c r="AE3406" s="55">
        <v>339</v>
      </c>
      <c r="AF3406" s="55">
        <v>3126</v>
      </c>
      <c r="AG3406" s="55">
        <v>1060566</v>
      </c>
      <c r="AH3406" s="55">
        <v>81</v>
      </c>
      <c r="AI3406" s="55">
        <v>370</v>
      </c>
      <c r="AJ3406" s="55">
        <v>3037</v>
      </c>
      <c r="AK3406" s="55">
        <v>1149873</v>
      </c>
      <c r="AL3406" s="55">
        <v>33</v>
      </c>
      <c r="AM3406" s="55">
        <v>426</v>
      </c>
      <c r="AN3406" s="55">
        <v>3046</v>
      </c>
      <c r="AO3406" s="55">
        <v>1325236</v>
      </c>
      <c r="AP3406" s="55">
        <v>6</v>
      </c>
      <c r="AQ3406" s="55">
        <v>689</v>
      </c>
      <c r="AR3406" s="55">
        <v>3000</v>
      </c>
      <c r="AS3406" s="55">
        <v>2068000</v>
      </c>
    </row>
    <row r="3407" spans="1:45" x14ac:dyDescent="0.2">
      <c r="A3407" s="87">
        <v>41600</v>
      </c>
      <c r="B3407" s="55"/>
      <c r="C3407" s="55"/>
      <c r="D3407" s="55"/>
      <c r="E3407" s="55"/>
      <c r="F3407" s="55"/>
      <c r="G3407" s="55"/>
      <c r="H3407" s="55"/>
      <c r="I3407" s="55"/>
      <c r="J3407" s="55">
        <v>117</v>
      </c>
      <c r="K3407" s="55">
        <v>172</v>
      </c>
      <c r="L3407" s="55">
        <v>3550</v>
      </c>
      <c r="M3407" s="55">
        <v>622194</v>
      </c>
      <c r="N3407" s="55">
        <v>126</v>
      </c>
      <c r="O3407" s="55">
        <v>207</v>
      </c>
      <c r="P3407" s="55">
        <v>3450</v>
      </c>
      <c r="Q3407" s="55">
        <v>720016</v>
      </c>
      <c r="R3407" s="55"/>
      <c r="S3407" s="55"/>
      <c r="T3407" s="55"/>
      <c r="U3407" s="55"/>
      <c r="V3407" s="55">
        <v>50</v>
      </c>
      <c r="W3407" s="55">
        <v>250</v>
      </c>
      <c r="X3407" s="55">
        <v>3300</v>
      </c>
      <c r="Y3407" s="55">
        <v>825000</v>
      </c>
      <c r="Z3407" s="55">
        <v>14</v>
      </c>
      <c r="AA3407" s="55">
        <v>282</v>
      </c>
      <c r="AB3407" s="55">
        <v>3080</v>
      </c>
      <c r="AC3407" s="55">
        <v>889137</v>
      </c>
      <c r="AD3407" s="55"/>
      <c r="AE3407" s="55"/>
      <c r="AF3407" s="55"/>
      <c r="AG3407" s="55"/>
      <c r="AH3407" s="55"/>
      <c r="AI3407" s="55"/>
      <c r="AJ3407" s="55"/>
      <c r="AK3407" s="55"/>
      <c r="AL3407" s="55"/>
      <c r="AM3407" s="55"/>
      <c r="AN3407" s="55"/>
      <c r="AO3407" s="55"/>
      <c r="AP3407" s="55"/>
      <c r="AQ3407" s="55"/>
      <c r="AR3407" s="55"/>
      <c r="AS3407" s="55"/>
    </row>
    <row r="3408" spans="1:45" x14ac:dyDescent="0.2">
      <c r="A3408" s="87">
        <v>41603</v>
      </c>
      <c r="B3408" s="55"/>
      <c r="C3408" s="55"/>
      <c r="D3408" s="55"/>
      <c r="E3408" s="55"/>
      <c r="F3408" s="55"/>
      <c r="G3408" s="55"/>
      <c r="H3408" s="55"/>
      <c r="I3408" s="55"/>
      <c r="J3408" s="55"/>
      <c r="K3408" s="55"/>
      <c r="L3408" s="55"/>
      <c r="M3408" s="55"/>
      <c r="N3408" s="55"/>
      <c r="O3408" s="55"/>
      <c r="P3408" s="55"/>
      <c r="Q3408" s="55"/>
      <c r="R3408" s="55"/>
      <c r="S3408" s="55"/>
      <c r="T3408" s="55"/>
      <c r="U3408" s="55"/>
      <c r="V3408" s="55"/>
      <c r="W3408" s="55"/>
      <c r="X3408" s="55"/>
      <c r="Y3408" s="55"/>
      <c r="Z3408" s="55"/>
      <c r="AA3408" s="55"/>
      <c r="AB3408" s="55"/>
      <c r="AC3408" s="55"/>
      <c r="AD3408" s="55"/>
      <c r="AE3408" s="55"/>
      <c r="AF3408" s="55"/>
      <c r="AG3408" s="55"/>
      <c r="AH3408" s="55"/>
      <c r="AI3408" s="55"/>
      <c r="AJ3408" s="55"/>
      <c r="AK3408" s="55"/>
      <c r="AL3408" s="55"/>
      <c r="AM3408" s="55"/>
      <c r="AN3408" s="55"/>
      <c r="AO3408" s="55"/>
      <c r="AP3408" s="55">
        <v>1</v>
      </c>
      <c r="AQ3408" s="55">
        <v>642</v>
      </c>
      <c r="AR3408" s="55">
        <v>3050</v>
      </c>
      <c r="AS3408" s="55">
        <v>1958100</v>
      </c>
    </row>
    <row r="3409" spans="1:45" x14ac:dyDescent="0.2">
      <c r="A3409" s="87">
        <v>41604</v>
      </c>
      <c r="B3409" s="55">
        <v>11</v>
      </c>
      <c r="C3409" s="55">
        <v>125</v>
      </c>
      <c r="D3409" s="55">
        <v>3500</v>
      </c>
      <c r="E3409" s="55">
        <v>435909</v>
      </c>
      <c r="F3409" s="55">
        <v>23</v>
      </c>
      <c r="G3409" s="55">
        <v>144</v>
      </c>
      <c r="H3409" s="55">
        <v>3450</v>
      </c>
      <c r="I3409" s="55">
        <v>497157</v>
      </c>
      <c r="J3409" s="55">
        <v>110</v>
      </c>
      <c r="K3409" s="55">
        <v>161</v>
      </c>
      <c r="L3409" s="55">
        <v>3380</v>
      </c>
      <c r="M3409" s="55">
        <v>545346</v>
      </c>
      <c r="N3409" s="55">
        <v>326</v>
      </c>
      <c r="O3409" s="55">
        <v>203</v>
      </c>
      <c r="P3409" s="55">
        <v>3398</v>
      </c>
      <c r="Q3409" s="55">
        <v>696820</v>
      </c>
      <c r="R3409" s="55">
        <v>166</v>
      </c>
      <c r="S3409" s="55">
        <v>229</v>
      </c>
      <c r="T3409" s="55">
        <v>3370</v>
      </c>
      <c r="U3409" s="55">
        <v>772877</v>
      </c>
      <c r="V3409" s="55">
        <v>229</v>
      </c>
      <c r="W3409" s="55">
        <v>262</v>
      </c>
      <c r="X3409" s="55">
        <v>3245</v>
      </c>
      <c r="Y3409" s="55">
        <v>850712</v>
      </c>
      <c r="Z3409" s="55">
        <v>299</v>
      </c>
      <c r="AA3409" s="55">
        <v>300</v>
      </c>
      <c r="AB3409" s="55">
        <v>3192</v>
      </c>
      <c r="AC3409" s="55">
        <v>960466</v>
      </c>
      <c r="AD3409" s="55">
        <v>132</v>
      </c>
      <c r="AE3409" s="55">
        <v>338</v>
      </c>
      <c r="AF3409" s="55">
        <v>3166</v>
      </c>
      <c r="AG3409" s="55">
        <v>1069978</v>
      </c>
      <c r="AH3409" s="55">
        <v>19</v>
      </c>
      <c r="AI3409" s="55">
        <v>370</v>
      </c>
      <c r="AJ3409" s="55">
        <v>3120</v>
      </c>
      <c r="AK3409" s="55">
        <v>1155057</v>
      </c>
      <c r="AL3409" s="55">
        <v>15</v>
      </c>
      <c r="AM3409" s="55">
        <v>403</v>
      </c>
      <c r="AN3409" s="55">
        <v>3160</v>
      </c>
      <c r="AO3409" s="55">
        <v>1272427</v>
      </c>
      <c r="AP3409" s="55">
        <v>7</v>
      </c>
      <c r="AQ3409" s="55">
        <v>747</v>
      </c>
      <c r="AR3409" s="55">
        <v>3264</v>
      </c>
      <c r="AS3409" s="55">
        <v>2297586</v>
      </c>
    </row>
    <row r="3411" spans="1:45" x14ac:dyDescent="0.2">
      <c r="A3411" s="143">
        <v>41611</v>
      </c>
      <c r="AP3411">
        <v>29</v>
      </c>
      <c r="AQ3411">
        <v>514</v>
      </c>
      <c r="AR3411">
        <v>3113</v>
      </c>
      <c r="AS3411">
        <v>1603065</v>
      </c>
    </row>
    <row r="3412" spans="1:45" x14ac:dyDescent="0.2">
      <c r="A3412" s="143">
        <v>41613</v>
      </c>
      <c r="B3412">
        <v>5</v>
      </c>
      <c r="C3412">
        <v>117</v>
      </c>
      <c r="D3412">
        <v>3325</v>
      </c>
      <c r="E3412">
        <v>389020</v>
      </c>
      <c r="F3412">
        <v>5</v>
      </c>
      <c r="G3412">
        <v>144</v>
      </c>
      <c r="H3412">
        <v>3400</v>
      </c>
      <c r="I3412">
        <v>490960</v>
      </c>
      <c r="J3412">
        <v>22</v>
      </c>
      <c r="K3412">
        <v>173</v>
      </c>
      <c r="L3412">
        <v>3475</v>
      </c>
      <c r="M3412">
        <v>605441</v>
      </c>
      <c r="N3412">
        <v>76</v>
      </c>
      <c r="O3412">
        <v>199</v>
      </c>
      <c r="P3412">
        <v>3250</v>
      </c>
      <c r="Q3412">
        <v>667179</v>
      </c>
      <c r="R3412">
        <v>97</v>
      </c>
      <c r="S3412">
        <v>239</v>
      </c>
      <c r="T3412">
        <v>3290</v>
      </c>
      <c r="U3412">
        <v>788624</v>
      </c>
      <c r="V3412">
        <v>42</v>
      </c>
      <c r="W3412">
        <v>272</v>
      </c>
      <c r="X3412">
        <v>3250</v>
      </c>
      <c r="Y3412">
        <v>883019</v>
      </c>
      <c r="Z3412">
        <v>77</v>
      </c>
      <c r="AA3412">
        <v>297</v>
      </c>
      <c r="AB3412">
        <v>3193</v>
      </c>
      <c r="AC3412">
        <v>950318</v>
      </c>
      <c r="AD3412">
        <v>1</v>
      </c>
      <c r="AE3412">
        <v>328</v>
      </c>
      <c r="AF3412">
        <v>3240</v>
      </c>
      <c r="AG3412">
        <v>1062720</v>
      </c>
      <c r="AL3412">
        <v>3</v>
      </c>
      <c r="AM3412">
        <v>434</v>
      </c>
      <c r="AN3412">
        <v>3040</v>
      </c>
      <c r="AO3412">
        <v>1319360</v>
      </c>
      <c r="AP3412">
        <v>10</v>
      </c>
      <c r="AQ3412">
        <v>523</v>
      </c>
      <c r="AR3412">
        <v>2953</v>
      </c>
      <c r="AS3412">
        <v>1579212</v>
      </c>
    </row>
    <row r="3413" spans="1:45" x14ac:dyDescent="0.2">
      <c r="A3413" s="143">
        <v>41618</v>
      </c>
      <c r="AP3413">
        <v>1</v>
      </c>
      <c r="AQ3413">
        <v>546</v>
      </c>
      <c r="AR3413">
        <v>2860</v>
      </c>
      <c r="AS3413">
        <v>1561560</v>
      </c>
    </row>
    <row r="3414" spans="1:45" x14ac:dyDescent="0.2">
      <c r="A3414" s="143">
        <v>41620</v>
      </c>
      <c r="B3414">
        <v>25</v>
      </c>
      <c r="C3414">
        <v>124</v>
      </c>
      <c r="D3414">
        <v>3625</v>
      </c>
      <c r="E3414">
        <v>449552</v>
      </c>
      <c r="F3414">
        <v>26</v>
      </c>
      <c r="G3414">
        <v>133</v>
      </c>
      <c r="H3414">
        <v>3475</v>
      </c>
      <c r="I3414">
        <v>453281</v>
      </c>
      <c r="J3414">
        <v>75</v>
      </c>
      <c r="K3414">
        <v>162</v>
      </c>
      <c r="L3414">
        <v>3508</v>
      </c>
      <c r="M3414">
        <v>572699</v>
      </c>
      <c r="N3414">
        <v>76</v>
      </c>
      <c r="O3414">
        <v>211</v>
      </c>
      <c r="P3414">
        <v>3410</v>
      </c>
      <c r="Q3414">
        <v>722684</v>
      </c>
      <c r="R3414">
        <v>12</v>
      </c>
      <c r="S3414">
        <v>246</v>
      </c>
      <c r="T3414">
        <v>3300</v>
      </c>
      <c r="U3414">
        <v>810700</v>
      </c>
      <c r="V3414">
        <v>22</v>
      </c>
      <c r="W3414">
        <v>250</v>
      </c>
      <c r="X3414">
        <v>3350</v>
      </c>
      <c r="Y3414">
        <v>837195</v>
      </c>
      <c r="Z3414">
        <v>29</v>
      </c>
      <c r="AA3414">
        <v>301</v>
      </c>
      <c r="AB3414">
        <v>3150</v>
      </c>
      <c r="AC3414">
        <v>955672</v>
      </c>
      <c r="AD3414">
        <v>34</v>
      </c>
      <c r="AE3414">
        <v>328</v>
      </c>
      <c r="AF3414">
        <v>3100</v>
      </c>
      <c r="AG3414">
        <v>1015671</v>
      </c>
      <c r="AH3414">
        <v>6</v>
      </c>
      <c r="AI3414">
        <v>395</v>
      </c>
      <c r="AJ3414">
        <v>3060</v>
      </c>
      <c r="AK3414">
        <v>1207680</v>
      </c>
      <c r="AP3414">
        <v>1</v>
      </c>
      <c r="AQ3414">
        <v>776</v>
      </c>
      <c r="AR3414">
        <v>2920</v>
      </c>
      <c r="AS3414">
        <v>2265920</v>
      </c>
    </row>
    <row r="3415" spans="1:45" x14ac:dyDescent="0.2">
      <c r="A3415" s="143">
        <v>41627</v>
      </c>
      <c r="F3415">
        <v>10</v>
      </c>
      <c r="G3415">
        <v>140</v>
      </c>
      <c r="H3415">
        <v>3350</v>
      </c>
      <c r="I3415">
        <v>469670</v>
      </c>
      <c r="J3415">
        <v>6</v>
      </c>
      <c r="K3415">
        <v>179</v>
      </c>
      <c r="L3415">
        <v>3350</v>
      </c>
      <c r="M3415">
        <v>600767</v>
      </c>
      <c r="N3415">
        <v>22</v>
      </c>
      <c r="O3415">
        <v>204</v>
      </c>
      <c r="P3415">
        <v>3600</v>
      </c>
      <c r="Q3415">
        <v>736036</v>
      </c>
      <c r="R3415">
        <v>236</v>
      </c>
      <c r="S3415">
        <v>238</v>
      </c>
      <c r="T3415">
        <v>3459</v>
      </c>
      <c r="U3415">
        <v>825475</v>
      </c>
      <c r="V3415">
        <v>18</v>
      </c>
      <c r="W3415">
        <v>272</v>
      </c>
      <c r="X3415">
        <v>3300</v>
      </c>
      <c r="Y3415">
        <v>897600</v>
      </c>
      <c r="Z3415">
        <v>20</v>
      </c>
      <c r="AA3415">
        <v>308</v>
      </c>
      <c r="AB3415">
        <v>3280</v>
      </c>
      <c r="AC3415">
        <v>1009584</v>
      </c>
      <c r="AD3415">
        <v>52</v>
      </c>
      <c r="AE3415">
        <v>326</v>
      </c>
      <c r="AF3415">
        <v>3250</v>
      </c>
      <c r="AG3415">
        <v>1059435</v>
      </c>
      <c r="AH3415">
        <v>1</v>
      </c>
      <c r="AI3415">
        <v>382</v>
      </c>
      <c r="AJ3415">
        <v>3100</v>
      </c>
      <c r="AK3415">
        <v>1184200</v>
      </c>
      <c r="AL3415">
        <v>2</v>
      </c>
      <c r="AM3415">
        <v>421</v>
      </c>
      <c r="AN3415">
        <v>3060</v>
      </c>
      <c r="AO3415">
        <v>1288260</v>
      </c>
      <c r="AP3415">
        <v>6</v>
      </c>
      <c r="AQ3415">
        <v>558</v>
      </c>
      <c r="AR3415">
        <v>3036</v>
      </c>
      <c r="AS3415">
        <v>1693460</v>
      </c>
    </row>
    <row r="3416" spans="1:45" x14ac:dyDescent="0.2">
      <c r="A3416" s="143">
        <v>41610</v>
      </c>
      <c r="AD3416">
        <v>15</v>
      </c>
      <c r="AE3416">
        <v>359</v>
      </c>
      <c r="AF3416">
        <v>3140</v>
      </c>
      <c r="AG3416">
        <v>1127051</v>
      </c>
      <c r="AH3416">
        <v>15</v>
      </c>
      <c r="AI3416">
        <v>384</v>
      </c>
      <c r="AJ3416">
        <v>3040</v>
      </c>
      <c r="AK3416">
        <v>1167360</v>
      </c>
    </row>
    <row r="3417" spans="1:45" x14ac:dyDescent="0.2">
      <c r="A3417" s="143">
        <v>41611</v>
      </c>
      <c r="B3417">
        <v>10</v>
      </c>
      <c r="C3417">
        <v>129</v>
      </c>
      <c r="D3417">
        <v>3600</v>
      </c>
      <c r="E3417">
        <v>462960</v>
      </c>
      <c r="F3417">
        <v>19</v>
      </c>
      <c r="G3417">
        <v>149</v>
      </c>
      <c r="H3417">
        <v>3600</v>
      </c>
      <c r="I3417">
        <v>537726</v>
      </c>
      <c r="J3417">
        <v>89</v>
      </c>
      <c r="K3417">
        <v>169</v>
      </c>
      <c r="L3417">
        <v>3433</v>
      </c>
      <c r="M3417">
        <v>582069</v>
      </c>
      <c r="N3417">
        <v>179</v>
      </c>
      <c r="O3417">
        <v>200</v>
      </c>
      <c r="P3417">
        <v>3412</v>
      </c>
      <c r="Q3417">
        <v>680747</v>
      </c>
      <c r="R3417">
        <v>339</v>
      </c>
      <c r="S3417">
        <v>229</v>
      </c>
      <c r="T3417">
        <v>3371</v>
      </c>
      <c r="U3417">
        <v>780904</v>
      </c>
      <c r="V3417">
        <v>120</v>
      </c>
      <c r="W3417">
        <v>264</v>
      </c>
      <c r="X3417">
        <v>3255</v>
      </c>
      <c r="Y3417">
        <v>864134</v>
      </c>
      <c r="Z3417">
        <v>113</v>
      </c>
      <c r="AA3417">
        <v>302</v>
      </c>
      <c r="AB3417">
        <v>3203</v>
      </c>
      <c r="AC3417">
        <v>967321</v>
      </c>
      <c r="AD3417">
        <v>167</v>
      </c>
      <c r="AE3417">
        <v>335</v>
      </c>
      <c r="AF3417">
        <v>3173</v>
      </c>
      <c r="AG3417">
        <v>1069520</v>
      </c>
      <c r="AH3417">
        <v>20</v>
      </c>
      <c r="AI3417">
        <v>365</v>
      </c>
      <c r="AJ3417">
        <v>3100</v>
      </c>
      <c r="AK3417">
        <v>1130260</v>
      </c>
      <c r="AL3417">
        <v>47</v>
      </c>
      <c r="AM3417">
        <v>510</v>
      </c>
      <c r="AN3417">
        <v>3002</v>
      </c>
      <c r="AO3417">
        <v>1554820</v>
      </c>
      <c r="AP3417">
        <v>3</v>
      </c>
      <c r="AQ3417">
        <v>610</v>
      </c>
      <c r="AR3417">
        <v>2800</v>
      </c>
      <c r="AS3417">
        <v>1718267</v>
      </c>
    </row>
    <row r="3418" spans="1:45" x14ac:dyDescent="0.2">
      <c r="A3418" s="143">
        <v>41614</v>
      </c>
      <c r="B3418">
        <v>1</v>
      </c>
      <c r="C3418">
        <v>120</v>
      </c>
      <c r="D3418">
        <v>3400</v>
      </c>
      <c r="E3418">
        <v>408000</v>
      </c>
      <c r="J3418">
        <v>8</v>
      </c>
      <c r="K3418">
        <v>159</v>
      </c>
      <c r="L3418">
        <v>3400</v>
      </c>
      <c r="M3418">
        <v>540750</v>
      </c>
      <c r="N3418">
        <v>71</v>
      </c>
      <c r="O3418">
        <v>203</v>
      </c>
      <c r="P3418">
        <v>3600</v>
      </c>
      <c r="Q3418">
        <v>751915</v>
      </c>
      <c r="R3418">
        <v>165</v>
      </c>
      <c r="S3418">
        <v>242</v>
      </c>
      <c r="T3418">
        <v>3650</v>
      </c>
      <c r="U3418">
        <v>868126</v>
      </c>
      <c r="V3418">
        <v>14</v>
      </c>
      <c r="W3418">
        <v>277</v>
      </c>
      <c r="X3418">
        <v>3320</v>
      </c>
      <c r="Y3418">
        <v>918217</v>
      </c>
      <c r="Z3418">
        <v>14</v>
      </c>
      <c r="AA3418">
        <v>294</v>
      </c>
      <c r="AB3418">
        <v>3100</v>
      </c>
      <c r="AC3418">
        <v>912729</v>
      </c>
    </row>
    <row r="3419" spans="1:45" x14ac:dyDescent="0.2">
      <c r="A3419" s="143">
        <v>41617</v>
      </c>
      <c r="AL3419">
        <v>2</v>
      </c>
      <c r="AM3419">
        <v>433</v>
      </c>
      <c r="AN3419">
        <v>2900</v>
      </c>
      <c r="AO3419">
        <v>1255700</v>
      </c>
      <c r="AP3419">
        <v>1</v>
      </c>
      <c r="AQ3419">
        <v>522</v>
      </c>
      <c r="AR3419">
        <v>2900</v>
      </c>
      <c r="AS3419">
        <v>1513800</v>
      </c>
    </row>
    <row r="3420" spans="1:45" x14ac:dyDescent="0.2">
      <c r="A3420" s="143">
        <v>41620</v>
      </c>
      <c r="AD3420">
        <v>27</v>
      </c>
      <c r="AE3420">
        <v>354</v>
      </c>
      <c r="AF3420">
        <v>3200</v>
      </c>
      <c r="AG3420">
        <v>1133156</v>
      </c>
      <c r="AH3420">
        <v>8</v>
      </c>
      <c r="AI3420">
        <v>382</v>
      </c>
      <c r="AJ3420">
        <v>2950</v>
      </c>
      <c r="AK3420">
        <v>1125794</v>
      </c>
      <c r="AL3420">
        <v>25</v>
      </c>
      <c r="AM3420">
        <v>435</v>
      </c>
      <c r="AN3420">
        <v>3125</v>
      </c>
      <c r="AO3420">
        <v>1370480</v>
      </c>
      <c r="AP3420">
        <v>27</v>
      </c>
      <c r="AQ3420">
        <v>481</v>
      </c>
      <c r="AR3420">
        <v>2673</v>
      </c>
      <c r="AS3420">
        <v>1125797</v>
      </c>
    </row>
    <row r="3421" spans="1:45" x14ac:dyDescent="0.2">
      <c r="A3421" s="143">
        <v>41621</v>
      </c>
      <c r="J3421">
        <v>5</v>
      </c>
      <c r="K3421">
        <v>163</v>
      </c>
      <c r="L3421">
        <v>3650</v>
      </c>
      <c r="M3421">
        <v>594220</v>
      </c>
      <c r="N3421">
        <v>113</v>
      </c>
      <c r="O3421">
        <v>198</v>
      </c>
      <c r="P3421">
        <v>3400</v>
      </c>
      <c r="Q3421">
        <v>689904</v>
      </c>
      <c r="R3421">
        <v>100</v>
      </c>
      <c r="S3421">
        <v>245</v>
      </c>
      <c r="T3421">
        <v>3380</v>
      </c>
      <c r="U3421">
        <v>828100</v>
      </c>
      <c r="V3421">
        <v>17</v>
      </c>
      <c r="W3421">
        <v>253</v>
      </c>
      <c r="X3421">
        <v>3190</v>
      </c>
      <c r="Y3421">
        <v>817548</v>
      </c>
      <c r="AH3421">
        <v>12</v>
      </c>
      <c r="AI3421">
        <v>396</v>
      </c>
      <c r="AJ3421">
        <v>3100</v>
      </c>
      <c r="AK3421">
        <v>1228117</v>
      </c>
      <c r="AP3421">
        <v>4</v>
      </c>
      <c r="AQ3421">
        <v>578</v>
      </c>
      <c r="AR3421">
        <v>2925</v>
      </c>
      <c r="AS3421">
        <v>1691825</v>
      </c>
    </row>
    <row r="3422" spans="1:45" x14ac:dyDescent="0.2">
      <c r="A3422" s="143">
        <v>41624</v>
      </c>
      <c r="AD3422">
        <v>27</v>
      </c>
      <c r="AE3422">
        <v>354</v>
      </c>
      <c r="AF3422">
        <v>3200</v>
      </c>
      <c r="AG3422">
        <v>1133156</v>
      </c>
      <c r="AH3422">
        <v>8</v>
      </c>
      <c r="AI3422">
        <v>382</v>
      </c>
      <c r="AJ3422">
        <v>2950</v>
      </c>
      <c r="AK3422">
        <v>1125794</v>
      </c>
      <c r="AL3422">
        <v>25</v>
      </c>
      <c r="AM3422">
        <v>435</v>
      </c>
      <c r="AN3422">
        <v>3125</v>
      </c>
      <c r="AO3422">
        <v>1370480</v>
      </c>
      <c r="AP3422">
        <v>27</v>
      </c>
      <c r="AQ3422">
        <v>481</v>
      </c>
      <c r="AR3422">
        <v>2673</v>
      </c>
      <c r="AS3422">
        <v>1125797</v>
      </c>
    </row>
    <row r="3423" spans="1:45" x14ac:dyDescent="0.2">
      <c r="A3423" s="143">
        <v>41625</v>
      </c>
      <c r="B3423">
        <v>14</v>
      </c>
      <c r="C3423">
        <v>114</v>
      </c>
      <c r="D3423">
        <v>3700</v>
      </c>
      <c r="E3423">
        <v>434093</v>
      </c>
      <c r="F3423">
        <v>28</v>
      </c>
      <c r="G3423">
        <v>136</v>
      </c>
      <c r="H3423">
        <v>3500</v>
      </c>
      <c r="I3423">
        <v>476461</v>
      </c>
      <c r="J3423">
        <v>48</v>
      </c>
      <c r="K3423">
        <v>170</v>
      </c>
      <c r="L3423">
        <v>3560</v>
      </c>
      <c r="M3423">
        <v>603752</v>
      </c>
      <c r="N3423">
        <v>188</v>
      </c>
      <c r="O3423">
        <v>200</v>
      </c>
      <c r="P3423">
        <v>3514</v>
      </c>
      <c r="Q3423">
        <v>705818</v>
      </c>
      <c r="R3423">
        <v>245</v>
      </c>
      <c r="S3423">
        <v>232</v>
      </c>
      <c r="T3423">
        <v>3390</v>
      </c>
      <c r="U3423">
        <v>802093</v>
      </c>
      <c r="V3423">
        <v>201</v>
      </c>
      <c r="W3423">
        <v>262</v>
      </c>
      <c r="X3423">
        <v>3322</v>
      </c>
      <c r="Y3423">
        <v>879474</v>
      </c>
      <c r="Z3423">
        <v>151</v>
      </c>
      <c r="AA3423">
        <v>291</v>
      </c>
      <c r="AB3423">
        <v>3289</v>
      </c>
      <c r="AC3423">
        <v>960624</v>
      </c>
      <c r="AD3423">
        <v>20</v>
      </c>
      <c r="AE3423">
        <v>330</v>
      </c>
      <c r="AF3423">
        <v>3180</v>
      </c>
      <c r="AG3423">
        <v>1048446</v>
      </c>
      <c r="AH3423">
        <v>20</v>
      </c>
      <c r="AI3423">
        <v>382</v>
      </c>
      <c r="AJ3423">
        <v>3100</v>
      </c>
      <c r="AK3423">
        <v>1185750</v>
      </c>
      <c r="AL3423">
        <v>3</v>
      </c>
      <c r="AM3423">
        <v>490</v>
      </c>
      <c r="AN3423">
        <v>3050</v>
      </c>
      <c r="AO3423">
        <v>1494500</v>
      </c>
      <c r="AP3423">
        <v>14</v>
      </c>
      <c r="AQ3423">
        <v>663</v>
      </c>
      <c r="AR3423">
        <v>2862</v>
      </c>
      <c r="AS3423">
        <v>1946600</v>
      </c>
    </row>
    <row r="3425" spans="1:45" x14ac:dyDescent="0.2">
      <c r="A3425" s="143">
        <v>41646</v>
      </c>
      <c r="AL3425">
        <v>9</v>
      </c>
      <c r="AM3425">
        <v>429</v>
      </c>
      <c r="AN3425">
        <v>2740</v>
      </c>
      <c r="AO3425">
        <v>1175761</v>
      </c>
    </row>
    <row r="3426" spans="1:45" x14ac:dyDescent="0.2">
      <c r="A3426" s="143">
        <v>41648</v>
      </c>
      <c r="J3426">
        <v>37</v>
      </c>
      <c r="K3426">
        <v>158</v>
      </c>
      <c r="L3426">
        <v>3550</v>
      </c>
      <c r="M3426">
        <v>800755</v>
      </c>
      <c r="N3426">
        <v>96</v>
      </c>
      <c r="O3426">
        <v>196</v>
      </c>
      <c r="P3426">
        <v>3640</v>
      </c>
      <c r="Q3426">
        <v>715603</v>
      </c>
      <c r="R3426">
        <v>3</v>
      </c>
      <c r="S3426">
        <v>229</v>
      </c>
      <c r="T3426">
        <v>3400</v>
      </c>
      <c r="U3426">
        <v>779722</v>
      </c>
      <c r="V3426">
        <v>43</v>
      </c>
      <c r="W3426">
        <v>261</v>
      </c>
      <c r="X3426">
        <v>3325</v>
      </c>
      <c r="Y3426">
        <v>866464</v>
      </c>
      <c r="Z3426">
        <v>44</v>
      </c>
      <c r="AA3426">
        <v>311</v>
      </c>
      <c r="AB3426">
        <v>3267</v>
      </c>
      <c r="AC3426">
        <v>1017891</v>
      </c>
      <c r="AD3426">
        <v>37</v>
      </c>
      <c r="AE3426">
        <v>334</v>
      </c>
      <c r="AF3426">
        <v>3180</v>
      </c>
      <c r="AG3426">
        <v>1061856</v>
      </c>
      <c r="AH3426">
        <v>46</v>
      </c>
      <c r="AI3426">
        <v>387</v>
      </c>
      <c r="AJ3426">
        <v>3128</v>
      </c>
      <c r="AK3426">
        <v>1209186</v>
      </c>
    </row>
    <row r="3427" spans="1:45" x14ac:dyDescent="0.2">
      <c r="A3427" s="143">
        <v>41653</v>
      </c>
      <c r="AL3427">
        <v>15</v>
      </c>
      <c r="AM3427">
        <v>439</v>
      </c>
      <c r="AN3427">
        <v>2950</v>
      </c>
      <c r="AO3427">
        <v>1293753</v>
      </c>
      <c r="AP3427">
        <v>15</v>
      </c>
      <c r="AQ3427">
        <v>563</v>
      </c>
      <c r="AR3427">
        <v>2790</v>
      </c>
      <c r="AS3427">
        <v>1548629</v>
      </c>
    </row>
    <row r="3428" spans="1:45" x14ac:dyDescent="0.2">
      <c r="A3428" s="143">
        <v>41655</v>
      </c>
      <c r="B3428">
        <v>9</v>
      </c>
      <c r="C3428">
        <v>126</v>
      </c>
      <c r="D3428">
        <v>3525</v>
      </c>
      <c r="E3428">
        <v>444878</v>
      </c>
      <c r="F3428">
        <v>43</v>
      </c>
      <c r="G3428">
        <v>145</v>
      </c>
      <c r="H3428">
        <v>3650</v>
      </c>
      <c r="I3428">
        <v>530983</v>
      </c>
      <c r="J3428">
        <v>26</v>
      </c>
      <c r="K3428">
        <v>160</v>
      </c>
      <c r="L3428">
        <v>3400</v>
      </c>
      <c r="M3428">
        <v>543456</v>
      </c>
      <c r="N3428">
        <v>297</v>
      </c>
      <c r="O3428">
        <v>197</v>
      </c>
      <c r="P3428">
        <v>3487</v>
      </c>
      <c r="Q3428">
        <v>685208</v>
      </c>
      <c r="R3428">
        <v>21</v>
      </c>
      <c r="S3428">
        <v>233</v>
      </c>
      <c r="T3428">
        <v>3450</v>
      </c>
      <c r="U3428">
        <v>805334</v>
      </c>
      <c r="V3428">
        <v>22</v>
      </c>
      <c r="W3428">
        <v>250</v>
      </c>
      <c r="X3428">
        <v>3450</v>
      </c>
      <c r="Y3428">
        <v>863121</v>
      </c>
      <c r="Z3428">
        <v>92</v>
      </c>
      <c r="AA3428">
        <v>294</v>
      </c>
      <c r="AB3428">
        <v>3267</v>
      </c>
      <c r="AC3428">
        <v>962336</v>
      </c>
      <c r="AH3428">
        <v>4</v>
      </c>
      <c r="AI3428">
        <v>376</v>
      </c>
      <c r="AJ3428">
        <v>3180</v>
      </c>
      <c r="AK3428">
        <v>1197270</v>
      </c>
      <c r="AL3428">
        <v>2</v>
      </c>
      <c r="AM3428">
        <v>486</v>
      </c>
      <c r="AN3428">
        <v>3040</v>
      </c>
      <c r="AO3428">
        <v>1481920</v>
      </c>
    </row>
    <row r="3429" spans="1:45" x14ac:dyDescent="0.2">
      <c r="A3429" s="143">
        <v>41660</v>
      </c>
      <c r="J3429">
        <v>10</v>
      </c>
      <c r="K3429">
        <v>163</v>
      </c>
      <c r="L3429">
        <v>3350</v>
      </c>
      <c r="M3429">
        <v>546720</v>
      </c>
    </row>
    <row r="3430" spans="1:45" x14ac:dyDescent="0.2">
      <c r="A3430" s="143">
        <v>41662</v>
      </c>
      <c r="B3430">
        <v>30</v>
      </c>
      <c r="C3430">
        <v>122</v>
      </c>
      <c r="D3430">
        <v>3425</v>
      </c>
      <c r="E3430">
        <v>418057</v>
      </c>
      <c r="F3430">
        <v>7</v>
      </c>
      <c r="G3430">
        <v>148</v>
      </c>
      <c r="H3430">
        <v>3700</v>
      </c>
      <c r="I3430">
        <v>548673</v>
      </c>
      <c r="J3430">
        <v>101</v>
      </c>
      <c r="K3430">
        <v>159</v>
      </c>
      <c r="L3430">
        <v>3567</v>
      </c>
      <c r="M3430">
        <v>566441</v>
      </c>
      <c r="N3430">
        <v>22</v>
      </c>
      <c r="O3430">
        <v>200</v>
      </c>
      <c r="P3430">
        <v>3200</v>
      </c>
      <c r="Q3430">
        <v>638560</v>
      </c>
      <c r="R3430">
        <v>104</v>
      </c>
      <c r="S3430">
        <v>236</v>
      </c>
      <c r="T3430">
        <v>3420</v>
      </c>
      <c r="U3430">
        <v>806360</v>
      </c>
      <c r="V3430">
        <v>25</v>
      </c>
      <c r="W3430">
        <v>258</v>
      </c>
      <c r="X3430">
        <v>3288</v>
      </c>
      <c r="Y3430">
        <v>849655</v>
      </c>
      <c r="Z3430">
        <v>20</v>
      </c>
      <c r="AA3430">
        <v>316</v>
      </c>
      <c r="AB3430">
        <v>3260</v>
      </c>
      <c r="AC3430">
        <v>1030812</v>
      </c>
      <c r="AD3430">
        <v>3</v>
      </c>
      <c r="AE3430">
        <v>336</v>
      </c>
      <c r="AF3430">
        <v>3160</v>
      </c>
      <c r="AG3430">
        <v>1061760</v>
      </c>
      <c r="AL3430">
        <v>18</v>
      </c>
      <c r="AM3430">
        <v>402</v>
      </c>
      <c r="AN3430">
        <v>2960</v>
      </c>
      <c r="AO3430">
        <v>1191222</v>
      </c>
      <c r="AP3430">
        <v>3</v>
      </c>
      <c r="AQ3430">
        <v>618</v>
      </c>
      <c r="AR3430">
        <v>2987</v>
      </c>
      <c r="AS3430">
        <v>1834693</v>
      </c>
    </row>
    <row r="3431" spans="1:45" x14ac:dyDescent="0.2">
      <c r="A3431" s="143">
        <v>41667</v>
      </c>
      <c r="V3431">
        <v>14</v>
      </c>
      <c r="W3431">
        <v>263</v>
      </c>
      <c r="X3431">
        <v>3220</v>
      </c>
      <c r="Y3431">
        <v>845926</v>
      </c>
      <c r="AL3431">
        <v>8</v>
      </c>
      <c r="AM3431">
        <v>449</v>
      </c>
      <c r="AN3431">
        <v>2940</v>
      </c>
      <c r="AO3431">
        <v>1319325</v>
      </c>
      <c r="AP3431">
        <v>5</v>
      </c>
      <c r="AQ3431">
        <v>533</v>
      </c>
      <c r="AR3431">
        <v>3120</v>
      </c>
      <c r="AS3431">
        <v>1662336</v>
      </c>
    </row>
    <row r="3432" spans="1:45" x14ac:dyDescent="0.2">
      <c r="A3432" s="143">
        <v>41669</v>
      </c>
      <c r="B3432">
        <v>3</v>
      </c>
      <c r="C3432">
        <v>106</v>
      </c>
      <c r="D3432">
        <v>3300</v>
      </c>
      <c r="E3432">
        <v>349800</v>
      </c>
      <c r="J3432">
        <v>126</v>
      </c>
      <c r="K3432">
        <v>163</v>
      </c>
      <c r="L3432">
        <v>3379</v>
      </c>
      <c r="M3432">
        <v>551763</v>
      </c>
      <c r="N3432">
        <v>112</v>
      </c>
      <c r="O3432">
        <v>200</v>
      </c>
      <c r="P3432">
        <v>3333</v>
      </c>
      <c r="Q3432">
        <v>666166</v>
      </c>
      <c r="R3432">
        <v>76</v>
      </c>
      <c r="S3432">
        <v>225</v>
      </c>
      <c r="T3432">
        <v>3320</v>
      </c>
      <c r="U3432">
        <v>745888</v>
      </c>
      <c r="V3432">
        <v>95</v>
      </c>
      <c r="W3432">
        <v>264</v>
      </c>
      <c r="X3432">
        <v>3258</v>
      </c>
      <c r="Y3432">
        <v>859674</v>
      </c>
      <c r="Z3432">
        <v>58</v>
      </c>
      <c r="AA3432">
        <v>292</v>
      </c>
      <c r="AB3432">
        <v>3167</v>
      </c>
      <c r="AC3432">
        <v>924978</v>
      </c>
      <c r="AD3432">
        <v>20</v>
      </c>
      <c r="AE3432">
        <v>322</v>
      </c>
      <c r="AF3432">
        <v>3100</v>
      </c>
      <c r="AG3432">
        <v>997890</v>
      </c>
      <c r="AH3432">
        <v>18</v>
      </c>
      <c r="AI3432">
        <v>361</v>
      </c>
      <c r="AJ3432">
        <v>3180</v>
      </c>
      <c r="AK3432">
        <v>1147980</v>
      </c>
      <c r="AL3432">
        <v>2</v>
      </c>
      <c r="AM3432">
        <v>438</v>
      </c>
      <c r="AN3432">
        <v>3000</v>
      </c>
      <c r="AO3432">
        <v>1314000</v>
      </c>
      <c r="AP3432">
        <v>2</v>
      </c>
      <c r="AQ3432">
        <v>648</v>
      </c>
      <c r="AR3432">
        <v>2890</v>
      </c>
      <c r="AS3432">
        <v>1848240</v>
      </c>
    </row>
    <row r="3433" spans="1:45" x14ac:dyDescent="0.2">
      <c r="A3433" s="143">
        <v>41646</v>
      </c>
      <c r="B3433">
        <v>4</v>
      </c>
      <c r="C3433">
        <v>124</v>
      </c>
      <c r="D3433">
        <v>3375</v>
      </c>
      <c r="E3433">
        <v>413775</v>
      </c>
      <c r="J3433">
        <v>80</v>
      </c>
      <c r="K3433">
        <v>171</v>
      </c>
      <c r="L3433">
        <v>3567</v>
      </c>
      <c r="M3433">
        <v>609185</v>
      </c>
      <c r="N3433">
        <v>112</v>
      </c>
      <c r="O3433">
        <v>201</v>
      </c>
      <c r="P3433">
        <v>3433</v>
      </c>
      <c r="Q3433">
        <v>685488</v>
      </c>
      <c r="R3433">
        <v>40</v>
      </c>
      <c r="S3433">
        <v>233</v>
      </c>
      <c r="T3433">
        <v>3400</v>
      </c>
      <c r="U3433">
        <v>791912</v>
      </c>
      <c r="V3433">
        <v>220</v>
      </c>
      <c r="W3433">
        <v>256</v>
      </c>
      <c r="X3433">
        <v>3307</v>
      </c>
      <c r="Y3433">
        <v>847988</v>
      </c>
      <c r="Z3433">
        <v>14</v>
      </c>
      <c r="AA3433">
        <v>290</v>
      </c>
      <c r="AB3433">
        <v>3100</v>
      </c>
      <c r="AC3433">
        <v>895531</v>
      </c>
      <c r="AD3433">
        <v>19</v>
      </c>
      <c r="AE3433">
        <v>344</v>
      </c>
      <c r="AF3433">
        <v>3080</v>
      </c>
      <c r="AG3433">
        <v>1059520</v>
      </c>
      <c r="AH3433">
        <v>79</v>
      </c>
      <c r="AI3433">
        <v>373</v>
      </c>
      <c r="AJ3433">
        <v>3037</v>
      </c>
      <c r="AK3433">
        <v>1143211</v>
      </c>
      <c r="AL3433">
        <v>19</v>
      </c>
      <c r="AM3433">
        <v>410</v>
      </c>
      <c r="AN3433">
        <v>3030</v>
      </c>
      <c r="AO3433">
        <v>1266482</v>
      </c>
      <c r="AP3433">
        <v>11</v>
      </c>
      <c r="AQ3433">
        <v>637</v>
      </c>
      <c r="AR3433">
        <v>2919</v>
      </c>
      <c r="AS3433">
        <v>1896736</v>
      </c>
    </row>
    <row r="3434" spans="1:45" x14ac:dyDescent="0.2">
      <c r="A3434" s="143">
        <v>41649</v>
      </c>
      <c r="N3434">
        <v>55</v>
      </c>
      <c r="O3434">
        <v>199</v>
      </c>
      <c r="P3434">
        <v>3267</v>
      </c>
      <c r="Q3434">
        <v>687993</v>
      </c>
      <c r="V3434">
        <v>12</v>
      </c>
      <c r="W3434">
        <v>279</v>
      </c>
      <c r="X3434">
        <v>3140</v>
      </c>
      <c r="Y3434">
        <v>875013</v>
      </c>
      <c r="AD3434">
        <v>10</v>
      </c>
      <c r="AE3434">
        <v>346</v>
      </c>
      <c r="AF3434">
        <v>2960</v>
      </c>
      <c r="AG3434">
        <v>1024752</v>
      </c>
      <c r="AH3434">
        <v>10</v>
      </c>
      <c r="AI3434">
        <v>377</v>
      </c>
      <c r="AJ3434">
        <v>2980</v>
      </c>
      <c r="AK3434">
        <v>1122864</v>
      </c>
      <c r="AL3434">
        <v>10</v>
      </c>
      <c r="AM3434">
        <v>405</v>
      </c>
      <c r="AN3434">
        <v>3020</v>
      </c>
      <c r="AO3434">
        <v>1221892</v>
      </c>
    </row>
    <row r="3435" spans="1:45" x14ac:dyDescent="0.2">
      <c r="A3435" s="143">
        <v>41652</v>
      </c>
      <c r="AL3435">
        <v>44</v>
      </c>
      <c r="AM3435">
        <v>461</v>
      </c>
      <c r="AN3435">
        <v>2980</v>
      </c>
      <c r="AO3435">
        <v>1400711</v>
      </c>
      <c r="AP3435">
        <v>2</v>
      </c>
      <c r="AQ3435">
        <v>646</v>
      </c>
      <c r="AR3435">
        <v>2875</v>
      </c>
      <c r="AS3435">
        <v>1855050</v>
      </c>
    </row>
    <row r="3436" spans="1:45" x14ac:dyDescent="0.2">
      <c r="A3436" s="143">
        <v>41653</v>
      </c>
      <c r="F3436">
        <v>107</v>
      </c>
      <c r="G3436">
        <v>143</v>
      </c>
      <c r="H3436">
        <v>3450</v>
      </c>
      <c r="I3436">
        <v>497445</v>
      </c>
      <c r="J3436">
        <v>145</v>
      </c>
      <c r="K3436">
        <v>171</v>
      </c>
      <c r="L3436">
        <v>3369</v>
      </c>
      <c r="M3436">
        <v>605046</v>
      </c>
      <c r="N3436">
        <v>243</v>
      </c>
      <c r="O3436">
        <v>204</v>
      </c>
      <c r="P3436">
        <v>3382</v>
      </c>
      <c r="Q3436">
        <v>698009</v>
      </c>
      <c r="R3436">
        <v>67</v>
      </c>
      <c r="S3436">
        <v>228</v>
      </c>
      <c r="T3436">
        <v>3308</v>
      </c>
      <c r="U3436">
        <v>772816</v>
      </c>
      <c r="V3436">
        <v>176</v>
      </c>
      <c r="W3436">
        <v>259</v>
      </c>
      <c r="X3436">
        <v>3096</v>
      </c>
      <c r="Y3436">
        <v>833237</v>
      </c>
      <c r="Z3436">
        <v>201</v>
      </c>
      <c r="AA3436">
        <v>292</v>
      </c>
      <c r="AB3436">
        <v>3196</v>
      </c>
      <c r="AC3436">
        <v>934266</v>
      </c>
      <c r="AD3436">
        <v>103</v>
      </c>
      <c r="AE3436">
        <v>336</v>
      </c>
      <c r="AF3436">
        <v>3163</v>
      </c>
      <c r="AG3436">
        <v>1064141</v>
      </c>
      <c r="AH3436">
        <v>37</v>
      </c>
      <c r="AI3436">
        <v>278</v>
      </c>
      <c r="AJ3436">
        <v>3200</v>
      </c>
      <c r="AK3436">
        <v>1209465</v>
      </c>
      <c r="AL3436">
        <v>25</v>
      </c>
      <c r="AM3436">
        <v>446</v>
      </c>
      <c r="AN3436">
        <v>3025</v>
      </c>
      <c r="AO3436">
        <v>1360942</v>
      </c>
      <c r="AP3436">
        <v>6</v>
      </c>
      <c r="AQ3436">
        <v>648</v>
      </c>
      <c r="AR3436">
        <v>3058</v>
      </c>
      <c r="AS3436">
        <v>1991367</v>
      </c>
    </row>
    <row r="3437" spans="1:45" x14ac:dyDescent="0.2">
      <c r="A3437" s="143">
        <v>41656</v>
      </c>
      <c r="AL3437">
        <v>15</v>
      </c>
      <c r="AM3437">
        <v>434</v>
      </c>
      <c r="AN3437">
        <v>2925</v>
      </c>
      <c r="AO3437">
        <v>1298280</v>
      </c>
      <c r="AP3437">
        <v>3</v>
      </c>
      <c r="AQ3437">
        <v>685</v>
      </c>
      <c r="AR3437">
        <v>3000</v>
      </c>
      <c r="AS3437">
        <v>2053867</v>
      </c>
    </row>
    <row r="3438" spans="1:45" x14ac:dyDescent="0.2">
      <c r="A3438" s="143">
        <v>41659</v>
      </c>
      <c r="J3438">
        <v>11</v>
      </c>
      <c r="K3438">
        <v>176</v>
      </c>
      <c r="L3438">
        <v>3400</v>
      </c>
      <c r="M3438">
        <v>599636</v>
      </c>
      <c r="N3438">
        <v>41</v>
      </c>
      <c r="O3438">
        <v>196</v>
      </c>
      <c r="P3438">
        <v>2600</v>
      </c>
      <c r="Q3438">
        <v>650471</v>
      </c>
      <c r="R3438">
        <v>15</v>
      </c>
      <c r="S3438">
        <v>223</v>
      </c>
      <c r="T3438">
        <v>3400</v>
      </c>
      <c r="U3438">
        <v>757973</v>
      </c>
      <c r="V3438">
        <v>162</v>
      </c>
      <c r="W3438">
        <v>270</v>
      </c>
      <c r="X3438">
        <v>3120</v>
      </c>
      <c r="Y3438">
        <v>840268</v>
      </c>
      <c r="Z3438">
        <v>40</v>
      </c>
      <c r="AA3438">
        <v>299</v>
      </c>
      <c r="AB3438">
        <v>3160</v>
      </c>
      <c r="AC3438">
        <v>944816</v>
      </c>
      <c r="AH3438">
        <v>17</v>
      </c>
      <c r="AI3438">
        <v>282</v>
      </c>
      <c r="AJ3438">
        <v>3200</v>
      </c>
      <c r="AK3438">
        <v>1225600</v>
      </c>
      <c r="AL3438">
        <v>28</v>
      </c>
      <c r="AM3438">
        <v>490</v>
      </c>
      <c r="AN3438">
        <v>3130</v>
      </c>
      <c r="AO3438">
        <v>1532247</v>
      </c>
      <c r="AP3438">
        <v>14</v>
      </c>
      <c r="AQ3438">
        <v>513</v>
      </c>
      <c r="AR3438">
        <v>2330</v>
      </c>
      <c r="AS3438">
        <v>1195286</v>
      </c>
    </row>
    <row r="3439" spans="1:45" x14ac:dyDescent="0.2">
      <c r="A3439" s="51">
        <v>41660</v>
      </c>
      <c r="B3439">
        <v>1</v>
      </c>
      <c r="C3439">
        <v>126</v>
      </c>
      <c r="D3439">
        <v>3350</v>
      </c>
      <c r="E3439">
        <v>422100</v>
      </c>
      <c r="F3439">
        <v>8</v>
      </c>
      <c r="G3439">
        <v>142</v>
      </c>
      <c r="H3439">
        <v>3425</v>
      </c>
      <c r="I3439">
        <v>481250</v>
      </c>
      <c r="J3439">
        <v>205</v>
      </c>
      <c r="K3439">
        <v>170</v>
      </c>
      <c r="L3439">
        <v>3433</v>
      </c>
      <c r="M3439">
        <v>595115</v>
      </c>
      <c r="N3439">
        <v>247</v>
      </c>
      <c r="O3439">
        <v>208</v>
      </c>
      <c r="P3439">
        <v>3359</v>
      </c>
      <c r="Q3439">
        <v>708447</v>
      </c>
      <c r="R3439">
        <v>287</v>
      </c>
      <c r="S3439">
        <v>235</v>
      </c>
      <c r="T3439">
        <v>3325</v>
      </c>
      <c r="U3439">
        <v>783665</v>
      </c>
      <c r="V3439">
        <v>414</v>
      </c>
      <c r="W3439">
        <v>261</v>
      </c>
      <c r="X3439">
        <v>3218</v>
      </c>
      <c r="Y3439">
        <v>850017</v>
      </c>
      <c r="Z3439">
        <v>398</v>
      </c>
      <c r="AA3439">
        <v>295</v>
      </c>
      <c r="AB3439">
        <v>3143</v>
      </c>
      <c r="AC3439">
        <v>935338</v>
      </c>
      <c r="AD3439">
        <v>228</v>
      </c>
      <c r="AE3439">
        <v>340</v>
      </c>
      <c r="AF3439">
        <v>3068</v>
      </c>
      <c r="AG3439">
        <v>1050764</v>
      </c>
      <c r="AH3439">
        <v>55</v>
      </c>
      <c r="AI3439">
        <v>379</v>
      </c>
      <c r="AJ3439">
        <v>3010</v>
      </c>
      <c r="AK3439">
        <v>1153385</v>
      </c>
      <c r="AP3439">
        <v>14</v>
      </c>
      <c r="AQ3439">
        <v>639</v>
      </c>
      <c r="AR3439">
        <v>2969</v>
      </c>
      <c r="AS3439">
        <v>1882771</v>
      </c>
    </row>
    <row r="3440" spans="1:45" x14ac:dyDescent="0.2">
      <c r="A3440" s="51">
        <v>41663</v>
      </c>
      <c r="F3440">
        <v>7</v>
      </c>
      <c r="G3440">
        <v>144</v>
      </c>
      <c r="H3440">
        <v>3450</v>
      </c>
      <c r="I3440">
        <v>495814</v>
      </c>
      <c r="J3440">
        <v>8</v>
      </c>
      <c r="K3440">
        <v>166</v>
      </c>
      <c r="L3440">
        <v>3300</v>
      </c>
      <c r="M3440">
        <v>547800</v>
      </c>
      <c r="N3440">
        <v>8</v>
      </c>
      <c r="O3440">
        <v>186</v>
      </c>
      <c r="P3440">
        <v>3350</v>
      </c>
      <c r="Q3440">
        <v>623938</v>
      </c>
      <c r="R3440">
        <v>11</v>
      </c>
      <c r="S3440">
        <v>231</v>
      </c>
      <c r="T3440">
        <v>3350</v>
      </c>
      <c r="U3440">
        <v>773545</v>
      </c>
      <c r="Z3440">
        <v>10</v>
      </c>
      <c r="AA3440">
        <v>303</v>
      </c>
      <c r="AB3440">
        <v>2900</v>
      </c>
      <c r="AC3440">
        <v>879280</v>
      </c>
      <c r="AH3440">
        <v>3</v>
      </c>
      <c r="AI3440">
        <v>379</v>
      </c>
      <c r="AJ3440">
        <v>3050</v>
      </c>
      <c r="AK3440">
        <v>1155950</v>
      </c>
      <c r="AL3440">
        <v>47</v>
      </c>
      <c r="AM3440">
        <v>436</v>
      </c>
      <c r="AN3440">
        <v>2962</v>
      </c>
      <c r="AO3440">
        <v>1315680</v>
      </c>
    </row>
    <row r="3441" spans="1:45" x14ac:dyDescent="0.2">
      <c r="A3441" s="51">
        <v>41666</v>
      </c>
    </row>
    <row r="3442" spans="1:45" x14ac:dyDescent="0.2">
      <c r="A3442" s="51">
        <v>41667</v>
      </c>
      <c r="B3442">
        <v>37</v>
      </c>
      <c r="C3442">
        <v>114</v>
      </c>
      <c r="D3442">
        <v>3300</v>
      </c>
      <c r="E3442">
        <v>384865</v>
      </c>
      <c r="F3442">
        <v>25</v>
      </c>
      <c r="G3442">
        <v>138</v>
      </c>
      <c r="H3442">
        <v>3390</v>
      </c>
      <c r="I3442">
        <v>468796</v>
      </c>
      <c r="J3442">
        <v>181</v>
      </c>
      <c r="K3442">
        <v>170</v>
      </c>
      <c r="L3442">
        <v>3350</v>
      </c>
      <c r="M3442">
        <v>580033</v>
      </c>
      <c r="N3442">
        <v>223</v>
      </c>
      <c r="O3442">
        <v>195</v>
      </c>
      <c r="P3442">
        <v>3309</v>
      </c>
      <c r="Q3442">
        <v>653485</v>
      </c>
      <c r="R3442">
        <v>212</v>
      </c>
      <c r="S3442">
        <v>234</v>
      </c>
      <c r="T3442">
        <v>3342</v>
      </c>
      <c r="U3442">
        <v>786508</v>
      </c>
      <c r="V3442">
        <v>314</v>
      </c>
      <c r="W3442">
        <v>260</v>
      </c>
      <c r="X3442">
        <v>3174</v>
      </c>
      <c r="Y3442">
        <v>831926</v>
      </c>
      <c r="Z3442">
        <v>128</v>
      </c>
      <c r="AA3442">
        <v>295</v>
      </c>
      <c r="AB3442">
        <v>3166</v>
      </c>
      <c r="AC3442">
        <v>933462</v>
      </c>
      <c r="AD3442">
        <v>156</v>
      </c>
      <c r="AE3442">
        <v>335</v>
      </c>
      <c r="AF3442">
        <v>2918</v>
      </c>
      <c r="AG3442">
        <v>1060736</v>
      </c>
      <c r="AH3442">
        <v>2</v>
      </c>
      <c r="AI3442">
        <v>372</v>
      </c>
      <c r="AJ3442">
        <v>2850</v>
      </c>
      <c r="AK3442">
        <v>1060200</v>
      </c>
      <c r="AL3442">
        <v>20</v>
      </c>
      <c r="AM3442">
        <v>436</v>
      </c>
      <c r="AN3442">
        <v>3000</v>
      </c>
      <c r="AO3442">
        <v>1319929</v>
      </c>
    </row>
    <row r="3443" spans="1:45" x14ac:dyDescent="0.2">
      <c r="A3443" s="51">
        <v>41670</v>
      </c>
      <c r="J3443">
        <v>45</v>
      </c>
      <c r="K3443">
        <v>161</v>
      </c>
      <c r="L3443">
        <v>3367</v>
      </c>
      <c r="M3443">
        <v>541044</v>
      </c>
      <c r="N3443">
        <v>53</v>
      </c>
      <c r="O3443">
        <v>208</v>
      </c>
      <c r="P3443">
        <v>3370</v>
      </c>
      <c r="Q3443">
        <v>705315</v>
      </c>
      <c r="R3443">
        <v>13</v>
      </c>
      <c r="S3443">
        <v>223</v>
      </c>
      <c r="T3443">
        <v>3500</v>
      </c>
      <c r="U3443">
        <v>779692</v>
      </c>
      <c r="AP3443">
        <v>1</v>
      </c>
      <c r="AQ3443">
        <v>716</v>
      </c>
      <c r="AR3443">
        <v>3100</v>
      </c>
      <c r="AS3443">
        <v>2219600</v>
      </c>
    </row>
    <row r="3444" spans="1:45" x14ac:dyDescent="0.2">
      <c r="A3444" s="51"/>
    </row>
    <row r="3445" spans="1:45" x14ac:dyDescent="0.2">
      <c r="A3445" s="143">
        <v>41674</v>
      </c>
      <c r="N3445">
        <v>57</v>
      </c>
      <c r="O3445">
        <v>203</v>
      </c>
      <c r="P3445">
        <v>3417</v>
      </c>
      <c r="Q3445">
        <v>695005</v>
      </c>
      <c r="AL3445">
        <v>6</v>
      </c>
      <c r="AM3445">
        <v>467</v>
      </c>
      <c r="AN3445">
        <v>3007</v>
      </c>
      <c r="AO3445">
        <v>1405973</v>
      </c>
      <c r="AP3445">
        <v>11</v>
      </c>
      <c r="AQ3445">
        <v>637</v>
      </c>
      <c r="AR3445">
        <v>2952</v>
      </c>
      <c r="AS3445">
        <v>1866490</v>
      </c>
    </row>
    <row r="3446" spans="1:45" x14ac:dyDescent="0.2">
      <c r="A3446" s="143">
        <v>41681</v>
      </c>
      <c r="AL3446">
        <v>19</v>
      </c>
      <c r="AM3446">
        <v>432</v>
      </c>
      <c r="AN3446">
        <v>3010</v>
      </c>
      <c r="AO3446">
        <v>1299874</v>
      </c>
      <c r="AP3446">
        <v>2</v>
      </c>
      <c r="AQ3446">
        <v>704</v>
      </c>
      <c r="AR3446">
        <v>2870</v>
      </c>
      <c r="AS3446">
        <v>2015620</v>
      </c>
    </row>
    <row r="3447" spans="1:45" x14ac:dyDescent="0.2">
      <c r="A3447" s="143">
        <v>41683</v>
      </c>
      <c r="F3447">
        <v>11</v>
      </c>
      <c r="G3447">
        <v>142</v>
      </c>
      <c r="H3447">
        <v>3400</v>
      </c>
      <c r="I3447">
        <v>481576</v>
      </c>
      <c r="J3447">
        <v>26</v>
      </c>
      <c r="K3447">
        <v>164</v>
      </c>
      <c r="L3447">
        <v>3300</v>
      </c>
      <c r="M3447">
        <v>540969</v>
      </c>
      <c r="N3447">
        <v>178</v>
      </c>
      <c r="O3447">
        <v>206</v>
      </c>
      <c r="P3447">
        <v>3350</v>
      </c>
      <c r="Q3447">
        <v>689103</v>
      </c>
      <c r="R3447">
        <v>20</v>
      </c>
      <c r="S3447">
        <v>248</v>
      </c>
      <c r="T3447">
        <v>3250</v>
      </c>
      <c r="U3447">
        <v>804375</v>
      </c>
      <c r="V3447">
        <v>42</v>
      </c>
      <c r="W3447">
        <v>275</v>
      </c>
      <c r="X3447">
        <v>3100</v>
      </c>
      <c r="Y3447">
        <v>852659</v>
      </c>
      <c r="Z3447">
        <v>38</v>
      </c>
      <c r="AA3447">
        <v>305</v>
      </c>
      <c r="AB3447">
        <v>3070</v>
      </c>
      <c r="AC3447">
        <v>937693</v>
      </c>
      <c r="AD3447">
        <v>18</v>
      </c>
      <c r="AE3447">
        <v>323</v>
      </c>
      <c r="AF3447">
        <v>3060</v>
      </c>
      <c r="AG3447">
        <v>987034</v>
      </c>
      <c r="AL3447">
        <v>1</v>
      </c>
      <c r="AM3447">
        <v>420</v>
      </c>
      <c r="AN3447">
        <v>2640</v>
      </c>
      <c r="AO3447">
        <v>1108800</v>
      </c>
      <c r="AP3447">
        <v>2</v>
      </c>
      <c r="AQ3447">
        <v>476</v>
      </c>
      <c r="AR3447">
        <v>2910</v>
      </c>
      <c r="AS3447">
        <v>1385200</v>
      </c>
    </row>
    <row r="3448" spans="1:45" x14ac:dyDescent="0.2">
      <c r="A3448" s="143">
        <v>41688</v>
      </c>
      <c r="AP3448">
        <v>13</v>
      </c>
      <c r="AQ3448">
        <v>461</v>
      </c>
      <c r="AR3448">
        <v>3000</v>
      </c>
      <c r="AS3448">
        <v>1381637</v>
      </c>
    </row>
    <row r="3449" spans="1:45" x14ac:dyDescent="0.2">
      <c r="A3449" s="143">
        <v>41690</v>
      </c>
      <c r="B3449">
        <v>1</v>
      </c>
      <c r="C3449">
        <v>118</v>
      </c>
      <c r="D3449">
        <v>3350</v>
      </c>
      <c r="E3449">
        <v>395300</v>
      </c>
      <c r="J3449">
        <v>26</v>
      </c>
      <c r="K3449">
        <v>170</v>
      </c>
      <c r="L3449">
        <v>3450</v>
      </c>
      <c r="M3449">
        <v>587723</v>
      </c>
      <c r="R3449">
        <v>31</v>
      </c>
      <c r="S3449">
        <v>226</v>
      </c>
      <c r="T3449">
        <v>3275</v>
      </c>
      <c r="U3449">
        <v>737788</v>
      </c>
      <c r="V3449">
        <v>20</v>
      </c>
      <c r="W3449">
        <v>263</v>
      </c>
      <c r="X3449">
        <v>3200</v>
      </c>
      <c r="Y3449">
        <v>841120</v>
      </c>
      <c r="AD3449">
        <v>60</v>
      </c>
      <c r="AE3449">
        <v>330</v>
      </c>
      <c r="AF3449">
        <v>3160</v>
      </c>
      <c r="AG3449">
        <v>1044288</v>
      </c>
      <c r="AP3449">
        <v>4</v>
      </c>
      <c r="AQ3449">
        <v>673</v>
      </c>
      <c r="AR3449">
        <v>2925</v>
      </c>
      <c r="AS3449">
        <v>1970900</v>
      </c>
    </row>
    <row r="3450" spans="1:45" x14ac:dyDescent="0.2">
      <c r="A3450" s="143">
        <v>41695</v>
      </c>
      <c r="AH3450">
        <v>8</v>
      </c>
      <c r="AI3450">
        <v>395</v>
      </c>
      <c r="AJ3450">
        <v>2900</v>
      </c>
      <c r="AK3450">
        <v>1145500</v>
      </c>
      <c r="AP3450">
        <v>12</v>
      </c>
      <c r="AQ3450">
        <v>499</v>
      </c>
      <c r="AR3450">
        <v>3007</v>
      </c>
      <c r="AS3450">
        <v>1502970</v>
      </c>
    </row>
    <row r="3451" spans="1:45" x14ac:dyDescent="0.2">
      <c r="A3451" s="143">
        <v>41697</v>
      </c>
      <c r="J3451">
        <v>47</v>
      </c>
      <c r="K3451">
        <v>163</v>
      </c>
      <c r="L3451">
        <v>3380</v>
      </c>
      <c r="M3451">
        <v>549447</v>
      </c>
      <c r="N3451">
        <v>26</v>
      </c>
      <c r="O3451">
        <v>190</v>
      </c>
      <c r="P3451">
        <v>3425</v>
      </c>
      <c r="Q3451">
        <v>650106</v>
      </c>
      <c r="R3451">
        <v>48</v>
      </c>
      <c r="S3451">
        <v>230</v>
      </c>
      <c r="T3451">
        <v>3333</v>
      </c>
      <c r="U3451">
        <v>767794</v>
      </c>
      <c r="Z3451">
        <v>20</v>
      </c>
      <c r="AA3451">
        <v>318</v>
      </c>
      <c r="AB3451">
        <v>3230</v>
      </c>
      <c r="AC3451">
        <v>1024604</v>
      </c>
      <c r="AD3451">
        <v>36</v>
      </c>
      <c r="AE3451">
        <v>336</v>
      </c>
      <c r="AF3451">
        <v>3160</v>
      </c>
      <c r="AG3451">
        <v>1062868</v>
      </c>
      <c r="AP3451">
        <v>1</v>
      </c>
      <c r="AQ3451">
        <v>534</v>
      </c>
      <c r="AR3451">
        <v>2980</v>
      </c>
      <c r="AS3451">
        <v>1591320</v>
      </c>
    </row>
    <row r="3452" spans="1:45" x14ac:dyDescent="0.2">
      <c r="A3452" s="143">
        <v>41674</v>
      </c>
      <c r="F3452">
        <v>24</v>
      </c>
      <c r="G3452">
        <v>143</v>
      </c>
      <c r="H3452">
        <v>3475</v>
      </c>
      <c r="I3452">
        <v>500417</v>
      </c>
      <c r="J3452">
        <v>164</v>
      </c>
      <c r="K3452">
        <v>166</v>
      </c>
      <c r="L3452">
        <v>3372</v>
      </c>
      <c r="M3452">
        <v>571183</v>
      </c>
      <c r="N3452">
        <v>310</v>
      </c>
      <c r="O3452">
        <v>199</v>
      </c>
      <c r="P3452">
        <v>3339</v>
      </c>
      <c r="Q3452">
        <v>692290</v>
      </c>
      <c r="R3452">
        <v>177</v>
      </c>
      <c r="S3452">
        <v>233</v>
      </c>
      <c r="T3452">
        <v>3127</v>
      </c>
      <c r="U3452">
        <v>739188</v>
      </c>
      <c r="V3452">
        <v>232</v>
      </c>
      <c r="W3452">
        <v>266</v>
      </c>
      <c r="X3452">
        <v>3098</v>
      </c>
      <c r="Y3452">
        <v>834664</v>
      </c>
      <c r="Z3452">
        <v>114</v>
      </c>
      <c r="AA3452">
        <v>294</v>
      </c>
      <c r="AB3452">
        <v>3090</v>
      </c>
      <c r="AC3452">
        <v>912587</v>
      </c>
      <c r="AD3452">
        <v>62</v>
      </c>
      <c r="AE3452">
        <v>342</v>
      </c>
      <c r="AF3452">
        <v>3032</v>
      </c>
      <c r="AG3452">
        <v>1062313</v>
      </c>
      <c r="AH3452">
        <v>72</v>
      </c>
      <c r="AI3452">
        <v>376</v>
      </c>
      <c r="AJ3452">
        <v>3090</v>
      </c>
      <c r="AK3452">
        <v>1161395</v>
      </c>
      <c r="AL3452">
        <v>8</v>
      </c>
      <c r="AM3452">
        <v>442</v>
      </c>
      <c r="AN3452">
        <v>3032</v>
      </c>
      <c r="AO3452">
        <v>1365282</v>
      </c>
      <c r="AP3452">
        <v>4</v>
      </c>
      <c r="AQ3452">
        <v>581</v>
      </c>
      <c r="AR3452">
        <v>2838</v>
      </c>
      <c r="AS3452">
        <v>1651225</v>
      </c>
    </row>
    <row r="3453" spans="1:45" x14ac:dyDescent="0.2">
      <c r="A3453" s="143">
        <v>41677</v>
      </c>
      <c r="B3453">
        <v>9</v>
      </c>
      <c r="C3453">
        <v>113</v>
      </c>
      <c r="D3453">
        <v>2825</v>
      </c>
      <c r="E3453">
        <v>343844</v>
      </c>
      <c r="J3453">
        <v>29</v>
      </c>
      <c r="K3453">
        <v>164</v>
      </c>
      <c r="L3453">
        <v>2938</v>
      </c>
      <c r="M3453">
        <v>492793</v>
      </c>
      <c r="N3453">
        <v>84</v>
      </c>
      <c r="O3453">
        <v>195</v>
      </c>
      <c r="P3453">
        <v>2930</v>
      </c>
      <c r="Q3453">
        <v>650351</v>
      </c>
      <c r="R3453">
        <v>101</v>
      </c>
      <c r="S3453">
        <v>238</v>
      </c>
      <c r="T3453">
        <v>3112</v>
      </c>
      <c r="U3453">
        <v>778999</v>
      </c>
      <c r="V3453">
        <v>15</v>
      </c>
      <c r="W3453">
        <v>271</v>
      </c>
      <c r="X3453">
        <v>3080</v>
      </c>
      <c r="Y3453">
        <v>834885</v>
      </c>
      <c r="AD3453">
        <v>1</v>
      </c>
      <c r="AE3453">
        <v>344</v>
      </c>
      <c r="AF3453">
        <v>2650</v>
      </c>
      <c r="AG3453">
        <v>911600</v>
      </c>
      <c r="AP3453">
        <v>12</v>
      </c>
      <c r="AQ3453">
        <v>527</v>
      </c>
      <c r="AR3453">
        <v>2550</v>
      </c>
      <c r="AS3453">
        <v>1341533</v>
      </c>
    </row>
    <row r="3454" spans="1:45" x14ac:dyDescent="0.2">
      <c r="A3454" s="143">
        <v>41680</v>
      </c>
      <c r="AP3454">
        <v>2</v>
      </c>
      <c r="AQ3454">
        <v>720</v>
      </c>
      <c r="AR3454">
        <v>2700</v>
      </c>
      <c r="AS3454">
        <v>1944000</v>
      </c>
    </row>
    <row r="3455" spans="1:45" x14ac:dyDescent="0.2">
      <c r="A3455" s="143">
        <v>41681</v>
      </c>
      <c r="B3455">
        <v>17</v>
      </c>
      <c r="C3455">
        <v>119</v>
      </c>
      <c r="D3455">
        <v>3467</v>
      </c>
      <c r="E3455">
        <v>411759</v>
      </c>
      <c r="F3455">
        <v>39</v>
      </c>
      <c r="G3455">
        <v>136</v>
      </c>
      <c r="H3455">
        <v>3475</v>
      </c>
      <c r="I3455">
        <v>472738</v>
      </c>
      <c r="J3455">
        <v>30</v>
      </c>
      <c r="K3455">
        <v>158</v>
      </c>
      <c r="L3455">
        <v>3450</v>
      </c>
      <c r="M3455">
        <v>543720</v>
      </c>
      <c r="N3455">
        <v>236</v>
      </c>
      <c r="O3455">
        <v>202</v>
      </c>
      <c r="P3455">
        <v>3325</v>
      </c>
      <c r="Q3455">
        <v>684672</v>
      </c>
      <c r="R3455">
        <v>157</v>
      </c>
      <c r="S3455">
        <v>239</v>
      </c>
      <c r="T3455">
        <v>3202</v>
      </c>
      <c r="U3455">
        <v>765444</v>
      </c>
      <c r="V3455">
        <v>235</v>
      </c>
      <c r="W3455">
        <v>267</v>
      </c>
      <c r="X3455">
        <v>3195</v>
      </c>
      <c r="Y3455">
        <v>853008</v>
      </c>
      <c r="Z3455">
        <v>201</v>
      </c>
      <c r="AA3455">
        <v>300</v>
      </c>
      <c r="AB3455">
        <v>3072</v>
      </c>
      <c r="AC3455">
        <v>921384</v>
      </c>
      <c r="AD3455">
        <v>83</v>
      </c>
      <c r="AE3455">
        <v>327</v>
      </c>
      <c r="AF3455">
        <v>3048</v>
      </c>
      <c r="AG3455">
        <v>996867</v>
      </c>
      <c r="AH3455">
        <v>19</v>
      </c>
      <c r="AI3455">
        <v>388</v>
      </c>
      <c r="AJ3455">
        <v>3010</v>
      </c>
      <c r="AK3455">
        <v>1169872</v>
      </c>
      <c r="AL3455">
        <v>69</v>
      </c>
      <c r="AM3455">
        <v>410</v>
      </c>
      <c r="AN3455">
        <v>3008</v>
      </c>
      <c r="AO3455">
        <v>1243949</v>
      </c>
      <c r="AP3455">
        <v>4</v>
      </c>
      <c r="AQ3455">
        <v>636</v>
      </c>
      <c r="AR3455">
        <v>2925</v>
      </c>
      <c r="AS3455">
        <v>1861100</v>
      </c>
    </row>
    <row r="3456" spans="1:45" x14ac:dyDescent="0.2">
      <c r="A3456" s="143">
        <v>41688</v>
      </c>
      <c r="B3456">
        <v>4</v>
      </c>
      <c r="C3456">
        <v>125</v>
      </c>
      <c r="D3456">
        <v>3250</v>
      </c>
      <c r="E3456">
        <v>406250</v>
      </c>
      <c r="F3456">
        <v>60</v>
      </c>
      <c r="G3456">
        <v>142</v>
      </c>
      <c r="H3456">
        <v>3450</v>
      </c>
      <c r="I3456">
        <v>495373</v>
      </c>
      <c r="J3456">
        <v>44</v>
      </c>
      <c r="K3456">
        <v>167</v>
      </c>
      <c r="L3456">
        <v>3500</v>
      </c>
      <c r="M3456">
        <v>584664</v>
      </c>
      <c r="N3456">
        <v>169</v>
      </c>
      <c r="O3456">
        <v>197</v>
      </c>
      <c r="P3456">
        <v>3521</v>
      </c>
      <c r="Q3456">
        <v>694653</v>
      </c>
      <c r="R3456">
        <v>174</v>
      </c>
      <c r="S3456">
        <v>231</v>
      </c>
      <c r="T3456">
        <v>3272</v>
      </c>
      <c r="U3456">
        <v>775254</v>
      </c>
      <c r="V3456">
        <v>26</v>
      </c>
      <c r="W3456">
        <v>255</v>
      </c>
      <c r="X3456">
        <v>3090</v>
      </c>
      <c r="Y3456">
        <v>804494</v>
      </c>
      <c r="Z3456">
        <v>125</v>
      </c>
      <c r="AA3456">
        <v>304</v>
      </c>
      <c r="AB3456">
        <v>3064</v>
      </c>
      <c r="AC3456">
        <v>931038</v>
      </c>
      <c r="AD3456">
        <v>58</v>
      </c>
      <c r="AE3456">
        <v>331</v>
      </c>
      <c r="AF3456">
        <v>3053</v>
      </c>
      <c r="AG3456">
        <v>1009192</v>
      </c>
      <c r="AL3456">
        <v>1</v>
      </c>
      <c r="AM3456">
        <v>462</v>
      </c>
      <c r="AN3456">
        <v>2950</v>
      </c>
      <c r="AO3456">
        <v>1362900</v>
      </c>
      <c r="AP3456">
        <v>5</v>
      </c>
      <c r="AQ3456">
        <v>590</v>
      </c>
      <c r="AR3456">
        <v>2910</v>
      </c>
      <c r="AS3456">
        <v>1718760</v>
      </c>
    </row>
    <row r="3457" spans="1:45" x14ac:dyDescent="0.2">
      <c r="A3457" s="143">
        <v>41691</v>
      </c>
      <c r="N3457">
        <v>6</v>
      </c>
      <c r="O3457">
        <v>189</v>
      </c>
      <c r="P3457">
        <v>3150</v>
      </c>
      <c r="Q3457">
        <v>596400</v>
      </c>
      <c r="AP3457">
        <v>1</v>
      </c>
      <c r="AQ3457">
        <v>404</v>
      </c>
      <c r="AR3457">
        <v>3000</v>
      </c>
      <c r="AS3457">
        <v>1212000</v>
      </c>
    </row>
    <row r="3458" spans="1:45" x14ac:dyDescent="0.2">
      <c r="A3458" s="87">
        <v>41694</v>
      </c>
      <c r="AP3458">
        <v>4</v>
      </c>
      <c r="AQ3458">
        <v>506</v>
      </c>
      <c r="AR3458">
        <v>2433</v>
      </c>
      <c r="AS3458">
        <v>1241350</v>
      </c>
    </row>
    <row r="3459" spans="1:45" x14ac:dyDescent="0.2">
      <c r="A3459" s="51">
        <v>41695</v>
      </c>
      <c r="B3459">
        <v>13</v>
      </c>
      <c r="C3459">
        <v>115</v>
      </c>
      <c r="D3459">
        <v>3275</v>
      </c>
      <c r="E3459">
        <v>378723</v>
      </c>
      <c r="F3459">
        <v>91</v>
      </c>
      <c r="G3459">
        <v>137</v>
      </c>
      <c r="H3459">
        <v>3293</v>
      </c>
      <c r="I3459">
        <v>465666</v>
      </c>
      <c r="J3459">
        <v>98</v>
      </c>
      <c r="K3459">
        <v>170</v>
      </c>
      <c r="L3459">
        <v>3236</v>
      </c>
      <c r="M3459">
        <v>551688</v>
      </c>
      <c r="N3459">
        <v>150</v>
      </c>
      <c r="O3459">
        <v>195</v>
      </c>
      <c r="P3459">
        <v>3220</v>
      </c>
      <c r="Q3459">
        <v>635513</v>
      </c>
      <c r="R3459">
        <v>96</v>
      </c>
      <c r="S3459">
        <v>234</v>
      </c>
      <c r="T3459">
        <v>3250</v>
      </c>
      <c r="U3459">
        <v>757162</v>
      </c>
      <c r="V3459">
        <v>215</v>
      </c>
      <c r="W3459">
        <v>262</v>
      </c>
      <c r="X3459">
        <v>3092</v>
      </c>
      <c r="Y3459">
        <v>820790</v>
      </c>
      <c r="Z3459">
        <v>114</v>
      </c>
      <c r="AA3459">
        <v>306</v>
      </c>
      <c r="AB3459">
        <v>3086</v>
      </c>
      <c r="AC3459">
        <v>950027</v>
      </c>
      <c r="AD3459">
        <v>72</v>
      </c>
      <c r="AE3459">
        <v>329</v>
      </c>
      <c r="AF3459">
        <v>3095</v>
      </c>
      <c r="AG3459">
        <v>1017066</v>
      </c>
      <c r="AH3459">
        <v>4</v>
      </c>
      <c r="AI3459">
        <v>377</v>
      </c>
      <c r="AJ3459">
        <v>3000</v>
      </c>
      <c r="AK3459">
        <v>1131600</v>
      </c>
      <c r="AL3459">
        <v>2</v>
      </c>
      <c r="AM3459">
        <v>411</v>
      </c>
      <c r="AN3459">
        <v>2980</v>
      </c>
      <c r="AO3459">
        <v>1224780</v>
      </c>
      <c r="AP3459">
        <v>7</v>
      </c>
      <c r="AQ3459">
        <v>595</v>
      </c>
      <c r="AR3459">
        <v>3014</v>
      </c>
      <c r="AS3459">
        <v>1795886</v>
      </c>
    </row>
    <row r="3460" spans="1:45" x14ac:dyDescent="0.2">
      <c r="A3460" s="51"/>
    </row>
    <row r="3461" spans="1:45" x14ac:dyDescent="0.2">
      <c r="A3461" s="143">
        <v>41702</v>
      </c>
      <c r="AD3461">
        <v>1</v>
      </c>
      <c r="AE3461">
        <v>356</v>
      </c>
      <c r="AF3461">
        <v>2900</v>
      </c>
      <c r="AG3461">
        <v>1032400</v>
      </c>
      <c r="AP3461">
        <v>8</v>
      </c>
      <c r="AQ3461">
        <v>483</v>
      </c>
      <c r="AR3461">
        <v>3052</v>
      </c>
      <c r="AS3461">
        <v>1472808</v>
      </c>
    </row>
    <row r="3462" spans="1:45" x14ac:dyDescent="0.2">
      <c r="A3462" s="143">
        <v>41704</v>
      </c>
    </row>
    <row r="3463" spans="1:45" x14ac:dyDescent="0.2">
      <c r="A3463" s="143">
        <v>41704</v>
      </c>
      <c r="J3463">
        <v>16</v>
      </c>
      <c r="K3463">
        <v>171</v>
      </c>
      <c r="L3463">
        <v>3233</v>
      </c>
      <c r="M3463">
        <v>553933</v>
      </c>
      <c r="N3463">
        <v>26</v>
      </c>
      <c r="O3463">
        <v>195</v>
      </c>
      <c r="P3463">
        <v>3325</v>
      </c>
      <c r="Q3463">
        <v>648400</v>
      </c>
      <c r="R3463">
        <v>49</v>
      </c>
      <c r="S3463">
        <v>238</v>
      </c>
      <c r="T3463">
        <v>3317</v>
      </c>
      <c r="U3463">
        <v>789600</v>
      </c>
      <c r="V3463">
        <v>60</v>
      </c>
      <c r="W3463">
        <v>276</v>
      </c>
      <c r="X3463">
        <v>3313</v>
      </c>
      <c r="Y3463">
        <v>914480</v>
      </c>
      <c r="Z3463">
        <v>20</v>
      </c>
      <c r="AA3463">
        <v>305</v>
      </c>
      <c r="AB3463">
        <v>3140</v>
      </c>
      <c r="AC3463">
        <v>957700</v>
      </c>
      <c r="AH3463">
        <v>60</v>
      </c>
      <c r="AI3463">
        <v>380</v>
      </c>
      <c r="AJ3463">
        <v>3065</v>
      </c>
      <c r="AK3463">
        <v>1163950</v>
      </c>
      <c r="AL3463">
        <v>2</v>
      </c>
      <c r="AM3463">
        <v>794</v>
      </c>
      <c r="AN3463">
        <v>3030</v>
      </c>
      <c r="AO3463">
        <v>2407620</v>
      </c>
      <c r="AP3463">
        <v>2</v>
      </c>
      <c r="AQ3463">
        <v>794</v>
      </c>
      <c r="AR3463">
        <v>3030</v>
      </c>
      <c r="AS3463">
        <v>2407620</v>
      </c>
    </row>
    <row r="3464" spans="1:45" x14ac:dyDescent="0.2">
      <c r="A3464" s="143">
        <v>41709</v>
      </c>
      <c r="AP3464">
        <v>1</v>
      </c>
      <c r="AQ3464">
        <v>504</v>
      </c>
      <c r="AR3464">
        <v>2940</v>
      </c>
      <c r="AS3464">
        <v>1481760</v>
      </c>
    </row>
    <row r="3465" spans="1:45" x14ac:dyDescent="0.2">
      <c r="A3465" s="143">
        <v>41711</v>
      </c>
      <c r="B3465">
        <v>17</v>
      </c>
      <c r="C3465">
        <v>129</v>
      </c>
      <c r="D3465">
        <v>3700</v>
      </c>
      <c r="E3465">
        <v>477300</v>
      </c>
      <c r="J3465">
        <v>8</v>
      </c>
      <c r="K3465">
        <v>157</v>
      </c>
      <c r="L3465">
        <v>3600</v>
      </c>
      <c r="M3465">
        <v>565200</v>
      </c>
      <c r="N3465">
        <v>18</v>
      </c>
      <c r="O3465">
        <v>358</v>
      </c>
      <c r="P3465">
        <v>3140</v>
      </c>
      <c r="Q3465">
        <v>1124120</v>
      </c>
      <c r="V3465">
        <v>1</v>
      </c>
      <c r="W3465">
        <v>260</v>
      </c>
      <c r="X3465">
        <v>3300</v>
      </c>
      <c r="Y3465">
        <v>858000</v>
      </c>
      <c r="Z3465">
        <v>60</v>
      </c>
      <c r="AA3465">
        <v>301</v>
      </c>
      <c r="AB3465">
        <v>3253</v>
      </c>
      <c r="AC3465">
        <v>977733</v>
      </c>
      <c r="AD3465">
        <v>18</v>
      </c>
      <c r="AE3465">
        <v>358</v>
      </c>
      <c r="AF3465">
        <v>3140</v>
      </c>
      <c r="AG3465">
        <v>1124120</v>
      </c>
      <c r="AL3465">
        <v>4</v>
      </c>
      <c r="AM3465">
        <v>494</v>
      </c>
      <c r="AN3465">
        <v>3060</v>
      </c>
      <c r="AO3465">
        <v>1511640</v>
      </c>
    </row>
    <row r="3466" spans="1:45" x14ac:dyDescent="0.2">
      <c r="A3466" s="143">
        <v>41716</v>
      </c>
      <c r="AP3466">
        <v>1</v>
      </c>
      <c r="AQ3466">
        <v>554</v>
      </c>
      <c r="AR3466">
        <v>3100</v>
      </c>
      <c r="AS3466">
        <v>1717400</v>
      </c>
    </row>
    <row r="3467" spans="1:45" x14ac:dyDescent="0.2">
      <c r="A3467" s="143">
        <v>41718</v>
      </c>
      <c r="B3467">
        <v>18</v>
      </c>
      <c r="C3467">
        <v>106</v>
      </c>
      <c r="D3467">
        <v>3375</v>
      </c>
      <c r="E3467">
        <v>360000</v>
      </c>
      <c r="J3467">
        <v>23</v>
      </c>
      <c r="K3467">
        <v>150</v>
      </c>
      <c r="L3467">
        <v>3750</v>
      </c>
      <c r="M3467">
        <v>562500</v>
      </c>
      <c r="N3467">
        <v>3</v>
      </c>
      <c r="O3467">
        <v>184</v>
      </c>
      <c r="P3467">
        <v>3450</v>
      </c>
      <c r="Q3467">
        <v>634800</v>
      </c>
      <c r="V3467">
        <v>2</v>
      </c>
      <c r="W3467">
        <v>262</v>
      </c>
      <c r="X3467">
        <v>3240</v>
      </c>
      <c r="Y3467">
        <v>848880</v>
      </c>
      <c r="Z3467">
        <v>70</v>
      </c>
      <c r="AA3467">
        <v>301</v>
      </c>
      <c r="AB3467">
        <v>3236</v>
      </c>
      <c r="AC3467">
        <v>973696</v>
      </c>
      <c r="AD3467">
        <v>28</v>
      </c>
      <c r="AE3467">
        <v>332</v>
      </c>
      <c r="AF3467">
        <v>3260</v>
      </c>
      <c r="AG3467">
        <v>1083940</v>
      </c>
      <c r="AH3467">
        <v>50</v>
      </c>
      <c r="AI3467">
        <v>365</v>
      </c>
      <c r="AJ3467">
        <v>3140</v>
      </c>
      <c r="AK3467">
        <v>1146120</v>
      </c>
      <c r="AP3467">
        <v>1</v>
      </c>
      <c r="AQ3467">
        <v>668</v>
      </c>
      <c r="AR3467">
        <v>3230</v>
      </c>
      <c r="AS3467">
        <v>2150960</v>
      </c>
    </row>
    <row r="3468" spans="1:45" x14ac:dyDescent="0.2">
      <c r="A3468" s="143">
        <v>41723</v>
      </c>
      <c r="F3468">
        <v>12</v>
      </c>
      <c r="G3468">
        <v>145</v>
      </c>
      <c r="H3468">
        <v>3200</v>
      </c>
      <c r="I3468">
        <v>464000</v>
      </c>
      <c r="AL3468">
        <v>22</v>
      </c>
      <c r="AM3468">
        <v>427</v>
      </c>
      <c r="AN3468">
        <v>3080</v>
      </c>
      <c r="AO3468">
        <v>1316365</v>
      </c>
      <c r="AP3468">
        <v>1</v>
      </c>
      <c r="AQ3468">
        <v>426</v>
      </c>
      <c r="AR3468">
        <v>3020</v>
      </c>
      <c r="AS3468">
        <v>1286520</v>
      </c>
    </row>
    <row r="3469" spans="1:45" x14ac:dyDescent="0.2">
      <c r="A3469" s="143">
        <v>41725</v>
      </c>
      <c r="B3469">
        <v>7</v>
      </c>
      <c r="C3469">
        <v>120</v>
      </c>
      <c r="D3469">
        <v>3775</v>
      </c>
      <c r="E3469">
        <v>452250</v>
      </c>
      <c r="F3469">
        <v>29</v>
      </c>
      <c r="G3469">
        <v>140</v>
      </c>
      <c r="H3469">
        <v>3500</v>
      </c>
      <c r="I3469">
        <v>488250</v>
      </c>
      <c r="J3469">
        <v>54</v>
      </c>
      <c r="K3469">
        <v>167</v>
      </c>
      <c r="L3469">
        <v>3590</v>
      </c>
      <c r="M3469">
        <v>600390</v>
      </c>
      <c r="N3469">
        <v>46</v>
      </c>
      <c r="O3469">
        <v>201</v>
      </c>
      <c r="P3469">
        <v>3567</v>
      </c>
      <c r="Q3469">
        <v>716350</v>
      </c>
      <c r="R3469">
        <v>88</v>
      </c>
      <c r="S3469">
        <v>233</v>
      </c>
      <c r="T3469">
        <v>3512</v>
      </c>
      <c r="U3469">
        <v>818550</v>
      </c>
      <c r="V3469">
        <v>64</v>
      </c>
      <c r="W3469">
        <v>265</v>
      </c>
      <c r="X3469">
        <v>3420</v>
      </c>
      <c r="Y3469">
        <v>907240</v>
      </c>
      <c r="Z3469">
        <v>8</v>
      </c>
      <c r="AA3469">
        <v>202</v>
      </c>
      <c r="AB3469">
        <v>3220</v>
      </c>
      <c r="AC3469">
        <v>940240</v>
      </c>
      <c r="AH3469">
        <v>1</v>
      </c>
      <c r="AI3469">
        <v>336</v>
      </c>
      <c r="AJ3469">
        <v>3000</v>
      </c>
      <c r="AK3469">
        <v>1098000</v>
      </c>
    </row>
    <row r="3470" spans="1:45" ht="15" x14ac:dyDescent="0.25">
      <c r="A3470" s="231">
        <v>41701</v>
      </c>
      <c r="AP3470">
        <v>1</v>
      </c>
      <c r="AQ3470">
        <v>744</v>
      </c>
      <c r="AR3470">
        <v>3050</v>
      </c>
      <c r="AS3470">
        <v>2269200</v>
      </c>
    </row>
    <row r="3471" spans="1:45" x14ac:dyDescent="0.2">
      <c r="A3471" s="143">
        <v>41702</v>
      </c>
      <c r="J3471">
        <v>36</v>
      </c>
      <c r="K3471">
        <v>166</v>
      </c>
      <c r="L3471">
        <v>3367</v>
      </c>
      <c r="M3471">
        <v>562936</v>
      </c>
      <c r="N3471">
        <v>263</v>
      </c>
      <c r="O3471">
        <v>208</v>
      </c>
      <c r="P3471">
        <v>3442</v>
      </c>
      <c r="Q3471">
        <v>720882</v>
      </c>
      <c r="R3471">
        <v>131</v>
      </c>
      <c r="S3471">
        <v>231</v>
      </c>
      <c r="T3471">
        <v>3336</v>
      </c>
      <c r="U3471">
        <v>771175</v>
      </c>
      <c r="V3471">
        <v>25</v>
      </c>
      <c r="W3471">
        <v>253</v>
      </c>
      <c r="X3471">
        <v>3230</v>
      </c>
      <c r="Y3471">
        <v>809811</v>
      </c>
      <c r="Z3471">
        <v>30</v>
      </c>
      <c r="AA3471">
        <v>297</v>
      </c>
      <c r="AB3471">
        <v>3053</v>
      </c>
      <c r="AC3471">
        <v>934675</v>
      </c>
      <c r="AD3471">
        <v>157</v>
      </c>
      <c r="AE3471">
        <v>338</v>
      </c>
      <c r="AF3471">
        <v>3055</v>
      </c>
      <c r="AG3471">
        <v>1030557</v>
      </c>
      <c r="AH3471">
        <v>35</v>
      </c>
      <c r="AI3471">
        <v>372</v>
      </c>
      <c r="AJ3471">
        <v>2780</v>
      </c>
      <c r="AK3471">
        <v>1032402</v>
      </c>
      <c r="AP3471">
        <v>1</v>
      </c>
      <c r="AQ3471">
        <v>732</v>
      </c>
      <c r="AR3471">
        <v>2900</v>
      </c>
      <c r="AS3471">
        <v>2122800</v>
      </c>
    </row>
    <row r="3472" spans="1:45" x14ac:dyDescent="0.2">
      <c r="A3472" s="143">
        <v>41705</v>
      </c>
      <c r="F3472">
        <v>2</v>
      </c>
      <c r="G3472">
        <v>137</v>
      </c>
      <c r="H3472">
        <v>3300</v>
      </c>
      <c r="I3472">
        <v>452100</v>
      </c>
      <c r="J3472">
        <v>22</v>
      </c>
      <c r="K3472">
        <v>178</v>
      </c>
      <c r="L3472">
        <v>3350</v>
      </c>
      <c r="M3472">
        <v>595082</v>
      </c>
      <c r="N3472">
        <v>73</v>
      </c>
      <c r="O3472">
        <v>194</v>
      </c>
      <c r="P3472">
        <v>3283</v>
      </c>
      <c r="Q3472">
        <v>665373</v>
      </c>
      <c r="R3472">
        <v>16</v>
      </c>
      <c r="S3472">
        <v>224</v>
      </c>
      <c r="T3472">
        <v>3850</v>
      </c>
      <c r="U3472">
        <v>815375</v>
      </c>
      <c r="AL3472">
        <v>5</v>
      </c>
      <c r="AM3472">
        <v>405</v>
      </c>
      <c r="AN3472">
        <v>2900</v>
      </c>
      <c r="AO3472">
        <v>1175080</v>
      </c>
    </row>
    <row r="3473" spans="1:45" x14ac:dyDescent="0.2">
      <c r="A3473" s="143">
        <v>41708</v>
      </c>
      <c r="AP3473">
        <v>3</v>
      </c>
      <c r="AQ3473">
        <v>579</v>
      </c>
      <c r="AR3473">
        <v>3000</v>
      </c>
      <c r="AS3473">
        <v>1733467</v>
      </c>
    </row>
    <row r="3474" spans="1:45" x14ac:dyDescent="0.2">
      <c r="A3474" s="143">
        <v>41709</v>
      </c>
      <c r="B3474">
        <v>5</v>
      </c>
      <c r="C3474">
        <v>103</v>
      </c>
      <c r="D3474">
        <v>3550</v>
      </c>
      <c r="E3474">
        <v>367960</v>
      </c>
      <c r="F3474">
        <v>48</v>
      </c>
      <c r="G3474">
        <v>146</v>
      </c>
      <c r="H3474">
        <v>3370</v>
      </c>
      <c r="I3474">
        <v>502465</v>
      </c>
      <c r="J3474">
        <v>80</v>
      </c>
      <c r="K3474">
        <v>166</v>
      </c>
      <c r="L3474">
        <v>3448</v>
      </c>
      <c r="M3474">
        <v>570850</v>
      </c>
      <c r="N3474">
        <v>225</v>
      </c>
      <c r="O3474">
        <v>212</v>
      </c>
      <c r="P3474">
        <v>3444</v>
      </c>
      <c r="Q3474">
        <v>734907</v>
      </c>
      <c r="R3474">
        <v>104</v>
      </c>
      <c r="S3474">
        <v>225</v>
      </c>
      <c r="T3474">
        <v>3400</v>
      </c>
      <c r="U3474">
        <v>765183</v>
      </c>
      <c r="V3474">
        <v>9</v>
      </c>
      <c r="W3474">
        <v>260</v>
      </c>
      <c r="X3474">
        <v>3100</v>
      </c>
      <c r="Y3474">
        <v>807378</v>
      </c>
      <c r="Z3474">
        <v>84</v>
      </c>
      <c r="AA3474">
        <v>297</v>
      </c>
      <c r="AB3474">
        <v>3062</v>
      </c>
      <c r="AC3474">
        <v>927430</v>
      </c>
      <c r="AD3474">
        <v>19</v>
      </c>
      <c r="AE3474">
        <v>338</v>
      </c>
      <c r="AF3474">
        <v>3240</v>
      </c>
      <c r="AG3474">
        <v>1093756</v>
      </c>
      <c r="AH3474">
        <v>37</v>
      </c>
      <c r="AI3474">
        <v>368</v>
      </c>
      <c r="AJ3474">
        <v>2990</v>
      </c>
      <c r="AK3474">
        <v>1100495</v>
      </c>
      <c r="AL3474">
        <v>2</v>
      </c>
      <c r="AM3474">
        <v>459</v>
      </c>
      <c r="AN3474">
        <v>2975</v>
      </c>
      <c r="AO3474">
        <v>1366500</v>
      </c>
      <c r="AP3474">
        <v>5</v>
      </c>
      <c r="AQ3474">
        <v>635</v>
      </c>
      <c r="AR3474">
        <v>2920</v>
      </c>
      <c r="AS3474">
        <v>1860080</v>
      </c>
    </row>
    <row r="3475" spans="1:45" x14ac:dyDescent="0.2">
      <c r="A3475" s="143">
        <v>41712</v>
      </c>
      <c r="F3475">
        <v>21</v>
      </c>
      <c r="G3475">
        <v>148</v>
      </c>
      <c r="H3475">
        <v>3500</v>
      </c>
      <c r="I3475">
        <v>553000</v>
      </c>
      <c r="J3475">
        <v>1</v>
      </c>
      <c r="K3475">
        <v>158</v>
      </c>
      <c r="L3475">
        <v>3500</v>
      </c>
      <c r="M3475">
        <v>553000</v>
      </c>
      <c r="N3475">
        <v>100</v>
      </c>
      <c r="O3475">
        <v>180</v>
      </c>
      <c r="P3475">
        <v>3550</v>
      </c>
      <c r="Q3475">
        <v>639000</v>
      </c>
      <c r="Z3475">
        <v>1</v>
      </c>
      <c r="AA3475">
        <v>288</v>
      </c>
      <c r="AB3475">
        <v>3000</v>
      </c>
      <c r="AC3475">
        <v>864000</v>
      </c>
      <c r="AP3475">
        <v>2</v>
      </c>
      <c r="AQ3475">
        <v>639</v>
      </c>
      <c r="AR3475">
        <v>2875</v>
      </c>
      <c r="AS3475">
        <v>1836400</v>
      </c>
    </row>
    <row r="3476" spans="1:45" x14ac:dyDescent="0.2">
      <c r="A3476" s="143">
        <v>41715</v>
      </c>
      <c r="AP3476">
        <v>4</v>
      </c>
      <c r="AQ3476">
        <v>614</v>
      </c>
      <c r="AR3476">
        <v>3000</v>
      </c>
      <c r="AS3476">
        <v>1842450</v>
      </c>
    </row>
    <row r="3477" spans="1:45" x14ac:dyDescent="0.2">
      <c r="A3477" s="143">
        <v>41716</v>
      </c>
      <c r="B3477">
        <v>2</v>
      </c>
      <c r="C3477">
        <v>120</v>
      </c>
      <c r="D3477">
        <v>3400</v>
      </c>
      <c r="E3477">
        <v>408000</v>
      </c>
      <c r="F3477">
        <v>20</v>
      </c>
      <c r="G3477">
        <v>134</v>
      </c>
      <c r="H3477">
        <v>3400</v>
      </c>
      <c r="I3477">
        <v>457885</v>
      </c>
      <c r="J3477">
        <v>89</v>
      </c>
      <c r="K3477">
        <v>167</v>
      </c>
      <c r="L3477">
        <v>3400</v>
      </c>
      <c r="M3477">
        <v>570012</v>
      </c>
      <c r="N3477">
        <v>135</v>
      </c>
      <c r="O3477">
        <v>202</v>
      </c>
      <c r="P3477">
        <v>3390</v>
      </c>
      <c r="Q3477">
        <v>711204</v>
      </c>
      <c r="R3477">
        <v>97</v>
      </c>
      <c r="S3477">
        <v>228</v>
      </c>
      <c r="T3477">
        <v>3314</v>
      </c>
      <c r="U3477">
        <v>764911</v>
      </c>
      <c r="V3477">
        <v>67</v>
      </c>
      <c r="W3477">
        <v>263</v>
      </c>
      <c r="X3477">
        <v>3327</v>
      </c>
      <c r="Y3477">
        <v>875592</v>
      </c>
      <c r="Z3477">
        <v>54</v>
      </c>
      <c r="AA3477">
        <v>298</v>
      </c>
      <c r="AB3477">
        <v>3180</v>
      </c>
      <c r="AC3477">
        <v>950787</v>
      </c>
      <c r="AD3477">
        <v>38</v>
      </c>
      <c r="AE3477">
        <v>342</v>
      </c>
      <c r="AF3477">
        <v>3107</v>
      </c>
      <c r="AG3477">
        <v>1063089</v>
      </c>
      <c r="AH3477">
        <v>19</v>
      </c>
      <c r="AI3477">
        <v>360</v>
      </c>
      <c r="AJ3477">
        <v>3160</v>
      </c>
      <c r="AK3477">
        <v>1138265</v>
      </c>
      <c r="AL3477">
        <v>16</v>
      </c>
      <c r="AM3477">
        <v>428</v>
      </c>
      <c r="AN3477">
        <v>3140</v>
      </c>
      <c r="AO3477">
        <v>1342350</v>
      </c>
      <c r="AP3477">
        <v>3</v>
      </c>
      <c r="AQ3477">
        <v>633</v>
      </c>
      <c r="AR3477">
        <v>3050</v>
      </c>
      <c r="AS3477">
        <v>1938633</v>
      </c>
    </row>
    <row r="3478" spans="1:45" x14ac:dyDescent="0.2">
      <c r="A3478" s="143">
        <v>41719</v>
      </c>
      <c r="V3478">
        <v>56</v>
      </c>
      <c r="W3478">
        <v>277</v>
      </c>
      <c r="X3478">
        <v>3273</v>
      </c>
      <c r="Y3478">
        <v>905840</v>
      </c>
      <c r="Z3478">
        <v>38</v>
      </c>
      <c r="AA3478">
        <v>282</v>
      </c>
      <c r="AB3478">
        <v>3240</v>
      </c>
      <c r="AC3478">
        <v>912420</v>
      </c>
    </row>
    <row r="3479" spans="1:45" x14ac:dyDescent="0.2">
      <c r="A3479" s="143">
        <v>41723</v>
      </c>
      <c r="B3479">
        <v>12</v>
      </c>
      <c r="C3479">
        <v>124</v>
      </c>
      <c r="D3479">
        <v>3475</v>
      </c>
      <c r="E3479">
        <v>436050</v>
      </c>
      <c r="F3479">
        <v>41</v>
      </c>
      <c r="G3479">
        <v>141</v>
      </c>
      <c r="H3479">
        <v>3600</v>
      </c>
      <c r="I3479">
        <v>507663</v>
      </c>
      <c r="J3479">
        <v>50</v>
      </c>
      <c r="K3479">
        <v>162</v>
      </c>
      <c r="L3479">
        <v>3500</v>
      </c>
      <c r="M3479">
        <v>571488</v>
      </c>
      <c r="N3479">
        <v>214</v>
      </c>
      <c r="O3479">
        <v>203</v>
      </c>
      <c r="P3479">
        <v>3511</v>
      </c>
      <c r="Q3479">
        <v>725968</v>
      </c>
      <c r="R3479">
        <v>27</v>
      </c>
      <c r="S3479">
        <v>243</v>
      </c>
      <c r="T3479">
        <v>3500</v>
      </c>
      <c r="U3479">
        <v>851148</v>
      </c>
      <c r="V3479">
        <v>97</v>
      </c>
      <c r="W3479">
        <v>255</v>
      </c>
      <c r="X3479">
        <v>3412</v>
      </c>
      <c r="Y3479">
        <v>875946</v>
      </c>
      <c r="Z3479">
        <v>38</v>
      </c>
      <c r="AA3479">
        <v>318</v>
      </c>
      <c r="AB3479">
        <v>3220</v>
      </c>
      <c r="AC3479">
        <v>1024862</v>
      </c>
      <c r="AL3479">
        <v>1</v>
      </c>
      <c r="AM3479">
        <v>400</v>
      </c>
      <c r="AN3479">
        <v>3100</v>
      </c>
      <c r="AO3479">
        <v>1240000</v>
      </c>
      <c r="AP3479">
        <v>3</v>
      </c>
      <c r="AQ3479">
        <v>601</v>
      </c>
      <c r="AR3479">
        <v>3100</v>
      </c>
      <c r="AS3479">
        <v>1878400</v>
      </c>
    </row>
    <row r="3480" spans="1:45" x14ac:dyDescent="0.2">
      <c r="A3480" s="143">
        <v>41729</v>
      </c>
      <c r="AH3480">
        <v>3</v>
      </c>
      <c r="AI3480">
        <v>393</v>
      </c>
      <c r="AJ3480">
        <v>3050</v>
      </c>
      <c r="AK3480">
        <v>1197633</v>
      </c>
      <c r="AP3480">
        <v>1</v>
      </c>
      <c r="AQ3480">
        <v>690</v>
      </c>
      <c r="AR3480">
        <v>3100</v>
      </c>
      <c r="AS3480">
        <v>2139000</v>
      </c>
    </row>
    <row r="3482" spans="1:45" x14ac:dyDescent="0.2">
      <c r="A3482" s="143">
        <v>41732</v>
      </c>
      <c r="J3482">
        <v>50</v>
      </c>
      <c r="K3482">
        <v>168</v>
      </c>
      <c r="L3482">
        <v>3662</v>
      </c>
      <c r="M3482">
        <v>613312</v>
      </c>
      <c r="N3482">
        <v>99</v>
      </c>
      <c r="O3482">
        <v>193</v>
      </c>
      <c r="P3482">
        <v>3658</v>
      </c>
      <c r="Q3482">
        <v>704833</v>
      </c>
      <c r="R3482">
        <v>61</v>
      </c>
      <c r="S3482">
        <v>227</v>
      </c>
      <c r="T3482">
        <v>3462</v>
      </c>
      <c r="U3482">
        <v>785912</v>
      </c>
      <c r="V3482">
        <v>35</v>
      </c>
      <c r="W3482">
        <v>252</v>
      </c>
      <c r="X3482">
        <v>3440</v>
      </c>
      <c r="Y3482">
        <v>868540</v>
      </c>
      <c r="Z3482">
        <v>78</v>
      </c>
      <c r="AA3482">
        <v>294</v>
      </c>
      <c r="AB3482">
        <v>3224</v>
      </c>
      <c r="AC3482">
        <v>949032</v>
      </c>
      <c r="AD3482">
        <v>19</v>
      </c>
      <c r="AE3482">
        <v>325</v>
      </c>
      <c r="AF3482">
        <v>3260</v>
      </c>
      <c r="AG3482">
        <v>1059500</v>
      </c>
      <c r="AH3482">
        <v>3</v>
      </c>
      <c r="AI3482">
        <v>367</v>
      </c>
      <c r="AJ3482">
        <v>3130</v>
      </c>
      <c r="AK3482">
        <v>1148800</v>
      </c>
    </row>
    <row r="3483" spans="1:45" x14ac:dyDescent="0.2">
      <c r="A3483" s="143">
        <v>41737</v>
      </c>
      <c r="R3483">
        <v>1</v>
      </c>
      <c r="S3483">
        <v>232</v>
      </c>
      <c r="T3483">
        <v>3200</v>
      </c>
      <c r="U3483">
        <v>742400</v>
      </c>
      <c r="AP3483">
        <v>4</v>
      </c>
      <c r="AQ3483">
        <v>720</v>
      </c>
      <c r="AR3483">
        <v>3090</v>
      </c>
      <c r="AS3483">
        <v>2222260</v>
      </c>
    </row>
    <row r="3484" spans="1:45" x14ac:dyDescent="0.2">
      <c r="A3484" s="143">
        <v>41739</v>
      </c>
      <c r="N3484">
        <v>27</v>
      </c>
      <c r="O3484">
        <v>198</v>
      </c>
      <c r="P3484">
        <v>3475</v>
      </c>
      <c r="Q3484">
        <v>688100</v>
      </c>
      <c r="R3484">
        <v>45</v>
      </c>
      <c r="S3484">
        <v>242</v>
      </c>
      <c r="T3484">
        <v>3450</v>
      </c>
      <c r="U3484">
        <v>836625</v>
      </c>
      <c r="V3484">
        <v>44</v>
      </c>
      <c r="W3484">
        <v>261</v>
      </c>
      <c r="X3484">
        <v>3275</v>
      </c>
      <c r="Y3484">
        <v>855025</v>
      </c>
      <c r="Z3484">
        <v>57</v>
      </c>
      <c r="AA3484">
        <v>299</v>
      </c>
      <c r="AB3484">
        <v>3317</v>
      </c>
      <c r="AC3484">
        <v>989167</v>
      </c>
      <c r="AD3484">
        <v>18</v>
      </c>
      <c r="AE3484">
        <v>343</v>
      </c>
      <c r="AF3484">
        <v>3200</v>
      </c>
      <c r="AG3484">
        <v>1097600</v>
      </c>
      <c r="AH3484">
        <v>37</v>
      </c>
      <c r="AI3484">
        <v>376</v>
      </c>
      <c r="AJ3484">
        <v>3200</v>
      </c>
      <c r="AK3484">
        <v>1200250</v>
      </c>
      <c r="AL3484">
        <v>1</v>
      </c>
      <c r="AM3484">
        <v>462</v>
      </c>
      <c r="AN3484">
        <v>3180</v>
      </c>
      <c r="AO3484">
        <v>1469160</v>
      </c>
    </row>
    <row r="3485" spans="1:45" x14ac:dyDescent="0.2">
      <c r="A3485" s="143">
        <v>41744</v>
      </c>
      <c r="AL3485">
        <v>2</v>
      </c>
      <c r="AM3485">
        <v>409</v>
      </c>
      <c r="AN3485">
        <v>3290</v>
      </c>
      <c r="AO3485">
        <v>1345820</v>
      </c>
    </row>
    <row r="3486" spans="1:45" x14ac:dyDescent="0.2">
      <c r="A3486" s="143">
        <v>41751</v>
      </c>
      <c r="N3486">
        <v>9</v>
      </c>
      <c r="O3486">
        <v>197</v>
      </c>
      <c r="P3486">
        <v>3450</v>
      </c>
      <c r="Q3486">
        <v>679650</v>
      </c>
      <c r="AH3486">
        <v>15</v>
      </c>
      <c r="AI3486">
        <v>398</v>
      </c>
      <c r="AJ3486">
        <v>3220</v>
      </c>
      <c r="AK3486">
        <v>1281560</v>
      </c>
    </row>
    <row r="3487" spans="1:45" x14ac:dyDescent="0.2">
      <c r="A3487" s="143">
        <v>41753</v>
      </c>
      <c r="B3487">
        <v>3</v>
      </c>
      <c r="C3487">
        <v>108</v>
      </c>
      <c r="D3487">
        <v>3600</v>
      </c>
      <c r="E3487">
        <v>388800</v>
      </c>
      <c r="F3487">
        <v>30</v>
      </c>
      <c r="G3487">
        <v>142</v>
      </c>
      <c r="H3487">
        <v>3750</v>
      </c>
      <c r="I3487">
        <v>532500</v>
      </c>
      <c r="J3487">
        <v>44</v>
      </c>
      <c r="K3487">
        <v>168</v>
      </c>
      <c r="L3487">
        <v>3600</v>
      </c>
      <c r="M3487">
        <v>604770</v>
      </c>
      <c r="N3487">
        <v>27</v>
      </c>
      <c r="O3487">
        <v>200</v>
      </c>
      <c r="P3487">
        <v>3575</v>
      </c>
      <c r="Q3487">
        <v>712975</v>
      </c>
      <c r="R3487">
        <v>21</v>
      </c>
      <c r="S3487">
        <v>239</v>
      </c>
      <c r="T3487">
        <v>3443</v>
      </c>
      <c r="U3487">
        <v>821780</v>
      </c>
      <c r="V3487">
        <v>82</v>
      </c>
      <c r="W3487">
        <v>264</v>
      </c>
      <c r="X3487">
        <v>3485</v>
      </c>
      <c r="Y3487">
        <v>918640</v>
      </c>
      <c r="Z3487">
        <v>21</v>
      </c>
      <c r="AA3487">
        <v>313</v>
      </c>
      <c r="AB3487">
        <v>3320</v>
      </c>
      <c r="AC3487">
        <v>1039380</v>
      </c>
      <c r="AD3487">
        <v>19</v>
      </c>
      <c r="AE3487">
        <v>334</v>
      </c>
      <c r="AF3487">
        <v>3410</v>
      </c>
      <c r="AG3487">
        <v>1137840</v>
      </c>
      <c r="AH3487">
        <v>6</v>
      </c>
      <c r="AI3487">
        <v>388</v>
      </c>
      <c r="AJ3487">
        <v>3380</v>
      </c>
      <c r="AK3487">
        <v>1311440</v>
      </c>
      <c r="AP3487">
        <v>4</v>
      </c>
      <c r="AQ3487">
        <v>600</v>
      </c>
      <c r="AR3487">
        <v>3280</v>
      </c>
      <c r="AS3487">
        <v>1978160</v>
      </c>
    </row>
    <row r="3488" spans="1:45" ht="15" x14ac:dyDescent="0.25">
      <c r="A3488" s="231">
        <v>41758</v>
      </c>
      <c r="AD3488">
        <v>6</v>
      </c>
      <c r="AE3488">
        <v>350</v>
      </c>
      <c r="AF3488">
        <v>3100</v>
      </c>
      <c r="AG3488">
        <v>1085000</v>
      </c>
      <c r="AL3488">
        <v>1</v>
      </c>
      <c r="AM3488">
        <v>450</v>
      </c>
      <c r="AN3488">
        <v>3180</v>
      </c>
      <c r="AO3488">
        <v>1431000</v>
      </c>
      <c r="AP3488">
        <v>2</v>
      </c>
      <c r="AQ3488">
        <v>686</v>
      </c>
      <c r="AR3488">
        <v>3140</v>
      </c>
      <c r="AS3488">
        <v>2155960</v>
      </c>
    </row>
    <row r="3489" spans="1:45" x14ac:dyDescent="0.2">
      <c r="A3489" s="143">
        <v>41730</v>
      </c>
      <c r="B3489">
        <v>21</v>
      </c>
      <c r="C3489">
        <v>120</v>
      </c>
      <c r="D3489">
        <v>3633</v>
      </c>
      <c r="E3489">
        <v>436586</v>
      </c>
      <c r="J3489">
        <v>145</v>
      </c>
      <c r="K3489">
        <v>163</v>
      </c>
      <c r="L3489">
        <v>3550</v>
      </c>
      <c r="M3489">
        <v>578190</v>
      </c>
      <c r="N3489">
        <v>100</v>
      </c>
      <c r="O3489">
        <v>195</v>
      </c>
      <c r="P3489">
        <v>3610</v>
      </c>
      <c r="Q3489">
        <v>704729</v>
      </c>
      <c r="R3489">
        <v>272</v>
      </c>
      <c r="S3489">
        <v>232</v>
      </c>
      <c r="T3489">
        <v>3413</v>
      </c>
      <c r="U3489">
        <v>798691</v>
      </c>
      <c r="V3489">
        <v>69</v>
      </c>
      <c r="W3489">
        <v>262</v>
      </c>
      <c r="X3489">
        <v>3255</v>
      </c>
      <c r="Y3489">
        <v>855937</v>
      </c>
      <c r="Z3489">
        <v>46</v>
      </c>
      <c r="AA3489">
        <v>306</v>
      </c>
      <c r="AB3489">
        <v>3213</v>
      </c>
      <c r="AC3489">
        <v>992913</v>
      </c>
      <c r="AD3489">
        <v>70</v>
      </c>
      <c r="AE3489">
        <v>347</v>
      </c>
      <c r="AF3489">
        <v>3128</v>
      </c>
      <c r="AG3489">
        <v>1089073</v>
      </c>
      <c r="AL3489">
        <v>1</v>
      </c>
      <c r="AM3489">
        <v>446</v>
      </c>
      <c r="AN3489">
        <v>3050</v>
      </c>
      <c r="AO3489">
        <v>1360300</v>
      </c>
      <c r="AP3489">
        <v>2</v>
      </c>
      <c r="AQ3489">
        <v>630</v>
      </c>
      <c r="AR3489">
        <v>3100</v>
      </c>
      <c r="AS3489">
        <v>1952400</v>
      </c>
    </row>
    <row r="3490" spans="1:45" x14ac:dyDescent="0.2">
      <c r="A3490" s="143">
        <v>41733</v>
      </c>
      <c r="N3490">
        <v>122</v>
      </c>
      <c r="O3490">
        <v>202</v>
      </c>
      <c r="P3490">
        <v>2533</v>
      </c>
      <c r="Q3490">
        <v>722075</v>
      </c>
      <c r="V3490">
        <v>1</v>
      </c>
      <c r="W3490">
        <v>250</v>
      </c>
      <c r="X3490">
        <v>3220</v>
      </c>
      <c r="Y3490">
        <v>805000</v>
      </c>
      <c r="AH3490">
        <v>1</v>
      </c>
      <c r="AI3490">
        <v>394</v>
      </c>
      <c r="AJ3490">
        <v>2850</v>
      </c>
      <c r="AK3490">
        <v>1122900</v>
      </c>
      <c r="AL3490">
        <v>3</v>
      </c>
      <c r="AM3490">
        <v>456</v>
      </c>
      <c r="AN3490">
        <v>3067</v>
      </c>
      <c r="AO3490">
        <v>1398133</v>
      </c>
      <c r="AP3490">
        <v>2</v>
      </c>
      <c r="AQ3490">
        <v>562</v>
      </c>
      <c r="AR3490">
        <v>3025</v>
      </c>
      <c r="AS3490">
        <v>1699600</v>
      </c>
    </row>
    <row r="3491" spans="1:45" x14ac:dyDescent="0.2">
      <c r="A3491" s="143">
        <v>41736</v>
      </c>
      <c r="AP3491">
        <v>1</v>
      </c>
      <c r="AQ3491">
        <v>762</v>
      </c>
      <c r="AR3491">
        <v>3000</v>
      </c>
      <c r="AS3491">
        <v>2286000</v>
      </c>
    </row>
    <row r="3492" spans="1:45" x14ac:dyDescent="0.2">
      <c r="A3492" s="143">
        <v>41737</v>
      </c>
      <c r="B3492">
        <v>22</v>
      </c>
      <c r="C3492">
        <v>116</v>
      </c>
      <c r="D3492">
        <v>3280</v>
      </c>
      <c r="E3492">
        <v>388627</v>
      </c>
      <c r="F3492">
        <v>58</v>
      </c>
      <c r="G3492">
        <v>141</v>
      </c>
      <c r="H3492">
        <v>3325</v>
      </c>
      <c r="I3492">
        <v>472045</v>
      </c>
      <c r="J3492">
        <v>113</v>
      </c>
      <c r="K3492">
        <v>162</v>
      </c>
      <c r="L3492">
        <v>3357</v>
      </c>
      <c r="M3492">
        <v>542404</v>
      </c>
      <c r="N3492">
        <v>118</v>
      </c>
      <c r="O3492">
        <v>202</v>
      </c>
      <c r="P3492">
        <v>3357</v>
      </c>
      <c r="Q3492">
        <v>688403</v>
      </c>
      <c r="R3492">
        <v>135</v>
      </c>
      <c r="S3492">
        <v>224</v>
      </c>
      <c r="T3492">
        <v>3438</v>
      </c>
      <c r="U3492">
        <v>790444</v>
      </c>
      <c r="V3492">
        <v>119</v>
      </c>
      <c r="W3492">
        <v>273</v>
      </c>
      <c r="X3492">
        <v>3250</v>
      </c>
      <c r="Y3492">
        <v>886470</v>
      </c>
      <c r="Z3492">
        <v>104</v>
      </c>
      <c r="AA3492">
        <v>302</v>
      </c>
      <c r="AB3492">
        <v>3140</v>
      </c>
      <c r="AC3492">
        <v>947130</v>
      </c>
      <c r="AD3492">
        <v>78</v>
      </c>
      <c r="AE3492">
        <v>332</v>
      </c>
      <c r="AF3492">
        <v>3225</v>
      </c>
      <c r="AG3492">
        <v>1071210</v>
      </c>
      <c r="AH3492">
        <v>32</v>
      </c>
      <c r="AI3492">
        <v>389</v>
      </c>
      <c r="AJ3492">
        <v>3180</v>
      </c>
      <c r="AK3492">
        <v>1236821</v>
      </c>
      <c r="AP3492">
        <v>3</v>
      </c>
      <c r="AQ3492">
        <v>663</v>
      </c>
      <c r="AR3492">
        <v>2900</v>
      </c>
      <c r="AS3492">
        <v>1939533</v>
      </c>
    </row>
    <row r="3493" spans="1:45" x14ac:dyDescent="0.2">
      <c r="A3493" s="143">
        <v>41751</v>
      </c>
      <c r="B3493">
        <v>7</v>
      </c>
      <c r="C3493">
        <v>116</v>
      </c>
      <c r="D3493">
        <v>3650</v>
      </c>
      <c r="E3493">
        <v>425229</v>
      </c>
      <c r="F3493">
        <v>35</v>
      </c>
      <c r="G3493">
        <v>143</v>
      </c>
      <c r="H3493">
        <v>3633</v>
      </c>
      <c r="I3493">
        <v>514489</v>
      </c>
      <c r="J3493">
        <v>53</v>
      </c>
      <c r="K3493">
        <v>168</v>
      </c>
      <c r="L3493">
        <v>3512</v>
      </c>
      <c r="M3493">
        <v>598974</v>
      </c>
      <c r="N3493">
        <v>86</v>
      </c>
      <c r="O3493">
        <v>200</v>
      </c>
      <c r="P3493">
        <v>3542</v>
      </c>
      <c r="Q3493">
        <v>709829</v>
      </c>
      <c r="R3493">
        <v>100</v>
      </c>
      <c r="S3493">
        <v>245</v>
      </c>
      <c r="T3493">
        <v>3500</v>
      </c>
      <c r="U3493">
        <v>857500</v>
      </c>
      <c r="V3493">
        <v>83</v>
      </c>
      <c r="W3493">
        <v>263</v>
      </c>
      <c r="X3493">
        <v>3400</v>
      </c>
      <c r="Y3493">
        <v>896675</v>
      </c>
      <c r="Z3493">
        <v>38</v>
      </c>
      <c r="AA3493">
        <v>299</v>
      </c>
      <c r="AB3493">
        <v>3310</v>
      </c>
      <c r="AC3493">
        <v>990787</v>
      </c>
      <c r="AD3493">
        <v>18</v>
      </c>
      <c r="AE3493">
        <v>352</v>
      </c>
      <c r="AF3493">
        <v>3380</v>
      </c>
      <c r="AG3493">
        <v>1191262</v>
      </c>
      <c r="AH3493">
        <v>19</v>
      </c>
      <c r="AI3493">
        <v>362</v>
      </c>
      <c r="AJ3493">
        <v>3215</v>
      </c>
      <c r="AK3493">
        <v>1216171</v>
      </c>
      <c r="AL3493">
        <v>5</v>
      </c>
      <c r="AM3493">
        <v>400</v>
      </c>
      <c r="AN3493">
        <v>3140</v>
      </c>
      <c r="AO3493">
        <v>1254744</v>
      </c>
      <c r="AP3493">
        <v>2</v>
      </c>
      <c r="AQ3493">
        <v>648</v>
      </c>
      <c r="AR3493">
        <v>3200</v>
      </c>
      <c r="AS3493">
        <v>2075600</v>
      </c>
    </row>
    <row r="3494" spans="1:45" x14ac:dyDescent="0.2">
      <c r="A3494" s="143">
        <v>41757</v>
      </c>
      <c r="AP3494">
        <v>2</v>
      </c>
      <c r="AQ3494">
        <v>639</v>
      </c>
      <c r="AR3494">
        <v>3025</v>
      </c>
      <c r="AS3494">
        <v>1922600</v>
      </c>
    </row>
    <row r="3495" spans="1:45" ht="15" x14ac:dyDescent="0.25">
      <c r="A3495" s="231">
        <v>41758</v>
      </c>
      <c r="B3495">
        <v>44</v>
      </c>
      <c r="C3495">
        <v>116</v>
      </c>
      <c r="D3495">
        <v>3250</v>
      </c>
      <c r="E3495">
        <v>388030</v>
      </c>
      <c r="F3495">
        <v>30</v>
      </c>
      <c r="G3495">
        <v>145</v>
      </c>
      <c r="H3495">
        <v>3433</v>
      </c>
      <c r="I3495">
        <v>509747</v>
      </c>
      <c r="J3495">
        <v>81</v>
      </c>
      <c r="K3495">
        <v>165</v>
      </c>
      <c r="L3495">
        <v>3567</v>
      </c>
      <c r="M3495">
        <v>587415</v>
      </c>
      <c r="N3495">
        <v>288</v>
      </c>
      <c r="O3495">
        <v>201</v>
      </c>
      <c r="P3495">
        <v>3438</v>
      </c>
      <c r="Q3495">
        <v>710584</v>
      </c>
      <c r="R3495">
        <v>112</v>
      </c>
      <c r="S3495">
        <v>234</v>
      </c>
      <c r="T3495">
        <v>3368</v>
      </c>
      <c r="U3495">
        <v>787643</v>
      </c>
      <c r="V3495">
        <v>5</v>
      </c>
      <c r="W3495">
        <v>264</v>
      </c>
      <c r="X3495">
        <v>3325</v>
      </c>
      <c r="Y3495">
        <v>873740</v>
      </c>
      <c r="Z3495">
        <v>84</v>
      </c>
      <c r="AA3495">
        <v>300</v>
      </c>
      <c r="AB3495">
        <v>3377</v>
      </c>
      <c r="AC3495">
        <v>1025492</v>
      </c>
      <c r="AD3495">
        <v>63</v>
      </c>
      <c r="AE3495">
        <v>327</v>
      </c>
      <c r="AF3495">
        <v>3425</v>
      </c>
      <c r="AG3495">
        <v>1121244</v>
      </c>
      <c r="AH3495">
        <v>1</v>
      </c>
      <c r="AI3495">
        <v>396</v>
      </c>
      <c r="AJ3495">
        <v>3080</v>
      </c>
      <c r="AK3495">
        <v>1218680</v>
      </c>
      <c r="AL3495">
        <v>14</v>
      </c>
      <c r="AM3495">
        <v>412</v>
      </c>
      <c r="AN3495">
        <v>3160</v>
      </c>
      <c r="AO3495">
        <v>1316674</v>
      </c>
    </row>
    <row r="3497" spans="1:45" x14ac:dyDescent="0.2">
      <c r="A3497" s="143">
        <v>41760</v>
      </c>
      <c r="B3497" s="54">
        <v>44</v>
      </c>
      <c r="C3497" s="54">
        <v>109</v>
      </c>
      <c r="D3497" s="232">
        <v>3500</v>
      </c>
      <c r="E3497" s="232">
        <v>385767</v>
      </c>
      <c r="F3497">
        <v>24</v>
      </c>
      <c r="G3497">
        <v>132</v>
      </c>
      <c r="H3497">
        <v>3450</v>
      </c>
      <c r="I3497">
        <v>700200</v>
      </c>
      <c r="J3497">
        <v>133</v>
      </c>
      <c r="K3497">
        <v>162</v>
      </c>
      <c r="L3497">
        <v>3529</v>
      </c>
      <c r="M3497">
        <v>570293</v>
      </c>
      <c r="N3497">
        <v>82</v>
      </c>
      <c r="O3497">
        <v>203</v>
      </c>
      <c r="P3497">
        <v>3450</v>
      </c>
      <c r="Q3497">
        <v>700200</v>
      </c>
      <c r="R3497">
        <v>29</v>
      </c>
      <c r="S3497">
        <v>231</v>
      </c>
      <c r="T3497">
        <v>3400</v>
      </c>
      <c r="U3497">
        <v>785400</v>
      </c>
      <c r="V3497">
        <v>23</v>
      </c>
      <c r="W3497">
        <v>266</v>
      </c>
      <c r="X3497">
        <v>3350</v>
      </c>
      <c r="Y3497">
        <v>892200</v>
      </c>
      <c r="AH3497">
        <v>1</v>
      </c>
      <c r="AI3497">
        <v>386</v>
      </c>
      <c r="AJ3497">
        <v>3080</v>
      </c>
      <c r="AK3497">
        <v>1188880</v>
      </c>
    </row>
    <row r="3498" spans="1:45" x14ac:dyDescent="0.2">
      <c r="A3498" s="143">
        <v>41765</v>
      </c>
      <c r="B3498" s="54"/>
      <c r="C3498" s="54"/>
      <c r="D3498" s="232"/>
      <c r="E3498" s="232"/>
      <c r="AL3498">
        <v>15</v>
      </c>
      <c r="AM3498">
        <v>405</v>
      </c>
      <c r="AN3498">
        <v>3370</v>
      </c>
      <c r="AO3498">
        <v>1364850</v>
      </c>
    </row>
    <row r="3499" spans="1:45" x14ac:dyDescent="0.2">
      <c r="A3499" s="143">
        <v>41767</v>
      </c>
      <c r="B3499" s="54">
        <v>50</v>
      </c>
      <c r="C3499" s="54">
        <v>120</v>
      </c>
      <c r="D3499" s="232">
        <v>3310</v>
      </c>
      <c r="E3499" s="232">
        <v>397100</v>
      </c>
      <c r="F3499">
        <v>22</v>
      </c>
      <c r="G3499">
        <v>139</v>
      </c>
      <c r="H3499">
        <v>3500</v>
      </c>
      <c r="I3499">
        <v>486500</v>
      </c>
      <c r="J3499">
        <v>80</v>
      </c>
      <c r="K3499">
        <v>166</v>
      </c>
      <c r="L3499">
        <v>3520</v>
      </c>
      <c r="M3499">
        <v>583380</v>
      </c>
      <c r="N3499">
        <v>198</v>
      </c>
      <c r="O3499">
        <v>199</v>
      </c>
      <c r="P3499">
        <v>3567</v>
      </c>
      <c r="Q3499">
        <v>708717</v>
      </c>
      <c r="R3499">
        <v>82</v>
      </c>
      <c r="S3499">
        <v>233</v>
      </c>
      <c r="T3499">
        <v>3412</v>
      </c>
      <c r="U3499">
        <v>794988</v>
      </c>
      <c r="V3499">
        <v>39</v>
      </c>
      <c r="W3499">
        <v>256</v>
      </c>
      <c r="X3499">
        <v>3325</v>
      </c>
      <c r="Y3499">
        <v>849200</v>
      </c>
      <c r="Z3499">
        <v>38</v>
      </c>
      <c r="AA3499">
        <v>298</v>
      </c>
      <c r="AB3499">
        <v>3450</v>
      </c>
      <c r="AC3499">
        <v>1029825</v>
      </c>
      <c r="AD3499">
        <v>33</v>
      </c>
      <c r="AE3499">
        <v>324</v>
      </c>
      <c r="AF3499">
        <v>3450</v>
      </c>
      <c r="AG3499">
        <v>1117800</v>
      </c>
      <c r="AP3499">
        <v>1</v>
      </c>
      <c r="AQ3499">
        <v>622</v>
      </c>
      <c r="AR3499">
        <v>3320</v>
      </c>
      <c r="AS3499">
        <v>2065040</v>
      </c>
    </row>
    <row r="3500" spans="1:45" x14ac:dyDescent="0.2">
      <c r="A3500" s="143">
        <v>41772</v>
      </c>
      <c r="B3500" s="54"/>
      <c r="C3500" s="54"/>
      <c r="D3500" s="232"/>
      <c r="E3500" s="232"/>
    </row>
    <row r="3501" spans="1:45" x14ac:dyDescent="0.2">
      <c r="A3501" s="143">
        <v>41774</v>
      </c>
      <c r="B3501" s="54">
        <v>34</v>
      </c>
      <c r="C3501" s="54">
        <v>113</v>
      </c>
      <c r="D3501" s="232">
        <v>3480</v>
      </c>
      <c r="E3501" s="232">
        <v>393720</v>
      </c>
      <c r="F3501">
        <v>10</v>
      </c>
      <c r="G3501">
        <v>137</v>
      </c>
      <c r="H3501">
        <v>3650</v>
      </c>
      <c r="I3501">
        <v>500050</v>
      </c>
      <c r="J3501">
        <v>66</v>
      </c>
      <c r="K3501">
        <v>160</v>
      </c>
      <c r="L3501">
        <v>3500</v>
      </c>
      <c r="M3501">
        <v>559700</v>
      </c>
      <c r="N3501">
        <v>14</v>
      </c>
      <c r="O3501">
        <v>200</v>
      </c>
      <c r="P3501">
        <v>3500</v>
      </c>
      <c r="Q3501">
        <v>700150</v>
      </c>
      <c r="R3501">
        <v>40</v>
      </c>
      <c r="S3501">
        <v>234</v>
      </c>
      <c r="T3501">
        <v>3450</v>
      </c>
      <c r="U3501">
        <v>807975</v>
      </c>
      <c r="Z3501">
        <v>39</v>
      </c>
      <c r="AA3501">
        <v>308</v>
      </c>
      <c r="AB3501">
        <v>3290</v>
      </c>
      <c r="AC3501">
        <v>1013020</v>
      </c>
      <c r="AH3501">
        <v>3</v>
      </c>
      <c r="AI3501">
        <v>373</v>
      </c>
      <c r="AJ3501">
        <v>3100</v>
      </c>
      <c r="AK3501">
        <v>1156300</v>
      </c>
      <c r="AP3501">
        <v>1</v>
      </c>
      <c r="AQ3501">
        <v>504</v>
      </c>
      <c r="AR3501">
        <v>3340</v>
      </c>
      <c r="AS3501">
        <v>1683360</v>
      </c>
    </row>
    <row r="3502" spans="1:45" x14ac:dyDescent="0.2">
      <c r="A3502" s="143">
        <v>41779</v>
      </c>
      <c r="B3502" s="54"/>
      <c r="C3502" s="54"/>
      <c r="D3502" s="232"/>
      <c r="E3502" s="232"/>
      <c r="AL3502">
        <v>7</v>
      </c>
      <c r="AM3502">
        <v>422</v>
      </c>
      <c r="AN3502">
        <v>3300</v>
      </c>
      <c r="AO3502">
        <v>1392600</v>
      </c>
      <c r="AP3502">
        <v>1</v>
      </c>
      <c r="AQ3502">
        <v>590</v>
      </c>
      <c r="AR3502">
        <v>3240</v>
      </c>
      <c r="AS3502">
        <v>1911600</v>
      </c>
    </row>
    <row r="3503" spans="1:45" x14ac:dyDescent="0.2">
      <c r="A3503" s="143">
        <v>41781</v>
      </c>
      <c r="B3503" s="54">
        <v>32</v>
      </c>
      <c r="C3503" s="54">
        <v>118</v>
      </c>
      <c r="D3503" s="232">
        <v>3550</v>
      </c>
      <c r="E3503" s="232">
        <v>418150</v>
      </c>
      <c r="F3503">
        <v>55</v>
      </c>
      <c r="G3503">
        <v>140</v>
      </c>
      <c r="H3503">
        <v>3367</v>
      </c>
      <c r="I3503">
        <v>473400</v>
      </c>
      <c r="J3503">
        <v>31</v>
      </c>
      <c r="K3503">
        <v>163</v>
      </c>
      <c r="L3503">
        <v>3650</v>
      </c>
      <c r="M3503">
        <v>594950</v>
      </c>
      <c r="N3503">
        <v>55</v>
      </c>
      <c r="O3503">
        <v>194</v>
      </c>
      <c r="P3503">
        <v>3700</v>
      </c>
      <c r="Q3503">
        <v>716633</v>
      </c>
      <c r="R3503">
        <v>22</v>
      </c>
      <c r="S3503">
        <v>232</v>
      </c>
      <c r="T3503">
        <v>2600</v>
      </c>
      <c r="U3503">
        <v>835200</v>
      </c>
      <c r="V3503">
        <v>15</v>
      </c>
      <c r="W3503">
        <v>253</v>
      </c>
      <c r="X3503">
        <v>3450</v>
      </c>
      <c r="Y3503">
        <v>872850</v>
      </c>
      <c r="Z3503">
        <v>40</v>
      </c>
      <c r="AA3503">
        <v>300</v>
      </c>
      <c r="AB3503">
        <v>3290</v>
      </c>
      <c r="AC3503">
        <v>988750</v>
      </c>
      <c r="AD3503">
        <v>18</v>
      </c>
      <c r="AE3503">
        <v>333</v>
      </c>
      <c r="AF3503">
        <v>3360</v>
      </c>
      <c r="AG3503">
        <v>1118880</v>
      </c>
    </row>
    <row r="3504" spans="1:45" x14ac:dyDescent="0.2">
      <c r="A3504" s="143">
        <v>41786</v>
      </c>
      <c r="B3504" s="54"/>
      <c r="C3504" s="54"/>
      <c r="D3504" s="232"/>
      <c r="E3504" s="232"/>
      <c r="R3504">
        <v>5</v>
      </c>
      <c r="S3504">
        <v>248</v>
      </c>
      <c r="T3504">
        <v>3400</v>
      </c>
      <c r="U3504">
        <v>843200</v>
      </c>
      <c r="AH3504">
        <v>15</v>
      </c>
      <c r="AI3504">
        <v>390</v>
      </c>
      <c r="AJ3504">
        <v>3150</v>
      </c>
      <c r="AK3504">
        <v>1226930</v>
      </c>
      <c r="AL3504">
        <v>15</v>
      </c>
      <c r="AM3504">
        <v>428</v>
      </c>
      <c r="AN3504">
        <v>3280</v>
      </c>
      <c r="AO3504">
        <v>1402900</v>
      </c>
      <c r="AP3504">
        <v>5</v>
      </c>
      <c r="AQ3504">
        <v>483</v>
      </c>
      <c r="AR3504">
        <v>3144</v>
      </c>
      <c r="AS3504">
        <v>1517696</v>
      </c>
    </row>
    <row r="3505" spans="1:45" x14ac:dyDescent="0.2">
      <c r="A3505" s="233">
        <v>41788</v>
      </c>
      <c r="B3505" s="54" t="s">
        <v>175</v>
      </c>
      <c r="C3505" s="54"/>
      <c r="D3505" s="232"/>
      <c r="E3505" s="232"/>
      <c r="F3505">
        <v>73</v>
      </c>
      <c r="G3505">
        <v>142</v>
      </c>
      <c r="H3505">
        <v>3590</v>
      </c>
      <c r="I3505">
        <v>508970</v>
      </c>
      <c r="J3505">
        <v>106</v>
      </c>
      <c r="K3505">
        <v>163</v>
      </c>
      <c r="L3505">
        <v>3642</v>
      </c>
      <c r="M3505">
        <v>592312</v>
      </c>
      <c r="N3505">
        <v>150</v>
      </c>
      <c r="O3505">
        <v>304</v>
      </c>
      <c r="P3505">
        <v>3671</v>
      </c>
      <c r="Q3505">
        <v>747586</v>
      </c>
      <c r="R3505">
        <v>3</v>
      </c>
      <c r="S3505">
        <v>235</v>
      </c>
      <c r="T3505">
        <v>3650</v>
      </c>
      <c r="U3505">
        <v>857750</v>
      </c>
      <c r="V3505">
        <v>81</v>
      </c>
      <c r="W3505">
        <v>271</v>
      </c>
      <c r="X3505">
        <v>3440</v>
      </c>
      <c r="Y3505">
        <v>932120</v>
      </c>
      <c r="Z3505">
        <v>17</v>
      </c>
      <c r="AA3505">
        <v>291</v>
      </c>
      <c r="AB3505">
        <v>3300</v>
      </c>
      <c r="AC3505">
        <v>927300</v>
      </c>
      <c r="AD3505">
        <v>37</v>
      </c>
      <c r="AE3505">
        <v>237</v>
      </c>
      <c r="AF3505">
        <v>3400</v>
      </c>
      <c r="AG3505">
        <v>1112150</v>
      </c>
      <c r="AP3505">
        <v>3</v>
      </c>
      <c r="AQ3505">
        <v>641</v>
      </c>
      <c r="AR3505">
        <v>3240</v>
      </c>
      <c r="AS3505">
        <v>2079647</v>
      </c>
    </row>
    <row r="3506" spans="1:45" x14ac:dyDescent="0.2">
      <c r="A3506" s="143">
        <v>41764</v>
      </c>
      <c r="B3506" s="54"/>
      <c r="C3506" s="54"/>
      <c r="D3506" s="232"/>
      <c r="E3506" s="232"/>
      <c r="AL3506">
        <v>8</v>
      </c>
      <c r="AM3506">
        <v>445</v>
      </c>
      <c r="AN3506">
        <v>3125</v>
      </c>
      <c r="AO3506">
        <v>1388800</v>
      </c>
      <c r="AP3506">
        <v>5</v>
      </c>
      <c r="AQ3506">
        <v>570</v>
      </c>
      <c r="AR3506">
        <v>2962</v>
      </c>
      <c r="AS3506">
        <v>1705180</v>
      </c>
    </row>
    <row r="3507" spans="1:45" x14ac:dyDescent="0.2">
      <c r="A3507" s="143">
        <v>41765</v>
      </c>
      <c r="B3507" s="54">
        <v>4</v>
      </c>
      <c r="C3507" s="54">
        <v>118</v>
      </c>
      <c r="D3507" s="232">
        <v>3425</v>
      </c>
      <c r="E3507" s="232">
        <v>404450</v>
      </c>
      <c r="F3507">
        <v>24</v>
      </c>
      <c r="G3507">
        <v>136</v>
      </c>
      <c r="H3507">
        <v>3600</v>
      </c>
      <c r="I3507">
        <v>488100</v>
      </c>
      <c r="J3507">
        <v>101</v>
      </c>
      <c r="K3507">
        <v>165</v>
      </c>
      <c r="L3507">
        <v>3560</v>
      </c>
      <c r="M3507">
        <v>591519</v>
      </c>
      <c r="N3507">
        <v>84</v>
      </c>
      <c r="O3507">
        <v>200</v>
      </c>
      <c r="P3507">
        <v>3438</v>
      </c>
      <c r="Q3507">
        <v>688546</v>
      </c>
      <c r="R3507">
        <v>129</v>
      </c>
      <c r="S3507">
        <v>231</v>
      </c>
      <c r="T3507">
        <v>3411</v>
      </c>
      <c r="U3507">
        <v>789390</v>
      </c>
      <c r="V3507">
        <v>143</v>
      </c>
      <c r="W3507">
        <v>263</v>
      </c>
      <c r="X3507">
        <v>3388</v>
      </c>
      <c r="Y3507">
        <v>893083</v>
      </c>
      <c r="Z3507">
        <v>23</v>
      </c>
      <c r="AA3507">
        <v>284</v>
      </c>
      <c r="AB3507">
        <v>3120</v>
      </c>
      <c r="AC3507">
        <v>885266</v>
      </c>
      <c r="AD3507">
        <v>37</v>
      </c>
      <c r="AE3507">
        <v>341</v>
      </c>
      <c r="AF3507">
        <v>3207</v>
      </c>
      <c r="AG3507">
        <v>1099599</v>
      </c>
      <c r="AH3507">
        <v>15</v>
      </c>
      <c r="AI3507">
        <v>377</v>
      </c>
      <c r="AJ3507">
        <v>3280</v>
      </c>
      <c r="AK3507">
        <v>1238091</v>
      </c>
    </row>
    <row r="3508" spans="1:45" ht="15" x14ac:dyDescent="0.25">
      <c r="A3508" s="234">
        <v>41771</v>
      </c>
      <c r="B3508" s="54">
        <v>4</v>
      </c>
      <c r="C3508" s="54">
        <v>118</v>
      </c>
      <c r="D3508" s="232">
        <v>3425</v>
      </c>
      <c r="E3508" s="232">
        <v>404450</v>
      </c>
      <c r="F3508">
        <v>24</v>
      </c>
      <c r="G3508">
        <v>136</v>
      </c>
      <c r="H3508">
        <v>3600</v>
      </c>
      <c r="I3508">
        <v>488100</v>
      </c>
      <c r="J3508">
        <v>101</v>
      </c>
      <c r="K3508">
        <v>165</v>
      </c>
      <c r="L3508">
        <v>3560</v>
      </c>
      <c r="M3508">
        <v>591519</v>
      </c>
      <c r="N3508">
        <v>84</v>
      </c>
      <c r="O3508">
        <v>200</v>
      </c>
      <c r="P3508">
        <v>3438</v>
      </c>
      <c r="Q3508">
        <v>688546</v>
      </c>
      <c r="R3508">
        <v>129</v>
      </c>
      <c r="S3508">
        <v>231</v>
      </c>
      <c r="T3508">
        <v>3411</v>
      </c>
      <c r="U3508">
        <v>789390</v>
      </c>
      <c r="V3508">
        <v>143</v>
      </c>
      <c r="W3508">
        <v>263</v>
      </c>
      <c r="X3508">
        <v>3388</v>
      </c>
      <c r="Y3508">
        <v>893083</v>
      </c>
      <c r="Z3508">
        <v>23</v>
      </c>
      <c r="AA3508">
        <v>284</v>
      </c>
      <c r="AB3508">
        <v>3120</v>
      </c>
      <c r="AC3508">
        <v>885266</v>
      </c>
      <c r="AD3508">
        <v>37</v>
      </c>
      <c r="AE3508">
        <v>341</v>
      </c>
      <c r="AF3508">
        <v>3207</v>
      </c>
      <c r="AG3508">
        <v>1099599</v>
      </c>
      <c r="AH3508">
        <v>15</v>
      </c>
      <c r="AI3508">
        <v>377</v>
      </c>
      <c r="AJ3508">
        <v>3280</v>
      </c>
      <c r="AK3508">
        <v>1238091</v>
      </c>
      <c r="AP3508">
        <v>3</v>
      </c>
      <c r="AQ3508">
        <v>622</v>
      </c>
      <c r="AR3508">
        <v>2983</v>
      </c>
      <c r="AS3508">
        <v>1864200</v>
      </c>
    </row>
    <row r="3509" spans="1:45" x14ac:dyDescent="0.2">
      <c r="A3509" s="143">
        <v>41772</v>
      </c>
      <c r="B3509" s="54">
        <v>1</v>
      </c>
      <c r="C3509" s="54">
        <v>88</v>
      </c>
      <c r="D3509" s="232">
        <v>3200</v>
      </c>
      <c r="E3509" s="232">
        <v>281600</v>
      </c>
      <c r="F3509">
        <v>14</v>
      </c>
      <c r="G3509">
        <v>135</v>
      </c>
      <c r="H3509">
        <v>3483</v>
      </c>
      <c r="I3509">
        <v>466121</v>
      </c>
      <c r="J3509">
        <v>86</v>
      </c>
      <c r="K3509">
        <v>159</v>
      </c>
      <c r="L3509">
        <v>3438</v>
      </c>
      <c r="M3509">
        <v>547564</v>
      </c>
      <c r="N3509">
        <v>50</v>
      </c>
      <c r="O3509">
        <v>200</v>
      </c>
      <c r="P3509">
        <v>3462</v>
      </c>
      <c r="Q3509">
        <v>691172</v>
      </c>
      <c r="R3509">
        <v>118</v>
      </c>
      <c r="S3509">
        <v>246</v>
      </c>
      <c r="T3509">
        <v>3500</v>
      </c>
      <c r="U3509">
        <v>867478</v>
      </c>
      <c r="V3509">
        <v>86</v>
      </c>
      <c r="W3509">
        <v>261</v>
      </c>
      <c r="X3509">
        <v>3372</v>
      </c>
      <c r="Y3509">
        <v>883875</v>
      </c>
      <c r="Z3509">
        <v>106</v>
      </c>
      <c r="AA3509">
        <v>302</v>
      </c>
      <c r="AB3509">
        <v>3308</v>
      </c>
      <c r="AC3509">
        <v>1000904</v>
      </c>
      <c r="AD3509">
        <v>79</v>
      </c>
      <c r="AE3509">
        <v>328</v>
      </c>
      <c r="AF3509">
        <v>3368</v>
      </c>
      <c r="AG3509">
        <v>1110150</v>
      </c>
    </row>
    <row r="3510" spans="1:45" x14ac:dyDescent="0.2">
      <c r="A3510" s="143">
        <v>41775</v>
      </c>
      <c r="B3510" s="54"/>
      <c r="C3510" s="54"/>
      <c r="D3510" s="232"/>
      <c r="E3510" s="232"/>
      <c r="N3510">
        <v>1</v>
      </c>
      <c r="O3510">
        <v>194</v>
      </c>
      <c r="P3510">
        <v>3350</v>
      </c>
      <c r="Q3510">
        <v>649900</v>
      </c>
      <c r="AP3510">
        <v>1</v>
      </c>
      <c r="AQ3510">
        <v>592</v>
      </c>
      <c r="AR3510">
        <v>3150</v>
      </c>
      <c r="AS3510">
        <v>1864800</v>
      </c>
    </row>
    <row r="3511" spans="1:45" x14ac:dyDescent="0.2">
      <c r="A3511" s="143">
        <v>41779</v>
      </c>
      <c r="B3511" s="54">
        <v>6</v>
      </c>
      <c r="C3511" s="54">
        <v>115</v>
      </c>
      <c r="D3511" s="232">
        <v>3400</v>
      </c>
      <c r="E3511" s="232">
        <v>391000</v>
      </c>
      <c r="F3511">
        <v>4</v>
      </c>
      <c r="G3511">
        <v>144</v>
      </c>
      <c r="H3511">
        <v>3300</v>
      </c>
      <c r="I3511">
        <v>475200</v>
      </c>
      <c r="J3511">
        <v>32</v>
      </c>
      <c r="K3511">
        <v>171</v>
      </c>
      <c r="L3511">
        <v>3488</v>
      </c>
      <c r="M3511">
        <v>592147</v>
      </c>
      <c r="N3511">
        <v>125</v>
      </c>
      <c r="O3511">
        <v>194</v>
      </c>
      <c r="P3511">
        <v>3589</v>
      </c>
      <c r="Q3511">
        <v>697372</v>
      </c>
      <c r="R3511">
        <v>201</v>
      </c>
      <c r="S3511">
        <v>232</v>
      </c>
      <c r="T3511">
        <v>3421</v>
      </c>
      <c r="U3511">
        <v>803749</v>
      </c>
      <c r="V3511">
        <v>121</v>
      </c>
      <c r="W3511">
        <v>258</v>
      </c>
      <c r="X3511">
        <v>3444</v>
      </c>
      <c r="Y3511">
        <v>890278</v>
      </c>
      <c r="Z3511">
        <v>186</v>
      </c>
      <c r="AA3511">
        <v>298</v>
      </c>
      <c r="AB3511">
        <v>3356</v>
      </c>
      <c r="AC3511">
        <v>999206</v>
      </c>
      <c r="AD3511">
        <v>44</v>
      </c>
      <c r="AE3511">
        <v>330</v>
      </c>
      <c r="AF3511">
        <v>3260</v>
      </c>
      <c r="AG3511">
        <v>1082630</v>
      </c>
      <c r="AH3511">
        <v>73</v>
      </c>
      <c r="AI3511">
        <v>375</v>
      </c>
      <c r="AJ3511">
        <v>3328</v>
      </c>
      <c r="AK3511">
        <v>1278358</v>
      </c>
      <c r="AL3511">
        <v>1</v>
      </c>
      <c r="AM3511">
        <v>480</v>
      </c>
      <c r="AN3511">
        <v>2850</v>
      </c>
      <c r="AO3511">
        <v>1368000</v>
      </c>
      <c r="AP3511">
        <v>6</v>
      </c>
      <c r="AQ3511">
        <v>692</v>
      </c>
      <c r="AR3511">
        <v>3325</v>
      </c>
      <c r="AS3511">
        <v>2312567</v>
      </c>
    </row>
    <row r="3512" spans="1:45" x14ac:dyDescent="0.2">
      <c r="A3512" s="143">
        <v>41782</v>
      </c>
      <c r="B3512" s="54">
        <v>11</v>
      </c>
      <c r="C3512" s="54">
        <v>120</v>
      </c>
      <c r="D3512" s="232">
        <v>3500</v>
      </c>
      <c r="E3512" s="232">
        <v>421273</v>
      </c>
      <c r="J3512">
        <v>10</v>
      </c>
      <c r="K3512">
        <v>168</v>
      </c>
      <c r="L3512">
        <v>3375</v>
      </c>
      <c r="M3512">
        <v>574320</v>
      </c>
      <c r="N3512">
        <v>19</v>
      </c>
      <c r="O3512">
        <v>194</v>
      </c>
      <c r="P3512">
        <v>3925</v>
      </c>
      <c r="Q3512">
        <v>719637</v>
      </c>
      <c r="AD3512">
        <v>20</v>
      </c>
      <c r="AE3512">
        <v>324</v>
      </c>
      <c r="AF3512">
        <v>3300</v>
      </c>
      <c r="AG3512">
        <v>1069200</v>
      </c>
    </row>
    <row r="3513" spans="1:45" x14ac:dyDescent="0.2">
      <c r="A3513" s="143">
        <v>41785</v>
      </c>
      <c r="B3513" s="54"/>
      <c r="C3513" s="54"/>
      <c r="D3513" s="232"/>
      <c r="E3513" s="232"/>
      <c r="AL3513">
        <v>1</v>
      </c>
      <c r="AM3513">
        <v>428</v>
      </c>
      <c r="AN3513">
        <v>3100</v>
      </c>
      <c r="AO3513">
        <v>1326800</v>
      </c>
      <c r="AP3513">
        <v>1</v>
      </c>
      <c r="AQ3513">
        <v>780</v>
      </c>
      <c r="AR3513">
        <v>2900</v>
      </c>
      <c r="AS3513">
        <v>2262000</v>
      </c>
    </row>
    <row r="3514" spans="1:45" x14ac:dyDescent="0.2">
      <c r="A3514" s="233">
        <v>41786</v>
      </c>
      <c r="B3514" s="54">
        <v>12</v>
      </c>
      <c r="C3514" s="54">
        <v>118</v>
      </c>
      <c r="D3514" s="232">
        <v>2683</v>
      </c>
      <c r="E3514" s="232">
        <v>408692</v>
      </c>
      <c r="J3514">
        <v>78</v>
      </c>
      <c r="K3514">
        <v>174</v>
      </c>
      <c r="L3514">
        <v>3512</v>
      </c>
      <c r="M3514">
        <v>613082</v>
      </c>
      <c r="N3514">
        <v>197</v>
      </c>
      <c r="O3514">
        <v>201</v>
      </c>
      <c r="P3514">
        <v>3533</v>
      </c>
      <c r="Q3514">
        <v>713326</v>
      </c>
      <c r="R3514">
        <v>196</v>
      </c>
      <c r="S3514">
        <v>230</v>
      </c>
      <c r="T3514">
        <v>3459</v>
      </c>
      <c r="U3514">
        <v>807004</v>
      </c>
      <c r="V3514">
        <v>185</v>
      </c>
      <c r="W3514">
        <v>267</v>
      </c>
      <c r="X3514">
        <v>3324</v>
      </c>
      <c r="Y3514">
        <v>888667</v>
      </c>
      <c r="Z3514">
        <v>144</v>
      </c>
      <c r="AA3514">
        <v>294</v>
      </c>
      <c r="AB3514">
        <v>3278</v>
      </c>
      <c r="AC3514">
        <v>974005</v>
      </c>
      <c r="AD3514">
        <v>38</v>
      </c>
      <c r="AE3514">
        <v>344</v>
      </c>
      <c r="AF3514">
        <v>3280</v>
      </c>
      <c r="AG3514">
        <v>1128159</v>
      </c>
      <c r="AL3514">
        <v>12</v>
      </c>
      <c r="AM3514">
        <v>438</v>
      </c>
      <c r="AN3514">
        <v>3280</v>
      </c>
      <c r="AO3514">
        <v>1437733</v>
      </c>
      <c r="AP3514">
        <v>2</v>
      </c>
      <c r="AQ3514">
        <v>648</v>
      </c>
      <c r="AR3514">
        <v>3325</v>
      </c>
      <c r="AS3514">
        <v>2158350</v>
      </c>
    </row>
    <row r="3515" spans="1:45" x14ac:dyDescent="0.2">
      <c r="D3515" s="235"/>
    </row>
    <row r="3516" spans="1:45" x14ac:dyDescent="0.2">
      <c r="A3516" s="143">
        <v>41793</v>
      </c>
      <c r="B3516">
        <v>6</v>
      </c>
      <c r="C3516">
        <v>125</v>
      </c>
      <c r="D3516">
        <v>3300</v>
      </c>
      <c r="E3516">
        <v>412500</v>
      </c>
      <c r="F3516">
        <v>9</v>
      </c>
      <c r="G3516">
        <v>144</v>
      </c>
      <c r="H3516">
        <v>3200</v>
      </c>
      <c r="I3516">
        <v>460800</v>
      </c>
      <c r="AP3516">
        <v>4</v>
      </c>
      <c r="AQ3516">
        <v>698</v>
      </c>
      <c r="AR3516">
        <v>3035</v>
      </c>
      <c r="AS3516">
        <v>2114040</v>
      </c>
    </row>
    <row r="3517" spans="1:45" x14ac:dyDescent="0.2">
      <c r="A3517" s="143">
        <v>41795</v>
      </c>
      <c r="B3517">
        <v>22</v>
      </c>
      <c r="C3517">
        <v>129</v>
      </c>
      <c r="D3517">
        <v>3450</v>
      </c>
      <c r="E3517">
        <v>445050</v>
      </c>
      <c r="F3517">
        <v>25</v>
      </c>
      <c r="G3517">
        <v>145</v>
      </c>
      <c r="H3517">
        <v>3550</v>
      </c>
      <c r="I3517">
        <v>514750</v>
      </c>
      <c r="J3517">
        <v>72</v>
      </c>
      <c r="K3517">
        <v>162</v>
      </c>
      <c r="L3517">
        <v>3567</v>
      </c>
      <c r="M3517">
        <v>577900</v>
      </c>
      <c r="N3517">
        <v>143</v>
      </c>
      <c r="O3517">
        <v>205</v>
      </c>
      <c r="P3517">
        <v>3612</v>
      </c>
      <c r="Q3517">
        <v>738975</v>
      </c>
      <c r="R3517">
        <v>24</v>
      </c>
      <c r="S3517">
        <v>222</v>
      </c>
      <c r="T3517">
        <v>3700</v>
      </c>
      <c r="U3517">
        <v>821400</v>
      </c>
      <c r="V3517">
        <v>214</v>
      </c>
      <c r="W3517">
        <v>264</v>
      </c>
      <c r="X3517">
        <v>3394</v>
      </c>
      <c r="Y3517">
        <v>895275</v>
      </c>
      <c r="Z3517">
        <v>89</v>
      </c>
      <c r="AA3517">
        <v>310</v>
      </c>
      <c r="AB3517">
        <v>3316</v>
      </c>
      <c r="AC3517">
        <v>1026484</v>
      </c>
      <c r="AD3517">
        <v>87</v>
      </c>
      <c r="AE3517">
        <v>341</v>
      </c>
      <c r="AF3517">
        <v>3308</v>
      </c>
      <c r="AG3517">
        <v>1128652</v>
      </c>
      <c r="AH3517">
        <v>18</v>
      </c>
      <c r="AI3517">
        <v>376</v>
      </c>
      <c r="AJ3517">
        <v>3300</v>
      </c>
      <c r="AK3517">
        <v>1240800</v>
      </c>
    </row>
    <row r="3518" spans="1:45" x14ac:dyDescent="0.2">
      <c r="A3518" s="143">
        <v>41800</v>
      </c>
      <c r="J3518">
        <v>12</v>
      </c>
      <c r="K3518">
        <v>172</v>
      </c>
      <c r="L3518">
        <v>3350</v>
      </c>
      <c r="M3518">
        <v>576200</v>
      </c>
      <c r="AP3518">
        <v>4</v>
      </c>
      <c r="AQ3518">
        <v>624</v>
      </c>
      <c r="AR3518">
        <v>3155</v>
      </c>
      <c r="AS3518">
        <v>1967920</v>
      </c>
    </row>
    <row r="3519" spans="1:45" x14ac:dyDescent="0.2">
      <c r="A3519" s="143">
        <v>41802</v>
      </c>
      <c r="J3519">
        <v>110</v>
      </c>
      <c r="K3519">
        <v>169</v>
      </c>
      <c r="L3519">
        <v>3590</v>
      </c>
      <c r="M3519">
        <v>604430</v>
      </c>
      <c r="N3519">
        <v>181</v>
      </c>
      <c r="O3519">
        <v>202</v>
      </c>
      <c r="P3519">
        <v>3575</v>
      </c>
      <c r="Q3519">
        <v>723175</v>
      </c>
      <c r="R3519">
        <v>114</v>
      </c>
      <c r="S3519">
        <v>235</v>
      </c>
      <c r="T3519">
        <v>3452</v>
      </c>
      <c r="U3519">
        <v>809752</v>
      </c>
      <c r="V3519">
        <v>110</v>
      </c>
      <c r="W3519">
        <v>169</v>
      </c>
      <c r="X3519">
        <v>1590</v>
      </c>
      <c r="Y3519">
        <v>604430</v>
      </c>
      <c r="Z3519">
        <v>106</v>
      </c>
      <c r="AA3519">
        <v>302</v>
      </c>
      <c r="AB3519">
        <v>3351</v>
      </c>
      <c r="AC3519">
        <v>1012631</v>
      </c>
      <c r="AD3519">
        <v>52</v>
      </c>
      <c r="AE3519">
        <v>346</v>
      </c>
      <c r="AF3519">
        <v>3347</v>
      </c>
      <c r="AG3519">
        <v>1156860</v>
      </c>
      <c r="AH3519">
        <v>18</v>
      </c>
      <c r="AI3519">
        <v>362</v>
      </c>
      <c r="AJ3519">
        <v>3160</v>
      </c>
      <c r="AK3519">
        <v>1143920</v>
      </c>
      <c r="AP3519">
        <v>3</v>
      </c>
      <c r="AQ3519">
        <v>667</v>
      </c>
      <c r="AR3519">
        <v>3053</v>
      </c>
      <c r="AS3519">
        <v>2028160</v>
      </c>
    </row>
    <row r="3520" spans="1:45" x14ac:dyDescent="0.2">
      <c r="A3520" s="143">
        <v>41807</v>
      </c>
      <c r="AP3520">
        <v>1</v>
      </c>
      <c r="AQ3520">
        <v>662</v>
      </c>
      <c r="AR3520">
        <v>3080</v>
      </c>
      <c r="AS3520">
        <v>2038960</v>
      </c>
    </row>
    <row r="3521" spans="1:45" x14ac:dyDescent="0.2">
      <c r="A3521" s="143">
        <v>41809</v>
      </c>
    </row>
    <row r="3522" spans="1:45" x14ac:dyDescent="0.2">
      <c r="A3522" s="143">
        <v>41814</v>
      </c>
      <c r="AP3522">
        <v>1</v>
      </c>
      <c r="AQ3522">
        <v>700</v>
      </c>
      <c r="AR3522">
        <v>2900</v>
      </c>
      <c r="AS3522">
        <v>2030000</v>
      </c>
    </row>
    <row r="3523" spans="1:45" x14ac:dyDescent="0.2">
      <c r="A3523" s="143">
        <v>41816</v>
      </c>
      <c r="B3523">
        <v>29</v>
      </c>
      <c r="C3523">
        <v>118</v>
      </c>
      <c r="D3523">
        <v>3400</v>
      </c>
      <c r="E3523">
        <v>404483</v>
      </c>
      <c r="F3523">
        <v>86</v>
      </c>
      <c r="G3523">
        <v>143</v>
      </c>
      <c r="H3523">
        <v>3600</v>
      </c>
      <c r="I3523">
        <v>515925</v>
      </c>
      <c r="J3523">
        <v>149</v>
      </c>
      <c r="K3523">
        <v>160</v>
      </c>
      <c r="L3523">
        <v>3629</v>
      </c>
      <c r="M3523">
        <v>581693</v>
      </c>
      <c r="N3523">
        <v>48</v>
      </c>
      <c r="O3523">
        <v>196</v>
      </c>
      <c r="P3523">
        <v>3700</v>
      </c>
      <c r="Q3523">
        <v>726825</v>
      </c>
      <c r="R3523">
        <v>61</v>
      </c>
      <c r="S3523">
        <v>234</v>
      </c>
      <c r="T3523">
        <v>3362</v>
      </c>
      <c r="U3523">
        <v>787350</v>
      </c>
      <c r="V3523">
        <v>103</v>
      </c>
      <c r="W3523">
        <v>266</v>
      </c>
      <c r="X3523">
        <v>3375</v>
      </c>
      <c r="Y3523">
        <v>898842</v>
      </c>
      <c r="Z3523">
        <v>18</v>
      </c>
      <c r="AA3523">
        <v>283</v>
      </c>
      <c r="AB3523">
        <v>3300</v>
      </c>
      <c r="AC3523">
        <v>933900</v>
      </c>
      <c r="AD3523">
        <v>41</v>
      </c>
      <c r="AE3523">
        <v>344</v>
      </c>
      <c r="AF3523">
        <v>3250</v>
      </c>
      <c r="AG3523">
        <v>1116567</v>
      </c>
      <c r="AP3523">
        <v>4</v>
      </c>
      <c r="AQ3523">
        <v>676</v>
      </c>
      <c r="AR3523">
        <v>2840</v>
      </c>
      <c r="AS3523">
        <v>1919940</v>
      </c>
    </row>
    <row r="3524" spans="1:45" x14ac:dyDescent="0.2">
      <c r="A3524" s="143">
        <v>41793</v>
      </c>
      <c r="B3524">
        <v>12</v>
      </c>
      <c r="C3524">
        <v>118</v>
      </c>
      <c r="D3524">
        <v>3375</v>
      </c>
      <c r="E3524">
        <v>398625</v>
      </c>
      <c r="F3524">
        <v>10</v>
      </c>
      <c r="G3524">
        <v>147</v>
      </c>
      <c r="H3524">
        <v>3500</v>
      </c>
      <c r="I3524">
        <v>509120</v>
      </c>
      <c r="J3524">
        <v>113</v>
      </c>
      <c r="K3524">
        <v>167</v>
      </c>
      <c r="L3524">
        <v>3475</v>
      </c>
      <c r="M3524">
        <v>594147</v>
      </c>
      <c r="N3524">
        <v>206</v>
      </c>
      <c r="O3524">
        <v>209</v>
      </c>
      <c r="P3524">
        <v>3538</v>
      </c>
      <c r="Q3524">
        <v>755058</v>
      </c>
      <c r="R3524">
        <v>89</v>
      </c>
      <c r="S3524">
        <v>230</v>
      </c>
      <c r="T3524">
        <v>3542</v>
      </c>
      <c r="U3524">
        <v>815398</v>
      </c>
      <c r="V3524">
        <v>33</v>
      </c>
      <c r="W3524">
        <v>262</v>
      </c>
      <c r="X3524">
        <v>3400</v>
      </c>
      <c r="Y3524">
        <v>891624</v>
      </c>
      <c r="Z3524">
        <v>68</v>
      </c>
      <c r="AA3524">
        <v>298</v>
      </c>
      <c r="AB3524">
        <v>3372</v>
      </c>
      <c r="AC3524">
        <v>1013419</v>
      </c>
      <c r="AD3524">
        <v>88</v>
      </c>
      <c r="AE3524">
        <v>327</v>
      </c>
      <c r="AF3524">
        <v>3351</v>
      </c>
      <c r="AG3524">
        <v>1126520</v>
      </c>
      <c r="AH3524">
        <v>7</v>
      </c>
      <c r="AI3524">
        <v>381</v>
      </c>
      <c r="AJ3524">
        <v>3280</v>
      </c>
      <c r="AK3524">
        <v>1270629</v>
      </c>
      <c r="AL3524">
        <v>19</v>
      </c>
      <c r="AM3524">
        <v>433</v>
      </c>
      <c r="AN3524">
        <v>3305</v>
      </c>
      <c r="AO3524">
        <v>1417014</v>
      </c>
      <c r="AP3524">
        <v>3</v>
      </c>
      <c r="AQ3524">
        <v>575</v>
      </c>
      <c r="AR3524">
        <v>3083</v>
      </c>
      <c r="AS3524">
        <v>1778567</v>
      </c>
    </row>
    <row r="3525" spans="1:45" x14ac:dyDescent="0.2">
      <c r="A3525" s="143">
        <v>41800</v>
      </c>
      <c r="B3525">
        <v>16</v>
      </c>
      <c r="C3525">
        <v>128</v>
      </c>
      <c r="D3525">
        <v>3400</v>
      </c>
      <c r="E3525">
        <v>434250</v>
      </c>
      <c r="F3525">
        <v>76</v>
      </c>
      <c r="G3525">
        <v>139</v>
      </c>
      <c r="H3525">
        <v>3483</v>
      </c>
      <c r="I3525">
        <v>484751</v>
      </c>
      <c r="J3525">
        <v>24</v>
      </c>
      <c r="K3525">
        <v>153</v>
      </c>
      <c r="L3525">
        <v>3600</v>
      </c>
      <c r="M3525">
        <v>549300</v>
      </c>
      <c r="N3525">
        <v>195</v>
      </c>
      <c r="O3525">
        <v>199</v>
      </c>
      <c r="P3525">
        <v>3630</v>
      </c>
      <c r="Q3525">
        <v>725479</v>
      </c>
      <c r="R3525">
        <v>184</v>
      </c>
      <c r="S3525">
        <v>236</v>
      </c>
      <c r="T3525">
        <v>3530</v>
      </c>
      <c r="U3525">
        <v>838618</v>
      </c>
      <c r="V3525">
        <v>104</v>
      </c>
      <c r="W3525">
        <v>269</v>
      </c>
      <c r="X3525">
        <v>3510</v>
      </c>
      <c r="Y3525">
        <v>944595</v>
      </c>
      <c r="Z3525">
        <v>228</v>
      </c>
      <c r="AA3525">
        <v>295</v>
      </c>
      <c r="AB3525">
        <v>3389</v>
      </c>
      <c r="AC3525">
        <v>1002323</v>
      </c>
      <c r="AD3525">
        <v>52</v>
      </c>
      <c r="AE3525">
        <v>340</v>
      </c>
      <c r="AF3525">
        <v>3367</v>
      </c>
      <c r="AG3525">
        <v>1144068</v>
      </c>
      <c r="AH3525">
        <v>15</v>
      </c>
      <c r="AI3525">
        <v>372</v>
      </c>
      <c r="AJ3525">
        <v>3360</v>
      </c>
      <c r="AK3525">
        <v>1249024</v>
      </c>
      <c r="AP3525">
        <v>3</v>
      </c>
      <c r="AQ3525">
        <v>649</v>
      </c>
      <c r="AR3525">
        <v>3167</v>
      </c>
      <c r="AS3525">
        <v>2056133</v>
      </c>
    </row>
    <row r="3526" spans="1:45" x14ac:dyDescent="0.2">
      <c r="A3526" s="143">
        <v>41803</v>
      </c>
      <c r="N3526">
        <v>10</v>
      </c>
      <c r="O3526">
        <v>181</v>
      </c>
      <c r="P3526">
        <v>3350</v>
      </c>
      <c r="Q3526">
        <v>607020</v>
      </c>
      <c r="R3526">
        <v>6</v>
      </c>
      <c r="S3526">
        <v>240</v>
      </c>
      <c r="T3526">
        <v>3350</v>
      </c>
      <c r="U3526">
        <v>804000</v>
      </c>
      <c r="AP3526">
        <v>2</v>
      </c>
      <c r="AQ3526">
        <v>716</v>
      </c>
      <c r="AR3526">
        <v>3125</v>
      </c>
      <c r="AS3526">
        <v>2242750</v>
      </c>
    </row>
    <row r="3527" spans="1:45" x14ac:dyDescent="0.2">
      <c r="A3527" s="143">
        <v>41806</v>
      </c>
      <c r="AP3527">
        <v>4</v>
      </c>
      <c r="AQ3527">
        <v>579</v>
      </c>
      <c r="AR3527">
        <v>3025</v>
      </c>
      <c r="AS3527">
        <v>1746125</v>
      </c>
    </row>
    <row r="3528" spans="1:45" x14ac:dyDescent="0.2">
      <c r="A3528" s="143">
        <v>41807</v>
      </c>
      <c r="B3528">
        <v>5</v>
      </c>
      <c r="C3528">
        <v>104</v>
      </c>
      <c r="D3528">
        <v>4100</v>
      </c>
      <c r="E3528">
        <v>426400</v>
      </c>
      <c r="F3528">
        <v>61</v>
      </c>
      <c r="G3528">
        <v>144</v>
      </c>
      <c r="H3528">
        <v>3550</v>
      </c>
      <c r="I3528">
        <v>510492</v>
      </c>
      <c r="J3528">
        <v>64</v>
      </c>
      <c r="K3528">
        <v>162</v>
      </c>
      <c r="L3528">
        <v>3580</v>
      </c>
      <c r="M3528">
        <v>582745</v>
      </c>
      <c r="N3528">
        <v>235</v>
      </c>
      <c r="O3528">
        <v>203</v>
      </c>
      <c r="P3528">
        <v>3614</v>
      </c>
      <c r="Q3528">
        <v>738286</v>
      </c>
      <c r="R3528">
        <v>163</v>
      </c>
      <c r="S3528">
        <v>238</v>
      </c>
      <c r="T3528">
        <v>3564</v>
      </c>
      <c r="U3528">
        <v>846465</v>
      </c>
      <c r="V3528">
        <v>108</v>
      </c>
      <c r="W3528">
        <v>268</v>
      </c>
      <c r="X3528">
        <v>3440</v>
      </c>
      <c r="Y3528">
        <v>928107</v>
      </c>
      <c r="Z3528">
        <v>116</v>
      </c>
      <c r="AA3528">
        <v>295</v>
      </c>
      <c r="AB3528">
        <v>3246</v>
      </c>
      <c r="AC3528">
        <v>953810</v>
      </c>
      <c r="AD3528">
        <v>93</v>
      </c>
      <c r="AE3528">
        <v>336</v>
      </c>
      <c r="AF3528">
        <v>3248</v>
      </c>
      <c r="AG3528">
        <v>1092405</v>
      </c>
      <c r="AH3528">
        <v>21</v>
      </c>
      <c r="AI3528">
        <v>378</v>
      </c>
      <c r="AJ3528">
        <v>3275</v>
      </c>
      <c r="AK3528">
        <v>1245562</v>
      </c>
      <c r="AL3528">
        <v>16</v>
      </c>
      <c r="AM3528">
        <v>424</v>
      </c>
      <c r="AN3528">
        <v>3135</v>
      </c>
      <c r="AO3528">
        <v>1361346</v>
      </c>
      <c r="AP3528">
        <v>3</v>
      </c>
      <c r="AQ3528">
        <v>564</v>
      </c>
      <c r="AR3528">
        <v>2817</v>
      </c>
      <c r="AS3528">
        <v>1579067</v>
      </c>
    </row>
    <row r="3529" spans="1:45" x14ac:dyDescent="0.2">
      <c r="A3529" s="143">
        <v>41810</v>
      </c>
      <c r="F3529">
        <v>14</v>
      </c>
      <c r="G3529">
        <v>146</v>
      </c>
      <c r="H3529">
        <v>3075</v>
      </c>
      <c r="I3529">
        <v>449686</v>
      </c>
      <c r="J3529">
        <v>28</v>
      </c>
      <c r="K3529">
        <v>164</v>
      </c>
      <c r="L3529">
        <v>3300</v>
      </c>
      <c r="M3529">
        <v>541907</v>
      </c>
      <c r="N3529">
        <v>32</v>
      </c>
      <c r="O3529">
        <v>202</v>
      </c>
      <c r="P3529">
        <v>3350</v>
      </c>
      <c r="Q3529">
        <v>668881</v>
      </c>
      <c r="R3529">
        <v>70</v>
      </c>
      <c r="S3529">
        <v>241</v>
      </c>
      <c r="T3529">
        <v>3388</v>
      </c>
      <c r="U3529">
        <v>819546</v>
      </c>
      <c r="V3529">
        <v>235</v>
      </c>
      <c r="W3529">
        <v>261</v>
      </c>
      <c r="X3529">
        <v>3194</v>
      </c>
      <c r="Y3529">
        <v>853959</v>
      </c>
      <c r="Z3529">
        <v>37</v>
      </c>
      <c r="AA3529">
        <v>292</v>
      </c>
      <c r="AB3529">
        <v>3190</v>
      </c>
      <c r="AC3529">
        <v>935090</v>
      </c>
      <c r="AD3529">
        <v>1</v>
      </c>
      <c r="AE3529">
        <v>338</v>
      </c>
      <c r="AF3529">
        <v>3200</v>
      </c>
      <c r="AG3529">
        <v>1081600</v>
      </c>
    </row>
    <row r="3531" spans="1:45" x14ac:dyDescent="0.2">
      <c r="A3531" s="143">
        <v>41821</v>
      </c>
      <c r="AH3531">
        <v>11</v>
      </c>
      <c r="AI3531">
        <v>363</v>
      </c>
      <c r="AJ3531">
        <v>3100</v>
      </c>
      <c r="AK3531">
        <v>1125300</v>
      </c>
      <c r="AL3531">
        <v>30</v>
      </c>
      <c r="AM3531">
        <v>416</v>
      </c>
      <c r="AN3531">
        <v>3045</v>
      </c>
      <c r="AO3531">
        <v>1268270</v>
      </c>
      <c r="AP3531">
        <v>1</v>
      </c>
      <c r="AQ3531">
        <v>794</v>
      </c>
      <c r="AR3531">
        <v>2840</v>
      </c>
      <c r="AS3531">
        <v>2254960</v>
      </c>
    </row>
    <row r="3532" spans="1:45" x14ac:dyDescent="0.2">
      <c r="A3532" s="143">
        <v>41823</v>
      </c>
      <c r="F3532">
        <v>10</v>
      </c>
      <c r="G3532">
        <v>139</v>
      </c>
      <c r="H3532">
        <v>3575</v>
      </c>
      <c r="I3532">
        <v>497025</v>
      </c>
      <c r="J3532">
        <v>111</v>
      </c>
      <c r="K3532">
        <v>169</v>
      </c>
      <c r="L3532">
        <v>3800</v>
      </c>
      <c r="M3532">
        <v>642608</v>
      </c>
      <c r="N3532">
        <v>91</v>
      </c>
      <c r="O3532">
        <v>193</v>
      </c>
      <c r="P3532">
        <v>3630</v>
      </c>
      <c r="Q3532">
        <v>702490</v>
      </c>
      <c r="R3532">
        <v>71</v>
      </c>
      <c r="S3532">
        <v>237</v>
      </c>
      <c r="T3532">
        <v>3500</v>
      </c>
      <c r="U3532">
        <v>827383</v>
      </c>
      <c r="V3532">
        <v>44</v>
      </c>
      <c r="W3532">
        <v>268</v>
      </c>
      <c r="X3532">
        <v>3375</v>
      </c>
      <c r="Y3532">
        <v>902625</v>
      </c>
      <c r="Z3532">
        <v>98</v>
      </c>
      <c r="AA3532">
        <v>298</v>
      </c>
      <c r="AB3532">
        <v>3375</v>
      </c>
      <c r="AC3532">
        <v>1003017</v>
      </c>
      <c r="AP3532">
        <v>4</v>
      </c>
      <c r="AQ3532">
        <v>562</v>
      </c>
      <c r="AR3532">
        <v>2980</v>
      </c>
      <c r="AS3532">
        <v>1673200</v>
      </c>
    </row>
    <row r="3533" spans="1:45" x14ac:dyDescent="0.2">
      <c r="A3533" s="143">
        <v>41828</v>
      </c>
      <c r="V3533">
        <v>21</v>
      </c>
      <c r="W3533">
        <v>272</v>
      </c>
      <c r="X3533">
        <v>3450</v>
      </c>
      <c r="AL3533">
        <v>16</v>
      </c>
      <c r="AM3533">
        <v>426</v>
      </c>
      <c r="AN3533">
        <v>3080</v>
      </c>
      <c r="AO3533">
        <v>1312080</v>
      </c>
      <c r="AP3533">
        <v>16</v>
      </c>
      <c r="AQ3533">
        <v>614</v>
      </c>
      <c r="AR3533">
        <v>2897</v>
      </c>
      <c r="AS3533">
        <v>1760629</v>
      </c>
    </row>
    <row r="3534" spans="1:45" x14ac:dyDescent="0.2">
      <c r="A3534" s="143">
        <v>41830</v>
      </c>
      <c r="B3534">
        <v>84</v>
      </c>
      <c r="C3534">
        <v>120</v>
      </c>
      <c r="D3534">
        <v>3688</v>
      </c>
      <c r="E3534">
        <v>441550</v>
      </c>
      <c r="F3534">
        <v>64</v>
      </c>
      <c r="G3534">
        <v>140</v>
      </c>
      <c r="H3534">
        <v>3675</v>
      </c>
      <c r="I3534">
        <v>514450</v>
      </c>
      <c r="J3534">
        <v>291</v>
      </c>
      <c r="K3534">
        <v>167</v>
      </c>
      <c r="L3534">
        <v>3615</v>
      </c>
      <c r="M3534">
        <v>602362</v>
      </c>
      <c r="N3534">
        <v>256</v>
      </c>
      <c r="O3534">
        <v>201</v>
      </c>
      <c r="P3534">
        <v>3550</v>
      </c>
      <c r="Q3534">
        <v>712653</v>
      </c>
      <c r="R3534">
        <v>159</v>
      </c>
      <c r="S3534">
        <v>240</v>
      </c>
      <c r="T3534">
        <v>3456</v>
      </c>
      <c r="U3534">
        <v>828062</v>
      </c>
      <c r="V3534">
        <v>78</v>
      </c>
      <c r="W3534">
        <v>258</v>
      </c>
      <c r="X3534">
        <v>3438</v>
      </c>
      <c r="Y3534">
        <v>886912</v>
      </c>
      <c r="Z3534">
        <v>104</v>
      </c>
      <c r="AA3534">
        <v>287</v>
      </c>
      <c r="AB3534">
        <v>3342</v>
      </c>
      <c r="AC3534">
        <v>960000</v>
      </c>
      <c r="AD3534">
        <v>60</v>
      </c>
      <c r="AE3534">
        <v>322</v>
      </c>
      <c r="AF3534">
        <v>3360</v>
      </c>
      <c r="AG3534">
        <v>1081175</v>
      </c>
      <c r="AH3534">
        <v>8</v>
      </c>
      <c r="AI3534">
        <v>386</v>
      </c>
      <c r="AJ3534">
        <v>3220</v>
      </c>
      <c r="AK3534">
        <v>1242680</v>
      </c>
      <c r="AL3534">
        <v>14</v>
      </c>
      <c r="AM3534">
        <v>448</v>
      </c>
      <c r="AN3534">
        <v>3180</v>
      </c>
      <c r="AO3534">
        <v>1424640</v>
      </c>
    </row>
    <row r="3535" spans="1:45" x14ac:dyDescent="0.2">
      <c r="A3535" s="143"/>
      <c r="V3535">
        <v>30</v>
      </c>
      <c r="W3535">
        <v>260</v>
      </c>
      <c r="X3535">
        <v>3350</v>
      </c>
      <c r="Y3535">
        <v>869200</v>
      </c>
    </row>
    <row r="3536" spans="1:45" x14ac:dyDescent="0.2">
      <c r="A3536" s="143">
        <v>41835</v>
      </c>
      <c r="AP3536">
        <v>1</v>
      </c>
      <c r="AQ3536">
        <v>534</v>
      </c>
      <c r="AR3536">
        <v>2880</v>
      </c>
      <c r="AS3536">
        <v>1537920</v>
      </c>
    </row>
    <row r="3537" spans="1:45" x14ac:dyDescent="0.2">
      <c r="A3537" s="143">
        <v>41837</v>
      </c>
      <c r="B3537">
        <v>39</v>
      </c>
      <c r="C3537">
        <v>114</v>
      </c>
      <c r="D3537">
        <v>3625</v>
      </c>
      <c r="E3537">
        <v>416900</v>
      </c>
      <c r="F3537">
        <v>113</v>
      </c>
      <c r="G3537">
        <v>146</v>
      </c>
      <c r="H3537">
        <v>3600</v>
      </c>
      <c r="I3537">
        <v>524650</v>
      </c>
      <c r="J3537">
        <v>47</v>
      </c>
      <c r="K3537">
        <v>171</v>
      </c>
      <c r="L3537">
        <v>3575</v>
      </c>
      <c r="M3537">
        <v>611025</v>
      </c>
      <c r="N3537">
        <v>192</v>
      </c>
      <c r="O3537">
        <v>196</v>
      </c>
      <c r="P3537">
        <v>3465</v>
      </c>
      <c r="Q3537">
        <v>678005</v>
      </c>
      <c r="R3537">
        <v>184</v>
      </c>
      <c r="S3537">
        <v>235</v>
      </c>
      <c r="T3537">
        <v>3383</v>
      </c>
      <c r="U3537">
        <v>795172</v>
      </c>
      <c r="V3537">
        <v>101</v>
      </c>
      <c r="W3537">
        <v>255</v>
      </c>
      <c r="X3537">
        <v>3340</v>
      </c>
      <c r="Y3537">
        <v>853020</v>
      </c>
      <c r="Z3537">
        <v>157</v>
      </c>
      <c r="AA3537">
        <v>299</v>
      </c>
      <c r="AB3537">
        <v>3233</v>
      </c>
      <c r="AC3537">
        <v>968000</v>
      </c>
      <c r="AD3537">
        <v>72</v>
      </c>
      <c r="AE3537">
        <v>344</v>
      </c>
      <c r="AF3537">
        <v>3162</v>
      </c>
      <c r="AG3537">
        <v>1088200</v>
      </c>
      <c r="AL3537">
        <v>13</v>
      </c>
      <c r="AM3537">
        <v>417</v>
      </c>
      <c r="AN3537">
        <v>3000</v>
      </c>
      <c r="AO3537">
        <v>1251000</v>
      </c>
      <c r="AP3537">
        <v>1</v>
      </c>
      <c r="AQ3537">
        <v>838</v>
      </c>
      <c r="AR3537">
        <v>2840</v>
      </c>
      <c r="AS3537">
        <v>2379920</v>
      </c>
    </row>
    <row r="3538" spans="1:45" x14ac:dyDescent="0.2">
      <c r="A3538" s="143"/>
      <c r="R3538">
        <v>19</v>
      </c>
      <c r="S3538">
        <v>248</v>
      </c>
      <c r="T3538">
        <v>3350</v>
      </c>
      <c r="U3538">
        <v>830800</v>
      </c>
      <c r="V3538">
        <v>45</v>
      </c>
      <c r="W3538">
        <v>268</v>
      </c>
      <c r="X3538">
        <v>3300</v>
      </c>
      <c r="Y3538">
        <v>886050</v>
      </c>
    </row>
    <row r="3539" spans="1:45" x14ac:dyDescent="0.2">
      <c r="A3539" s="143">
        <v>41842</v>
      </c>
      <c r="AL3539">
        <v>30</v>
      </c>
      <c r="AM3539">
        <v>445</v>
      </c>
      <c r="AN3539">
        <v>3047</v>
      </c>
      <c r="AO3539">
        <v>1355580</v>
      </c>
      <c r="AP3539">
        <v>2</v>
      </c>
      <c r="AQ3539">
        <v>686</v>
      </c>
      <c r="AR3539">
        <v>2760</v>
      </c>
      <c r="AS3539">
        <v>1891920</v>
      </c>
    </row>
    <row r="3540" spans="1:45" x14ac:dyDescent="0.2">
      <c r="A3540" s="143">
        <v>41844</v>
      </c>
      <c r="F3540">
        <v>111</v>
      </c>
      <c r="G3540">
        <v>142</v>
      </c>
      <c r="H3540">
        <v>3330</v>
      </c>
      <c r="I3540">
        <v>472510</v>
      </c>
      <c r="J3540">
        <v>193</v>
      </c>
      <c r="K3540">
        <v>163</v>
      </c>
      <c r="L3540">
        <v>3355</v>
      </c>
      <c r="M3540">
        <v>547280</v>
      </c>
      <c r="N3540">
        <v>216</v>
      </c>
      <c r="O3540">
        <v>199</v>
      </c>
      <c r="P3540">
        <v>3251</v>
      </c>
      <c r="Q3540">
        <v>647845</v>
      </c>
      <c r="R3540">
        <v>80</v>
      </c>
      <c r="S3540">
        <v>231</v>
      </c>
      <c r="T3540">
        <v>3112</v>
      </c>
      <c r="U3540">
        <v>717800</v>
      </c>
      <c r="V3540">
        <v>85</v>
      </c>
      <c r="W3540">
        <v>256</v>
      </c>
      <c r="X3540">
        <v>3158</v>
      </c>
      <c r="Y3540">
        <v>807472</v>
      </c>
      <c r="Z3540">
        <v>153</v>
      </c>
      <c r="AA3540">
        <v>291</v>
      </c>
      <c r="AB3540">
        <v>3072</v>
      </c>
      <c r="AC3540">
        <v>894252</v>
      </c>
      <c r="AD3540">
        <v>36</v>
      </c>
      <c r="AE3540">
        <v>324</v>
      </c>
      <c r="AF3540">
        <v>3110</v>
      </c>
      <c r="AG3540">
        <v>1005910</v>
      </c>
      <c r="AH3540">
        <v>37</v>
      </c>
      <c r="AI3540">
        <v>362</v>
      </c>
      <c r="AJ3540">
        <v>3090</v>
      </c>
      <c r="AK3540">
        <v>1117050</v>
      </c>
      <c r="AP3540">
        <v>3</v>
      </c>
      <c r="AQ3540">
        <v>634</v>
      </c>
      <c r="AR3540">
        <v>2967</v>
      </c>
      <c r="AS3540">
        <v>1879667</v>
      </c>
    </row>
    <row r="3541" spans="1:45" x14ac:dyDescent="0.2">
      <c r="A3541" s="143">
        <v>41849</v>
      </c>
      <c r="N3541">
        <v>6</v>
      </c>
      <c r="O3541">
        <v>182</v>
      </c>
      <c r="P3541">
        <v>3000</v>
      </c>
      <c r="Q3541">
        <v>546000</v>
      </c>
      <c r="AL3541">
        <v>63</v>
      </c>
      <c r="AM3541">
        <v>475</v>
      </c>
      <c r="AN3541">
        <v>3025</v>
      </c>
      <c r="AO3541">
        <v>1437318</v>
      </c>
      <c r="AP3541">
        <v>3</v>
      </c>
      <c r="AQ3541">
        <v>823</v>
      </c>
      <c r="AR3541">
        <v>2820</v>
      </c>
      <c r="AS3541">
        <v>2321360</v>
      </c>
    </row>
    <row r="3542" spans="1:45" x14ac:dyDescent="0.2">
      <c r="A3542" s="143">
        <v>41851</v>
      </c>
      <c r="B3542">
        <v>9</v>
      </c>
      <c r="C3542">
        <v>118</v>
      </c>
      <c r="D3542">
        <v>3400</v>
      </c>
      <c r="E3542">
        <v>401200</v>
      </c>
      <c r="F3542">
        <v>13</v>
      </c>
      <c r="G3542">
        <v>140</v>
      </c>
      <c r="H3542">
        <v>3625</v>
      </c>
      <c r="I3542">
        <v>506825</v>
      </c>
      <c r="J3542">
        <v>129</v>
      </c>
      <c r="K3542">
        <v>164</v>
      </c>
      <c r="L3542">
        <v>3350</v>
      </c>
      <c r="M3542">
        <v>548442</v>
      </c>
      <c r="N3542">
        <v>153</v>
      </c>
      <c r="O3542">
        <v>201</v>
      </c>
      <c r="P3542">
        <v>3386</v>
      </c>
      <c r="Q3542">
        <v>679871</v>
      </c>
      <c r="R3542">
        <v>49</v>
      </c>
      <c r="S3542">
        <v>239</v>
      </c>
      <c r="T3542">
        <v>3400</v>
      </c>
      <c r="U3542">
        <v>812250</v>
      </c>
      <c r="V3542">
        <v>60</v>
      </c>
      <c r="W3542">
        <v>275</v>
      </c>
      <c r="X3542">
        <v>3183</v>
      </c>
      <c r="Y3542">
        <v>874233</v>
      </c>
      <c r="Z3542">
        <v>60</v>
      </c>
      <c r="AA3542">
        <v>310</v>
      </c>
      <c r="AB3542">
        <v>3167</v>
      </c>
      <c r="AC3542">
        <v>982713</v>
      </c>
      <c r="AD3542">
        <v>49</v>
      </c>
      <c r="AE3542">
        <v>347</v>
      </c>
      <c r="AF3542">
        <v>3260</v>
      </c>
      <c r="AG3542">
        <v>1130800</v>
      </c>
      <c r="AH3542">
        <v>24</v>
      </c>
      <c r="AI3542">
        <v>370</v>
      </c>
      <c r="AJ3542">
        <v>3100</v>
      </c>
      <c r="AK3542">
        <v>1147360</v>
      </c>
      <c r="AP3542">
        <v>4</v>
      </c>
      <c r="AQ3542">
        <v>640</v>
      </c>
      <c r="AR3542">
        <v>2925</v>
      </c>
      <c r="AS3542">
        <v>1870950</v>
      </c>
    </row>
    <row r="3543" spans="1:45" x14ac:dyDescent="0.2">
      <c r="A3543" s="143">
        <v>41821</v>
      </c>
      <c r="B3543">
        <v>6</v>
      </c>
      <c r="C3543">
        <v>122</v>
      </c>
      <c r="D3543">
        <v>3750</v>
      </c>
      <c r="E3543">
        <v>458750</v>
      </c>
      <c r="F3543">
        <v>60</v>
      </c>
      <c r="G3543">
        <v>141</v>
      </c>
      <c r="H3543">
        <v>3600</v>
      </c>
      <c r="I3543">
        <v>507747</v>
      </c>
      <c r="J3543">
        <v>64</v>
      </c>
      <c r="K3543">
        <v>160</v>
      </c>
      <c r="L3543">
        <v>3638</v>
      </c>
      <c r="M3543">
        <v>596673</v>
      </c>
      <c r="N3543">
        <v>156</v>
      </c>
      <c r="O3543">
        <v>197</v>
      </c>
      <c r="P3543">
        <v>3606</v>
      </c>
      <c r="Q3543">
        <v>717671</v>
      </c>
      <c r="R3543">
        <v>188</v>
      </c>
      <c r="S3543">
        <v>233</v>
      </c>
      <c r="T3543">
        <v>3638</v>
      </c>
      <c r="U3543">
        <v>850106</v>
      </c>
      <c r="V3543">
        <v>217</v>
      </c>
      <c r="W3543">
        <v>262</v>
      </c>
      <c r="X3543">
        <v>3516</v>
      </c>
      <c r="Y3543">
        <v>919570</v>
      </c>
      <c r="Z3543">
        <v>126</v>
      </c>
      <c r="AA3543">
        <v>294</v>
      </c>
      <c r="AB3543">
        <v>3318</v>
      </c>
      <c r="AC3543">
        <v>989444</v>
      </c>
      <c r="AD3543">
        <v>94</v>
      </c>
      <c r="AE3543">
        <v>336</v>
      </c>
      <c r="AF3543">
        <v>3500</v>
      </c>
      <c r="AG3543">
        <v>1174894</v>
      </c>
      <c r="AH3543">
        <v>24</v>
      </c>
      <c r="AI3543">
        <v>367</v>
      </c>
      <c r="AJ3543">
        <v>3260</v>
      </c>
      <c r="AK3543">
        <v>1256375</v>
      </c>
      <c r="AL3543">
        <v>74</v>
      </c>
      <c r="AM3543">
        <v>476</v>
      </c>
      <c r="AN3543">
        <v>3264</v>
      </c>
      <c r="AO3543">
        <v>1552250</v>
      </c>
    </row>
    <row r="3544" spans="1:45" x14ac:dyDescent="0.2">
      <c r="A3544" s="143">
        <v>41827</v>
      </c>
      <c r="F3544">
        <v>18</v>
      </c>
      <c r="G3544">
        <v>140</v>
      </c>
      <c r="H3544">
        <v>3417</v>
      </c>
      <c r="I3544">
        <v>478728</v>
      </c>
      <c r="J3544">
        <v>43</v>
      </c>
      <c r="K3544">
        <v>156</v>
      </c>
      <c r="L3544">
        <v>3517</v>
      </c>
      <c r="M3544">
        <v>553919</v>
      </c>
      <c r="N3544">
        <v>343</v>
      </c>
      <c r="O3544">
        <v>203</v>
      </c>
      <c r="P3544">
        <v>3493</v>
      </c>
      <c r="Q3544">
        <v>722666</v>
      </c>
      <c r="R3544">
        <v>186</v>
      </c>
      <c r="S3544">
        <v>239</v>
      </c>
      <c r="T3544">
        <v>3456</v>
      </c>
      <c r="U3544">
        <v>831764</v>
      </c>
      <c r="V3544">
        <v>54</v>
      </c>
      <c r="W3544">
        <v>260</v>
      </c>
      <c r="X3544">
        <v>3367</v>
      </c>
      <c r="Y3544">
        <v>881775</v>
      </c>
      <c r="Z3544">
        <v>168</v>
      </c>
      <c r="AA3544">
        <v>296</v>
      </c>
      <c r="AB3544">
        <v>3372</v>
      </c>
      <c r="AC3544">
        <v>997264</v>
      </c>
      <c r="AD3544">
        <v>21</v>
      </c>
      <c r="AE3544">
        <v>328</v>
      </c>
      <c r="AF3544">
        <v>3360</v>
      </c>
      <c r="AG3544">
        <v>1100800</v>
      </c>
      <c r="AH3544">
        <v>50</v>
      </c>
      <c r="AI3544">
        <v>366</v>
      </c>
      <c r="AJ3544">
        <v>3100</v>
      </c>
      <c r="AK3544">
        <v>1134618</v>
      </c>
      <c r="AP3544">
        <v>10</v>
      </c>
      <c r="AQ3544">
        <v>666</v>
      </c>
      <c r="AR3544">
        <v>2906</v>
      </c>
      <c r="AS3544">
        <v>1950170</v>
      </c>
    </row>
    <row r="3545" spans="1:45" ht="15" x14ac:dyDescent="0.25">
      <c r="A3545" s="234">
        <v>41831</v>
      </c>
      <c r="F3545">
        <v>91</v>
      </c>
      <c r="G3545">
        <v>144</v>
      </c>
      <c r="H3545">
        <v>3562</v>
      </c>
      <c r="I3545">
        <v>517907</v>
      </c>
      <c r="J3545">
        <v>37</v>
      </c>
      <c r="K3545">
        <v>158</v>
      </c>
      <c r="L3545">
        <v>3525</v>
      </c>
      <c r="M3545">
        <v>566784</v>
      </c>
      <c r="N3545">
        <v>134</v>
      </c>
      <c r="O3545">
        <v>206</v>
      </c>
      <c r="P3545">
        <v>3500</v>
      </c>
      <c r="Q3545">
        <v>746651</v>
      </c>
      <c r="AD3545">
        <v>8</v>
      </c>
      <c r="AE3545">
        <v>328</v>
      </c>
      <c r="AF3545">
        <v>3200</v>
      </c>
      <c r="AG3545">
        <v>1050400</v>
      </c>
      <c r="AP3545">
        <v>1</v>
      </c>
      <c r="AQ3545">
        <v>624</v>
      </c>
      <c r="AR3545">
        <v>2700</v>
      </c>
      <c r="AS3545">
        <v>1684800</v>
      </c>
    </row>
    <row r="3546" spans="1:45" x14ac:dyDescent="0.2">
      <c r="A3546" s="143">
        <v>41834</v>
      </c>
      <c r="AP3546">
        <v>3</v>
      </c>
      <c r="AQ3546">
        <v>529</v>
      </c>
      <c r="AR3546">
        <v>2567</v>
      </c>
      <c r="AS3546">
        <v>1362200</v>
      </c>
    </row>
    <row r="3547" spans="1:45" x14ac:dyDescent="0.2">
      <c r="A3547" s="143">
        <v>41835</v>
      </c>
      <c r="B3547">
        <v>10</v>
      </c>
      <c r="C3547">
        <v>113</v>
      </c>
      <c r="D3547">
        <v>3625</v>
      </c>
      <c r="E3547">
        <v>398300</v>
      </c>
      <c r="F3547">
        <v>23</v>
      </c>
      <c r="G3547">
        <v>140</v>
      </c>
      <c r="H3547">
        <v>3517</v>
      </c>
      <c r="I3547">
        <v>486809</v>
      </c>
      <c r="J3547">
        <v>133</v>
      </c>
      <c r="K3547">
        <v>170</v>
      </c>
      <c r="L3547">
        <v>3488</v>
      </c>
      <c r="M3547">
        <v>595972</v>
      </c>
      <c r="N3547">
        <v>465</v>
      </c>
      <c r="O3547">
        <v>204</v>
      </c>
      <c r="P3547">
        <v>3513</v>
      </c>
      <c r="Q3547">
        <v>721669</v>
      </c>
      <c r="R3547">
        <v>355</v>
      </c>
      <c r="S3547">
        <v>239</v>
      </c>
      <c r="T3547">
        <v>3406</v>
      </c>
      <c r="U3547">
        <v>816564</v>
      </c>
      <c r="V3547">
        <v>201</v>
      </c>
      <c r="W3547">
        <v>265</v>
      </c>
      <c r="X3547">
        <v>3397</v>
      </c>
      <c r="Y3547">
        <v>900442</v>
      </c>
      <c r="Z3547">
        <v>128</v>
      </c>
      <c r="AA3547">
        <v>299</v>
      </c>
      <c r="AB3547">
        <v>3327</v>
      </c>
      <c r="AC3547">
        <v>994936</v>
      </c>
      <c r="AD3547">
        <v>117</v>
      </c>
      <c r="AE3547">
        <v>343</v>
      </c>
      <c r="AF3547">
        <v>3156</v>
      </c>
      <c r="AG3547">
        <v>1097478</v>
      </c>
      <c r="AH3547">
        <v>95</v>
      </c>
      <c r="AI3547">
        <v>373</v>
      </c>
      <c r="AJ3547">
        <v>3216</v>
      </c>
      <c r="AK3547">
        <v>1199059</v>
      </c>
      <c r="AL3547">
        <v>56</v>
      </c>
      <c r="AM3547">
        <v>460</v>
      </c>
      <c r="AN3547">
        <v>3185</v>
      </c>
      <c r="AO3547">
        <v>1466556</v>
      </c>
      <c r="AP3547">
        <v>1</v>
      </c>
      <c r="AQ3547">
        <v>664</v>
      </c>
      <c r="AR3547">
        <v>2700</v>
      </c>
      <c r="AS3547">
        <v>1792800</v>
      </c>
    </row>
    <row r="3548" spans="1:45" x14ac:dyDescent="0.2">
      <c r="A3548" s="143">
        <v>41838</v>
      </c>
      <c r="F3548">
        <v>10</v>
      </c>
      <c r="G3548">
        <v>132</v>
      </c>
      <c r="H3548">
        <v>3450</v>
      </c>
      <c r="I3548">
        <v>456780</v>
      </c>
      <c r="J3548">
        <v>1</v>
      </c>
      <c r="K3548">
        <v>154</v>
      </c>
      <c r="L3548">
        <v>3400</v>
      </c>
      <c r="M3548">
        <v>523600</v>
      </c>
      <c r="N3548">
        <v>10</v>
      </c>
      <c r="O3548">
        <v>186</v>
      </c>
      <c r="P3548">
        <v>3300</v>
      </c>
      <c r="Q3548">
        <v>614460</v>
      </c>
      <c r="V3548">
        <v>11</v>
      </c>
      <c r="W3548">
        <v>267</v>
      </c>
      <c r="X3548">
        <v>3200</v>
      </c>
      <c r="Y3548">
        <v>855273</v>
      </c>
      <c r="AD3548">
        <v>3</v>
      </c>
      <c r="AE3548">
        <v>357</v>
      </c>
      <c r="AF3548">
        <v>3080</v>
      </c>
      <c r="AG3548">
        <v>1100587</v>
      </c>
      <c r="AP3548">
        <v>1</v>
      </c>
      <c r="AQ3548">
        <v>762</v>
      </c>
      <c r="AR3548">
        <v>3200</v>
      </c>
      <c r="AS3548">
        <v>2438400</v>
      </c>
    </row>
    <row r="3549" spans="1:45" x14ac:dyDescent="0.2">
      <c r="A3549" s="143">
        <v>41841</v>
      </c>
      <c r="AP3549">
        <v>2</v>
      </c>
      <c r="AQ3549">
        <v>738</v>
      </c>
      <c r="AR3549">
        <v>2750</v>
      </c>
      <c r="AS3549">
        <v>2023500</v>
      </c>
    </row>
    <row r="3550" spans="1:45" x14ac:dyDescent="0.2">
      <c r="A3550" s="143">
        <v>41842</v>
      </c>
      <c r="B3550">
        <v>16</v>
      </c>
      <c r="C3550">
        <v>148</v>
      </c>
      <c r="D3550">
        <v>3400</v>
      </c>
      <c r="E3550">
        <v>502775</v>
      </c>
      <c r="J3550">
        <v>177</v>
      </c>
      <c r="K3550">
        <v>165</v>
      </c>
      <c r="L3550">
        <v>3414</v>
      </c>
      <c r="M3550">
        <v>562262</v>
      </c>
      <c r="N3550">
        <v>525</v>
      </c>
      <c r="O3550">
        <v>203</v>
      </c>
      <c r="P3550">
        <v>3482</v>
      </c>
      <c r="Q3550">
        <v>712732</v>
      </c>
      <c r="R3550">
        <v>307</v>
      </c>
      <c r="S3550">
        <v>236</v>
      </c>
      <c r="T3550">
        <v>3336</v>
      </c>
      <c r="U3550">
        <v>787175</v>
      </c>
      <c r="V3550">
        <v>223</v>
      </c>
      <c r="W3550">
        <v>257</v>
      </c>
      <c r="X3550">
        <v>3334</v>
      </c>
      <c r="Y3550">
        <v>856675</v>
      </c>
      <c r="Z3550">
        <v>175</v>
      </c>
      <c r="AA3550">
        <v>296</v>
      </c>
      <c r="AB3550">
        <v>3182</v>
      </c>
      <c r="AC3550">
        <v>942552</v>
      </c>
      <c r="AD3550">
        <v>95</v>
      </c>
      <c r="AE3550">
        <v>332</v>
      </c>
      <c r="AF3550">
        <v>3127</v>
      </c>
      <c r="AG3550">
        <v>1045703</v>
      </c>
      <c r="AH3550">
        <v>38</v>
      </c>
      <c r="AI3550">
        <v>377</v>
      </c>
      <c r="AJ3550">
        <v>3047</v>
      </c>
      <c r="AK3550">
        <v>1187961</v>
      </c>
      <c r="AL3550">
        <v>48</v>
      </c>
      <c r="AM3550">
        <v>408</v>
      </c>
      <c r="AN3550">
        <v>3187</v>
      </c>
      <c r="AO3550">
        <v>1300492</v>
      </c>
      <c r="AP3550">
        <v>1</v>
      </c>
      <c r="AQ3550">
        <v>672</v>
      </c>
      <c r="AR3550">
        <v>2950</v>
      </c>
      <c r="AS3550">
        <v>1982400</v>
      </c>
    </row>
    <row r="3551" spans="1:45" x14ac:dyDescent="0.2">
      <c r="A3551" s="143">
        <v>41848</v>
      </c>
      <c r="AP3551">
        <v>2</v>
      </c>
      <c r="AQ3551">
        <v>727</v>
      </c>
      <c r="AR3551">
        <v>2925</v>
      </c>
      <c r="AS3551">
        <v>2128850</v>
      </c>
    </row>
    <row r="3552" spans="1:45" x14ac:dyDescent="0.2">
      <c r="A3552" s="51">
        <v>41849</v>
      </c>
      <c r="B3552">
        <v>27</v>
      </c>
      <c r="C3552">
        <v>120</v>
      </c>
      <c r="D3552">
        <v>3475</v>
      </c>
      <c r="E3552">
        <v>424089</v>
      </c>
      <c r="F3552">
        <v>48</v>
      </c>
      <c r="G3552">
        <v>147</v>
      </c>
      <c r="H3552">
        <v>3425</v>
      </c>
      <c r="I3552">
        <v>504000</v>
      </c>
      <c r="J3552">
        <v>93</v>
      </c>
      <c r="K3552">
        <v>165</v>
      </c>
      <c r="L3552">
        <v>3312</v>
      </c>
      <c r="M3552">
        <v>546810</v>
      </c>
      <c r="N3552">
        <v>428</v>
      </c>
      <c r="O3552">
        <v>202</v>
      </c>
      <c r="P3552">
        <v>3250</v>
      </c>
      <c r="Q3552">
        <v>658387</v>
      </c>
      <c r="R3552">
        <v>217</v>
      </c>
      <c r="S3552">
        <v>233</v>
      </c>
      <c r="T3552">
        <v>3232</v>
      </c>
      <c r="U3552">
        <v>754184</v>
      </c>
      <c r="V3552">
        <v>155</v>
      </c>
      <c r="W3552">
        <v>266</v>
      </c>
      <c r="X3552">
        <v>3178</v>
      </c>
      <c r="Y3552">
        <v>848474</v>
      </c>
      <c r="Z3552">
        <v>174</v>
      </c>
      <c r="AA3552">
        <v>296</v>
      </c>
      <c r="AB3552">
        <v>3067</v>
      </c>
      <c r="AC3552">
        <v>910292</v>
      </c>
      <c r="AD3552">
        <v>110</v>
      </c>
      <c r="AE3552">
        <v>345</v>
      </c>
      <c r="AF3552">
        <v>3146</v>
      </c>
      <c r="AG3552">
        <v>1094956</v>
      </c>
      <c r="AH3552">
        <v>36</v>
      </c>
      <c r="AI3552">
        <v>365</v>
      </c>
      <c r="AJ3552">
        <v>3150</v>
      </c>
      <c r="AK3552">
        <v>1149107</v>
      </c>
      <c r="AL3552">
        <v>22</v>
      </c>
      <c r="AM3552">
        <v>441</v>
      </c>
      <c r="AN3552">
        <v>2943</v>
      </c>
      <c r="AO3552">
        <v>1334464</v>
      </c>
      <c r="AP3552">
        <v>2</v>
      </c>
      <c r="AQ3552">
        <v>655</v>
      </c>
      <c r="AR3552">
        <v>2700</v>
      </c>
      <c r="AS3552">
        <v>1768500</v>
      </c>
    </row>
    <row r="3554" spans="1:45" x14ac:dyDescent="0.2">
      <c r="A3554" s="143">
        <v>41855</v>
      </c>
      <c r="AP3554">
        <v>3</v>
      </c>
      <c r="AQ3554">
        <v>661</v>
      </c>
      <c r="AR3554">
        <v>2967</v>
      </c>
      <c r="AS3554">
        <v>1946200</v>
      </c>
    </row>
    <row r="3555" spans="1:45" x14ac:dyDescent="0.2">
      <c r="A3555" s="143">
        <v>41856</v>
      </c>
      <c r="B3555">
        <v>29</v>
      </c>
      <c r="C3555">
        <v>122</v>
      </c>
      <c r="D3555">
        <v>3500</v>
      </c>
      <c r="E3555">
        <v>427483</v>
      </c>
      <c r="F3555">
        <v>32</v>
      </c>
      <c r="G3555">
        <v>141</v>
      </c>
      <c r="H3555">
        <v>3333</v>
      </c>
      <c r="I3555">
        <v>472131</v>
      </c>
      <c r="J3555">
        <v>103</v>
      </c>
      <c r="K3555">
        <v>168</v>
      </c>
      <c r="L3555">
        <v>3307</v>
      </c>
      <c r="M3555">
        <v>555586</v>
      </c>
      <c r="N3555">
        <v>241</v>
      </c>
      <c r="O3555">
        <v>206</v>
      </c>
      <c r="P3555">
        <v>3356</v>
      </c>
      <c r="Q3555">
        <v>700519</v>
      </c>
      <c r="R3555">
        <v>123</v>
      </c>
      <c r="S3555">
        <v>233</v>
      </c>
      <c r="T3555">
        <v>3375</v>
      </c>
      <c r="U3555">
        <v>791460</v>
      </c>
      <c r="V3555">
        <v>164</v>
      </c>
      <c r="W3555">
        <v>262</v>
      </c>
      <c r="X3555">
        <v>3280</v>
      </c>
      <c r="Y3555">
        <v>858719</v>
      </c>
      <c r="Z3555">
        <v>87</v>
      </c>
      <c r="AA3555">
        <v>292</v>
      </c>
      <c r="AB3555">
        <v>3137</v>
      </c>
      <c r="AC3555">
        <v>918663</v>
      </c>
      <c r="AD3555">
        <v>110</v>
      </c>
      <c r="AE3555">
        <v>334</v>
      </c>
      <c r="AF3555">
        <v>3147</v>
      </c>
      <c r="AG3555">
        <v>1053547</v>
      </c>
      <c r="AH3555">
        <v>1</v>
      </c>
      <c r="AI3555">
        <v>382</v>
      </c>
      <c r="AJ3555">
        <v>3000</v>
      </c>
      <c r="AK3555">
        <v>1146000</v>
      </c>
      <c r="AL3555">
        <v>15</v>
      </c>
      <c r="AM3555">
        <v>525</v>
      </c>
      <c r="AN3555">
        <v>3080</v>
      </c>
      <c r="AO3555">
        <v>1627880</v>
      </c>
      <c r="AP3555">
        <v>2</v>
      </c>
      <c r="AQ3555">
        <v>512</v>
      </c>
      <c r="AR3555">
        <v>2975</v>
      </c>
      <c r="AS3555">
        <v>1523200</v>
      </c>
    </row>
    <row r="3556" spans="1:45" x14ac:dyDescent="0.2">
      <c r="A3556" s="143">
        <v>41862</v>
      </c>
      <c r="AP3556">
        <v>3</v>
      </c>
      <c r="AQ3556">
        <v>635</v>
      </c>
      <c r="AR3556">
        <v>2700</v>
      </c>
      <c r="AS3556">
        <v>1716167</v>
      </c>
    </row>
    <row r="3557" spans="1:45" x14ac:dyDescent="0.2">
      <c r="A3557" s="143">
        <v>41863</v>
      </c>
      <c r="F3557">
        <v>2</v>
      </c>
      <c r="G3557">
        <v>141</v>
      </c>
      <c r="H3557">
        <v>3400</v>
      </c>
      <c r="I3557">
        <v>479400</v>
      </c>
      <c r="J3557">
        <v>226</v>
      </c>
      <c r="K3557">
        <v>165</v>
      </c>
      <c r="L3557">
        <v>3527</v>
      </c>
      <c r="M3557">
        <v>587915</v>
      </c>
      <c r="N3557">
        <v>190</v>
      </c>
      <c r="O3557">
        <v>197</v>
      </c>
      <c r="P3557">
        <v>3435</v>
      </c>
      <c r="Q3557">
        <v>681076</v>
      </c>
      <c r="R3557">
        <v>216</v>
      </c>
      <c r="S3557">
        <v>236</v>
      </c>
      <c r="T3557">
        <v>3355</v>
      </c>
      <c r="U3557">
        <v>793004</v>
      </c>
      <c r="V3557">
        <v>165</v>
      </c>
      <c r="W3557">
        <v>262</v>
      </c>
      <c r="X3557">
        <v>3184</v>
      </c>
      <c r="Y3557">
        <v>838901</v>
      </c>
      <c r="Z3557">
        <v>139</v>
      </c>
      <c r="AA3557">
        <v>297</v>
      </c>
      <c r="AB3557">
        <v>3166</v>
      </c>
      <c r="AC3557">
        <v>937401</v>
      </c>
      <c r="AD3557">
        <v>72</v>
      </c>
      <c r="AE3557">
        <v>333</v>
      </c>
      <c r="AF3557">
        <v>3040</v>
      </c>
      <c r="AG3557">
        <v>1010494</v>
      </c>
      <c r="AH3557">
        <v>31</v>
      </c>
      <c r="AI3557">
        <v>379</v>
      </c>
      <c r="AJ3557">
        <v>2910</v>
      </c>
      <c r="AK3557">
        <v>1165514</v>
      </c>
      <c r="AL3557">
        <v>1</v>
      </c>
      <c r="AM3557">
        <v>412</v>
      </c>
      <c r="AN3557">
        <v>2600</v>
      </c>
      <c r="AO3557">
        <v>1071200</v>
      </c>
    </row>
    <row r="3558" spans="1:45" x14ac:dyDescent="0.2">
      <c r="A3558" s="143">
        <v>41866</v>
      </c>
      <c r="F3558">
        <v>16</v>
      </c>
      <c r="G3558">
        <v>141</v>
      </c>
      <c r="H3558">
        <v>3400</v>
      </c>
      <c r="I3558">
        <v>479825</v>
      </c>
      <c r="V3558">
        <v>6</v>
      </c>
      <c r="W3558">
        <v>272</v>
      </c>
      <c r="X3558">
        <v>3160</v>
      </c>
      <c r="Y3558">
        <v>860573</v>
      </c>
      <c r="AH3558">
        <v>7</v>
      </c>
      <c r="AI3558">
        <v>366</v>
      </c>
      <c r="AJ3558">
        <v>3060</v>
      </c>
      <c r="AK3558">
        <v>1119086</v>
      </c>
      <c r="AP3558">
        <v>1</v>
      </c>
      <c r="AQ3558">
        <v>618</v>
      </c>
      <c r="AR3558">
        <v>2800</v>
      </c>
      <c r="AS3558">
        <v>1730400</v>
      </c>
    </row>
    <row r="3559" spans="1:45" x14ac:dyDescent="0.2">
      <c r="A3559" s="143">
        <v>41870</v>
      </c>
      <c r="B3559">
        <v>34</v>
      </c>
      <c r="C3559">
        <v>127</v>
      </c>
      <c r="D3559">
        <v>3367</v>
      </c>
      <c r="E3559">
        <v>428506</v>
      </c>
      <c r="F3559">
        <v>13</v>
      </c>
      <c r="G3559">
        <v>137</v>
      </c>
      <c r="H3559">
        <v>3500</v>
      </c>
      <c r="I3559">
        <v>479231</v>
      </c>
      <c r="J3559">
        <v>156</v>
      </c>
      <c r="K3559">
        <v>161</v>
      </c>
      <c r="L3559">
        <v>3542</v>
      </c>
      <c r="M3559">
        <v>570162</v>
      </c>
      <c r="N3559">
        <v>159</v>
      </c>
      <c r="O3559">
        <v>202</v>
      </c>
      <c r="P3559">
        <v>3475</v>
      </c>
      <c r="Q3559">
        <v>708628</v>
      </c>
      <c r="R3559">
        <v>246</v>
      </c>
      <c r="S3559">
        <v>229</v>
      </c>
      <c r="T3559">
        <v>3425</v>
      </c>
      <c r="U3559">
        <v>793458</v>
      </c>
      <c r="V3559">
        <v>143</v>
      </c>
      <c r="W3559">
        <v>266</v>
      </c>
      <c r="X3559">
        <v>3214</v>
      </c>
      <c r="Y3559">
        <v>856039</v>
      </c>
      <c r="Z3559">
        <v>55</v>
      </c>
      <c r="AA3559">
        <v>304</v>
      </c>
      <c r="AB3559">
        <v>3173</v>
      </c>
      <c r="AC3559">
        <v>966184</v>
      </c>
      <c r="AD3559">
        <v>59</v>
      </c>
      <c r="AE3559">
        <v>329</v>
      </c>
      <c r="AF3559">
        <v>3127</v>
      </c>
      <c r="AG3559">
        <v>1030783</v>
      </c>
      <c r="AL3559">
        <v>42</v>
      </c>
      <c r="AM3559">
        <v>455</v>
      </c>
      <c r="AN3559">
        <v>3033</v>
      </c>
      <c r="AO3559">
        <v>1381373</v>
      </c>
      <c r="AP3559">
        <v>6</v>
      </c>
      <c r="AQ3559">
        <v>587</v>
      </c>
      <c r="AR3559">
        <v>2792</v>
      </c>
      <c r="AS3559">
        <v>1642317</v>
      </c>
    </row>
    <row r="3560" spans="1:45" x14ac:dyDescent="0.2">
      <c r="A3560" s="143">
        <v>41873</v>
      </c>
      <c r="AD3560">
        <v>8</v>
      </c>
      <c r="AE3560">
        <v>346</v>
      </c>
      <c r="AF3560">
        <v>2900</v>
      </c>
      <c r="AG3560">
        <v>1004125</v>
      </c>
      <c r="AL3560">
        <v>28</v>
      </c>
      <c r="AM3560">
        <v>482</v>
      </c>
      <c r="AN3560">
        <v>3150</v>
      </c>
      <c r="AO3560">
        <v>1518750</v>
      </c>
      <c r="AP3560">
        <v>1</v>
      </c>
      <c r="AQ3560">
        <v>574</v>
      </c>
      <c r="AR3560">
        <v>2900</v>
      </c>
      <c r="AS3560">
        <v>1664600</v>
      </c>
    </row>
    <row r="3561" spans="1:45" x14ac:dyDescent="0.2">
      <c r="A3561" s="143">
        <v>41876</v>
      </c>
      <c r="B3561" s="55"/>
      <c r="AP3561">
        <v>2</v>
      </c>
      <c r="AQ3561">
        <v>781</v>
      </c>
      <c r="AR3561">
        <v>3025</v>
      </c>
      <c r="AS3561">
        <v>2361950</v>
      </c>
    </row>
    <row r="3562" spans="1:45" x14ac:dyDescent="0.2">
      <c r="A3562" s="143">
        <v>41877</v>
      </c>
      <c r="B3562" s="55"/>
      <c r="F3562">
        <v>4</v>
      </c>
      <c r="G3562">
        <v>142</v>
      </c>
      <c r="H3562">
        <v>3500</v>
      </c>
      <c r="I3562">
        <v>497000</v>
      </c>
      <c r="J3562">
        <v>116</v>
      </c>
      <c r="K3562">
        <v>167</v>
      </c>
      <c r="L3562">
        <v>3540</v>
      </c>
      <c r="M3562">
        <v>594554</v>
      </c>
      <c r="N3562">
        <v>471</v>
      </c>
      <c r="O3562">
        <v>204</v>
      </c>
      <c r="P3562">
        <v>3553</v>
      </c>
      <c r="Q3562">
        <v>726645</v>
      </c>
      <c r="R3562">
        <v>218</v>
      </c>
      <c r="S3562">
        <v>240</v>
      </c>
      <c r="T3562">
        <v>3391</v>
      </c>
      <c r="U3562">
        <v>813334</v>
      </c>
      <c r="V3562">
        <v>123</v>
      </c>
      <c r="W3562">
        <v>259</v>
      </c>
      <c r="X3562">
        <v>3266</v>
      </c>
      <c r="Y3562">
        <v>846460</v>
      </c>
      <c r="Z3562">
        <v>47</v>
      </c>
      <c r="AA3562">
        <v>303</v>
      </c>
      <c r="AB3562">
        <v>3085</v>
      </c>
      <c r="AC3562">
        <v>940806</v>
      </c>
      <c r="AD3562">
        <v>102</v>
      </c>
      <c r="AE3562">
        <v>326</v>
      </c>
      <c r="AF3562">
        <v>3117</v>
      </c>
      <c r="AG3562">
        <v>1021160</v>
      </c>
      <c r="AH3562">
        <v>35</v>
      </c>
      <c r="AI3562">
        <v>379</v>
      </c>
      <c r="AJ3562">
        <v>3110</v>
      </c>
      <c r="AK3562">
        <v>1177790</v>
      </c>
      <c r="AL3562">
        <v>14</v>
      </c>
      <c r="AM3562">
        <v>506</v>
      </c>
      <c r="AN3562">
        <v>2940</v>
      </c>
      <c r="AO3562">
        <v>1487220</v>
      </c>
      <c r="AP3562">
        <v>3</v>
      </c>
      <c r="AQ3562">
        <v>641</v>
      </c>
      <c r="AR3562">
        <v>2683</v>
      </c>
      <c r="AS3562">
        <v>1708833</v>
      </c>
    </row>
    <row r="3563" spans="1:45" x14ac:dyDescent="0.2">
      <c r="A3563" s="143">
        <v>41856</v>
      </c>
      <c r="AL3563">
        <v>1</v>
      </c>
      <c r="AM3563">
        <v>638</v>
      </c>
      <c r="AN3563">
        <v>2940</v>
      </c>
      <c r="AO3563">
        <v>1875720</v>
      </c>
    </row>
    <row r="3564" spans="1:45" x14ac:dyDescent="0.2">
      <c r="A3564" s="143">
        <v>41858</v>
      </c>
      <c r="B3564">
        <v>20</v>
      </c>
      <c r="C3564">
        <v>115</v>
      </c>
      <c r="D3564">
        <v>3250</v>
      </c>
      <c r="E3564">
        <v>373700</v>
      </c>
      <c r="F3564">
        <v>20</v>
      </c>
      <c r="G3564">
        <v>141</v>
      </c>
      <c r="H3564">
        <v>3500</v>
      </c>
      <c r="I3564">
        <v>493500</v>
      </c>
      <c r="J3564">
        <v>100</v>
      </c>
      <c r="K3564">
        <v>174</v>
      </c>
      <c r="L3564">
        <v>3260</v>
      </c>
      <c r="M3564">
        <v>585880</v>
      </c>
      <c r="N3564">
        <v>139</v>
      </c>
      <c r="O3564">
        <v>201</v>
      </c>
      <c r="P3564">
        <v>3321</v>
      </c>
      <c r="Q3564">
        <v>666143</v>
      </c>
      <c r="R3564">
        <v>112</v>
      </c>
      <c r="S3564">
        <v>228</v>
      </c>
      <c r="T3564">
        <v>3292</v>
      </c>
      <c r="U3564">
        <v>750925</v>
      </c>
      <c r="V3564">
        <v>82</v>
      </c>
      <c r="W3564">
        <v>259</v>
      </c>
      <c r="X3564">
        <v>3305</v>
      </c>
      <c r="Y3564">
        <v>855578</v>
      </c>
      <c r="Z3564">
        <v>51</v>
      </c>
      <c r="AA3564">
        <v>299</v>
      </c>
      <c r="AB3564">
        <v>3212</v>
      </c>
      <c r="AC3564">
        <v>960965</v>
      </c>
      <c r="AD3564">
        <v>38</v>
      </c>
      <c r="AE3564">
        <v>352</v>
      </c>
      <c r="AF3564">
        <v>3270</v>
      </c>
      <c r="AG3564">
        <v>1152730</v>
      </c>
      <c r="AL3564">
        <v>1</v>
      </c>
      <c r="AM3564">
        <v>616</v>
      </c>
      <c r="AN3564">
        <v>2940</v>
      </c>
      <c r="AO3564">
        <v>1911040</v>
      </c>
    </row>
    <row r="3565" spans="1:45" x14ac:dyDescent="0.2">
      <c r="A3565" s="143">
        <v>41863</v>
      </c>
      <c r="AL3565">
        <v>3</v>
      </c>
      <c r="AM3565">
        <v>696</v>
      </c>
      <c r="AN3565">
        <v>2780</v>
      </c>
      <c r="AO3565">
        <v>1937720</v>
      </c>
    </row>
    <row r="3566" spans="1:45" x14ac:dyDescent="0.2">
      <c r="A3566" s="143">
        <v>41865</v>
      </c>
      <c r="J3566">
        <v>176</v>
      </c>
      <c r="K3566">
        <v>167</v>
      </c>
      <c r="L3566">
        <v>3558</v>
      </c>
      <c r="M3566">
        <v>594931</v>
      </c>
      <c r="N3566">
        <v>137</v>
      </c>
      <c r="O3566">
        <v>202</v>
      </c>
      <c r="P3566">
        <v>3412</v>
      </c>
      <c r="Q3566">
        <v>689881</v>
      </c>
      <c r="R3566">
        <v>70</v>
      </c>
      <c r="S3566">
        <v>228</v>
      </c>
      <c r="T3566">
        <v>3400</v>
      </c>
      <c r="U3566">
        <v>776117</v>
      </c>
      <c r="V3566">
        <v>50</v>
      </c>
      <c r="W3566">
        <v>267</v>
      </c>
      <c r="X3566">
        <v>3370</v>
      </c>
      <c r="Y3566">
        <v>900853</v>
      </c>
      <c r="Z3566">
        <v>11</v>
      </c>
      <c r="AA3566">
        <v>316</v>
      </c>
      <c r="AB3566">
        <v>3100</v>
      </c>
      <c r="AC3566">
        <v>979600</v>
      </c>
      <c r="AD3566">
        <v>1</v>
      </c>
      <c r="AE3566">
        <v>338</v>
      </c>
      <c r="AF3566">
        <v>2800</v>
      </c>
      <c r="AG3566">
        <v>946400</v>
      </c>
      <c r="AL3566">
        <v>3</v>
      </c>
      <c r="AM3566">
        <v>637</v>
      </c>
      <c r="AN3566">
        <v>2873</v>
      </c>
      <c r="AO3566">
        <v>1821907</v>
      </c>
    </row>
    <row r="3567" spans="1:45" x14ac:dyDescent="0.2">
      <c r="A3567" s="143">
        <v>41870</v>
      </c>
      <c r="AL3567">
        <v>2</v>
      </c>
      <c r="AM3567">
        <v>577</v>
      </c>
      <c r="AN3567">
        <v>2840</v>
      </c>
      <c r="AO3567">
        <v>1638680</v>
      </c>
    </row>
    <row r="3568" spans="1:45" x14ac:dyDescent="0.2">
      <c r="A3568" s="143">
        <v>41872</v>
      </c>
      <c r="B3568">
        <v>20</v>
      </c>
      <c r="C3568">
        <v>126</v>
      </c>
      <c r="D3568">
        <v>3550</v>
      </c>
      <c r="E3568">
        <v>447300</v>
      </c>
      <c r="F3568">
        <v>8</v>
      </c>
      <c r="G3568">
        <v>131</v>
      </c>
      <c r="H3568">
        <v>3650</v>
      </c>
      <c r="I3568">
        <v>478150</v>
      </c>
      <c r="J3568">
        <v>214</v>
      </c>
      <c r="K3568">
        <v>169</v>
      </c>
      <c r="L3568">
        <v>3511</v>
      </c>
      <c r="M3568">
        <v>593467</v>
      </c>
      <c r="N3568">
        <v>154</v>
      </c>
      <c r="O3568">
        <v>207</v>
      </c>
      <c r="P3568">
        <v>3450</v>
      </c>
      <c r="Q3568">
        <v>713950</v>
      </c>
      <c r="R3568">
        <v>228</v>
      </c>
      <c r="S3568">
        <v>234</v>
      </c>
      <c r="T3568">
        <v>3338</v>
      </c>
      <c r="U3568">
        <v>781465</v>
      </c>
      <c r="Z3568">
        <v>108</v>
      </c>
      <c r="AA3568">
        <v>296</v>
      </c>
      <c r="AB3568">
        <v>3123</v>
      </c>
      <c r="AC3568">
        <v>922553</v>
      </c>
      <c r="AD3568">
        <v>21</v>
      </c>
      <c r="AE3568">
        <v>346</v>
      </c>
      <c r="AF3568">
        <v>3070</v>
      </c>
      <c r="AG3568">
        <v>1061940</v>
      </c>
      <c r="AL3568">
        <v>1</v>
      </c>
      <c r="AM3568">
        <v>412</v>
      </c>
      <c r="AN3568">
        <v>2800</v>
      </c>
      <c r="AO3568">
        <v>1153600</v>
      </c>
    </row>
    <row r="3569" spans="1:45" x14ac:dyDescent="0.2">
      <c r="A3569" s="143">
        <v>41877</v>
      </c>
      <c r="AH3569">
        <v>2</v>
      </c>
      <c r="AI3569">
        <v>372</v>
      </c>
      <c r="AJ3569">
        <v>3000</v>
      </c>
      <c r="AK3569">
        <v>1116000</v>
      </c>
      <c r="AL3569">
        <v>14</v>
      </c>
      <c r="AM3569">
        <v>476</v>
      </c>
      <c r="AN3569">
        <v>3100</v>
      </c>
      <c r="AO3569">
        <v>1478090</v>
      </c>
      <c r="AP3569">
        <v>1</v>
      </c>
      <c r="AQ3569">
        <v>782</v>
      </c>
      <c r="AR3569">
        <v>2740</v>
      </c>
      <c r="AS3569">
        <v>2142680</v>
      </c>
    </row>
    <row r="3571" spans="1:45" x14ac:dyDescent="0.2">
      <c r="A3571" s="143">
        <v>41884</v>
      </c>
      <c r="AL3571">
        <v>3</v>
      </c>
      <c r="AM3571">
        <v>452</v>
      </c>
      <c r="AN3571">
        <v>2900</v>
      </c>
      <c r="AO3571">
        <v>1310800</v>
      </c>
    </row>
    <row r="3572" spans="1:45" x14ac:dyDescent="0.2">
      <c r="A3572" s="143"/>
      <c r="AL3572">
        <v>5</v>
      </c>
      <c r="AM3572">
        <v>573</v>
      </c>
      <c r="AN3572">
        <v>2947</v>
      </c>
      <c r="AO3572">
        <v>1677320</v>
      </c>
    </row>
    <row r="3573" spans="1:45" x14ac:dyDescent="0.2">
      <c r="A3573" s="143">
        <v>41884</v>
      </c>
      <c r="B3573">
        <v>3</v>
      </c>
      <c r="C3573">
        <v>109</v>
      </c>
      <c r="D3573">
        <v>3400</v>
      </c>
      <c r="E3573">
        <v>369467</v>
      </c>
      <c r="J3573">
        <v>47</v>
      </c>
      <c r="K3573">
        <v>173</v>
      </c>
      <c r="L3573">
        <v>3512</v>
      </c>
      <c r="M3573">
        <v>610783</v>
      </c>
      <c r="N3573">
        <v>254</v>
      </c>
      <c r="O3573">
        <v>208</v>
      </c>
      <c r="P3573">
        <v>3500</v>
      </c>
      <c r="Q3573">
        <v>735512</v>
      </c>
      <c r="R3573">
        <v>171</v>
      </c>
      <c r="S3573">
        <v>239</v>
      </c>
      <c r="T3573">
        <v>3381</v>
      </c>
      <c r="U3573">
        <v>811144</v>
      </c>
      <c r="V3573">
        <v>49</v>
      </c>
      <c r="W3573">
        <v>266</v>
      </c>
      <c r="X3573">
        <v>3160</v>
      </c>
      <c r="Y3573">
        <v>839415</v>
      </c>
      <c r="Z3573">
        <v>87</v>
      </c>
      <c r="AA3573">
        <v>300</v>
      </c>
      <c r="AB3573">
        <v>3107</v>
      </c>
      <c r="AC3573">
        <v>935503</v>
      </c>
      <c r="AD3573">
        <v>21</v>
      </c>
      <c r="AE3573">
        <v>325</v>
      </c>
      <c r="AF3573">
        <v>3160</v>
      </c>
      <c r="AG3573">
        <v>1026549</v>
      </c>
      <c r="AH3573">
        <v>106</v>
      </c>
      <c r="AI3573">
        <v>379</v>
      </c>
      <c r="AJ3573">
        <v>3110</v>
      </c>
      <c r="AK3573">
        <v>1177686</v>
      </c>
      <c r="AL3573">
        <v>63</v>
      </c>
      <c r="AM3573">
        <v>446</v>
      </c>
      <c r="AN3573">
        <v>2908</v>
      </c>
      <c r="AO3573">
        <v>1298190</v>
      </c>
      <c r="AP3573">
        <v>5</v>
      </c>
      <c r="AQ3573">
        <v>656</v>
      </c>
      <c r="AR3573">
        <v>2690</v>
      </c>
      <c r="AS3573">
        <v>1749900</v>
      </c>
    </row>
    <row r="3574" spans="1:45" x14ac:dyDescent="0.2">
      <c r="A3574" s="143">
        <v>41886</v>
      </c>
      <c r="B3574">
        <v>2</v>
      </c>
      <c r="C3574">
        <v>83</v>
      </c>
      <c r="D3574">
        <v>2800</v>
      </c>
      <c r="E3574">
        <v>232400</v>
      </c>
      <c r="F3574">
        <v>84</v>
      </c>
      <c r="G3574">
        <v>142</v>
      </c>
      <c r="H3574">
        <v>3488</v>
      </c>
      <c r="I3574">
        <v>494462</v>
      </c>
      <c r="J3574">
        <v>86</v>
      </c>
      <c r="K3574">
        <v>168</v>
      </c>
      <c r="L3574">
        <v>3575</v>
      </c>
      <c r="M3574">
        <v>600850</v>
      </c>
      <c r="N3574">
        <v>176</v>
      </c>
      <c r="O3574">
        <v>200</v>
      </c>
      <c r="P3574">
        <v>3395</v>
      </c>
      <c r="Q3574">
        <v>677140</v>
      </c>
      <c r="R3574">
        <v>112</v>
      </c>
      <c r="S3574">
        <v>234</v>
      </c>
      <c r="T3574">
        <v>3290</v>
      </c>
      <c r="U3574">
        <v>769222</v>
      </c>
      <c r="V3574">
        <v>18</v>
      </c>
      <c r="W3574">
        <v>254</v>
      </c>
      <c r="X3574">
        <v>3200</v>
      </c>
      <c r="Y3574">
        <v>812800</v>
      </c>
      <c r="Z3574">
        <v>158</v>
      </c>
      <c r="AA3574">
        <v>306</v>
      </c>
      <c r="AB3574">
        <v>3118</v>
      </c>
      <c r="AC3574">
        <v>954931</v>
      </c>
      <c r="AD3574">
        <v>82</v>
      </c>
      <c r="AE3574">
        <v>330</v>
      </c>
      <c r="AF3574">
        <v>3060</v>
      </c>
      <c r="AG3574">
        <v>1010336</v>
      </c>
      <c r="AL3574">
        <v>9</v>
      </c>
      <c r="AM3574">
        <v>693</v>
      </c>
      <c r="AN3574">
        <v>2817</v>
      </c>
      <c r="AO3574">
        <v>1940989</v>
      </c>
    </row>
    <row r="3575" spans="1:45" x14ac:dyDescent="0.2">
      <c r="A3575" s="143"/>
      <c r="V3575">
        <v>3</v>
      </c>
      <c r="W3575">
        <v>261</v>
      </c>
      <c r="X3575">
        <v>3080</v>
      </c>
      <c r="Y3575">
        <v>796680</v>
      </c>
    </row>
    <row r="3576" spans="1:45" x14ac:dyDescent="0.2">
      <c r="A3576" s="143">
        <v>41891</v>
      </c>
      <c r="AL3576">
        <v>28</v>
      </c>
      <c r="AM3576">
        <v>476</v>
      </c>
      <c r="AN3576">
        <v>3080</v>
      </c>
      <c r="AO3576">
        <v>1456580</v>
      </c>
    </row>
    <row r="3577" spans="1:45" x14ac:dyDescent="0.2">
      <c r="A3577" s="143"/>
      <c r="AL3577">
        <v>1</v>
      </c>
      <c r="AM3577">
        <v>718</v>
      </c>
      <c r="AN3577">
        <v>2760</v>
      </c>
      <c r="AO3577">
        <v>1981680</v>
      </c>
    </row>
    <row r="3578" spans="1:45" x14ac:dyDescent="0.2">
      <c r="A3578" s="143">
        <v>41891</v>
      </c>
      <c r="F3578">
        <v>23</v>
      </c>
      <c r="G3578">
        <v>146</v>
      </c>
      <c r="H3578">
        <v>3500</v>
      </c>
      <c r="I3578">
        <v>510696</v>
      </c>
      <c r="N3578">
        <v>266</v>
      </c>
      <c r="O3578">
        <v>207</v>
      </c>
      <c r="P3578">
        <v>3390</v>
      </c>
      <c r="Q3578">
        <v>715153</v>
      </c>
      <c r="R3578">
        <v>37</v>
      </c>
      <c r="S3578">
        <v>234</v>
      </c>
      <c r="T3578">
        <v>3217</v>
      </c>
      <c r="U3578">
        <v>762516</v>
      </c>
      <c r="V3578">
        <v>22</v>
      </c>
      <c r="W3578">
        <v>260</v>
      </c>
      <c r="X3578">
        <v>3220</v>
      </c>
      <c r="Y3578">
        <v>837200</v>
      </c>
      <c r="Z3578">
        <v>178</v>
      </c>
      <c r="AA3578">
        <v>309</v>
      </c>
      <c r="AB3578">
        <v>3049</v>
      </c>
      <c r="AC3578">
        <v>944843</v>
      </c>
      <c r="AD3578">
        <v>61</v>
      </c>
      <c r="AE3578">
        <v>324</v>
      </c>
      <c r="AF3578">
        <v>2965</v>
      </c>
      <c r="AG3578">
        <v>958018</v>
      </c>
      <c r="AH3578">
        <v>53</v>
      </c>
      <c r="AI3578">
        <v>382</v>
      </c>
      <c r="AJ3578">
        <v>3053</v>
      </c>
      <c r="AK3578">
        <v>1166451</v>
      </c>
      <c r="AP3578">
        <v>4</v>
      </c>
      <c r="AQ3578">
        <v>610</v>
      </c>
      <c r="AR3578">
        <v>2875</v>
      </c>
      <c r="AS3578">
        <v>1749275</v>
      </c>
    </row>
    <row r="3579" spans="1:45" x14ac:dyDescent="0.2">
      <c r="A3579" s="143">
        <v>41893</v>
      </c>
      <c r="B3579">
        <v>7</v>
      </c>
      <c r="C3579">
        <v>115</v>
      </c>
      <c r="D3579">
        <v>3800</v>
      </c>
      <c r="E3579">
        <v>437000</v>
      </c>
      <c r="F3579">
        <v>58</v>
      </c>
      <c r="G3579">
        <v>139</v>
      </c>
      <c r="H3579">
        <v>3750</v>
      </c>
      <c r="I3579">
        <v>520050</v>
      </c>
      <c r="J3579">
        <v>79</v>
      </c>
      <c r="K3579">
        <v>167</v>
      </c>
      <c r="L3579">
        <v>3538</v>
      </c>
      <c r="M3579">
        <v>590950</v>
      </c>
      <c r="N3579">
        <v>223</v>
      </c>
      <c r="O3579">
        <v>204</v>
      </c>
      <c r="P3579">
        <v>3423</v>
      </c>
      <c r="Q3579">
        <v>697919</v>
      </c>
      <c r="R3579">
        <v>96</v>
      </c>
      <c r="S3579">
        <v>231</v>
      </c>
      <c r="T3579">
        <v>3380</v>
      </c>
      <c r="U3579">
        <v>782160</v>
      </c>
      <c r="V3579">
        <v>91</v>
      </c>
      <c r="W3579">
        <v>270</v>
      </c>
      <c r="X3579">
        <v>3180</v>
      </c>
      <c r="Y3579">
        <v>857632</v>
      </c>
      <c r="Z3579">
        <v>91</v>
      </c>
      <c r="AA3579">
        <v>296</v>
      </c>
      <c r="AB3579">
        <v>3117</v>
      </c>
      <c r="AC3579">
        <v>923730</v>
      </c>
      <c r="AD3579">
        <v>37</v>
      </c>
      <c r="AE3579">
        <v>338</v>
      </c>
      <c r="AF3579">
        <v>3120</v>
      </c>
      <c r="AG3579">
        <v>1056120</v>
      </c>
      <c r="AH3579">
        <v>49</v>
      </c>
      <c r="AI3579">
        <v>380</v>
      </c>
      <c r="AJ3579">
        <v>3127</v>
      </c>
      <c r="AK3579">
        <v>1186727</v>
      </c>
      <c r="AL3579">
        <v>4</v>
      </c>
      <c r="AM3579">
        <v>702</v>
      </c>
      <c r="AN3579">
        <v>2865</v>
      </c>
      <c r="AO3579">
        <v>2012760</v>
      </c>
    </row>
    <row r="3580" spans="1:45" x14ac:dyDescent="0.2">
      <c r="A3580" s="143">
        <v>41894</v>
      </c>
      <c r="B3580">
        <v>3</v>
      </c>
      <c r="C3580">
        <v>112</v>
      </c>
      <c r="D3580">
        <v>3450</v>
      </c>
      <c r="E3580">
        <v>386400</v>
      </c>
      <c r="N3580">
        <v>70</v>
      </c>
      <c r="O3580">
        <v>207</v>
      </c>
      <c r="P3580">
        <v>3550</v>
      </c>
      <c r="Q3580">
        <v>735357</v>
      </c>
      <c r="AH3580">
        <v>1</v>
      </c>
      <c r="AI3580">
        <v>370</v>
      </c>
      <c r="AJ3580">
        <v>2900</v>
      </c>
      <c r="AK3580">
        <v>1073000</v>
      </c>
    </row>
    <row r="3581" spans="1:45" x14ac:dyDescent="0.2">
      <c r="A3581" s="143">
        <v>41898</v>
      </c>
      <c r="AL3581">
        <v>28</v>
      </c>
      <c r="AM3581">
        <v>471</v>
      </c>
      <c r="AN3581">
        <v>3080</v>
      </c>
      <c r="AO3581">
        <v>1450680</v>
      </c>
    </row>
    <row r="3582" spans="1:45" x14ac:dyDescent="0.2">
      <c r="A3582" s="143">
        <v>41898</v>
      </c>
      <c r="J3582">
        <v>82</v>
      </c>
      <c r="K3582">
        <v>173</v>
      </c>
      <c r="L3582">
        <v>3450</v>
      </c>
      <c r="M3582">
        <v>607517</v>
      </c>
      <c r="N3582">
        <v>168</v>
      </c>
      <c r="O3582">
        <v>210</v>
      </c>
      <c r="P3582">
        <v>3536</v>
      </c>
      <c r="Q3582">
        <v>750974</v>
      </c>
      <c r="R3582">
        <v>151</v>
      </c>
      <c r="S3582">
        <v>235</v>
      </c>
      <c r="T3582">
        <v>3343</v>
      </c>
      <c r="U3582">
        <v>786877</v>
      </c>
      <c r="V3582">
        <v>53</v>
      </c>
      <c r="W3582">
        <v>261</v>
      </c>
      <c r="X3582">
        <v>3300</v>
      </c>
      <c r="Y3582">
        <v>860545</v>
      </c>
      <c r="Z3582">
        <v>63</v>
      </c>
      <c r="AA3582">
        <v>299</v>
      </c>
      <c r="AB3582">
        <v>3118</v>
      </c>
      <c r="AC3582">
        <v>945987</v>
      </c>
      <c r="AD3582">
        <v>32</v>
      </c>
      <c r="AE3582">
        <v>334</v>
      </c>
      <c r="AF3582">
        <v>2970</v>
      </c>
      <c r="AG3582">
        <v>1020785</v>
      </c>
      <c r="AL3582">
        <v>14</v>
      </c>
      <c r="AM3582">
        <v>450</v>
      </c>
      <c r="AN3582">
        <v>2960</v>
      </c>
      <c r="AO3582">
        <v>1333269</v>
      </c>
      <c r="AP3582">
        <v>1</v>
      </c>
      <c r="AQ3582">
        <v>538</v>
      </c>
      <c r="AR3582">
        <v>2700</v>
      </c>
      <c r="AS3582">
        <v>1452600</v>
      </c>
    </row>
    <row r="3583" spans="1:45" x14ac:dyDescent="0.2">
      <c r="A3583" s="143">
        <v>41900</v>
      </c>
      <c r="B3583">
        <v>17</v>
      </c>
      <c r="C3583">
        <v>125</v>
      </c>
      <c r="D3583">
        <v>3475</v>
      </c>
      <c r="E3583">
        <v>434750</v>
      </c>
      <c r="F3583">
        <v>31</v>
      </c>
      <c r="G3583">
        <v>139</v>
      </c>
      <c r="H3583">
        <v>3900</v>
      </c>
      <c r="I3583">
        <v>542100</v>
      </c>
      <c r="J3583">
        <v>114</v>
      </c>
      <c r="K3583">
        <v>164</v>
      </c>
      <c r="L3583">
        <v>3633</v>
      </c>
      <c r="M3583">
        <v>594000</v>
      </c>
      <c r="N3583">
        <v>119</v>
      </c>
      <c r="O3583">
        <v>205</v>
      </c>
      <c r="P3583">
        <v>3570</v>
      </c>
      <c r="Q3583">
        <v>731910</v>
      </c>
      <c r="R3583">
        <v>99</v>
      </c>
      <c r="S3583">
        <v>223</v>
      </c>
      <c r="T3583">
        <v>3430</v>
      </c>
      <c r="U3583">
        <v>764260</v>
      </c>
      <c r="V3583">
        <v>186</v>
      </c>
      <c r="W3583">
        <v>267</v>
      </c>
      <c r="X3583">
        <v>3228</v>
      </c>
      <c r="Y3583">
        <v>860102</v>
      </c>
      <c r="Z3583">
        <v>224</v>
      </c>
      <c r="AA3583">
        <v>297</v>
      </c>
      <c r="AB3583">
        <v>3183</v>
      </c>
      <c r="AC3583">
        <v>944039</v>
      </c>
      <c r="AD3583">
        <v>33</v>
      </c>
      <c r="AE3583">
        <v>331</v>
      </c>
      <c r="AF3583">
        <v>3213</v>
      </c>
      <c r="AG3583">
        <v>1362287</v>
      </c>
      <c r="AL3583">
        <v>1</v>
      </c>
      <c r="AM3583">
        <v>576</v>
      </c>
      <c r="AN3583">
        <v>2940</v>
      </c>
      <c r="AO3583">
        <v>1699320</v>
      </c>
    </row>
    <row r="3584" spans="1:45" x14ac:dyDescent="0.2">
      <c r="A3584" s="143">
        <v>41904</v>
      </c>
      <c r="AP3584">
        <v>1</v>
      </c>
      <c r="AQ3584">
        <v>758</v>
      </c>
      <c r="AR3584">
        <v>2800</v>
      </c>
      <c r="AS3584">
        <v>2122400</v>
      </c>
    </row>
    <row r="3585" spans="1:45" x14ac:dyDescent="0.2">
      <c r="A3585" s="143">
        <v>41905</v>
      </c>
      <c r="F3585">
        <v>1</v>
      </c>
      <c r="G3585">
        <v>132</v>
      </c>
      <c r="H3585">
        <v>3300</v>
      </c>
      <c r="I3585">
        <v>435600</v>
      </c>
      <c r="J3585">
        <v>50</v>
      </c>
      <c r="K3585">
        <v>159</v>
      </c>
      <c r="L3585">
        <v>3567</v>
      </c>
      <c r="M3585">
        <v>571928</v>
      </c>
      <c r="N3585">
        <v>20</v>
      </c>
      <c r="O3585">
        <v>207</v>
      </c>
      <c r="P3585">
        <v>3350</v>
      </c>
      <c r="Q3585">
        <v>694455</v>
      </c>
      <c r="R3585">
        <v>48</v>
      </c>
      <c r="S3585">
        <v>226</v>
      </c>
      <c r="T3585">
        <v>3450</v>
      </c>
      <c r="U3585">
        <v>784527</v>
      </c>
      <c r="V3585">
        <v>190</v>
      </c>
      <c r="W3585">
        <v>264</v>
      </c>
      <c r="X3585">
        <v>3264</v>
      </c>
      <c r="Y3585">
        <v>876511</v>
      </c>
      <c r="Z3585">
        <v>40</v>
      </c>
      <c r="AA3585">
        <v>267</v>
      </c>
      <c r="AB3585">
        <v>3105</v>
      </c>
      <c r="AC3585">
        <v>907515</v>
      </c>
      <c r="AD3585">
        <v>97</v>
      </c>
      <c r="AE3585">
        <v>332</v>
      </c>
      <c r="AF3585">
        <v>3020</v>
      </c>
      <c r="AG3585">
        <v>1059812</v>
      </c>
      <c r="AH3585">
        <v>48</v>
      </c>
      <c r="AI3585">
        <v>370</v>
      </c>
      <c r="AJ3585">
        <v>3060</v>
      </c>
      <c r="AK3585">
        <v>1146076</v>
      </c>
      <c r="AL3585">
        <v>35</v>
      </c>
      <c r="AM3585">
        <v>453</v>
      </c>
      <c r="AN3585">
        <v>2960</v>
      </c>
      <c r="AO3585">
        <v>1341615</v>
      </c>
    </row>
    <row r="3586" spans="1:45" x14ac:dyDescent="0.2">
      <c r="A3586" s="143">
        <v>41905</v>
      </c>
      <c r="AD3586">
        <v>6</v>
      </c>
      <c r="AE3586">
        <v>356</v>
      </c>
      <c r="AF3586">
        <v>2940</v>
      </c>
      <c r="AG3586">
        <v>1046640</v>
      </c>
      <c r="AL3586">
        <v>6</v>
      </c>
      <c r="AM3586">
        <v>412</v>
      </c>
      <c r="AN3586">
        <v>2900</v>
      </c>
      <c r="AO3586">
        <v>1194800</v>
      </c>
    </row>
    <row r="3587" spans="1:45" x14ac:dyDescent="0.2">
      <c r="A3587" s="143">
        <v>41907</v>
      </c>
      <c r="J3587">
        <v>22</v>
      </c>
      <c r="K3587">
        <v>168</v>
      </c>
      <c r="L3587">
        <v>3500</v>
      </c>
      <c r="M3587">
        <v>588000</v>
      </c>
      <c r="N3587">
        <v>204</v>
      </c>
      <c r="O3587">
        <v>195</v>
      </c>
      <c r="P3587">
        <v>3514</v>
      </c>
      <c r="Q3587">
        <v>685668</v>
      </c>
      <c r="R3587">
        <v>44</v>
      </c>
      <c r="S3587">
        <v>248</v>
      </c>
      <c r="T3587">
        <v>3275</v>
      </c>
      <c r="U3587">
        <v>810525</v>
      </c>
      <c r="V3587">
        <v>147</v>
      </c>
      <c r="W3587">
        <v>271</v>
      </c>
      <c r="X3587">
        <v>3166</v>
      </c>
      <c r="Y3587">
        <v>857000</v>
      </c>
      <c r="Z3587">
        <v>194</v>
      </c>
      <c r="AA3587">
        <v>293</v>
      </c>
      <c r="AB3587">
        <v>3193</v>
      </c>
      <c r="AC3587">
        <v>935833</v>
      </c>
      <c r="AD3587">
        <v>29</v>
      </c>
      <c r="AE3587">
        <v>331</v>
      </c>
      <c r="AF3587">
        <v>3060</v>
      </c>
      <c r="AG3587">
        <v>1014360</v>
      </c>
      <c r="AH3587">
        <v>1</v>
      </c>
      <c r="AI3587">
        <v>380</v>
      </c>
      <c r="AJ3587">
        <v>3280</v>
      </c>
      <c r="AK3587">
        <v>1246400</v>
      </c>
      <c r="AL3587">
        <v>17</v>
      </c>
      <c r="AM3587">
        <v>404</v>
      </c>
      <c r="AN3587">
        <v>2880</v>
      </c>
      <c r="AO3587">
        <v>1162060</v>
      </c>
    </row>
    <row r="3588" spans="1:45" x14ac:dyDescent="0.2">
      <c r="A3588" s="143"/>
      <c r="R3588">
        <v>175</v>
      </c>
      <c r="S3588">
        <v>235</v>
      </c>
      <c r="T3588">
        <v>3344</v>
      </c>
      <c r="U3588">
        <v>786106</v>
      </c>
      <c r="V3588">
        <v>22</v>
      </c>
      <c r="W3588">
        <v>252</v>
      </c>
      <c r="X3588">
        <v>3350</v>
      </c>
      <c r="Y3588">
        <v>844200</v>
      </c>
      <c r="AL3588">
        <v>3</v>
      </c>
      <c r="AM3588">
        <v>678</v>
      </c>
      <c r="AN3588">
        <v>2907</v>
      </c>
      <c r="AO3588">
        <v>1972800</v>
      </c>
    </row>
    <row r="3589" spans="1:45" x14ac:dyDescent="0.2">
      <c r="A3589" s="143">
        <v>41912</v>
      </c>
      <c r="R3589">
        <v>2</v>
      </c>
      <c r="S3589">
        <v>232</v>
      </c>
      <c r="T3589">
        <v>3160</v>
      </c>
      <c r="U3589">
        <v>733120</v>
      </c>
      <c r="AD3589">
        <v>1</v>
      </c>
      <c r="AE3589">
        <v>346</v>
      </c>
      <c r="AF3589">
        <v>2740</v>
      </c>
      <c r="AG3589">
        <v>948040</v>
      </c>
      <c r="AP3589">
        <v>3</v>
      </c>
      <c r="AQ3589">
        <v>629</v>
      </c>
      <c r="AR3589">
        <v>2840</v>
      </c>
      <c r="AS3589">
        <v>1799773</v>
      </c>
    </row>
    <row r="3590" spans="1:45" x14ac:dyDescent="0.2">
      <c r="A3590" s="143">
        <v>41912</v>
      </c>
      <c r="J3590">
        <v>40</v>
      </c>
      <c r="K3590">
        <v>171</v>
      </c>
      <c r="L3590">
        <v>3700</v>
      </c>
      <c r="M3590">
        <v>645482</v>
      </c>
      <c r="N3590">
        <v>211</v>
      </c>
      <c r="O3590">
        <v>206</v>
      </c>
      <c r="P3590">
        <v>3535</v>
      </c>
      <c r="Q3590">
        <v>740397</v>
      </c>
      <c r="R3590">
        <v>44</v>
      </c>
      <c r="S3590">
        <v>242</v>
      </c>
      <c r="T3590">
        <v>3425</v>
      </c>
      <c r="U3590">
        <v>827289</v>
      </c>
      <c r="V3590">
        <v>132</v>
      </c>
      <c r="W3590">
        <v>261</v>
      </c>
      <c r="X3590">
        <v>3324</v>
      </c>
      <c r="Y3590">
        <v>874779</v>
      </c>
      <c r="Z3590">
        <v>21</v>
      </c>
      <c r="AA3590">
        <v>299</v>
      </c>
      <c r="AB3590">
        <v>3080</v>
      </c>
      <c r="AC3590">
        <v>930560</v>
      </c>
      <c r="AD3590">
        <v>55</v>
      </c>
      <c r="AE3590">
        <v>337</v>
      </c>
      <c r="AF3590">
        <v>3024</v>
      </c>
      <c r="AG3590">
        <v>1033487</v>
      </c>
      <c r="AH3590">
        <v>12</v>
      </c>
      <c r="AI3590">
        <v>372</v>
      </c>
      <c r="AJ3590">
        <v>2960</v>
      </c>
      <c r="AK3590">
        <v>1099640</v>
      </c>
      <c r="AL3590">
        <v>32</v>
      </c>
      <c r="AM3590">
        <v>426</v>
      </c>
      <c r="AN3590">
        <v>2920</v>
      </c>
      <c r="AO3590">
        <v>1265110</v>
      </c>
      <c r="AP3590">
        <v>3</v>
      </c>
      <c r="AQ3590">
        <v>671</v>
      </c>
      <c r="AR3590">
        <v>2933</v>
      </c>
      <c r="AS3590">
        <v>1971400</v>
      </c>
    </row>
    <row r="3592" spans="1:45" x14ac:dyDescent="0.2">
      <c r="A3592" s="87">
        <v>41914</v>
      </c>
      <c r="B3592">
        <v>11</v>
      </c>
      <c r="C3592">
        <v>107</v>
      </c>
      <c r="D3592">
        <v>3688</v>
      </c>
      <c r="E3592">
        <v>393412</v>
      </c>
      <c r="F3592">
        <v>13</v>
      </c>
      <c r="G3592">
        <v>137</v>
      </c>
      <c r="H3592">
        <v>3625</v>
      </c>
      <c r="I3592">
        <v>496110</v>
      </c>
      <c r="J3592">
        <v>102</v>
      </c>
      <c r="K3592">
        <v>167</v>
      </c>
      <c r="L3592">
        <v>3664</v>
      </c>
      <c r="M3592">
        <v>610193</v>
      </c>
      <c r="N3592">
        <v>299</v>
      </c>
      <c r="O3592">
        <v>203</v>
      </c>
      <c r="P3592">
        <v>3550</v>
      </c>
      <c r="Q3592">
        <v>720308</v>
      </c>
      <c r="R3592">
        <v>175</v>
      </c>
      <c r="S3592">
        <v>228</v>
      </c>
      <c r="T3592">
        <v>3415</v>
      </c>
      <c r="U3592">
        <v>778905</v>
      </c>
      <c r="V3592">
        <v>127</v>
      </c>
      <c r="W3592">
        <v>268</v>
      </c>
      <c r="X3592" s="55">
        <v>3300</v>
      </c>
      <c r="Y3592" s="55">
        <v>883547</v>
      </c>
      <c r="Z3592" s="55">
        <v>64</v>
      </c>
      <c r="AA3592" s="55">
        <v>290</v>
      </c>
      <c r="AB3592" s="55">
        <v>3148</v>
      </c>
      <c r="AC3592" s="55">
        <v>911440</v>
      </c>
      <c r="AD3592" s="55">
        <v>96</v>
      </c>
      <c r="AE3592" s="55">
        <v>336</v>
      </c>
      <c r="AF3592" s="55">
        <v>3180</v>
      </c>
      <c r="AG3592" s="55">
        <v>1070042</v>
      </c>
      <c r="AH3592" s="55">
        <v>17</v>
      </c>
      <c r="AI3592" s="55">
        <v>365</v>
      </c>
      <c r="AJ3592" s="55">
        <v>3240</v>
      </c>
      <c r="AK3592" s="55">
        <v>1182600</v>
      </c>
      <c r="AL3592" s="55">
        <v>2</v>
      </c>
      <c r="AM3592" s="55">
        <v>437</v>
      </c>
      <c r="AN3592" s="55">
        <v>3000</v>
      </c>
      <c r="AO3592" s="55">
        <v>1311000</v>
      </c>
      <c r="AP3592" s="55">
        <v>18</v>
      </c>
      <c r="AQ3592" s="55">
        <v>537</v>
      </c>
      <c r="AR3592" s="55">
        <v>3012</v>
      </c>
      <c r="AS3592" s="55">
        <v>1607512</v>
      </c>
    </row>
    <row r="3593" spans="1:45" x14ac:dyDescent="0.2">
      <c r="A3593" s="51">
        <v>41919</v>
      </c>
      <c r="AL3593">
        <v>56</v>
      </c>
      <c r="AM3593">
        <v>440</v>
      </c>
      <c r="AN3593">
        <v>3055</v>
      </c>
      <c r="AO3593">
        <v>1342970</v>
      </c>
      <c r="AP3593" s="55">
        <v>1</v>
      </c>
      <c r="AQ3593" s="55">
        <v>676</v>
      </c>
      <c r="AR3593" s="55">
        <v>2900</v>
      </c>
      <c r="AS3593" s="55">
        <v>1960400</v>
      </c>
    </row>
    <row r="3594" spans="1:45" x14ac:dyDescent="0.2">
      <c r="A3594" s="51">
        <v>41921</v>
      </c>
      <c r="B3594">
        <v>2</v>
      </c>
      <c r="C3594">
        <v>116</v>
      </c>
      <c r="D3594">
        <v>3600</v>
      </c>
      <c r="E3594">
        <v>417600</v>
      </c>
      <c r="F3594">
        <v>32</v>
      </c>
      <c r="G3594">
        <v>142</v>
      </c>
      <c r="H3594">
        <v>3700</v>
      </c>
      <c r="I3594">
        <v>525400</v>
      </c>
      <c r="J3594">
        <v>140</v>
      </c>
      <c r="K3594">
        <v>162</v>
      </c>
      <c r="L3594">
        <v>3675</v>
      </c>
      <c r="M3594">
        <v>595856</v>
      </c>
      <c r="N3594">
        <v>270</v>
      </c>
      <c r="O3594">
        <v>193</v>
      </c>
      <c r="P3594">
        <v>3585</v>
      </c>
      <c r="Q3594">
        <v>685854</v>
      </c>
      <c r="R3594">
        <v>30</v>
      </c>
      <c r="S3594">
        <v>226</v>
      </c>
      <c r="T3594">
        <v>3300</v>
      </c>
      <c r="U3594">
        <v>747000</v>
      </c>
      <c r="V3594">
        <v>90</v>
      </c>
      <c r="W3594">
        <v>260</v>
      </c>
      <c r="X3594">
        <v>3325</v>
      </c>
      <c r="Y3594">
        <v>865288</v>
      </c>
      <c r="Z3594">
        <v>149</v>
      </c>
      <c r="AA3594">
        <v>302</v>
      </c>
      <c r="AB3594">
        <v>3172</v>
      </c>
      <c r="AC3594">
        <v>955838</v>
      </c>
      <c r="AD3594">
        <v>78</v>
      </c>
      <c r="AE3594">
        <v>333</v>
      </c>
      <c r="AF3594">
        <v>3031</v>
      </c>
      <c r="AG3594">
        <v>1009926</v>
      </c>
    </row>
    <row r="3595" spans="1:45" x14ac:dyDescent="0.2">
      <c r="A3595" s="51"/>
      <c r="R3595">
        <v>224</v>
      </c>
      <c r="S3595">
        <v>228</v>
      </c>
      <c r="T3595">
        <v>3477</v>
      </c>
      <c r="U3595">
        <v>791895</v>
      </c>
    </row>
    <row r="3596" spans="1:45" x14ac:dyDescent="0.2">
      <c r="A3596" s="51">
        <v>41926</v>
      </c>
      <c r="AH3596">
        <v>11</v>
      </c>
      <c r="AI3596">
        <v>396</v>
      </c>
      <c r="AJ3596">
        <v>2900</v>
      </c>
      <c r="AK3596">
        <v>1148400</v>
      </c>
      <c r="AL3596">
        <v>62</v>
      </c>
      <c r="AM3596">
        <v>484</v>
      </c>
      <c r="AN3596">
        <v>2912</v>
      </c>
      <c r="AO3596">
        <v>1410650</v>
      </c>
    </row>
    <row r="3597" spans="1:45" x14ac:dyDescent="0.2">
      <c r="A3597" s="51">
        <v>41928</v>
      </c>
      <c r="B3597">
        <v>44</v>
      </c>
      <c r="C3597">
        <v>117</v>
      </c>
      <c r="D3597">
        <v>3883</v>
      </c>
      <c r="E3597">
        <v>453650</v>
      </c>
      <c r="F3597">
        <v>42</v>
      </c>
      <c r="G3597">
        <v>136</v>
      </c>
      <c r="H3597">
        <v>3750</v>
      </c>
      <c r="I3597">
        <v>510000</v>
      </c>
      <c r="J3597">
        <v>129</v>
      </c>
      <c r="K3597">
        <v>162</v>
      </c>
      <c r="L3597">
        <v>3586</v>
      </c>
      <c r="M3597">
        <v>580657</v>
      </c>
      <c r="N3597">
        <v>21</v>
      </c>
      <c r="O3597">
        <v>217</v>
      </c>
      <c r="P3597">
        <v>3600</v>
      </c>
      <c r="Q3597">
        <v>781200</v>
      </c>
      <c r="R3597">
        <v>171</v>
      </c>
      <c r="S3597">
        <v>229</v>
      </c>
      <c r="T3597">
        <v>3439</v>
      </c>
      <c r="U3597">
        <v>786017</v>
      </c>
      <c r="V3597">
        <v>155</v>
      </c>
      <c r="W3597">
        <v>264</v>
      </c>
      <c r="X3597">
        <v>3357</v>
      </c>
      <c r="Y3597">
        <v>885864</v>
      </c>
      <c r="Z3597">
        <v>145</v>
      </c>
      <c r="AA3597">
        <v>298</v>
      </c>
      <c r="AB3597">
        <v>3174</v>
      </c>
      <c r="AC3597">
        <v>944643</v>
      </c>
      <c r="AD3597">
        <v>2</v>
      </c>
      <c r="AE3597">
        <v>329</v>
      </c>
      <c r="AF3597">
        <v>3040</v>
      </c>
      <c r="AG3597">
        <v>1160000</v>
      </c>
      <c r="AH3597">
        <v>18</v>
      </c>
      <c r="AI3597">
        <v>363</v>
      </c>
      <c r="AJ3597">
        <v>3140</v>
      </c>
      <c r="AK3597">
        <v>1139820</v>
      </c>
      <c r="AL3597">
        <v>6</v>
      </c>
      <c r="AM3597">
        <v>536</v>
      </c>
      <c r="AN3597">
        <v>2960</v>
      </c>
      <c r="AO3597">
        <v>1586560</v>
      </c>
      <c r="AP3597">
        <v>13</v>
      </c>
      <c r="AQ3597">
        <v>609</v>
      </c>
      <c r="AR3597">
        <v>2933</v>
      </c>
      <c r="AS3597">
        <v>1786863</v>
      </c>
    </row>
    <row r="3598" spans="1:45" x14ac:dyDescent="0.2">
      <c r="A3598" s="51"/>
      <c r="N3598">
        <v>315</v>
      </c>
      <c r="O3598">
        <v>198</v>
      </c>
      <c r="P3598">
        <v>3656</v>
      </c>
      <c r="Q3598">
        <v>723838</v>
      </c>
    </row>
    <row r="3599" spans="1:45" x14ac:dyDescent="0.2">
      <c r="A3599" s="51">
        <v>41933</v>
      </c>
      <c r="AD3599">
        <v>1</v>
      </c>
      <c r="AE3599">
        <v>358</v>
      </c>
      <c r="AF3599">
        <v>2900</v>
      </c>
      <c r="AG3599">
        <v>1038200</v>
      </c>
      <c r="AH3599">
        <v>15</v>
      </c>
      <c r="AI3599">
        <v>397</v>
      </c>
      <c r="AJ3599">
        <v>3000</v>
      </c>
      <c r="AK3599">
        <v>1191000</v>
      </c>
      <c r="AL3599">
        <v>21</v>
      </c>
      <c r="AM3599">
        <v>450</v>
      </c>
      <c r="AN3599">
        <v>3040</v>
      </c>
      <c r="AO3599">
        <v>1368320</v>
      </c>
      <c r="AP3599">
        <v>37</v>
      </c>
      <c r="AQ3599">
        <v>545</v>
      </c>
      <c r="AR3599">
        <v>2920</v>
      </c>
      <c r="AS3599">
        <v>1585240</v>
      </c>
    </row>
    <row r="3600" spans="1:45" x14ac:dyDescent="0.2">
      <c r="A3600" s="51">
        <v>41935</v>
      </c>
      <c r="B3600">
        <v>26</v>
      </c>
      <c r="C3600">
        <v>116</v>
      </c>
      <c r="D3600">
        <v>3900</v>
      </c>
      <c r="E3600">
        <v>454812</v>
      </c>
      <c r="J3600">
        <v>71</v>
      </c>
      <c r="K3600">
        <v>165</v>
      </c>
      <c r="L3600">
        <v>3717</v>
      </c>
      <c r="M3600">
        <v>612783</v>
      </c>
      <c r="N3600">
        <v>397</v>
      </c>
      <c r="O3600">
        <v>197</v>
      </c>
      <c r="P3600">
        <v>3548</v>
      </c>
      <c r="Q3600">
        <v>699670</v>
      </c>
      <c r="R3600">
        <v>44</v>
      </c>
      <c r="S3600">
        <v>232</v>
      </c>
      <c r="T3600">
        <v>3475</v>
      </c>
      <c r="U3600">
        <v>805900</v>
      </c>
      <c r="V3600">
        <v>208</v>
      </c>
      <c r="W3600">
        <v>266</v>
      </c>
      <c r="X3600">
        <v>3324</v>
      </c>
      <c r="Y3600">
        <v>883413</v>
      </c>
      <c r="Z3600">
        <v>53</v>
      </c>
      <c r="AA3600">
        <v>302</v>
      </c>
      <c r="AB3600">
        <v>3180</v>
      </c>
      <c r="AC3600">
        <v>962195</v>
      </c>
      <c r="AD3600">
        <v>36</v>
      </c>
      <c r="AE3600">
        <v>343</v>
      </c>
      <c r="AF3600">
        <v>3262</v>
      </c>
      <c r="AG3600">
        <f>AF3600*AE3600</f>
        <v>1118866</v>
      </c>
      <c r="AH3600">
        <v>20</v>
      </c>
      <c r="AI3600">
        <v>389</v>
      </c>
      <c r="AJ3600">
        <v>3120</v>
      </c>
      <c r="AK3600">
        <v>1213680</v>
      </c>
      <c r="AL3600">
        <v>1</v>
      </c>
      <c r="AM3600">
        <v>656</v>
      </c>
      <c r="AN3600">
        <v>2700</v>
      </c>
      <c r="AO3600">
        <v>1771200</v>
      </c>
      <c r="AP3600">
        <v>4</v>
      </c>
      <c r="AQ3600">
        <v>690</v>
      </c>
      <c r="AR3600">
        <v>2795</v>
      </c>
      <c r="AS3600">
        <v>1930070</v>
      </c>
    </row>
    <row r="3601" spans="1:45" x14ac:dyDescent="0.2">
      <c r="A3601" s="51"/>
      <c r="R3601">
        <v>246</v>
      </c>
      <c r="S3601">
        <v>234</v>
      </c>
      <c r="T3601">
        <v>3382</v>
      </c>
      <c r="U3601">
        <v>792073</v>
      </c>
    </row>
    <row r="3602" spans="1:45" x14ac:dyDescent="0.2">
      <c r="A3602" s="51">
        <v>41919</v>
      </c>
      <c r="N3602">
        <v>147</v>
      </c>
      <c r="O3602">
        <v>200</v>
      </c>
      <c r="P3602">
        <v>3733</v>
      </c>
      <c r="Q3602">
        <v>743997</v>
      </c>
      <c r="R3602">
        <v>25</v>
      </c>
      <c r="S3602">
        <v>238</v>
      </c>
      <c r="T3602">
        <v>3450</v>
      </c>
      <c r="U3602">
        <v>843120</v>
      </c>
      <c r="V3602">
        <v>25</v>
      </c>
      <c r="W3602">
        <v>262</v>
      </c>
      <c r="X3602">
        <v>3400</v>
      </c>
      <c r="Y3602">
        <v>891888</v>
      </c>
      <c r="Z3602">
        <v>12</v>
      </c>
      <c r="AA3602">
        <v>292</v>
      </c>
      <c r="AB3602">
        <v>3140</v>
      </c>
      <c r="AC3602">
        <v>924307</v>
      </c>
      <c r="AD3602">
        <v>33</v>
      </c>
      <c r="AE3602">
        <v>340</v>
      </c>
      <c r="AF3602">
        <v>3300</v>
      </c>
      <c r="AG3602">
        <v>1126036</v>
      </c>
      <c r="AH3602">
        <v>66</v>
      </c>
      <c r="AI3602">
        <v>380</v>
      </c>
      <c r="AJ3602">
        <v>3112</v>
      </c>
      <c r="AK3602">
        <v>1187868</v>
      </c>
      <c r="AL3602">
        <v>1</v>
      </c>
      <c r="AM3602">
        <v>478</v>
      </c>
      <c r="AN3602">
        <v>2850</v>
      </c>
      <c r="AO3602">
        <v>1362300</v>
      </c>
      <c r="AP3602">
        <v>2</v>
      </c>
      <c r="AQ3602">
        <v>589</v>
      </c>
      <c r="AR3602">
        <v>2950</v>
      </c>
      <c r="AS3602">
        <v>1737550</v>
      </c>
    </row>
    <row r="3603" spans="1:45" x14ac:dyDescent="0.2">
      <c r="A3603" s="51">
        <v>41926</v>
      </c>
      <c r="F3603">
        <v>15</v>
      </c>
      <c r="G3603">
        <v>142</v>
      </c>
      <c r="H3603">
        <v>3850</v>
      </c>
      <c r="I3603">
        <v>445160</v>
      </c>
      <c r="J3603">
        <v>28</v>
      </c>
      <c r="K3603">
        <v>171</v>
      </c>
      <c r="L3603">
        <v>3775</v>
      </c>
      <c r="M3603">
        <v>653689</v>
      </c>
      <c r="N3603">
        <v>159</v>
      </c>
      <c r="O3603">
        <v>197</v>
      </c>
      <c r="P3603">
        <v>3650</v>
      </c>
      <c r="Q3603">
        <v>735038</v>
      </c>
      <c r="R3603">
        <v>21</v>
      </c>
      <c r="S3603">
        <v>237</v>
      </c>
      <c r="T3603">
        <v>3475</v>
      </c>
      <c r="U3603">
        <v>814476</v>
      </c>
      <c r="V3603">
        <v>69</v>
      </c>
      <c r="W3603">
        <v>260</v>
      </c>
      <c r="X3603">
        <v>3400</v>
      </c>
      <c r="Y3603">
        <v>885823</v>
      </c>
      <c r="Z3603">
        <v>61</v>
      </c>
      <c r="AA3603">
        <v>292</v>
      </c>
      <c r="AB3603">
        <v>3233</v>
      </c>
      <c r="AC3603">
        <v>945058</v>
      </c>
      <c r="AD3603">
        <v>17</v>
      </c>
      <c r="AE3603">
        <v>329</v>
      </c>
      <c r="AF3603">
        <v>3100</v>
      </c>
      <c r="AG3603">
        <v>1025835</v>
      </c>
      <c r="AH3603">
        <v>90</v>
      </c>
      <c r="AI3603">
        <v>371</v>
      </c>
      <c r="AJ3603">
        <v>3100</v>
      </c>
      <c r="AK3603">
        <v>1148547</v>
      </c>
    </row>
    <row r="3604" spans="1:45" x14ac:dyDescent="0.2">
      <c r="A3604" s="51">
        <v>41940</v>
      </c>
      <c r="AL3604">
        <v>91</v>
      </c>
      <c r="AM3604">
        <v>471</v>
      </c>
      <c r="AN3604">
        <v>2982</v>
      </c>
      <c r="AO3604">
        <v>1406622</v>
      </c>
      <c r="AP3604">
        <v>2</v>
      </c>
      <c r="AQ3604">
        <v>638</v>
      </c>
      <c r="AR3604">
        <v>2840</v>
      </c>
      <c r="AS3604">
        <v>1811920</v>
      </c>
    </row>
    <row r="3605" spans="1:45" x14ac:dyDescent="0.2">
      <c r="A3605" s="51">
        <v>41942</v>
      </c>
      <c r="B3605">
        <v>38</v>
      </c>
      <c r="C3605">
        <v>124</v>
      </c>
      <c r="D3605">
        <v>3620</v>
      </c>
      <c r="E3605">
        <v>449100</v>
      </c>
      <c r="F3605">
        <v>18</v>
      </c>
      <c r="G3605">
        <v>145</v>
      </c>
      <c r="H3605">
        <v>3700</v>
      </c>
      <c r="I3605">
        <v>536500</v>
      </c>
      <c r="J3605">
        <v>164</v>
      </c>
      <c r="K3605">
        <v>168</v>
      </c>
      <c r="L3605">
        <v>3605</v>
      </c>
      <c r="M3605">
        <v>607023</v>
      </c>
      <c r="N3605">
        <v>534</v>
      </c>
      <c r="O3605">
        <v>199</v>
      </c>
      <c r="P3605">
        <v>3562</v>
      </c>
      <c r="Q3605">
        <v>709504</v>
      </c>
      <c r="R3605">
        <v>24</v>
      </c>
      <c r="S3605">
        <v>247</v>
      </c>
      <c r="T3605">
        <v>3450</v>
      </c>
      <c r="U3605">
        <v>852150</v>
      </c>
      <c r="V3605">
        <v>149</v>
      </c>
      <c r="W3605">
        <v>264</v>
      </c>
      <c r="X3605">
        <v>3343</v>
      </c>
      <c r="Y3605">
        <v>883536</v>
      </c>
      <c r="Z3605">
        <v>72</v>
      </c>
      <c r="AA3605">
        <v>302</v>
      </c>
      <c r="AB3605">
        <v>3308</v>
      </c>
      <c r="AC3605">
        <v>999998</v>
      </c>
      <c r="AD3605">
        <v>107</v>
      </c>
      <c r="AE3605">
        <v>337</v>
      </c>
      <c r="AF3605">
        <v>3197</v>
      </c>
      <c r="AG3605">
        <f>AF3605*AE3605</f>
        <v>1077389</v>
      </c>
      <c r="AH3605">
        <v>1</v>
      </c>
      <c r="AI3605">
        <v>398</v>
      </c>
      <c r="AJ3605">
        <v>2840</v>
      </c>
      <c r="AK3605">
        <v>1130320</v>
      </c>
      <c r="AP3605">
        <v>13</v>
      </c>
      <c r="AQ3605">
        <v>62</v>
      </c>
      <c r="AR3605">
        <v>2869</v>
      </c>
      <c r="AS3605">
        <v>1845769</v>
      </c>
    </row>
    <row r="3606" spans="1:45" x14ac:dyDescent="0.2">
      <c r="A3606" s="51"/>
      <c r="R3606">
        <v>294</v>
      </c>
      <c r="S3606">
        <v>234</v>
      </c>
      <c r="T3606">
        <v>3412</v>
      </c>
      <c r="U3606">
        <v>797031</v>
      </c>
    </row>
    <row r="3607" spans="1:45" x14ac:dyDescent="0.2">
      <c r="A3607" s="51">
        <v>41933</v>
      </c>
      <c r="B3607">
        <v>3</v>
      </c>
      <c r="C3607">
        <v>115</v>
      </c>
      <c r="D3607">
        <v>3850</v>
      </c>
      <c r="E3607">
        <v>441467</v>
      </c>
      <c r="F3607">
        <v>1</v>
      </c>
      <c r="G3607">
        <v>138</v>
      </c>
      <c r="H3607">
        <v>3800</v>
      </c>
      <c r="I3607">
        <v>524400</v>
      </c>
      <c r="J3607">
        <v>22</v>
      </c>
      <c r="K3607">
        <v>175</v>
      </c>
      <c r="L3607">
        <v>3750</v>
      </c>
      <c r="M3607">
        <v>654545</v>
      </c>
      <c r="N3607">
        <v>130</v>
      </c>
      <c r="O3607">
        <v>210</v>
      </c>
      <c r="P3607">
        <v>3767</v>
      </c>
      <c r="Q3607">
        <v>789383</v>
      </c>
      <c r="R3607" s="55"/>
      <c r="S3607" s="55"/>
      <c r="V3607">
        <v>23</v>
      </c>
      <c r="W3607">
        <v>265</v>
      </c>
      <c r="X3607">
        <v>3480</v>
      </c>
      <c r="Y3607">
        <v>931763</v>
      </c>
      <c r="Z3607">
        <v>26</v>
      </c>
      <c r="AA3607">
        <v>290</v>
      </c>
      <c r="AB3607">
        <v>3300</v>
      </c>
      <c r="AC3607">
        <v>975554</v>
      </c>
      <c r="AL3607">
        <v>6</v>
      </c>
      <c r="AM3607">
        <v>431</v>
      </c>
      <c r="AN3607">
        <v>2940</v>
      </c>
      <c r="AO3607">
        <v>1268120</v>
      </c>
      <c r="AP3607">
        <v>1</v>
      </c>
      <c r="AQ3607">
        <v>914</v>
      </c>
      <c r="AR3607">
        <v>3050</v>
      </c>
      <c r="AS3607">
        <v>2787700</v>
      </c>
    </row>
    <row r="3608" spans="1:45" x14ac:dyDescent="0.2">
      <c r="A3608" s="51">
        <v>41940</v>
      </c>
      <c r="F3608">
        <v>3</v>
      </c>
      <c r="G3608">
        <v>137</v>
      </c>
      <c r="H3608">
        <v>3450</v>
      </c>
      <c r="I3608">
        <v>471500</v>
      </c>
      <c r="J3608">
        <v>7</v>
      </c>
      <c r="K3608">
        <v>167</v>
      </c>
      <c r="L3608">
        <v>3575</v>
      </c>
      <c r="M3608">
        <f>L3608*K3608</f>
        <v>597025</v>
      </c>
      <c r="R3608" s="55">
        <v>108</v>
      </c>
      <c r="S3608" s="55">
        <v>244</v>
      </c>
      <c r="T3608">
        <v>3583</v>
      </c>
      <c r="U3608">
        <v>879706</v>
      </c>
      <c r="Z3608">
        <v>15</v>
      </c>
      <c r="AA3608">
        <v>308</v>
      </c>
      <c r="AB3608">
        <v>3460</v>
      </c>
      <c r="AC3608">
        <v>1064757</v>
      </c>
      <c r="AD3608">
        <v>1</v>
      </c>
      <c r="AE3608">
        <v>350</v>
      </c>
      <c r="AF3608">
        <v>3240</v>
      </c>
      <c r="AG3608">
        <v>1134000</v>
      </c>
    </row>
    <row r="3609" spans="1:45" x14ac:dyDescent="0.2">
      <c r="A3609" s="51"/>
    </row>
    <row r="3610" spans="1:45" x14ac:dyDescent="0.2">
      <c r="A3610" s="51">
        <v>41947</v>
      </c>
      <c r="AP3610">
        <v>1</v>
      </c>
      <c r="AQ3610">
        <v>604</v>
      </c>
      <c r="AR3610">
        <v>2740</v>
      </c>
      <c r="AS3610">
        <v>2202960</v>
      </c>
    </row>
    <row r="3611" spans="1:45" x14ac:dyDescent="0.2">
      <c r="A3611" s="51">
        <v>41949</v>
      </c>
      <c r="B3611">
        <v>3</v>
      </c>
      <c r="C3611">
        <v>123</v>
      </c>
      <c r="D3611">
        <v>3800</v>
      </c>
      <c r="E3611">
        <v>467400</v>
      </c>
      <c r="J3611">
        <v>68</v>
      </c>
      <c r="K3611">
        <v>165</v>
      </c>
      <c r="L3611">
        <v>3712</v>
      </c>
      <c r="M3611">
        <v>611000</v>
      </c>
      <c r="N3611">
        <v>202</v>
      </c>
      <c r="O3611">
        <v>196</v>
      </c>
      <c r="P3611">
        <v>3590</v>
      </c>
      <c r="Q3611">
        <v>701540</v>
      </c>
      <c r="R3611">
        <v>233</v>
      </c>
      <c r="S3611">
        <v>233</v>
      </c>
      <c r="T3611">
        <v>3400</v>
      </c>
      <c r="U3611">
        <v>793383</v>
      </c>
      <c r="V3611">
        <v>170</v>
      </c>
      <c r="W3611">
        <v>256</v>
      </c>
      <c r="X3611">
        <v>3294</v>
      </c>
      <c r="Y3611">
        <v>844750</v>
      </c>
      <c r="Z3611">
        <v>134</v>
      </c>
      <c r="AA3611">
        <v>291</v>
      </c>
      <c r="AB3611">
        <v>3110</v>
      </c>
      <c r="AC3611">
        <v>905780</v>
      </c>
      <c r="AD3611">
        <v>55</v>
      </c>
      <c r="AE3611">
        <v>329</v>
      </c>
      <c r="AF3611">
        <v>3153</v>
      </c>
      <c r="AG3611">
        <v>1036607</v>
      </c>
      <c r="AH3611">
        <v>36</v>
      </c>
      <c r="AI3611">
        <v>394</v>
      </c>
      <c r="AJ3611">
        <v>3100</v>
      </c>
      <c r="AK3611">
        <v>1221400</v>
      </c>
      <c r="AL3611">
        <v>18</v>
      </c>
      <c r="AM3611">
        <v>421</v>
      </c>
      <c r="AN3611">
        <v>3100</v>
      </c>
      <c r="AO3611">
        <v>1205100</v>
      </c>
      <c r="AP3611">
        <v>1</v>
      </c>
      <c r="AQ3611">
        <v>690</v>
      </c>
      <c r="AR3611">
        <v>2980</v>
      </c>
      <c r="AS3611">
        <v>2056200</v>
      </c>
    </row>
    <row r="3612" spans="1:45" x14ac:dyDescent="0.2">
      <c r="A3612" s="51">
        <v>41954</v>
      </c>
      <c r="F3612">
        <v>30</v>
      </c>
      <c r="G3612">
        <v>144</v>
      </c>
      <c r="H3612">
        <v>3950</v>
      </c>
      <c r="I3612">
        <v>568800</v>
      </c>
      <c r="J3612">
        <v>5</v>
      </c>
      <c r="K3612">
        <v>169</v>
      </c>
      <c r="L3612">
        <v>3600</v>
      </c>
      <c r="M3612">
        <v>608400</v>
      </c>
      <c r="N3612">
        <v>100</v>
      </c>
      <c r="O3612">
        <v>196</v>
      </c>
      <c r="P3612">
        <v>3560</v>
      </c>
      <c r="Q3612">
        <v>696140</v>
      </c>
      <c r="R3612">
        <v>183</v>
      </c>
      <c r="S3612">
        <v>235</v>
      </c>
      <c r="T3612">
        <v>3495</v>
      </c>
      <c r="U3612">
        <v>821230</v>
      </c>
      <c r="V3612">
        <v>58</v>
      </c>
      <c r="W3612">
        <v>269</v>
      </c>
      <c r="X3612">
        <v>3243</v>
      </c>
      <c r="Y3612">
        <v>872830</v>
      </c>
      <c r="Z3612">
        <v>212</v>
      </c>
      <c r="AA3612">
        <v>289</v>
      </c>
      <c r="AB3612">
        <v>3112</v>
      </c>
      <c r="AC3612">
        <v>898330</v>
      </c>
      <c r="AD3612">
        <v>211</v>
      </c>
      <c r="AE3612">
        <v>339</v>
      </c>
      <c r="AF3612">
        <v>3105</v>
      </c>
      <c r="AG3612">
        <v>1051916</v>
      </c>
      <c r="AH3612">
        <v>31</v>
      </c>
      <c r="AI3612">
        <v>392</v>
      </c>
      <c r="AJ3612">
        <v>3140</v>
      </c>
      <c r="AK3612">
        <v>1232540</v>
      </c>
      <c r="AL3612">
        <v>36</v>
      </c>
      <c r="AM3612">
        <v>450</v>
      </c>
      <c r="AN3612">
        <v>2970</v>
      </c>
      <c r="AO3612">
        <v>1328530</v>
      </c>
      <c r="AP3612">
        <v>13</v>
      </c>
      <c r="AQ3612">
        <v>664</v>
      </c>
      <c r="AR3612">
        <v>2978</v>
      </c>
      <c r="AS3612">
        <v>1962758</v>
      </c>
    </row>
    <row r="3613" spans="1:45" x14ac:dyDescent="0.2">
      <c r="A3613" s="51"/>
      <c r="V3613">
        <v>44</v>
      </c>
      <c r="W3613">
        <v>252</v>
      </c>
      <c r="X3613">
        <v>3400</v>
      </c>
      <c r="Y3613">
        <v>857800</v>
      </c>
    </row>
    <row r="3614" spans="1:45" x14ac:dyDescent="0.2">
      <c r="A3614" s="51">
        <v>41956</v>
      </c>
      <c r="J3614">
        <v>202</v>
      </c>
      <c r="K3614">
        <v>166</v>
      </c>
      <c r="L3614">
        <v>3655</v>
      </c>
      <c r="M3614">
        <v>607005</v>
      </c>
      <c r="N3614">
        <v>262</v>
      </c>
      <c r="O3614">
        <v>198</v>
      </c>
      <c r="P3614">
        <v>3604</v>
      </c>
      <c r="Q3614">
        <v>712415</v>
      </c>
      <c r="R3614">
        <v>170</v>
      </c>
      <c r="S3614">
        <v>232</v>
      </c>
      <c r="T3614">
        <v>3456</v>
      </c>
      <c r="U3614">
        <v>800569</v>
      </c>
      <c r="V3614">
        <v>197</v>
      </c>
      <c r="W3614">
        <v>262</v>
      </c>
      <c r="X3614">
        <v>3311</v>
      </c>
      <c r="Y3614">
        <v>866187</v>
      </c>
      <c r="Z3614">
        <v>89</v>
      </c>
      <c r="AA3614">
        <v>296</v>
      </c>
      <c r="AB3614">
        <v>3166</v>
      </c>
      <c r="AC3614">
        <v>937840</v>
      </c>
      <c r="AD3614">
        <v>72</v>
      </c>
      <c r="AE3614">
        <v>340</v>
      </c>
      <c r="AF3614">
        <v>3148</v>
      </c>
      <c r="AG3614">
        <v>1069388</v>
      </c>
      <c r="AH3614">
        <v>18</v>
      </c>
      <c r="AI3614">
        <v>383</v>
      </c>
      <c r="AJ3614">
        <v>3000</v>
      </c>
      <c r="AK3614">
        <v>1148000</v>
      </c>
      <c r="AL3614">
        <v>3</v>
      </c>
      <c r="AM3614">
        <v>448</v>
      </c>
      <c r="AN3614">
        <v>3100</v>
      </c>
      <c r="AO3614">
        <v>1385840</v>
      </c>
    </row>
    <row r="3615" spans="1:45" x14ac:dyDescent="0.2">
      <c r="A3615" s="51">
        <v>41963</v>
      </c>
      <c r="F3615">
        <v>21</v>
      </c>
      <c r="G3615">
        <v>138</v>
      </c>
      <c r="H3615">
        <v>3800</v>
      </c>
      <c r="I3615">
        <v>524400</v>
      </c>
      <c r="J3615">
        <v>85</v>
      </c>
      <c r="K3615">
        <v>174</v>
      </c>
      <c r="L3615">
        <v>3720</v>
      </c>
      <c r="M3615">
        <v>645960</v>
      </c>
      <c r="N3615">
        <v>213</v>
      </c>
      <c r="O3615">
        <v>196</v>
      </c>
      <c r="P3615">
        <v>3542</v>
      </c>
      <c r="Q3615">
        <v>695708</v>
      </c>
      <c r="R3615">
        <v>101</v>
      </c>
      <c r="S3615">
        <v>230</v>
      </c>
      <c r="T3615">
        <v>3460</v>
      </c>
      <c r="U3615">
        <v>796840</v>
      </c>
      <c r="V3615">
        <v>40</v>
      </c>
      <c r="W3615">
        <v>261</v>
      </c>
      <c r="X3615">
        <v>3375</v>
      </c>
      <c r="Y3615">
        <v>881075</v>
      </c>
      <c r="Z3615">
        <v>95</v>
      </c>
      <c r="AA3615">
        <v>299</v>
      </c>
      <c r="AB3615">
        <v>3324</v>
      </c>
      <c r="AC3615">
        <v>993364</v>
      </c>
      <c r="AD3615">
        <v>29</v>
      </c>
      <c r="AE3615">
        <v>335</v>
      </c>
      <c r="AF3615">
        <v>3110</v>
      </c>
      <c r="AG3615">
        <v>1041680</v>
      </c>
      <c r="AH3615">
        <v>12</v>
      </c>
      <c r="AI3615">
        <v>366</v>
      </c>
      <c r="AJ3615">
        <v>3100</v>
      </c>
      <c r="AK3615">
        <v>1134600</v>
      </c>
      <c r="AP3615">
        <v>5</v>
      </c>
      <c r="AQ3615">
        <v>738</v>
      </c>
      <c r="AR3615">
        <v>2976</v>
      </c>
      <c r="AS3615">
        <v>2200216</v>
      </c>
    </row>
    <row r="3616" spans="1:45" x14ac:dyDescent="0.2">
      <c r="A3616" s="51"/>
      <c r="V3616">
        <v>24</v>
      </c>
      <c r="W3616">
        <v>259</v>
      </c>
      <c r="X3616">
        <v>3400</v>
      </c>
      <c r="Y3616">
        <v>880600</v>
      </c>
    </row>
    <row r="3617" spans="1:47" x14ac:dyDescent="0.2">
      <c r="A3617" s="51">
        <v>41968</v>
      </c>
      <c r="F3617">
        <v>15</v>
      </c>
      <c r="G3617">
        <v>148</v>
      </c>
      <c r="H3617">
        <v>3400</v>
      </c>
      <c r="I3617">
        <v>503200</v>
      </c>
      <c r="J3617">
        <v>58</v>
      </c>
      <c r="K3617">
        <v>170</v>
      </c>
      <c r="L3617">
        <v>3517</v>
      </c>
      <c r="M3617">
        <v>596033</v>
      </c>
      <c r="N3617">
        <v>95</v>
      </c>
      <c r="O3617">
        <v>197</v>
      </c>
      <c r="P3617">
        <v>3371</v>
      </c>
      <c r="Q3617">
        <v>664000</v>
      </c>
      <c r="R3617">
        <v>118</v>
      </c>
      <c r="S3617">
        <v>230</v>
      </c>
      <c r="T3617">
        <v>3294</v>
      </c>
      <c r="U3617">
        <v>755410</v>
      </c>
      <c r="V3617">
        <v>116</v>
      </c>
      <c r="W3617">
        <v>271</v>
      </c>
      <c r="X3617">
        <v>3183</v>
      </c>
      <c r="Y3617">
        <v>861171</v>
      </c>
      <c r="Z3617">
        <v>58</v>
      </c>
      <c r="AA3617">
        <v>305</v>
      </c>
      <c r="AB3617">
        <v>3155</v>
      </c>
      <c r="AC3617">
        <v>961425</v>
      </c>
      <c r="AD3617">
        <v>62</v>
      </c>
      <c r="AE3617">
        <v>338</v>
      </c>
      <c r="AF3617">
        <v>3160</v>
      </c>
      <c r="AG3617">
        <v>167168</v>
      </c>
      <c r="AH3617">
        <v>8</v>
      </c>
      <c r="AI3617">
        <v>399</v>
      </c>
      <c r="AJ3617">
        <v>2960</v>
      </c>
      <c r="AK3617">
        <v>1181040</v>
      </c>
      <c r="AL3617">
        <v>9</v>
      </c>
      <c r="AM3617">
        <v>459</v>
      </c>
      <c r="AN3617">
        <v>3050</v>
      </c>
      <c r="AO3617">
        <v>1400260</v>
      </c>
      <c r="AP3617">
        <v>16</v>
      </c>
      <c r="AQ3617">
        <v>672</v>
      </c>
      <c r="AR3617">
        <v>3030</v>
      </c>
      <c r="AS3617">
        <v>2030940</v>
      </c>
    </row>
    <row r="3618" spans="1:47" x14ac:dyDescent="0.2">
      <c r="V3618">
        <v>12</v>
      </c>
      <c r="W3618">
        <v>250</v>
      </c>
      <c r="X3618">
        <v>3340</v>
      </c>
      <c r="Y3618">
        <v>835000</v>
      </c>
    </row>
    <row r="3619" spans="1:47" x14ac:dyDescent="0.2">
      <c r="A3619" s="227">
        <v>41970</v>
      </c>
      <c r="B3619" s="228" t="s">
        <v>175</v>
      </c>
      <c r="C3619" s="228" t="s">
        <v>175</v>
      </c>
      <c r="D3619" s="228"/>
      <c r="E3619" s="228"/>
      <c r="F3619" s="228">
        <v>9</v>
      </c>
      <c r="G3619" s="228">
        <v>137</v>
      </c>
      <c r="H3619" s="228">
        <v>3500</v>
      </c>
      <c r="I3619" s="228">
        <v>479500</v>
      </c>
      <c r="J3619" s="228">
        <v>108</v>
      </c>
      <c r="K3619" s="228">
        <v>166</v>
      </c>
      <c r="L3619" s="228">
        <v>3467</v>
      </c>
      <c r="M3619" s="228">
        <v>575808</v>
      </c>
      <c r="N3619" s="228">
        <v>316</v>
      </c>
      <c r="O3619" s="228">
        <v>196</v>
      </c>
      <c r="P3619" s="228">
        <v>3466</v>
      </c>
      <c r="Q3619" s="228">
        <v>678525</v>
      </c>
      <c r="R3619" s="228">
        <v>208</v>
      </c>
      <c r="S3619" s="228">
        <v>230</v>
      </c>
      <c r="T3619" s="228">
        <v>3345</v>
      </c>
      <c r="U3619" s="228">
        <v>770155</v>
      </c>
      <c r="V3619" s="228">
        <v>168</v>
      </c>
      <c r="W3619" s="228">
        <v>264</v>
      </c>
      <c r="X3619" s="228">
        <v>3292</v>
      </c>
      <c r="Y3619" s="228">
        <v>868611</v>
      </c>
      <c r="Z3619" s="228">
        <v>148</v>
      </c>
      <c r="AA3619" s="228">
        <v>300</v>
      </c>
      <c r="AB3619" s="228">
        <v>3198</v>
      </c>
      <c r="AC3619" s="228">
        <v>958610</v>
      </c>
      <c r="AD3619" s="228">
        <v>163</v>
      </c>
      <c r="AE3619" s="228">
        <v>340</v>
      </c>
      <c r="AF3619" s="228">
        <v>3094</v>
      </c>
      <c r="AG3619" s="228">
        <v>1049908</v>
      </c>
      <c r="AH3619" s="228">
        <v>87</v>
      </c>
      <c r="AI3619" s="228">
        <v>368</v>
      </c>
      <c r="AJ3619" s="228">
        <v>3068</v>
      </c>
      <c r="AK3619" s="228">
        <v>1127784</v>
      </c>
      <c r="AL3619" s="228">
        <v>1</v>
      </c>
      <c r="AM3619" s="228">
        <v>400</v>
      </c>
      <c r="AN3619" s="228">
        <v>3000</v>
      </c>
      <c r="AO3619" s="228">
        <v>1200000</v>
      </c>
      <c r="AP3619" s="228">
        <v>5</v>
      </c>
      <c r="AQ3619" s="228">
        <v>652</v>
      </c>
      <c r="AR3619" s="228">
        <v>2852</v>
      </c>
      <c r="AS3619" s="228">
        <v>1860864</v>
      </c>
    </row>
    <row r="3620" spans="1:47" x14ac:dyDescent="0.2">
      <c r="D3620" s="81"/>
      <c r="E3620" s="81"/>
    </row>
    <row r="3621" spans="1:47" x14ac:dyDescent="0.2">
      <c r="A3621" s="184">
        <v>41975</v>
      </c>
      <c r="B3621" s="55"/>
      <c r="C3621" s="55"/>
      <c r="D3621" s="55"/>
      <c r="E3621" s="55"/>
      <c r="F3621" s="55">
        <v>18</v>
      </c>
      <c r="G3621" s="55">
        <v>149</v>
      </c>
      <c r="H3621" s="55">
        <v>3400</v>
      </c>
      <c r="I3621" s="55">
        <v>506600</v>
      </c>
      <c r="J3621" s="55">
        <v>6</v>
      </c>
      <c r="K3621" s="55">
        <v>163</v>
      </c>
      <c r="L3621" s="55">
        <v>3450</v>
      </c>
      <c r="M3621" s="55">
        <v>562350</v>
      </c>
      <c r="N3621" s="55">
        <v>80</v>
      </c>
      <c r="O3621" s="55">
        <v>204</v>
      </c>
      <c r="P3621" s="55">
        <v>3362</v>
      </c>
      <c r="Q3621" s="55">
        <v>684338</v>
      </c>
      <c r="R3621" s="55">
        <v>57</v>
      </c>
      <c r="S3621" s="55">
        <v>239</v>
      </c>
      <c r="T3621" s="55">
        <v>3467</v>
      </c>
      <c r="U3621" s="55">
        <v>827200</v>
      </c>
      <c r="V3621" s="55">
        <v>40</v>
      </c>
      <c r="W3621" s="55">
        <v>268</v>
      </c>
      <c r="X3621" s="55">
        <v>3325</v>
      </c>
      <c r="Y3621" s="55">
        <v>891075</v>
      </c>
      <c r="Z3621" s="55">
        <v>18</v>
      </c>
      <c r="AA3621" s="55">
        <v>295</v>
      </c>
      <c r="AB3621" s="55">
        <v>2920</v>
      </c>
      <c r="AC3621" s="55">
        <v>860340</v>
      </c>
      <c r="AD3621" s="55">
        <v>37</v>
      </c>
      <c r="AE3621" s="55">
        <v>343</v>
      </c>
      <c r="AF3621" s="55"/>
      <c r="AG3621" s="55"/>
      <c r="AH3621" s="55">
        <v>16</v>
      </c>
      <c r="AI3621" s="55">
        <v>361</v>
      </c>
      <c r="AJ3621" s="55">
        <v>3180</v>
      </c>
      <c r="AK3621" s="55">
        <v>1147980</v>
      </c>
      <c r="AL3621" s="55">
        <v>17</v>
      </c>
      <c r="AM3621" s="55">
        <v>456</v>
      </c>
      <c r="AN3621" s="55">
        <v>2960</v>
      </c>
      <c r="AO3621" s="55">
        <v>1344680</v>
      </c>
      <c r="AP3621" s="55">
        <v>4</v>
      </c>
      <c r="AQ3621" s="55">
        <v>705</v>
      </c>
      <c r="AR3621" s="55">
        <v>2933</v>
      </c>
      <c r="AS3621" s="55">
        <v>2042933</v>
      </c>
    </row>
    <row r="3622" spans="1:47" x14ac:dyDescent="0.2">
      <c r="A3622" s="87">
        <v>41977</v>
      </c>
      <c r="B3622" s="55">
        <v>8</v>
      </c>
      <c r="C3622" s="55">
        <v>116</v>
      </c>
      <c r="D3622" s="55">
        <v>3750</v>
      </c>
      <c r="E3622" s="55">
        <v>435000</v>
      </c>
      <c r="F3622" s="55">
        <v>47</v>
      </c>
      <c r="G3622" s="55">
        <v>146</v>
      </c>
      <c r="H3622" s="55">
        <v>3550</v>
      </c>
      <c r="I3622" s="55">
        <v>516500</v>
      </c>
      <c r="J3622" s="55">
        <v>270</v>
      </c>
      <c r="K3622" s="55">
        <v>158</v>
      </c>
      <c r="L3622" s="55">
        <v>3595</v>
      </c>
      <c r="M3622" s="55">
        <v>605542</v>
      </c>
      <c r="N3622" s="55">
        <v>71</v>
      </c>
      <c r="O3622" s="55">
        <v>199</v>
      </c>
      <c r="P3622" s="55">
        <v>3550</v>
      </c>
      <c r="Q3622" s="55">
        <v>707438</v>
      </c>
      <c r="R3622" s="55">
        <v>89</v>
      </c>
      <c r="S3622" s="55">
        <v>235</v>
      </c>
      <c r="T3622" s="55">
        <v>3450</v>
      </c>
      <c r="U3622" s="55">
        <v>809562</v>
      </c>
      <c r="V3622" s="55">
        <v>97</v>
      </c>
      <c r="W3622" s="55">
        <v>263</v>
      </c>
      <c r="X3622" s="55">
        <v>3222</v>
      </c>
      <c r="Y3622" s="55">
        <v>863753</v>
      </c>
      <c r="Z3622" s="55">
        <v>198</v>
      </c>
      <c r="AA3622" s="55">
        <v>295</v>
      </c>
      <c r="AB3622" s="55">
        <v>3177</v>
      </c>
      <c r="AC3622" s="55">
        <v>936879</v>
      </c>
      <c r="AD3622" s="55">
        <v>74</v>
      </c>
      <c r="AE3622" s="55">
        <v>343</v>
      </c>
      <c r="AF3622" s="55">
        <v>3210</v>
      </c>
      <c r="AG3622" s="55">
        <v>1100320</v>
      </c>
      <c r="AH3622" s="55">
        <v>17</v>
      </c>
      <c r="AI3622" s="55">
        <v>365</v>
      </c>
      <c r="AJ3622" s="55">
        <v>2900</v>
      </c>
      <c r="AK3622" s="55">
        <v>1058500</v>
      </c>
      <c r="AL3622" s="55">
        <v>36</v>
      </c>
      <c r="AM3622" s="55">
        <v>427</v>
      </c>
      <c r="AN3622" s="55">
        <v>3010</v>
      </c>
      <c r="AO3622" s="55">
        <v>1285370</v>
      </c>
      <c r="AP3622" s="55">
        <v>2</v>
      </c>
      <c r="AQ3622" s="55">
        <v>662</v>
      </c>
      <c r="AR3622" s="55">
        <v>2890</v>
      </c>
      <c r="AS3622" s="55">
        <v>1915160</v>
      </c>
    </row>
    <row r="3623" spans="1:47" x14ac:dyDescent="0.2">
      <c r="A3623" s="184">
        <v>41982</v>
      </c>
      <c r="B3623" s="55"/>
      <c r="C3623" s="55"/>
      <c r="D3623" s="55"/>
      <c r="E3623" s="55"/>
      <c r="F3623" s="55"/>
      <c r="G3623" s="55"/>
      <c r="H3623" s="55"/>
      <c r="I3623" s="55"/>
      <c r="J3623" s="55"/>
      <c r="K3623" s="55"/>
      <c r="L3623" s="55"/>
      <c r="M3623" s="55"/>
      <c r="N3623" s="55"/>
      <c r="O3623" s="55"/>
      <c r="P3623" s="55"/>
      <c r="Q3623" s="55"/>
      <c r="R3623" s="55">
        <v>36</v>
      </c>
      <c r="S3623" s="55">
        <v>230</v>
      </c>
      <c r="T3623" s="55">
        <v>3312</v>
      </c>
      <c r="U3623" s="55">
        <v>759300</v>
      </c>
      <c r="V3623" s="55"/>
      <c r="W3623" s="55"/>
      <c r="X3623" s="55"/>
      <c r="Y3623" s="55"/>
      <c r="Z3623" s="55"/>
      <c r="AA3623" s="55"/>
      <c r="AB3623" s="55"/>
      <c r="AC3623" s="55"/>
      <c r="AD3623" s="55">
        <v>44</v>
      </c>
      <c r="AE3623" s="55">
        <v>329</v>
      </c>
      <c r="AF3623" s="55">
        <v>3080</v>
      </c>
      <c r="AG3623" s="55">
        <v>1014200</v>
      </c>
      <c r="AH3623" s="55"/>
      <c r="AI3623" s="55"/>
      <c r="AJ3623" s="55"/>
      <c r="AK3623" s="55"/>
      <c r="AL3623" s="55">
        <v>30</v>
      </c>
      <c r="AM3623" s="55">
        <v>472</v>
      </c>
      <c r="AN3623" s="55">
        <v>3000</v>
      </c>
      <c r="AO3623" s="55">
        <v>1415140</v>
      </c>
      <c r="AP3623" s="55">
        <v>3</v>
      </c>
      <c r="AQ3623" s="55">
        <v>547</v>
      </c>
      <c r="AR3623" s="55">
        <v>3007</v>
      </c>
      <c r="AS3623" s="55">
        <v>1644457</v>
      </c>
    </row>
    <row r="3624" spans="1:47" x14ac:dyDescent="0.2">
      <c r="A3624" s="87">
        <v>41984</v>
      </c>
      <c r="B3624" s="55">
        <v>26</v>
      </c>
      <c r="C3624" s="55">
        <v>115</v>
      </c>
      <c r="D3624" s="55">
        <v>3283</v>
      </c>
      <c r="E3624" s="55">
        <v>377367</v>
      </c>
      <c r="F3624" s="55">
        <v>45</v>
      </c>
      <c r="G3624" s="55">
        <v>142</v>
      </c>
      <c r="H3624" s="55">
        <v>3383</v>
      </c>
      <c r="I3624" s="55">
        <v>481100</v>
      </c>
      <c r="J3624" s="55">
        <v>22</v>
      </c>
      <c r="K3624" s="55">
        <v>167</v>
      </c>
      <c r="L3624" s="55">
        <v>3400</v>
      </c>
      <c r="M3624" s="55">
        <v>567800</v>
      </c>
      <c r="N3624" s="55">
        <v>280</v>
      </c>
      <c r="O3624" s="55">
        <v>200</v>
      </c>
      <c r="P3624" s="55">
        <v>3465</v>
      </c>
      <c r="Q3624" s="55">
        <v>691600</v>
      </c>
      <c r="R3624" s="55">
        <v>159</v>
      </c>
      <c r="S3624" s="55">
        <v>234</v>
      </c>
      <c r="T3624" s="55">
        <v>3474</v>
      </c>
      <c r="U3624" s="55">
        <v>813187</v>
      </c>
      <c r="V3624" s="55">
        <v>222</v>
      </c>
      <c r="W3624" s="55">
        <v>259</v>
      </c>
      <c r="X3624" s="55">
        <v>3272</v>
      </c>
      <c r="Y3624" s="55">
        <v>845252</v>
      </c>
      <c r="Z3624" s="55"/>
      <c r="AA3624" s="55"/>
      <c r="AB3624" s="55"/>
      <c r="AC3624" s="55"/>
      <c r="AD3624" s="55">
        <v>66</v>
      </c>
      <c r="AE3624" s="55">
        <v>329</v>
      </c>
      <c r="AF3624" s="55">
        <v>2822</v>
      </c>
      <c r="AG3624" s="55">
        <v>928180</v>
      </c>
      <c r="AH3624" s="55"/>
      <c r="AI3624" s="55"/>
      <c r="AJ3624" s="55"/>
      <c r="AK3624" s="55"/>
      <c r="AL3624" s="55">
        <v>9</v>
      </c>
      <c r="AM3624" s="55">
        <v>429</v>
      </c>
      <c r="AN3624" s="55">
        <v>2900</v>
      </c>
      <c r="AO3624" s="55">
        <v>1244100</v>
      </c>
      <c r="AP3624" s="55">
        <v>3</v>
      </c>
      <c r="AQ3624" s="55">
        <v>689</v>
      </c>
      <c r="AR3624" s="55">
        <v>2947</v>
      </c>
      <c r="AS3624" s="55">
        <v>2031707</v>
      </c>
    </row>
    <row r="3625" spans="1:47" x14ac:dyDescent="0.2">
      <c r="A3625" s="87"/>
      <c r="B3625" s="55"/>
      <c r="C3625" s="55"/>
      <c r="D3625" s="55"/>
      <c r="E3625" s="55"/>
      <c r="F3625" s="55"/>
      <c r="G3625" s="55"/>
      <c r="H3625" s="55"/>
      <c r="I3625" s="55"/>
      <c r="J3625" s="55"/>
      <c r="K3625" s="55"/>
      <c r="L3625" s="55"/>
      <c r="M3625" s="55"/>
      <c r="N3625" s="55"/>
      <c r="O3625" s="55"/>
      <c r="P3625" s="55"/>
      <c r="Q3625" s="55"/>
      <c r="R3625" s="55"/>
      <c r="S3625" s="55"/>
      <c r="T3625" s="55"/>
      <c r="U3625" s="55"/>
      <c r="V3625" s="55">
        <v>17</v>
      </c>
      <c r="W3625" s="55">
        <v>252</v>
      </c>
      <c r="X3625" s="55">
        <v>3200</v>
      </c>
      <c r="Y3625" s="55">
        <v>806400</v>
      </c>
      <c r="Z3625" s="55"/>
      <c r="AA3625" s="55"/>
      <c r="AB3625" s="55"/>
      <c r="AC3625" s="55"/>
      <c r="AD3625" s="55"/>
      <c r="AE3625" s="55"/>
      <c r="AF3625" s="55"/>
      <c r="AG3625" s="55"/>
      <c r="AH3625" s="55"/>
      <c r="AI3625" s="55"/>
      <c r="AJ3625" s="55"/>
      <c r="AK3625" s="55"/>
      <c r="AL3625" s="55"/>
      <c r="AM3625" s="55"/>
      <c r="AN3625" s="55"/>
      <c r="AO3625" s="55"/>
      <c r="AP3625" s="55"/>
      <c r="AQ3625" s="55"/>
      <c r="AR3625" s="55"/>
      <c r="AS3625" s="55"/>
    </row>
    <row r="3626" spans="1:47" x14ac:dyDescent="0.2">
      <c r="A3626" s="184">
        <v>41989</v>
      </c>
      <c r="B3626" s="55"/>
      <c r="C3626" s="55"/>
      <c r="D3626" s="55"/>
      <c r="E3626" s="55"/>
      <c r="F3626" s="55">
        <v>6</v>
      </c>
      <c r="G3626" s="55">
        <v>135</v>
      </c>
      <c r="H3626" s="55">
        <v>3650</v>
      </c>
      <c r="I3626" s="55">
        <v>492750</v>
      </c>
      <c r="J3626" s="55">
        <v>36</v>
      </c>
      <c r="K3626" s="55">
        <v>164</v>
      </c>
      <c r="L3626" s="55">
        <v>3433</v>
      </c>
      <c r="M3626" s="55">
        <v>565667</v>
      </c>
      <c r="N3626" s="55">
        <v>5</v>
      </c>
      <c r="O3626" s="55">
        <v>198</v>
      </c>
      <c r="P3626" s="55">
        <v>2725</v>
      </c>
      <c r="Q3626" s="55">
        <v>546350</v>
      </c>
      <c r="R3626" s="55">
        <v>2</v>
      </c>
      <c r="S3626" s="55">
        <v>245</v>
      </c>
      <c r="T3626" s="55">
        <v>3100</v>
      </c>
      <c r="U3626" s="55">
        <v>759500</v>
      </c>
      <c r="V3626" s="55">
        <v>24</v>
      </c>
      <c r="W3626" s="55">
        <v>270</v>
      </c>
      <c r="X3626" s="55">
        <v>2950</v>
      </c>
      <c r="Y3626" s="55">
        <v>795100</v>
      </c>
      <c r="Z3626" s="55">
        <v>20</v>
      </c>
      <c r="AA3626" s="55">
        <v>317</v>
      </c>
      <c r="AB3626" s="55">
        <v>3120</v>
      </c>
      <c r="AC3626" s="55">
        <v>989040</v>
      </c>
      <c r="AD3626" s="55">
        <v>77</v>
      </c>
      <c r="AE3626" s="55">
        <v>335</v>
      </c>
      <c r="AF3626" s="55">
        <v>3080</v>
      </c>
      <c r="AG3626" s="55">
        <v>1030404</v>
      </c>
      <c r="AH3626" s="55">
        <v>20</v>
      </c>
      <c r="AI3626" s="55">
        <v>464</v>
      </c>
      <c r="AJ3626" s="55">
        <v>3140</v>
      </c>
      <c r="AK3626" s="55">
        <v>1142960</v>
      </c>
      <c r="AL3626" s="55">
        <v>17</v>
      </c>
      <c r="AM3626" s="55">
        <v>474</v>
      </c>
      <c r="AN3626" s="55">
        <v>3000</v>
      </c>
      <c r="AO3626" s="55">
        <v>1418500</v>
      </c>
      <c r="AP3626" s="55">
        <v>7</v>
      </c>
      <c r="AQ3626" s="55">
        <v>723</v>
      </c>
      <c r="AR3626" s="55">
        <v>2820</v>
      </c>
      <c r="AS3626" s="55">
        <v>2049154</v>
      </c>
    </row>
    <row r="3627" spans="1:47" x14ac:dyDescent="0.2">
      <c r="A3627" s="184"/>
      <c r="B3627" s="55"/>
      <c r="C3627" s="55"/>
      <c r="D3627" s="55"/>
      <c r="E3627" s="55"/>
      <c r="F3627" s="55"/>
      <c r="G3627" s="55"/>
      <c r="H3627" s="55"/>
      <c r="I3627" s="55"/>
      <c r="J3627" s="55"/>
      <c r="K3627" s="55"/>
      <c r="L3627" s="55"/>
      <c r="M3627" s="55"/>
      <c r="N3627" s="55"/>
      <c r="O3627" s="55"/>
      <c r="P3627" s="55"/>
      <c r="Q3627" s="55"/>
      <c r="R3627" s="55"/>
      <c r="S3627" s="55"/>
      <c r="T3627" s="55"/>
      <c r="U3627" s="55"/>
      <c r="V3627" s="55"/>
      <c r="W3627" s="55"/>
      <c r="X3627" s="55"/>
      <c r="Y3627" s="55"/>
      <c r="Z3627" s="55">
        <v>8</v>
      </c>
      <c r="AA3627" s="55">
        <v>307</v>
      </c>
      <c r="AB3627" s="55">
        <v>3000</v>
      </c>
      <c r="AC3627" s="55">
        <v>921000</v>
      </c>
      <c r="AD3627" s="55">
        <v>19</v>
      </c>
      <c r="AE3627" s="55">
        <v>332</v>
      </c>
      <c r="AF3627" s="55">
        <v>3100</v>
      </c>
      <c r="AG3627" s="55">
        <v>1029200</v>
      </c>
      <c r="AH3627" s="55"/>
      <c r="AI3627" s="55"/>
      <c r="AJ3627" s="55"/>
      <c r="AK3627" s="55"/>
      <c r="AL3627" s="55"/>
      <c r="AM3627" s="55"/>
      <c r="AN3627" s="55"/>
      <c r="AO3627" s="55"/>
      <c r="AP3627" s="55"/>
      <c r="AQ3627" s="55"/>
      <c r="AR3627" s="55"/>
      <c r="AS3627" s="55"/>
    </row>
    <row r="3628" spans="1:47" x14ac:dyDescent="0.2">
      <c r="A3628" s="184">
        <v>41991</v>
      </c>
      <c r="B3628" s="55"/>
      <c r="C3628" s="55"/>
      <c r="D3628" s="55"/>
      <c r="E3628" s="55"/>
      <c r="F3628" s="55">
        <v>36</v>
      </c>
      <c r="G3628" s="55">
        <v>142</v>
      </c>
      <c r="H3628" s="55">
        <v>3525</v>
      </c>
      <c r="I3628" s="55">
        <v>498375</v>
      </c>
      <c r="J3628" s="55">
        <v>131</v>
      </c>
      <c r="K3628" s="55">
        <v>165</v>
      </c>
      <c r="L3628" s="55">
        <v>3614</v>
      </c>
      <c r="M3628" s="55">
        <v>597043</v>
      </c>
      <c r="N3628" s="55">
        <v>260</v>
      </c>
      <c r="O3628" s="55">
        <v>201</v>
      </c>
      <c r="P3628" s="55">
        <v>3588</v>
      </c>
      <c r="Q3628" s="55">
        <v>721892</v>
      </c>
      <c r="R3628" s="55">
        <v>225</v>
      </c>
      <c r="S3628" s="55">
        <v>232</v>
      </c>
      <c r="T3628" s="55">
        <v>3445</v>
      </c>
      <c r="U3628" s="55">
        <v>799098</v>
      </c>
      <c r="V3628" s="55">
        <v>86</v>
      </c>
      <c r="W3628" s="55">
        <v>263</v>
      </c>
      <c r="X3628" s="55">
        <v>3260</v>
      </c>
      <c r="Y3628" s="55">
        <v>858140</v>
      </c>
      <c r="Z3628" s="55">
        <v>69</v>
      </c>
      <c r="AA3628" s="55">
        <v>294</v>
      </c>
      <c r="AB3628" s="55">
        <v>3092</v>
      </c>
      <c r="AC3628" s="55">
        <v>910953</v>
      </c>
      <c r="AD3628" s="55">
        <v>40</v>
      </c>
      <c r="AE3628" s="55">
        <v>328</v>
      </c>
      <c r="AF3628" s="55">
        <v>3190</v>
      </c>
      <c r="AG3628" s="55">
        <v>1047910</v>
      </c>
      <c r="AH3628" s="55">
        <v>1</v>
      </c>
      <c r="AI3628" s="55">
        <v>392</v>
      </c>
      <c r="AJ3628" s="55">
        <v>3580</v>
      </c>
      <c r="AK3628" s="55">
        <v>1403360</v>
      </c>
      <c r="AL3628" s="55">
        <v>6</v>
      </c>
      <c r="AM3628" s="55">
        <v>422</v>
      </c>
      <c r="AN3628" s="55">
        <v>3000</v>
      </c>
      <c r="AO3628" s="55">
        <v>1266000</v>
      </c>
      <c r="AP3628" s="55">
        <v>6</v>
      </c>
      <c r="AQ3628" s="55">
        <v>734</v>
      </c>
      <c r="AR3628" s="55">
        <v>2937</v>
      </c>
      <c r="AS3628" s="55">
        <v>2148007</v>
      </c>
    </row>
    <row r="3630" spans="1:47" x14ac:dyDescent="0.2">
      <c r="A3630" s="143">
        <v>42010</v>
      </c>
      <c r="N3630">
        <v>36</v>
      </c>
      <c r="O3630">
        <v>212</v>
      </c>
      <c r="P3630">
        <v>3400</v>
      </c>
      <c r="Q3630">
        <v>722500</v>
      </c>
      <c r="Z3630">
        <v>18</v>
      </c>
      <c r="AA3630">
        <v>292</v>
      </c>
      <c r="AB3630">
        <v>3160</v>
      </c>
      <c r="AC3630">
        <v>922720</v>
      </c>
      <c r="AP3630">
        <v>3</v>
      </c>
      <c r="AQ3630">
        <v>664</v>
      </c>
      <c r="AR3630">
        <v>2853</v>
      </c>
      <c r="AS3630">
        <v>1899053</v>
      </c>
      <c r="AU3630">
        <v>69</v>
      </c>
    </row>
    <row r="3631" spans="1:47" x14ac:dyDescent="0.2">
      <c r="A3631" s="143">
        <v>42012</v>
      </c>
      <c r="B3631">
        <v>2</v>
      </c>
      <c r="C3631">
        <v>121</v>
      </c>
      <c r="D3631">
        <v>3400</v>
      </c>
      <c r="E3631">
        <v>411400</v>
      </c>
      <c r="F3631">
        <v>22</v>
      </c>
      <c r="G3631">
        <v>142</v>
      </c>
      <c r="H3631">
        <v>3300</v>
      </c>
      <c r="I3631">
        <v>468600</v>
      </c>
      <c r="J3631">
        <v>59</v>
      </c>
      <c r="K3631">
        <v>164</v>
      </c>
      <c r="L3631">
        <v>3388</v>
      </c>
      <c r="M3631">
        <v>554988</v>
      </c>
      <c r="N3631">
        <v>346</v>
      </c>
      <c r="O3631">
        <v>199</v>
      </c>
      <c r="P3631">
        <v>3371</v>
      </c>
      <c r="Q3631">
        <v>673016</v>
      </c>
      <c r="R3631">
        <v>99</v>
      </c>
      <c r="S3631">
        <v>230</v>
      </c>
      <c r="T3631">
        <v>3308</v>
      </c>
      <c r="U3631">
        <v>762374</v>
      </c>
      <c r="V3631">
        <v>107</v>
      </c>
      <c r="W3631">
        <v>266</v>
      </c>
      <c r="X3631">
        <v>3168</v>
      </c>
      <c r="Y3631">
        <v>844096</v>
      </c>
      <c r="Z3631">
        <v>71</v>
      </c>
      <c r="AA3631">
        <v>300</v>
      </c>
      <c r="AB3631">
        <v>3100</v>
      </c>
      <c r="AC3631">
        <v>930440</v>
      </c>
      <c r="AD3631">
        <v>58</v>
      </c>
      <c r="AE3631">
        <v>345</v>
      </c>
      <c r="AF3631">
        <v>3075</v>
      </c>
      <c r="AG3631">
        <v>1061170</v>
      </c>
      <c r="AH3631">
        <v>38</v>
      </c>
      <c r="AI3631">
        <v>377</v>
      </c>
      <c r="AJ3631">
        <v>3080</v>
      </c>
      <c r="AK3631">
        <v>1161845</v>
      </c>
      <c r="AP3631">
        <v>2</v>
      </c>
      <c r="AQ3631">
        <v>588</v>
      </c>
      <c r="AR3631">
        <v>3020</v>
      </c>
      <c r="AS3631">
        <v>1759760</v>
      </c>
      <c r="AU3631">
        <v>626</v>
      </c>
    </row>
    <row r="3632" spans="1:47" x14ac:dyDescent="0.2">
      <c r="A3632" s="143">
        <v>42017</v>
      </c>
      <c r="F3632">
        <v>23</v>
      </c>
      <c r="G3632">
        <v>136</v>
      </c>
      <c r="H3632">
        <v>3350</v>
      </c>
      <c r="I3632">
        <v>455600</v>
      </c>
      <c r="J3632">
        <v>23</v>
      </c>
      <c r="K3632">
        <v>168</v>
      </c>
      <c r="L3632">
        <v>3350</v>
      </c>
      <c r="M3632">
        <v>562800</v>
      </c>
      <c r="N3632">
        <v>24</v>
      </c>
      <c r="O3632">
        <v>189</v>
      </c>
      <c r="P3632">
        <v>3400</v>
      </c>
      <c r="Q3632">
        <v>642600</v>
      </c>
      <c r="R3632">
        <v>25</v>
      </c>
      <c r="S3632">
        <v>242</v>
      </c>
      <c r="T3632">
        <v>3300</v>
      </c>
      <c r="U3632">
        <v>798600</v>
      </c>
      <c r="Z3632">
        <v>60</v>
      </c>
      <c r="AA3632">
        <v>295</v>
      </c>
      <c r="AB3632">
        <v>3093</v>
      </c>
      <c r="AC3632">
        <v>911500</v>
      </c>
      <c r="AP3632">
        <v>8</v>
      </c>
      <c r="AQ3632">
        <v>748</v>
      </c>
      <c r="AR3632">
        <v>2900</v>
      </c>
      <c r="AS3632">
        <v>2174895</v>
      </c>
      <c r="AU3632">
        <v>31</v>
      </c>
    </row>
    <row r="3633" spans="1:47" x14ac:dyDescent="0.2">
      <c r="A3633" s="143">
        <v>42019</v>
      </c>
      <c r="B3633">
        <v>21</v>
      </c>
      <c r="C3633">
        <v>114</v>
      </c>
      <c r="D3633">
        <v>2850</v>
      </c>
      <c r="E3633">
        <v>323750</v>
      </c>
      <c r="F3633">
        <v>8</v>
      </c>
      <c r="G3633">
        <v>146</v>
      </c>
      <c r="H3633">
        <v>3000</v>
      </c>
      <c r="I3633">
        <v>438000</v>
      </c>
      <c r="J3633">
        <v>85</v>
      </c>
      <c r="K3633">
        <v>167</v>
      </c>
      <c r="L3633">
        <v>3338</v>
      </c>
      <c r="M3633">
        <v>557312</v>
      </c>
      <c r="N3633">
        <v>161</v>
      </c>
      <c r="O3633">
        <v>200</v>
      </c>
      <c r="P3633">
        <v>3367</v>
      </c>
      <c r="Q3633">
        <v>672039</v>
      </c>
      <c r="R3633">
        <v>150</v>
      </c>
      <c r="S3633">
        <v>229</v>
      </c>
      <c r="T3633">
        <v>3329</v>
      </c>
      <c r="U3633">
        <v>762736</v>
      </c>
      <c r="V3633">
        <v>162</v>
      </c>
      <c r="W3633">
        <v>269</v>
      </c>
      <c r="X3633">
        <v>3265</v>
      </c>
      <c r="Y3633">
        <v>877520</v>
      </c>
      <c r="Z3633">
        <v>138</v>
      </c>
      <c r="AA3633">
        <v>291</v>
      </c>
      <c r="AB3633">
        <v>3189</v>
      </c>
      <c r="AC3633">
        <v>927226</v>
      </c>
      <c r="AD3633">
        <v>38</v>
      </c>
      <c r="AE3633">
        <v>339</v>
      </c>
      <c r="AF3633">
        <v>3110</v>
      </c>
      <c r="AG3633">
        <v>1053777</v>
      </c>
      <c r="AH3633">
        <v>20</v>
      </c>
      <c r="AI3633">
        <v>372</v>
      </c>
      <c r="AJ3633">
        <v>3070</v>
      </c>
      <c r="AK3633">
        <v>1142600</v>
      </c>
      <c r="AP3633">
        <v>6</v>
      </c>
      <c r="AQ3633">
        <v>660</v>
      </c>
      <c r="AR3633">
        <v>2970</v>
      </c>
      <c r="AS3633">
        <v>1956560</v>
      </c>
      <c r="AU3633">
        <v>639</v>
      </c>
    </row>
    <row r="3634" spans="1:47" x14ac:dyDescent="0.2">
      <c r="A3634" s="143">
        <v>42024</v>
      </c>
      <c r="J3634">
        <v>14</v>
      </c>
      <c r="K3634">
        <v>177</v>
      </c>
      <c r="L3634">
        <v>3350</v>
      </c>
      <c r="M3634">
        <v>592950</v>
      </c>
      <c r="N3634">
        <v>48</v>
      </c>
      <c r="O3634">
        <v>201</v>
      </c>
      <c r="P3634">
        <v>3262</v>
      </c>
      <c r="Q3634">
        <v>655488</v>
      </c>
      <c r="V3634">
        <v>42</v>
      </c>
      <c r="W3634">
        <v>260</v>
      </c>
      <c r="X3634">
        <v>3167</v>
      </c>
      <c r="Y3634">
        <v>821783</v>
      </c>
      <c r="Z3634">
        <v>16</v>
      </c>
      <c r="AA3634">
        <v>288</v>
      </c>
      <c r="AB3634">
        <v>3100</v>
      </c>
      <c r="AC3634">
        <v>892800</v>
      </c>
      <c r="AD3634">
        <v>34</v>
      </c>
      <c r="AE3634">
        <v>339</v>
      </c>
      <c r="AF3634">
        <v>3000</v>
      </c>
      <c r="AG3634">
        <v>1016880</v>
      </c>
      <c r="AP3634">
        <v>19</v>
      </c>
      <c r="AQ3634">
        <v>342</v>
      </c>
      <c r="AR3634">
        <v>2911</v>
      </c>
      <c r="AS3634">
        <v>1871622</v>
      </c>
      <c r="AU3634">
        <v>104</v>
      </c>
    </row>
    <row r="3635" spans="1:47" x14ac:dyDescent="0.2">
      <c r="A3635" s="143">
        <v>42026</v>
      </c>
      <c r="B3635">
        <v>1</v>
      </c>
      <c r="C3635">
        <v>102</v>
      </c>
      <c r="D3635">
        <v>3200</v>
      </c>
      <c r="E3635">
        <v>326400</v>
      </c>
      <c r="F3635">
        <v>18</v>
      </c>
      <c r="G3635">
        <v>141</v>
      </c>
      <c r="H3635">
        <v>3400</v>
      </c>
      <c r="I3635">
        <v>478400</v>
      </c>
      <c r="J3635">
        <v>149</v>
      </c>
      <c r="K3635">
        <v>164</v>
      </c>
      <c r="L3635">
        <v>3317</v>
      </c>
      <c r="M3635">
        <v>545808</v>
      </c>
      <c r="N3635">
        <v>214</v>
      </c>
      <c r="O3635">
        <v>200</v>
      </c>
      <c r="P3635">
        <v>3327</v>
      </c>
      <c r="Q3635">
        <v>666881</v>
      </c>
      <c r="R3635">
        <v>149</v>
      </c>
      <c r="S3635">
        <v>230</v>
      </c>
      <c r="T3635">
        <v>3442</v>
      </c>
      <c r="U3635">
        <v>791379</v>
      </c>
      <c r="V3635">
        <v>159</v>
      </c>
      <c r="W3635">
        <v>265</v>
      </c>
      <c r="X3635">
        <v>3163</v>
      </c>
      <c r="Y3635">
        <v>837696</v>
      </c>
      <c r="Z3635">
        <v>214</v>
      </c>
      <c r="AA3635">
        <v>298</v>
      </c>
      <c r="AB3635">
        <v>3075</v>
      </c>
      <c r="AC3635">
        <v>915207</v>
      </c>
      <c r="AD3635">
        <v>120</v>
      </c>
      <c r="AE3635">
        <v>334</v>
      </c>
      <c r="AF3635">
        <v>3049</v>
      </c>
      <c r="AG3635">
        <v>1017886</v>
      </c>
      <c r="AH3635">
        <v>18</v>
      </c>
      <c r="AI3635">
        <v>367</v>
      </c>
      <c r="AJ3635">
        <v>3080</v>
      </c>
      <c r="AK3635">
        <v>1130360</v>
      </c>
      <c r="AL3635">
        <v>1</v>
      </c>
      <c r="AM3635">
        <v>428</v>
      </c>
      <c r="AN3635">
        <v>3040</v>
      </c>
      <c r="AO3635">
        <v>1301120</v>
      </c>
      <c r="AP3635">
        <v>9</v>
      </c>
      <c r="AQ3635">
        <v>616</v>
      </c>
      <c r="AR3635">
        <v>2913</v>
      </c>
      <c r="AS3635">
        <v>1794769</v>
      </c>
      <c r="AU3635">
        <v>864</v>
      </c>
    </row>
    <row r="3636" spans="1:47" x14ac:dyDescent="0.2">
      <c r="A3636" s="143">
        <v>42031</v>
      </c>
      <c r="B3636">
        <v>5</v>
      </c>
      <c r="C3636">
        <v>127</v>
      </c>
      <c r="D3636">
        <v>3200</v>
      </c>
      <c r="E3636">
        <v>406400</v>
      </c>
      <c r="F3636">
        <v>33</v>
      </c>
      <c r="G3636">
        <v>149</v>
      </c>
      <c r="H3636">
        <v>3350</v>
      </c>
      <c r="I3636">
        <v>499150</v>
      </c>
      <c r="J3636">
        <v>9</v>
      </c>
      <c r="K3636">
        <v>158</v>
      </c>
      <c r="L3636">
        <v>3300</v>
      </c>
      <c r="M3636">
        <v>521400</v>
      </c>
      <c r="N3636">
        <v>30</v>
      </c>
      <c r="O3636">
        <v>206</v>
      </c>
      <c r="P3636">
        <v>3325</v>
      </c>
      <c r="Q3636">
        <v>686875</v>
      </c>
      <c r="R3636">
        <v>29</v>
      </c>
      <c r="S3636">
        <v>228</v>
      </c>
      <c r="T3636">
        <v>3225</v>
      </c>
      <c r="U3636">
        <v>686875</v>
      </c>
      <c r="V3636">
        <v>20</v>
      </c>
      <c r="W3636">
        <v>255</v>
      </c>
      <c r="X3636">
        <v>3040</v>
      </c>
      <c r="Y3636">
        <v>775200</v>
      </c>
      <c r="Z3636">
        <v>23</v>
      </c>
      <c r="AA3636">
        <v>304</v>
      </c>
      <c r="AB3636">
        <v>3140</v>
      </c>
      <c r="AC3636">
        <v>954560</v>
      </c>
      <c r="AD3636">
        <v>35</v>
      </c>
      <c r="AE3636">
        <v>326</v>
      </c>
      <c r="AF3636">
        <v>3130</v>
      </c>
      <c r="AG3636">
        <v>1018920</v>
      </c>
      <c r="AH3636">
        <v>1</v>
      </c>
      <c r="AI3636">
        <v>396</v>
      </c>
      <c r="AJ3636">
        <v>2920</v>
      </c>
      <c r="AK3636">
        <v>1156320</v>
      </c>
      <c r="AL3636">
        <v>30</v>
      </c>
      <c r="AM3636">
        <v>448</v>
      </c>
      <c r="AN3636">
        <v>2995</v>
      </c>
      <c r="AO3636">
        <v>1341545</v>
      </c>
      <c r="AP3636">
        <v>9</v>
      </c>
      <c r="AQ3636">
        <v>656</v>
      </c>
      <c r="AR3636">
        <v>2832</v>
      </c>
      <c r="AS3636">
        <v>1836616</v>
      </c>
      <c r="AU3636">
        <v>153</v>
      </c>
    </row>
    <row r="3637" spans="1:47" x14ac:dyDescent="0.2">
      <c r="A3637" s="143">
        <v>42033</v>
      </c>
      <c r="F3637">
        <v>28</v>
      </c>
      <c r="G3637">
        <v>144</v>
      </c>
      <c r="H3637">
        <v>3300</v>
      </c>
      <c r="I3637">
        <v>475200</v>
      </c>
      <c r="J3637">
        <v>116</v>
      </c>
      <c r="K3637">
        <v>159</v>
      </c>
      <c r="L3637">
        <v>3358</v>
      </c>
      <c r="M3637">
        <v>535758</v>
      </c>
      <c r="N3637">
        <v>257</v>
      </c>
      <c r="O3637">
        <v>202</v>
      </c>
      <c r="P3637">
        <v>3383</v>
      </c>
      <c r="Q3637">
        <v>683903</v>
      </c>
      <c r="R3637">
        <v>136</v>
      </c>
      <c r="S3637">
        <v>238</v>
      </c>
      <c r="T3637">
        <v>3302</v>
      </c>
      <c r="U3637">
        <v>785530</v>
      </c>
      <c r="V3637">
        <v>174</v>
      </c>
      <c r="W3637">
        <v>264</v>
      </c>
      <c r="X3637">
        <v>3239</v>
      </c>
      <c r="Y3637">
        <v>855629</v>
      </c>
      <c r="Z3637">
        <v>172</v>
      </c>
      <c r="AA3637">
        <v>300</v>
      </c>
      <c r="AB3637">
        <v>3118</v>
      </c>
      <c r="AC3637">
        <v>935302</v>
      </c>
      <c r="AD3637">
        <v>38</v>
      </c>
      <c r="AE3637">
        <v>334</v>
      </c>
      <c r="AF3637">
        <v>3140</v>
      </c>
      <c r="AG3637">
        <v>1049240</v>
      </c>
      <c r="AH3637">
        <v>35</v>
      </c>
      <c r="AI3637">
        <v>387</v>
      </c>
      <c r="AJ3637">
        <v>3170</v>
      </c>
      <c r="AK3637">
        <v>1226990</v>
      </c>
      <c r="AP3637">
        <v>3</v>
      </c>
      <c r="AQ3637">
        <v>672</v>
      </c>
      <c r="AR3637">
        <v>2947</v>
      </c>
      <c r="AS3637">
        <v>1977333</v>
      </c>
      <c r="AU3637">
        <v>544</v>
      </c>
    </row>
    <row r="3639" spans="1:47" x14ac:dyDescent="0.2">
      <c r="A3639" s="51">
        <v>42038</v>
      </c>
      <c r="B3639">
        <v>12</v>
      </c>
      <c r="C3639">
        <v>114</v>
      </c>
      <c r="D3639">
        <v>3300</v>
      </c>
      <c r="E3639">
        <v>376200</v>
      </c>
      <c r="J3639">
        <v>99</v>
      </c>
      <c r="K3639">
        <v>165</v>
      </c>
      <c r="L3639">
        <v>3510</v>
      </c>
      <c r="M3639">
        <v>578350</v>
      </c>
      <c r="N3639">
        <v>197</v>
      </c>
      <c r="O3639">
        <v>197</v>
      </c>
      <c r="P3639">
        <v>3395</v>
      </c>
      <c r="Q3639">
        <v>669455</v>
      </c>
      <c r="R3639">
        <v>92</v>
      </c>
      <c r="S3639">
        <v>232</v>
      </c>
      <c r="T3639">
        <v>3370</v>
      </c>
      <c r="U3639">
        <v>782580</v>
      </c>
      <c r="V3639">
        <v>77</v>
      </c>
      <c r="W3639">
        <v>275</v>
      </c>
      <c r="X3639">
        <v>3185</v>
      </c>
      <c r="Y3639">
        <v>875955</v>
      </c>
      <c r="Z3639">
        <v>57</v>
      </c>
      <c r="AA3639">
        <v>286</v>
      </c>
      <c r="AB3639">
        <v>3093</v>
      </c>
      <c r="AC3639">
        <v>884333</v>
      </c>
      <c r="AD3639">
        <v>22</v>
      </c>
      <c r="AE3639">
        <v>337</v>
      </c>
      <c r="AF3639">
        <v>3090</v>
      </c>
      <c r="AG3639">
        <v>1041480</v>
      </c>
      <c r="AH3639">
        <v>38</v>
      </c>
      <c r="AI3639">
        <v>378</v>
      </c>
      <c r="AJ3639">
        <v>3050</v>
      </c>
      <c r="AK3639">
        <v>1151330</v>
      </c>
      <c r="AL3639">
        <v>12</v>
      </c>
      <c r="AM3639">
        <v>470</v>
      </c>
      <c r="AN3639">
        <v>3050</v>
      </c>
      <c r="AO3639">
        <v>1432390</v>
      </c>
      <c r="AP3639">
        <v>7</v>
      </c>
      <c r="AQ3639">
        <v>623</v>
      </c>
      <c r="AR3639">
        <v>3060</v>
      </c>
      <c r="AS3639">
        <v>1906823</v>
      </c>
      <c r="AU3639">
        <v>301</v>
      </c>
    </row>
    <row r="3640" spans="1:47" x14ac:dyDescent="0.2">
      <c r="A3640" s="51">
        <v>42045</v>
      </c>
      <c r="B3640">
        <v>4</v>
      </c>
      <c r="C3640">
        <v>119</v>
      </c>
      <c r="D3640">
        <v>3400</v>
      </c>
      <c r="E3640">
        <v>406600</v>
      </c>
      <c r="F3640">
        <v>13</v>
      </c>
      <c r="G3640">
        <v>146</v>
      </c>
      <c r="H3640">
        <v>3350</v>
      </c>
      <c r="I3640">
        <v>487425</v>
      </c>
      <c r="J3640">
        <v>128</v>
      </c>
      <c r="K3640">
        <v>160</v>
      </c>
      <c r="L3640">
        <v>3412</v>
      </c>
      <c r="M3640">
        <v>547219</v>
      </c>
      <c r="N3640">
        <v>41</v>
      </c>
      <c r="O3640">
        <v>204</v>
      </c>
      <c r="P3640">
        <v>3450</v>
      </c>
      <c r="Q3640">
        <v>701525</v>
      </c>
      <c r="R3640">
        <v>11</v>
      </c>
      <c r="S3640">
        <v>226</v>
      </c>
      <c r="T3640">
        <v>3450</v>
      </c>
      <c r="U3640">
        <v>780325</v>
      </c>
      <c r="V3640">
        <v>4</v>
      </c>
      <c r="W3640">
        <v>266</v>
      </c>
      <c r="X3640">
        <v>3060</v>
      </c>
      <c r="Y3640">
        <v>815150</v>
      </c>
      <c r="Z3640">
        <v>45</v>
      </c>
      <c r="AA3640">
        <v>304</v>
      </c>
      <c r="AB3640">
        <v>3103</v>
      </c>
      <c r="AC3640">
        <v>944603</v>
      </c>
      <c r="AD3640">
        <v>4</v>
      </c>
      <c r="AE3640">
        <v>340</v>
      </c>
      <c r="AF3640">
        <v>2950</v>
      </c>
      <c r="AG3640">
        <v>1005300</v>
      </c>
      <c r="AL3640">
        <v>39</v>
      </c>
      <c r="AM3640">
        <v>460</v>
      </c>
      <c r="AN3640">
        <v>3145</v>
      </c>
      <c r="AO3640">
        <v>1448490</v>
      </c>
      <c r="AP3640">
        <v>4</v>
      </c>
      <c r="AQ3640">
        <v>674</v>
      </c>
      <c r="AR3640">
        <v>2975</v>
      </c>
      <c r="AS3640">
        <v>1994250</v>
      </c>
      <c r="AU3640">
        <v>142</v>
      </c>
    </row>
    <row r="3641" spans="1:47" x14ac:dyDescent="0.2">
      <c r="A3641" s="51">
        <v>42047</v>
      </c>
      <c r="B3641">
        <v>9</v>
      </c>
      <c r="C3641">
        <v>128</v>
      </c>
      <c r="D3641">
        <v>3475</v>
      </c>
      <c r="E3641">
        <v>446550</v>
      </c>
      <c r="F3641">
        <v>21</v>
      </c>
      <c r="G3641">
        <v>136</v>
      </c>
      <c r="H3641">
        <v>3600</v>
      </c>
      <c r="I3641">
        <v>489550</v>
      </c>
      <c r="J3641">
        <v>188</v>
      </c>
      <c r="K3641">
        <v>171</v>
      </c>
      <c r="L3641">
        <v>3518</v>
      </c>
      <c r="M3641">
        <v>600118</v>
      </c>
      <c r="N3641">
        <v>212</v>
      </c>
      <c r="O3641">
        <v>205</v>
      </c>
      <c r="P3641">
        <v>3486</v>
      </c>
      <c r="Q3641">
        <v>712995</v>
      </c>
      <c r="R3641">
        <v>189</v>
      </c>
      <c r="S3641">
        <v>236</v>
      </c>
      <c r="T3641">
        <v>3394</v>
      </c>
      <c r="U3641">
        <v>802383</v>
      </c>
      <c r="V3641">
        <v>121</v>
      </c>
      <c r="W3641">
        <v>268</v>
      </c>
      <c r="X3641">
        <v>3167</v>
      </c>
      <c r="Y3641">
        <v>847200</v>
      </c>
      <c r="Z3641">
        <v>146</v>
      </c>
      <c r="AA3641">
        <v>300</v>
      </c>
      <c r="AB3641">
        <v>3127</v>
      </c>
      <c r="AC3641">
        <v>937964</v>
      </c>
      <c r="AD3641">
        <v>73</v>
      </c>
      <c r="AE3641">
        <v>340</v>
      </c>
      <c r="AF3641">
        <v>3100</v>
      </c>
      <c r="AG3641">
        <v>1052600</v>
      </c>
      <c r="AP3641">
        <v>1</v>
      </c>
      <c r="AQ3641">
        <v>678</v>
      </c>
      <c r="AR3641">
        <v>3140</v>
      </c>
      <c r="AS3641">
        <v>2128920</v>
      </c>
      <c r="AU3641">
        <v>687</v>
      </c>
    </row>
    <row r="3642" spans="1:47" x14ac:dyDescent="0.2">
      <c r="A3642" s="51">
        <v>42052</v>
      </c>
      <c r="J3642">
        <v>11</v>
      </c>
      <c r="K3642">
        <v>175</v>
      </c>
      <c r="L3642">
        <v>3300</v>
      </c>
      <c r="M3642">
        <v>577500</v>
      </c>
      <c r="N3642">
        <v>25</v>
      </c>
      <c r="O3642">
        <v>197</v>
      </c>
      <c r="P3642">
        <v>3500</v>
      </c>
      <c r="Q3642">
        <v>689300</v>
      </c>
      <c r="R3642">
        <v>12</v>
      </c>
      <c r="S3642">
        <v>235</v>
      </c>
      <c r="T3642">
        <v>3350</v>
      </c>
      <c r="U3642">
        <v>787250</v>
      </c>
      <c r="Z3642">
        <v>5</v>
      </c>
      <c r="AA3642">
        <v>281</v>
      </c>
      <c r="AB3642">
        <v>3300</v>
      </c>
      <c r="AC3642">
        <v>927300</v>
      </c>
      <c r="AL3642">
        <v>36</v>
      </c>
      <c r="AM3642">
        <v>449</v>
      </c>
      <c r="AN3642">
        <v>3184</v>
      </c>
      <c r="AO3642">
        <v>1431216</v>
      </c>
      <c r="AP3642">
        <v>48</v>
      </c>
      <c r="AQ3642">
        <v>583</v>
      </c>
      <c r="AR3642">
        <v>3147</v>
      </c>
      <c r="AS3642">
        <v>1828477</v>
      </c>
      <c r="AU3642">
        <v>150</v>
      </c>
    </row>
    <row r="3643" spans="1:47" x14ac:dyDescent="0.2">
      <c r="A3643" s="51">
        <v>42054</v>
      </c>
      <c r="B3643">
        <v>5</v>
      </c>
      <c r="C3643">
        <v>128</v>
      </c>
      <c r="D3643">
        <v>3600</v>
      </c>
      <c r="E3643">
        <v>460800</v>
      </c>
      <c r="F3643">
        <v>24</v>
      </c>
      <c r="G3643">
        <v>149</v>
      </c>
      <c r="H3643">
        <v>3500</v>
      </c>
      <c r="I3643">
        <v>521500</v>
      </c>
      <c r="J3643">
        <v>96</v>
      </c>
      <c r="K3643">
        <v>169</v>
      </c>
      <c r="L3643">
        <v>3400</v>
      </c>
      <c r="M3643">
        <v>574720</v>
      </c>
      <c r="N3643">
        <v>301</v>
      </c>
      <c r="O3643">
        <v>204</v>
      </c>
      <c r="P3643">
        <v>3396</v>
      </c>
      <c r="Q3643">
        <v>692096</v>
      </c>
      <c r="R3643">
        <v>111</v>
      </c>
      <c r="S3643">
        <v>235</v>
      </c>
      <c r="T3643">
        <v>3375</v>
      </c>
      <c r="U3643">
        <v>793538</v>
      </c>
      <c r="V3643">
        <v>20</v>
      </c>
      <c r="W3643">
        <v>272</v>
      </c>
      <c r="X3643">
        <v>3320</v>
      </c>
      <c r="Y3643">
        <v>903040</v>
      </c>
      <c r="Z3643">
        <v>15</v>
      </c>
      <c r="AA3643">
        <v>284</v>
      </c>
      <c r="AB3643">
        <v>3195</v>
      </c>
      <c r="AC3643">
        <v>909045</v>
      </c>
      <c r="AP3643">
        <v>4</v>
      </c>
      <c r="AQ3643">
        <v>616</v>
      </c>
      <c r="AR3643">
        <v>2990</v>
      </c>
      <c r="AS3643">
        <v>1841630</v>
      </c>
      <c r="AU3643">
        <v>595</v>
      </c>
    </row>
    <row r="3644" spans="1:47" x14ac:dyDescent="0.2">
      <c r="A3644" s="51">
        <v>42059</v>
      </c>
      <c r="F3644">
        <v>21</v>
      </c>
      <c r="G3644">
        <v>137</v>
      </c>
      <c r="H3644">
        <v>3550</v>
      </c>
      <c r="I3644">
        <v>486350</v>
      </c>
      <c r="J3644">
        <v>35</v>
      </c>
      <c r="K3644">
        <v>169</v>
      </c>
      <c r="L3644">
        <v>3362</v>
      </c>
      <c r="M3644">
        <v>566888</v>
      </c>
      <c r="N3644">
        <v>35</v>
      </c>
      <c r="O3644">
        <v>203</v>
      </c>
      <c r="P3644">
        <v>3380</v>
      </c>
      <c r="Q3644">
        <v>687120</v>
      </c>
      <c r="R3644">
        <v>8</v>
      </c>
      <c r="S3644">
        <v>237</v>
      </c>
      <c r="T3644">
        <v>3217</v>
      </c>
      <c r="U3644">
        <v>761367</v>
      </c>
      <c r="AD3644">
        <v>11</v>
      </c>
      <c r="AE3644">
        <v>353</v>
      </c>
      <c r="AF3644">
        <v>3040</v>
      </c>
      <c r="AG3644">
        <v>1073120</v>
      </c>
      <c r="AP3644">
        <v>31</v>
      </c>
      <c r="AQ3644">
        <v>530</v>
      </c>
      <c r="AR3644">
        <v>3060</v>
      </c>
      <c r="AS3644">
        <v>1608667</v>
      </c>
      <c r="AU3644">
        <v>148</v>
      </c>
    </row>
    <row r="3645" spans="1:47" x14ac:dyDescent="0.2">
      <c r="A3645" s="51">
        <v>42061</v>
      </c>
      <c r="B3645">
        <v>2</v>
      </c>
      <c r="C3645">
        <v>119</v>
      </c>
      <c r="D3645">
        <v>3600</v>
      </c>
      <c r="E3645">
        <v>428400</v>
      </c>
      <c r="F3645">
        <v>23</v>
      </c>
      <c r="G3645">
        <v>135</v>
      </c>
      <c r="H3645">
        <v>3433</v>
      </c>
      <c r="I3645">
        <v>463517</v>
      </c>
      <c r="J3645">
        <v>133</v>
      </c>
      <c r="K3645">
        <v>168</v>
      </c>
      <c r="L3645">
        <v>3475</v>
      </c>
      <c r="M3645">
        <v>583325</v>
      </c>
      <c r="N3645">
        <v>142</v>
      </c>
      <c r="O3645">
        <v>202</v>
      </c>
      <c r="P3645">
        <v>3567</v>
      </c>
      <c r="Q3645">
        <v>718742</v>
      </c>
      <c r="R3645" s="55">
        <v>90</v>
      </c>
      <c r="S3645" s="55">
        <v>232</v>
      </c>
      <c r="T3645" s="55">
        <v>3483</v>
      </c>
      <c r="U3645" s="55">
        <v>809017</v>
      </c>
      <c r="V3645" s="55">
        <v>122</v>
      </c>
      <c r="W3645" s="55">
        <v>265</v>
      </c>
      <c r="X3645" s="55">
        <v>3252</v>
      </c>
      <c r="Y3645" s="55">
        <v>861458</v>
      </c>
      <c r="Z3645" s="55">
        <v>60</v>
      </c>
      <c r="AA3645" s="55">
        <v>301</v>
      </c>
      <c r="AB3645" s="55">
        <v>3227</v>
      </c>
      <c r="AC3645" s="55">
        <v>971267</v>
      </c>
      <c r="AD3645" s="55"/>
      <c r="AL3645">
        <v>1</v>
      </c>
      <c r="AM3645">
        <v>408</v>
      </c>
      <c r="AN3645">
        <v>2900</v>
      </c>
      <c r="AO3645">
        <v>1183200</v>
      </c>
      <c r="AP3645">
        <v>3</v>
      </c>
      <c r="AQ3645">
        <v>508</v>
      </c>
      <c r="AR3645">
        <v>2970</v>
      </c>
      <c r="AS3645">
        <v>1508270</v>
      </c>
      <c r="AU3645">
        <v>554</v>
      </c>
    </row>
    <row r="3646" spans="1:47" x14ac:dyDescent="0.2">
      <c r="A3646" s="51"/>
    </row>
    <row r="3647" spans="1:47" x14ac:dyDescent="0.2">
      <c r="A3647" s="143">
        <v>42066</v>
      </c>
      <c r="B3647">
        <v>1</v>
      </c>
      <c r="C3647">
        <v>122</v>
      </c>
      <c r="D3647">
        <v>3200</v>
      </c>
      <c r="E3647">
        <v>390400</v>
      </c>
      <c r="J3647">
        <v>26</v>
      </c>
      <c r="K3647">
        <v>169</v>
      </c>
      <c r="L3647">
        <v>3333</v>
      </c>
      <c r="M3647">
        <v>563517</v>
      </c>
      <c r="N3647">
        <v>9</v>
      </c>
      <c r="O3647">
        <v>184</v>
      </c>
      <c r="P3647">
        <v>3500</v>
      </c>
      <c r="Q3647">
        <v>644000</v>
      </c>
      <c r="R3647">
        <v>3</v>
      </c>
      <c r="S3647">
        <v>240</v>
      </c>
      <c r="T3647">
        <v>3000</v>
      </c>
      <c r="U3647">
        <v>717200</v>
      </c>
      <c r="Z3647">
        <v>10</v>
      </c>
      <c r="AA3647">
        <v>306</v>
      </c>
      <c r="AB3647">
        <v>2940</v>
      </c>
      <c r="AC3647">
        <v>899640</v>
      </c>
      <c r="AD3647">
        <v>9</v>
      </c>
      <c r="AE3647">
        <v>352</v>
      </c>
      <c r="AF3647">
        <v>3040</v>
      </c>
      <c r="AG3647">
        <v>1070080</v>
      </c>
      <c r="AH3647">
        <v>19</v>
      </c>
      <c r="AI3647">
        <v>376</v>
      </c>
      <c r="AJ3647">
        <v>3050</v>
      </c>
      <c r="AK3647">
        <v>1148800</v>
      </c>
      <c r="AL3647">
        <v>77</v>
      </c>
      <c r="AM3647">
        <v>451</v>
      </c>
      <c r="AN3647">
        <v>3098</v>
      </c>
      <c r="AO3647">
        <v>1396248</v>
      </c>
      <c r="AP3647">
        <v>4</v>
      </c>
      <c r="AQ3647">
        <v>685</v>
      </c>
      <c r="AR3647">
        <v>2955</v>
      </c>
      <c r="AS3647">
        <v>1964610</v>
      </c>
      <c r="AU3647">
        <v>61</v>
      </c>
    </row>
    <row r="3648" spans="1:47" x14ac:dyDescent="0.2">
      <c r="A3648" s="143">
        <v>42068</v>
      </c>
      <c r="B3648">
        <v>8</v>
      </c>
      <c r="C3648">
        <v>97</v>
      </c>
      <c r="D3648">
        <v>2450</v>
      </c>
      <c r="E3648">
        <v>239150</v>
      </c>
      <c r="F3648">
        <v>21</v>
      </c>
      <c r="G3648">
        <v>145</v>
      </c>
      <c r="H3648">
        <v>3500</v>
      </c>
      <c r="I3648">
        <v>507500</v>
      </c>
      <c r="J3648">
        <v>207</v>
      </c>
      <c r="K3648">
        <v>168</v>
      </c>
      <c r="L3648">
        <v>3491</v>
      </c>
      <c r="M3648">
        <v>584664</v>
      </c>
      <c r="N3648">
        <v>209</v>
      </c>
      <c r="O3648">
        <v>201</v>
      </c>
      <c r="P3648">
        <v>3496</v>
      </c>
      <c r="Q3648">
        <v>703158</v>
      </c>
      <c r="R3648">
        <v>126</v>
      </c>
      <c r="S3648">
        <v>236</v>
      </c>
      <c r="T3648">
        <v>3508</v>
      </c>
      <c r="U3648">
        <v>827442</v>
      </c>
      <c r="V3648">
        <v>200</v>
      </c>
      <c r="W3648">
        <v>263</v>
      </c>
      <c r="X3648">
        <v>3375</v>
      </c>
      <c r="Y3648">
        <v>888480</v>
      </c>
      <c r="Z3648">
        <v>18</v>
      </c>
      <c r="AA3648">
        <v>292</v>
      </c>
      <c r="AB3648">
        <v>3180</v>
      </c>
      <c r="AC3648">
        <v>928560</v>
      </c>
      <c r="AD3648">
        <v>4</v>
      </c>
      <c r="AE3648">
        <v>340</v>
      </c>
      <c r="AF3648">
        <v>3280</v>
      </c>
      <c r="AG3648">
        <v>1115850</v>
      </c>
      <c r="AH3648">
        <v>26</v>
      </c>
      <c r="AI3648">
        <v>380</v>
      </c>
      <c r="AJ3648">
        <v>2953</v>
      </c>
      <c r="AK3648">
        <v>1122460</v>
      </c>
      <c r="AP3648">
        <v>3</v>
      </c>
      <c r="AQ3648">
        <v>633</v>
      </c>
      <c r="AR3648">
        <v>2907</v>
      </c>
      <c r="AS3648">
        <v>1837507</v>
      </c>
      <c r="AU3648">
        <v>522</v>
      </c>
    </row>
    <row r="3649" spans="1:47" x14ac:dyDescent="0.2">
      <c r="A3649" s="143">
        <v>42073</v>
      </c>
      <c r="F3649">
        <v>17</v>
      </c>
      <c r="G3649">
        <v>137</v>
      </c>
      <c r="H3649">
        <v>3550</v>
      </c>
      <c r="I3649">
        <v>486350</v>
      </c>
      <c r="J3649">
        <v>22</v>
      </c>
      <c r="K3649">
        <v>168</v>
      </c>
      <c r="L3649">
        <v>3450</v>
      </c>
      <c r="M3649">
        <v>579400</v>
      </c>
      <c r="N3649">
        <v>20</v>
      </c>
      <c r="O3649">
        <v>197</v>
      </c>
      <c r="P3649">
        <v>3450</v>
      </c>
      <c r="Q3649">
        <v>679650</v>
      </c>
      <c r="V3649">
        <v>16</v>
      </c>
      <c r="W3649">
        <v>274</v>
      </c>
      <c r="X3649">
        <v>3300</v>
      </c>
      <c r="Y3649">
        <v>904200</v>
      </c>
      <c r="Z3649">
        <v>16</v>
      </c>
      <c r="AA3649">
        <v>296</v>
      </c>
      <c r="AB3649">
        <v>3200</v>
      </c>
      <c r="AC3649">
        <v>947200</v>
      </c>
      <c r="AH3649">
        <v>4</v>
      </c>
      <c r="AI3649">
        <v>372</v>
      </c>
      <c r="AJ3649">
        <v>3100</v>
      </c>
      <c r="AK3649">
        <v>1153200</v>
      </c>
      <c r="AP3649">
        <v>2</v>
      </c>
      <c r="AQ3649">
        <v>582</v>
      </c>
      <c r="AR3649">
        <v>3040</v>
      </c>
      <c r="AS3649">
        <v>1762800</v>
      </c>
      <c r="AU3649">
        <v>139</v>
      </c>
    </row>
    <row r="3650" spans="1:47" x14ac:dyDescent="0.2">
      <c r="A3650" s="143"/>
      <c r="Z3650">
        <v>6</v>
      </c>
      <c r="AA3650">
        <v>287</v>
      </c>
      <c r="AB3650">
        <v>3260</v>
      </c>
      <c r="AC3650">
        <v>935620</v>
      </c>
    </row>
    <row r="3651" spans="1:47" x14ac:dyDescent="0.2">
      <c r="A3651" s="143">
        <v>42075</v>
      </c>
      <c r="B3651">
        <v>1</v>
      </c>
      <c r="C3651">
        <v>114</v>
      </c>
      <c r="D3651">
        <v>3000</v>
      </c>
      <c r="E3651">
        <v>342000</v>
      </c>
      <c r="J3651">
        <v>237</v>
      </c>
      <c r="K3651">
        <v>170</v>
      </c>
      <c r="L3651">
        <v>3564</v>
      </c>
      <c r="M3651">
        <v>605895</v>
      </c>
      <c r="N3651">
        <v>164</v>
      </c>
      <c r="O3651">
        <v>207</v>
      </c>
      <c r="P3651">
        <v>3569</v>
      </c>
      <c r="Q3651">
        <v>738762</v>
      </c>
      <c r="R3651">
        <v>80</v>
      </c>
      <c r="S3651">
        <v>240</v>
      </c>
      <c r="T3651">
        <v>3442</v>
      </c>
      <c r="U3651">
        <v>827333</v>
      </c>
      <c r="V3651">
        <v>67</v>
      </c>
      <c r="W3651">
        <v>268</v>
      </c>
      <c r="X3651">
        <v>3375</v>
      </c>
      <c r="Y3651">
        <v>902950</v>
      </c>
      <c r="Z3651">
        <v>60</v>
      </c>
      <c r="AA3651">
        <v>292</v>
      </c>
      <c r="AB3651">
        <v>3367</v>
      </c>
      <c r="AC3651">
        <v>982900</v>
      </c>
      <c r="AD3651">
        <v>20</v>
      </c>
      <c r="AE3651">
        <v>340</v>
      </c>
      <c r="AF3651">
        <v>3300</v>
      </c>
      <c r="AG3651">
        <v>1122000</v>
      </c>
      <c r="AH3651">
        <v>1</v>
      </c>
      <c r="AI3651">
        <v>394</v>
      </c>
      <c r="AJ3651">
        <v>3080</v>
      </c>
      <c r="AK3651">
        <v>1213520</v>
      </c>
      <c r="AL3651">
        <v>2</v>
      </c>
      <c r="AM3651">
        <v>403</v>
      </c>
      <c r="AN3651">
        <v>2900</v>
      </c>
      <c r="AO3651">
        <v>1168700</v>
      </c>
      <c r="AP3651">
        <v>4</v>
      </c>
      <c r="AQ3651">
        <v>546</v>
      </c>
      <c r="AR3651">
        <v>3045</v>
      </c>
      <c r="AS3651">
        <v>1666870</v>
      </c>
      <c r="AU3651">
        <v>976</v>
      </c>
    </row>
    <row r="3652" spans="1:47" x14ac:dyDescent="0.2">
      <c r="A3652" s="143"/>
      <c r="V3652">
        <v>5</v>
      </c>
      <c r="W3652">
        <v>270</v>
      </c>
      <c r="X3652">
        <v>3200</v>
      </c>
      <c r="Y3652">
        <v>864000</v>
      </c>
    </row>
    <row r="3653" spans="1:47" x14ac:dyDescent="0.2">
      <c r="A3653" s="143">
        <v>42080</v>
      </c>
      <c r="J3653">
        <v>25</v>
      </c>
      <c r="K3653">
        <v>174</v>
      </c>
      <c r="L3653">
        <v>3700</v>
      </c>
      <c r="M3653">
        <v>643800</v>
      </c>
      <c r="N3653">
        <v>37</v>
      </c>
      <c r="O3653">
        <v>192</v>
      </c>
      <c r="P3653">
        <v>3500</v>
      </c>
      <c r="Q3653">
        <v>673750</v>
      </c>
      <c r="V3653">
        <v>18</v>
      </c>
      <c r="W3653">
        <v>266</v>
      </c>
      <c r="X3653">
        <v>3300</v>
      </c>
      <c r="Y3653">
        <v>877800</v>
      </c>
      <c r="Z3653">
        <v>9</v>
      </c>
      <c r="AA3653">
        <v>314</v>
      </c>
      <c r="AB3653">
        <v>3060</v>
      </c>
      <c r="AC3653">
        <v>960840</v>
      </c>
      <c r="AL3653">
        <v>14</v>
      </c>
      <c r="AM3653">
        <v>486</v>
      </c>
      <c r="AN3653">
        <v>3150</v>
      </c>
      <c r="AO3653">
        <v>1531140</v>
      </c>
      <c r="AP3653">
        <v>1</v>
      </c>
      <c r="AQ3653">
        <v>566</v>
      </c>
      <c r="AR3653">
        <v>3300</v>
      </c>
      <c r="AS3653">
        <v>1867800</v>
      </c>
      <c r="AU3653">
        <v>74</v>
      </c>
    </row>
    <row r="3654" spans="1:47" x14ac:dyDescent="0.2">
      <c r="A3654" s="143">
        <v>42082</v>
      </c>
      <c r="B3654">
        <v>17</v>
      </c>
      <c r="C3654">
        <v>115</v>
      </c>
      <c r="D3654">
        <v>3617</v>
      </c>
      <c r="E3654">
        <v>417033</v>
      </c>
      <c r="F3654">
        <v>24</v>
      </c>
      <c r="G3654">
        <v>144</v>
      </c>
      <c r="H3654">
        <v>3650</v>
      </c>
      <c r="I3654">
        <v>525600</v>
      </c>
      <c r="J3654">
        <v>114</v>
      </c>
      <c r="K3654">
        <v>167</v>
      </c>
      <c r="L3654">
        <v>3400</v>
      </c>
      <c r="M3654">
        <v>567538</v>
      </c>
      <c r="N3654">
        <v>155</v>
      </c>
      <c r="O3654">
        <v>204</v>
      </c>
      <c r="P3654">
        <v>3460</v>
      </c>
      <c r="Q3654">
        <v>706605</v>
      </c>
      <c r="R3654">
        <v>30</v>
      </c>
      <c r="S3654">
        <v>240</v>
      </c>
      <c r="T3654">
        <v>3275</v>
      </c>
      <c r="U3654">
        <v>787375</v>
      </c>
      <c r="V3654">
        <v>62</v>
      </c>
      <c r="W3654">
        <v>263</v>
      </c>
      <c r="X3654">
        <v>3320</v>
      </c>
      <c r="Y3654">
        <v>873022</v>
      </c>
      <c r="Z3654">
        <v>58</v>
      </c>
      <c r="AA3654">
        <v>295</v>
      </c>
      <c r="AB3654">
        <v>3350</v>
      </c>
      <c r="AC3654">
        <v>989650</v>
      </c>
      <c r="AD3654">
        <v>36</v>
      </c>
      <c r="AE3654">
        <v>338</v>
      </c>
      <c r="AF3654">
        <v>3085</v>
      </c>
      <c r="AG3654">
        <v>1042290</v>
      </c>
      <c r="AH3654">
        <v>37</v>
      </c>
      <c r="AI3654">
        <v>370</v>
      </c>
      <c r="AJ3654">
        <v>3155</v>
      </c>
      <c r="AK3654">
        <v>1166555</v>
      </c>
      <c r="AL3654">
        <v>3</v>
      </c>
      <c r="AM3654">
        <v>425</v>
      </c>
      <c r="AN3654">
        <v>3040</v>
      </c>
      <c r="AO3654">
        <v>1292000</v>
      </c>
      <c r="AP3654">
        <v>2</v>
      </c>
      <c r="AQ3654">
        <v>675</v>
      </c>
      <c r="AR3654">
        <v>3040</v>
      </c>
      <c r="AS3654">
        <v>2048220</v>
      </c>
      <c r="AU3654">
        <v>416</v>
      </c>
    </row>
    <row r="3655" spans="1:47" x14ac:dyDescent="0.2">
      <c r="A3655" s="143"/>
      <c r="R3655">
        <v>125</v>
      </c>
      <c r="S3655">
        <v>236</v>
      </c>
      <c r="T3655">
        <v>3421</v>
      </c>
      <c r="U3655">
        <v>807243</v>
      </c>
    </row>
    <row r="3656" spans="1:47" x14ac:dyDescent="0.2">
      <c r="A3656" s="143">
        <v>42087</v>
      </c>
      <c r="J3656">
        <v>6</v>
      </c>
      <c r="K3656">
        <v>158</v>
      </c>
      <c r="L3656">
        <v>3200</v>
      </c>
      <c r="M3656">
        <v>505600</v>
      </c>
      <c r="N3656">
        <v>68</v>
      </c>
      <c r="O3656">
        <v>200</v>
      </c>
      <c r="P3656">
        <v>3388</v>
      </c>
      <c r="Q3656">
        <v>678512</v>
      </c>
      <c r="V3656">
        <v>25</v>
      </c>
      <c r="W3656">
        <v>263</v>
      </c>
      <c r="X3656">
        <v>3350</v>
      </c>
      <c r="Y3656">
        <v>881050</v>
      </c>
      <c r="AP3656">
        <v>7</v>
      </c>
      <c r="AQ3656">
        <v>806</v>
      </c>
      <c r="AR3656">
        <v>3031</v>
      </c>
      <c r="AS3656">
        <v>2441914</v>
      </c>
      <c r="AU3656">
        <v>40</v>
      </c>
    </row>
    <row r="3657" spans="1:47" x14ac:dyDescent="0.2">
      <c r="A3657" s="143">
        <v>42089</v>
      </c>
      <c r="B3657">
        <v>10</v>
      </c>
      <c r="C3657">
        <v>108</v>
      </c>
      <c r="D3657">
        <v>3850</v>
      </c>
      <c r="E3657">
        <v>417400</v>
      </c>
      <c r="F3657">
        <v>40</v>
      </c>
      <c r="G3657">
        <v>138</v>
      </c>
      <c r="H3657">
        <v>3650</v>
      </c>
      <c r="I3657">
        <v>502517</v>
      </c>
      <c r="J3657">
        <v>47</v>
      </c>
      <c r="K3657">
        <v>170</v>
      </c>
      <c r="L3657">
        <v>3725</v>
      </c>
      <c r="M3657">
        <v>631625</v>
      </c>
      <c r="N3657">
        <v>101</v>
      </c>
      <c r="O3657">
        <v>194</v>
      </c>
      <c r="P3657">
        <v>3500</v>
      </c>
      <c r="Q3657">
        <v>678414</v>
      </c>
      <c r="R3657">
        <v>87</v>
      </c>
      <c r="S3657">
        <v>225</v>
      </c>
      <c r="T3657">
        <v>3475</v>
      </c>
      <c r="U3657">
        <v>781638</v>
      </c>
      <c r="V3657">
        <v>75</v>
      </c>
      <c r="W3657">
        <v>260</v>
      </c>
      <c r="X3657">
        <v>3275</v>
      </c>
      <c r="Y3657">
        <v>853788</v>
      </c>
      <c r="Z3657">
        <v>18</v>
      </c>
      <c r="AA3657">
        <v>318</v>
      </c>
      <c r="AB3657">
        <v>3300</v>
      </c>
      <c r="AC3657">
        <v>1049400</v>
      </c>
      <c r="AD3657">
        <v>20</v>
      </c>
      <c r="AE3657">
        <v>334</v>
      </c>
      <c r="AF3657">
        <v>3150</v>
      </c>
      <c r="AG3657">
        <v>1053450</v>
      </c>
      <c r="AH3657">
        <v>18</v>
      </c>
      <c r="AI3657">
        <v>378</v>
      </c>
      <c r="AJ3657">
        <v>3250</v>
      </c>
      <c r="AK3657">
        <v>1228500</v>
      </c>
      <c r="AP3657">
        <v>7</v>
      </c>
      <c r="AQ3657">
        <v>577</v>
      </c>
      <c r="AR3657">
        <v>3133</v>
      </c>
      <c r="AS3657">
        <v>1803787</v>
      </c>
      <c r="AU3657">
        <v>393</v>
      </c>
    </row>
    <row r="3658" spans="1:47" x14ac:dyDescent="0.2">
      <c r="A3658" s="143">
        <v>42094</v>
      </c>
      <c r="F3658">
        <v>26</v>
      </c>
      <c r="G3658">
        <v>143</v>
      </c>
      <c r="H3658">
        <v>3600</v>
      </c>
      <c r="I3658">
        <v>514800</v>
      </c>
      <c r="J3658">
        <v>24</v>
      </c>
      <c r="K3658">
        <v>156</v>
      </c>
      <c r="L3658">
        <v>3475</v>
      </c>
      <c r="M3658">
        <v>542400</v>
      </c>
      <c r="N3658">
        <v>55</v>
      </c>
      <c r="O3658">
        <v>192</v>
      </c>
      <c r="P3658">
        <v>3538</v>
      </c>
      <c r="Q3658">
        <v>680425</v>
      </c>
      <c r="R3658">
        <v>10</v>
      </c>
      <c r="S3658">
        <v>240</v>
      </c>
      <c r="T3658">
        <v>3250</v>
      </c>
      <c r="U3658">
        <v>780000</v>
      </c>
      <c r="Z3658">
        <v>1</v>
      </c>
      <c r="AA3658">
        <v>290</v>
      </c>
      <c r="AB3658">
        <v>3250</v>
      </c>
      <c r="AC3658">
        <v>942500</v>
      </c>
      <c r="AP3658">
        <v>16</v>
      </c>
      <c r="AQ3658">
        <v>512</v>
      </c>
      <c r="AR3658">
        <v>3245</v>
      </c>
      <c r="AS3658">
        <v>1661060</v>
      </c>
      <c r="AU3658">
        <v>39</v>
      </c>
    </row>
    <row r="3659" spans="1:47" x14ac:dyDescent="0.2">
      <c r="A3659" s="51"/>
    </row>
    <row r="3660" spans="1:47" x14ac:dyDescent="0.2">
      <c r="A3660" s="143">
        <v>42101</v>
      </c>
      <c r="AP3660">
        <v>1</v>
      </c>
      <c r="AQ3660">
        <v>844</v>
      </c>
      <c r="AR3660">
        <v>3080</v>
      </c>
      <c r="AS3660">
        <v>2599520</v>
      </c>
      <c r="AU3660">
        <v>2</v>
      </c>
    </row>
    <row r="3661" spans="1:47" x14ac:dyDescent="0.2">
      <c r="A3661" s="143">
        <v>42103</v>
      </c>
      <c r="B3661">
        <v>21</v>
      </c>
      <c r="C3661">
        <v>118</v>
      </c>
      <c r="D3661">
        <v>3900</v>
      </c>
      <c r="E3661">
        <v>460200</v>
      </c>
      <c r="F3661">
        <v>23</v>
      </c>
      <c r="G3661">
        <v>148</v>
      </c>
      <c r="H3661">
        <v>2800</v>
      </c>
      <c r="I3661">
        <v>562400</v>
      </c>
      <c r="J3661">
        <v>86</v>
      </c>
      <c r="K3661">
        <v>172</v>
      </c>
      <c r="L3661">
        <v>3600</v>
      </c>
      <c r="M3661">
        <v>617850</v>
      </c>
      <c r="N3661">
        <v>57</v>
      </c>
      <c r="O3661">
        <v>202</v>
      </c>
      <c r="P3661">
        <v>3540</v>
      </c>
      <c r="Q3661">
        <v>713670</v>
      </c>
      <c r="R3661">
        <v>45</v>
      </c>
      <c r="S3661">
        <v>232</v>
      </c>
      <c r="T3661">
        <v>3525</v>
      </c>
      <c r="U3661">
        <v>817750</v>
      </c>
      <c r="V3661">
        <v>59</v>
      </c>
      <c r="W3661">
        <v>272</v>
      </c>
      <c r="X3661">
        <v>3283</v>
      </c>
      <c r="Y3661">
        <v>894050</v>
      </c>
      <c r="Z3661">
        <v>3</v>
      </c>
      <c r="AA3661">
        <v>284</v>
      </c>
      <c r="AB3661">
        <v>3240</v>
      </c>
      <c r="AC3661">
        <v>921770</v>
      </c>
      <c r="AD3661">
        <v>36</v>
      </c>
      <c r="AE3661">
        <v>352</v>
      </c>
      <c r="AF3661">
        <v>3320</v>
      </c>
      <c r="AG3661">
        <v>1166830</v>
      </c>
      <c r="AP3661">
        <v>2</v>
      </c>
      <c r="AQ3661">
        <v>714</v>
      </c>
      <c r="AR3661">
        <v>3160</v>
      </c>
      <c r="AS3661">
        <v>2255280</v>
      </c>
      <c r="AU3661">
        <v>324</v>
      </c>
    </row>
    <row r="3662" spans="1:47" x14ac:dyDescent="0.2">
      <c r="A3662" s="143">
        <v>42108</v>
      </c>
      <c r="J3662">
        <v>24</v>
      </c>
      <c r="K3662">
        <v>173</v>
      </c>
      <c r="L3662">
        <v>3750</v>
      </c>
      <c r="M3662">
        <v>648750</v>
      </c>
      <c r="N3662">
        <v>6</v>
      </c>
      <c r="O3662">
        <v>201</v>
      </c>
      <c r="P3662">
        <v>3250</v>
      </c>
      <c r="Q3662">
        <v>653250</v>
      </c>
      <c r="Z3662">
        <v>20</v>
      </c>
      <c r="AA3662">
        <v>312</v>
      </c>
      <c r="AB3662">
        <v>3300</v>
      </c>
      <c r="AC3662">
        <v>1029600</v>
      </c>
      <c r="AH3662">
        <v>19</v>
      </c>
      <c r="AI3662">
        <v>363</v>
      </c>
      <c r="AJ3662">
        <v>3090</v>
      </c>
      <c r="AK3662">
        <v>1121490</v>
      </c>
      <c r="AU3662">
        <v>78</v>
      </c>
    </row>
    <row r="3663" spans="1:47" x14ac:dyDescent="0.2">
      <c r="A3663" s="143">
        <v>42110</v>
      </c>
      <c r="B3663">
        <v>40</v>
      </c>
      <c r="C3663">
        <v>114</v>
      </c>
      <c r="D3663">
        <v>3588</v>
      </c>
      <c r="E3663">
        <v>408100</v>
      </c>
      <c r="F3663">
        <v>44</v>
      </c>
      <c r="G3663">
        <v>141</v>
      </c>
      <c r="H3663">
        <v>3560</v>
      </c>
      <c r="I3663">
        <v>500580</v>
      </c>
      <c r="J3663">
        <v>114</v>
      </c>
      <c r="K3663">
        <v>166</v>
      </c>
      <c r="L3663">
        <v>3643</v>
      </c>
      <c r="M3663">
        <v>605629</v>
      </c>
      <c r="N3663">
        <v>168</v>
      </c>
      <c r="O3663">
        <v>205</v>
      </c>
      <c r="P3663">
        <v>3681</v>
      </c>
      <c r="Q3663">
        <v>754819</v>
      </c>
      <c r="R3663">
        <v>73</v>
      </c>
      <c r="S3663">
        <v>232</v>
      </c>
      <c r="T3663">
        <v>3442</v>
      </c>
      <c r="U3663">
        <v>799214</v>
      </c>
      <c r="V3663">
        <v>125</v>
      </c>
      <c r="W3663">
        <v>262</v>
      </c>
      <c r="X3663">
        <v>3592</v>
      </c>
      <c r="Y3663">
        <v>940517</v>
      </c>
      <c r="Z3663">
        <v>33</v>
      </c>
      <c r="AA3663">
        <v>304</v>
      </c>
      <c r="AB3663">
        <v>3340</v>
      </c>
      <c r="AC3663">
        <v>1012793</v>
      </c>
      <c r="AD3663">
        <v>2</v>
      </c>
      <c r="AE3663">
        <v>352</v>
      </c>
      <c r="AF3663">
        <v>2900</v>
      </c>
      <c r="AG3663">
        <v>1020800</v>
      </c>
      <c r="AL3663">
        <v>1</v>
      </c>
      <c r="AM3663">
        <v>416</v>
      </c>
      <c r="AN3663">
        <v>3100</v>
      </c>
      <c r="AO3663">
        <v>1289600</v>
      </c>
      <c r="AP3663">
        <v>2</v>
      </c>
      <c r="AQ3663">
        <v>501</v>
      </c>
      <c r="AR3663">
        <v>3090</v>
      </c>
      <c r="AS3663">
        <v>1558100</v>
      </c>
      <c r="AU3663">
        <v>153</v>
      </c>
    </row>
    <row r="3664" spans="1:47" x14ac:dyDescent="0.2">
      <c r="A3664" s="143">
        <v>42115</v>
      </c>
      <c r="N3664">
        <v>4</v>
      </c>
      <c r="O3664">
        <v>182</v>
      </c>
      <c r="P3664">
        <v>3600</v>
      </c>
      <c r="Q3664">
        <v>655200</v>
      </c>
      <c r="AL3664">
        <v>14</v>
      </c>
      <c r="AM3664">
        <v>454</v>
      </c>
      <c r="AN3664">
        <v>3100</v>
      </c>
      <c r="AO3664">
        <v>1409400</v>
      </c>
      <c r="AP3664">
        <v>5</v>
      </c>
      <c r="AQ3664">
        <v>514</v>
      </c>
      <c r="AR3664">
        <v>2980</v>
      </c>
      <c r="AS3664">
        <v>1512520</v>
      </c>
      <c r="AU3664">
        <v>32</v>
      </c>
    </row>
    <row r="3665" spans="1:47" x14ac:dyDescent="0.2">
      <c r="A3665" s="143">
        <v>42117</v>
      </c>
      <c r="F3665">
        <v>54</v>
      </c>
      <c r="G3665">
        <v>142</v>
      </c>
      <c r="H3665">
        <v>3875</v>
      </c>
      <c r="I3665">
        <v>550125</v>
      </c>
      <c r="J3665">
        <v>83</v>
      </c>
      <c r="K3665">
        <v>168</v>
      </c>
      <c r="L3665">
        <v>3640</v>
      </c>
      <c r="M3665">
        <v>611700</v>
      </c>
      <c r="N3665">
        <v>136</v>
      </c>
      <c r="O3665">
        <v>199</v>
      </c>
      <c r="P3665">
        <v>3750</v>
      </c>
      <c r="Q3665">
        <v>747479</v>
      </c>
      <c r="R3665">
        <v>113</v>
      </c>
      <c r="S3665">
        <v>235</v>
      </c>
      <c r="T3665">
        <v>3633</v>
      </c>
      <c r="U3665">
        <v>852192</v>
      </c>
      <c r="V3665">
        <v>46</v>
      </c>
      <c r="W3665">
        <v>253</v>
      </c>
      <c r="X3665">
        <v>3583</v>
      </c>
      <c r="Y3665">
        <v>905167</v>
      </c>
      <c r="Z3665">
        <v>1</v>
      </c>
      <c r="AA3665">
        <v>310</v>
      </c>
      <c r="AB3665">
        <v>3360</v>
      </c>
      <c r="AC3665">
        <v>1041600</v>
      </c>
      <c r="AP3665">
        <v>19</v>
      </c>
      <c r="AQ3665">
        <v>608</v>
      </c>
      <c r="AR3665">
        <v>3217</v>
      </c>
      <c r="AS3665">
        <v>1970493</v>
      </c>
      <c r="AU3665">
        <v>474</v>
      </c>
    </row>
    <row r="3666" spans="1:47" x14ac:dyDescent="0.2">
      <c r="A3666" s="143"/>
      <c r="Z3666">
        <v>25</v>
      </c>
      <c r="AA3666">
        <v>313</v>
      </c>
      <c r="AB3666">
        <v>3510</v>
      </c>
      <c r="AC3666">
        <v>1098190</v>
      </c>
    </row>
    <row r="3667" spans="1:47" x14ac:dyDescent="0.2">
      <c r="A3667" s="143">
        <v>42119</v>
      </c>
      <c r="N3667">
        <v>11</v>
      </c>
      <c r="O3667">
        <v>195</v>
      </c>
      <c r="P3667">
        <v>4000</v>
      </c>
      <c r="Q3667">
        <v>780000</v>
      </c>
    </row>
    <row r="3668" spans="1:47" x14ac:dyDescent="0.2">
      <c r="A3668" s="143">
        <v>42122</v>
      </c>
      <c r="J3668">
        <v>8</v>
      </c>
      <c r="K3668">
        <v>172</v>
      </c>
      <c r="L3668">
        <v>3400</v>
      </c>
      <c r="M3668">
        <v>584800</v>
      </c>
      <c r="N3668">
        <v>1</v>
      </c>
      <c r="O3668">
        <v>190</v>
      </c>
      <c r="P3668">
        <v>3650</v>
      </c>
      <c r="Q3668">
        <v>693500</v>
      </c>
      <c r="R3668">
        <v>21</v>
      </c>
      <c r="S3668">
        <v>247</v>
      </c>
      <c r="T3668">
        <v>3700</v>
      </c>
      <c r="U3668">
        <v>913900</v>
      </c>
      <c r="AL3668">
        <v>5</v>
      </c>
      <c r="AM3668">
        <v>412</v>
      </c>
      <c r="AN3668">
        <v>2580</v>
      </c>
      <c r="AO3668">
        <v>1062960</v>
      </c>
      <c r="AP3668">
        <v>11</v>
      </c>
      <c r="AQ3668">
        <v>515</v>
      </c>
      <c r="AR3668">
        <v>3263</v>
      </c>
      <c r="AS3668">
        <v>1680743</v>
      </c>
      <c r="AU3668">
        <v>17</v>
      </c>
    </row>
    <row r="3669" spans="1:47" x14ac:dyDescent="0.2">
      <c r="A3669" s="143">
        <v>42124</v>
      </c>
      <c r="B3669">
        <v>35</v>
      </c>
      <c r="C3669">
        <v>120</v>
      </c>
      <c r="D3669">
        <v>3525</v>
      </c>
      <c r="E3669">
        <v>425062</v>
      </c>
      <c r="F3669">
        <v>58</v>
      </c>
      <c r="G3669">
        <v>138</v>
      </c>
      <c r="H3669">
        <v>3500</v>
      </c>
      <c r="I3669">
        <v>483333</v>
      </c>
      <c r="J3669">
        <v>116</v>
      </c>
      <c r="K3669">
        <v>166</v>
      </c>
      <c r="L3669">
        <v>3692</v>
      </c>
      <c r="M3669">
        <v>612233</v>
      </c>
      <c r="N3669">
        <v>213</v>
      </c>
      <c r="O3669">
        <v>200</v>
      </c>
      <c r="P3669">
        <v>3668</v>
      </c>
      <c r="Q3669">
        <v>733155</v>
      </c>
      <c r="R3669">
        <v>114</v>
      </c>
      <c r="S3669">
        <v>232</v>
      </c>
      <c r="T3669">
        <v>3700</v>
      </c>
      <c r="U3669">
        <v>859500</v>
      </c>
      <c r="V3669">
        <v>85</v>
      </c>
      <c r="W3669">
        <v>262</v>
      </c>
      <c r="X3669">
        <v>3480</v>
      </c>
      <c r="Y3669">
        <v>910910</v>
      </c>
      <c r="Z3669">
        <v>21</v>
      </c>
      <c r="AA3669">
        <v>295</v>
      </c>
      <c r="AB3669">
        <v>3350</v>
      </c>
      <c r="AC3669">
        <v>985600</v>
      </c>
      <c r="AD3669">
        <v>15</v>
      </c>
      <c r="AE3669">
        <v>322</v>
      </c>
      <c r="AF3669">
        <v>3280</v>
      </c>
      <c r="AG3669">
        <v>1056160</v>
      </c>
      <c r="AL3669">
        <v>1</v>
      </c>
      <c r="AM3669">
        <v>416</v>
      </c>
      <c r="AN3669">
        <v>3080</v>
      </c>
      <c r="AO3669">
        <v>1281280</v>
      </c>
      <c r="AP3669">
        <v>1</v>
      </c>
      <c r="AQ3669">
        <v>458</v>
      </c>
      <c r="AR3669">
        <v>3240</v>
      </c>
      <c r="AS3669">
        <v>1483920</v>
      </c>
      <c r="AU3669">
        <v>363</v>
      </c>
    </row>
    <row r="3670" spans="1:47" x14ac:dyDescent="0.2">
      <c r="B3670" s="81"/>
      <c r="C3670" s="81"/>
      <c r="D3670" s="81"/>
      <c r="E3670" s="81"/>
      <c r="F3670" s="81"/>
      <c r="G3670" s="81"/>
      <c r="H3670" s="81"/>
      <c r="I3670" s="81"/>
      <c r="J3670" s="81"/>
      <c r="K3670" s="81"/>
      <c r="L3670" s="81"/>
      <c r="M3670" s="81"/>
      <c r="N3670" s="81"/>
      <c r="O3670" s="81"/>
      <c r="P3670" s="81"/>
      <c r="Q3670" s="81"/>
      <c r="R3670" s="81"/>
      <c r="S3670" s="81"/>
      <c r="T3670" s="81"/>
      <c r="U3670" s="81"/>
      <c r="V3670" s="81"/>
      <c r="W3670" s="81"/>
      <c r="X3670" s="81"/>
      <c r="Y3670" s="81"/>
      <c r="Z3670" s="81"/>
      <c r="AA3670" s="81"/>
      <c r="AB3670" s="81"/>
      <c r="AC3670" s="81"/>
      <c r="AD3670" s="81"/>
      <c r="AE3670" s="81"/>
      <c r="AF3670" s="81"/>
      <c r="AG3670" s="81"/>
      <c r="AH3670" s="81"/>
      <c r="AI3670" s="81"/>
      <c r="AJ3670" s="81"/>
      <c r="AK3670" s="81"/>
      <c r="AL3670" s="81"/>
      <c r="AM3670" s="81"/>
      <c r="AN3670" s="81"/>
      <c r="AO3670" s="81"/>
      <c r="AP3670" s="81"/>
      <c r="AQ3670" s="81"/>
      <c r="AR3670" s="81"/>
      <c r="AS3670" s="81"/>
      <c r="AU3670" s="81"/>
    </row>
    <row r="3671" spans="1:47" x14ac:dyDescent="0.2">
      <c r="A3671" s="143">
        <v>42129</v>
      </c>
      <c r="AU3671">
        <v>4</v>
      </c>
    </row>
    <row r="3672" spans="1:47" x14ac:dyDescent="0.2">
      <c r="A3672" s="143">
        <v>42131</v>
      </c>
      <c r="B3672">
        <v>12</v>
      </c>
      <c r="C3672">
        <v>113</v>
      </c>
      <c r="D3672">
        <v>4000</v>
      </c>
      <c r="E3672">
        <v>452000</v>
      </c>
      <c r="F3672">
        <v>11</v>
      </c>
      <c r="G3672">
        <v>144</v>
      </c>
      <c r="H3672">
        <v>3800</v>
      </c>
      <c r="I3672">
        <v>546200</v>
      </c>
      <c r="J3672">
        <v>96</v>
      </c>
      <c r="K3672">
        <v>169</v>
      </c>
      <c r="L3672">
        <v>3670</v>
      </c>
      <c r="M3672">
        <v>618190</v>
      </c>
      <c r="N3672">
        <v>128</v>
      </c>
      <c r="O3672">
        <v>194</v>
      </c>
      <c r="P3672">
        <v>3617</v>
      </c>
      <c r="Q3672">
        <v>700708</v>
      </c>
      <c r="R3672">
        <v>98</v>
      </c>
      <c r="S3672">
        <v>229</v>
      </c>
      <c r="T3672">
        <v>3458</v>
      </c>
      <c r="U3672">
        <v>792458</v>
      </c>
      <c r="V3672">
        <v>4</v>
      </c>
      <c r="W3672">
        <v>276</v>
      </c>
      <c r="X3672">
        <v>3350</v>
      </c>
      <c r="Y3672">
        <v>924600</v>
      </c>
      <c r="Z3672">
        <v>62</v>
      </c>
      <c r="AA3672">
        <v>292</v>
      </c>
      <c r="AB3672">
        <v>3417</v>
      </c>
      <c r="AC3672">
        <v>998850</v>
      </c>
      <c r="AD3672">
        <v>18</v>
      </c>
      <c r="AE3672">
        <v>330</v>
      </c>
      <c r="AF3672">
        <v>3480</v>
      </c>
      <c r="AG3672">
        <v>1148400</v>
      </c>
      <c r="AH3672">
        <v>1</v>
      </c>
      <c r="AI3672">
        <v>362</v>
      </c>
      <c r="AJ3672">
        <v>3140</v>
      </c>
      <c r="AK3672">
        <v>1136680</v>
      </c>
      <c r="AP3672">
        <v>1</v>
      </c>
      <c r="AQ3672">
        <v>564</v>
      </c>
      <c r="AR3672">
        <v>2800</v>
      </c>
      <c r="AS3672">
        <v>1579200</v>
      </c>
      <c r="AU3672">
        <v>589</v>
      </c>
    </row>
    <row r="3673" spans="1:47" x14ac:dyDescent="0.2">
      <c r="A3673" s="143">
        <v>42136</v>
      </c>
      <c r="F3673">
        <v>1</v>
      </c>
      <c r="G3673">
        <v>134</v>
      </c>
      <c r="H3673">
        <v>300</v>
      </c>
      <c r="I3673">
        <v>469000</v>
      </c>
      <c r="AP3673">
        <v>2</v>
      </c>
      <c r="AQ3673">
        <v>702</v>
      </c>
      <c r="AR3673">
        <v>3300</v>
      </c>
      <c r="AS3673">
        <v>2316600</v>
      </c>
      <c r="AU3673">
        <v>28</v>
      </c>
    </row>
    <row r="3674" spans="1:47" x14ac:dyDescent="0.2">
      <c r="A3674" s="143">
        <v>42138</v>
      </c>
      <c r="B3674">
        <v>3</v>
      </c>
      <c r="C3674">
        <v>108</v>
      </c>
      <c r="D3674">
        <v>3450</v>
      </c>
      <c r="E3674">
        <v>372600</v>
      </c>
      <c r="F3674">
        <v>77</v>
      </c>
      <c r="G3674">
        <v>199</v>
      </c>
      <c r="H3674">
        <v>3583</v>
      </c>
      <c r="I3674">
        <v>713808</v>
      </c>
      <c r="J3674">
        <v>123</v>
      </c>
      <c r="K3674">
        <v>161</v>
      </c>
      <c r="L3674">
        <v>3675</v>
      </c>
      <c r="M3674">
        <v>592000</v>
      </c>
      <c r="N3674">
        <v>77</v>
      </c>
      <c r="O3674">
        <v>199</v>
      </c>
      <c r="P3674">
        <v>3583</v>
      </c>
      <c r="Q3674">
        <v>713808</v>
      </c>
      <c r="R3674">
        <v>21</v>
      </c>
      <c r="S3674">
        <v>244</v>
      </c>
      <c r="T3674">
        <v>3550</v>
      </c>
      <c r="U3674">
        <v>866200</v>
      </c>
      <c r="V3674">
        <v>30</v>
      </c>
      <c r="W3674">
        <v>266</v>
      </c>
      <c r="X3674">
        <v>3490</v>
      </c>
      <c r="Y3674">
        <v>928340</v>
      </c>
      <c r="Z3674">
        <v>151</v>
      </c>
      <c r="AA3674">
        <v>298</v>
      </c>
      <c r="AB3674">
        <v>3394</v>
      </c>
      <c r="AC3674">
        <v>1011264</v>
      </c>
      <c r="AP3674">
        <v>1</v>
      </c>
      <c r="AQ3674">
        <v>640</v>
      </c>
      <c r="AR3674">
        <v>3280</v>
      </c>
      <c r="AS3674">
        <v>2099200</v>
      </c>
      <c r="AU3674">
        <v>388</v>
      </c>
    </row>
    <row r="3675" spans="1:47" x14ac:dyDescent="0.2">
      <c r="A3675" s="143">
        <v>42143</v>
      </c>
      <c r="N3675">
        <v>118</v>
      </c>
      <c r="O3675">
        <v>199</v>
      </c>
      <c r="P3675">
        <v>3250</v>
      </c>
      <c r="Q3675">
        <v>646750</v>
      </c>
      <c r="Z3675">
        <v>6</v>
      </c>
      <c r="AA3675">
        <v>319</v>
      </c>
      <c r="AB3675">
        <v>3380</v>
      </c>
      <c r="AC3675">
        <v>1078220</v>
      </c>
      <c r="AD3675">
        <v>1</v>
      </c>
      <c r="AE3675">
        <v>352</v>
      </c>
      <c r="AF3675">
        <v>3160</v>
      </c>
      <c r="AG3675">
        <v>1112320</v>
      </c>
      <c r="AH3675">
        <v>15</v>
      </c>
      <c r="AI3675">
        <v>388</v>
      </c>
      <c r="AJ3675">
        <v>3400</v>
      </c>
      <c r="AK3675">
        <v>1319200</v>
      </c>
      <c r="AP3675">
        <v>21</v>
      </c>
      <c r="AQ3675">
        <v>478</v>
      </c>
      <c r="AR3675">
        <v>3412</v>
      </c>
      <c r="AS3675">
        <v>1632480</v>
      </c>
      <c r="AU3675">
        <v>12</v>
      </c>
    </row>
    <row r="3676" spans="1:47" x14ac:dyDescent="0.2">
      <c r="A3676" s="143">
        <v>42145</v>
      </c>
      <c r="B3676">
        <v>5</v>
      </c>
      <c r="C3676">
        <v>116</v>
      </c>
      <c r="D3676">
        <v>4000</v>
      </c>
      <c r="E3676">
        <v>464000</v>
      </c>
      <c r="F3676">
        <v>61</v>
      </c>
      <c r="G3676">
        <v>150</v>
      </c>
      <c r="H3676">
        <v>3730</v>
      </c>
      <c r="I3676">
        <v>561400</v>
      </c>
      <c r="J3676">
        <v>19</v>
      </c>
      <c r="K3676">
        <v>166</v>
      </c>
      <c r="L3676">
        <v>3567</v>
      </c>
      <c r="M3676">
        <v>591683</v>
      </c>
      <c r="N3676">
        <v>70</v>
      </c>
      <c r="O3676">
        <v>189</v>
      </c>
      <c r="P3676">
        <v>3450</v>
      </c>
      <c r="Q3676">
        <v>648988</v>
      </c>
      <c r="R3676">
        <v>128</v>
      </c>
      <c r="S3676">
        <v>231</v>
      </c>
      <c r="T3676">
        <v>3600</v>
      </c>
      <c r="U3676">
        <v>831933</v>
      </c>
      <c r="V3676">
        <v>62</v>
      </c>
      <c r="W3676">
        <v>268</v>
      </c>
      <c r="X3676">
        <v>3483</v>
      </c>
      <c r="Y3676">
        <v>934767</v>
      </c>
      <c r="Z3676">
        <v>38</v>
      </c>
      <c r="AA3676">
        <v>307</v>
      </c>
      <c r="AB3676">
        <v>3317</v>
      </c>
      <c r="AC3676">
        <v>1016750</v>
      </c>
      <c r="AH3676">
        <v>6</v>
      </c>
      <c r="AI3676">
        <v>383</v>
      </c>
      <c r="AJ3676">
        <v>3200</v>
      </c>
      <c r="AK3676">
        <v>1225600</v>
      </c>
      <c r="AP3676">
        <v>2</v>
      </c>
      <c r="AQ3676">
        <v>752</v>
      </c>
      <c r="AR3676">
        <v>3220</v>
      </c>
      <c r="AS3676">
        <v>2426560</v>
      </c>
      <c r="AU3676">
        <v>438</v>
      </c>
    </row>
    <row r="3677" spans="1:47" x14ac:dyDescent="0.2">
      <c r="A3677" s="143">
        <v>42150</v>
      </c>
      <c r="J3677">
        <v>17</v>
      </c>
      <c r="K3677">
        <v>172</v>
      </c>
      <c r="L3677">
        <v>3650</v>
      </c>
      <c r="M3677">
        <v>627800</v>
      </c>
      <c r="N3677">
        <v>18</v>
      </c>
      <c r="O3677">
        <v>201</v>
      </c>
      <c r="P3677">
        <v>3500</v>
      </c>
      <c r="Q3677">
        <v>703750</v>
      </c>
      <c r="AP3677">
        <v>2</v>
      </c>
      <c r="AQ3677">
        <v>709</v>
      </c>
      <c r="AR3677">
        <v>3000</v>
      </c>
      <c r="AS3677">
        <v>2135700</v>
      </c>
      <c r="AU3677">
        <v>37</v>
      </c>
    </row>
    <row r="3678" spans="1:47" x14ac:dyDescent="0.2">
      <c r="A3678" s="143">
        <v>42152</v>
      </c>
      <c r="F3678">
        <v>55</v>
      </c>
      <c r="G3678">
        <v>143</v>
      </c>
      <c r="H3678">
        <v>3817</v>
      </c>
      <c r="I3678">
        <v>544450</v>
      </c>
      <c r="J3678">
        <v>166</v>
      </c>
      <c r="K3678">
        <v>167</v>
      </c>
      <c r="L3678">
        <v>3706</v>
      </c>
      <c r="M3678">
        <v>619106</v>
      </c>
      <c r="N3678">
        <v>186</v>
      </c>
      <c r="O3678">
        <v>192</v>
      </c>
      <c r="P3678">
        <v>3756</v>
      </c>
      <c r="Q3678">
        <v>720078</v>
      </c>
      <c r="R3678">
        <v>81</v>
      </c>
      <c r="S3678">
        <v>238</v>
      </c>
      <c r="T3678">
        <v>3712</v>
      </c>
      <c r="U3678">
        <v>881962</v>
      </c>
      <c r="V3678">
        <v>22</v>
      </c>
      <c r="W3678">
        <v>250</v>
      </c>
      <c r="X3678">
        <v>3550</v>
      </c>
      <c r="Y3678">
        <v>887500</v>
      </c>
      <c r="Z3678">
        <v>20</v>
      </c>
      <c r="AA3678">
        <v>303</v>
      </c>
      <c r="AB3678">
        <v>3220</v>
      </c>
      <c r="AC3678">
        <v>976320</v>
      </c>
      <c r="AD3678">
        <v>47</v>
      </c>
      <c r="AE3678">
        <v>346</v>
      </c>
      <c r="AF3678">
        <v>3407</v>
      </c>
      <c r="AG3678">
        <v>1177580</v>
      </c>
      <c r="AH3678">
        <v>17</v>
      </c>
      <c r="AI3678">
        <v>367</v>
      </c>
      <c r="AJ3678">
        <v>3420</v>
      </c>
      <c r="AK3678">
        <v>1255140</v>
      </c>
      <c r="AP3678">
        <v>1</v>
      </c>
      <c r="AQ3678">
        <v>704</v>
      </c>
      <c r="AR3678">
        <v>3000</v>
      </c>
      <c r="AS3678">
        <v>2112000</v>
      </c>
      <c r="AU3678">
        <v>705</v>
      </c>
    </row>
    <row r="3680" spans="1:47" x14ac:dyDescent="0.2">
      <c r="A3680" s="143">
        <v>42157</v>
      </c>
      <c r="F3680">
        <v>3</v>
      </c>
      <c r="G3680">
        <v>143</v>
      </c>
      <c r="H3680">
        <v>3600</v>
      </c>
      <c r="I3680">
        <v>514800</v>
      </c>
      <c r="AL3680">
        <v>10</v>
      </c>
      <c r="AM3680">
        <v>466</v>
      </c>
      <c r="AN3680">
        <v>3400</v>
      </c>
      <c r="AO3680">
        <v>1584400</v>
      </c>
      <c r="AP3680">
        <v>1</v>
      </c>
      <c r="AQ3680">
        <v>650</v>
      </c>
      <c r="AR3680">
        <v>3180</v>
      </c>
      <c r="AS3680">
        <v>2067000</v>
      </c>
      <c r="AU3680">
        <v>26</v>
      </c>
    </row>
    <row r="3681" spans="1:47" x14ac:dyDescent="0.2">
      <c r="A3681" s="143">
        <v>42159</v>
      </c>
      <c r="B3681">
        <v>24</v>
      </c>
      <c r="C3681">
        <v>122</v>
      </c>
      <c r="D3681">
        <v>3800</v>
      </c>
      <c r="E3681">
        <v>463600</v>
      </c>
      <c r="F3681">
        <v>14</v>
      </c>
      <c r="G3681">
        <v>144</v>
      </c>
      <c r="H3681">
        <v>3625</v>
      </c>
      <c r="I3681">
        <v>523850</v>
      </c>
      <c r="J3681">
        <v>32</v>
      </c>
      <c r="K3681">
        <v>166</v>
      </c>
      <c r="L3681">
        <v>3800</v>
      </c>
      <c r="M3681">
        <v>632775</v>
      </c>
      <c r="N3681">
        <v>254</v>
      </c>
      <c r="O3681">
        <v>201</v>
      </c>
      <c r="P3681">
        <v>3733</v>
      </c>
      <c r="Q3681">
        <v>749342</v>
      </c>
      <c r="R3681">
        <v>114</v>
      </c>
      <c r="S3681">
        <v>235</v>
      </c>
      <c r="T3681">
        <v>3700</v>
      </c>
      <c r="U3681">
        <v>870010</v>
      </c>
      <c r="V3681">
        <v>47</v>
      </c>
      <c r="W3681">
        <v>258</v>
      </c>
      <c r="X3681">
        <v>3437</v>
      </c>
      <c r="Y3681">
        <v>887703</v>
      </c>
      <c r="Z3681">
        <v>111</v>
      </c>
      <c r="AA3681">
        <v>295</v>
      </c>
      <c r="AB3681">
        <v>3417</v>
      </c>
      <c r="AC3681">
        <v>1009197</v>
      </c>
      <c r="AD3681">
        <v>38</v>
      </c>
      <c r="AE3681">
        <v>323</v>
      </c>
      <c r="AF3681">
        <v>3400</v>
      </c>
      <c r="AG3681">
        <v>1098200</v>
      </c>
      <c r="AP3681">
        <v>16</v>
      </c>
      <c r="AQ3681">
        <v>563</v>
      </c>
      <c r="AR3681">
        <v>3271</v>
      </c>
      <c r="AS3681">
        <v>1840949</v>
      </c>
      <c r="AU3681">
        <v>806</v>
      </c>
    </row>
    <row r="3682" spans="1:47" x14ac:dyDescent="0.2">
      <c r="A3682" s="143">
        <v>42164</v>
      </c>
      <c r="AL3682">
        <v>6</v>
      </c>
      <c r="AM3682">
        <v>482</v>
      </c>
      <c r="AN3682">
        <v>3230</v>
      </c>
      <c r="AO3682">
        <v>1553670</v>
      </c>
      <c r="AP3682">
        <v>2</v>
      </c>
      <c r="AQ3682">
        <v>590</v>
      </c>
      <c r="AR3682">
        <v>3360</v>
      </c>
      <c r="AS3682">
        <v>1988480</v>
      </c>
      <c r="AU3682">
        <v>14</v>
      </c>
    </row>
    <row r="3683" spans="1:47" x14ac:dyDescent="0.2">
      <c r="A3683" s="143">
        <v>42166</v>
      </c>
      <c r="F3683">
        <v>40</v>
      </c>
      <c r="G3683">
        <v>136</v>
      </c>
      <c r="H3683">
        <v>2728</v>
      </c>
      <c r="I3683">
        <v>510112</v>
      </c>
      <c r="J3683">
        <v>40</v>
      </c>
      <c r="K3683">
        <v>161</v>
      </c>
      <c r="L3683">
        <v>3650</v>
      </c>
      <c r="M3683">
        <v>586117</v>
      </c>
      <c r="N3683">
        <v>207</v>
      </c>
      <c r="O3683">
        <v>201</v>
      </c>
      <c r="P3683">
        <v>3809</v>
      </c>
      <c r="Q3683">
        <v>765532</v>
      </c>
      <c r="R3683">
        <v>110</v>
      </c>
      <c r="S3683">
        <v>234</v>
      </c>
      <c r="T3683">
        <v>3680</v>
      </c>
      <c r="U3683">
        <v>860170</v>
      </c>
      <c r="V3683">
        <v>61</v>
      </c>
      <c r="W3683">
        <v>271</v>
      </c>
      <c r="X3683">
        <v>3533</v>
      </c>
      <c r="Y3683">
        <v>955950</v>
      </c>
      <c r="Z3683">
        <v>10</v>
      </c>
      <c r="AA3683">
        <v>287</v>
      </c>
      <c r="AB3683">
        <v>3450</v>
      </c>
      <c r="AC3683">
        <v>990150</v>
      </c>
      <c r="AD3683">
        <v>108</v>
      </c>
      <c r="AE3683">
        <v>341</v>
      </c>
      <c r="AF3683">
        <v>3527</v>
      </c>
      <c r="AG3683">
        <v>1201687</v>
      </c>
      <c r="AL3683">
        <v>3</v>
      </c>
      <c r="AM3683">
        <v>482</v>
      </c>
      <c r="AN3683">
        <v>3273</v>
      </c>
      <c r="AO3683">
        <v>1579493</v>
      </c>
      <c r="AP3683">
        <v>4</v>
      </c>
      <c r="AQ3683">
        <v>635</v>
      </c>
      <c r="AR3683">
        <v>3190</v>
      </c>
      <c r="AS3683">
        <v>1027430</v>
      </c>
      <c r="AU3683">
        <v>755</v>
      </c>
    </row>
    <row r="3684" spans="1:47" x14ac:dyDescent="0.2">
      <c r="A3684" s="143">
        <v>42171</v>
      </c>
      <c r="AP3684">
        <v>3</v>
      </c>
      <c r="AQ3684">
        <v>751</v>
      </c>
      <c r="AR3684">
        <v>3333</v>
      </c>
      <c r="AS3684">
        <v>2497267</v>
      </c>
    </row>
    <row r="3685" spans="1:47" x14ac:dyDescent="0.2">
      <c r="A3685" s="143">
        <v>42173</v>
      </c>
      <c r="F3685">
        <v>70</v>
      </c>
      <c r="G3685">
        <v>136</v>
      </c>
      <c r="H3685">
        <v>4062</v>
      </c>
      <c r="I3685">
        <v>553925</v>
      </c>
      <c r="J3685">
        <v>66</v>
      </c>
      <c r="K3685">
        <v>157</v>
      </c>
      <c r="L3685">
        <v>3917</v>
      </c>
      <c r="M3685">
        <v>615850</v>
      </c>
      <c r="N3685">
        <v>230</v>
      </c>
      <c r="O3685">
        <v>196</v>
      </c>
      <c r="P3685">
        <v>3773</v>
      </c>
      <c r="Q3685">
        <v>737041</v>
      </c>
      <c r="R3685">
        <v>148</v>
      </c>
      <c r="S3685">
        <v>230</v>
      </c>
      <c r="T3685">
        <v>3736</v>
      </c>
      <c r="U3685">
        <v>858193</v>
      </c>
      <c r="V3685">
        <v>88</v>
      </c>
      <c r="W3685">
        <v>266</v>
      </c>
      <c r="X3685">
        <v>2640</v>
      </c>
      <c r="Y3685">
        <v>968630</v>
      </c>
      <c r="Z3685">
        <v>20</v>
      </c>
      <c r="AA3685">
        <v>300</v>
      </c>
      <c r="AB3685">
        <v>3600</v>
      </c>
      <c r="AC3685">
        <v>1080000</v>
      </c>
      <c r="AD3685">
        <v>71</v>
      </c>
      <c r="AE3685">
        <v>344</v>
      </c>
      <c r="AF3685">
        <v>3565</v>
      </c>
      <c r="AG3685">
        <v>1226625</v>
      </c>
      <c r="AH3685">
        <v>17</v>
      </c>
      <c r="AI3685">
        <v>373</v>
      </c>
      <c r="AJ3685">
        <v>3420</v>
      </c>
      <c r="AK3685">
        <v>1275660</v>
      </c>
      <c r="AL3685">
        <v>20</v>
      </c>
      <c r="AM3685">
        <v>440</v>
      </c>
      <c r="AN3685">
        <v>3140</v>
      </c>
      <c r="AO3685">
        <v>1383580</v>
      </c>
      <c r="AP3685">
        <v>6</v>
      </c>
      <c r="AQ3685">
        <v>657</v>
      </c>
      <c r="AR3685">
        <v>4017</v>
      </c>
      <c r="AS3685">
        <v>2595527</v>
      </c>
      <c r="AU3685">
        <v>604</v>
      </c>
    </row>
    <row r="3686" spans="1:47" x14ac:dyDescent="0.2">
      <c r="A3686" s="143">
        <v>42178</v>
      </c>
      <c r="AD3686">
        <v>180</v>
      </c>
      <c r="AE3686">
        <v>328</v>
      </c>
      <c r="AF3686">
        <v>3400</v>
      </c>
      <c r="AG3686">
        <v>1115200</v>
      </c>
      <c r="AP3686">
        <v>14</v>
      </c>
      <c r="AQ3686">
        <v>693</v>
      </c>
      <c r="AR3686">
        <v>3304</v>
      </c>
      <c r="AS3686">
        <v>2288614</v>
      </c>
      <c r="AU3686">
        <v>36</v>
      </c>
    </row>
    <row r="3687" spans="1:47" x14ac:dyDescent="0.2">
      <c r="A3687" s="143">
        <v>42180</v>
      </c>
      <c r="B3687">
        <v>6</v>
      </c>
      <c r="C3687">
        <v>119</v>
      </c>
      <c r="D3687">
        <v>3700</v>
      </c>
      <c r="E3687">
        <v>440300</v>
      </c>
      <c r="F3687">
        <v>6</v>
      </c>
      <c r="G3687">
        <v>138</v>
      </c>
      <c r="H3687">
        <v>3800</v>
      </c>
      <c r="I3687">
        <v>524400</v>
      </c>
      <c r="J3687">
        <v>95</v>
      </c>
      <c r="K3687">
        <v>166</v>
      </c>
      <c r="L3687">
        <v>3780</v>
      </c>
      <c r="M3687">
        <v>627840</v>
      </c>
      <c r="N3687">
        <v>168</v>
      </c>
      <c r="O3687">
        <v>201</v>
      </c>
      <c r="P3687">
        <v>3580</v>
      </c>
      <c r="Q3687">
        <v>719135</v>
      </c>
      <c r="R3687">
        <v>227</v>
      </c>
      <c r="S3687">
        <v>236</v>
      </c>
      <c r="T3687">
        <v>3515</v>
      </c>
      <c r="U3687">
        <v>830273</v>
      </c>
      <c r="V3687">
        <v>151</v>
      </c>
      <c r="W3687">
        <v>266</v>
      </c>
      <c r="X3687">
        <v>3386</v>
      </c>
      <c r="Y3687">
        <v>899046</v>
      </c>
      <c r="Z3687">
        <v>162</v>
      </c>
      <c r="AA3687">
        <v>296</v>
      </c>
      <c r="AB3687">
        <v>3398</v>
      </c>
      <c r="AC3687">
        <v>1004704</v>
      </c>
      <c r="AD3687">
        <v>40</v>
      </c>
      <c r="AE3687">
        <v>344</v>
      </c>
      <c r="AF3687">
        <v>3327</v>
      </c>
      <c r="AG3687">
        <v>1143040</v>
      </c>
      <c r="AH3687">
        <v>101</v>
      </c>
      <c r="AI3687">
        <v>372</v>
      </c>
      <c r="AJ3687">
        <v>3337</v>
      </c>
      <c r="AK3687">
        <v>1240623</v>
      </c>
      <c r="AL3687">
        <v>11</v>
      </c>
      <c r="AM3687">
        <v>444</v>
      </c>
      <c r="AN3687">
        <v>3100</v>
      </c>
      <c r="AO3687">
        <v>1376400</v>
      </c>
      <c r="AP3687">
        <v>8</v>
      </c>
      <c r="AQ3687">
        <v>638</v>
      </c>
      <c r="AR3687">
        <v>3268</v>
      </c>
      <c r="AS3687">
        <v>2088035</v>
      </c>
      <c r="AU3687">
        <v>719</v>
      </c>
    </row>
    <row r="3689" spans="1:47" x14ac:dyDescent="0.2">
      <c r="A3689" s="143">
        <v>42187</v>
      </c>
      <c r="B3689">
        <v>39</v>
      </c>
      <c r="C3689">
        <v>112</v>
      </c>
      <c r="D3689">
        <v>3650</v>
      </c>
      <c r="E3689">
        <v>410750</v>
      </c>
      <c r="F3689">
        <v>17</v>
      </c>
      <c r="G3689">
        <v>142</v>
      </c>
      <c r="H3689">
        <v>3775</v>
      </c>
      <c r="I3689">
        <v>536750</v>
      </c>
      <c r="J3689">
        <v>29</v>
      </c>
      <c r="K3689">
        <v>174</v>
      </c>
      <c r="L3689">
        <v>3575</v>
      </c>
      <c r="M3689">
        <v>622050</v>
      </c>
      <c r="N3689">
        <v>143</v>
      </c>
      <c r="O3689">
        <v>199</v>
      </c>
      <c r="P3689">
        <v>3625</v>
      </c>
      <c r="Q3689">
        <v>721331</v>
      </c>
      <c r="R3689">
        <v>22</v>
      </c>
      <c r="S3689">
        <v>242</v>
      </c>
      <c r="T3689">
        <v>3400</v>
      </c>
      <c r="U3689">
        <v>822800</v>
      </c>
      <c r="V3689">
        <v>142</v>
      </c>
      <c r="W3689">
        <v>266</v>
      </c>
      <c r="X3689">
        <v>3394</v>
      </c>
      <c r="Y3689">
        <v>901663</v>
      </c>
      <c r="Z3689">
        <v>87</v>
      </c>
      <c r="AA3689">
        <v>306</v>
      </c>
      <c r="AB3689">
        <v>3363</v>
      </c>
      <c r="AC3689">
        <v>1029517</v>
      </c>
      <c r="AD3689">
        <v>105</v>
      </c>
      <c r="AE3689">
        <v>336</v>
      </c>
      <c r="AF3689">
        <v>3323</v>
      </c>
      <c r="AG3689">
        <v>1118193</v>
      </c>
      <c r="AL3689">
        <v>3</v>
      </c>
      <c r="AM3689">
        <v>402</v>
      </c>
      <c r="AN3689">
        <v>3180</v>
      </c>
      <c r="AO3689">
        <v>1278360</v>
      </c>
      <c r="AP3689">
        <v>2</v>
      </c>
      <c r="AQ3689">
        <v>684</v>
      </c>
      <c r="AR3689">
        <v>3170</v>
      </c>
      <c r="AS3689">
        <v>2168040</v>
      </c>
      <c r="AU3689">
        <v>717</v>
      </c>
    </row>
    <row r="3690" spans="1:47" x14ac:dyDescent="0.2">
      <c r="A3690" s="143">
        <v>42192</v>
      </c>
      <c r="J3690">
        <v>20</v>
      </c>
      <c r="K3690">
        <v>168</v>
      </c>
      <c r="L3690">
        <v>3500</v>
      </c>
      <c r="M3690">
        <v>588000</v>
      </c>
      <c r="N3690">
        <v>135</v>
      </c>
      <c r="O3690">
        <v>186</v>
      </c>
      <c r="P3690">
        <v>3345</v>
      </c>
      <c r="Q3690">
        <v>622120</v>
      </c>
      <c r="V3690">
        <v>16</v>
      </c>
      <c r="W3690">
        <v>260</v>
      </c>
      <c r="X3690">
        <v>3440</v>
      </c>
      <c r="Y3690">
        <v>894400</v>
      </c>
      <c r="Z3690">
        <v>25</v>
      </c>
      <c r="AA3690">
        <v>293</v>
      </c>
      <c r="AB3690">
        <v>3400</v>
      </c>
      <c r="AC3690">
        <v>996200</v>
      </c>
      <c r="AP3690">
        <v>25</v>
      </c>
      <c r="AQ3690">
        <v>620</v>
      </c>
      <c r="AR3690">
        <v>3113</v>
      </c>
      <c r="AS3690">
        <v>1926130</v>
      </c>
      <c r="AU3690">
        <v>12</v>
      </c>
    </row>
    <row r="3691" spans="1:47" x14ac:dyDescent="0.2">
      <c r="A3691" s="143">
        <v>42194</v>
      </c>
      <c r="B3691">
        <v>23</v>
      </c>
      <c r="C3691">
        <v>119</v>
      </c>
      <c r="D3691">
        <v>3900</v>
      </c>
      <c r="E3691">
        <v>464100</v>
      </c>
      <c r="F3691">
        <v>60</v>
      </c>
      <c r="G3691">
        <v>137</v>
      </c>
      <c r="H3691">
        <v>3690</v>
      </c>
      <c r="I3691">
        <v>505160</v>
      </c>
      <c r="J3691">
        <v>137</v>
      </c>
      <c r="K3691">
        <v>171</v>
      </c>
      <c r="L3691">
        <v>3642</v>
      </c>
      <c r="M3691">
        <v>741158</v>
      </c>
      <c r="N3691">
        <v>124</v>
      </c>
      <c r="O3691">
        <v>204</v>
      </c>
      <c r="P3691">
        <v>3642</v>
      </c>
      <c r="Q3691">
        <v>741158</v>
      </c>
      <c r="R3691">
        <v>52</v>
      </c>
      <c r="S3691">
        <v>231</v>
      </c>
      <c r="T3691">
        <v>3500</v>
      </c>
      <c r="U3691">
        <v>807067</v>
      </c>
      <c r="V3691">
        <v>90</v>
      </c>
      <c r="W3691">
        <v>267</v>
      </c>
      <c r="X3691">
        <v>3354</v>
      </c>
      <c r="Y3691">
        <v>894972</v>
      </c>
      <c r="Z3691">
        <v>103</v>
      </c>
      <c r="AA3691">
        <v>303</v>
      </c>
      <c r="AB3691">
        <v>3443</v>
      </c>
      <c r="AC3691">
        <v>1042723</v>
      </c>
      <c r="AD3691">
        <v>55</v>
      </c>
      <c r="AE3691">
        <v>332</v>
      </c>
      <c r="AF3691">
        <v>3400</v>
      </c>
      <c r="AG3691">
        <v>1129750</v>
      </c>
      <c r="AH3691">
        <v>35</v>
      </c>
      <c r="AI3691">
        <v>370</v>
      </c>
      <c r="AJ3691">
        <v>3320</v>
      </c>
      <c r="AK3691">
        <v>1229910</v>
      </c>
      <c r="AL3691">
        <v>3</v>
      </c>
      <c r="AM3691">
        <v>452</v>
      </c>
      <c r="AN3691">
        <v>3170</v>
      </c>
      <c r="AO3691">
        <v>1437350</v>
      </c>
      <c r="AP3691">
        <v>2</v>
      </c>
      <c r="AQ3691">
        <v>544</v>
      </c>
      <c r="AR3691">
        <v>3140</v>
      </c>
      <c r="AS3691">
        <v>1706720</v>
      </c>
      <c r="AU3691">
        <v>735</v>
      </c>
    </row>
    <row r="3692" spans="1:47" x14ac:dyDescent="0.2">
      <c r="A3692" s="143">
        <v>42199</v>
      </c>
      <c r="F3692">
        <v>25</v>
      </c>
      <c r="G3692">
        <v>140</v>
      </c>
      <c r="H3692">
        <v>3750</v>
      </c>
      <c r="I3692">
        <v>525000</v>
      </c>
      <c r="N3692">
        <v>35</v>
      </c>
      <c r="O3692">
        <v>196</v>
      </c>
      <c r="P3692">
        <v>3517</v>
      </c>
      <c r="Q3692">
        <v>687433</v>
      </c>
      <c r="R3692">
        <v>1</v>
      </c>
      <c r="S3692">
        <v>244</v>
      </c>
      <c r="T3692">
        <v>3300</v>
      </c>
      <c r="U3692">
        <v>805200</v>
      </c>
      <c r="AD3692">
        <v>23</v>
      </c>
      <c r="AE3692">
        <v>336</v>
      </c>
      <c r="AF3692">
        <v>3280</v>
      </c>
      <c r="AG3692">
        <v>1100430</v>
      </c>
      <c r="AL3692">
        <v>15</v>
      </c>
      <c r="AM3692">
        <v>460</v>
      </c>
      <c r="AN3692" s="54">
        <f>AO3692/460</f>
        <v>3363.6521739130435</v>
      </c>
      <c r="AO3692">
        <v>1547280</v>
      </c>
      <c r="AP3692">
        <v>1</v>
      </c>
      <c r="AQ3692">
        <v>658</v>
      </c>
      <c r="AR3692">
        <v>3200</v>
      </c>
      <c r="AS3692">
        <v>2105600</v>
      </c>
      <c r="AU3692">
        <v>24</v>
      </c>
    </row>
    <row r="3693" spans="1:47" x14ac:dyDescent="0.2">
      <c r="A3693" s="143">
        <v>42201</v>
      </c>
      <c r="J3693">
        <v>117</v>
      </c>
      <c r="K3693">
        <v>164</v>
      </c>
      <c r="L3693">
        <v>3800</v>
      </c>
      <c r="M3693">
        <v>624983</v>
      </c>
      <c r="N3693">
        <v>139</v>
      </c>
      <c r="O3693">
        <v>196</v>
      </c>
      <c r="P3693">
        <v>3717</v>
      </c>
      <c r="Q3693">
        <v>728200</v>
      </c>
      <c r="R3693">
        <v>112</v>
      </c>
      <c r="S3693">
        <v>237</v>
      </c>
      <c r="T3693">
        <v>3440</v>
      </c>
      <c r="U3693">
        <v>814780</v>
      </c>
      <c r="V3693">
        <v>22</v>
      </c>
      <c r="W3693">
        <v>275</v>
      </c>
      <c r="X3693">
        <v>3300</v>
      </c>
      <c r="Y3693">
        <v>907500</v>
      </c>
      <c r="Z3693">
        <v>132</v>
      </c>
      <c r="AA3693">
        <v>302</v>
      </c>
      <c r="AB3693">
        <v>3420</v>
      </c>
      <c r="AC3693">
        <v>1033769</v>
      </c>
      <c r="AD3693">
        <v>61</v>
      </c>
      <c r="AE3693">
        <v>333</v>
      </c>
      <c r="AF3693">
        <v>3420</v>
      </c>
      <c r="AG3693">
        <v>1139745</v>
      </c>
      <c r="AH3693">
        <v>2</v>
      </c>
      <c r="AI3693">
        <v>366</v>
      </c>
      <c r="AJ3693">
        <v>3140</v>
      </c>
      <c r="AK3693">
        <v>1149240</v>
      </c>
      <c r="AL3693">
        <v>1</v>
      </c>
      <c r="AM3693">
        <v>452</v>
      </c>
      <c r="AN3693">
        <v>3220</v>
      </c>
      <c r="AO3693">
        <v>1455440</v>
      </c>
      <c r="AP3693">
        <v>10</v>
      </c>
      <c r="AQ3693">
        <v>626</v>
      </c>
      <c r="AR3693">
        <v>3160</v>
      </c>
      <c r="AS3693">
        <v>1989895</v>
      </c>
      <c r="AU3693">
        <v>567</v>
      </c>
    </row>
    <row r="3694" spans="1:47" x14ac:dyDescent="0.2">
      <c r="A3694" s="143">
        <v>42206</v>
      </c>
      <c r="AH3694">
        <v>1</v>
      </c>
      <c r="AI3694">
        <v>368</v>
      </c>
      <c r="AJ3694">
        <v>2880</v>
      </c>
      <c r="AK3694">
        <v>1059840</v>
      </c>
      <c r="AL3694">
        <v>3</v>
      </c>
      <c r="AM3694">
        <v>635</v>
      </c>
      <c r="AN3694">
        <v>2600</v>
      </c>
      <c r="AO3694">
        <v>1651000</v>
      </c>
      <c r="AP3694">
        <v>2</v>
      </c>
      <c r="AQ3694">
        <v>662</v>
      </c>
      <c r="AR3694">
        <v>2880</v>
      </c>
      <c r="AS3694">
        <v>1907680</v>
      </c>
      <c r="AU3694">
        <v>14</v>
      </c>
    </row>
    <row r="3695" spans="1:47" x14ac:dyDescent="0.2">
      <c r="A3695" s="143">
        <v>42208</v>
      </c>
      <c r="B3695">
        <v>10</v>
      </c>
      <c r="C3695">
        <v>128</v>
      </c>
      <c r="D3695">
        <v>3700</v>
      </c>
      <c r="E3695">
        <v>473600</v>
      </c>
      <c r="F3695">
        <v>78</v>
      </c>
      <c r="G3695">
        <v>143</v>
      </c>
      <c r="H3695">
        <v>3917</v>
      </c>
      <c r="I3695">
        <v>561658</v>
      </c>
      <c r="J3695">
        <v>128</v>
      </c>
      <c r="K3695">
        <v>164</v>
      </c>
      <c r="L3695">
        <v>3800</v>
      </c>
      <c r="M3695">
        <v>624688</v>
      </c>
      <c r="N3695">
        <v>145</v>
      </c>
      <c r="O3695">
        <v>199</v>
      </c>
      <c r="P3695">
        <v>3771</v>
      </c>
      <c r="Q3695">
        <v>750193</v>
      </c>
      <c r="R3695">
        <v>80</v>
      </c>
      <c r="S3695">
        <v>233</v>
      </c>
      <c r="T3695">
        <v>3560</v>
      </c>
      <c r="U3695">
        <v>829670</v>
      </c>
      <c r="V3695">
        <v>69</v>
      </c>
      <c r="W3695">
        <v>272</v>
      </c>
      <c r="X3695">
        <v>3493</v>
      </c>
      <c r="Y3695">
        <v>948533</v>
      </c>
      <c r="Z3695">
        <v>114</v>
      </c>
      <c r="AA3695">
        <v>302</v>
      </c>
      <c r="AB3695">
        <v>3420</v>
      </c>
      <c r="AC3695">
        <v>1032353</v>
      </c>
      <c r="AD3695">
        <v>35</v>
      </c>
      <c r="AE3695">
        <v>332</v>
      </c>
      <c r="AF3695">
        <v>3390</v>
      </c>
      <c r="AG3695">
        <v>1124580</v>
      </c>
      <c r="AP3695">
        <v>3</v>
      </c>
      <c r="AQ3695">
        <v>734</v>
      </c>
      <c r="AR3695">
        <v>3007</v>
      </c>
      <c r="AS3695">
        <v>2199640</v>
      </c>
      <c r="AU3695">
        <v>462</v>
      </c>
    </row>
    <row r="3696" spans="1:47" x14ac:dyDescent="0.2">
      <c r="A3696" s="143">
        <v>42215</v>
      </c>
      <c r="B3696">
        <v>6</v>
      </c>
      <c r="C3696">
        <v>120</v>
      </c>
      <c r="D3696">
        <v>4050</v>
      </c>
      <c r="E3696">
        <v>486000</v>
      </c>
      <c r="F3696">
        <v>81</v>
      </c>
      <c r="G3696">
        <v>141</v>
      </c>
      <c r="H3696">
        <v>3900</v>
      </c>
      <c r="I3696">
        <v>551240</v>
      </c>
      <c r="J3696">
        <v>244</v>
      </c>
      <c r="K3696">
        <v>166</v>
      </c>
      <c r="L3696">
        <v>3917</v>
      </c>
      <c r="M3696">
        <v>650133</v>
      </c>
      <c r="N3696">
        <v>334</v>
      </c>
      <c r="O3696">
        <v>200</v>
      </c>
      <c r="P3696" s="54">
        <f>Q3696/O3696</f>
        <v>3804.9250000000002</v>
      </c>
      <c r="Q3696">
        <v>760985</v>
      </c>
      <c r="R3696">
        <v>145</v>
      </c>
      <c r="S3696">
        <v>231</v>
      </c>
      <c r="T3696">
        <v>3729</v>
      </c>
      <c r="U3696">
        <v>859764</v>
      </c>
      <c r="V3696">
        <v>31</v>
      </c>
      <c r="W3696">
        <v>258</v>
      </c>
      <c r="X3696">
        <v>3562</v>
      </c>
      <c r="Y3696">
        <v>920600</v>
      </c>
      <c r="Z3696">
        <v>114</v>
      </c>
      <c r="AA3696">
        <v>293</v>
      </c>
      <c r="AB3696">
        <v>3598</v>
      </c>
      <c r="AC3696">
        <v>1054790</v>
      </c>
      <c r="AD3696">
        <v>107</v>
      </c>
      <c r="AE3696">
        <v>342</v>
      </c>
      <c r="AF3696">
        <v>3417</v>
      </c>
      <c r="AG3696">
        <v>1168320</v>
      </c>
      <c r="AP3696">
        <v>8</v>
      </c>
      <c r="AQ3696">
        <v>682</v>
      </c>
      <c r="AR3696">
        <v>3158</v>
      </c>
      <c r="AS3696">
        <v>2151330</v>
      </c>
      <c r="AU3696">
        <v>735</v>
      </c>
    </row>
    <row r="3698" spans="1:47" x14ac:dyDescent="0.2">
      <c r="A3698" s="227">
        <v>42220</v>
      </c>
      <c r="B3698" s="228"/>
      <c r="C3698" s="228"/>
      <c r="D3698" s="228"/>
      <c r="E3698" s="228"/>
      <c r="F3698" s="228"/>
      <c r="G3698" s="228"/>
      <c r="H3698" s="228"/>
      <c r="I3698" s="228"/>
      <c r="J3698" s="228"/>
      <c r="K3698" s="228"/>
      <c r="L3698" s="228"/>
      <c r="M3698" s="228"/>
      <c r="N3698" s="228"/>
      <c r="O3698" s="228"/>
      <c r="P3698" s="228"/>
      <c r="Q3698" s="228"/>
      <c r="R3698" s="228"/>
      <c r="S3698" s="228"/>
      <c r="T3698" s="228"/>
      <c r="U3698" s="228"/>
      <c r="V3698" s="228"/>
      <c r="W3698" s="228"/>
      <c r="X3698" s="228"/>
      <c r="Y3698" s="228"/>
      <c r="Z3698" s="228"/>
      <c r="AA3698" s="228"/>
      <c r="AB3698" s="228"/>
      <c r="AC3698" s="228"/>
      <c r="AD3698" s="228"/>
      <c r="AE3698" s="228"/>
      <c r="AF3698" s="228"/>
      <c r="AG3698" s="228"/>
      <c r="AH3698" s="228"/>
      <c r="AI3698" s="228"/>
      <c r="AJ3698" s="228"/>
      <c r="AK3698" s="228"/>
      <c r="AL3698" s="228">
        <v>17</v>
      </c>
      <c r="AM3698" s="228">
        <v>463</v>
      </c>
      <c r="AN3698" s="228">
        <v>3213</v>
      </c>
      <c r="AO3698" s="228">
        <v>1487633</v>
      </c>
      <c r="AP3698" s="228">
        <v>3</v>
      </c>
      <c r="AQ3698" s="228">
        <v>622</v>
      </c>
      <c r="AR3698" s="228">
        <v>3347</v>
      </c>
      <c r="AS3698" s="228">
        <v>2082640</v>
      </c>
      <c r="AU3698" s="228">
        <v>27</v>
      </c>
    </row>
    <row r="3699" spans="1:47" x14ac:dyDescent="0.2">
      <c r="A3699" s="227">
        <v>42222</v>
      </c>
      <c r="B3699" s="228"/>
      <c r="C3699" s="228"/>
      <c r="D3699" s="228"/>
      <c r="E3699" s="228"/>
      <c r="F3699" s="228">
        <v>32</v>
      </c>
      <c r="G3699" s="228">
        <v>141</v>
      </c>
      <c r="H3699" s="228">
        <v>4025</v>
      </c>
      <c r="I3699" s="228">
        <v>567375</v>
      </c>
      <c r="J3699" s="228">
        <v>84</v>
      </c>
      <c r="K3699" s="228">
        <v>162</v>
      </c>
      <c r="L3699" s="228">
        <v>4067</v>
      </c>
      <c r="M3699" s="228">
        <v>658500</v>
      </c>
      <c r="N3699" s="228">
        <v>308</v>
      </c>
      <c r="O3699" s="228">
        <v>199</v>
      </c>
      <c r="P3699" s="228">
        <v>3803</v>
      </c>
      <c r="Q3699" s="228">
        <v>756903</v>
      </c>
      <c r="R3699" s="228">
        <v>95</v>
      </c>
      <c r="S3699" s="228">
        <v>237</v>
      </c>
      <c r="T3699" s="228">
        <v>3660</v>
      </c>
      <c r="U3699" s="228">
        <v>867590</v>
      </c>
      <c r="V3699" s="228">
        <v>22</v>
      </c>
      <c r="W3699" s="228">
        <v>257</v>
      </c>
      <c r="X3699" s="228">
        <v>3550</v>
      </c>
      <c r="Y3699" s="228">
        <v>912350</v>
      </c>
      <c r="Z3699" s="228">
        <v>122</v>
      </c>
      <c r="AA3699" s="228">
        <v>298</v>
      </c>
      <c r="AB3699" s="228">
        <v>3231</v>
      </c>
      <c r="AC3699" s="228">
        <v>1022978</v>
      </c>
      <c r="AD3699" s="228">
        <v>88</v>
      </c>
      <c r="AE3699" s="228">
        <v>340</v>
      </c>
      <c r="AF3699" s="228">
        <v>3454</v>
      </c>
      <c r="AG3699" s="228">
        <v>1174906</v>
      </c>
      <c r="AH3699" s="228">
        <v>19</v>
      </c>
      <c r="AI3699" s="228">
        <v>396</v>
      </c>
      <c r="AJ3699" s="228">
        <v>3300</v>
      </c>
      <c r="AK3699" s="228">
        <v>1308700</v>
      </c>
      <c r="AL3699" s="228">
        <v>3</v>
      </c>
      <c r="AM3699" s="228">
        <v>494</v>
      </c>
      <c r="AN3699" s="228">
        <v>3550</v>
      </c>
      <c r="AO3699" s="228">
        <v>1748300</v>
      </c>
      <c r="AP3699" s="228">
        <v>9</v>
      </c>
      <c r="AQ3699" s="228">
        <v>558</v>
      </c>
      <c r="AR3699" s="228">
        <v>3075</v>
      </c>
      <c r="AS3699" s="228">
        <v>1727670</v>
      </c>
      <c r="AU3699" s="228">
        <v>665</v>
      </c>
    </row>
    <row r="3700" spans="1:47" x14ac:dyDescent="0.2">
      <c r="A3700" s="227">
        <v>42227</v>
      </c>
      <c r="B3700" s="228"/>
      <c r="C3700" s="228"/>
      <c r="D3700" s="228"/>
      <c r="E3700" s="228"/>
      <c r="F3700" s="228"/>
      <c r="G3700" s="228"/>
      <c r="H3700" s="228"/>
      <c r="I3700" s="228"/>
      <c r="J3700" s="228"/>
      <c r="K3700" s="228"/>
      <c r="L3700" s="228"/>
      <c r="M3700" s="228"/>
      <c r="N3700" s="228"/>
      <c r="O3700" s="228"/>
      <c r="P3700" s="228"/>
      <c r="Q3700" s="228"/>
      <c r="R3700" s="228"/>
      <c r="S3700" s="228"/>
      <c r="T3700" s="228"/>
      <c r="U3700" s="228"/>
      <c r="V3700" s="228"/>
      <c r="W3700" s="228"/>
      <c r="X3700" s="228"/>
      <c r="Y3700" s="228"/>
      <c r="Z3700" s="228"/>
      <c r="AA3700" s="228"/>
      <c r="AB3700" s="228"/>
      <c r="AC3700" s="228"/>
      <c r="AD3700" s="228"/>
      <c r="AE3700" s="228"/>
      <c r="AF3700" s="228"/>
      <c r="AG3700" s="228"/>
      <c r="AH3700" s="228"/>
      <c r="AI3700" s="228"/>
      <c r="AJ3700" s="228"/>
      <c r="AK3700" s="228"/>
      <c r="AL3700" s="228">
        <v>13</v>
      </c>
      <c r="AM3700" s="228">
        <v>432</v>
      </c>
      <c r="AN3700" s="228">
        <v>3120</v>
      </c>
      <c r="AO3700" s="228">
        <v>1346350</v>
      </c>
      <c r="AP3700" s="228">
        <v>5</v>
      </c>
      <c r="AQ3700" s="228">
        <v>646</v>
      </c>
      <c r="AR3700" s="228">
        <v>3224</v>
      </c>
      <c r="AS3700" s="228">
        <v>2080200</v>
      </c>
      <c r="AU3700" s="228">
        <v>4</v>
      </c>
    </row>
    <row r="3701" spans="1:47" x14ac:dyDescent="0.2">
      <c r="A3701" s="227">
        <v>42229</v>
      </c>
      <c r="B3701" s="228"/>
      <c r="C3701" s="228"/>
      <c r="D3701" s="228"/>
      <c r="E3701" s="228"/>
      <c r="F3701" s="228">
        <v>40</v>
      </c>
      <c r="G3701" s="228">
        <v>136</v>
      </c>
      <c r="H3701" s="228">
        <v>4100</v>
      </c>
      <c r="I3701" s="228">
        <v>559825</v>
      </c>
      <c r="J3701" s="228">
        <v>190</v>
      </c>
      <c r="K3701" s="228">
        <v>166</v>
      </c>
      <c r="L3701" s="228">
        <v>3915</v>
      </c>
      <c r="M3701" s="228">
        <v>650100</v>
      </c>
      <c r="N3701" s="228">
        <v>247</v>
      </c>
      <c r="O3701" s="228">
        <v>199</v>
      </c>
      <c r="P3701" s="228">
        <v>3832</v>
      </c>
      <c r="Q3701" s="228">
        <v>760954</v>
      </c>
      <c r="R3701" s="228">
        <v>121</v>
      </c>
      <c r="S3701" s="228">
        <v>230</v>
      </c>
      <c r="T3701" s="228">
        <v>3760</v>
      </c>
      <c r="U3701" s="228">
        <v>862780</v>
      </c>
      <c r="V3701" s="228">
        <v>20</v>
      </c>
      <c r="W3701" s="228">
        <v>258</v>
      </c>
      <c r="X3701" s="228">
        <v>3600</v>
      </c>
      <c r="Y3701" s="228">
        <v>928800</v>
      </c>
      <c r="Z3701" s="228">
        <v>156</v>
      </c>
      <c r="AA3701" s="228">
        <v>296</v>
      </c>
      <c r="AB3701" s="228">
        <v>3520</v>
      </c>
      <c r="AC3701" s="228">
        <v>1042348</v>
      </c>
      <c r="AD3701" s="228">
        <v>38</v>
      </c>
      <c r="AE3701" s="228">
        <v>337</v>
      </c>
      <c r="AF3701" s="228">
        <v>3467</v>
      </c>
      <c r="AG3701" s="228">
        <v>1168713</v>
      </c>
      <c r="AH3701" s="228">
        <v>68</v>
      </c>
      <c r="AI3701" s="228">
        <v>372</v>
      </c>
      <c r="AJ3701" s="228">
        <v>3465</v>
      </c>
      <c r="AK3701" s="228">
        <v>1288810</v>
      </c>
      <c r="AL3701" s="228"/>
      <c r="AM3701" s="228"/>
      <c r="AN3701" s="228"/>
      <c r="AO3701" s="228"/>
      <c r="AP3701" s="228"/>
      <c r="AQ3701" s="228"/>
      <c r="AR3701" s="228"/>
      <c r="AS3701" s="228"/>
      <c r="AU3701" s="228">
        <v>959</v>
      </c>
    </row>
    <row r="3702" spans="1:47" x14ac:dyDescent="0.2">
      <c r="A3702" s="227">
        <v>42234</v>
      </c>
      <c r="B3702" s="228"/>
      <c r="C3702" s="228"/>
      <c r="D3702" s="228"/>
      <c r="E3702" s="228"/>
      <c r="F3702" s="228"/>
      <c r="G3702" s="228"/>
      <c r="H3702" s="228"/>
      <c r="I3702" s="228"/>
      <c r="J3702" s="228"/>
      <c r="K3702" s="228"/>
      <c r="L3702" s="228"/>
      <c r="M3702" s="228"/>
      <c r="N3702" s="228"/>
      <c r="O3702" s="228"/>
      <c r="P3702" s="228"/>
      <c r="Q3702" s="228"/>
      <c r="R3702" s="228"/>
      <c r="S3702" s="228"/>
      <c r="T3702" s="228"/>
      <c r="U3702" s="228"/>
      <c r="V3702" s="228"/>
      <c r="W3702" s="228"/>
      <c r="X3702" s="228"/>
      <c r="Y3702" s="228"/>
      <c r="Z3702" s="228"/>
      <c r="AA3702" s="228"/>
      <c r="AB3702" s="228"/>
      <c r="AC3702" s="228"/>
      <c r="AD3702" s="228"/>
      <c r="AE3702" s="228"/>
      <c r="AF3702" s="228"/>
      <c r="AG3702" s="228"/>
      <c r="AH3702" s="228"/>
      <c r="AI3702" s="228"/>
      <c r="AJ3702" s="228"/>
      <c r="AK3702" s="228"/>
      <c r="AL3702" s="228">
        <v>7</v>
      </c>
      <c r="AM3702" s="228">
        <v>528</v>
      </c>
      <c r="AN3702" s="228">
        <v>3280</v>
      </c>
      <c r="AO3702" s="228">
        <v>1731840</v>
      </c>
      <c r="AP3702" s="228">
        <v>1</v>
      </c>
      <c r="AQ3702" s="228">
        <v>758</v>
      </c>
      <c r="AR3702" s="228">
        <v>3100</v>
      </c>
      <c r="AS3702" s="228">
        <v>2349800</v>
      </c>
      <c r="AU3702" s="228">
        <v>29</v>
      </c>
    </row>
    <row r="3703" spans="1:47" x14ac:dyDescent="0.2">
      <c r="A3703" s="227">
        <v>42236</v>
      </c>
      <c r="B3703" s="228">
        <v>20</v>
      </c>
      <c r="C3703" s="228">
        <v>116</v>
      </c>
      <c r="D3703" s="228">
        <v>4125</v>
      </c>
      <c r="E3703" s="228">
        <v>474600</v>
      </c>
      <c r="F3703" s="228">
        <v>35</v>
      </c>
      <c r="G3703" s="228">
        <v>146</v>
      </c>
      <c r="H3703" s="228">
        <v>4100</v>
      </c>
      <c r="I3703" s="228">
        <v>598550</v>
      </c>
      <c r="J3703" s="228">
        <v>278</v>
      </c>
      <c r="K3703" s="228">
        <v>164</v>
      </c>
      <c r="L3703" s="228">
        <v>3954</v>
      </c>
      <c r="M3703" s="228">
        <v>647746</v>
      </c>
      <c r="N3703" s="228">
        <v>226</v>
      </c>
      <c r="O3703" s="228">
        <v>205</v>
      </c>
      <c r="P3703" s="228">
        <v>3815</v>
      </c>
      <c r="Q3703" s="228">
        <v>780275</v>
      </c>
      <c r="R3703" s="228">
        <v>252</v>
      </c>
      <c r="S3703" s="228">
        <v>232</v>
      </c>
      <c r="T3703" s="228">
        <v>3654</v>
      </c>
      <c r="U3703" s="228">
        <v>846096</v>
      </c>
      <c r="V3703" s="228">
        <v>92</v>
      </c>
      <c r="W3703" s="228">
        <v>267</v>
      </c>
      <c r="X3703" s="228">
        <v>3588</v>
      </c>
      <c r="Y3703" s="228">
        <v>957150</v>
      </c>
      <c r="Z3703" s="228">
        <v>242</v>
      </c>
      <c r="AA3703" s="228">
        <v>296</v>
      </c>
      <c r="AB3703" s="228">
        <v>3566</v>
      </c>
      <c r="AC3703" s="228">
        <v>1054689</v>
      </c>
      <c r="AD3703" s="228">
        <v>91</v>
      </c>
      <c r="AE3703" s="228">
        <v>330</v>
      </c>
      <c r="AF3703" s="228">
        <v>3552</v>
      </c>
      <c r="AG3703" s="228">
        <v>1172872</v>
      </c>
      <c r="AH3703" s="228"/>
      <c r="AI3703" s="228"/>
      <c r="AJ3703" s="228"/>
      <c r="AK3703" s="228"/>
      <c r="AL3703" s="228">
        <v>7</v>
      </c>
      <c r="AM3703" s="228">
        <v>415</v>
      </c>
      <c r="AN3703" s="228">
        <v>3340</v>
      </c>
      <c r="AO3703" s="228">
        <v>1386100</v>
      </c>
      <c r="AP3703" s="228">
        <v>7</v>
      </c>
      <c r="AQ3703" s="228">
        <v>549</v>
      </c>
      <c r="AR3703" s="228">
        <v>3180</v>
      </c>
      <c r="AS3703" s="228">
        <v>1724360</v>
      </c>
      <c r="AU3703" s="228">
        <v>1259</v>
      </c>
    </row>
    <row r="3704" spans="1:47" x14ac:dyDescent="0.2">
      <c r="A3704" s="227">
        <v>42241</v>
      </c>
      <c r="B3704" s="228"/>
      <c r="C3704" s="228"/>
      <c r="D3704" s="228"/>
      <c r="E3704" s="228"/>
      <c r="F3704" s="228"/>
      <c r="G3704" s="228"/>
      <c r="H3704" s="228"/>
      <c r="I3704" s="228"/>
      <c r="J3704" s="228"/>
      <c r="K3704" s="228"/>
      <c r="L3704" s="228"/>
      <c r="M3704" s="228"/>
      <c r="N3704" s="228">
        <v>24</v>
      </c>
      <c r="O3704" s="228">
        <v>190</v>
      </c>
      <c r="P3704" s="228">
        <v>3500</v>
      </c>
      <c r="Q3704" s="228">
        <v>665000</v>
      </c>
      <c r="R3704" s="228"/>
      <c r="S3704" s="228"/>
      <c r="T3704" s="228"/>
      <c r="U3704" s="228"/>
      <c r="V3704" s="228"/>
      <c r="W3704" s="228"/>
      <c r="X3704" s="228"/>
      <c r="Y3704" s="228"/>
      <c r="Z3704" s="228"/>
      <c r="AA3704" s="228"/>
      <c r="AB3704" s="228"/>
      <c r="AC3704" s="228"/>
      <c r="AD3704" s="228"/>
      <c r="AE3704" s="228"/>
      <c r="AF3704" s="228"/>
      <c r="AG3704" s="228"/>
      <c r="AH3704" s="228"/>
      <c r="AI3704" s="228"/>
      <c r="AJ3704" s="228"/>
      <c r="AK3704" s="228"/>
      <c r="AL3704" s="228"/>
      <c r="AM3704" s="228"/>
      <c r="AN3704" s="228"/>
      <c r="AO3704" s="228"/>
      <c r="AP3704" s="228"/>
      <c r="AQ3704" s="228"/>
      <c r="AR3704" s="228"/>
      <c r="AS3704" s="228"/>
      <c r="AU3704" s="228">
        <v>1</v>
      </c>
    </row>
    <row r="3705" spans="1:47" x14ac:dyDescent="0.2">
      <c r="A3705" s="51">
        <v>42243</v>
      </c>
      <c r="F3705">
        <v>9</v>
      </c>
      <c r="G3705">
        <v>137</v>
      </c>
      <c r="H3705">
        <v>4000</v>
      </c>
      <c r="I3705">
        <v>548000</v>
      </c>
      <c r="J3705">
        <v>65</v>
      </c>
      <c r="K3705">
        <v>165</v>
      </c>
      <c r="L3705">
        <v>3967</v>
      </c>
      <c r="M3705">
        <v>655483</v>
      </c>
      <c r="N3705">
        <v>63</v>
      </c>
      <c r="O3705">
        <v>200</v>
      </c>
      <c r="P3705">
        <v>3917</v>
      </c>
      <c r="Q3705">
        <v>782833</v>
      </c>
      <c r="R3705">
        <v>71</v>
      </c>
      <c r="S3705">
        <v>234</v>
      </c>
      <c r="T3705">
        <v>3730</v>
      </c>
      <c r="U3705">
        <v>872800</v>
      </c>
      <c r="V3705">
        <v>77</v>
      </c>
      <c r="W3705">
        <v>267</v>
      </c>
      <c r="X3705">
        <v>3700</v>
      </c>
      <c r="Y3705">
        <v>929417</v>
      </c>
      <c r="Z3705">
        <v>122</v>
      </c>
      <c r="AA3705">
        <v>304</v>
      </c>
      <c r="AB3705">
        <v>3440</v>
      </c>
      <c r="AC3705">
        <v>1044800</v>
      </c>
      <c r="AD3705">
        <v>34</v>
      </c>
      <c r="AE3705">
        <v>352</v>
      </c>
      <c r="AF3705">
        <v>3420</v>
      </c>
      <c r="AG3705">
        <v>1201980</v>
      </c>
      <c r="AH3705">
        <v>17</v>
      </c>
      <c r="AI3705">
        <v>366</v>
      </c>
      <c r="AJ3705">
        <v>3460</v>
      </c>
      <c r="AK3705">
        <v>1266360</v>
      </c>
      <c r="AP3705" s="228">
        <v>11</v>
      </c>
      <c r="AQ3705" s="228">
        <v>539</v>
      </c>
      <c r="AR3705" s="228">
        <v>3228</v>
      </c>
      <c r="AS3705" s="228">
        <v>1737180</v>
      </c>
      <c r="AU3705" s="228">
        <v>502</v>
      </c>
    </row>
    <row r="3706" spans="1:47" x14ac:dyDescent="0.2">
      <c r="A3706" s="51"/>
    </row>
    <row r="3707" spans="1:47" x14ac:dyDescent="0.2">
      <c r="A3707" s="143">
        <v>42248</v>
      </c>
      <c r="V3707">
        <v>1</v>
      </c>
      <c r="W3707">
        <v>254</v>
      </c>
      <c r="X3707">
        <v>3100</v>
      </c>
      <c r="Y3707">
        <v>797400</v>
      </c>
      <c r="AD3707">
        <v>18</v>
      </c>
      <c r="AE3707">
        <v>342</v>
      </c>
      <c r="AF3707">
        <v>3360</v>
      </c>
      <c r="AG3707">
        <v>1149120</v>
      </c>
      <c r="AP3707">
        <v>3</v>
      </c>
      <c r="AQ3707">
        <v>692</v>
      </c>
      <c r="AR3707">
        <v>3113</v>
      </c>
      <c r="AS3707">
        <v>2149467</v>
      </c>
      <c r="AU3707" s="228">
        <v>32</v>
      </c>
    </row>
    <row r="3708" spans="1:47" x14ac:dyDescent="0.2">
      <c r="A3708" s="143">
        <v>42250</v>
      </c>
      <c r="B3708">
        <v>4</v>
      </c>
      <c r="C3708">
        <v>110</v>
      </c>
      <c r="D3708">
        <v>3925</v>
      </c>
      <c r="E3708">
        <v>434100</v>
      </c>
      <c r="F3708">
        <v>62</v>
      </c>
      <c r="G3708">
        <v>138</v>
      </c>
      <c r="H3708">
        <v>4050</v>
      </c>
      <c r="I3708">
        <v>560250</v>
      </c>
      <c r="J3708">
        <v>127</v>
      </c>
      <c r="K3708">
        <v>165</v>
      </c>
      <c r="L3708">
        <v>4000</v>
      </c>
      <c r="M3708">
        <v>660067</v>
      </c>
      <c r="N3708">
        <v>101</v>
      </c>
      <c r="O3708">
        <v>208</v>
      </c>
      <c r="P3708">
        <v>3883</v>
      </c>
      <c r="Q3708">
        <v>80</v>
      </c>
      <c r="R3708">
        <v>181</v>
      </c>
      <c r="S3708">
        <v>229</v>
      </c>
      <c r="T3708">
        <v>3922</v>
      </c>
      <c r="U3708">
        <v>876422</v>
      </c>
      <c r="V3708">
        <v>45</v>
      </c>
      <c r="W3708">
        <v>268</v>
      </c>
      <c r="X3708">
        <v>3700</v>
      </c>
      <c r="Y3708">
        <v>999750</v>
      </c>
      <c r="Z3708">
        <v>82</v>
      </c>
      <c r="AA3708">
        <v>297</v>
      </c>
      <c r="AB3708">
        <v>3600</v>
      </c>
      <c r="AC3708">
        <v>1067640</v>
      </c>
      <c r="AD3708">
        <v>118</v>
      </c>
      <c r="AE3708">
        <v>334</v>
      </c>
      <c r="AF3708">
        <v>3391</v>
      </c>
      <c r="AG3708">
        <v>1133609</v>
      </c>
      <c r="AH3708">
        <v>33</v>
      </c>
      <c r="AI3708">
        <v>380</v>
      </c>
      <c r="AJ3708">
        <v>3460</v>
      </c>
      <c r="AK3708">
        <v>1316720</v>
      </c>
      <c r="AL3708">
        <v>16</v>
      </c>
      <c r="AM3708">
        <v>402</v>
      </c>
      <c r="AN3708">
        <v>3500</v>
      </c>
      <c r="AO3708">
        <v>1407000</v>
      </c>
      <c r="AP3708">
        <v>3</v>
      </c>
      <c r="AQ3708">
        <v>797</v>
      </c>
      <c r="AR3708">
        <v>3240</v>
      </c>
      <c r="AS3708">
        <v>2587860</v>
      </c>
      <c r="AT3708">
        <v>20</v>
      </c>
      <c r="AU3708" s="228">
        <v>625</v>
      </c>
    </row>
    <row r="3709" spans="1:47" x14ac:dyDescent="0.2">
      <c r="A3709" s="143">
        <v>42255</v>
      </c>
      <c r="AL3709">
        <v>15</v>
      </c>
      <c r="AM3709">
        <v>494</v>
      </c>
      <c r="AN3709">
        <v>3310</v>
      </c>
      <c r="AO3709">
        <v>1636710</v>
      </c>
      <c r="AP3709">
        <v>2</v>
      </c>
      <c r="AQ3709">
        <v>767</v>
      </c>
      <c r="AR3709">
        <v>3230</v>
      </c>
      <c r="AS3709">
        <v>2477540</v>
      </c>
    </row>
    <row r="3710" spans="1:47" x14ac:dyDescent="0.2">
      <c r="A3710" s="143">
        <v>42257</v>
      </c>
      <c r="F3710">
        <v>8</v>
      </c>
      <c r="G3710">
        <v>133</v>
      </c>
      <c r="H3710">
        <v>3850</v>
      </c>
      <c r="I3710">
        <v>512050</v>
      </c>
      <c r="J3710">
        <v>160</v>
      </c>
      <c r="K3710">
        <v>170</v>
      </c>
      <c r="L3710">
        <v>3972</v>
      </c>
      <c r="M3710">
        <v>675383</v>
      </c>
      <c r="N3710">
        <v>249</v>
      </c>
      <c r="O3710">
        <v>203</v>
      </c>
      <c r="P3710">
        <v>3867</v>
      </c>
      <c r="Q3710">
        <v>785517</v>
      </c>
      <c r="R3710">
        <v>167</v>
      </c>
      <c r="S3710">
        <v>235</v>
      </c>
      <c r="T3710">
        <v>3807</v>
      </c>
      <c r="U3710">
        <v>892643</v>
      </c>
      <c r="V3710">
        <v>55</v>
      </c>
      <c r="W3710">
        <v>265</v>
      </c>
      <c r="X3710">
        <v>3518</v>
      </c>
      <c r="Y3710">
        <v>932150</v>
      </c>
      <c r="Z3710">
        <v>150</v>
      </c>
      <c r="AA3710">
        <v>297</v>
      </c>
      <c r="AB3710">
        <v>3451</v>
      </c>
      <c r="AC3710">
        <v>1025447</v>
      </c>
      <c r="AD3710">
        <v>62</v>
      </c>
      <c r="AE3710">
        <v>343</v>
      </c>
      <c r="AF3710">
        <v>3276</v>
      </c>
      <c r="AG3710">
        <v>1123084</v>
      </c>
      <c r="AP3710">
        <v>5</v>
      </c>
      <c r="AQ3710">
        <v>577</v>
      </c>
      <c r="AR3710">
        <v>3332</v>
      </c>
      <c r="AS3710">
        <v>1911744</v>
      </c>
      <c r="AT3710">
        <v>23</v>
      </c>
      <c r="AU3710">
        <v>757</v>
      </c>
    </row>
    <row r="3711" spans="1:47" x14ac:dyDescent="0.2">
      <c r="A3711" s="143">
        <v>42262</v>
      </c>
      <c r="V3711">
        <v>8</v>
      </c>
      <c r="W3711">
        <v>275</v>
      </c>
      <c r="X3711">
        <v>3300</v>
      </c>
      <c r="Y3711">
        <v>907500</v>
      </c>
      <c r="AL3711">
        <v>44</v>
      </c>
      <c r="AM3711">
        <v>448</v>
      </c>
      <c r="AN3711">
        <v>3316</v>
      </c>
      <c r="AO3711">
        <v>1486212</v>
      </c>
      <c r="AP3711">
        <v>2</v>
      </c>
      <c r="AQ3711">
        <v>531</v>
      </c>
      <c r="AR3711">
        <v>3300</v>
      </c>
      <c r="AS3711">
        <v>1750560</v>
      </c>
      <c r="AU3711">
        <v>26</v>
      </c>
    </row>
    <row r="3712" spans="1:47" x14ac:dyDescent="0.2">
      <c r="A3712" s="143">
        <v>42264</v>
      </c>
      <c r="B3712">
        <v>8</v>
      </c>
      <c r="C3712">
        <v>109</v>
      </c>
      <c r="D3712">
        <v>3817</v>
      </c>
      <c r="E3712">
        <v>413533</v>
      </c>
      <c r="F3712">
        <v>40</v>
      </c>
      <c r="G3712">
        <v>143</v>
      </c>
      <c r="H3712">
        <v>3833</v>
      </c>
      <c r="I3712">
        <v>549650</v>
      </c>
      <c r="J3712">
        <v>135</v>
      </c>
      <c r="K3712">
        <v>164</v>
      </c>
      <c r="L3712">
        <v>3906</v>
      </c>
      <c r="M3712">
        <v>640739</v>
      </c>
      <c r="N3712">
        <v>317</v>
      </c>
      <c r="O3712">
        <v>195</v>
      </c>
      <c r="P3712">
        <v>3881</v>
      </c>
      <c r="Q3712">
        <v>755350</v>
      </c>
      <c r="R3712">
        <v>230</v>
      </c>
      <c r="S3712">
        <v>233</v>
      </c>
      <c r="T3712">
        <v>3890</v>
      </c>
      <c r="U3712">
        <v>904590</v>
      </c>
      <c r="V3712">
        <v>150</v>
      </c>
      <c r="W3712">
        <v>265</v>
      </c>
      <c r="X3712">
        <v>3566</v>
      </c>
      <c r="Y3712">
        <v>943580</v>
      </c>
      <c r="Z3712">
        <v>73</v>
      </c>
      <c r="AA3712">
        <v>294</v>
      </c>
      <c r="AB3712">
        <v>3504</v>
      </c>
      <c r="AC3712">
        <v>1030728</v>
      </c>
      <c r="AD3712">
        <v>77</v>
      </c>
      <c r="AE3712">
        <v>345</v>
      </c>
      <c r="AF3712">
        <v>3492</v>
      </c>
      <c r="AG3712">
        <v>1204552</v>
      </c>
      <c r="AH3712">
        <v>64</v>
      </c>
      <c r="AI3712">
        <v>371</v>
      </c>
      <c r="AJ3712">
        <v>3464</v>
      </c>
      <c r="AK3712">
        <v>1284556</v>
      </c>
      <c r="AP3712">
        <v>21</v>
      </c>
      <c r="AQ3712">
        <v>556</v>
      </c>
      <c r="AR3712">
        <v>3271</v>
      </c>
      <c r="AS3712">
        <v>1817482</v>
      </c>
      <c r="AT3712">
        <v>20</v>
      </c>
      <c r="AU3712">
        <v>983</v>
      </c>
    </row>
    <row r="3713" spans="1:47" x14ac:dyDescent="0.2">
      <c r="A3713" s="143">
        <v>42271</v>
      </c>
      <c r="B3713">
        <v>41</v>
      </c>
      <c r="C3713">
        <v>134</v>
      </c>
      <c r="D3713">
        <v>4150</v>
      </c>
      <c r="E3713">
        <v>553775</v>
      </c>
      <c r="F3713">
        <v>267</v>
      </c>
      <c r="G3713">
        <v>199</v>
      </c>
      <c r="H3713">
        <v>3861</v>
      </c>
      <c r="I3713">
        <v>766675</v>
      </c>
      <c r="J3713">
        <v>142</v>
      </c>
      <c r="K3713">
        <v>163</v>
      </c>
      <c r="L3713">
        <v>3944</v>
      </c>
      <c r="M3713">
        <v>641511</v>
      </c>
      <c r="N3713">
        <v>267</v>
      </c>
      <c r="O3713">
        <v>199</v>
      </c>
      <c r="P3713">
        <v>3861</v>
      </c>
      <c r="Q3713">
        <v>766675</v>
      </c>
      <c r="R3713">
        <v>366</v>
      </c>
      <c r="S3713">
        <v>232</v>
      </c>
      <c r="T3713">
        <v>3811</v>
      </c>
      <c r="U3713">
        <v>885353</v>
      </c>
      <c r="V3713">
        <v>91</v>
      </c>
      <c r="W3713">
        <v>271</v>
      </c>
      <c r="X3713">
        <v>3473</v>
      </c>
      <c r="Y3713">
        <v>942247</v>
      </c>
      <c r="Z3713">
        <v>99</v>
      </c>
      <c r="AA3713">
        <v>289</v>
      </c>
      <c r="AB3713">
        <v>3560</v>
      </c>
      <c r="AC3713">
        <v>1029632</v>
      </c>
      <c r="AD3713">
        <v>60</v>
      </c>
      <c r="AE3713">
        <v>331</v>
      </c>
      <c r="AF3713">
        <v>3513</v>
      </c>
      <c r="AG3713">
        <v>1162267</v>
      </c>
      <c r="AP3713">
        <v>5</v>
      </c>
      <c r="AQ3713">
        <v>683</v>
      </c>
      <c r="AR3713">
        <v>3152</v>
      </c>
      <c r="AS3713">
        <v>2150448</v>
      </c>
      <c r="AU3713">
        <v>806</v>
      </c>
    </row>
    <row r="3714" spans="1:47" x14ac:dyDescent="0.2">
      <c r="A3714" s="143">
        <v>42276</v>
      </c>
      <c r="N3714">
        <v>86</v>
      </c>
      <c r="O3714">
        <v>194</v>
      </c>
      <c r="P3714">
        <v>3962</v>
      </c>
      <c r="Q3714">
        <v>768688</v>
      </c>
    </row>
    <row r="3715" spans="1:47" x14ac:dyDescent="0.2">
      <c r="A3715" s="143">
        <v>42248</v>
      </c>
      <c r="B3715">
        <v>9</v>
      </c>
      <c r="C3715">
        <v>110</v>
      </c>
      <c r="D3715">
        <v>3900</v>
      </c>
      <c r="E3715">
        <v>429867</v>
      </c>
      <c r="F3715">
        <v>65</v>
      </c>
      <c r="G3715">
        <v>136</v>
      </c>
      <c r="H3715">
        <v>3567</v>
      </c>
      <c r="I3715">
        <v>510466</v>
      </c>
      <c r="J3715">
        <v>113</v>
      </c>
      <c r="K3715">
        <v>170</v>
      </c>
      <c r="L3715">
        <v>3695</v>
      </c>
      <c r="M3715">
        <v>648116</v>
      </c>
      <c r="N3715">
        <v>316</v>
      </c>
      <c r="O3715">
        <v>202</v>
      </c>
      <c r="P3715">
        <v>3669</v>
      </c>
      <c r="Q3715">
        <v>749323</v>
      </c>
      <c r="R3715">
        <v>152</v>
      </c>
      <c r="S3715">
        <v>232</v>
      </c>
      <c r="T3715">
        <v>3477</v>
      </c>
      <c r="U3715">
        <v>839806</v>
      </c>
      <c r="V3715">
        <v>433</v>
      </c>
      <c r="W3715">
        <v>263</v>
      </c>
      <c r="X3715">
        <v>3415</v>
      </c>
      <c r="Y3715">
        <v>906701</v>
      </c>
      <c r="Z3715">
        <v>244</v>
      </c>
      <c r="AA3715">
        <v>295</v>
      </c>
      <c r="AB3715">
        <v>3382</v>
      </c>
      <c r="AC3715">
        <v>1003604</v>
      </c>
      <c r="AD3715">
        <v>27</v>
      </c>
      <c r="AE3715">
        <v>337</v>
      </c>
      <c r="AF3715">
        <v>3304</v>
      </c>
      <c r="AG3715">
        <v>1141175</v>
      </c>
      <c r="AH3715">
        <v>18</v>
      </c>
      <c r="AI3715">
        <v>385</v>
      </c>
      <c r="AJ3715">
        <v>3273</v>
      </c>
      <c r="AK3715">
        <v>1312164</v>
      </c>
      <c r="AP3715">
        <v>94</v>
      </c>
      <c r="AQ3715">
        <v>557</v>
      </c>
      <c r="AR3715">
        <v>3146</v>
      </c>
      <c r="AS3715">
        <v>1841707</v>
      </c>
      <c r="AU3715">
        <v>264</v>
      </c>
    </row>
    <row r="3716" spans="1:47" x14ac:dyDescent="0.2">
      <c r="A3716" s="143">
        <v>42255</v>
      </c>
      <c r="B3716">
        <v>10</v>
      </c>
      <c r="C3716">
        <v>114</v>
      </c>
      <c r="D3716">
        <v>3467</v>
      </c>
      <c r="E3716">
        <v>450000</v>
      </c>
      <c r="F3716">
        <v>2</v>
      </c>
      <c r="G3716">
        <v>142</v>
      </c>
      <c r="H3716">
        <v>3400</v>
      </c>
      <c r="I3716">
        <v>482800</v>
      </c>
      <c r="J3716">
        <v>183</v>
      </c>
      <c r="K3716">
        <v>166</v>
      </c>
      <c r="L3716">
        <v>3870</v>
      </c>
      <c r="M3716">
        <v>657317</v>
      </c>
      <c r="N3716">
        <v>244</v>
      </c>
      <c r="O3716">
        <v>198</v>
      </c>
      <c r="P3716">
        <v>3721</v>
      </c>
      <c r="Q3716">
        <v>756008</v>
      </c>
      <c r="R3716">
        <v>165</v>
      </c>
      <c r="S3716">
        <v>239</v>
      </c>
      <c r="T3716">
        <v>3529</v>
      </c>
      <c r="U3716">
        <v>859788</v>
      </c>
      <c r="V3716">
        <v>51</v>
      </c>
      <c r="W3716">
        <v>261</v>
      </c>
      <c r="X3716">
        <v>3535</v>
      </c>
      <c r="Y3716">
        <v>925644</v>
      </c>
      <c r="Z3716">
        <v>91</v>
      </c>
      <c r="AA3716">
        <v>303</v>
      </c>
      <c r="AB3716">
        <v>3383</v>
      </c>
      <c r="AC3716">
        <v>1036810</v>
      </c>
      <c r="AD3716">
        <v>97</v>
      </c>
      <c r="AE3716">
        <v>337</v>
      </c>
      <c r="AF3716">
        <v>3473</v>
      </c>
      <c r="AG3716">
        <v>1175593</v>
      </c>
      <c r="AH3716">
        <v>16</v>
      </c>
      <c r="AI3716">
        <v>361</v>
      </c>
      <c r="AJ3716">
        <v>3420</v>
      </c>
      <c r="AK3716">
        <v>1233338</v>
      </c>
      <c r="AL3716">
        <v>37</v>
      </c>
      <c r="AM3716">
        <v>455</v>
      </c>
      <c r="AN3716">
        <v>3385</v>
      </c>
      <c r="AO3716">
        <v>1540450</v>
      </c>
      <c r="AP3716">
        <v>2</v>
      </c>
      <c r="AQ3716">
        <v>580</v>
      </c>
      <c r="AR3716">
        <v>2855</v>
      </c>
      <c r="AS3716">
        <v>1685790</v>
      </c>
      <c r="AU3716">
        <v>105</v>
      </c>
    </row>
    <row r="3717" spans="1:47" ht="15" x14ac:dyDescent="0.25">
      <c r="A3717" s="234">
        <v>42262</v>
      </c>
      <c r="B3717" s="244">
        <v>2</v>
      </c>
      <c r="C3717" s="244">
        <v>108</v>
      </c>
      <c r="D3717" s="244">
        <v>3100</v>
      </c>
      <c r="E3717" s="244">
        <v>334800</v>
      </c>
      <c r="F3717" s="244">
        <v>99</v>
      </c>
      <c r="G3717" s="244">
        <v>146</v>
      </c>
      <c r="H3717" s="244">
        <v>3840</v>
      </c>
      <c r="I3717" s="244">
        <v>561508</v>
      </c>
      <c r="J3717" s="244">
        <v>264</v>
      </c>
      <c r="K3717" s="244">
        <v>167</v>
      </c>
      <c r="L3717" s="244">
        <v>3973</v>
      </c>
      <c r="M3717" s="244">
        <v>673895</v>
      </c>
      <c r="N3717" s="244">
        <v>236</v>
      </c>
      <c r="O3717" s="244">
        <v>202</v>
      </c>
      <c r="P3717" s="244">
        <v>3668</v>
      </c>
      <c r="Q3717" s="244">
        <v>750994</v>
      </c>
      <c r="R3717" s="244">
        <v>174</v>
      </c>
      <c r="S3717" s="244">
        <v>240</v>
      </c>
      <c r="T3717" s="244">
        <v>3609</v>
      </c>
      <c r="U3717" s="244">
        <v>876109</v>
      </c>
      <c r="V3717" s="244">
        <v>138</v>
      </c>
      <c r="W3717" s="244">
        <v>267</v>
      </c>
      <c r="X3717" s="244">
        <v>3504</v>
      </c>
      <c r="Y3717" s="244">
        <v>946597</v>
      </c>
      <c r="Z3717" s="244">
        <v>213</v>
      </c>
      <c r="AA3717" s="244">
        <v>290</v>
      </c>
      <c r="AB3717" s="244">
        <v>3424</v>
      </c>
      <c r="AC3717" s="244">
        <v>1008830</v>
      </c>
      <c r="AD3717" s="244">
        <v>123</v>
      </c>
      <c r="AE3717" s="244">
        <v>325</v>
      </c>
      <c r="AF3717" s="244">
        <v>3350</v>
      </c>
      <c r="AG3717" s="244">
        <v>1144600</v>
      </c>
      <c r="AH3717" s="244">
        <v>88</v>
      </c>
      <c r="AI3717" s="244">
        <v>385</v>
      </c>
      <c r="AJ3717" s="244">
        <v>3371</v>
      </c>
      <c r="AK3717" s="244">
        <v>1306328</v>
      </c>
      <c r="AL3717" s="244">
        <v>19</v>
      </c>
      <c r="AM3717" s="244">
        <v>405</v>
      </c>
      <c r="AN3717" s="244">
        <v>3280</v>
      </c>
      <c r="AO3717" s="244">
        <v>1362141</v>
      </c>
      <c r="AP3717" s="244">
        <v>11</v>
      </c>
      <c r="AQ3717" s="244">
        <v>544</v>
      </c>
      <c r="AR3717" s="244">
        <v>3037</v>
      </c>
      <c r="AS3717" s="244">
        <v>1661940</v>
      </c>
      <c r="AU3717" s="244">
        <v>150</v>
      </c>
    </row>
    <row r="3718" spans="1:47" ht="15" x14ac:dyDescent="0.25">
      <c r="A3718" s="231">
        <v>42269</v>
      </c>
    </row>
    <row r="3719" spans="1:47" x14ac:dyDescent="0.2">
      <c r="A3719" s="143">
        <v>42276</v>
      </c>
      <c r="B3719">
        <v>7</v>
      </c>
      <c r="C3719">
        <v>113</v>
      </c>
      <c r="D3719">
        <v>3520</v>
      </c>
      <c r="E3719">
        <v>399357</v>
      </c>
      <c r="F3719">
        <v>36</v>
      </c>
      <c r="G3719">
        <v>139</v>
      </c>
      <c r="H3719">
        <v>3900</v>
      </c>
      <c r="I3719">
        <v>565689</v>
      </c>
      <c r="J3719">
        <v>66</v>
      </c>
      <c r="K3719">
        <v>165</v>
      </c>
      <c r="L3719">
        <v>3779</v>
      </c>
      <c r="M3719">
        <v>629750</v>
      </c>
      <c r="N3719">
        <v>397</v>
      </c>
      <c r="O3719">
        <v>197</v>
      </c>
      <c r="P3719">
        <v>3863</v>
      </c>
      <c r="Q3719">
        <v>776882</v>
      </c>
      <c r="R3719">
        <v>293</v>
      </c>
      <c r="S3719">
        <v>233</v>
      </c>
      <c r="T3719">
        <v>3671</v>
      </c>
      <c r="U3719">
        <v>869564</v>
      </c>
      <c r="V3719">
        <v>295</v>
      </c>
      <c r="W3719">
        <v>265</v>
      </c>
      <c r="X3719">
        <v>3408</v>
      </c>
      <c r="Y3719">
        <v>949147</v>
      </c>
      <c r="Z3719">
        <v>247</v>
      </c>
      <c r="AA3719">
        <v>299</v>
      </c>
      <c r="AB3719">
        <v>3532</v>
      </c>
      <c r="AC3719">
        <v>1064824</v>
      </c>
      <c r="AD3719">
        <v>63</v>
      </c>
      <c r="AE3719">
        <v>343</v>
      </c>
      <c r="AF3719">
        <v>3475</v>
      </c>
      <c r="AG3719">
        <v>1199852</v>
      </c>
      <c r="AH3719">
        <v>73</v>
      </c>
      <c r="AI3719">
        <v>374</v>
      </c>
      <c r="AJ3719">
        <v>3438</v>
      </c>
      <c r="AK3719">
        <v>1284874</v>
      </c>
      <c r="AL3719">
        <v>119</v>
      </c>
      <c r="AM3719">
        <v>424</v>
      </c>
      <c r="AN3719">
        <v>3395</v>
      </c>
      <c r="AO3719">
        <v>1447412</v>
      </c>
      <c r="AP3719">
        <v>11</v>
      </c>
      <c r="AQ3719">
        <v>737</v>
      </c>
      <c r="AR3719">
        <v>3011</v>
      </c>
      <c r="AS3719">
        <v>2241964</v>
      </c>
      <c r="AU3719">
        <v>364</v>
      </c>
    </row>
    <row r="3721" spans="1:47" x14ac:dyDescent="0.2">
      <c r="A3721" s="143">
        <v>42278</v>
      </c>
      <c r="B3721">
        <v>1</v>
      </c>
      <c r="C3721">
        <v>112</v>
      </c>
      <c r="D3721">
        <v>4450</v>
      </c>
      <c r="E3721">
        <v>498400</v>
      </c>
      <c r="F3721">
        <v>6</v>
      </c>
      <c r="G3721">
        <v>136</v>
      </c>
      <c r="H3721">
        <v>4250</v>
      </c>
      <c r="I3721">
        <v>578000</v>
      </c>
      <c r="J3721">
        <v>107</v>
      </c>
      <c r="K3721">
        <v>164</v>
      </c>
      <c r="L3721">
        <v>3992</v>
      </c>
      <c r="M3721">
        <v>656233</v>
      </c>
      <c r="N3721">
        <v>282</v>
      </c>
      <c r="O3721">
        <v>198</v>
      </c>
      <c r="P3721">
        <v>3944</v>
      </c>
      <c r="Q3721">
        <v>779062</v>
      </c>
      <c r="R3721">
        <v>270</v>
      </c>
      <c r="S3721">
        <v>230</v>
      </c>
      <c r="T3721">
        <v>3792</v>
      </c>
      <c r="U3721">
        <v>870458</v>
      </c>
      <c r="V3721">
        <v>156</v>
      </c>
      <c r="W3721">
        <v>264</v>
      </c>
      <c r="X3721">
        <v>3536</v>
      </c>
      <c r="Y3721">
        <v>933393</v>
      </c>
      <c r="Z3721">
        <v>146</v>
      </c>
      <c r="AA3721">
        <v>291</v>
      </c>
      <c r="AB3721">
        <v>3548</v>
      </c>
      <c r="AC3721">
        <v>1033708</v>
      </c>
      <c r="AD3721">
        <v>34</v>
      </c>
      <c r="AE3721">
        <v>334</v>
      </c>
      <c r="AF3721">
        <v>3410</v>
      </c>
      <c r="AG3721">
        <v>1138830</v>
      </c>
      <c r="AT3721">
        <v>20</v>
      </c>
      <c r="AU3721">
        <v>1074</v>
      </c>
    </row>
    <row r="3722" spans="1:47" x14ac:dyDescent="0.2">
      <c r="A3722" s="143">
        <v>42283</v>
      </c>
      <c r="J3722">
        <v>23</v>
      </c>
      <c r="K3722">
        <v>179</v>
      </c>
      <c r="L3722">
        <v>3850</v>
      </c>
      <c r="M3722">
        <v>689150</v>
      </c>
      <c r="AL3722">
        <v>14</v>
      </c>
      <c r="AM3722">
        <v>490</v>
      </c>
      <c r="AN3722">
        <v>3240</v>
      </c>
      <c r="AO3722">
        <v>1587600</v>
      </c>
      <c r="AP3722">
        <v>52</v>
      </c>
      <c r="AQ3722">
        <v>509</v>
      </c>
      <c r="AR3722">
        <v>3330</v>
      </c>
      <c r="AS3722">
        <v>1686555</v>
      </c>
      <c r="AU3722">
        <v>10</v>
      </c>
    </row>
    <row r="3723" spans="1:47" x14ac:dyDescent="0.2">
      <c r="A3723" s="143">
        <v>42285</v>
      </c>
      <c r="F3723">
        <v>7</v>
      </c>
      <c r="G3723">
        <v>142</v>
      </c>
      <c r="H3723">
        <v>3750</v>
      </c>
      <c r="I3723">
        <v>532500</v>
      </c>
      <c r="J3723">
        <v>37</v>
      </c>
      <c r="K3723">
        <v>164</v>
      </c>
      <c r="L3723">
        <v>3967</v>
      </c>
      <c r="M3723">
        <v>649433</v>
      </c>
      <c r="N3723">
        <v>330</v>
      </c>
      <c r="O3723">
        <v>200</v>
      </c>
      <c r="P3723">
        <v>3883</v>
      </c>
      <c r="Q3723">
        <v>775097</v>
      </c>
      <c r="R3723">
        <v>70</v>
      </c>
      <c r="S3723">
        <v>231</v>
      </c>
      <c r="T3723">
        <v>3933</v>
      </c>
      <c r="U3723">
        <v>907283</v>
      </c>
      <c r="Z3723">
        <v>41</v>
      </c>
      <c r="AA3723">
        <v>291</v>
      </c>
      <c r="AB3723">
        <v>3420</v>
      </c>
      <c r="AC3723">
        <v>995360</v>
      </c>
      <c r="AD3723">
        <v>12</v>
      </c>
      <c r="AE3723">
        <v>330</v>
      </c>
      <c r="AF3723">
        <v>3275</v>
      </c>
      <c r="AG3723">
        <v>1077650</v>
      </c>
      <c r="AP3723">
        <v>16</v>
      </c>
      <c r="AQ3723">
        <v>632</v>
      </c>
      <c r="AR3723">
        <v>3260</v>
      </c>
      <c r="AS3723">
        <v>2058496</v>
      </c>
      <c r="AU3723">
        <v>399</v>
      </c>
    </row>
    <row r="3724" spans="1:47" x14ac:dyDescent="0.2">
      <c r="A3724" s="143">
        <v>42290</v>
      </c>
      <c r="AP3724">
        <v>1</v>
      </c>
      <c r="AQ3724">
        <v>696</v>
      </c>
      <c r="AR3724">
        <v>3100</v>
      </c>
      <c r="AS3724">
        <v>2157600</v>
      </c>
    </row>
    <row r="3725" spans="1:47" x14ac:dyDescent="0.2">
      <c r="A3725" s="143">
        <v>42292</v>
      </c>
      <c r="F3725">
        <v>28</v>
      </c>
      <c r="G3725">
        <v>138</v>
      </c>
      <c r="H3725">
        <v>3875</v>
      </c>
      <c r="I3725">
        <v>533075</v>
      </c>
      <c r="J3725">
        <v>92</v>
      </c>
      <c r="K3725">
        <v>168</v>
      </c>
      <c r="L3725">
        <v>3912</v>
      </c>
      <c r="M3725">
        <v>932557</v>
      </c>
      <c r="N3725">
        <v>238</v>
      </c>
      <c r="O3725">
        <v>200</v>
      </c>
      <c r="P3725">
        <v>3985</v>
      </c>
      <c r="Q3725">
        <v>795435</v>
      </c>
      <c r="R3725">
        <v>125</v>
      </c>
      <c r="S3725">
        <v>239</v>
      </c>
      <c r="T3725">
        <v>3912</v>
      </c>
      <c r="U3725">
        <v>932557</v>
      </c>
      <c r="V3725">
        <v>92</v>
      </c>
      <c r="W3725">
        <v>168</v>
      </c>
      <c r="X3725">
        <v>3912</v>
      </c>
      <c r="Y3725">
        <v>932557</v>
      </c>
      <c r="Z3725">
        <v>155</v>
      </c>
      <c r="AA3725">
        <v>298</v>
      </c>
      <c r="AB3725">
        <v>3496</v>
      </c>
      <c r="AC3725">
        <v>1041060</v>
      </c>
      <c r="AD3725">
        <v>54</v>
      </c>
      <c r="AE3725">
        <v>365</v>
      </c>
      <c r="AF3725">
        <v>3533</v>
      </c>
      <c r="AG3725">
        <v>1290833</v>
      </c>
      <c r="AH3725">
        <v>54</v>
      </c>
      <c r="AI3725">
        <v>365</v>
      </c>
      <c r="AJ3725">
        <v>3533</v>
      </c>
      <c r="AK3725">
        <v>1290833</v>
      </c>
      <c r="AP3725">
        <v>4</v>
      </c>
      <c r="AQ3725">
        <v>690</v>
      </c>
      <c r="AR3725">
        <v>3230</v>
      </c>
      <c r="AS3725">
        <v>2232420</v>
      </c>
      <c r="AT3725">
        <v>23</v>
      </c>
      <c r="AU3725">
        <v>1022</v>
      </c>
    </row>
    <row r="3726" spans="1:47" x14ac:dyDescent="0.2">
      <c r="A3726" s="143">
        <v>42297</v>
      </c>
      <c r="F3726">
        <v>4</v>
      </c>
      <c r="G3726">
        <v>142</v>
      </c>
      <c r="H3726">
        <v>3550</v>
      </c>
      <c r="I3726">
        <v>504100</v>
      </c>
      <c r="AH3726">
        <v>4</v>
      </c>
      <c r="AI3726">
        <v>381</v>
      </c>
      <c r="AJ3726">
        <v>3120</v>
      </c>
      <c r="AK3726">
        <v>1188720</v>
      </c>
      <c r="AP3726">
        <v>11</v>
      </c>
      <c r="AQ3726">
        <v>687</v>
      </c>
      <c r="AR3726">
        <v>3127</v>
      </c>
      <c r="AS3726">
        <v>2128693</v>
      </c>
      <c r="AU3726">
        <v>8</v>
      </c>
    </row>
    <row r="3727" spans="1:47" x14ac:dyDescent="0.2">
      <c r="A3727" s="143">
        <v>42299</v>
      </c>
      <c r="B3727">
        <v>5</v>
      </c>
      <c r="C3727">
        <v>126</v>
      </c>
      <c r="D3727">
        <v>3600</v>
      </c>
      <c r="E3727">
        <v>453600</v>
      </c>
      <c r="F3727">
        <v>15</v>
      </c>
      <c r="G3727">
        <v>142</v>
      </c>
      <c r="H3727">
        <v>2825</v>
      </c>
      <c r="I3727">
        <v>540100</v>
      </c>
      <c r="J3727">
        <v>112</v>
      </c>
      <c r="K3727">
        <v>161</v>
      </c>
      <c r="L3727">
        <v>4044</v>
      </c>
      <c r="M3727">
        <v>652188</v>
      </c>
      <c r="N3727">
        <v>228</v>
      </c>
      <c r="O3727">
        <v>196</v>
      </c>
      <c r="P3727">
        <v>4038</v>
      </c>
      <c r="Q3727">
        <v>792542</v>
      </c>
      <c r="R3727">
        <v>110</v>
      </c>
      <c r="S3727">
        <v>233</v>
      </c>
      <c r="T3727">
        <v>3817</v>
      </c>
      <c r="U3727">
        <v>887200</v>
      </c>
      <c r="V3727">
        <v>23</v>
      </c>
      <c r="W3727">
        <v>260</v>
      </c>
      <c r="X3727">
        <v>3475</v>
      </c>
      <c r="Y3727">
        <v>902800</v>
      </c>
      <c r="Z3727">
        <v>142</v>
      </c>
      <c r="AA3727">
        <v>297</v>
      </c>
      <c r="AB3727">
        <v>3558</v>
      </c>
      <c r="AC3727">
        <v>1058098</v>
      </c>
      <c r="AD3727">
        <v>17</v>
      </c>
      <c r="AE3727">
        <v>330</v>
      </c>
      <c r="AF3727">
        <v>3580</v>
      </c>
      <c r="AG3727">
        <v>1181400</v>
      </c>
      <c r="AH3727">
        <v>34</v>
      </c>
      <c r="AI3727">
        <v>374</v>
      </c>
      <c r="AJ3727">
        <v>3400</v>
      </c>
      <c r="AK3727">
        <v>1273060</v>
      </c>
      <c r="AL3727">
        <v>10</v>
      </c>
      <c r="AM3727">
        <v>440</v>
      </c>
      <c r="AN3727">
        <v>3290</v>
      </c>
      <c r="AO3727">
        <v>1447360</v>
      </c>
      <c r="AP3727">
        <v>21</v>
      </c>
      <c r="AQ3727">
        <v>620</v>
      </c>
      <c r="AR3727">
        <v>3180</v>
      </c>
      <c r="AS3727">
        <v>1961978</v>
      </c>
      <c r="AU3727">
        <v>795</v>
      </c>
    </row>
    <row r="3728" spans="1:47" x14ac:dyDescent="0.2">
      <c r="A3728" s="143">
        <v>42304</v>
      </c>
      <c r="N3728">
        <v>40</v>
      </c>
      <c r="O3728">
        <v>186</v>
      </c>
      <c r="P3728">
        <v>3825</v>
      </c>
      <c r="Q3728">
        <v>713800</v>
      </c>
      <c r="AL3728">
        <v>28</v>
      </c>
      <c r="AM3728">
        <v>482</v>
      </c>
      <c r="AN3728">
        <v>3400</v>
      </c>
      <c r="AO3728">
        <v>1637100</v>
      </c>
      <c r="AP3728">
        <v>3</v>
      </c>
      <c r="AQ3728">
        <v>743</v>
      </c>
      <c r="AR3728">
        <v>3127</v>
      </c>
      <c r="AS3728">
        <v>2319560</v>
      </c>
      <c r="AU3728">
        <v>52</v>
      </c>
    </row>
    <row r="3729" spans="1:47" x14ac:dyDescent="0.2">
      <c r="A3729" s="143">
        <v>42283</v>
      </c>
      <c r="B3729">
        <v>37</v>
      </c>
      <c r="C3729">
        <v>117</v>
      </c>
      <c r="D3729">
        <v>3890</v>
      </c>
      <c r="E3729">
        <v>445778</v>
      </c>
      <c r="F3729">
        <v>42</v>
      </c>
      <c r="G3729">
        <v>144</v>
      </c>
      <c r="H3729">
        <v>3675</v>
      </c>
      <c r="I3729">
        <v>520448</v>
      </c>
      <c r="J3729">
        <v>156</v>
      </c>
      <c r="K3729">
        <v>169</v>
      </c>
      <c r="L3729">
        <v>3794</v>
      </c>
      <c r="M3729">
        <v>647783</v>
      </c>
      <c r="N3729">
        <v>422</v>
      </c>
      <c r="O3729">
        <v>198</v>
      </c>
      <c r="P3729">
        <v>3674</v>
      </c>
      <c r="Q3729">
        <v>749590</v>
      </c>
      <c r="R3729">
        <v>261</v>
      </c>
      <c r="S3729">
        <v>232</v>
      </c>
      <c r="T3729">
        <v>3537</v>
      </c>
      <c r="U3729">
        <v>852320</v>
      </c>
      <c r="V3729">
        <v>170</v>
      </c>
      <c r="W3729">
        <v>261</v>
      </c>
      <c r="X3729">
        <v>3408</v>
      </c>
      <c r="Y3729">
        <v>936688</v>
      </c>
      <c r="Z3729">
        <v>136</v>
      </c>
      <c r="AA3729">
        <v>302</v>
      </c>
      <c r="AB3729">
        <v>3600</v>
      </c>
      <c r="AC3729">
        <v>1086992</v>
      </c>
      <c r="AD3729">
        <v>91</v>
      </c>
      <c r="AE3729">
        <v>339</v>
      </c>
      <c r="AF3729">
        <v>3297</v>
      </c>
      <c r="AG3729">
        <v>1172345</v>
      </c>
      <c r="AH3729">
        <v>20</v>
      </c>
      <c r="AI3729">
        <v>369</v>
      </c>
      <c r="AJ3729">
        <v>2980</v>
      </c>
      <c r="AK3729">
        <v>1099918</v>
      </c>
      <c r="AL3729">
        <v>2</v>
      </c>
      <c r="AM3729">
        <v>416</v>
      </c>
      <c r="AN3729">
        <v>3150</v>
      </c>
      <c r="AO3729">
        <v>1309980</v>
      </c>
      <c r="AP3729">
        <v>14</v>
      </c>
      <c r="AQ3729">
        <v>705</v>
      </c>
      <c r="AR3729">
        <v>3040</v>
      </c>
      <c r="AS3729">
        <v>2143126</v>
      </c>
      <c r="AT3729">
        <v>20</v>
      </c>
      <c r="AU3729">
        <v>407</v>
      </c>
    </row>
    <row r="3730" spans="1:47" ht="15" x14ac:dyDescent="0.25">
      <c r="A3730" s="143">
        <v>42290</v>
      </c>
      <c r="B3730" s="244">
        <v>2</v>
      </c>
      <c r="C3730" s="244">
        <v>122</v>
      </c>
      <c r="D3730" s="244">
        <v>3600</v>
      </c>
      <c r="E3730" s="244">
        <v>436200</v>
      </c>
      <c r="F3730" s="244">
        <v>1</v>
      </c>
      <c r="G3730" s="244">
        <v>134</v>
      </c>
      <c r="H3730" s="244">
        <v>3500</v>
      </c>
      <c r="I3730" s="244">
        <v>469000</v>
      </c>
      <c r="J3730" s="244">
        <v>106</v>
      </c>
      <c r="K3730" s="244">
        <v>166</v>
      </c>
      <c r="L3730" s="244">
        <v>3910</v>
      </c>
      <c r="M3730" s="244">
        <v>654363</v>
      </c>
      <c r="N3730" s="244">
        <v>105</v>
      </c>
      <c r="O3730" s="244">
        <v>198</v>
      </c>
      <c r="P3730" s="244">
        <v>3869</v>
      </c>
      <c r="Q3730" s="244">
        <v>774935</v>
      </c>
      <c r="R3730" s="244">
        <v>201</v>
      </c>
      <c r="S3730" s="244">
        <v>233</v>
      </c>
      <c r="T3730" s="244">
        <v>3665</v>
      </c>
      <c r="U3730" s="244">
        <v>871096</v>
      </c>
      <c r="V3730" s="244">
        <v>209</v>
      </c>
      <c r="W3730" s="244">
        <v>262</v>
      </c>
      <c r="X3730" s="244">
        <v>3567</v>
      </c>
      <c r="Y3730" s="244">
        <v>946504</v>
      </c>
      <c r="Z3730" s="244">
        <v>203</v>
      </c>
      <c r="AA3730" s="244">
        <v>303</v>
      </c>
      <c r="AB3730" s="244">
        <v>3482</v>
      </c>
      <c r="AC3730" s="244">
        <v>1059498</v>
      </c>
      <c r="AD3730" s="244">
        <v>77</v>
      </c>
      <c r="AE3730" s="244">
        <v>333</v>
      </c>
      <c r="AF3730" s="244">
        <v>3358</v>
      </c>
      <c r="AG3730" s="244">
        <v>1163586</v>
      </c>
      <c r="AH3730" s="244">
        <v>4</v>
      </c>
      <c r="AI3730" s="244">
        <v>377</v>
      </c>
      <c r="AJ3730" s="244">
        <v>3460</v>
      </c>
      <c r="AK3730" s="244">
        <v>1304420</v>
      </c>
      <c r="AL3730" s="244">
        <v>15</v>
      </c>
      <c r="AM3730" s="244">
        <v>452</v>
      </c>
      <c r="AN3730" s="244">
        <v>3100</v>
      </c>
      <c r="AO3730" s="244">
        <v>1401407</v>
      </c>
      <c r="AP3730" s="244">
        <v>22</v>
      </c>
      <c r="AQ3730" s="244">
        <v>535</v>
      </c>
      <c r="AR3730" s="244">
        <v>3123</v>
      </c>
      <c r="AS3730" s="244">
        <v>1788595</v>
      </c>
      <c r="AU3730" s="244">
        <v>103</v>
      </c>
    </row>
    <row r="3731" spans="1:47" x14ac:dyDescent="0.2">
      <c r="A3731" s="143">
        <v>42297</v>
      </c>
      <c r="AU3731">
        <v>408</v>
      </c>
    </row>
    <row r="3732" spans="1:47" x14ac:dyDescent="0.2">
      <c r="A3732" s="143">
        <v>42304</v>
      </c>
      <c r="B3732">
        <v>18</v>
      </c>
      <c r="C3732">
        <v>127</v>
      </c>
      <c r="D3732">
        <v>3800</v>
      </c>
      <c r="E3732">
        <v>482178</v>
      </c>
      <c r="F3732">
        <v>24</v>
      </c>
      <c r="G3732">
        <v>138</v>
      </c>
      <c r="H3732">
        <v>4050</v>
      </c>
      <c r="I3732">
        <v>558900</v>
      </c>
      <c r="J3732">
        <v>134</v>
      </c>
      <c r="K3732">
        <v>167</v>
      </c>
      <c r="L3732">
        <v>3550</v>
      </c>
      <c r="M3732">
        <v>606577</v>
      </c>
      <c r="N3732">
        <v>318</v>
      </c>
      <c r="O3732">
        <v>201</v>
      </c>
      <c r="P3732">
        <v>3757</v>
      </c>
      <c r="Q3732">
        <v>767019</v>
      </c>
      <c r="R3732">
        <v>315</v>
      </c>
      <c r="S3732">
        <v>237</v>
      </c>
      <c r="T3732">
        <v>3464</v>
      </c>
      <c r="U3732">
        <v>836480</v>
      </c>
      <c r="V3732">
        <v>243</v>
      </c>
      <c r="W3732">
        <v>263</v>
      </c>
      <c r="X3732">
        <v>3480</v>
      </c>
      <c r="Y3732">
        <v>915926</v>
      </c>
      <c r="Z3732">
        <v>225</v>
      </c>
      <c r="AA3732">
        <v>301</v>
      </c>
      <c r="AB3732">
        <v>3418</v>
      </c>
      <c r="AC3732">
        <v>1030477</v>
      </c>
      <c r="AD3732">
        <v>25</v>
      </c>
      <c r="AE3732">
        <v>326</v>
      </c>
      <c r="AF3732">
        <v>3450</v>
      </c>
      <c r="AG3732">
        <v>1131125</v>
      </c>
      <c r="AH3732">
        <v>21</v>
      </c>
      <c r="AI3732">
        <v>394</v>
      </c>
      <c r="AJ3732">
        <v>2890</v>
      </c>
      <c r="AK3732">
        <v>1313581</v>
      </c>
      <c r="AL3732">
        <v>30</v>
      </c>
      <c r="AM3732">
        <v>484</v>
      </c>
      <c r="AN3732">
        <v>3307</v>
      </c>
      <c r="AO3732">
        <v>1644580</v>
      </c>
      <c r="AP3732">
        <v>5</v>
      </c>
      <c r="AQ3732">
        <v>593</v>
      </c>
      <c r="AR3732">
        <v>2774</v>
      </c>
      <c r="AS3732">
        <v>1642732</v>
      </c>
      <c r="AU3732">
        <v>240</v>
      </c>
    </row>
    <row r="3733" spans="1:47" x14ac:dyDescent="0.2">
      <c r="A3733" s="143">
        <v>42306</v>
      </c>
      <c r="F3733">
        <v>29</v>
      </c>
      <c r="G3733">
        <v>136</v>
      </c>
      <c r="H3733">
        <v>4075</v>
      </c>
      <c r="I3733">
        <v>556575</v>
      </c>
      <c r="J3733">
        <v>148</v>
      </c>
      <c r="K3733">
        <v>167</v>
      </c>
      <c r="L3733">
        <v>4133</v>
      </c>
      <c r="M3733">
        <v>688825</v>
      </c>
      <c r="N3733">
        <v>307</v>
      </c>
      <c r="O3733">
        <v>198</v>
      </c>
      <c r="P3733">
        <v>3920</v>
      </c>
      <c r="Q3733">
        <v>778017</v>
      </c>
      <c r="R3733">
        <v>220</v>
      </c>
      <c r="S3733">
        <v>237</v>
      </c>
      <c r="T3733">
        <v>3654</v>
      </c>
      <c r="U3733">
        <v>866575</v>
      </c>
      <c r="V3733">
        <v>156</v>
      </c>
      <c r="W3733">
        <v>266</v>
      </c>
      <c r="X3733">
        <v>3581</v>
      </c>
      <c r="Y3733">
        <v>950600</v>
      </c>
      <c r="Z3733">
        <v>168</v>
      </c>
      <c r="AA3733">
        <v>299</v>
      </c>
      <c r="AB3733">
        <v>3525</v>
      </c>
      <c r="AC3733">
        <v>1053465</v>
      </c>
      <c r="AD3733">
        <v>55</v>
      </c>
      <c r="AE3733">
        <v>338</v>
      </c>
      <c r="AF3733">
        <v>3446</v>
      </c>
      <c r="AG3733">
        <v>1163968</v>
      </c>
      <c r="AP3733">
        <v>6</v>
      </c>
      <c r="AQ3733">
        <v>531</v>
      </c>
      <c r="AR3733">
        <v>3090</v>
      </c>
      <c r="AS3733">
        <v>1638840</v>
      </c>
      <c r="AT3733">
        <v>17</v>
      </c>
      <c r="AU3733">
        <v>768</v>
      </c>
    </row>
    <row r="3736" spans="1:47" x14ac:dyDescent="0.2">
      <c r="A3736" s="51">
        <v>42311</v>
      </c>
      <c r="AL3736">
        <v>5</v>
      </c>
      <c r="AM3736">
        <v>424</v>
      </c>
      <c r="AN3736">
        <v>3280</v>
      </c>
      <c r="AO3736">
        <v>1390720</v>
      </c>
      <c r="AP3736">
        <v>28</v>
      </c>
      <c r="AQ3736">
        <v>460</v>
      </c>
      <c r="AR3736">
        <v>3470</v>
      </c>
      <c r="AS3736">
        <v>1597880</v>
      </c>
      <c r="AU3736">
        <v>49</v>
      </c>
    </row>
    <row r="3737" spans="1:47" x14ac:dyDescent="0.2">
      <c r="A3737" s="51">
        <v>42313</v>
      </c>
      <c r="B3737">
        <v>5</v>
      </c>
      <c r="C3737">
        <v>116</v>
      </c>
      <c r="D3737">
        <v>3800</v>
      </c>
      <c r="E3737">
        <v>440800</v>
      </c>
      <c r="F3737">
        <v>18</v>
      </c>
      <c r="G3737">
        <v>147</v>
      </c>
      <c r="H3737">
        <v>3900</v>
      </c>
      <c r="I3737">
        <v>573300</v>
      </c>
      <c r="J3737">
        <v>134</v>
      </c>
      <c r="K3737">
        <v>165</v>
      </c>
      <c r="L3737">
        <v>3936</v>
      </c>
      <c r="M3737">
        <v>650721</v>
      </c>
      <c r="N3737">
        <v>434</v>
      </c>
      <c r="O3737">
        <v>203</v>
      </c>
      <c r="P3737">
        <v>3967</v>
      </c>
      <c r="Q3737">
        <v>805569</v>
      </c>
      <c r="R3737">
        <v>144</v>
      </c>
      <c r="S3737">
        <v>232</v>
      </c>
      <c r="T3737">
        <v>3871</v>
      </c>
      <c r="U3737">
        <v>896671</v>
      </c>
      <c r="V3737">
        <v>166</v>
      </c>
      <c r="W3737">
        <v>267</v>
      </c>
      <c r="X3737">
        <v>3748</v>
      </c>
      <c r="Y3737">
        <v>1001567</v>
      </c>
      <c r="Z3737">
        <v>147</v>
      </c>
      <c r="AA3737">
        <v>305</v>
      </c>
      <c r="AB3737">
        <v>3600</v>
      </c>
      <c r="AC3737">
        <v>1096536</v>
      </c>
      <c r="AD3737">
        <v>68</v>
      </c>
      <c r="AE3737">
        <v>340</v>
      </c>
      <c r="AF3737">
        <v>3552</v>
      </c>
      <c r="AG3737">
        <v>1206100</v>
      </c>
      <c r="AH3737">
        <v>51</v>
      </c>
      <c r="AI3737">
        <v>373</v>
      </c>
      <c r="AJ3737">
        <v>3553</v>
      </c>
      <c r="AK3737">
        <v>1326600</v>
      </c>
      <c r="AL3737">
        <v>1</v>
      </c>
      <c r="AM3737">
        <v>400</v>
      </c>
      <c r="AN3737">
        <v>3480</v>
      </c>
      <c r="AO3737">
        <v>1392000</v>
      </c>
      <c r="AT3737">
        <f>7+46</f>
        <v>53</v>
      </c>
      <c r="AU3737">
        <v>984</v>
      </c>
    </row>
    <row r="3738" spans="1:47" x14ac:dyDescent="0.2">
      <c r="A3738" s="51">
        <v>42318</v>
      </c>
      <c r="B3738">
        <v>4</v>
      </c>
      <c r="C3738">
        <v>144</v>
      </c>
      <c r="D3738">
        <v>3400</v>
      </c>
      <c r="E3738">
        <v>489600</v>
      </c>
      <c r="AP3738">
        <v>3</v>
      </c>
      <c r="AQ3738">
        <v>677</v>
      </c>
      <c r="AR3738">
        <v>2880</v>
      </c>
      <c r="AS3738">
        <v>1951747</v>
      </c>
      <c r="AU3738">
        <v>2</v>
      </c>
    </row>
    <row r="3739" spans="1:47" x14ac:dyDescent="0.2">
      <c r="A3739" s="51">
        <v>42320</v>
      </c>
      <c r="J3739">
        <v>86</v>
      </c>
      <c r="K3739">
        <v>168</v>
      </c>
      <c r="L3739">
        <v>3988</v>
      </c>
      <c r="M3739">
        <v>670650</v>
      </c>
      <c r="N3739">
        <v>205</v>
      </c>
      <c r="O3739">
        <v>202</v>
      </c>
      <c r="P3739">
        <v>3815</v>
      </c>
      <c r="Q3739">
        <v>769565</v>
      </c>
      <c r="R3739">
        <v>160</v>
      </c>
      <c r="S3739">
        <v>234</v>
      </c>
      <c r="T3739">
        <v>3744</v>
      </c>
      <c r="U3739">
        <v>875138</v>
      </c>
      <c r="V3739">
        <v>79</v>
      </c>
      <c r="W3739">
        <v>262</v>
      </c>
      <c r="X3739">
        <v>3583</v>
      </c>
      <c r="Y3739">
        <v>941292</v>
      </c>
      <c r="Z3739">
        <v>140</v>
      </c>
      <c r="AA3739">
        <v>297</v>
      </c>
      <c r="AB3739">
        <v>3527</v>
      </c>
      <c r="AC3739">
        <v>1048018</v>
      </c>
      <c r="AD3739">
        <v>19</v>
      </c>
      <c r="AE3739">
        <v>336</v>
      </c>
      <c r="AF3739">
        <v>3400</v>
      </c>
      <c r="AG3739">
        <v>1144100</v>
      </c>
      <c r="AH3739">
        <v>36</v>
      </c>
      <c r="AI3739">
        <v>363</v>
      </c>
      <c r="AJ3739">
        <v>3450</v>
      </c>
      <c r="AK3739">
        <v>1252200</v>
      </c>
      <c r="AP3739">
        <v>6</v>
      </c>
      <c r="AQ3739">
        <v>592</v>
      </c>
      <c r="AR3739">
        <v>3347</v>
      </c>
      <c r="AS3739">
        <v>1972060</v>
      </c>
      <c r="AU3739">
        <v>317</v>
      </c>
    </row>
    <row r="3740" spans="1:47" x14ac:dyDescent="0.2">
      <c r="A3740" s="51">
        <v>42325</v>
      </c>
      <c r="AL3740">
        <v>15</v>
      </c>
      <c r="AM3740">
        <v>448</v>
      </c>
      <c r="AN3740">
        <v>3420</v>
      </c>
      <c r="AO3740">
        <v>1529640</v>
      </c>
      <c r="AP3740">
        <v>2</v>
      </c>
      <c r="AQ3740">
        <v>692</v>
      </c>
      <c r="AR3740">
        <v>3240</v>
      </c>
      <c r="AS3740">
        <v>2235680</v>
      </c>
      <c r="AU3740">
        <v>15</v>
      </c>
    </row>
    <row r="3741" spans="1:47" x14ac:dyDescent="0.2">
      <c r="A3741" s="51">
        <v>42327</v>
      </c>
      <c r="F3741">
        <v>60</v>
      </c>
      <c r="G3741">
        <v>140</v>
      </c>
      <c r="H3741">
        <v>4133</v>
      </c>
      <c r="I3741">
        <v>576933</v>
      </c>
      <c r="J3741">
        <v>78</v>
      </c>
      <c r="K3741">
        <v>162</v>
      </c>
      <c r="L3741">
        <v>3917</v>
      </c>
      <c r="M3741">
        <v>632750</v>
      </c>
      <c r="N3741">
        <v>460</v>
      </c>
      <c r="O3741">
        <v>200</v>
      </c>
      <c r="P3741">
        <v>3900</v>
      </c>
      <c r="Q3741">
        <v>778000</v>
      </c>
      <c r="R3741">
        <v>449</v>
      </c>
      <c r="S3741">
        <v>231</v>
      </c>
      <c r="T3741">
        <v>3792</v>
      </c>
      <c r="U3741">
        <v>876639</v>
      </c>
      <c r="V3741">
        <v>126</v>
      </c>
      <c r="W3741">
        <v>264</v>
      </c>
      <c r="X3741">
        <v>3717</v>
      </c>
      <c r="Y3741">
        <v>982525</v>
      </c>
      <c r="Z3741">
        <v>124</v>
      </c>
      <c r="AA3741">
        <v>299</v>
      </c>
      <c r="AB3741">
        <v>3500</v>
      </c>
      <c r="AC3741">
        <v>1047257</v>
      </c>
      <c r="AD3741">
        <v>56</v>
      </c>
      <c r="AE3741">
        <v>338</v>
      </c>
      <c r="AF3741">
        <v>3515</v>
      </c>
      <c r="AG3741">
        <v>1186475</v>
      </c>
      <c r="AH3741">
        <v>35</v>
      </c>
      <c r="AI3741">
        <v>378</v>
      </c>
      <c r="AJ3741">
        <v>3550</v>
      </c>
      <c r="AK3741">
        <v>1341690</v>
      </c>
      <c r="AL3741">
        <v>13</v>
      </c>
      <c r="AM3741">
        <v>430</v>
      </c>
      <c r="AN3741">
        <v>3440</v>
      </c>
      <c r="AO3741">
        <v>1479200</v>
      </c>
      <c r="AP3741">
        <v>9</v>
      </c>
      <c r="AQ3741">
        <v>575</v>
      </c>
      <c r="AR3741">
        <v>3300</v>
      </c>
      <c r="AS3741">
        <v>1897448</v>
      </c>
      <c r="AU3741">
        <v>914</v>
      </c>
    </row>
    <row r="3742" spans="1:47" x14ac:dyDescent="0.2">
      <c r="A3742" s="51">
        <v>42332</v>
      </c>
      <c r="F3742">
        <v>4</v>
      </c>
      <c r="G3742">
        <v>136</v>
      </c>
      <c r="H3742">
        <v>3500</v>
      </c>
      <c r="I3742">
        <v>476000</v>
      </c>
      <c r="N3742">
        <v>3</v>
      </c>
      <c r="O3742">
        <v>199</v>
      </c>
      <c r="P3742">
        <v>3900</v>
      </c>
      <c r="Q3742">
        <v>776100</v>
      </c>
      <c r="Z3742">
        <v>15</v>
      </c>
      <c r="AA3742">
        <v>308</v>
      </c>
      <c r="AB3742">
        <v>3500</v>
      </c>
      <c r="AC3742" s="54">
        <v>1078000</v>
      </c>
      <c r="AP3742">
        <v>1</v>
      </c>
      <c r="AQ3742">
        <v>792</v>
      </c>
      <c r="AR3742">
        <v>3160</v>
      </c>
      <c r="AS3742">
        <v>2502720</v>
      </c>
      <c r="AU3742">
        <v>1</v>
      </c>
    </row>
    <row r="3743" spans="1:47" x14ac:dyDescent="0.2">
      <c r="A3743" s="51">
        <v>42334</v>
      </c>
      <c r="F3743">
        <v>58</v>
      </c>
      <c r="G3743">
        <v>141</v>
      </c>
      <c r="H3743">
        <v>4183</v>
      </c>
      <c r="I3743">
        <v>591133</v>
      </c>
      <c r="J3743">
        <v>132</v>
      </c>
      <c r="K3743">
        <v>162</v>
      </c>
      <c r="L3743">
        <v>4043</v>
      </c>
      <c r="M3743">
        <v>654086</v>
      </c>
      <c r="N3743">
        <v>312</v>
      </c>
      <c r="O3743">
        <v>200</v>
      </c>
      <c r="P3743">
        <v>3926</v>
      </c>
      <c r="Q3743">
        <v>786259</v>
      </c>
      <c r="R3743">
        <v>161</v>
      </c>
      <c r="S3743">
        <v>235</v>
      </c>
      <c r="T3743">
        <v>3732</v>
      </c>
      <c r="U3743">
        <v>878491</v>
      </c>
      <c r="V3743">
        <v>119</v>
      </c>
      <c r="W3743">
        <v>265</v>
      </c>
      <c r="X3743">
        <v>3686</v>
      </c>
      <c r="Y3743">
        <v>977957</v>
      </c>
      <c r="Z3743">
        <v>40</v>
      </c>
      <c r="AA3743">
        <v>304</v>
      </c>
      <c r="AB3743">
        <v>3547</v>
      </c>
      <c r="AC3743">
        <v>1077393</v>
      </c>
      <c r="AD3743">
        <v>74</v>
      </c>
      <c r="AE3743">
        <v>341</v>
      </c>
      <c r="AF3743">
        <v>3585</v>
      </c>
      <c r="AG3743">
        <v>1222170</v>
      </c>
      <c r="AH3743">
        <v>28</v>
      </c>
      <c r="AI3743">
        <v>368</v>
      </c>
      <c r="AJ3743">
        <v>3550</v>
      </c>
      <c r="AK3743">
        <v>1304700</v>
      </c>
      <c r="AL3743">
        <v>42</v>
      </c>
      <c r="AM3743">
        <v>469</v>
      </c>
      <c r="AN3743">
        <v>3380</v>
      </c>
      <c r="AO3743">
        <v>1586527</v>
      </c>
      <c r="AP3743">
        <v>2</v>
      </c>
      <c r="AQ3743">
        <v>456</v>
      </c>
      <c r="AR3743">
        <v>3365</v>
      </c>
      <c r="AS3743">
        <v>1530190</v>
      </c>
      <c r="AT3743">
        <f>45+22+20</f>
        <v>87</v>
      </c>
      <c r="AU3743">
        <v>770</v>
      </c>
    </row>
    <row r="3744" spans="1:47" x14ac:dyDescent="0.2">
      <c r="A3744" s="51">
        <v>42311</v>
      </c>
      <c r="B3744">
        <v>46</v>
      </c>
      <c r="C3744">
        <v>118</v>
      </c>
      <c r="D3744">
        <v>3467</v>
      </c>
      <c r="E3744">
        <v>395796</v>
      </c>
      <c r="J3744">
        <v>75</v>
      </c>
      <c r="K3744">
        <v>170</v>
      </c>
      <c r="L3744">
        <v>3792</v>
      </c>
      <c r="M3744">
        <v>640976</v>
      </c>
      <c r="N3744">
        <v>295</v>
      </c>
      <c r="O3744">
        <v>202</v>
      </c>
      <c r="P3744">
        <v>3664</v>
      </c>
      <c r="Q3744">
        <v>760681</v>
      </c>
      <c r="R3744">
        <v>174</v>
      </c>
      <c r="S3744">
        <v>234</v>
      </c>
      <c r="T3744">
        <v>3587</v>
      </c>
      <c r="U3744">
        <v>857419</v>
      </c>
      <c r="V3744">
        <v>180</v>
      </c>
      <c r="W3744">
        <v>265</v>
      </c>
      <c r="X3744">
        <v>3584</v>
      </c>
      <c r="Y3744">
        <v>953388</v>
      </c>
      <c r="Z3744">
        <v>150</v>
      </c>
      <c r="AA3744">
        <v>306</v>
      </c>
      <c r="AB3744">
        <v>3538</v>
      </c>
      <c r="AC3744">
        <v>1078119</v>
      </c>
      <c r="AH3744">
        <v>27</v>
      </c>
      <c r="AI3744">
        <v>375</v>
      </c>
      <c r="AJ3744">
        <v>3307</v>
      </c>
      <c r="AK3744">
        <v>1249801</v>
      </c>
      <c r="AL3744">
        <v>18</v>
      </c>
      <c r="AM3744">
        <v>446</v>
      </c>
      <c r="AN3744">
        <v>3410</v>
      </c>
      <c r="AO3744">
        <v>1524867</v>
      </c>
      <c r="AP3744">
        <v>7</v>
      </c>
      <c r="AQ3744">
        <v>607</v>
      </c>
      <c r="AR3744">
        <v>2885</v>
      </c>
      <c r="AS3744">
        <v>1778060</v>
      </c>
      <c r="AU3744">
        <v>116</v>
      </c>
    </row>
    <row r="3745" spans="1:47" x14ac:dyDescent="0.2">
      <c r="A3745" s="51">
        <v>42325</v>
      </c>
      <c r="B3745">
        <v>32</v>
      </c>
      <c r="C3745">
        <v>101</v>
      </c>
      <c r="D3745">
        <v>4125</v>
      </c>
      <c r="E3745">
        <v>421866</v>
      </c>
      <c r="F3745">
        <v>9</v>
      </c>
      <c r="G3745">
        <v>138</v>
      </c>
      <c r="H3745">
        <v>3700</v>
      </c>
      <c r="I3745">
        <v>510600</v>
      </c>
      <c r="J3745">
        <v>151</v>
      </c>
      <c r="K3745">
        <v>162</v>
      </c>
      <c r="L3745">
        <v>3925</v>
      </c>
      <c r="M3745">
        <v>648553</v>
      </c>
      <c r="N3745">
        <v>264</v>
      </c>
      <c r="O3745">
        <v>206</v>
      </c>
      <c r="P3745">
        <v>3808</v>
      </c>
      <c r="Q3745">
        <v>803971</v>
      </c>
      <c r="R3745">
        <v>165</v>
      </c>
      <c r="S3745">
        <v>239</v>
      </c>
      <c r="T3745">
        <v>3682</v>
      </c>
      <c r="U3745">
        <v>883490</v>
      </c>
      <c r="V3745">
        <v>216</v>
      </c>
      <c r="W3745">
        <v>263</v>
      </c>
      <c r="X3745">
        <v>3600</v>
      </c>
      <c r="Y3745">
        <v>978584</v>
      </c>
      <c r="Z3745">
        <v>107</v>
      </c>
      <c r="AA3745">
        <v>298</v>
      </c>
      <c r="AB3745">
        <v>3557</v>
      </c>
      <c r="AC3745">
        <v>1065291</v>
      </c>
      <c r="AD3745">
        <v>1</v>
      </c>
      <c r="AE3745">
        <v>358</v>
      </c>
      <c r="AF3745">
        <v>3150</v>
      </c>
      <c r="AG3745">
        <v>1127700</v>
      </c>
      <c r="AH3745">
        <v>17</v>
      </c>
      <c r="AI3745">
        <v>393</v>
      </c>
      <c r="AJ3745">
        <v>2920</v>
      </c>
      <c r="AK3745">
        <v>1325972</v>
      </c>
      <c r="AL3745">
        <v>57</v>
      </c>
      <c r="AM3745">
        <v>412</v>
      </c>
      <c r="AN3745">
        <v>3370</v>
      </c>
      <c r="AO3745">
        <v>1408917</v>
      </c>
      <c r="AP3745">
        <v>5</v>
      </c>
      <c r="AQ3745">
        <v>722</v>
      </c>
      <c r="AR3745">
        <v>3356</v>
      </c>
      <c r="AS3745">
        <v>2419248</v>
      </c>
      <c r="AU3745">
        <v>289</v>
      </c>
    </row>
    <row r="3746" spans="1:47" x14ac:dyDescent="0.2">
      <c r="A3746" s="51">
        <v>42332</v>
      </c>
      <c r="B3746">
        <v>12</v>
      </c>
      <c r="C3746">
        <v>112</v>
      </c>
      <c r="D3746">
        <v>3217</v>
      </c>
      <c r="E3746">
        <v>341092</v>
      </c>
      <c r="F3746">
        <v>16</v>
      </c>
      <c r="G3746">
        <v>142</v>
      </c>
      <c r="H3746">
        <v>3300</v>
      </c>
      <c r="I3746">
        <v>466175</v>
      </c>
      <c r="J3746">
        <v>187</v>
      </c>
      <c r="K3746">
        <v>169</v>
      </c>
      <c r="L3746">
        <v>3919</v>
      </c>
      <c r="M3746">
        <v>665801</v>
      </c>
      <c r="N3746">
        <v>396</v>
      </c>
      <c r="O3746">
        <v>204</v>
      </c>
      <c r="P3746">
        <v>3702</v>
      </c>
      <c r="Q3746">
        <v>764752</v>
      </c>
      <c r="R3746">
        <v>579</v>
      </c>
      <c r="S3746">
        <v>234</v>
      </c>
      <c r="T3746">
        <v>3713</v>
      </c>
      <c r="U3746">
        <v>870823</v>
      </c>
      <c r="V3746">
        <v>343</v>
      </c>
      <c r="W3746">
        <v>264</v>
      </c>
      <c r="X3746">
        <v>3610</v>
      </c>
      <c r="Y3746">
        <v>957309</v>
      </c>
      <c r="Z3746">
        <v>241</v>
      </c>
      <c r="AA3746">
        <v>296</v>
      </c>
      <c r="AB3746">
        <v>3536</v>
      </c>
      <c r="AC3746">
        <v>1052400</v>
      </c>
      <c r="AD3746">
        <v>93</v>
      </c>
      <c r="AE3746">
        <v>338</v>
      </c>
      <c r="AF3746">
        <v>3285</v>
      </c>
      <c r="AG3746">
        <v>1173897</v>
      </c>
      <c r="AH3746">
        <v>112</v>
      </c>
      <c r="AI3746">
        <v>366</v>
      </c>
      <c r="AJ3746">
        <v>3390</v>
      </c>
      <c r="AK3746">
        <v>1280217</v>
      </c>
      <c r="AL3746">
        <v>2</v>
      </c>
      <c r="AM3746">
        <v>470</v>
      </c>
      <c r="AN3746">
        <v>3175</v>
      </c>
      <c r="AO3746">
        <v>1494250</v>
      </c>
      <c r="AP3746">
        <v>11</v>
      </c>
      <c r="AQ3746">
        <v>646</v>
      </c>
      <c r="AR3746">
        <v>3163</v>
      </c>
      <c r="AS3746">
        <v>2038142</v>
      </c>
      <c r="AU3746">
        <v>208</v>
      </c>
    </row>
    <row r="3748" spans="1:47" x14ac:dyDescent="0.2">
      <c r="A3748" s="51">
        <v>42342</v>
      </c>
      <c r="B3748">
        <v>4</v>
      </c>
      <c r="C3748">
        <v>98</v>
      </c>
      <c r="D3748">
        <v>4100</v>
      </c>
      <c r="E3748">
        <v>399750</v>
      </c>
      <c r="F3748">
        <v>1</v>
      </c>
      <c r="G3748">
        <v>142</v>
      </c>
      <c r="H3748">
        <v>3650</v>
      </c>
      <c r="I3748">
        <v>518300</v>
      </c>
      <c r="J3748">
        <v>19</v>
      </c>
      <c r="K3748">
        <v>175</v>
      </c>
      <c r="L3748">
        <v>3840</v>
      </c>
      <c r="M3748">
        <v>672000</v>
      </c>
      <c r="N3748">
        <v>119</v>
      </c>
      <c r="O3748">
        <v>201</v>
      </c>
      <c r="P3748">
        <v>3546</v>
      </c>
      <c r="Q3748">
        <v>712162</v>
      </c>
      <c r="R3748">
        <v>3</v>
      </c>
      <c r="S3748">
        <v>225</v>
      </c>
      <c r="T3748">
        <v>3150</v>
      </c>
      <c r="U3748">
        <v>699000</v>
      </c>
      <c r="Z3748">
        <v>19</v>
      </c>
      <c r="AA3748">
        <v>295</v>
      </c>
      <c r="AB3748">
        <v>3280</v>
      </c>
      <c r="AC3748">
        <v>964615</v>
      </c>
      <c r="AD3748">
        <v>1</v>
      </c>
      <c r="AE3748">
        <v>358</v>
      </c>
      <c r="AF3748">
        <v>2300</v>
      </c>
      <c r="AG3748">
        <v>823400</v>
      </c>
      <c r="AH3748">
        <v>2</v>
      </c>
      <c r="AI3748">
        <v>382</v>
      </c>
      <c r="AJ3748">
        <v>3140</v>
      </c>
      <c r="AK3748">
        <v>1199120</v>
      </c>
      <c r="AL3748">
        <v>2</v>
      </c>
      <c r="AM3748">
        <v>430</v>
      </c>
      <c r="AN3748">
        <v>3300</v>
      </c>
      <c r="AO3748">
        <v>1418100</v>
      </c>
      <c r="AP3748">
        <v>8</v>
      </c>
      <c r="AQ3748">
        <v>555</v>
      </c>
      <c r="AR3748">
        <v>3344</v>
      </c>
      <c r="AS3748">
        <v>1856242</v>
      </c>
    </row>
    <row r="3749" spans="1:47" x14ac:dyDescent="0.2">
      <c r="A3749" s="51">
        <v>42349</v>
      </c>
      <c r="B3749">
        <v>46</v>
      </c>
      <c r="C3749">
        <v>94</v>
      </c>
      <c r="D3749">
        <v>3183</v>
      </c>
      <c r="E3749">
        <v>318477</v>
      </c>
      <c r="F3749">
        <v>3</v>
      </c>
      <c r="G3749">
        <v>143</v>
      </c>
      <c r="H3749">
        <v>3500</v>
      </c>
      <c r="I3749">
        <v>515000</v>
      </c>
      <c r="J3749">
        <v>9</v>
      </c>
      <c r="K3749">
        <v>173</v>
      </c>
      <c r="L3749">
        <v>4050</v>
      </c>
      <c r="M3749">
        <v>699300</v>
      </c>
      <c r="N3749">
        <v>48</v>
      </c>
      <c r="O3749">
        <v>203</v>
      </c>
      <c r="P3749">
        <v>3732</v>
      </c>
      <c r="Q3749">
        <v>732262</v>
      </c>
      <c r="R3749">
        <v>7</v>
      </c>
      <c r="S3749">
        <v>239</v>
      </c>
      <c r="T3749">
        <v>3650</v>
      </c>
      <c r="U3749">
        <v>872871</v>
      </c>
      <c r="V3749">
        <v>26</v>
      </c>
      <c r="W3749">
        <v>269</v>
      </c>
      <c r="X3749">
        <v>3430</v>
      </c>
      <c r="Y3749">
        <v>928706</v>
      </c>
      <c r="Z3749">
        <v>38</v>
      </c>
      <c r="AA3749">
        <v>293</v>
      </c>
      <c r="AB3749">
        <v>3430</v>
      </c>
      <c r="AC3749">
        <v>1023140</v>
      </c>
      <c r="AD3749">
        <v>14</v>
      </c>
      <c r="AE3749">
        <v>331</v>
      </c>
      <c r="AF3749">
        <v>3400</v>
      </c>
      <c r="AG3749">
        <v>1125400</v>
      </c>
      <c r="AU3749">
        <v>2</v>
      </c>
    </row>
    <row r="3750" spans="1:47" x14ac:dyDescent="0.2">
      <c r="A3750" s="51">
        <v>42353</v>
      </c>
      <c r="B3750">
        <v>24</v>
      </c>
      <c r="C3750">
        <v>115</v>
      </c>
      <c r="D3750">
        <v>3512</v>
      </c>
      <c r="E3750">
        <v>408521</v>
      </c>
      <c r="F3750">
        <v>23</v>
      </c>
      <c r="G3750">
        <v>138</v>
      </c>
      <c r="H3750">
        <v>3600</v>
      </c>
      <c r="I3750">
        <v>533217</v>
      </c>
      <c r="J3750">
        <v>331</v>
      </c>
      <c r="K3750">
        <v>171</v>
      </c>
      <c r="L3750">
        <v>3525</v>
      </c>
      <c r="M3750">
        <v>635485</v>
      </c>
      <c r="N3750">
        <v>426</v>
      </c>
      <c r="O3750">
        <v>200</v>
      </c>
      <c r="P3750">
        <v>3600</v>
      </c>
      <c r="Q3750">
        <v>749861</v>
      </c>
      <c r="R3750">
        <v>413</v>
      </c>
      <c r="S3750">
        <v>234</v>
      </c>
      <c r="T3750">
        <v>3583</v>
      </c>
      <c r="U3750">
        <v>863577</v>
      </c>
      <c r="V3750">
        <v>129</v>
      </c>
      <c r="W3750">
        <v>261</v>
      </c>
      <c r="X3750">
        <v>3387</v>
      </c>
      <c r="Y3750">
        <v>930580</v>
      </c>
      <c r="Z3750">
        <v>259</v>
      </c>
      <c r="AA3750">
        <v>297</v>
      </c>
      <c r="AB3750">
        <v>3426</v>
      </c>
      <c r="AC3750">
        <v>1052166</v>
      </c>
      <c r="AD3750">
        <v>139</v>
      </c>
      <c r="AE3750">
        <v>326</v>
      </c>
      <c r="AF3750">
        <v>3434</v>
      </c>
      <c r="AG3750">
        <v>1161242</v>
      </c>
      <c r="AH3750">
        <v>21</v>
      </c>
      <c r="AI3750">
        <v>369</v>
      </c>
      <c r="AJ3750">
        <v>3287</v>
      </c>
      <c r="AK3750">
        <v>1234562</v>
      </c>
      <c r="AL3750">
        <v>20</v>
      </c>
      <c r="AM3750">
        <v>416</v>
      </c>
      <c r="AN3750">
        <v>3480</v>
      </c>
      <c r="AO3750">
        <v>1449072</v>
      </c>
      <c r="AP3750">
        <v>5</v>
      </c>
      <c r="AQ3750">
        <v>630</v>
      </c>
      <c r="AR3750">
        <v>3252</v>
      </c>
      <c r="AS3750">
        <v>2050480</v>
      </c>
      <c r="AU3750">
        <v>235</v>
      </c>
    </row>
    <row r="3751" spans="1:47" x14ac:dyDescent="0.2">
      <c r="A3751" s="51">
        <v>42339</v>
      </c>
      <c r="Z3751">
        <v>19</v>
      </c>
      <c r="AA3751">
        <v>306</v>
      </c>
      <c r="AB3751">
        <v>3400</v>
      </c>
      <c r="AC3751">
        <v>1042100</v>
      </c>
      <c r="AP3751">
        <v>2</v>
      </c>
      <c r="AQ3751">
        <v>677</v>
      </c>
      <c r="AR3751">
        <v>3050</v>
      </c>
      <c r="AS3751">
        <v>2057700</v>
      </c>
      <c r="AU3751">
        <v>2</v>
      </c>
    </row>
    <row r="3752" spans="1:47" x14ac:dyDescent="0.2">
      <c r="A3752" s="51">
        <v>42341</v>
      </c>
      <c r="B3752">
        <v>6</v>
      </c>
      <c r="C3752">
        <v>103</v>
      </c>
      <c r="D3752">
        <v>3200</v>
      </c>
      <c r="E3752">
        <v>329600</v>
      </c>
      <c r="F3752">
        <v>25</v>
      </c>
      <c r="G3752">
        <v>148</v>
      </c>
      <c r="H3752">
        <v>3875</v>
      </c>
      <c r="I3752">
        <v>573500</v>
      </c>
      <c r="J3752">
        <v>150</v>
      </c>
      <c r="K3752">
        <v>169</v>
      </c>
      <c r="L3752">
        <v>3912</v>
      </c>
      <c r="M3752">
        <v>660625</v>
      </c>
      <c r="N3752">
        <v>307</v>
      </c>
      <c r="O3752">
        <v>199</v>
      </c>
      <c r="P3752">
        <v>3947</v>
      </c>
      <c r="Q3752">
        <v>784750</v>
      </c>
      <c r="R3752">
        <v>282</v>
      </c>
      <c r="S3752">
        <v>236</v>
      </c>
      <c r="T3752">
        <v>3743</v>
      </c>
      <c r="U3752">
        <v>882507</v>
      </c>
      <c r="V3752">
        <v>179</v>
      </c>
      <c r="W3752">
        <v>263</v>
      </c>
      <c r="X3752">
        <v>3639</v>
      </c>
      <c r="Y3752">
        <v>955522</v>
      </c>
      <c r="Z3752">
        <v>125</v>
      </c>
      <c r="AA3752">
        <v>295</v>
      </c>
      <c r="AB3752">
        <v>3583</v>
      </c>
      <c r="AC3752">
        <v>1055673</v>
      </c>
      <c r="AD3752">
        <v>18</v>
      </c>
      <c r="AE3752">
        <v>338</v>
      </c>
      <c r="AF3752">
        <v>3520</v>
      </c>
      <c r="AG3752">
        <v>1189760</v>
      </c>
      <c r="AH3752">
        <v>18</v>
      </c>
      <c r="AI3752">
        <v>360</v>
      </c>
      <c r="AJ3752">
        <v>2580</v>
      </c>
      <c r="AK3752">
        <v>1288800</v>
      </c>
      <c r="AP3752">
        <v>7</v>
      </c>
      <c r="AQ3752">
        <v>684</v>
      </c>
      <c r="AR3752">
        <v>3203</v>
      </c>
      <c r="AS3752">
        <v>2184827</v>
      </c>
      <c r="AT3752">
        <v>24</v>
      </c>
      <c r="AU3752">
        <v>798</v>
      </c>
    </row>
    <row r="3753" spans="1:47" x14ac:dyDescent="0.2">
      <c r="A3753" s="51">
        <v>42348</v>
      </c>
      <c r="B3753">
        <v>11</v>
      </c>
      <c r="C3753">
        <v>116</v>
      </c>
      <c r="D3753">
        <v>3925</v>
      </c>
      <c r="E3753">
        <v>455800</v>
      </c>
      <c r="F3753">
        <v>74</v>
      </c>
      <c r="G3753">
        <v>167</v>
      </c>
      <c r="H3753">
        <v>4000</v>
      </c>
      <c r="I3753">
        <v>669667</v>
      </c>
      <c r="J3753">
        <v>220</v>
      </c>
      <c r="K3753">
        <v>199</v>
      </c>
      <c r="L3753">
        <v>3983</v>
      </c>
      <c r="M3753">
        <v>792846</v>
      </c>
      <c r="N3753">
        <v>80</v>
      </c>
      <c r="O3753">
        <v>228</v>
      </c>
      <c r="P3753">
        <v>3870</v>
      </c>
      <c r="Q3753">
        <v>882840</v>
      </c>
      <c r="R3753">
        <v>128</v>
      </c>
      <c r="S3753">
        <v>264</v>
      </c>
      <c r="T3753">
        <v>3623</v>
      </c>
      <c r="U3753">
        <v>954619</v>
      </c>
      <c r="V3753">
        <v>140</v>
      </c>
      <c r="W3753">
        <v>290</v>
      </c>
      <c r="X3753">
        <v>3609</v>
      </c>
      <c r="Y3753">
        <v>1044800</v>
      </c>
      <c r="Z3753">
        <v>108</v>
      </c>
      <c r="AA3753">
        <v>336</v>
      </c>
      <c r="AB3753">
        <v>3523</v>
      </c>
      <c r="AC3753">
        <v>1183186</v>
      </c>
      <c r="AD3753">
        <v>32</v>
      </c>
      <c r="AE3753">
        <v>378</v>
      </c>
      <c r="AF3753">
        <v>3540</v>
      </c>
      <c r="AG3753">
        <v>1336350</v>
      </c>
      <c r="AH3753">
        <v>17</v>
      </c>
      <c r="AI3753">
        <v>446</v>
      </c>
      <c r="AJ3753">
        <v>3500</v>
      </c>
      <c r="AK3753">
        <v>1561000</v>
      </c>
      <c r="AP3753">
        <v>2</v>
      </c>
      <c r="AQ3753">
        <v>731</v>
      </c>
      <c r="AR3753">
        <v>3230</v>
      </c>
      <c r="AS3753">
        <v>2363440</v>
      </c>
      <c r="AT3753">
        <v>44</v>
      </c>
      <c r="AU3753">
        <v>762</v>
      </c>
    </row>
    <row r="3754" spans="1:47" x14ac:dyDescent="0.2">
      <c r="A3754" s="51">
        <v>42353</v>
      </c>
      <c r="N3754">
        <v>6</v>
      </c>
      <c r="O3754">
        <v>191</v>
      </c>
      <c r="P3754">
        <v>3700</v>
      </c>
      <c r="Q3754">
        <v>706350</v>
      </c>
      <c r="AD3754">
        <v>6</v>
      </c>
      <c r="AE3754">
        <v>325</v>
      </c>
      <c r="AF3754">
        <v>3240</v>
      </c>
      <c r="AG3754">
        <v>1053000</v>
      </c>
      <c r="AH3754">
        <v>8</v>
      </c>
      <c r="AI3754">
        <v>396</v>
      </c>
      <c r="AJ3754">
        <v>3460</v>
      </c>
      <c r="AK3754">
        <v>1370160</v>
      </c>
      <c r="AL3754">
        <v>21</v>
      </c>
      <c r="AM3754">
        <v>438</v>
      </c>
      <c r="AN3754">
        <v>3540</v>
      </c>
      <c r="AO3754">
        <v>1548840</v>
      </c>
      <c r="AP3754">
        <v>5</v>
      </c>
      <c r="AQ3754">
        <v>621</v>
      </c>
      <c r="AR3754">
        <v>3520</v>
      </c>
      <c r="AS3754">
        <v>2182304</v>
      </c>
      <c r="AU3754">
        <v>29</v>
      </c>
    </row>
    <row r="3755" spans="1:47" x14ac:dyDescent="0.2">
      <c r="A3755" s="51">
        <v>42355</v>
      </c>
      <c r="B3755">
        <v>2</v>
      </c>
      <c r="C3755">
        <v>119</v>
      </c>
      <c r="D3755">
        <v>3750</v>
      </c>
      <c r="E3755">
        <v>446250</v>
      </c>
      <c r="F3755">
        <v>9</v>
      </c>
      <c r="G3755">
        <v>142</v>
      </c>
      <c r="H3755">
        <v>3883</v>
      </c>
      <c r="I3755">
        <v>549983</v>
      </c>
      <c r="J3755">
        <v>53</v>
      </c>
      <c r="K3755">
        <v>169</v>
      </c>
      <c r="L3755">
        <v>3950</v>
      </c>
      <c r="M3755">
        <v>668967</v>
      </c>
      <c r="N3755">
        <v>87</v>
      </c>
      <c r="O3755">
        <v>196</v>
      </c>
      <c r="P3755">
        <v>3879</v>
      </c>
      <c r="Q3755">
        <v>758371</v>
      </c>
      <c r="R3755">
        <v>102</v>
      </c>
      <c r="S3755">
        <v>235</v>
      </c>
      <c r="T3755">
        <v>3790</v>
      </c>
      <c r="U3755">
        <v>891720</v>
      </c>
      <c r="V3755">
        <v>72</v>
      </c>
      <c r="W3755">
        <v>259</v>
      </c>
      <c r="X3755">
        <v>3650</v>
      </c>
      <c r="Y3755">
        <v>944750</v>
      </c>
      <c r="Z3755">
        <v>96</v>
      </c>
      <c r="AA3755">
        <v>291</v>
      </c>
      <c r="AB3755">
        <v>3505</v>
      </c>
      <c r="AC3755">
        <v>1020732</v>
      </c>
      <c r="AD3755">
        <v>94</v>
      </c>
      <c r="AE3755">
        <v>338</v>
      </c>
      <c r="AF3755">
        <v>3629</v>
      </c>
      <c r="AG3755">
        <v>1225260</v>
      </c>
      <c r="AP3755">
        <v>6</v>
      </c>
      <c r="AQ3755">
        <v>708</v>
      </c>
      <c r="AR3755">
        <v>3353</v>
      </c>
      <c r="AS3755">
        <v>2370433</v>
      </c>
      <c r="AT3755">
        <v>6</v>
      </c>
      <c r="AU3755">
        <v>731</v>
      </c>
    </row>
    <row r="3757" spans="1:47" x14ac:dyDescent="0.2">
      <c r="A3757" s="51">
        <v>42376</v>
      </c>
      <c r="B3757">
        <v>33</v>
      </c>
      <c r="C3757">
        <v>125</v>
      </c>
      <c r="D3757">
        <v>4150</v>
      </c>
      <c r="E3757">
        <v>518750</v>
      </c>
      <c r="F3757">
        <v>20</v>
      </c>
      <c r="G3757">
        <v>148</v>
      </c>
      <c r="H3757">
        <v>3850</v>
      </c>
      <c r="I3757">
        <v>567850</v>
      </c>
      <c r="J3757">
        <v>130</v>
      </c>
      <c r="K3757">
        <v>161</v>
      </c>
      <c r="L3757">
        <v>3942</v>
      </c>
      <c r="M3757">
        <v>634975</v>
      </c>
      <c r="N3757">
        <v>195</v>
      </c>
      <c r="O3757">
        <v>198</v>
      </c>
      <c r="P3757">
        <v>3845</v>
      </c>
      <c r="Q3757">
        <v>763705</v>
      </c>
      <c r="R3757">
        <v>85</v>
      </c>
      <c r="S3757">
        <v>234</v>
      </c>
      <c r="T3757">
        <v>3650</v>
      </c>
      <c r="U3757">
        <v>853510</v>
      </c>
      <c r="V3757">
        <v>151</v>
      </c>
      <c r="W3757">
        <v>265</v>
      </c>
      <c r="X3757">
        <v>3635</v>
      </c>
      <c r="Y3757">
        <v>962855</v>
      </c>
      <c r="Z3757">
        <v>89</v>
      </c>
      <c r="AA3757">
        <v>307</v>
      </c>
      <c r="AB3757">
        <v>3592</v>
      </c>
      <c r="AC3757">
        <v>1102820</v>
      </c>
      <c r="AD3757">
        <v>20</v>
      </c>
      <c r="AE3757">
        <v>336</v>
      </c>
      <c r="AF3757">
        <v>3560</v>
      </c>
      <c r="AG3757">
        <v>1196160</v>
      </c>
      <c r="AH3757">
        <v>2</v>
      </c>
      <c r="AI3757">
        <v>372</v>
      </c>
      <c r="AJ3757">
        <v>3520</v>
      </c>
      <c r="AK3757">
        <v>1309440</v>
      </c>
      <c r="AP3757">
        <v>17</v>
      </c>
      <c r="AQ3757">
        <v>621</v>
      </c>
      <c r="AR3757">
        <v>3535</v>
      </c>
      <c r="AS3757">
        <v>2187135</v>
      </c>
      <c r="AU3757">
        <v>481</v>
      </c>
    </row>
    <row r="3758" spans="1:47" x14ac:dyDescent="0.2">
      <c r="A3758" s="51">
        <v>42381</v>
      </c>
      <c r="AP3758">
        <v>1</v>
      </c>
      <c r="AQ3758">
        <v>756</v>
      </c>
      <c r="AR3758">
        <v>3200</v>
      </c>
      <c r="AS3758">
        <v>2419200</v>
      </c>
      <c r="AU3758">
        <v>1</v>
      </c>
    </row>
    <row r="3759" spans="1:47" x14ac:dyDescent="0.2">
      <c r="A3759" s="51">
        <v>42383</v>
      </c>
      <c r="B3759">
        <v>6</v>
      </c>
      <c r="C3759">
        <v>107</v>
      </c>
      <c r="D3759">
        <v>3600</v>
      </c>
      <c r="E3759">
        <v>386200</v>
      </c>
      <c r="J3759">
        <v>43</v>
      </c>
      <c r="K3759">
        <v>165</v>
      </c>
      <c r="L3759">
        <v>3863</v>
      </c>
      <c r="M3759">
        <v>635467</v>
      </c>
      <c r="N3759">
        <v>227</v>
      </c>
      <c r="O3759">
        <v>201</v>
      </c>
      <c r="P3759">
        <v>3720</v>
      </c>
      <c r="Q3759">
        <v>748180</v>
      </c>
      <c r="R3759">
        <v>113</v>
      </c>
      <c r="S3759">
        <v>232</v>
      </c>
      <c r="T3759">
        <v>3649</v>
      </c>
      <c r="U3759">
        <v>645589</v>
      </c>
      <c r="V3759">
        <v>116</v>
      </c>
      <c r="W3759">
        <v>270</v>
      </c>
      <c r="X3759">
        <v>3443</v>
      </c>
      <c r="Y3759">
        <v>930009</v>
      </c>
      <c r="Z3759">
        <v>116</v>
      </c>
      <c r="AA3759">
        <v>299</v>
      </c>
      <c r="AB3759">
        <v>3494</v>
      </c>
      <c r="AC3759">
        <v>1043637</v>
      </c>
      <c r="AH3759">
        <v>34</v>
      </c>
      <c r="AI3759">
        <v>368</v>
      </c>
      <c r="AJ3759">
        <v>3470</v>
      </c>
      <c r="AK3759">
        <v>1277020</v>
      </c>
      <c r="AP3759">
        <v>5</v>
      </c>
      <c r="AQ3759">
        <v>716</v>
      </c>
      <c r="AR3759">
        <v>3520</v>
      </c>
      <c r="AS3759">
        <v>2521900</v>
      </c>
      <c r="AT3759">
        <v>22</v>
      </c>
      <c r="AU3759">
        <v>799</v>
      </c>
    </row>
    <row r="3760" spans="1:47" x14ac:dyDescent="0.2">
      <c r="A3760" s="51">
        <v>42388</v>
      </c>
      <c r="N3760">
        <v>14</v>
      </c>
      <c r="O3760">
        <v>184</v>
      </c>
      <c r="P3760">
        <v>3550</v>
      </c>
      <c r="Q3760">
        <v>653200</v>
      </c>
      <c r="AD3760">
        <v>1</v>
      </c>
      <c r="AE3760">
        <v>338</v>
      </c>
      <c r="AF3760">
        <v>3300</v>
      </c>
      <c r="AG3760">
        <v>1115400</v>
      </c>
      <c r="AP3760">
        <v>17</v>
      </c>
      <c r="AQ3760">
        <v>581</v>
      </c>
      <c r="AR3760">
        <v>3440</v>
      </c>
      <c r="AS3760">
        <v>1984773</v>
      </c>
      <c r="AU3760">
        <v>33</v>
      </c>
    </row>
    <row r="3761" spans="1:47" x14ac:dyDescent="0.2">
      <c r="A3761" s="51">
        <v>42390</v>
      </c>
      <c r="J3761">
        <v>20</v>
      </c>
      <c r="K3761">
        <v>166</v>
      </c>
      <c r="L3761">
        <v>3800</v>
      </c>
      <c r="M3761">
        <v>630800</v>
      </c>
      <c r="N3761">
        <v>129</v>
      </c>
      <c r="O3761">
        <v>188</v>
      </c>
      <c r="P3761">
        <v>3790</v>
      </c>
      <c r="Q3761">
        <v>713540</v>
      </c>
      <c r="R3761">
        <v>130</v>
      </c>
      <c r="S3761">
        <v>235</v>
      </c>
      <c r="T3761">
        <v>3679</v>
      </c>
      <c r="U3761">
        <v>865964</v>
      </c>
      <c r="V3761">
        <v>99</v>
      </c>
      <c r="W3761">
        <v>264</v>
      </c>
      <c r="X3761">
        <v>3538</v>
      </c>
      <c r="Y3761">
        <v>934924</v>
      </c>
      <c r="Z3761">
        <v>78</v>
      </c>
      <c r="AA3761">
        <v>297</v>
      </c>
      <c r="AB3761">
        <v>3405</v>
      </c>
      <c r="AC3761">
        <v>1011575</v>
      </c>
      <c r="AD3761">
        <v>75</v>
      </c>
      <c r="AE3761">
        <v>336</v>
      </c>
      <c r="AF3761">
        <v>3435</v>
      </c>
      <c r="AG3761">
        <v>1154340</v>
      </c>
      <c r="AP3761">
        <v>7</v>
      </c>
      <c r="AQ3761">
        <v>637</v>
      </c>
      <c r="AR3761">
        <v>3429</v>
      </c>
      <c r="AS3761">
        <v>2166566</v>
      </c>
      <c r="AT3761">
        <v>23</v>
      </c>
      <c r="AU3761">
        <v>491</v>
      </c>
    </row>
    <row r="3762" spans="1:47" x14ac:dyDescent="0.2">
      <c r="A3762" s="51">
        <v>42395</v>
      </c>
      <c r="AL3762">
        <v>7</v>
      </c>
      <c r="AM3762">
        <v>436</v>
      </c>
      <c r="AN3762">
        <v>3420</v>
      </c>
      <c r="AO3762">
        <v>1491120</v>
      </c>
      <c r="AP3762">
        <v>22</v>
      </c>
      <c r="AQ3762">
        <v>476</v>
      </c>
      <c r="AR3762">
        <v>3473</v>
      </c>
      <c r="AS3762">
        <v>1652973</v>
      </c>
      <c r="AU3762">
        <v>25</v>
      </c>
    </row>
    <row r="3763" spans="1:47" x14ac:dyDescent="0.2">
      <c r="A3763" s="51">
        <v>42397</v>
      </c>
      <c r="B3763">
        <v>1</v>
      </c>
      <c r="C3763">
        <v>144</v>
      </c>
      <c r="D3763">
        <v>4200</v>
      </c>
      <c r="E3763">
        <v>478800</v>
      </c>
      <c r="F3763">
        <v>30</v>
      </c>
      <c r="G3763">
        <v>135</v>
      </c>
      <c r="H3763">
        <v>3700</v>
      </c>
      <c r="I3763">
        <v>499500</v>
      </c>
      <c r="J3763">
        <v>20</v>
      </c>
      <c r="K3763">
        <v>170</v>
      </c>
      <c r="L3763">
        <v>3725</v>
      </c>
      <c r="M3763">
        <v>631175</v>
      </c>
      <c r="N3763">
        <v>78</v>
      </c>
      <c r="O3763">
        <v>204</v>
      </c>
      <c r="P3763">
        <v>3825</v>
      </c>
      <c r="Q3763">
        <v>781450</v>
      </c>
      <c r="R3763">
        <v>94</v>
      </c>
      <c r="S3763">
        <v>233</v>
      </c>
      <c r="T3763">
        <v>3692</v>
      </c>
      <c r="U3763">
        <v>861217</v>
      </c>
      <c r="V3763">
        <v>46</v>
      </c>
      <c r="W3763">
        <v>260</v>
      </c>
      <c r="X3763">
        <v>3605</v>
      </c>
      <c r="Y3763">
        <v>937580</v>
      </c>
      <c r="Z3763">
        <v>128</v>
      </c>
      <c r="AA3763">
        <v>299</v>
      </c>
      <c r="AB3763">
        <v>3451</v>
      </c>
      <c r="AC3763">
        <v>1030776</v>
      </c>
      <c r="AD3763">
        <v>20</v>
      </c>
      <c r="AE3763">
        <v>325</v>
      </c>
      <c r="AF3763">
        <v>3460</v>
      </c>
      <c r="AG3763">
        <v>1124500</v>
      </c>
      <c r="AH3763">
        <v>18</v>
      </c>
      <c r="AI3763">
        <v>368</v>
      </c>
      <c r="AJ3763">
        <v>3380</v>
      </c>
      <c r="AK3763">
        <v>1243840</v>
      </c>
      <c r="AL3763">
        <v>4</v>
      </c>
      <c r="AM3763">
        <v>436</v>
      </c>
      <c r="AN3763">
        <v>3380</v>
      </c>
      <c r="AO3763">
        <v>1473680</v>
      </c>
      <c r="AP3763">
        <v>15</v>
      </c>
      <c r="AQ3763">
        <v>623</v>
      </c>
      <c r="AR3763">
        <v>3320</v>
      </c>
      <c r="AS3763">
        <v>2057523</v>
      </c>
      <c r="AT3763">
        <v>1</v>
      </c>
      <c r="AU3763">
        <v>332</v>
      </c>
    </row>
    <row r="3764" spans="1:47" x14ac:dyDescent="0.2">
      <c r="A3764" s="51">
        <v>42377</v>
      </c>
      <c r="F3764">
        <v>35</v>
      </c>
      <c r="G3764">
        <v>138</v>
      </c>
      <c r="H3764">
        <v>3625</v>
      </c>
      <c r="I3764">
        <v>497471</v>
      </c>
      <c r="J3764">
        <v>27</v>
      </c>
      <c r="K3764">
        <v>172</v>
      </c>
      <c r="L3764">
        <v>3550</v>
      </c>
      <c r="M3764">
        <v>627274</v>
      </c>
      <c r="N3764">
        <v>98</v>
      </c>
      <c r="O3764">
        <v>191</v>
      </c>
      <c r="P3764">
        <v>3642</v>
      </c>
      <c r="Q3764">
        <v>700486</v>
      </c>
      <c r="R3764">
        <v>58</v>
      </c>
      <c r="S3764">
        <v>237</v>
      </c>
      <c r="T3764">
        <v>3498</v>
      </c>
      <c r="U3764">
        <v>870405</v>
      </c>
      <c r="V3764">
        <v>27</v>
      </c>
      <c r="W3764">
        <v>258</v>
      </c>
      <c r="X3764">
        <v>3433</v>
      </c>
      <c r="Y3764">
        <v>899119</v>
      </c>
      <c r="Z3764">
        <v>2</v>
      </c>
      <c r="AA3764">
        <v>288</v>
      </c>
      <c r="AB3764">
        <v>3700</v>
      </c>
      <c r="AC3764">
        <v>1065600</v>
      </c>
      <c r="AH3764">
        <v>8</v>
      </c>
      <c r="AI3764">
        <v>362</v>
      </c>
      <c r="AJ3764">
        <v>3025</v>
      </c>
      <c r="AK3764">
        <v>1101775</v>
      </c>
      <c r="AP3764">
        <v>2</v>
      </c>
      <c r="AQ3764">
        <v>638</v>
      </c>
      <c r="AR3764">
        <v>3100</v>
      </c>
      <c r="AS3764">
        <v>1986200</v>
      </c>
      <c r="AU3764">
        <v>20</v>
      </c>
    </row>
    <row r="3765" spans="1:47" x14ac:dyDescent="0.2">
      <c r="A3765" s="51">
        <v>42381</v>
      </c>
      <c r="B3765">
        <v>7</v>
      </c>
      <c r="C3765">
        <v>117</v>
      </c>
      <c r="D3765">
        <v>3950</v>
      </c>
      <c r="E3765">
        <v>447657</v>
      </c>
      <c r="F3765">
        <v>11</v>
      </c>
      <c r="G3765">
        <v>139</v>
      </c>
      <c r="H3765">
        <v>4100</v>
      </c>
      <c r="I3765">
        <v>571764</v>
      </c>
      <c r="J3765">
        <v>199</v>
      </c>
      <c r="K3765">
        <v>161</v>
      </c>
      <c r="L3765">
        <v>3723</v>
      </c>
      <c r="M3765">
        <v>627037</v>
      </c>
      <c r="N3765">
        <v>346</v>
      </c>
      <c r="O3765">
        <v>203</v>
      </c>
      <c r="P3765">
        <v>3692</v>
      </c>
      <c r="Q3765">
        <v>753549</v>
      </c>
      <c r="R3765">
        <v>115</v>
      </c>
      <c r="S3765">
        <v>232</v>
      </c>
      <c r="T3765">
        <v>3600</v>
      </c>
      <c r="U3765">
        <v>845840</v>
      </c>
      <c r="V3765">
        <v>107</v>
      </c>
      <c r="W3765">
        <v>264</v>
      </c>
      <c r="X3765">
        <v>3482</v>
      </c>
      <c r="Y3765">
        <v>916719</v>
      </c>
      <c r="Z3765">
        <v>110</v>
      </c>
      <c r="AA3765">
        <v>301</v>
      </c>
      <c r="AB3765">
        <v>3470</v>
      </c>
      <c r="AC3765">
        <v>1041858</v>
      </c>
      <c r="AD3765">
        <v>44</v>
      </c>
      <c r="AE3765">
        <v>349</v>
      </c>
      <c r="AF3765">
        <v>3410</v>
      </c>
      <c r="AG3765">
        <v>1216646</v>
      </c>
      <c r="AH3765">
        <v>66</v>
      </c>
      <c r="AI3765">
        <v>372</v>
      </c>
      <c r="AJ3765">
        <v>3401</v>
      </c>
      <c r="AK3765">
        <v>1286278</v>
      </c>
      <c r="AL3765">
        <v>32</v>
      </c>
      <c r="AM3765">
        <v>412</v>
      </c>
      <c r="AN3765">
        <v>3408</v>
      </c>
      <c r="AO3765">
        <v>1405374</v>
      </c>
      <c r="AP3765">
        <v>7</v>
      </c>
      <c r="AQ3765">
        <v>602</v>
      </c>
      <c r="AR3765">
        <v>3749</v>
      </c>
      <c r="AS3765">
        <v>2248320</v>
      </c>
      <c r="AT3765">
        <v>119</v>
      </c>
      <c r="AU3765">
        <v>119</v>
      </c>
    </row>
    <row r="3766" spans="1:47" x14ac:dyDescent="0.2">
      <c r="A3766" s="51">
        <v>42384</v>
      </c>
      <c r="F3766">
        <v>2</v>
      </c>
      <c r="G3766">
        <v>133</v>
      </c>
      <c r="H3766">
        <v>3500</v>
      </c>
      <c r="I3766">
        <v>465500</v>
      </c>
      <c r="J3766">
        <v>13</v>
      </c>
      <c r="K3766">
        <v>162</v>
      </c>
      <c r="L3766">
        <v>3300</v>
      </c>
      <c r="M3766">
        <v>536123</v>
      </c>
      <c r="N3766">
        <v>2</v>
      </c>
      <c r="O3766">
        <v>199</v>
      </c>
      <c r="P3766">
        <v>3700</v>
      </c>
      <c r="Q3766">
        <v>736300</v>
      </c>
      <c r="R3766">
        <v>13</v>
      </c>
      <c r="S3766">
        <v>227</v>
      </c>
      <c r="T3766">
        <v>3500</v>
      </c>
      <c r="U3766">
        <v>795308</v>
      </c>
      <c r="AP3766">
        <v>1</v>
      </c>
      <c r="AQ3766">
        <v>492</v>
      </c>
      <c r="AR3766">
        <v>3350</v>
      </c>
      <c r="AS3766">
        <v>1648200</v>
      </c>
    </row>
    <row r="3767" spans="1:47" x14ac:dyDescent="0.2">
      <c r="A3767" s="51">
        <v>42388</v>
      </c>
      <c r="J3767">
        <v>198</v>
      </c>
      <c r="K3767">
        <v>170</v>
      </c>
      <c r="L3767">
        <v>3575</v>
      </c>
      <c r="M3767">
        <v>623859</v>
      </c>
      <c r="N3767">
        <v>474</v>
      </c>
      <c r="O3767">
        <v>204</v>
      </c>
      <c r="P3767">
        <v>3610</v>
      </c>
      <c r="Q3767">
        <v>746284</v>
      </c>
      <c r="R3767">
        <v>190</v>
      </c>
      <c r="S3767">
        <v>234</v>
      </c>
      <c r="T3767">
        <v>3605</v>
      </c>
      <c r="U3767">
        <v>859988</v>
      </c>
      <c r="V3767">
        <v>199</v>
      </c>
      <c r="W3767">
        <v>264</v>
      </c>
      <c r="X3767">
        <v>3397</v>
      </c>
      <c r="Y3767">
        <v>904411</v>
      </c>
      <c r="Z3767">
        <v>263</v>
      </c>
      <c r="AA3767">
        <v>297</v>
      </c>
      <c r="AB3767">
        <v>3392</v>
      </c>
      <c r="AC3767">
        <v>1017225</v>
      </c>
      <c r="AD3767">
        <v>24</v>
      </c>
      <c r="AE3767">
        <v>328</v>
      </c>
      <c r="AF3767">
        <v>3090</v>
      </c>
      <c r="AG3767">
        <v>1058158</v>
      </c>
      <c r="AH3767">
        <v>80</v>
      </c>
      <c r="AI3767">
        <v>367</v>
      </c>
      <c r="AJ3767">
        <v>3455</v>
      </c>
      <c r="AK3767">
        <v>1269311</v>
      </c>
      <c r="AL3767">
        <v>3</v>
      </c>
      <c r="AM3767">
        <v>425</v>
      </c>
      <c r="AN3767">
        <v>3467</v>
      </c>
      <c r="AO3767">
        <v>1474267</v>
      </c>
      <c r="AP3767">
        <v>8</v>
      </c>
      <c r="AQ3767">
        <v>638</v>
      </c>
      <c r="AR3767">
        <v>3518</v>
      </c>
      <c r="AS3767">
        <v>2286524</v>
      </c>
      <c r="AU3767">
        <v>99</v>
      </c>
    </row>
    <row r="3768" spans="1:47" x14ac:dyDescent="0.2">
      <c r="A3768" s="51">
        <v>42391</v>
      </c>
      <c r="J3768">
        <v>3</v>
      </c>
      <c r="K3768">
        <v>165</v>
      </c>
      <c r="L3768">
        <v>3700</v>
      </c>
      <c r="M3768">
        <v>611733</v>
      </c>
      <c r="N3768">
        <v>8</v>
      </c>
      <c r="O3768">
        <v>193</v>
      </c>
      <c r="P3768">
        <v>3437</v>
      </c>
      <c r="Q3768">
        <v>656220</v>
      </c>
      <c r="R3768">
        <v>7</v>
      </c>
      <c r="S3768">
        <v>226</v>
      </c>
      <c r="T3768">
        <v>3375</v>
      </c>
      <c r="U3768">
        <v>781214</v>
      </c>
      <c r="V3768">
        <v>12</v>
      </c>
      <c r="W3768">
        <v>273</v>
      </c>
      <c r="X3768">
        <v>3440</v>
      </c>
      <c r="Y3768">
        <v>939693</v>
      </c>
      <c r="Z3768">
        <v>2</v>
      </c>
      <c r="AA3768">
        <v>302</v>
      </c>
      <c r="AB3768">
        <v>3420</v>
      </c>
      <c r="AC3768">
        <v>1032840</v>
      </c>
      <c r="AD3768">
        <v>14</v>
      </c>
      <c r="AE3768">
        <v>344</v>
      </c>
      <c r="AF3768">
        <v>3200</v>
      </c>
      <c r="AG3768">
        <v>1101257</v>
      </c>
      <c r="AH3768">
        <v>1</v>
      </c>
      <c r="AI3768">
        <v>374</v>
      </c>
      <c r="AJ3768">
        <v>3250</v>
      </c>
      <c r="AK3768">
        <v>1215500</v>
      </c>
      <c r="AP3768">
        <v>4</v>
      </c>
      <c r="AQ3768">
        <v>552</v>
      </c>
      <c r="AR3768">
        <v>3350</v>
      </c>
      <c r="AS3768">
        <v>1846950</v>
      </c>
      <c r="AU3768">
        <v>10</v>
      </c>
    </row>
    <row r="3769" spans="1:47" x14ac:dyDescent="0.2">
      <c r="A3769" s="51">
        <v>42395</v>
      </c>
      <c r="B3769">
        <v>16</v>
      </c>
      <c r="C3769">
        <v>120</v>
      </c>
      <c r="D3769">
        <v>3575</v>
      </c>
      <c r="E3769">
        <v>430231</v>
      </c>
      <c r="J3769">
        <v>64</v>
      </c>
      <c r="K3769">
        <v>159</v>
      </c>
      <c r="L3769">
        <v>3625</v>
      </c>
      <c r="M3769">
        <v>590372</v>
      </c>
      <c r="N3769">
        <v>151</v>
      </c>
      <c r="O3769">
        <v>198</v>
      </c>
      <c r="P3769">
        <v>3739</v>
      </c>
      <c r="Q3769">
        <v>745572</v>
      </c>
      <c r="R3769">
        <v>417</v>
      </c>
      <c r="S3769">
        <v>237</v>
      </c>
      <c r="T3769">
        <v>3674</v>
      </c>
      <c r="U3769">
        <v>864034</v>
      </c>
      <c r="V3769">
        <v>49</v>
      </c>
      <c r="W3769">
        <v>259</v>
      </c>
      <c r="X3769">
        <v>3513</v>
      </c>
      <c r="Y3769">
        <v>915276</v>
      </c>
      <c r="Z3769">
        <v>205</v>
      </c>
      <c r="AA3769">
        <v>300</v>
      </c>
      <c r="AB3769">
        <v>3428</v>
      </c>
      <c r="AC3769">
        <v>1029852</v>
      </c>
      <c r="AD3769">
        <v>77</v>
      </c>
      <c r="AE3769">
        <v>343</v>
      </c>
      <c r="AF3769">
        <v>3384</v>
      </c>
      <c r="AG3769">
        <v>1160207</v>
      </c>
      <c r="AH3769">
        <v>19</v>
      </c>
      <c r="AI3769">
        <v>392</v>
      </c>
      <c r="AJ3769">
        <v>3275</v>
      </c>
      <c r="AK3769">
        <v>1326974</v>
      </c>
      <c r="AL3769">
        <v>7</v>
      </c>
      <c r="AM3769">
        <v>442</v>
      </c>
      <c r="AN3769">
        <v>3465</v>
      </c>
      <c r="AO3769">
        <v>1535400</v>
      </c>
      <c r="AP3769">
        <v>29</v>
      </c>
      <c r="AQ3769">
        <v>566</v>
      </c>
      <c r="AR3769">
        <v>3432</v>
      </c>
      <c r="AS3769">
        <v>1943226</v>
      </c>
      <c r="AU3769">
        <v>419</v>
      </c>
    </row>
    <row r="3770" spans="1:47" x14ac:dyDescent="0.2">
      <c r="A3770" s="51">
        <v>42398</v>
      </c>
      <c r="J3770">
        <v>2</v>
      </c>
      <c r="K3770">
        <v>166</v>
      </c>
      <c r="L3770">
        <v>3600</v>
      </c>
      <c r="M3770">
        <v>597600</v>
      </c>
      <c r="N3770">
        <v>2</v>
      </c>
      <c r="O3770">
        <v>205</v>
      </c>
      <c r="P3770">
        <v>3700</v>
      </c>
      <c r="Q3770">
        <v>758500</v>
      </c>
      <c r="AP3770">
        <v>3</v>
      </c>
      <c r="AQ3770">
        <v>732</v>
      </c>
      <c r="AR3770">
        <v>3283</v>
      </c>
      <c r="AS3770">
        <v>2400477</v>
      </c>
    </row>
    <row r="3771" spans="1:47" x14ac:dyDescent="0.2">
      <c r="A3771" s="143">
        <v>42402</v>
      </c>
      <c r="J3771">
        <v>30</v>
      </c>
      <c r="K3771">
        <v>164</v>
      </c>
      <c r="L3771">
        <v>3875</v>
      </c>
      <c r="M3771">
        <v>638950</v>
      </c>
      <c r="N3771">
        <v>37</v>
      </c>
      <c r="O3771">
        <v>196</v>
      </c>
      <c r="P3771">
        <v>3933</v>
      </c>
      <c r="Q3771">
        <v>772983</v>
      </c>
      <c r="R3771">
        <v>9</v>
      </c>
      <c r="S3771">
        <v>225</v>
      </c>
      <c r="T3771">
        <v>3500</v>
      </c>
      <c r="U3771">
        <v>787500</v>
      </c>
      <c r="V3771">
        <v>18</v>
      </c>
      <c r="W3771">
        <v>279</v>
      </c>
      <c r="X3771">
        <v>3500</v>
      </c>
      <c r="Y3771">
        <v>976500</v>
      </c>
      <c r="Z3771">
        <v>20</v>
      </c>
      <c r="AA3771">
        <v>281</v>
      </c>
      <c r="AB3771">
        <v>3540</v>
      </c>
      <c r="AC3771">
        <v>994740</v>
      </c>
      <c r="AL3771">
        <v>16</v>
      </c>
      <c r="AM3771">
        <v>465</v>
      </c>
      <c r="AN3771">
        <v>3573</v>
      </c>
      <c r="AO3771">
        <v>1660907</v>
      </c>
      <c r="AP3771">
        <v>1</v>
      </c>
      <c r="AQ3771">
        <v>654</v>
      </c>
      <c r="AR3771">
        <v>3500</v>
      </c>
      <c r="AS3771">
        <v>2289000</v>
      </c>
      <c r="AU3771">
        <v>81</v>
      </c>
    </row>
    <row r="3772" spans="1:47" x14ac:dyDescent="0.2">
      <c r="A3772" s="143">
        <v>42409</v>
      </c>
      <c r="N3772">
        <v>8</v>
      </c>
      <c r="O3772">
        <v>191</v>
      </c>
      <c r="P3772">
        <v>3500</v>
      </c>
      <c r="Q3772">
        <v>668500</v>
      </c>
      <c r="AU3772">
        <v>1</v>
      </c>
    </row>
    <row r="3773" spans="1:47" x14ac:dyDescent="0.2">
      <c r="A3773" s="143">
        <v>42411</v>
      </c>
      <c r="B3773">
        <v>36</v>
      </c>
      <c r="C3773">
        <v>121</v>
      </c>
      <c r="D3773">
        <v>3625</v>
      </c>
      <c r="E3773">
        <v>438575</v>
      </c>
      <c r="F3773">
        <v>16</v>
      </c>
      <c r="G3773">
        <v>137</v>
      </c>
      <c r="H3773">
        <v>3650</v>
      </c>
      <c r="I3773">
        <v>500050</v>
      </c>
      <c r="J3773">
        <v>91</v>
      </c>
      <c r="K3773">
        <v>163</v>
      </c>
      <c r="L3773">
        <v>3900</v>
      </c>
      <c r="M3773">
        <v>635212</v>
      </c>
      <c r="N3773">
        <v>57</v>
      </c>
      <c r="O3773">
        <v>201</v>
      </c>
      <c r="P3773">
        <v>3838</v>
      </c>
      <c r="Q3773">
        <v>770862</v>
      </c>
      <c r="R3773">
        <v>129</v>
      </c>
      <c r="S3773">
        <v>234</v>
      </c>
      <c r="T3773">
        <v>3737</v>
      </c>
      <c r="U3773">
        <v>873029</v>
      </c>
      <c r="V3773">
        <v>55</v>
      </c>
      <c r="W3773">
        <v>268</v>
      </c>
      <c r="X3773">
        <v>3478</v>
      </c>
      <c r="Y3773">
        <v>932632</v>
      </c>
      <c r="Z3773">
        <v>75</v>
      </c>
      <c r="AA3773">
        <v>303</v>
      </c>
      <c r="AB3773">
        <v>3362</v>
      </c>
      <c r="AC3773">
        <v>1017744</v>
      </c>
      <c r="AD3773">
        <v>85</v>
      </c>
      <c r="AE3773">
        <v>346</v>
      </c>
      <c r="AF3773">
        <v>3423</v>
      </c>
      <c r="AG3773">
        <v>1183610</v>
      </c>
      <c r="AH3773">
        <v>1</v>
      </c>
      <c r="AI3773">
        <v>394</v>
      </c>
      <c r="AJ3773">
        <v>3000</v>
      </c>
      <c r="AK3773">
        <v>1182000</v>
      </c>
      <c r="AP3773">
        <v>6</v>
      </c>
      <c r="AQ3773">
        <v>674</v>
      </c>
      <c r="AR3773">
        <v>3253</v>
      </c>
      <c r="AS3773">
        <v>2189993</v>
      </c>
      <c r="AU3773">
        <v>396</v>
      </c>
    </row>
    <row r="3774" spans="1:47" x14ac:dyDescent="0.2">
      <c r="A3774" s="143">
        <v>42416</v>
      </c>
      <c r="F3774">
        <v>13</v>
      </c>
      <c r="G3774">
        <v>139</v>
      </c>
      <c r="H3774">
        <v>3850</v>
      </c>
      <c r="I3774">
        <v>535150</v>
      </c>
      <c r="AU3774">
        <v>5</v>
      </c>
    </row>
    <row r="3775" spans="1:47" x14ac:dyDescent="0.2">
      <c r="A3775" s="143">
        <v>42418</v>
      </c>
      <c r="F3775">
        <v>13</v>
      </c>
      <c r="G3775">
        <v>139</v>
      </c>
      <c r="H3775">
        <v>3850</v>
      </c>
      <c r="I3775">
        <v>535150</v>
      </c>
      <c r="AU3775">
        <v>363</v>
      </c>
    </row>
    <row r="3776" spans="1:47" x14ac:dyDescent="0.2">
      <c r="A3776" s="143">
        <v>42423</v>
      </c>
      <c r="J3776">
        <v>9</v>
      </c>
      <c r="K3776">
        <v>158</v>
      </c>
      <c r="L3776">
        <v>3700</v>
      </c>
      <c r="M3776">
        <v>584600</v>
      </c>
      <c r="AP3776">
        <v>5</v>
      </c>
      <c r="AQ3776">
        <v>685</v>
      </c>
      <c r="AR3776">
        <v>2930</v>
      </c>
      <c r="AS3776">
        <v>2038676</v>
      </c>
      <c r="AU3776">
        <v>299</v>
      </c>
    </row>
    <row r="3777" spans="1:47" x14ac:dyDescent="0.2">
      <c r="A3777" s="143">
        <v>42425</v>
      </c>
      <c r="B3777">
        <v>17</v>
      </c>
      <c r="C3777">
        <v>103</v>
      </c>
      <c r="D3777">
        <v>3550</v>
      </c>
      <c r="E3777">
        <v>365300</v>
      </c>
      <c r="F3777">
        <v>35</v>
      </c>
      <c r="G3777">
        <v>138</v>
      </c>
      <c r="H3777">
        <v>3800</v>
      </c>
      <c r="I3777">
        <v>524400</v>
      </c>
      <c r="J3777">
        <v>57</v>
      </c>
      <c r="K3777">
        <v>163</v>
      </c>
      <c r="L3777">
        <v>3912</v>
      </c>
      <c r="M3777">
        <v>637112</v>
      </c>
      <c r="N3777">
        <v>126</v>
      </c>
      <c r="O3777">
        <v>194</v>
      </c>
      <c r="P3777">
        <v>3942</v>
      </c>
      <c r="Q3777">
        <v>765125</v>
      </c>
      <c r="R3777">
        <v>30</v>
      </c>
      <c r="S3777">
        <v>221</v>
      </c>
      <c r="T3777">
        <v>3875</v>
      </c>
      <c r="U3777">
        <v>856450</v>
      </c>
      <c r="V3777">
        <v>44</v>
      </c>
      <c r="W3777">
        <v>260</v>
      </c>
      <c r="X3777">
        <v>3490</v>
      </c>
      <c r="Y3777">
        <v>905670</v>
      </c>
      <c r="Z3777">
        <v>56</v>
      </c>
      <c r="AA3777">
        <v>302</v>
      </c>
      <c r="AB3777">
        <v>307</v>
      </c>
      <c r="AC3777">
        <v>1060107</v>
      </c>
      <c r="AP3777">
        <v>9</v>
      </c>
      <c r="AQ3777">
        <v>710</v>
      </c>
      <c r="AR3777">
        <v>3191</v>
      </c>
      <c r="AS3777">
        <v>2262084</v>
      </c>
    </row>
    <row r="3778" spans="1:47" x14ac:dyDescent="0.2">
      <c r="A3778" s="143">
        <v>42402</v>
      </c>
      <c r="B3778">
        <v>10</v>
      </c>
      <c r="C3778">
        <v>121</v>
      </c>
      <c r="D3778">
        <v>3550</v>
      </c>
      <c r="E3778">
        <v>433730</v>
      </c>
      <c r="F3778">
        <v>1</v>
      </c>
      <c r="G3778">
        <v>140</v>
      </c>
      <c r="H3778">
        <v>2200</v>
      </c>
      <c r="I3778">
        <v>308000</v>
      </c>
      <c r="J3778">
        <v>54</v>
      </c>
      <c r="K3778">
        <v>170</v>
      </c>
      <c r="L3778">
        <v>3800</v>
      </c>
      <c r="M3778">
        <v>653141</v>
      </c>
      <c r="N3778">
        <v>146</v>
      </c>
      <c r="O3778">
        <v>197</v>
      </c>
      <c r="P3778">
        <v>3455</v>
      </c>
      <c r="Q3778">
        <v>705647</v>
      </c>
      <c r="R3778">
        <v>243</v>
      </c>
      <c r="S3778">
        <v>232</v>
      </c>
      <c r="T3778">
        <v>3539</v>
      </c>
      <c r="U3778">
        <v>840374</v>
      </c>
      <c r="V3778">
        <v>210</v>
      </c>
      <c r="W3778">
        <v>269</v>
      </c>
      <c r="X3778">
        <v>3510</v>
      </c>
      <c r="Y3778">
        <v>956436</v>
      </c>
      <c r="Z3778">
        <v>162</v>
      </c>
      <c r="AA3778">
        <v>293</v>
      </c>
      <c r="AB3778">
        <v>3364</v>
      </c>
      <c r="AC3778">
        <v>999179</v>
      </c>
      <c r="AD3778">
        <v>71</v>
      </c>
      <c r="AE3778">
        <v>339</v>
      </c>
      <c r="AF3778">
        <v>3357</v>
      </c>
      <c r="AG3778">
        <v>1138596</v>
      </c>
      <c r="AH3778">
        <v>112</v>
      </c>
      <c r="AI3778">
        <v>379</v>
      </c>
      <c r="AJ3778">
        <v>3325</v>
      </c>
      <c r="AK3778">
        <v>1262526</v>
      </c>
      <c r="AL3778">
        <v>21</v>
      </c>
      <c r="AM3778">
        <v>438</v>
      </c>
      <c r="AN3778">
        <v>3463</v>
      </c>
      <c r="AO3778">
        <v>1574617</v>
      </c>
      <c r="AP3778">
        <v>19</v>
      </c>
      <c r="AQ3778">
        <v>591</v>
      </c>
      <c r="AR3778">
        <v>3443</v>
      </c>
      <c r="AS3778">
        <v>2033006</v>
      </c>
      <c r="AU3778">
        <v>267</v>
      </c>
    </row>
    <row r="3779" spans="1:47" x14ac:dyDescent="0.2">
      <c r="A3779" s="143">
        <v>42405</v>
      </c>
      <c r="B3779">
        <v>2</v>
      </c>
      <c r="C3779">
        <v>104</v>
      </c>
      <c r="D3779">
        <v>3800</v>
      </c>
      <c r="E3779">
        <v>395000</v>
      </c>
      <c r="F3779">
        <v>1</v>
      </c>
      <c r="G3779">
        <v>132</v>
      </c>
      <c r="H3779">
        <v>3600</v>
      </c>
      <c r="I3779">
        <v>475200</v>
      </c>
      <c r="J3779">
        <v>31</v>
      </c>
      <c r="K3779">
        <v>152</v>
      </c>
      <c r="L3779">
        <v>3483</v>
      </c>
      <c r="M3779">
        <v>556406</v>
      </c>
      <c r="N3779">
        <v>55</v>
      </c>
      <c r="O3779">
        <v>190</v>
      </c>
      <c r="P3779">
        <v>3730</v>
      </c>
      <c r="Q3779">
        <v>700471</v>
      </c>
      <c r="R3779">
        <v>52</v>
      </c>
      <c r="S3779">
        <v>242</v>
      </c>
      <c r="T3779">
        <v>3423</v>
      </c>
      <c r="U3779">
        <v>798322</v>
      </c>
      <c r="V3779">
        <v>10</v>
      </c>
      <c r="W3779">
        <v>278</v>
      </c>
      <c r="X3779">
        <v>3100</v>
      </c>
      <c r="Y3779">
        <v>861800</v>
      </c>
      <c r="AD3779">
        <v>4</v>
      </c>
      <c r="AE3779">
        <v>332</v>
      </c>
      <c r="AF3779">
        <v>3380</v>
      </c>
      <c r="AG3779">
        <v>1122160</v>
      </c>
      <c r="AP3779">
        <v>5</v>
      </c>
      <c r="AQ3779">
        <v>602</v>
      </c>
      <c r="AR3779">
        <v>3272</v>
      </c>
      <c r="AS3779">
        <v>1968488</v>
      </c>
      <c r="AU3779">
        <v>10</v>
      </c>
    </row>
    <row r="3780" spans="1:47" x14ac:dyDescent="0.2">
      <c r="A3780" s="143">
        <v>42409</v>
      </c>
      <c r="F3780">
        <v>14</v>
      </c>
      <c r="G3780">
        <v>146</v>
      </c>
      <c r="H3780">
        <v>3800</v>
      </c>
      <c r="I3780">
        <v>553714</v>
      </c>
      <c r="J3780">
        <v>109</v>
      </c>
      <c r="K3780">
        <v>156</v>
      </c>
      <c r="L3780">
        <v>3900</v>
      </c>
      <c r="M3780">
        <v>620147</v>
      </c>
      <c r="N3780">
        <v>339</v>
      </c>
      <c r="O3780">
        <v>194</v>
      </c>
      <c r="P3780">
        <v>3761</v>
      </c>
      <c r="Q3780">
        <v>736029</v>
      </c>
      <c r="R3780">
        <v>387</v>
      </c>
      <c r="S3780">
        <v>232</v>
      </c>
      <c r="T3780">
        <v>3654</v>
      </c>
      <c r="U3780">
        <v>850485</v>
      </c>
      <c r="Z3780">
        <v>175</v>
      </c>
      <c r="AA3780">
        <v>296</v>
      </c>
      <c r="AB3780">
        <v>3430</v>
      </c>
      <c r="AC3780">
        <v>932563</v>
      </c>
      <c r="AD3780">
        <v>84</v>
      </c>
      <c r="AE3780">
        <v>339</v>
      </c>
      <c r="AF3780">
        <v>3360</v>
      </c>
      <c r="AG3780">
        <v>997833</v>
      </c>
      <c r="AH3780">
        <v>60</v>
      </c>
      <c r="AI3780">
        <v>378</v>
      </c>
      <c r="AJ3780">
        <v>3384</v>
      </c>
      <c r="AK3780">
        <v>1159564</v>
      </c>
      <c r="AL3780">
        <v>35</v>
      </c>
      <c r="AM3780">
        <v>410</v>
      </c>
      <c r="AN3780">
        <v>3430</v>
      </c>
      <c r="AO3780">
        <v>1308046</v>
      </c>
      <c r="AP3780">
        <v>11</v>
      </c>
      <c r="AQ3780">
        <v>601</v>
      </c>
      <c r="AR3780">
        <v>3328</v>
      </c>
      <c r="AS3780">
        <v>1406119</v>
      </c>
      <c r="AU3780">
        <v>220</v>
      </c>
    </row>
    <row r="3781" spans="1:47" x14ac:dyDescent="0.2">
      <c r="A3781" s="115">
        <v>42416</v>
      </c>
      <c r="B3781">
        <v>64</v>
      </c>
      <c r="C3781">
        <v>129</v>
      </c>
      <c r="D3781">
        <v>3825</v>
      </c>
      <c r="E3781">
        <v>494339</v>
      </c>
      <c r="F3781">
        <v>55</v>
      </c>
      <c r="G3781">
        <v>148</v>
      </c>
      <c r="H3781">
        <v>3825</v>
      </c>
      <c r="I3781">
        <v>566193</v>
      </c>
      <c r="J3781">
        <v>56</v>
      </c>
      <c r="K3781">
        <v>187</v>
      </c>
      <c r="L3781">
        <v>3660</v>
      </c>
      <c r="M3781">
        <v>684127</v>
      </c>
      <c r="N3781">
        <v>131</v>
      </c>
      <c r="O3781">
        <v>203</v>
      </c>
      <c r="P3781">
        <v>3836</v>
      </c>
      <c r="Q3781">
        <v>784415</v>
      </c>
      <c r="R3781">
        <v>134</v>
      </c>
      <c r="S3781">
        <v>241</v>
      </c>
      <c r="T3781">
        <v>3550</v>
      </c>
      <c r="U3781">
        <v>885143</v>
      </c>
      <c r="V3781">
        <v>151</v>
      </c>
      <c r="W3781">
        <v>266</v>
      </c>
      <c r="X3781">
        <v>3636</v>
      </c>
      <c r="Y3781">
        <v>966196</v>
      </c>
      <c r="Z3781">
        <v>118</v>
      </c>
      <c r="AA3781">
        <v>299</v>
      </c>
      <c r="AB3781">
        <v>3525</v>
      </c>
      <c r="AC3781">
        <v>1077790</v>
      </c>
      <c r="AD3781">
        <v>41</v>
      </c>
      <c r="AE3781">
        <v>336</v>
      </c>
      <c r="AF3781">
        <v>3500</v>
      </c>
      <c r="AG3781">
        <v>1199056</v>
      </c>
      <c r="AP3781">
        <v>13</v>
      </c>
      <c r="AQ3781">
        <v>678</v>
      </c>
      <c r="AR3781">
        <v>3372</v>
      </c>
      <c r="AS3781">
        <v>2290095</v>
      </c>
      <c r="AT3781">
        <v>21</v>
      </c>
      <c r="AU3781">
        <v>593</v>
      </c>
    </row>
    <row r="3782" spans="1:47" x14ac:dyDescent="0.2">
      <c r="A3782" s="143">
        <v>42423</v>
      </c>
      <c r="B3782">
        <v>16</v>
      </c>
      <c r="C3782">
        <v>113</v>
      </c>
      <c r="D3782">
        <v>3500</v>
      </c>
      <c r="E3782">
        <v>370488</v>
      </c>
      <c r="F3782">
        <v>69</v>
      </c>
      <c r="G3782">
        <v>140</v>
      </c>
      <c r="H3782">
        <v>3980</v>
      </c>
      <c r="I3782">
        <v>566529</v>
      </c>
      <c r="J3782">
        <v>100</v>
      </c>
      <c r="K3782">
        <v>160</v>
      </c>
      <c r="L3782">
        <v>3880</v>
      </c>
      <c r="M3782">
        <v>626099</v>
      </c>
      <c r="N3782">
        <v>189</v>
      </c>
      <c r="O3782">
        <v>200</v>
      </c>
      <c r="P3782">
        <v>3773</v>
      </c>
      <c r="Q3782">
        <v>763618</v>
      </c>
      <c r="R3782">
        <v>308</v>
      </c>
      <c r="S3782">
        <v>234</v>
      </c>
      <c r="T3782">
        <v>3650</v>
      </c>
      <c r="U3782">
        <v>868226</v>
      </c>
      <c r="V3782">
        <v>63</v>
      </c>
      <c r="W3782">
        <v>268</v>
      </c>
      <c r="X3782">
        <v>3533</v>
      </c>
      <c r="Y3782">
        <v>947243</v>
      </c>
      <c r="Z3782">
        <v>25</v>
      </c>
      <c r="AA3782">
        <v>310</v>
      </c>
      <c r="AB3782">
        <v>3550</v>
      </c>
      <c r="AC3782">
        <v>1107259</v>
      </c>
      <c r="AD3782">
        <v>20</v>
      </c>
      <c r="AE3782">
        <v>327</v>
      </c>
      <c r="AF3782">
        <v>3500</v>
      </c>
      <c r="AG3782">
        <v>1143100</v>
      </c>
      <c r="AH3782">
        <v>36</v>
      </c>
      <c r="AI3782">
        <v>368</v>
      </c>
      <c r="AJ3782">
        <v>3500</v>
      </c>
      <c r="AK3782">
        <v>1286833</v>
      </c>
      <c r="AL3782">
        <v>4</v>
      </c>
      <c r="AM3782">
        <v>456</v>
      </c>
      <c r="AN3782">
        <v>3340</v>
      </c>
      <c r="AO3782">
        <v>1523040</v>
      </c>
      <c r="AP3782">
        <v>2</v>
      </c>
      <c r="AQ3782">
        <v>801</v>
      </c>
      <c r="AR3782">
        <v>3250</v>
      </c>
      <c r="AS3782">
        <v>2601200</v>
      </c>
      <c r="AU3782">
        <v>638</v>
      </c>
    </row>
    <row r="3783" spans="1:47" x14ac:dyDescent="0.2">
      <c r="A3783" s="51"/>
    </row>
    <row r="3784" spans="1:47" x14ac:dyDescent="0.2">
      <c r="A3784" s="143">
        <v>42430</v>
      </c>
      <c r="AP3784">
        <v>3</v>
      </c>
      <c r="AQ3784">
        <v>711</v>
      </c>
      <c r="AR3784">
        <v>3187</v>
      </c>
      <c r="AS3784">
        <v>2272373</v>
      </c>
      <c r="AU3784">
        <v>1</v>
      </c>
    </row>
    <row r="3785" spans="1:47" x14ac:dyDescent="0.2">
      <c r="A3785" s="143">
        <v>42432</v>
      </c>
      <c r="B3785">
        <v>29</v>
      </c>
      <c r="C3785">
        <v>113</v>
      </c>
      <c r="D3785">
        <v>3583</v>
      </c>
      <c r="E3785">
        <v>405117</v>
      </c>
      <c r="J3785">
        <v>103</v>
      </c>
      <c r="K3785">
        <v>172</v>
      </c>
      <c r="L3785">
        <v>3830</v>
      </c>
      <c r="M3785">
        <v>657470</v>
      </c>
      <c r="N3785">
        <v>126</v>
      </c>
      <c r="O3785">
        <v>194</v>
      </c>
      <c r="P3785">
        <v>3906</v>
      </c>
      <c r="Q3785">
        <v>759181</v>
      </c>
      <c r="R3785">
        <v>68</v>
      </c>
      <c r="S3785">
        <v>238</v>
      </c>
      <c r="T3785">
        <v>3740</v>
      </c>
      <c r="U3785">
        <v>890190</v>
      </c>
      <c r="V3785">
        <v>20</v>
      </c>
      <c r="W3785">
        <v>252</v>
      </c>
      <c r="X3785">
        <v>3620</v>
      </c>
      <c r="Y3785">
        <v>912240</v>
      </c>
      <c r="AD3785">
        <v>72</v>
      </c>
      <c r="AE3785">
        <v>334</v>
      </c>
      <c r="AF3785">
        <v>3525</v>
      </c>
      <c r="AG3785">
        <v>1178355</v>
      </c>
      <c r="AH3785">
        <v>69</v>
      </c>
      <c r="AI3785">
        <v>372</v>
      </c>
      <c r="AJ3785">
        <v>3490</v>
      </c>
      <c r="AK3785">
        <v>1297610</v>
      </c>
      <c r="AL3785">
        <v>14</v>
      </c>
      <c r="AM3785">
        <v>420</v>
      </c>
      <c r="AN3785">
        <v>3560</v>
      </c>
      <c r="AO3785">
        <v>1495200</v>
      </c>
      <c r="AU3785">
        <v>208</v>
      </c>
    </row>
    <row r="3786" spans="1:47" x14ac:dyDescent="0.2">
      <c r="A3786" s="143">
        <v>42437</v>
      </c>
      <c r="AU3786">
        <v>16</v>
      </c>
    </row>
    <row r="3787" spans="1:47" x14ac:dyDescent="0.2">
      <c r="A3787" s="143">
        <v>42439</v>
      </c>
      <c r="B3787">
        <v>27</v>
      </c>
      <c r="C3787">
        <v>122</v>
      </c>
      <c r="D3787">
        <v>3867</v>
      </c>
      <c r="E3787">
        <v>474083</v>
      </c>
      <c r="F3787">
        <v>58</v>
      </c>
      <c r="G3787">
        <v>141</v>
      </c>
      <c r="H3787">
        <v>4067</v>
      </c>
      <c r="I3787">
        <v>572317</v>
      </c>
      <c r="J3787">
        <v>79</v>
      </c>
      <c r="K3787">
        <v>166</v>
      </c>
      <c r="L3787">
        <v>3900</v>
      </c>
      <c r="M3787">
        <v>649600</v>
      </c>
      <c r="N3787">
        <v>69</v>
      </c>
      <c r="O3787">
        <v>207</v>
      </c>
      <c r="P3787">
        <v>3820</v>
      </c>
      <c r="Q3787">
        <v>788730</v>
      </c>
      <c r="R3787">
        <v>23</v>
      </c>
      <c r="S3787">
        <v>240</v>
      </c>
      <c r="T3787">
        <v>3760</v>
      </c>
      <c r="U3787">
        <v>902400</v>
      </c>
      <c r="Z3787">
        <v>21</v>
      </c>
      <c r="AA3787">
        <v>304</v>
      </c>
      <c r="AB3787">
        <v>3580</v>
      </c>
      <c r="AC3787">
        <v>1088320</v>
      </c>
      <c r="AD3787">
        <v>30</v>
      </c>
      <c r="AE3787">
        <v>344</v>
      </c>
      <c r="AF3787">
        <v>3360</v>
      </c>
      <c r="AG3787">
        <v>1154140</v>
      </c>
      <c r="AH3787">
        <v>1</v>
      </c>
      <c r="AI3787">
        <v>394</v>
      </c>
      <c r="AJ3787">
        <v>3300</v>
      </c>
      <c r="AK3787">
        <v>1300200</v>
      </c>
      <c r="AL3787">
        <v>15</v>
      </c>
      <c r="AM3787">
        <v>402</v>
      </c>
      <c r="AN3787">
        <v>3600</v>
      </c>
      <c r="AO3787">
        <v>1447200</v>
      </c>
      <c r="AP3787">
        <v>3</v>
      </c>
      <c r="AQ3787">
        <v>521</v>
      </c>
      <c r="AR3787">
        <v>3513</v>
      </c>
      <c r="AS3787">
        <v>1828840</v>
      </c>
      <c r="AU3787">
        <v>326</v>
      </c>
    </row>
    <row r="3788" spans="1:47" x14ac:dyDescent="0.2">
      <c r="A3788" s="143">
        <v>42444</v>
      </c>
      <c r="AP3788">
        <v>7</v>
      </c>
      <c r="AQ3788">
        <v>729</v>
      </c>
      <c r="AR3788">
        <v>3246</v>
      </c>
      <c r="AS3788">
        <v>2369754</v>
      </c>
      <c r="AU3788">
        <v>2</v>
      </c>
    </row>
    <row r="3789" spans="1:47" x14ac:dyDescent="0.2">
      <c r="A3789" s="143">
        <v>42446</v>
      </c>
      <c r="F3789">
        <v>21</v>
      </c>
      <c r="G3789">
        <v>145</v>
      </c>
      <c r="H3789">
        <v>4150</v>
      </c>
      <c r="I3789">
        <v>601750</v>
      </c>
      <c r="J3789">
        <v>45</v>
      </c>
      <c r="K3789">
        <v>168</v>
      </c>
      <c r="L3789">
        <v>4200</v>
      </c>
      <c r="M3789">
        <v>704025</v>
      </c>
      <c r="N3789">
        <v>91</v>
      </c>
      <c r="O3789">
        <v>190</v>
      </c>
      <c r="P3789">
        <v>4110</v>
      </c>
      <c r="Q3789">
        <v>779900</v>
      </c>
      <c r="R3789">
        <v>38</v>
      </c>
      <c r="S3789">
        <v>228</v>
      </c>
      <c r="T3789">
        <v>3908</v>
      </c>
      <c r="U3789">
        <v>890178</v>
      </c>
      <c r="V3789">
        <v>23</v>
      </c>
      <c r="W3789">
        <v>264</v>
      </c>
      <c r="X3789">
        <v>4060</v>
      </c>
      <c r="Y3789">
        <v>1069680</v>
      </c>
      <c r="Z3789">
        <v>2</v>
      </c>
      <c r="AA3789">
        <v>304</v>
      </c>
      <c r="AB3789">
        <v>3740</v>
      </c>
      <c r="AC3789">
        <v>1136960</v>
      </c>
      <c r="AH3789">
        <v>1</v>
      </c>
      <c r="AI3789">
        <v>388</v>
      </c>
      <c r="AJ3789">
        <v>3500</v>
      </c>
      <c r="AK3789">
        <v>1358000</v>
      </c>
      <c r="AP3789">
        <v>6</v>
      </c>
      <c r="AQ3789">
        <v>648</v>
      </c>
      <c r="AR3789">
        <v>3630</v>
      </c>
      <c r="AS3789">
        <v>2341587</v>
      </c>
      <c r="AU3789">
        <v>129</v>
      </c>
    </row>
    <row r="3790" spans="1:47" x14ac:dyDescent="0.2">
      <c r="A3790" s="143">
        <v>42451</v>
      </c>
      <c r="V3790">
        <v>1</v>
      </c>
      <c r="W3790">
        <v>256</v>
      </c>
      <c r="X3790">
        <v>3400</v>
      </c>
      <c r="Y3790">
        <v>870400</v>
      </c>
      <c r="AP3790">
        <v>2</v>
      </c>
      <c r="AQ3790">
        <v>633</v>
      </c>
      <c r="AR3790">
        <v>3470</v>
      </c>
      <c r="AS3790">
        <v>2199520</v>
      </c>
      <c r="AU3790">
        <v>3</v>
      </c>
    </row>
    <row r="3791" spans="1:47" x14ac:dyDescent="0.2">
      <c r="A3791" s="143">
        <v>42458</v>
      </c>
      <c r="AH3791">
        <v>5</v>
      </c>
      <c r="AI3791">
        <v>394</v>
      </c>
      <c r="AJ3791">
        <v>3200</v>
      </c>
      <c r="AK3791">
        <v>1260800</v>
      </c>
      <c r="AL3791">
        <v>1</v>
      </c>
      <c r="AM3791">
        <v>532</v>
      </c>
      <c r="AN3791">
        <v>3380</v>
      </c>
      <c r="AO3791">
        <v>1798160</v>
      </c>
      <c r="AP3791">
        <v>3</v>
      </c>
      <c r="AQ3791">
        <v>579</v>
      </c>
      <c r="AR3791">
        <v>3407</v>
      </c>
      <c r="AS3791">
        <v>1977427</v>
      </c>
      <c r="AU3791">
        <v>10</v>
      </c>
    </row>
    <row r="3792" spans="1:47" x14ac:dyDescent="0.2">
      <c r="A3792" s="51">
        <v>42460</v>
      </c>
      <c r="B3792">
        <v>34</v>
      </c>
      <c r="C3792">
        <v>125</v>
      </c>
      <c r="D3792">
        <v>3950</v>
      </c>
      <c r="E3792">
        <v>493750</v>
      </c>
      <c r="J3792">
        <v>19</v>
      </c>
      <c r="K3792">
        <v>156</v>
      </c>
      <c r="L3792">
        <v>4050</v>
      </c>
      <c r="M3792">
        <v>632650</v>
      </c>
      <c r="N3792">
        <v>81</v>
      </c>
      <c r="O3792">
        <v>198</v>
      </c>
      <c r="P3792">
        <v>4088</v>
      </c>
      <c r="Q3792">
        <v>808975</v>
      </c>
      <c r="R3792">
        <v>17</v>
      </c>
      <c r="S3792">
        <v>220</v>
      </c>
      <c r="T3792">
        <v>3835</v>
      </c>
      <c r="U3792">
        <v>841500</v>
      </c>
      <c r="V3792">
        <v>4</v>
      </c>
      <c r="W3792">
        <v>266</v>
      </c>
      <c r="X3792">
        <v>3400</v>
      </c>
      <c r="Y3792">
        <v>904400</v>
      </c>
      <c r="Z3792">
        <v>20</v>
      </c>
      <c r="AA3792">
        <v>301</v>
      </c>
      <c r="AB3792">
        <v>3700</v>
      </c>
      <c r="AC3792">
        <f>AB3792*AA3792</f>
        <v>1113700</v>
      </c>
      <c r="AD3792">
        <v>18</v>
      </c>
      <c r="AE3792">
        <v>336</v>
      </c>
      <c r="AF3792">
        <v>3580</v>
      </c>
      <c r="AG3792">
        <v>1202880</v>
      </c>
      <c r="AP3792">
        <v>4</v>
      </c>
      <c r="AQ3792">
        <v>585</v>
      </c>
      <c r="AR3792">
        <v>3508</v>
      </c>
      <c r="AS3792">
        <v>2052645</v>
      </c>
      <c r="AU3792">
        <v>187</v>
      </c>
    </row>
    <row r="3793" spans="1:47" x14ac:dyDescent="0.2">
      <c r="A3793" s="51">
        <v>42430</v>
      </c>
      <c r="B3793">
        <v>22</v>
      </c>
      <c r="C3793">
        <v>119</v>
      </c>
      <c r="D3793">
        <v>4050</v>
      </c>
      <c r="E3793">
        <v>474014</v>
      </c>
      <c r="F3793">
        <v>19</v>
      </c>
      <c r="G3793">
        <v>139</v>
      </c>
      <c r="H3793">
        <v>4000</v>
      </c>
      <c r="I3793">
        <v>460200</v>
      </c>
      <c r="J3793">
        <v>105</v>
      </c>
      <c r="K3793">
        <v>160</v>
      </c>
      <c r="L3793">
        <v>3983</v>
      </c>
      <c r="M3793">
        <v>649498</v>
      </c>
      <c r="N3793">
        <v>170</v>
      </c>
      <c r="O3793">
        <v>192</v>
      </c>
      <c r="P3793">
        <v>3869</v>
      </c>
      <c r="Q3793">
        <v>743889</v>
      </c>
      <c r="R3793">
        <v>283</v>
      </c>
      <c r="S3793">
        <v>232</v>
      </c>
      <c r="T3793">
        <v>3661</v>
      </c>
      <c r="U3793">
        <v>848309</v>
      </c>
      <c r="V3793">
        <v>86</v>
      </c>
      <c r="W3793">
        <v>266</v>
      </c>
      <c r="X3793">
        <v>3517</v>
      </c>
      <c r="Y3793">
        <v>933023</v>
      </c>
      <c r="Z3793">
        <v>41</v>
      </c>
      <c r="AA3793">
        <v>300</v>
      </c>
      <c r="AB3793">
        <v>3380</v>
      </c>
      <c r="AC3793">
        <v>1057378</v>
      </c>
      <c r="AD3793">
        <v>5</v>
      </c>
      <c r="AE3793">
        <v>348</v>
      </c>
      <c r="AF3793">
        <v>3470</v>
      </c>
      <c r="AG3793">
        <v>1205184</v>
      </c>
      <c r="AH3793">
        <v>59</v>
      </c>
      <c r="AI3793">
        <v>386</v>
      </c>
      <c r="AJ3793">
        <v>3440</v>
      </c>
      <c r="AK3793">
        <v>1349282</v>
      </c>
      <c r="AL3793">
        <v>18</v>
      </c>
      <c r="AM3793">
        <v>400</v>
      </c>
      <c r="AN3793">
        <v>3425</v>
      </c>
      <c r="AO3793">
        <v>1395111</v>
      </c>
      <c r="AP3793">
        <v>13</v>
      </c>
      <c r="AQ3793">
        <v>562</v>
      </c>
      <c r="AR3793">
        <v>3473</v>
      </c>
      <c r="AS3793">
        <v>1952102</v>
      </c>
      <c r="AU3793">
        <v>479</v>
      </c>
    </row>
    <row r="3794" spans="1:47" x14ac:dyDescent="0.2">
      <c r="A3794" s="51">
        <v>42437</v>
      </c>
      <c r="B3794">
        <v>24</v>
      </c>
      <c r="C3794">
        <v>114</v>
      </c>
      <c r="D3794">
        <v>3533</v>
      </c>
      <c r="E3794">
        <v>404008</v>
      </c>
      <c r="F3794">
        <v>15</v>
      </c>
      <c r="G3794">
        <v>144</v>
      </c>
      <c r="H3794">
        <v>3725</v>
      </c>
      <c r="I3794">
        <v>539540</v>
      </c>
      <c r="J3794">
        <v>229</v>
      </c>
      <c r="K3794">
        <v>165</v>
      </c>
      <c r="L3794">
        <v>3935</v>
      </c>
      <c r="M3794">
        <v>654090</v>
      </c>
      <c r="N3794">
        <v>137</v>
      </c>
      <c r="O3794">
        <v>199</v>
      </c>
      <c r="P3794">
        <v>3819</v>
      </c>
      <c r="Q3794">
        <v>770299</v>
      </c>
      <c r="R3794">
        <v>65</v>
      </c>
      <c r="S3794">
        <v>238</v>
      </c>
      <c r="T3794">
        <v>3783</v>
      </c>
      <c r="U3794">
        <v>899478</v>
      </c>
      <c r="V3794">
        <v>71</v>
      </c>
      <c r="W3794">
        <v>256</v>
      </c>
      <c r="X3794">
        <v>3600</v>
      </c>
      <c r="Y3794">
        <v>949059</v>
      </c>
      <c r="Z3794">
        <v>19</v>
      </c>
      <c r="AA3794">
        <v>315</v>
      </c>
      <c r="AB3794">
        <v>3410</v>
      </c>
      <c r="AC3794">
        <v>1070423</v>
      </c>
      <c r="AD3794">
        <v>54</v>
      </c>
      <c r="AE3794">
        <v>333</v>
      </c>
      <c r="AF3794">
        <v>3593</v>
      </c>
      <c r="AG3794">
        <v>1197826</v>
      </c>
      <c r="AH3794">
        <v>20</v>
      </c>
      <c r="AI3794">
        <v>364</v>
      </c>
      <c r="AJ3794">
        <v>3333</v>
      </c>
      <c r="AK3794">
        <v>1256810</v>
      </c>
      <c r="AP3794">
        <v>6</v>
      </c>
      <c r="AQ3794">
        <v>587</v>
      </c>
      <c r="AR3794">
        <v>3360</v>
      </c>
      <c r="AS3794">
        <v>1945523</v>
      </c>
      <c r="AT3794">
        <v>26</v>
      </c>
    </row>
    <row r="3795" spans="1:47" x14ac:dyDescent="0.2">
      <c r="A3795" s="51">
        <v>42444</v>
      </c>
      <c r="B3795">
        <v>22</v>
      </c>
      <c r="C3795">
        <v>111</v>
      </c>
      <c r="D3795">
        <v>3500</v>
      </c>
      <c r="E3795">
        <v>376636</v>
      </c>
      <c r="F3795">
        <v>63</v>
      </c>
      <c r="G3795">
        <v>140</v>
      </c>
      <c r="H3795">
        <v>3817</v>
      </c>
      <c r="I3795">
        <v>543430</v>
      </c>
      <c r="J3795">
        <v>52</v>
      </c>
      <c r="K3795">
        <v>177</v>
      </c>
      <c r="L3795">
        <v>4000</v>
      </c>
      <c r="M3795">
        <v>701662</v>
      </c>
      <c r="N3795">
        <v>80</v>
      </c>
      <c r="O3795">
        <v>198</v>
      </c>
      <c r="P3795">
        <v>3656</v>
      </c>
      <c r="Q3795">
        <v>741536</v>
      </c>
      <c r="R3795">
        <v>86</v>
      </c>
      <c r="S3795">
        <v>226</v>
      </c>
      <c r="T3795">
        <v>3838</v>
      </c>
      <c r="U3795">
        <v>868349</v>
      </c>
      <c r="V3795">
        <v>42</v>
      </c>
      <c r="W3795">
        <v>251</v>
      </c>
      <c r="X3795">
        <v>3800</v>
      </c>
      <c r="Y3795">
        <v>955182</v>
      </c>
      <c r="Z3795">
        <v>45</v>
      </c>
      <c r="AA3795">
        <v>295</v>
      </c>
      <c r="AB3795">
        <v>3550</v>
      </c>
      <c r="AC3795">
        <v>1057316</v>
      </c>
      <c r="AH3795">
        <v>1</v>
      </c>
      <c r="AI3795">
        <v>370</v>
      </c>
      <c r="AJ3795">
        <v>3420</v>
      </c>
      <c r="AK3795">
        <v>1265400</v>
      </c>
      <c r="AL3795">
        <v>3</v>
      </c>
      <c r="AM3795">
        <v>432</v>
      </c>
      <c r="AN3795">
        <v>3450</v>
      </c>
      <c r="AO3795">
        <v>1265400</v>
      </c>
      <c r="AP3795">
        <v>4</v>
      </c>
      <c r="AQ3795">
        <v>614</v>
      </c>
      <c r="AR3795">
        <v>3350</v>
      </c>
      <c r="AS3795">
        <v>1996875</v>
      </c>
      <c r="AU3795">
        <v>507</v>
      </c>
    </row>
    <row r="3796" spans="1:47" x14ac:dyDescent="0.2">
      <c r="A3796" s="51">
        <v>42451</v>
      </c>
      <c r="B3796">
        <v>2</v>
      </c>
      <c r="C3796">
        <v>124</v>
      </c>
      <c r="D3796">
        <v>4200</v>
      </c>
      <c r="E3796">
        <v>620800</v>
      </c>
      <c r="F3796">
        <v>70</v>
      </c>
      <c r="G3796">
        <v>144</v>
      </c>
      <c r="H3796">
        <v>3938</v>
      </c>
      <c r="I3796">
        <v>580516</v>
      </c>
      <c r="J3796">
        <v>114</v>
      </c>
      <c r="K3796">
        <v>165</v>
      </c>
      <c r="L3796">
        <v>3906</v>
      </c>
      <c r="M3796">
        <v>663609</v>
      </c>
      <c r="N3796">
        <v>158</v>
      </c>
      <c r="O3796">
        <v>204</v>
      </c>
      <c r="P3796">
        <v>3800</v>
      </c>
      <c r="Q3796">
        <v>770639</v>
      </c>
      <c r="R3796">
        <v>47</v>
      </c>
      <c r="S3796">
        <v>237</v>
      </c>
      <c r="T3796">
        <v>3783</v>
      </c>
      <c r="U3796">
        <v>897732</v>
      </c>
      <c r="V3796">
        <v>33</v>
      </c>
      <c r="W3796">
        <v>271</v>
      </c>
      <c r="X3796">
        <v>3550</v>
      </c>
      <c r="Y3796">
        <v>925664</v>
      </c>
      <c r="Z3796">
        <v>19</v>
      </c>
      <c r="AA3796">
        <v>322</v>
      </c>
      <c r="AB3796">
        <v>3517</v>
      </c>
      <c r="AC3796">
        <v>1150684</v>
      </c>
      <c r="AD3796">
        <v>38</v>
      </c>
      <c r="AE3796">
        <v>328</v>
      </c>
      <c r="AF3796">
        <v>3675</v>
      </c>
      <c r="AG3796">
        <v>1206782</v>
      </c>
      <c r="AH3796">
        <v>14</v>
      </c>
      <c r="AI3796">
        <v>385</v>
      </c>
      <c r="AJ3796">
        <v>3500</v>
      </c>
      <c r="AK3796">
        <v>1347000</v>
      </c>
      <c r="AL3796">
        <v>17</v>
      </c>
      <c r="AM3796">
        <v>412</v>
      </c>
      <c r="AN3796">
        <v>3600</v>
      </c>
      <c r="AO3796">
        <v>1482353</v>
      </c>
      <c r="AP3796">
        <v>3</v>
      </c>
      <c r="AQ3796">
        <v>502</v>
      </c>
      <c r="AR3796">
        <v>3500</v>
      </c>
      <c r="AS3796">
        <v>1771200</v>
      </c>
      <c r="AU3796">
        <v>93</v>
      </c>
    </row>
    <row r="3797" spans="1:47" x14ac:dyDescent="0.2">
      <c r="A3797" s="87">
        <v>42458</v>
      </c>
      <c r="B3797">
        <v>2</v>
      </c>
      <c r="C3797">
        <v>107</v>
      </c>
      <c r="D3797">
        <v>3500</v>
      </c>
      <c r="E3797">
        <v>374500</v>
      </c>
      <c r="F3797">
        <v>23</v>
      </c>
      <c r="G3797">
        <v>134</v>
      </c>
      <c r="H3797">
        <v>3783</v>
      </c>
      <c r="I3797">
        <v>512039</v>
      </c>
      <c r="J3797">
        <v>14</v>
      </c>
      <c r="K3797">
        <v>164</v>
      </c>
      <c r="L3797">
        <v>3600</v>
      </c>
      <c r="M3797">
        <v>575729</v>
      </c>
      <c r="N3797">
        <v>149</v>
      </c>
      <c r="O3797">
        <v>198</v>
      </c>
      <c r="P3797">
        <v>3864</v>
      </c>
      <c r="Q3797">
        <v>764275</v>
      </c>
      <c r="R3797">
        <v>142</v>
      </c>
      <c r="S3797">
        <v>234</v>
      </c>
      <c r="T3797">
        <v>3800</v>
      </c>
      <c r="U3797">
        <v>884584</v>
      </c>
      <c r="V3797">
        <v>62</v>
      </c>
      <c r="W3797">
        <v>264</v>
      </c>
      <c r="X3797">
        <v>3850</v>
      </c>
      <c r="Y3797">
        <v>1011958</v>
      </c>
      <c r="Z3797">
        <v>20</v>
      </c>
      <c r="AA3797">
        <v>315</v>
      </c>
      <c r="AB3797">
        <v>3500</v>
      </c>
      <c r="AC3797">
        <v>998822</v>
      </c>
      <c r="AD3797">
        <v>24</v>
      </c>
      <c r="AE3797">
        <v>333</v>
      </c>
      <c r="AF3797">
        <v>3625</v>
      </c>
      <c r="AG3797">
        <v>1242688</v>
      </c>
      <c r="AH3797">
        <v>16</v>
      </c>
      <c r="AI3797">
        <v>385</v>
      </c>
      <c r="AJ3797">
        <v>3620</v>
      </c>
      <c r="AK3797">
        <v>1394605</v>
      </c>
      <c r="AL3797">
        <v>2</v>
      </c>
      <c r="AM3797">
        <v>507</v>
      </c>
      <c r="AN3797">
        <v>3500</v>
      </c>
      <c r="AO3797">
        <v>1772850</v>
      </c>
      <c r="AP3797">
        <v>7</v>
      </c>
      <c r="AQ3797">
        <v>603</v>
      </c>
      <c r="AR3797">
        <v>3986</v>
      </c>
      <c r="AS3797">
        <v>2397443</v>
      </c>
    </row>
    <row r="3798" spans="1:47" x14ac:dyDescent="0.2">
      <c r="A3798" s="51"/>
    </row>
    <row r="3799" spans="1:47" x14ac:dyDescent="0.2">
      <c r="A3799" s="143">
        <v>42465</v>
      </c>
      <c r="F3799">
        <v>8</v>
      </c>
      <c r="G3799">
        <v>139</v>
      </c>
      <c r="H3799">
        <v>3600</v>
      </c>
      <c r="I3799">
        <v>500400</v>
      </c>
      <c r="AH3799">
        <v>15</v>
      </c>
      <c r="AI3799">
        <v>379</v>
      </c>
      <c r="AJ3799">
        <v>3620</v>
      </c>
      <c r="AK3799">
        <v>1371933</v>
      </c>
      <c r="AL3799">
        <v>14</v>
      </c>
      <c r="AM3799">
        <v>419</v>
      </c>
      <c r="AN3799">
        <v>3880</v>
      </c>
      <c r="AO3799">
        <v>1625720</v>
      </c>
      <c r="AP3799">
        <v>5</v>
      </c>
      <c r="AQ3799">
        <v>649</v>
      </c>
      <c r="AR3799">
        <v>3544</v>
      </c>
      <c r="AS3799">
        <v>2280504</v>
      </c>
      <c r="AU3799">
        <v>42</v>
      </c>
    </row>
    <row r="3800" spans="1:47" x14ac:dyDescent="0.2">
      <c r="A3800" s="143">
        <v>42467</v>
      </c>
      <c r="B3800">
        <v>161</v>
      </c>
      <c r="C3800">
        <v>110</v>
      </c>
      <c r="D3800">
        <v>3919</v>
      </c>
      <c r="E3800">
        <v>428731</v>
      </c>
      <c r="F3800">
        <v>42</v>
      </c>
      <c r="G3800">
        <v>137</v>
      </c>
      <c r="H3800">
        <v>3817</v>
      </c>
      <c r="I3800">
        <v>522950</v>
      </c>
      <c r="J3800">
        <v>145</v>
      </c>
      <c r="K3800">
        <v>172</v>
      </c>
      <c r="L3800">
        <v>4050</v>
      </c>
      <c r="M3800">
        <v>693643</v>
      </c>
      <c r="N3800">
        <v>130</v>
      </c>
      <c r="O3800">
        <v>201</v>
      </c>
      <c r="P3800">
        <v>4028</v>
      </c>
      <c r="Q3800">
        <v>807589</v>
      </c>
      <c r="R3800">
        <v>49</v>
      </c>
      <c r="S3800">
        <v>231</v>
      </c>
      <c r="T3800">
        <v>4125</v>
      </c>
      <c r="U3800">
        <v>950850</v>
      </c>
      <c r="V3800">
        <v>28</v>
      </c>
      <c r="W3800">
        <v>264</v>
      </c>
      <c r="X3800">
        <v>3567</v>
      </c>
      <c r="Y3800">
        <v>939583</v>
      </c>
      <c r="Z3800">
        <v>40</v>
      </c>
      <c r="AA3800">
        <v>296</v>
      </c>
      <c r="AB3800">
        <v>3810</v>
      </c>
      <c r="AC3800">
        <v>1129620</v>
      </c>
      <c r="AD3800">
        <v>20</v>
      </c>
      <c r="AE3800">
        <v>321</v>
      </c>
      <c r="AF3800">
        <v>3720</v>
      </c>
      <c r="AG3800">
        <v>1194120</v>
      </c>
      <c r="AP3800">
        <v>3</v>
      </c>
      <c r="AQ3800">
        <v>583</v>
      </c>
      <c r="AR3800">
        <v>3633</v>
      </c>
      <c r="AS3800">
        <v>2124893</v>
      </c>
      <c r="AU3800">
        <v>240</v>
      </c>
    </row>
    <row r="3801" spans="1:47" x14ac:dyDescent="0.2">
      <c r="A3801" s="143">
        <v>42472</v>
      </c>
    </row>
    <row r="3802" spans="1:47" x14ac:dyDescent="0.2">
      <c r="A3802" s="143">
        <v>42474</v>
      </c>
      <c r="B3802">
        <v>2</v>
      </c>
      <c r="C3802">
        <v>91</v>
      </c>
      <c r="D3802">
        <v>2800</v>
      </c>
      <c r="E3802">
        <v>244300</v>
      </c>
      <c r="F3802">
        <v>31</v>
      </c>
      <c r="G3802">
        <v>145</v>
      </c>
      <c r="H3802">
        <v>3975</v>
      </c>
      <c r="I3802">
        <v>576350</v>
      </c>
      <c r="J3802">
        <v>52</v>
      </c>
      <c r="K3802">
        <v>161</v>
      </c>
      <c r="L3802">
        <v>3883</v>
      </c>
      <c r="M3802">
        <v>625050</v>
      </c>
      <c r="N3802">
        <v>20</v>
      </c>
      <c r="O3802">
        <v>192</v>
      </c>
      <c r="P3802">
        <v>3700</v>
      </c>
      <c r="Q3802">
        <v>710400</v>
      </c>
      <c r="V3802">
        <v>25</v>
      </c>
      <c r="W3802">
        <v>271</v>
      </c>
      <c r="X3802">
        <v>3800</v>
      </c>
      <c r="Y3802">
        <v>1029800</v>
      </c>
      <c r="Z3802">
        <v>36</v>
      </c>
      <c r="AA3802">
        <v>293</v>
      </c>
      <c r="AB3802">
        <v>3650</v>
      </c>
      <c r="AC3802">
        <v>1069450</v>
      </c>
      <c r="AD3802">
        <v>18</v>
      </c>
      <c r="AE3802">
        <v>334</v>
      </c>
      <c r="AF3802">
        <v>3860</v>
      </c>
      <c r="AG3802">
        <v>1289240</v>
      </c>
      <c r="AH3802">
        <v>18</v>
      </c>
      <c r="AI3802">
        <v>389</v>
      </c>
      <c r="AJ3802">
        <v>3860</v>
      </c>
      <c r="AK3802">
        <v>1501540</v>
      </c>
      <c r="AP3802">
        <v>6</v>
      </c>
      <c r="AQ3802">
        <v>688</v>
      </c>
      <c r="AR3802">
        <v>3570</v>
      </c>
      <c r="AS3802">
        <v>2450620</v>
      </c>
      <c r="AU3802">
        <v>543</v>
      </c>
    </row>
    <row r="3803" spans="1:47" x14ac:dyDescent="0.2">
      <c r="A3803" s="143">
        <v>42479</v>
      </c>
    </row>
    <row r="3804" spans="1:47" x14ac:dyDescent="0.2">
      <c r="A3804" s="143">
        <v>42481</v>
      </c>
      <c r="F3804">
        <v>35</v>
      </c>
      <c r="G3804">
        <v>137</v>
      </c>
      <c r="H3804">
        <v>3925</v>
      </c>
      <c r="I3804">
        <v>537675</v>
      </c>
      <c r="J3804">
        <v>67</v>
      </c>
      <c r="K3804">
        <v>171</v>
      </c>
      <c r="L3804">
        <v>4017</v>
      </c>
      <c r="M3804">
        <v>685433</v>
      </c>
      <c r="N3804">
        <v>69</v>
      </c>
      <c r="O3804">
        <v>207</v>
      </c>
      <c r="P3804">
        <v>4000</v>
      </c>
      <c r="Q3804">
        <v>825833</v>
      </c>
      <c r="R3804">
        <v>23</v>
      </c>
      <c r="S3804">
        <v>236</v>
      </c>
      <c r="T3804">
        <v>3950</v>
      </c>
      <c r="U3804">
        <v>932200</v>
      </c>
      <c r="Z3804">
        <v>59</v>
      </c>
      <c r="AA3804">
        <v>298</v>
      </c>
      <c r="AB3804">
        <v>3620</v>
      </c>
      <c r="AC3804">
        <v>1079980</v>
      </c>
      <c r="AD3804">
        <v>31</v>
      </c>
      <c r="AE3804">
        <v>334</v>
      </c>
      <c r="AF3804">
        <v>3680</v>
      </c>
      <c r="AG3804">
        <v>1231030</v>
      </c>
      <c r="AL3804">
        <v>1</v>
      </c>
      <c r="AM3804">
        <v>418</v>
      </c>
      <c r="AN3804">
        <v>3540</v>
      </c>
      <c r="AO3804">
        <v>1479720</v>
      </c>
      <c r="AP3804">
        <v>3</v>
      </c>
      <c r="AQ3804">
        <v>573</v>
      </c>
      <c r="AR3804">
        <v>3547</v>
      </c>
      <c r="AS3804">
        <v>2042080</v>
      </c>
      <c r="AU3804">
        <v>414</v>
      </c>
    </row>
    <row r="3805" spans="1:47" x14ac:dyDescent="0.2">
      <c r="A3805" s="143">
        <v>43581</v>
      </c>
      <c r="AU3805">
        <v>2</v>
      </c>
    </row>
    <row r="3806" spans="1:47" ht="15" x14ac:dyDescent="0.25">
      <c r="A3806" s="234">
        <v>42489</v>
      </c>
      <c r="B3806" s="244"/>
      <c r="C3806" s="244"/>
      <c r="D3806" s="244"/>
      <c r="E3806" s="244"/>
      <c r="F3806" s="244">
        <v>34</v>
      </c>
      <c r="G3806" s="244">
        <v>142</v>
      </c>
      <c r="H3806" s="244">
        <v>4150</v>
      </c>
      <c r="I3806" s="244">
        <v>591750</v>
      </c>
      <c r="J3806" s="244">
        <v>60</v>
      </c>
      <c r="K3806" s="244">
        <v>165</v>
      </c>
      <c r="L3806" s="244">
        <v>4367</v>
      </c>
      <c r="M3806" s="244">
        <v>725833</v>
      </c>
      <c r="N3806" s="244">
        <v>83</v>
      </c>
      <c r="O3806" s="244">
        <v>201</v>
      </c>
      <c r="P3806" s="244">
        <v>4080</v>
      </c>
      <c r="Q3806" s="244">
        <v>821250</v>
      </c>
      <c r="R3806" s="244">
        <v>1</v>
      </c>
      <c r="S3806" s="244">
        <v>244</v>
      </c>
      <c r="T3806" s="244">
        <v>3800</v>
      </c>
      <c r="U3806" s="244">
        <v>927200</v>
      </c>
      <c r="V3806" s="244"/>
      <c r="W3806" s="244"/>
      <c r="X3806" s="244"/>
      <c r="Y3806" s="244"/>
      <c r="Z3806" s="244"/>
      <c r="AA3806" s="244"/>
      <c r="AB3806" s="244"/>
      <c r="AC3806" s="244"/>
      <c r="AD3806" s="244">
        <v>18</v>
      </c>
      <c r="AE3806" s="244">
        <v>359</v>
      </c>
      <c r="AF3806" s="244">
        <v>3950</v>
      </c>
      <c r="AG3806" s="244">
        <v>1418050</v>
      </c>
      <c r="AH3806" s="244"/>
      <c r="AI3806" s="244"/>
      <c r="AJ3806" s="244"/>
      <c r="AK3806" s="244"/>
      <c r="AL3806" s="244"/>
      <c r="AM3806" s="244"/>
      <c r="AN3806" s="244"/>
      <c r="AO3806" s="244"/>
      <c r="AP3806" s="244">
        <v>1</v>
      </c>
      <c r="AQ3806" s="244">
        <v>526</v>
      </c>
      <c r="AR3806" s="244">
        <v>3700</v>
      </c>
      <c r="AS3806" s="244">
        <v>1946200</v>
      </c>
      <c r="AU3806" s="244">
        <v>331</v>
      </c>
    </row>
    <row r="3807" spans="1:47" ht="15" x14ac:dyDescent="0.25">
      <c r="A3807" s="234">
        <v>42465</v>
      </c>
      <c r="B3807" s="244">
        <v>43</v>
      </c>
      <c r="C3807" s="244">
        <v>139</v>
      </c>
      <c r="D3807" s="244">
        <v>3800</v>
      </c>
      <c r="E3807" s="244">
        <v>534298</v>
      </c>
      <c r="F3807" s="244"/>
      <c r="G3807" s="244"/>
      <c r="H3807" s="244"/>
      <c r="I3807" s="244"/>
      <c r="J3807" s="244">
        <v>146</v>
      </c>
      <c r="K3807" s="244">
        <v>161</v>
      </c>
      <c r="L3807" s="244">
        <v>3950</v>
      </c>
      <c r="M3807" s="244">
        <v>642234</v>
      </c>
      <c r="N3807" s="244">
        <v>209</v>
      </c>
      <c r="O3807" s="244">
        <v>196</v>
      </c>
      <c r="P3807" s="244">
        <v>3800</v>
      </c>
      <c r="Q3807" s="244">
        <v>755176</v>
      </c>
      <c r="R3807" s="244">
        <v>81</v>
      </c>
      <c r="S3807" s="244">
        <v>232</v>
      </c>
      <c r="T3807" s="244">
        <v>3780</v>
      </c>
      <c r="U3807" s="244">
        <v>892223</v>
      </c>
      <c r="V3807" s="244">
        <v>44</v>
      </c>
      <c r="W3807" s="244">
        <v>269</v>
      </c>
      <c r="X3807" s="244">
        <v>3700</v>
      </c>
      <c r="Y3807" s="244">
        <v>991464</v>
      </c>
      <c r="Z3807" s="244">
        <v>55</v>
      </c>
      <c r="AA3807" s="244">
        <v>291</v>
      </c>
      <c r="AB3807" s="244">
        <v>3594</v>
      </c>
      <c r="AC3807" s="244">
        <v>1055807</v>
      </c>
      <c r="AD3807" s="244">
        <v>17</v>
      </c>
      <c r="AE3807" s="244">
        <v>323</v>
      </c>
      <c r="AF3807" s="244">
        <v>3520</v>
      </c>
      <c r="AG3807" s="244">
        <v>1198832</v>
      </c>
      <c r="AH3807" s="244">
        <v>34</v>
      </c>
      <c r="AI3807" s="244">
        <v>383</v>
      </c>
      <c r="AJ3807" s="244">
        <v>3515</v>
      </c>
      <c r="AK3807" s="244">
        <v>1393455</v>
      </c>
      <c r="AL3807" s="244">
        <v>5</v>
      </c>
      <c r="AM3807" s="244">
        <v>546</v>
      </c>
      <c r="AN3807" s="244">
        <v>3450</v>
      </c>
      <c r="AO3807" s="244">
        <v>1949880</v>
      </c>
      <c r="AP3807" s="244">
        <v>13</v>
      </c>
      <c r="AQ3807" s="244">
        <v>594</v>
      </c>
      <c r="AR3807" s="244">
        <v>3450</v>
      </c>
      <c r="AS3807" s="244">
        <v>1968220</v>
      </c>
      <c r="AU3807" s="244">
        <v>192</v>
      </c>
    </row>
    <row r="3808" spans="1:47" ht="15" x14ac:dyDescent="0.25">
      <c r="A3808" s="234">
        <v>42472</v>
      </c>
      <c r="B3808" s="244">
        <v>8</v>
      </c>
      <c r="C3808" s="244">
        <v>111</v>
      </c>
      <c r="D3808" s="244">
        <v>3950</v>
      </c>
      <c r="E3808" s="244">
        <v>438630</v>
      </c>
      <c r="F3808" s="244">
        <v>133</v>
      </c>
      <c r="G3808" s="244">
        <v>141</v>
      </c>
      <c r="H3808" s="244">
        <v>4075</v>
      </c>
      <c r="I3808" s="244">
        <f>H3808*G3808</f>
        <v>574575</v>
      </c>
      <c r="J3808" s="244">
        <v>119</v>
      </c>
      <c r="K3808" s="244">
        <v>169</v>
      </c>
      <c r="L3808" s="244">
        <v>4008</v>
      </c>
      <c r="M3808" s="244">
        <f>L3808*K3808</f>
        <v>677352</v>
      </c>
      <c r="N3808" s="244">
        <v>232</v>
      </c>
      <c r="O3808" s="244">
        <v>197</v>
      </c>
      <c r="P3808" s="244">
        <v>3880</v>
      </c>
      <c r="Q3808" s="244">
        <f>P3808*O3808</f>
        <v>764360</v>
      </c>
      <c r="R3808" s="244">
        <v>117</v>
      </c>
      <c r="S3808" s="244">
        <v>233</v>
      </c>
      <c r="T3808" s="244">
        <v>3760</v>
      </c>
      <c r="U3808" s="244">
        <f>T3808*S3808</f>
        <v>876080</v>
      </c>
      <c r="V3808" s="244">
        <v>46</v>
      </c>
      <c r="W3808" s="244">
        <v>281</v>
      </c>
      <c r="X3808" s="244">
        <v>3643</v>
      </c>
      <c r="Y3808" s="244">
        <f>X3808*W3808</f>
        <v>1023683</v>
      </c>
      <c r="Z3808" s="244">
        <v>19</v>
      </c>
      <c r="AA3808" s="244">
        <v>305</v>
      </c>
      <c r="AB3808" s="244">
        <v>3775</v>
      </c>
      <c r="AC3808" s="244">
        <f>AB3808*AA3808</f>
        <v>1151375</v>
      </c>
      <c r="AD3808" s="244">
        <v>17</v>
      </c>
      <c r="AE3808" s="244">
        <v>354</v>
      </c>
      <c r="AF3808" s="244">
        <v>3850</v>
      </c>
      <c r="AG3808" s="244">
        <v>1364209</v>
      </c>
      <c r="AH3808" s="244"/>
      <c r="AI3808" s="244"/>
      <c r="AJ3808" s="244"/>
      <c r="AK3808" s="244"/>
      <c r="AL3808" s="244">
        <v>12</v>
      </c>
      <c r="AM3808" s="244">
        <v>513</v>
      </c>
      <c r="AN3808" s="244">
        <v>3700</v>
      </c>
      <c r="AO3808" s="244">
        <v>1935226</v>
      </c>
      <c r="AP3808" s="244">
        <v>10</v>
      </c>
      <c r="AQ3808" s="244">
        <v>692</v>
      </c>
      <c r="AR3808" s="244">
        <v>3880</v>
      </c>
      <c r="AS3808" s="244">
        <f>AR3808*AQ3808</f>
        <v>2684960</v>
      </c>
      <c r="AU3808" s="244">
        <v>284</v>
      </c>
    </row>
    <row r="3809" spans="1:47" ht="15" x14ac:dyDescent="0.25">
      <c r="A3809" s="143">
        <v>42479</v>
      </c>
      <c r="B3809">
        <v>29</v>
      </c>
      <c r="C3809">
        <v>121</v>
      </c>
      <c r="D3809">
        <v>3800</v>
      </c>
      <c r="E3809">
        <v>483062</v>
      </c>
      <c r="J3809">
        <v>130</v>
      </c>
      <c r="K3809">
        <v>137</v>
      </c>
      <c r="L3809">
        <v>3850</v>
      </c>
      <c r="M3809">
        <v>383312</v>
      </c>
      <c r="N3809">
        <v>139</v>
      </c>
      <c r="O3809">
        <v>199</v>
      </c>
      <c r="P3809">
        <v>3800</v>
      </c>
      <c r="Q3809">
        <v>787495</v>
      </c>
      <c r="R3809">
        <v>143</v>
      </c>
      <c r="S3809">
        <v>230</v>
      </c>
      <c r="T3809">
        <v>3800</v>
      </c>
      <c r="U3809">
        <f>T3809*S3809</f>
        <v>874000</v>
      </c>
      <c r="V3809">
        <v>96</v>
      </c>
      <c r="W3809">
        <v>289</v>
      </c>
      <c r="X3809">
        <v>2819</v>
      </c>
      <c r="Y3809">
        <v>1033211</v>
      </c>
      <c r="Z3809">
        <v>71</v>
      </c>
      <c r="AA3809">
        <v>298</v>
      </c>
      <c r="AB3809">
        <v>3650</v>
      </c>
      <c r="AC3809">
        <v>1108054</v>
      </c>
      <c r="AL3809">
        <v>15</v>
      </c>
      <c r="AM3809">
        <v>412</v>
      </c>
      <c r="AN3809">
        <v>3900</v>
      </c>
      <c r="AO3809">
        <v>1805780</v>
      </c>
      <c r="AP3809">
        <v>4</v>
      </c>
      <c r="AQ3809">
        <v>530</v>
      </c>
      <c r="AR3809">
        <v>3925</v>
      </c>
      <c r="AS3809">
        <v>2103350</v>
      </c>
      <c r="AU3809" s="244">
        <v>580</v>
      </c>
    </row>
    <row r="3810" spans="1:47" ht="15" x14ac:dyDescent="0.25">
      <c r="A3810" s="143">
        <v>42486</v>
      </c>
      <c r="B3810">
        <v>3</v>
      </c>
      <c r="C3810">
        <v>126</v>
      </c>
      <c r="D3810">
        <v>3875</v>
      </c>
      <c r="E3810">
        <v>487200</v>
      </c>
      <c r="F3810">
        <v>92</v>
      </c>
      <c r="G3810">
        <v>148</v>
      </c>
      <c r="H3810">
        <v>3875</v>
      </c>
      <c r="I3810">
        <v>587780</v>
      </c>
      <c r="J3810">
        <v>152</v>
      </c>
      <c r="K3810">
        <v>167</v>
      </c>
      <c r="L3810">
        <v>3912</v>
      </c>
      <c r="M3810">
        <v>559345</v>
      </c>
      <c r="N3810">
        <v>138</v>
      </c>
      <c r="O3810">
        <v>199</v>
      </c>
      <c r="P3810">
        <v>3828</v>
      </c>
      <c r="Q3810">
        <v>785230</v>
      </c>
      <c r="R3810">
        <v>41</v>
      </c>
      <c r="S3810">
        <v>238</v>
      </c>
      <c r="T3810">
        <v>3750</v>
      </c>
      <c r="U3810">
        <v>903288</v>
      </c>
      <c r="V3810">
        <v>2</v>
      </c>
      <c r="W3810">
        <v>277</v>
      </c>
      <c r="X3810">
        <v>3600</v>
      </c>
      <c r="Y3810">
        <v>997200</v>
      </c>
      <c r="Z3810">
        <v>21</v>
      </c>
      <c r="AA3810">
        <v>290</v>
      </c>
      <c r="AB3810">
        <v>3950</v>
      </c>
      <c r="AC3810">
        <v>1143995</v>
      </c>
      <c r="AP3810">
        <v>10</v>
      </c>
      <c r="AQ3810">
        <v>724</v>
      </c>
      <c r="AR3810">
        <v>4000</v>
      </c>
      <c r="AS3810">
        <v>2847580</v>
      </c>
      <c r="AU3810" s="244">
        <v>266</v>
      </c>
    </row>
    <row r="3811" spans="1:47" ht="15" x14ac:dyDescent="0.25">
      <c r="A3811" s="51">
        <v>42489</v>
      </c>
      <c r="AP3811" s="244">
        <v>2</v>
      </c>
      <c r="AQ3811" s="244">
        <v>675</v>
      </c>
      <c r="AR3811" s="244">
        <v>3750</v>
      </c>
      <c r="AS3811" s="244">
        <v>2530800</v>
      </c>
    </row>
    <row r="3813" spans="1:47" x14ac:dyDescent="0.2">
      <c r="A3813" s="51">
        <v>42493</v>
      </c>
      <c r="N3813">
        <v>5</v>
      </c>
      <c r="O3813">
        <v>180</v>
      </c>
      <c r="P3813">
        <v>3550</v>
      </c>
      <c r="Q3813">
        <v>639000</v>
      </c>
      <c r="Z3813">
        <v>114</v>
      </c>
      <c r="AA3813">
        <v>280</v>
      </c>
      <c r="AB3813">
        <v>3900</v>
      </c>
      <c r="AC3813">
        <v>1092000</v>
      </c>
      <c r="AP3813">
        <v>1</v>
      </c>
      <c r="AQ3813">
        <v>634</v>
      </c>
      <c r="AR3813">
        <v>3740</v>
      </c>
      <c r="AS3813">
        <v>2371160</v>
      </c>
      <c r="AU3813">
        <v>17</v>
      </c>
    </row>
    <row r="3814" spans="1:47" x14ac:dyDescent="0.2">
      <c r="A3814" s="51">
        <v>42495</v>
      </c>
      <c r="F3814">
        <v>32</v>
      </c>
      <c r="G3814">
        <v>141</v>
      </c>
      <c r="H3814">
        <v>4217</v>
      </c>
      <c r="I3814">
        <v>592767</v>
      </c>
      <c r="J3814">
        <v>30</v>
      </c>
      <c r="K3814">
        <v>168</v>
      </c>
      <c r="L3814">
        <v>4350</v>
      </c>
      <c r="M3814">
        <v>729375</v>
      </c>
      <c r="N3814">
        <v>76</v>
      </c>
      <c r="O3814">
        <v>193</v>
      </c>
      <c r="P3814">
        <v>4450</v>
      </c>
      <c r="Q3814">
        <v>857562</v>
      </c>
      <c r="R3814">
        <v>24</v>
      </c>
      <c r="S3814">
        <v>225</v>
      </c>
      <c r="T3814">
        <v>4250</v>
      </c>
      <c r="U3814">
        <v>956250</v>
      </c>
      <c r="V3814">
        <v>20</v>
      </c>
      <c r="W3814">
        <v>266</v>
      </c>
      <c r="X3814">
        <v>4450</v>
      </c>
      <c r="Y3814">
        <v>1183700</v>
      </c>
      <c r="Z3814">
        <v>18</v>
      </c>
      <c r="AA3814">
        <v>304</v>
      </c>
      <c r="AB3814">
        <v>4260</v>
      </c>
      <c r="AC3814">
        <v>1295040</v>
      </c>
      <c r="AP3814">
        <v>5</v>
      </c>
      <c r="AQ3814">
        <v>634</v>
      </c>
      <c r="AR3814">
        <v>4256</v>
      </c>
      <c r="AS3814">
        <v>2701608</v>
      </c>
      <c r="AU3814">
        <v>376</v>
      </c>
    </row>
    <row r="3815" spans="1:47" x14ac:dyDescent="0.2">
      <c r="A3815" s="51">
        <v>42500</v>
      </c>
      <c r="N3815">
        <v>2</v>
      </c>
      <c r="O3815">
        <v>183</v>
      </c>
      <c r="P3815">
        <v>3900</v>
      </c>
      <c r="Q3815">
        <v>713700</v>
      </c>
      <c r="AP3815">
        <v>2</v>
      </c>
      <c r="AQ3815">
        <v>561</v>
      </c>
      <c r="AR3815">
        <v>3930</v>
      </c>
      <c r="AS3815">
        <v>2196920</v>
      </c>
      <c r="AU3815">
        <v>28</v>
      </c>
    </row>
    <row r="3816" spans="1:47" x14ac:dyDescent="0.2">
      <c r="A3816" s="51">
        <v>42502</v>
      </c>
      <c r="F3816">
        <v>5</v>
      </c>
      <c r="G3816">
        <v>138</v>
      </c>
      <c r="H3816">
        <v>3900</v>
      </c>
      <c r="I3816">
        <v>538200</v>
      </c>
      <c r="J3816">
        <v>31</v>
      </c>
      <c r="K3816">
        <v>164</v>
      </c>
      <c r="L3816">
        <v>4188</v>
      </c>
      <c r="M3816">
        <v>684275</v>
      </c>
      <c r="N3816">
        <v>2</v>
      </c>
      <c r="O3816">
        <v>189</v>
      </c>
      <c r="P3816">
        <v>4100</v>
      </c>
      <c r="Q3816">
        <v>774900</v>
      </c>
      <c r="R3816">
        <v>54</v>
      </c>
      <c r="S3816">
        <v>265</v>
      </c>
      <c r="T3816">
        <v>4383</v>
      </c>
      <c r="U3816">
        <v>1162467</v>
      </c>
      <c r="V3816">
        <v>6</v>
      </c>
      <c r="W3816">
        <v>307</v>
      </c>
      <c r="X3816">
        <v>4080</v>
      </c>
      <c r="Y3816">
        <v>1252560</v>
      </c>
      <c r="Z3816">
        <v>20</v>
      </c>
      <c r="AA3816">
        <v>345</v>
      </c>
      <c r="AB3816">
        <v>4150</v>
      </c>
      <c r="AC3816">
        <v>1433250</v>
      </c>
      <c r="AD3816">
        <v>45</v>
      </c>
      <c r="AE3816">
        <v>389</v>
      </c>
      <c r="AF3816">
        <v>4235</v>
      </c>
      <c r="AG3816">
        <v>1647120</v>
      </c>
      <c r="AL3816">
        <v>5</v>
      </c>
      <c r="AM3816">
        <v>446</v>
      </c>
      <c r="AN3816">
        <v>4280</v>
      </c>
      <c r="AO3816">
        <v>1908880</v>
      </c>
      <c r="AP3816">
        <v>4</v>
      </c>
      <c r="AQ3816">
        <v>640</v>
      </c>
      <c r="AR3816">
        <v>4075</v>
      </c>
      <c r="AS3816">
        <v>2617380</v>
      </c>
      <c r="AU3816">
        <v>346</v>
      </c>
    </row>
    <row r="3817" spans="1:47" x14ac:dyDescent="0.2">
      <c r="A3817" s="51">
        <v>42509</v>
      </c>
      <c r="B3817">
        <v>2</v>
      </c>
      <c r="C3817">
        <v>125</v>
      </c>
      <c r="D3817">
        <v>4300</v>
      </c>
      <c r="E3817">
        <v>537500</v>
      </c>
      <c r="F3817">
        <v>18</v>
      </c>
      <c r="G3817">
        <v>158</v>
      </c>
      <c r="H3817">
        <v>4283</v>
      </c>
      <c r="I3817">
        <v>678250</v>
      </c>
      <c r="J3817">
        <v>57</v>
      </c>
      <c r="K3817">
        <v>199</v>
      </c>
      <c r="L3817">
        <v>4320</v>
      </c>
      <c r="M3817">
        <v>858320</v>
      </c>
      <c r="N3817">
        <v>34</v>
      </c>
      <c r="O3817">
        <v>230</v>
      </c>
      <c r="P3817">
        <v>4333</v>
      </c>
      <c r="Q3817">
        <v>997867</v>
      </c>
      <c r="R3817">
        <v>44</v>
      </c>
      <c r="S3817">
        <v>264</v>
      </c>
      <c r="T3817">
        <v>4645</v>
      </c>
      <c r="U3817">
        <v>1226215</v>
      </c>
      <c r="AD3817">
        <v>1</v>
      </c>
      <c r="AE3817">
        <v>332</v>
      </c>
      <c r="AF3817">
        <v>3950</v>
      </c>
      <c r="AG3817">
        <v>1311400</v>
      </c>
      <c r="AH3817">
        <v>16</v>
      </c>
      <c r="AI3817">
        <v>387</v>
      </c>
      <c r="AJ3817">
        <v>4800</v>
      </c>
      <c r="AK3817">
        <v>1857600</v>
      </c>
      <c r="AL3817">
        <v>2</v>
      </c>
      <c r="AM3817">
        <v>420</v>
      </c>
      <c r="AN3817">
        <v>4440</v>
      </c>
      <c r="AO3817">
        <v>1864800</v>
      </c>
      <c r="AP3817">
        <v>6</v>
      </c>
      <c r="AQ3817">
        <v>547</v>
      </c>
      <c r="AR3817">
        <v>4364</v>
      </c>
      <c r="AS3817">
        <v>2391728</v>
      </c>
      <c r="AU3817">
        <v>547</v>
      </c>
    </row>
    <row r="3818" spans="1:47" x14ac:dyDescent="0.2">
      <c r="A3818" s="51">
        <v>42516</v>
      </c>
      <c r="F3818">
        <v>10</v>
      </c>
      <c r="G3818">
        <v>130</v>
      </c>
      <c r="H3818">
        <v>4400</v>
      </c>
      <c r="I3818">
        <v>572000</v>
      </c>
      <c r="J3818">
        <v>61</v>
      </c>
      <c r="K3818">
        <v>161</v>
      </c>
      <c r="L3818">
        <v>4683</v>
      </c>
      <c r="M3818">
        <v>757067</v>
      </c>
      <c r="N3818">
        <v>69</v>
      </c>
      <c r="O3818">
        <v>208</v>
      </c>
      <c r="P3818">
        <v>4700</v>
      </c>
      <c r="Q3818">
        <v>976067</v>
      </c>
      <c r="R3818">
        <v>47</v>
      </c>
      <c r="S3818">
        <v>229</v>
      </c>
      <c r="T3818">
        <v>4538</v>
      </c>
      <c r="U3818">
        <v>1037475</v>
      </c>
      <c r="V3818">
        <v>44</v>
      </c>
      <c r="W3818">
        <v>262</v>
      </c>
      <c r="X3818">
        <v>4450</v>
      </c>
      <c r="Y3818">
        <v>1166383</v>
      </c>
      <c r="Z3818">
        <v>42</v>
      </c>
      <c r="AA3818">
        <v>293</v>
      </c>
      <c r="AB3818">
        <v>4510</v>
      </c>
      <c r="AC3818">
        <v>1322570</v>
      </c>
      <c r="AD3818">
        <v>31</v>
      </c>
      <c r="AE3818">
        <v>345</v>
      </c>
      <c r="AF3818">
        <v>4430</v>
      </c>
      <c r="AG3818">
        <v>1528810</v>
      </c>
      <c r="AH3818">
        <v>34</v>
      </c>
      <c r="AI3818">
        <v>386</v>
      </c>
      <c r="AJ3818">
        <v>4347</v>
      </c>
      <c r="AK3818">
        <v>1678693</v>
      </c>
      <c r="AL3818">
        <v>24</v>
      </c>
      <c r="AM3818">
        <v>409</v>
      </c>
      <c r="AN3818">
        <v>4240</v>
      </c>
      <c r="AO3818">
        <v>1737600</v>
      </c>
      <c r="AP3818">
        <v>4</v>
      </c>
      <c r="AQ3818">
        <v>539</v>
      </c>
      <c r="AR3818">
        <v>4413</v>
      </c>
      <c r="AS3818">
        <v>2375600</v>
      </c>
      <c r="AU3818">
        <v>668</v>
      </c>
    </row>
    <row r="3819" spans="1:47" x14ac:dyDescent="0.2">
      <c r="A3819" s="51">
        <v>42493</v>
      </c>
      <c r="B3819">
        <v>22</v>
      </c>
      <c r="C3819">
        <v>106</v>
      </c>
      <c r="D3819">
        <v>3800</v>
      </c>
      <c r="E3819">
        <v>443836</v>
      </c>
      <c r="F3819">
        <v>101</v>
      </c>
      <c r="G3819">
        <v>143</v>
      </c>
      <c r="H3819">
        <v>3931</v>
      </c>
      <c r="I3819">
        <v>579308</v>
      </c>
      <c r="J3819">
        <v>87</v>
      </c>
      <c r="K3819">
        <v>161</v>
      </c>
      <c r="L3819">
        <v>4090</v>
      </c>
      <c r="M3819">
        <v>661506</v>
      </c>
      <c r="N3819">
        <v>132</v>
      </c>
      <c r="O3819">
        <v>199</v>
      </c>
      <c r="P3819">
        <v>3939</v>
      </c>
      <c r="Q3819">
        <v>787577</v>
      </c>
      <c r="R3819">
        <v>24</v>
      </c>
      <c r="S3819">
        <v>246</v>
      </c>
      <c r="T3819">
        <v>3767</v>
      </c>
      <c r="U3819">
        <v>959204</v>
      </c>
      <c r="Z3819">
        <v>239</v>
      </c>
      <c r="AA3819">
        <v>298</v>
      </c>
      <c r="AB3819">
        <v>4080</v>
      </c>
      <c r="AC3819">
        <v>1235648</v>
      </c>
      <c r="AD3819">
        <v>42</v>
      </c>
      <c r="AE3819">
        <v>344</v>
      </c>
      <c r="AF3819">
        <v>3930</v>
      </c>
      <c r="AG3819">
        <v>1398374</v>
      </c>
      <c r="AH3819">
        <v>1</v>
      </c>
      <c r="AI3819">
        <v>372</v>
      </c>
      <c r="AJ3819">
        <v>3850</v>
      </c>
      <c r="AK3819">
        <v>1432200</v>
      </c>
      <c r="AL3819">
        <v>1</v>
      </c>
      <c r="AM3819">
        <v>496</v>
      </c>
      <c r="AN3819">
        <v>4000</v>
      </c>
      <c r="AO3819">
        <v>1984000</v>
      </c>
      <c r="AP3819">
        <v>7</v>
      </c>
      <c r="AQ3819">
        <v>625</v>
      </c>
      <c r="AR3819">
        <v>3900</v>
      </c>
      <c r="AS3819">
        <v>2373637</v>
      </c>
      <c r="AU3819">
        <v>262</v>
      </c>
    </row>
    <row r="3820" spans="1:47" x14ac:dyDescent="0.2">
      <c r="A3820" s="51">
        <v>42500</v>
      </c>
      <c r="B3820">
        <v>90</v>
      </c>
      <c r="C3820">
        <v>116</v>
      </c>
      <c r="D3820">
        <v>3957</v>
      </c>
      <c r="E3820">
        <v>496008</v>
      </c>
      <c r="F3820">
        <v>57</v>
      </c>
      <c r="G3820">
        <v>139</v>
      </c>
      <c r="H3820">
        <v>3970</v>
      </c>
      <c r="I3820">
        <v>580168</v>
      </c>
      <c r="J3820">
        <v>141</v>
      </c>
      <c r="K3820">
        <v>159</v>
      </c>
      <c r="L3820">
        <v>3993</v>
      </c>
      <c r="M3820">
        <v>656462</v>
      </c>
      <c r="N3820">
        <v>153</v>
      </c>
      <c r="O3820">
        <v>189</v>
      </c>
      <c r="P3820">
        <v>4222</v>
      </c>
      <c r="Q3820">
        <v>808820</v>
      </c>
      <c r="R3820">
        <v>78</v>
      </c>
      <c r="S3820">
        <v>232</v>
      </c>
      <c r="T3820">
        <v>4050</v>
      </c>
      <c r="U3820">
        <v>953656</v>
      </c>
      <c r="V3820">
        <v>53</v>
      </c>
      <c r="W3820">
        <v>263</v>
      </c>
      <c r="X3820">
        <v>4283</v>
      </c>
      <c r="Y3820">
        <v>1129325</v>
      </c>
      <c r="Z3820">
        <v>59</v>
      </c>
      <c r="AA3820">
        <v>302</v>
      </c>
      <c r="AB3820">
        <v>4120</v>
      </c>
      <c r="AC3820">
        <v>1267171</v>
      </c>
      <c r="AD3820">
        <v>36</v>
      </c>
      <c r="AE3820">
        <v>324</v>
      </c>
      <c r="AF3820">
        <v>4175</v>
      </c>
      <c r="AG3820">
        <v>1353014</v>
      </c>
      <c r="AL3820">
        <v>5</v>
      </c>
      <c r="AM3820">
        <v>522</v>
      </c>
      <c r="AN3820">
        <v>4225</v>
      </c>
      <c r="AO3820">
        <v>2181900</v>
      </c>
      <c r="AP3820">
        <v>12</v>
      </c>
      <c r="AQ3820">
        <v>681</v>
      </c>
      <c r="AR3820">
        <v>4117</v>
      </c>
      <c r="AS3820">
        <v>2851265</v>
      </c>
      <c r="AT3820">
        <v>22</v>
      </c>
      <c r="AU3820">
        <v>13</v>
      </c>
    </row>
    <row r="3821" spans="1:47" x14ac:dyDescent="0.2">
      <c r="A3821" s="51">
        <v>42507</v>
      </c>
      <c r="B3821">
        <v>22</v>
      </c>
      <c r="C3821">
        <v>127</v>
      </c>
      <c r="D3821">
        <v>4350</v>
      </c>
      <c r="E3821">
        <v>550473</v>
      </c>
      <c r="F3821">
        <v>64</v>
      </c>
      <c r="G3821">
        <v>140</v>
      </c>
      <c r="H3821">
        <v>4356</v>
      </c>
      <c r="I3821">
        <v>629159</v>
      </c>
      <c r="J3821">
        <v>82</v>
      </c>
      <c r="K3821">
        <v>172</v>
      </c>
      <c r="L3821">
        <v>4121</v>
      </c>
      <c r="M3821">
        <v>733304</v>
      </c>
      <c r="N3821">
        <v>189</v>
      </c>
      <c r="O3821">
        <v>198</v>
      </c>
      <c r="P3821">
        <v>4246</v>
      </c>
      <c r="Q3821">
        <v>855360</v>
      </c>
      <c r="R3821">
        <v>90</v>
      </c>
      <c r="S3821">
        <v>234</v>
      </c>
      <c r="T3821">
        <v>4185</v>
      </c>
      <c r="U3821">
        <v>1006599</v>
      </c>
      <c r="V3821">
        <v>188</v>
      </c>
      <c r="W3821">
        <v>259</v>
      </c>
      <c r="X3821">
        <v>4375</v>
      </c>
      <c r="Y3821">
        <v>1141679</v>
      </c>
      <c r="Z3821">
        <v>93</v>
      </c>
      <c r="AA3821">
        <v>295</v>
      </c>
      <c r="AB3821">
        <v>3967</v>
      </c>
      <c r="AC3821">
        <v>1188966</v>
      </c>
      <c r="AD3821">
        <v>51</v>
      </c>
      <c r="AE3821">
        <v>331</v>
      </c>
      <c r="AF3821">
        <v>4117</v>
      </c>
      <c r="AG3821">
        <v>1360114</v>
      </c>
      <c r="AH3821">
        <v>1</v>
      </c>
      <c r="AI3821">
        <v>392</v>
      </c>
      <c r="AJ3821">
        <v>4050</v>
      </c>
      <c r="AK3821">
        <v>1587600</v>
      </c>
      <c r="AL3821">
        <v>19</v>
      </c>
      <c r="AM3821">
        <v>427</v>
      </c>
      <c r="AN3821">
        <v>4175</v>
      </c>
      <c r="AO3821">
        <v>1812658</v>
      </c>
      <c r="AP3821">
        <v>4</v>
      </c>
      <c r="AQ3821">
        <v>611</v>
      </c>
      <c r="AR3821">
        <v>4138</v>
      </c>
      <c r="AS3821">
        <v>2533700</v>
      </c>
      <c r="AU3821">
        <v>166</v>
      </c>
    </row>
    <row r="3822" spans="1:47" x14ac:dyDescent="0.2">
      <c r="A3822" s="51">
        <v>42510</v>
      </c>
      <c r="B3822">
        <v>29</v>
      </c>
      <c r="C3822">
        <v>135</v>
      </c>
      <c r="D3822">
        <v>4475</v>
      </c>
      <c r="E3822">
        <v>613303</v>
      </c>
      <c r="J3822">
        <v>50</v>
      </c>
      <c r="K3822">
        <v>170</v>
      </c>
      <c r="L3822">
        <v>4650</v>
      </c>
      <c r="M3822">
        <v>789856</v>
      </c>
      <c r="N3822">
        <v>157</v>
      </c>
      <c r="O3822">
        <v>204</v>
      </c>
      <c r="P3822">
        <v>4693</v>
      </c>
      <c r="Q3822">
        <v>957207</v>
      </c>
      <c r="R3822">
        <v>22</v>
      </c>
      <c r="S3822">
        <v>231</v>
      </c>
      <c r="T3822">
        <v>4700</v>
      </c>
      <c r="U3822">
        <v>1083564</v>
      </c>
      <c r="V3822">
        <v>66</v>
      </c>
      <c r="W3822">
        <v>262</v>
      </c>
      <c r="X3822">
        <v>4175</v>
      </c>
      <c r="Y3822">
        <v>1096430</v>
      </c>
      <c r="AP3822">
        <v>1</v>
      </c>
      <c r="AQ3822">
        <v>628</v>
      </c>
      <c r="AR3822">
        <v>3900</v>
      </c>
      <c r="AS3822">
        <v>2449200</v>
      </c>
      <c r="AU3822">
        <v>2</v>
      </c>
    </row>
    <row r="3823" spans="1:47" x14ac:dyDescent="0.2">
      <c r="A3823" s="51">
        <v>42514</v>
      </c>
      <c r="B3823">
        <v>25</v>
      </c>
      <c r="C3823">
        <v>108</v>
      </c>
      <c r="D3823">
        <v>4610</v>
      </c>
      <c r="E3823">
        <v>491452</v>
      </c>
      <c r="F3823">
        <v>70</v>
      </c>
      <c r="G3823">
        <v>144</v>
      </c>
      <c r="H3823">
        <v>4467</v>
      </c>
      <c r="I3823">
        <v>648251</v>
      </c>
      <c r="J3823">
        <v>126</v>
      </c>
      <c r="K3823">
        <v>170</v>
      </c>
      <c r="L3823">
        <v>4358</v>
      </c>
      <c r="M3823">
        <v>772527</v>
      </c>
      <c r="N3823">
        <v>301</v>
      </c>
      <c r="O3823">
        <v>199</v>
      </c>
      <c r="P3823">
        <v>4439</v>
      </c>
      <c r="Q3823">
        <v>875567</v>
      </c>
      <c r="R3823">
        <v>62</v>
      </c>
      <c r="S3823">
        <v>263</v>
      </c>
      <c r="T3823">
        <v>4050</v>
      </c>
      <c r="U3823">
        <v>1113515</v>
      </c>
      <c r="V3823">
        <v>123</v>
      </c>
      <c r="W3823">
        <v>287</v>
      </c>
      <c r="X3823">
        <v>4173</v>
      </c>
      <c r="Y3823">
        <v>1156851</v>
      </c>
      <c r="Z3823">
        <v>76</v>
      </c>
      <c r="AA3823">
        <v>341</v>
      </c>
      <c r="AB3823">
        <v>4028</v>
      </c>
      <c r="AC3823">
        <v>1426305</v>
      </c>
      <c r="AD3823">
        <v>8</v>
      </c>
      <c r="AE3823">
        <v>390</v>
      </c>
      <c r="AF3823">
        <v>3650</v>
      </c>
      <c r="AG3823">
        <v>1440175</v>
      </c>
      <c r="AL3823">
        <v>18</v>
      </c>
      <c r="AM3823">
        <v>413</v>
      </c>
      <c r="AN3823">
        <v>4250</v>
      </c>
      <c r="AO3823">
        <v>1754306</v>
      </c>
      <c r="AP3823">
        <v>16</v>
      </c>
      <c r="AQ3823">
        <v>573</v>
      </c>
      <c r="AR3823">
        <v>4133</v>
      </c>
      <c r="AS3823">
        <v>2383011</v>
      </c>
      <c r="AT3823">
        <v>167</v>
      </c>
    </row>
    <row r="3824" spans="1:47" x14ac:dyDescent="0.2">
      <c r="A3824" s="51"/>
      <c r="B3824" s="81"/>
      <c r="C3824" s="81"/>
      <c r="D3824" s="81"/>
      <c r="E3824" s="81"/>
      <c r="F3824" s="81"/>
      <c r="G3824" s="81"/>
      <c r="H3824" s="81"/>
      <c r="I3824" s="81"/>
      <c r="J3824" s="81"/>
      <c r="K3824" s="81"/>
      <c r="L3824" s="81"/>
      <c r="M3824" s="81"/>
      <c r="N3824" s="81"/>
      <c r="O3824" s="81"/>
      <c r="P3824" s="81"/>
      <c r="Q3824" s="81"/>
      <c r="R3824" s="81"/>
      <c r="S3824" s="81"/>
      <c r="T3824" s="81"/>
      <c r="U3824" s="81"/>
      <c r="V3824" s="81"/>
      <c r="W3824" s="81"/>
      <c r="X3824" s="81"/>
      <c r="Y3824" s="81"/>
      <c r="Z3824" s="81"/>
      <c r="AA3824" s="81"/>
      <c r="AB3824" s="81"/>
      <c r="AC3824" s="81"/>
      <c r="AD3824" s="81"/>
      <c r="AE3824" s="81"/>
      <c r="AF3824" s="81"/>
      <c r="AG3824" s="81"/>
      <c r="AH3824" s="81"/>
      <c r="AI3824" s="81"/>
      <c r="AJ3824" s="81"/>
      <c r="AK3824" s="81"/>
      <c r="AL3824" s="81"/>
      <c r="AM3824" s="81"/>
      <c r="AN3824" s="81"/>
      <c r="AO3824" s="81"/>
      <c r="AP3824" s="81"/>
      <c r="AQ3824" s="81"/>
      <c r="AR3824" s="81"/>
      <c r="AS3824" s="81"/>
      <c r="AT3824" s="81"/>
      <c r="AU3824" s="81"/>
    </row>
    <row r="3825" spans="1:47" x14ac:dyDescent="0.2">
      <c r="A3825" s="51">
        <v>42522</v>
      </c>
      <c r="B3825">
        <v>8</v>
      </c>
      <c r="C3825">
        <v>102</v>
      </c>
      <c r="D3825">
        <v>4450</v>
      </c>
      <c r="E3825">
        <v>455525</v>
      </c>
      <c r="F3825">
        <v>6</v>
      </c>
      <c r="G3825">
        <v>133</v>
      </c>
      <c r="H3825">
        <v>4300</v>
      </c>
      <c r="I3825">
        <v>633267</v>
      </c>
      <c r="J3825">
        <v>178</v>
      </c>
      <c r="K3825">
        <v>170</v>
      </c>
      <c r="L3825">
        <v>4480</v>
      </c>
      <c r="M3825">
        <v>778428</v>
      </c>
      <c r="N3825">
        <v>131</v>
      </c>
      <c r="O3825">
        <v>206</v>
      </c>
      <c r="P3825">
        <v>4450</v>
      </c>
      <c r="Q3825">
        <v>941660</v>
      </c>
      <c r="R3825">
        <v>156</v>
      </c>
      <c r="S3825">
        <v>241</v>
      </c>
      <c r="T3825">
        <v>4175</v>
      </c>
      <c r="U3825">
        <v>985843</v>
      </c>
      <c r="V3825">
        <v>109</v>
      </c>
      <c r="W3825">
        <v>259</v>
      </c>
      <c r="X3825">
        <v>4700</v>
      </c>
      <c r="Y3825">
        <v>1216830</v>
      </c>
      <c r="Z3825">
        <v>129</v>
      </c>
      <c r="AA3825">
        <v>298</v>
      </c>
      <c r="AB3825">
        <v>4250</v>
      </c>
      <c r="AC3825">
        <v>1296588</v>
      </c>
      <c r="AD3825">
        <v>43</v>
      </c>
      <c r="AE3825">
        <v>321</v>
      </c>
      <c r="AF3825">
        <v>4350</v>
      </c>
      <c r="AG3825">
        <v>1397463</v>
      </c>
      <c r="AH3825">
        <v>23</v>
      </c>
      <c r="AI3825">
        <v>396</v>
      </c>
      <c r="AJ3825">
        <v>4183</v>
      </c>
      <c r="AK3825">
        <v>1734391</v>
      </c>
      <c r="AP3825">
        <v>6</v>
      </c>
      <c r="AQ3825">
        <v>591</v>
      </c>
      <c r="AR3825">
        <v>4122</v>
      </c>
      <c r="AS3825">
        <v>2442497</v>
      </c>
      <c r="AU3825">
        <v>118</v>
      </c>
    </row>
    <row r="3826" spans="1:47" x14ac:dyDescent="0.2">
      <c r="A3826" s="51">
        <v>42524</v>
      </c>
      <c r="F3826">
        <v>20</v>
      </c>
      <c r="G3826">
        <v>149</v>
      </c>
      <c r="H3826">
        <v>4850</v>
      </c>
      <c r="I3826">
        <v>724105</v>
      </c>
      <c r="J3826">
        <v>4</v>
      </c>
      <c r="K3826">
        <v>176</v>
      </c>
      <c r="L3826">
        <v>4600</v>
      </c>
      <c r="M3826">
        <v>811900</v>
      </c>
      <c r="N3826">
        <v>4</v>
      </c>
      <c r="O3826">
        <v>210</v>
      </c>
      <c r="P3826">
        <v>4800</v>
      </c>
      <c r="Q3826">
        <v>1010900</v>
      </c>
      <c r="R3826">
        <v>43</v>
      </c>
      <c r="S3826">
        <v>234</v>
      </c>
      <c r="T3826">
        <v>4577</v>
      </c>
      <c r="U3826">
        <v>1097883</v>
      </c>
      <c r="AD3826">
        <v>17</v>
      </c>
      <c r="AE3826">
        <v>333</v>
      </c>
      <c r="AF3826">
        <v>4220</v>
      </c>
      <c r="AG3826">
        <v>1404019</v>
      </c>
      <c r="AU3826">
        <v>70</v>
      </c>
    </row>
    <row r="3827" spans="1:47" x14ac:dyDescent="0.2">
      <c r="A3827" s="51">
        <v>42529</v>
      </c>
      <c r="B3827">
        <v>15</v>
      </c>
      <c r="C3827">
        <v>119</v>
      </c>
      <c r="D3827">
        <v>4350</v>
      </c>
      <c r="E3827">
        <v>517200</v>
      </c>
      <c r="F3827">
        <v>95</v>
      </c>
      <c r="G3827">
        <v>144</v>
      </c>
      <c r="H3827">
        <v>4725</v>
      </c>
      <c r="I3827">
        <v>666992</v>
      </c>
      <c r="J3827">
        <v>302</v>
      </c>
      <c r="K3827">
        <v>265</v>
      </c>
      <c r="L3827">
        <v>4554</v>
      </c>
      <c r="M3827">
        <v>752831</v>
      </c>
      <c r="N3827">
        <v>424</v>
      </c>
      <c r="O3827">
        <v>201</v>
      </c>
      <c r="P3827">
        <v>4590</v>
      </c>
      <c r="Q3827">
        <v>949271</v>
      </c>
      <c r="R3827">
        <v>373</v>
      </c>
      <c r="S3827">
        <v>240</v>
      </c>
      <c r="T3827">
        <v>4411</v>
      </c>
      <c r="U3827">
        <v>1059883</v>
      </c>
      <c r="V3827">
        <v>266</v>
      </c>
      <c r="W3827">
        <v>264</v>
      </c>
      <c r="X3827">
        <v>4533</v>
      </c>
      <c r="Y3827">
        <v>1198179</v>
      </c>
      <c r="Z3827">
        <v>258</v>
      </c>
      <c r="AA3827">
        <v>295</v>
      </c>
      <c r="AB3827">
        <v>4308</v>
      </c>
      <c r="AC3827">
        <v>1277828</v>
      </c>
      <c r="AD3827">
        <v>64</v>
      </c>
      <c r="AE3827">
        <v>338</v>
      </c>
      <c r="AF3827">
        <v>4000</v>
      </c>
      <c r="AG3827">
        <v>1400645</v>
      </c>
      <c r="AH3827">
        <v>25</v>
      </c>
      <c r="AI3827">
        <v>369</v>
      </c>
      <c r="AJ3827">
        <v>4150</v>
      </c>
      <c r="AK3827">
        <v>1520032</v>
      </c>
      <c r="AL3827">
        <v>18</v>
      </c>
      <c r="AM3827">
        <v>493</v>
      </c>
      <c r="AN3827">
        <v>4342</v>
      </c>
      <c r="AO3827">
        <v>2237029</v>
      </c>
      <c r="AP3827">
        <v>15</v>
      </c>
      <c r="AQ3827">
        <v>594</v>
      </c>
      <c r="AR3827">
        <v>4302</v>
      </c>
      <c r="AS3827">
        <v>2553113</v>
      </c>
    </row>
    <row r="3828" spans="1:47" x14ac:dyDescent="0.2">
      <c r="A3828" s="51">
        <v>42542</v>
      </c>
      <c r="B3828">
        <v>16</v>
      </c>
      <c r="C3828">
        <v>123</v>
      </c>
      <c r="D3828">
        <v>4750</v>
      </c>
      <c r="E3828">
        <v>584844</v>
      </c>
      <c r="F3828">
        <v>57</v>
      </c>
      <c r="G3828">
        <v>146</v>
      </c>
      <c r="H3828">
        <v>4600</v>
      </c>
      <c r="I3828">
        <v>685121</v>
      </c>
      <c r="J3828">
        <v>287</v>
      </c>
      <c r="K3828">
        <v>167</v>
      </c>
      <c r="L3828">
        <v>4704</v>
      </c>
      <c r="M3828">
        <v>804130</v>
      </c>
      <c r="N3828">
        <v>624</v>
      </c>
      <c r="O3828">
        <v>201</v>
      </c>
      <c r="P3828">
        <v>4674</v>
      </c>
      <c r="Q3828">
        <v>946094</v>
      </c>
      <c r="R3828">
        <v>306</v>
      </c>
      <c r="S3828">
        <v>244</v>
      </c>
      <c r="T3828">
        <v>4750</v>
      </c>
      <c r="U3828">
        <v>1159950</v>
      </c>
      <c r="V3828">
        <v>210</v>
      </c>
      <c r="W3828">
        <v>261</v>
      </c>
      <c r="X3828">
        <v>4605</v>
      </c>
      <c r="Y3828">
        <v>1204704</v>
      </c>
      <c r="Z3828">
        <v>171</v>
      </c>
      <c r="AA3828">
        <v>290</v>
      </c>
      <c r="AB3828">
        <v>4500</v>
      </c>
      <c r="AC3828">
        <v>1271455</v>
      </c>
      <c r="AD3828">
        <v>62</v>
      </c>
      <c r="AE3828">
        <v>339</v>
      </c>
      <c r="AF3828">
        <v>4260</v>
      </c>
      <c r="AG3828">
        <v>1488240</v>
      </c>
      <c r="AH3828">
        <v>36</v>
      </c>
      <c r="AI3828">
        <v>389</v>
      </c>
      <c r="AJ3828">
        <v>4525</v>
      </c>
      <c r="AK3828">
        <v>1758342</v>
      </c>
      <c r="AL3828">
        <v>1</v>
      </c>
      <c r="AM3828">
        <v>432</v>
      </c>
      <c r="AN3828">
        <v>3950</v>
      </c>
      <c r="AO3828">
        <v>1706400</v>
      </c>
      <c r="AP3828">
        <v>3</v>
      </c>
      <c r="AQ3828">
        <v>553</v>
      </c>
      <c r="AR3828">
        <v>4077</v>
      </c>
      <c r="AS3828">
        <v>2262993</v>
      </c>
      <c r="AU3828">
        <v>219</v>
      </c>
    </row>
    <row r="3829" spans="1:47" x14ac:dyDescent="0.2">
      <c r="A3829" s="51">
        <v>42549</v>
      </c>
      <c r="F3829">
        <v>207</v>
      </c>
      <c r="G3829">
        <v>143</v>
      </c>
      <c r="H3829">
        <v>4450</v>
      </c>
      <c r="I3829">
        <v>659680</v>
      </c>
      <c r="J3829">
        <v>408</v>
      </c>
      <c r="K3829">
        <v>168</v>
      </c>
      <c r="L3829">
        <v>4825</v>
      </c>
      <c r="M3829">
        <v>812094</v>
      </c>
      <c r="N3829">
        <v>568</v>
      </c>
      <c r="O3829">
        <v>203</v>
      </c>
      <c r="P3829">
        <v>4445</v>
      </c>
      <c r="Q3829">
        <v>920641</v>
      </c>
      <c r="R3829">
        <v>316</v>
      </c>
      <c r="S3829">
        <v>246</v>
      </c>
      <c r="T3829">
        <v>4550</v>
      </c>
      <c r="U3829">
        <v>1117025</v>
      </c>
      <c r="V3829">
        <v>241</v>
      </c>
      <c r="W3829">
        <v>267</v>
      </c>
      <c r="X3829">
        <v>4414</v>
      </c>
      <c r="Y3829">
        <v>1177113</v>
      </c>
      <c r="Z3829">
        <v>224</v>
      </c>
      <c r="AA3829">
        <v>302</v>
      </c>
      <c r="AB3829">
        <v>4337</v>
      </c>
      <c r="AC3829">
        <v>1337536</v>
      </c>
      <c r="AD3829">
        <v>129</v>
      </c>
      <c r="AE3829">
        <v>335</v>
      </c>
      <c r="AF3829">
        <v>4325</v>
      </c>
      <c r="AG3829">
        <v>1492797</v>
      </c>
      <c r="AH3829">
        <v>86</v>
      </c>
      <c r="AI3829">
        <v>373</v>
      </c>
      <c r="AJ3829">
        <v>4452</v>
      </c>
      <c r="AK3829">
        <v>1647050</v>
      </c>
      <c r="AP3829">
        <v>21</v>
      </c>
      <c r="AQ3829">
        <v>593</v>
      </c>
      <c r="AR3829">
        <v>4253</v>
      </c>
      <c r="AS3829">
        <v>2496805</v>
      </c>
      <c r="AU3829">
        <v>205</v>
      </c>
    </row>
    <row r="3830" spans="1:47" x14ac:dyDescent="0.2">
      <c r="A3830" s="249">
        <v>42523</v>
      </c>
      <c r="B3830" s="250">
        <v>38</v>
      </c>
      <c r="C3830" s="250">
        <v>116</v>
      </c>
      <c r="D3830" s="250">
        <v>4467</v>
      </c>
      <c r="E3830" s="250">
        <v>520400</v>
      </c>
      <c r="F3830" s="250">
        <v>64</v>
      </c>
      <c r="G3830" s="250">
        <v>142</v>
      </c>
      <c r="H3830" s="250">
        <v>5050</v>
      </c>
      <c r="I3830" s="250">
        <v>718538</v>
      </c>
      <c r="J3830" s="250">
        <v>54</v>
      </c>
      <c r="K3830" s="250">
        <v>165</v>
      </c>
      <c r="L3830" s="250">
        <v>4900</v>
      </c>
      <c r="M3830" s="250">
        <v>811283</v>
      </c>
      <c r="N3830" s="250">
        <v>248</v>
      </c>
      <c r="O3830" s="250">
        <v>195</v>
      </c>
      <c r="P3830" s="250">
        <v>4880</v>
      </c>
      <c r="Q3830" s="250">
        <v>949320</v>
      </c>
      <c r="R3830" s="250">
        <v>52</v>
      </c>
      <c r="S3830" s="250">
        <v>233</v>
      </c>
      <c r="T3830" s="250">
        <v>4562</v>
      </c>
      <c r="U3830" s="250">
        <v>1064238</v>
      </c>
      <c r="V3830" s="250">
        <v>100</v>
      </c>
      <c r="W3830" s="250">
        <v>263</v>
      </c>
      <c r="X3830" s="250">
        <v>4530</v>
      </c>
      <c r="Y3830" s="250">
        <v>1190590</v>
      </c>
      <c r="Z3830" s="250">
        <v>20</v>
      </c>
      <c r="AA3830" s="250">
        <v>282</v>
      </c>
      <c r="AB3830" s="250">
        <v>4600</v>
      </c>
      <c r="AC3830" s="250">
        <v>1297200</v>
      </c>
      <c r="AD3830" s="250">
        <v>105</v>
      </c>
      <c r="AE3830" s="250">
        <v>328</v>
      </c>
      <c r="AF3830" s="250">
        <v>4600</v>
      </c>
      <c r="AG3830" s="250">
        <v>1510773</v>
      </c>
      <c r="AH3830" s="250">
        <v>31</v>
      </c>
      <c r="AI3830" s="250">
        <v>388</v>
      </c>
      <c r="AJ3830" s="250">
        <v>4280</v>
      </c>
      <c r="AK3830" s="250">
        <v>1662650</v>
      </c>
      <c r="AL3830" s="250">
        <v>14</v>
      </c>
      <c r="AM3830" s="250">
        <v>430</v>
      </c>
      <c r="AN3830" s="250">
        <v>4190</v>
      </c>
      <c r="AO3830" s="250">
        <v>1903740</v>
      </c>
      <c r="AP3830" s="250">
        <v>6</v>
      </c>
      <c r="AQ3830" s="250">
        <v>633</v>
      </c>
      <c r="AR3830" s="250">
        <v>4223</v>
      </c>
      <c r="AS3830" s="250">
        <v>2669793</v>
      </c>
      <c r="AT3830" s="250">
        <v>24</v>
      </c>
      <c r="AU3830" s="250">
        <v>665</v>
      </c>
    </row>
    <row r="3831" spans="1:47" x14ac:dyDescent="0.2">
      <c r="A3831" s="249">
        <v>42528</v>
      </c>
      <c r="B3831" s="250"/>
      <c r="C3831" s="250"/>
      <c r="D3831" s="250"/>
      <c r="E3831" s="250"/>
      <c r="F3831" s="250"/>
      <c r="G3831" s="250"/>
      <c r="H3831" s="250"/>
      <c r="I3831" s="250"/>
      <c r="J3831" s="250"/>
      <c r="K3831" s="250"/>
      <c r="L3831" s="250"/>
      <c r="M3831" s="250"/>
      <c r="N3831" s="250"/>
      <c r="O3831" s="250"/>
      <c r="P3831" s="250"/>
      <c r="Q3831" s="250"/>
      <c r="R3831" s="250"/>
      <c r="S3831" s="250"/>
      <c r="T3831" s="250"/>
      <c r="U3831" s="250"/>
      <c r="V3831" s="250"/>
      <c r="W3831" s="250"/>
      <c r="X3831" s="250"/>
      <c r="Y3831" s="250"/>
      <c r="Z3831" s="250"/>
      <c r="AA3831" s="250"/>
      <c r="AB3831" s="250"/>
      <c r="AC3831" s="250"/>
      <c r="AD3831" s="250"/>
      <c r="AE3831" s="250"/>
      <c r="AF3831" s="250"/>
      <c r="AG3831" s="250"/>
      <c r="AH3831" s="250"/>
      <c r="AI3831" s="250"/>
      <c r="AJ3831" s="250"/>
      <c r="AK3831" s="250"/>
      <c r="AL3831" s="250">
        <v>8</v>
      </c>
      <c r="AM3831" s="250">
        <v>422</v>
      </c>
      <c r="AN3831" s="250">
        <v>4280</v>
      </c>
      <c r="AO3831" s="250">
        <v>1806160</v>
      </c>
      <c r="AP3831" s="250">
        <v>2</v>
      </c>
      <c r="AQ3831" s="250">
        <v>505</v>
      </c>
      <c r="AR3831" s="250">
        <v>4160</v>
      </c>
      <c r="AS3831" s="250">
        <v>2101800</v>
      </c>
      <c r="AT3831" s="250"/>
      <c r="AU3831" s="250"/>
    </row>
    <row r="3832" spans="1:47" x14ac:dyDescent="0.2">
      <c r="A3832" s="249">
        <v>42530</v>
      </c>
      <c r="B3832" s="250">
        <v>17</v>
      </c>
      <c r="C3832" s="250">
        <v>115</v>
      </c>
      <c r="D3832" s="250">
        <v>4700</v>
      </c>
      <c r="E3832" s="250">
        <v>534700</v>
      </c>
      <c r="F3832" s="250">
        <v>1</v>
      </c>
      <c r="G3832" s="250">
        <v>142</v>
      </c>
      <c r="H3832" s="250">
        <v>4800</v>
      </c>
      <c r="I3832" s="250">
        <v>681600</v>
      </c>
      <c r="J3832" s="250">
        <v>108</v>
      </c>
      <c r="K3832" s="250">
        <v>161</v>
      </c>
      <c r="L3832" s="250">
        <v>4821</v>
      </c>
      <c r="M3832" s="250">
        <v>777371</v>
      </c>
      <c r="N3832" s="250">
        <v>295</v>
      </c>
      <c r="O3832" s="250">
        <v>199</v>
      </c>
      <c r="P3832" s="250">
        <v>4661</v>
      </c>
      <c r="Q3832" s="250">
        <v>927964</v>
      </c>
      <c r="R3832" s="250">
        <v>117</v>
      </c>
      <c r="S3832" s="250">
        <v>237</v>
      </c>
      <c r="T3832" s="250">
        <v>4557</v>
      </c>
      <c r="U3832" s="250">
        <v>1079814</v>
      </c>
      <c r="V3832" s="250">
        <v>104</v>
      </c>
      <c r="W3832" s="250">
        <v>260</v>
      </c>
      <c r="X3832" s="250">
        <v>4500</v>
      </c>
      <c r="Y3832" s="250">
        <v>1169958</v>
      </c>
      <c r="Z3832" s="250">
        <v>19</v>
      </c>
      <c r="AA3832" s="250">
        <v>308</v>
      </c>
      <c r="AB3832" s="250">
        <v>4520</v>
      </c>
      <c r="AC3832" s="250">
        <v>1392160</v>
      </c>
      <c r="AD3832" s="250">
        <v>3</v>
      </c>
      <c r="AE3832" s="250">
        <v>327</v>
      </c>
      <c r="AF3832" s="250">
        <v>4350</v>
      </c>
      <c r="AG3832" s="250">
        <v>1422450</v>
      </c>
      <c r="AH3832" s="250"/>
      <c r="AI3832" s="250"/>
      <c r="AJ3832" s="250"/>
      <c r="AK3832" s="250"/>
      <c r="AL3832" s="250">
        <v>2</v>
      </c>
      <c r="AM3832" s="250">
        <v>718</v>
      </c>
      <c r="AN3832" s="250">
        <v>3275</v>
      </c>
      <c r="AO3832" s="250">
        <v>2358200</v>
      </c>
      <c r="AP3832" s="250">
        <v>3</v>
      </c>
      <c r="AQ3832" s="250">
        <v>533</v>
      </c>
      <c r="AR3832" s="250">
        <v>4313</v>
      </c>
      <c r="AS3832" s="250">
        <v>2298067</v>
      </c>
      <c r="AT3832" s="250"/>
      <c r="AU3832" s="250">
        <v>670</v>
      </c>
    </row>
    <row r="3833" spans="1:47" x14ac:dyDescent="0.2">
      <c r="A3833" s="249">
        <v>42535</v>
      </c>
      <c r="B3833" s="250"/>
      <c r="C3833" s="250"/>
      <c r="D3833" s="250"/>
      <c r="E3833" s="250"/>
      <c r="F3833" s="250"/>
      <c r="G3833" s="250"/>
      <c r="H3833" s="250"/>
      <c r="I3833" s="250"/>
      <c r="J3833" s="250"/>
      <c r="K3833" s="250"/>
      <c r="L3833" s="250"/>
      <c r="M3833" s="250"/>
      <c r="N3833" s="250"/>
      <c r="O3833" s="250"/>
      <c r="P3833" s="250"/>
      <c r="Q3833" s="250"/>
      <c r="R3833" s="250"/>
      <c r="S3833" s="250"/>
      <c r="T3833" s="250"/>
      <c r="U3833" s="250"/>
      <c r="V3833" s="250"/>
      <c r="W3833" s="250"/>
      <c r="X3833" s="250"/>
      <c r="Y3833" s="250"/>
      <c r="Z3833" s="250"/>
      <c r="AA3833" s="250"/>
      <c r="AB3833" s="250"/>
      <c r="AC3833" s="250"/>
      <c r="AD3833" s="250"/>
      <c r="AE3833" s="250"/>
      <c r="AF3833" s="250"/>
      <c r="AG3833" s="250"/>
      <c r="AH3833" s="250"/>
      <c r="AI3833" s="250"/>
      <c r="AJ3833" s="250"/>
      <c r="AK3833" s="250"/>
      <c r="AL3833" s="250"/>
      <c r="AM3833" s="250"/>
      <c r="AN3833" s="250"/>
      <c r="AO3833" s="250"/>
      <c r="AP3833" s="250">
        <v>1</v>
      </c>
      <c r="AQ3833" s="250">
        <v>714</v>
      </c>
      <c r="AR3833" s="250">
        <v>4080</v>
      </c>
      <c r="AS3833" s="250">
        <v>2913120</v>
      </c>
      <c r="AT3833" s="250"/>
      <c r="AU3833" s="250"/>
    </row>
    <row r="3834" spans="1:47" x14ac:dyDescent="0.2">
      <c r="A3834" s="249">
        <v>42537</v>
      </c>
      <c r="B3834" s="250"/>
      <c r="C3834" s="250"/>
      <c r="D3834" s="250"/>
      <c r="E3834" s="250"/>
      <c r="F3834" s="250">
        <v>20</v>
      </c>
      <c r="G3834" s="250">
        <v>146</v>
      </c>
      <c r="H3834" s="250">
        <v>4750</v>
      </c>
      <c r="I3834" s="250">
        <v>693500</v>
      </c>
      <c r="J3834" s="250">
        <v>81</v>
      </c>
      <c r="K3834" s="250">
        <v>160</v>
      </c>
      <c r="L3834" s="250">
        <v>4962</v>
      </c>
      <c r="M3834" s="250">
        <v>792725</v>
      </c>
      <c r="N3834" s="250">
        <v>99</v>
      </c>
      <c r="O3834" s="250">
        <v>207</v>
      </c>
      <c r="P3834" s="250">
        <v>4545</v>
      </c>
      <c r="Q3834" s="250">
        <v>939710</v>
      </c>
      <c r="R3834" s="250">
        <v>70</v>
      </c>
      <c r="S3834" s="250">
        <v>228</v>
      </c>
      <c r="T3834" s="250">
        <v>4617</v>
      </c>
      <c r="U3834" s="250">
        <v>1051600</v>
      </c>
      <c r="V3834" s="250">
        <v>137</v>
      </c>
      <c r="W3834" s="250">
        <v>269</v>
      </c>
      <c r="X3834" s="250">
        <v>4570</v>
      </c>
      <c r="Y3834" s="250">
        <v>1229249</v>
      </c>
      <c r="Z3834" s="250">
        <v>173</v>
      </c>
      <c r="AA3834" s="250">
        <v>308</v>
      </c>
      <c r="AB3834" s="250">
        <v>4502</v>
      </c>
      <c r="AC3834" s="250">
        <v>1387096</v>
      </c>
      <c r="AD3834" s="250">
        <v>56</v>
      </c>
      <c r="AE3834" s="250">
        <v>325</v>
      </c>
      <c r="AF3834" s="250">
        <v>4507</v>
      </c>
      <c r="AG3834" s="250">
        <v>1464573</v>
      </c>
      <c r="AH3834" s="250">
        <v>16</v>
      </c>
      <c r="AI3834" s="250">
        <v>368</v>
      </c>
      <c r="AJ3834" s="250">
        <v>4460</v>
      </c>
      <c r="AK3834" s="250">
        <v>1641280</v>
      </c>
      <c r="AL3834" s="250">
        <v>15</v>
      </c>
      <c r="AM3834" s="250">
        <v>436</v>
      </c>
      <c r="AN3834" s="250">
        <v>4290</v>
      </c>
      <c r="AO3834" s="250">
        <v>1868670</v>
      </c>
      <c r="AP3834" s="250"/>
      <c r="AQ3834" s="250"/>
      <c r="AR3834" s="250"/>
      <c r="AS3834" s="250"/>
      <c r="AT3834" s="250"/>
      <c r="AU3834" s="250">
        <v>538</v>
      </c>
    </row>
    <row r="3835" spans="1:47" x14ac:dyDescent="0.2">
      <c r="A3835" s="249">
        <v>42542</v>
      </c>
      <c r="B3835" s="250"/>
      <c r="C3835" s="250"/>
      <c r="D3835" s="250"/>
      <c r="E3835" s="250"/>
      <c r="F3835" s="250"/>
      <c r="G3835" s="250"/>
      <c r="H3835" s="250"/>
      <c r="I3835" s="250"/>
      <c r="J3835" s="250"/>
      <c r="K3835" s="250"/>
      <c r="L3835" s="250"/>
      <c r="M3835" s="250"/>
      <c r="N3835" s="250"/>
      <c r="O3835" s="250"/>
      <c r="P3835" s="250"/>
      <c r="Q3835" s="250"/>
      <c r="R3835" s="250"/>
      <c r="S3835" s="250"/>
      <c r="T3835" s="250"/>
      <c r="U3835" s="250"/>
      <c r="V3835" s="250"/>
      <c r="W3835" s="250"/>
      <c r="X3835" s="250"/>
      <c r="Y3835" s="250"/>
      <c r="Z3835" s="250"/>
      <c r="AA3835" s="250"/>
      <c r="AB3835" s="250"/>
      <c r="AC3835" s="250"/>
      <c r="AD3835" s="250"/>
      <c r="AE3835" s="250"/>
      <c r="AF3835" s="250"/>
      <c r="AG3835" s="250"/>
      <c r="AH3835" s="250"/>
      <c r="AI3835" s="250"/>
      <c r="AJ3835" s="250"/>
      <c r="AK3835" s="250"/>
      <c r="AL3835" s="250"/>
      <c r="AM3835" s="250"/>
      <c r="AN3835" s="250"/>
      <c r="AO3835" s="250"/>
      <c r="AP3835" s="250">
        <v>1</v>
      </c>
      <c r="AQ3835" s="250">
        <v>398</v>
      </c>
      <c r="AR3835" s="250">
        <v>3900</v>
      </c>
      <c r="AS3835" s="250">
        <v>1552200</v>
      </c>
      <c r="AT3835" s="250"/>
      <c r="AU3835" s="250">
        <v>6</v>
      </c>
    </row>
    <row r="3836" spans="1:47" x14ac:dyDescent="0.2">
      <c r="A3836" s="249">
        <v>42544</v>
      </c>
      <c r="B3836" s="250">
        <v>17</v>
      </c>
      <c r="C3836" s="250">
        <v>115</v>
      </c>
      <c r="D3836" s="250">
        <v>4400</v>
      </c>
      <c r="E3836" s="250">
        <v>506000</v>
      </c>
      <c r="F3836" s="250">
        <v>13</v>
      </c>
      <c r="G3836" s="250">
        <v>140</v>
      </c>
      <c r="H3836" s="250">
        <v>4600</v>
      </c>
      <c r="I3836" s="250">
        <v>644250</v>
      </c>
      <c r="J3836" s="250">
        <v>52</v>
      </c>
      <c r="K3836" s="250">
        <v>166</v>
      </c>
      <c r="L3836" s="250">
        <v>4567</v>
      </c>
      <c r="M3836" s="250">
        <v>756433</v>
      </c>
      <c r="N3836" s="250">
        <v>149</v>
      </c>
      <c r="O3836" s="250">
        <v>203</v>
      </c>
      <c r="P3836" s="250">
        <v>4755</v>
      </c>
      <c r="Q3836" s="250">
        <v>964000</v>
      </c>
      <c r="R3836" s="250">
        <v>147</v>
      </c>
      <c r="S3836" s="250">
        <v>237</v>
      </c>
      <c r="T3836" s="250">
        <v>4606</v>
      </c>
      <c r="U3836" s="250">
        <v>1093094</v>
      </c>
      <c r="V3836" s="250">
        <v>63</v>
      </c>
      <c r="W3836" s="250">
        <v>273</v>
      </c>
      <c r="X3836" s="250">
        <v>4750</v>
      </c>
      <c r="Y3836" s="250">
        <v>1295250</v>
      </c>
      <c r="Z3836" s="250">
        <v>112</v>
      </c>
      <c r="AA3836" s="250">
        <v>295</v>
      </c>
      <c r="AB3836" s="250">
        <v>4475</v>
      </c>
      <c r="AC3836" s="250">
        <v>1320717</v>
      </c>
      <c r="AD3836" s="250">
        <v>24</v>
      </c>
      <c r="AE3836" s="250">
        <v>333</v>
      </c>
      <c r="AF3836" s="250">
        <v>4220</v>
      </c>
      <c r="AG3836" s="250">
        <v>1404333</v>
      </c>
      <c r="AH3836" s="250">
        <v>3</v>
      </c>
      <c r="AI3836" s="250">
        <v>378</v>
      </c>
      <c r="AJ3836" s="250">
        <v>4010</v>
      </c>
      <c r="AK3836" s="250">
        <v>1514380</v>
      </c>
      <c r="AL3836" s="250"/>
      <c r="AM3836" s="250"/>
      <c r="AN3836" s="250"/>
      <c r="AO3836" s="250"/>
      <c r="AP3836" s="250">
        <v>8</v>
      </c>
      <c r="AQ3836" s="250">
        <v>611</v>
      </c>
      <c r="AR3836" s="250">
        <v>4015</v>
      </c>
      <c r="AS3836" s="250">
        <v>2464840</v>
      </c>
      <c r="AT3836" s="250">
        <v>31</v>
      </c>
      <c r="AU3836" s="250">
        <v>748</v>
      </c>
    </row>
    <row r="3837" spans="1:47" x14ac:dyDescent="0.2">
      <c r="A3837" s="51"/>
    </row>
    <row r="3838" spans="1:47" x14ac:dyDescent="0.2">
      <c r="A3838" s="143">
        <v>42556</v>
      </c>
      <c r="J3838">
        <v>26</v>
      </c>
      <c r="K3838">
        <v>165</v>
      </c>
      <c r="L3838">
        <v>4500</v>
      </c>
      <c r="M3838">
        <v>742500</v>
      </c>
      <c r="N3838">
        <v>10</v>
      </c>
      <c r="O3838">
        <v>196</v>
      </c>
      <c r="P3838">
        <v>4450</v>
      </c>
      <c r="Q3838">
        <v>872200</v>
      </c>
      <c r="AL3838">
        <v>1</v>
      </c>
      <c r="AM3838">
        <v>716</v>
      </c>
      <c r="AN3838">
        <v>3900</v>
      </c>
      <c r="AO3838">
        <v>2792400</v>
      </c>
      <c r="AU3838">
        <v>27</v>
      </c>
    </row>
    <row r="3839" spans="1:47" x14ac:dyDescent="0.2">
      <c r="A3839" s="143">
        <v>42558</v>
      </c>
      <c r="F3839">
        <v>20</v>
      </c>
      <c r="G3839">
        <v>132</v>
      </c>
      <c r="H3839">
        <v>4700</v>
      </c>
      <c r="I3839">
        <v>620400</v>
      </c>
      <c r="J3839">
        <v>55</v>
      </c>
      <c r="K3839">
        <v>158</v>
      </c>
      <c r="L3839">
        <v>4500</v>
      </c>
      <c r="M3839">
        <v>711600</v>
      </c>
      <c r="N3839">
        <v>315</v>
      </c>
      <c r="O3839">
        <v>196</v>
      </c>
      <c r="P3839">
        <v>4569</v>
      </c>
      <c r="Q3839">
        <v>897772</v>
      </c>
      <c r="R3839">
        <v>233</v>
      </c>
      <c r="S3839">
        <v>231</v>
      </c>
      <c r="T3839">
        <v>4545</v>
      </c>
      <c r="U3839">
        <v>1049975</v>
      </c>
      <c r="V3839">
        <v>151</v>
      </c>
      <c r="W3839">
        <v>266</v>
      </c>
      <c r="X3839">
        <v>4357</v>
      </c>
      <c r="Y3839">
        <v>1157634</v>
      </c>
      <c r="Z3839">
        <v>61</v>
      </c>
      <c r="AA3839">
        <v>305</v>
      </c>
      <c r="AB3839">
        <v>4075</v>
      </c>
      <c r="AC3839">
        <v>1243680</v>
      </c>
      <c r="AD3839">
        <v>20</v>
      </c>
      <c r="AE3839">
        <v>323</v>
      </c>
      <c r="AF3839">
        <v>4300</v>
      </c>
      <c r="AG3839">
        <v>1388900</v>
      </c>
      <c r="AH3839">
        <v>2</v>
      </c>
      <c r="AI3839">
        <v>362</v>
      </c>
      <c r="AJ3839">
        <v>4000</v>
      </c>
      <c r="AK3839">
        <v>1448000</v>
      </c>
      <c r="AP3839">
        <v>3</v>
      </c>
      <c r="AQ3839">
        <v>715</v>
      </c>
      <c r="AR3839">
        <v>4187</v>
      </c>
      <c r="AS3839">
        <v>2990027</v>
      </c>
      <c r="AU3839">
        <v>726</v>
      </c>
    </row>
    <row r="3840" spans="1:47" x14ac:dyDescent="0.2">
      <c r="A3840" s="143">
        <v>42563</v>
      </c>
      <c r="AP3840">
        <v>1</v>
      </c>
      <c r="AQ3840">
        <v>482</v>
      </c>
      <c r="AR3840">
        <v>4100</v>
      </c>
      <c r="AS3840">
        <v>1976200</v>
      </c>
      <c r="AU3840">
        <v>22</v>
      </c>
    </row>
    <row r="3841" spans="1:47" x14ac:dyDescent="0.2">
      <c r="A3841" s="143">
        <v>42570</v>
      </c>
      <c r="AL3841">
        <v>14</v>
      </c>
      <c r="AM3841">
        <v>482</v>
      </c>
      <c r="AN3841">
        <v>4000</v>
      </c>
      <c r="AO3841">
        <v>1928000</v>
      </c>
      <c r="AP3841">
        <v>1</v>
      </c>
      <c r="AQ3841">
        <v>632</v>
      </c>
      <c r="AR3841">
        <v>3940</v>
      </c>
      <c r="AS3841">
        <v>2490080</v>
      </c>
      <c r="AU3841">
        <v>11</v>
      </c>
    </row>
    <row r="3842" spans="1:47" x14ac:dyDescent="0.2">
      <c r="A3842" s="143">
        <v>42572</v>
      </c>
      <c r="J3842">
        <v>57</v>
      </c>
      <c r="K3842">
        <v>159</v>
      </c>
      <c r="L3842">
        <v>4859</v>
      </c>
      <c r="M3842">
        <v>770117</v>
      </c>
      <c r="N3842">
        <v>249</v>
      </c>
      <c r="O3842">
        <v>200</v>
      </c>
      <c r="P3842">
        <v>4827</v>
      </c>
      <c r="Q3842">
        <v>967973</v>
      </c>
      <c r="R3842">
        <v>74</v>
      </c>
      <c r="S3842">
        <v>235</v>
      </c>
      <c r="T3842">
        <v>4788</v>
      </c>
      <c r="U3842">
        <v>1123438</v>
      </c>
      <c r="V3842">
        <v>55</v>
      </c>
      <c r="W3842">
        <v>266</v>
      </c>
      <c r="X3842">
        <v>4407</v>
      </c>
      <c r="Y3842">
        <v>1172040</v>
      </c>
      <c r="Z3842">
        <v>20</v>
      </c>
      <c r="AA3842">
        <v>288</v>
      </c>
      <c r="AB3842">
        <v>4320</v>
      </c>
      <c r="AC3842">
        <v>1244160</v>
      </c>
      <c r="AD3842">
        <v>37</v>
      </c>
      <c r="AE3842">
        <v>334</v>
      </c>
      <c r="AF3842">
        <v>4320</v>
      </c>
      <c r="AG3842">
        <v>1445000</v>
      </c>
      <c r="AH3842">
        <v>18</v>
      </c>
      <c r="AI3842">
        <v>374</v>
      </c>
      <c r="AJ3842">
        <v>4420</v>
      </c>
      <c r="AK3842">
        <v>1653080</v>
      </c>
      <c r="AP3842">
        <v>17</v>
      </c>
      <c r="AQ3842">
        <v>634</v>
      </c>
      <c r="AR3842">
        <v>4247</v>
      </c>
      <c r="AS3842">
        <v>2687567</v>
      </c>
      <c r="AT3842">
        <v>31</v>
      </c>
      <c r="AU3842">
        <v>609</v>
      </c>
    </row>
    <row r="3843" spans="1:47" x14ac:dyDescent="0.2">
      <c r="A3843" s="143">
        <v>42577</v>
      </c>
      <c r="AL3843">
        <v>23</v>
      </c>
      <c r="AM3843">
        <v>460</v>
      </c>
      <c r="AN3843">
        <v>4120</v>
      </c>
      <c r="AO3843">
        <v>1897730</v>
      </c>
      <c r="AU3843">
        <v>42</v>
      </c>
    </row>
    <row r="3844" spans="1:47" x14ac:dyDescent="0.2">
      <c r="A3844" s="143">
        <v>42579</v>
      </c>
      <c r="B3844">
        <v>16</v>
      </c>
      <c r="C3844">
        <v>112</v>
      </c>
      <c r="D3844">
        <v>4700</v>
      </c>
      <c r="E3844">
        <v>526400</v>
      </c>
      <c r="J3844">
        <v>94</v>
      </c>
      <c r="K3844">
        <v>170</v>
      </c>
      <c r="L3844">
        <v>4892</v>
      </c>
      <c r="M3844">
        <v>829075</v>
      </c>
      <c r="N3844">
        <v>165</v>
      </c>
      <c r="O3844">
        <v>201</v>
      </c>
      <c r="P3844">
        <v>4914</v>
      </c>
      <c r="Q3844">
        <v>987079</v>
      </c>
      <c r="R3844">
        <v>47</v>
      </c>
      <c r="S3844">
        <v>240</v>
      </c>
      <c r="T3844">
        <v>4683</v>
      </c>
      <c r="U3844">
        <v>1126367</v>
      </c>
      <c r="V3844">
        <v>197</v>
      </c>
      <c r="W3844">
        <v>264</v>
      </c>
      <c r="X3844">
        <v>4625</v>
      </c>
      <c r="Y3844">
        <v>1220985</v>
      </c>
      <c r="Z3844">
        <v>239</v>
      </c>
      <c r="AA3844">
        <v>303</v>
      </c>
      <c r="AB3844">
        <v>4452</v>
      </c>
      <c r="AC3844">
        <v>1348973</v>
      </c>
      <c r="AD3844">
        <v>87</v>
      </c>
      <c r="AE3844">
        <v>340</v>
      </c>
      <c r="AF3844">
        <v>4257</v>
      </c>
      <c r="AG3844">
        <v>1449293</v>
      </c>
      <c r="AH3844">
        <v>52</v>
      </c>
      <c r="AI3844">
        <v>370</v>
      </c>
      <c r="AJ3844">
        <v>4245</v>
      </c>
      <c r="AK3844">
        <v>1570560</v>
      </c>
      <c r="AL3844">
        <v>1</v>
      </c>
      <c r="AM3844">
        <v>414</v>
      </c>
      <c r="AN3844">
        <v>3900</v>
      </c>
      <c r="AO3844">
        <v>1614600</v>
      </c>
      <c r="AP3844">
        <v>35</v>
      </c>
      <c r="AQ3844">
        <v>561</v>
      </c>
      <c r="AR3844">
        <v>3907</v>
      </c>
      <c r="AS3844">
        <v>2188527</v>
      </c>
      <c r="AU3844">
        <v>879</v>
      </c>
    </row>
    <row r="3845" spans="1:47" x14ac:dyDescent="0.2">
      <c r="A3845" s="143">
        <v>42559</v>
      </c>
      <c r="B3845">
        <v>26</v>
      </c>
      <c r="C3845">
        <v>126</v>
      </c>
      <c r="D3845">
        <v>3985</v>
      </c>
      <c r="E3845">
        <v>566977</v>
      </c>
      <c r="F3845">
        <v>33</v>
      </c>
      <c r="G3845">
        <v>142</v>
      </c>
      <c r="H3845">
        <v>4450</v>
      </c>
      <c r="I3845">
        <v>631900</v>
      </c>
      <c r="J3845">
        <v>50</v>
      </c>
      <c r="K3845">
        <v>170</v>
      </c>
      <c r="L3845">
        <v>4650</v>
      </c>
      <c r="M3845">
        <v>790810</v>
      </c>
      <c r="N3845">
        <v>49</v>
      </c>
      <c r="O3845">
        <v>204</v>
      </c>
      <c r="P3845">
        <v>4180</v>
      </c>
      <c r="Q3845">
        <v>829730</v>
      </c>
      <c r="R3845">
        <v>26</v>
      </c>
      <c r="S3845">
        <v>225</v>
      </c>
      <c r="T3845">
        <v>4500</v>
      </c>
      <c r="U3845">
        <v>1035354</v>
      </c>
      <c r="Z3845">
        <v>4</v>
      </c>
      <c r="AA3845">
        <v>292</v>
      </c>
      <c r="AB3845">
        <v>4300</v>
      </c>
      <c r="AC3845">
        <v>1255600</v>
      </c>
      <c r="AL3845">
        <v>1</v>
      </c>
      <c r="AM3845">
        <v>424</v>
      </c>
      <c r="AN3845">
        <v>3700</v>
      </c>
      <c r="AO3845">
        <v>1588690</v>
      </c>
      <c r="AP3845">
        <v>2</v>
      </c>
      <c r="AQ3845">
        <v>878</v>
      </c>
      <c r="AR3845">
        <v>3525</v>
      </c>
      <c r="AS3845">
        <v>2388100</v>
      </c>
    </row>
    <row r="3846" spans="1:47" x14ac:dyDescent="0.2">
      <c r="A3846" s="51">
        <v>42563</v>
      </c>
      <c r="B3846">
        <v>33</v>
      </c>
      <c r="C3846">
        <v>119</v>
      </c>
      <c r="D3846">
        <v>4225</v>
      </c>
      <c r="E3846">
        <v>478582</v>
      </c>
      <c r="F3846">
        <v>25</v>
      </c>
      <c r="G3846">
        <v>146</v>
      </c>
      <c r="H3846">
        <v>4500</v>
      </c>
      <c r="I3846">
        <v>657720</v>
      </c>
      <c r="J3846">
        <v>292</v>
      </c>
      <c r="K3846">
        <v>173</v>
      </c>
      <c r="L3846">
        <v>4640</v>
      </c>
      <c r="M3846">
        <v>791798</v>
      </c>
      <c r="N3846">
        <v>468</v>
      </c>
      <c r="O3846">
        <v>203</v>
      </c>
      <c r="P3846">
        <v>4460</v>
      </c>
      <c r="Q3846">
        <v>896452</v>
      </c>
      <c r="R3846">
        <v>300</v>
      </c>
      <c r="S3846">
        <v>235</v>
      </c>
      <c r="T3846">
        <v>4425</v>
      </c>
      <c r="U3846">
        <v>1038980</v>
      </c>
      <c r="V3846">
        <v>151</v>
      </c>
      <c r="W3846">
        <v>267</v>
      </c>
      <c r="X3846">
        <v>4400</v>
      </c>
      <c r="Y3846">
        <v>1112243</v>
      </c>
      <c r="Z3846">
        <v>151</v>
      </c>
      <c r="AA3846">
        <v>300</v>
      </c>
      <c r="AB3846">
        <v>4385</v>
      </c>
      <c r="AC3846">
        <v>1290212</v>
      </c>
      <c r="AD3846">
        <v>107</v>
      </c>
      <c r="AE3846">
        <v>333</v>
      </c>
      <c r="AF3846">
        <v>4169</v>
      </c>
      <c r="AG3846">
        <v>1416740</v>
      </c>
      <c r="AH3846">
        <v>14</v>
      </c>
      <c r="AI3846">
        <v>366</v>
      </c>
      <c r="AJ3846">
        <v>4200</v>
      </c>
      <c r="AK3846">
        <v>1535400</v>
      </c>
      <c r="AP3846">
        <v>2</v>
      </c>
      <c r="AQ3846">
        <v>699</v>
      </c>
      <c r="AR3846">
        <v>4350</v>
      </c>
      <c r="AS3846">
        <v>3040800</v>
      </c>
      <c r="AU3846">
        <v>89</v>
      </c>
    </row>
    <row r="3847" spans="1:47" x14ac:dyDescent="0.2">
      <c r="A3847" s="143">
        <v>42570</v>
      </c>
      <c r="B3847">
        <v>13</v>
      </c>
      <c r="C3847">
        <v>122</v>
      </c>
      <c r="D3847">
        <v>4350</v>
      </c>
      <c r="E3847">
        <v>530700</v>
      </c>
      <c r="F3847">
        <v>149</v>
      </c>
      <c r="G3847">
        <v>142</v>
      </c>
      <c r="H3847">
        <v>4600</v>
      </c>
      <c r="I3847">
        <v>634626</v>
      </c>
      <c r="J3847">
        <v>228</v>
      </c>
      <c r="K3847">
        <v>166</v>
      </c>
      <c r="L3847">
        <v>4666</v>
      </c>
      <c r="M3847">
        <v>771769</v>
      </c>
      <c r="N3847">
        <v>342</v>
      </c>
      <c r="O3847">
        <v>198</v>
      </c>
      <c r="P3847">
        <v>4750</v>
      </c>
      <c r="Q3847">
        <v>902358</v>
      </c>
      <c r="R3847">
        <v>159</v>
      </c>
      <c r="S3847">
        <v>233</v>
      </c>
      <c r="T3847">
        <v>4717</v>
      </c>
      <c r="U3847">
        <v>1090554</v>
      </c>
      <c r="V3847">
        <v>43</v>
      </c>
      <c r="W3847">
        <v>256</v>
      </c>
      <c r="X3847">
        <v>4650</v>
      </c>
      <c r="Y3847">
        <v>1189898</v>
      </c>
      <c r="Z3847">
        <v>41</v>
      </c>
      <c r="AA3847">
        <v>291</v>
      </c>
      <c r="AB3847">
        <v>4517</v>
      </c>
      <c r="AC3847">
        <v>1322763</v>
      </c>
      <c r="AH3847">
        <v>2</v>
      </c>
      <c r="AI3847">
        <v>376</v>
      </c>
      <c r="AJ3847">
        <v>3900</v>
      </c>
      <c r="AK3847">
        <v>1466400</v>
      </c>
      <c r="AP3847">
        <v>3</v>
      </c>
      <c r="AQ3847">
        <v>616</v>
      </c>
      <c r="AR3847">
        <v>4150</v>
      </c>
      <c r="AS3847">
        <v>2556400</v>
      </c>
      <c r="AT3847">
        <f>51+49</f>
        <v>100</v>
      </c>
    </row>
    <row r="3848" spans="1:47" x14ac:dyDescent="0.2">
      <c r="A3848" s="51">
        <v>42577</v>
      </c>
      <c r="B3848">
        <v>30</v>
      </c>
      <c r="C3848">
        <v>115</v>
      </c>
      <c r="D3848">
        <v>4750</v>
      </c>
      <c r="E3848">
        <v>548490</v>
      </c>
      <c r="F3848">
        <v>42</v>
      </c>
      <c r="G3848">
        <v>144</v>
      </c>
      <c r="H3848">
        <v>4817</v>
      </c>
      <c r="I3848">
        <v>695826</v>
      </c>
      <c r="J3848">
        <v>89</v>
      </c>
      <c r="K3848">
        <v>164</v>
      </c>
      <c r="L3848">
        <v>4564</v>
      </c>
      <c r="M3848">
        <v>768776</v>
      </c>
      <c r="N3848">
        <v>380</v>
      </c>
      <c r="O3848">
        <v>201</v>
      </c>
      <c r="P3848">
        <v>4739</v>
      </c>
      <c r="Q3848">
        <v>968561</v>
      </c>
      <c r="R3848">
        <v>536</v>
      </c>
      <c r="S3848">
        <v>232</v>
      </c>
      <c r="T3848">
        <v>4586</v>
      </c>
      <c r="U3848">
        <v>1054101</v>
      </c>
      <c r="V3848">
        <v>167</v>
      </c>
      <c r="W3848">
        <v>266</v>
      </c>
      <c r="X3848">
        <v>4479</v>
      </c>
      <c r="Y3848">
        <v>1215580</v>
      </c>
      <c r="Z3848">
        <v>296</v>
      </c>
      <c r="AA3848">
        <v>295</v>
      </c>
      <c r="AB3848">
        <v>4350</v>
      </c>
      <c r="AC3848">
        <v>1283745</v>
      </c>
      <c r="AD3848">
        <v>36</v>
      </c>
      <c r="AE3848">
        <v>354</v>
      </c>
      <c r="AF3848">
        <v>4400</v>
      </c>
      <c r="AG3848">
        <v>1559067</v>
      </c>
      <c r="AH3848">
        <v>19</v>
      </c>
      <c r="AI3848">
        <v>372</v>
      </c>
      <c r="AJ3848">
        <v>4450</v>
      </c>
      <c r="AK3848">
        <v>1653995</v>
      </c>
      <c r="AL3848">
        <v>36</v>
      </c>
      <c r="AM3848">
        <v>648</v>
      </c>
      <c r="AN3848">
        <v>2925</v>
      </c>
      <c r="AO3848">
        <v>1937050</v>
      </c>
      <c r="AP3848">
        <v>6</v>
      </c>
      <c r="AQ3848">
        <v>753</v>
      </c>
      <c r="AR3848">
        <v>3850</v>
      </c>
      <c r="AS3848">
        <v>2880857</v>
      </c>
      <c r="AU3848">
        <v>233</v>
      </c>
    </row>
    <row r="3849" spans="1:47" x14ac:dyDescent="0.2">
      <c r="A3849" s="51">
        <v>42580</v>
      </c>
      <c r="J3849">
        <v>22</v>
      </c>
      <c r="K3849">
        <v>156</v>
      </c>
      <c r="L3849">
        <v>4740</v>
      </c>
      <c r="M3849">
        <v>737273</v>
      </c>
      <c r="N3849">
        <v>17</v>
      </c>
      <c r="O3849">
        <v>209</v>
      </c>
      <c r="P3849">
        <v>4400</v>
      </c>
      <c r="Q3849">
        <v>919859</v>
      </c>
      <c r="R3849">
        <v>60</v>
      </c>
      <c r="S3849">
        <v>238</v>
      </c>
      <c r="T3849">
        <v>4483</v>
      </c>
      <c r="U3849">
        <v>1068480</v>
      </c>
      <c r="AH3849">
        <v>9</v>
      </c>
      <c r="AI3849">
        <v>368</v>
      </c>
      <c r="AJ3849">
        <v>4080</v>
      </c>
      <c r="AK3849">
        <v>1523022</v>
      </c>
      <c r="AP3849">
        <v>2</v>
      </c>
      <c r="AQ3849">
        <v>471</v>
      </c>
      <c r="AR3849">
        <v>5075</v>
      </c>
      <c r="AS3849">
        <v>2401700</v>
      </c>
    </row>
    <row r="3851" spans="1:47" x14ac:dyDescent="0.2">
      <c r="A3851" s="143">
        <v>42584</v>
      </c>
      <c r="AP3851">
        <v>17</v>
      </c>
      <c r="AQ3851">
        <v>679</v>
      </c>
      <c r="AR3851">
        <v>4105</v>
      </c>
      <c r="AS3851">
        <v>2776650</v>
      </c>
      <c r="AU3851">
        <v>3</v>
      </c>
    </row>
    <row r="3852" spans="1:47" x14ac:dyDescent="0.2">
      <c r="A3852" s="143">
        <v>42586</v>
      </c>
      <c r="B3852">
        <v>44</v>
      </c>
      <c r="C3852">
        <v>113</v>
      </c>
      <c r="D3852">
        <v>4067</v>
      </c>
      <c r="E3852">
        <v>470267</v>
      </c>
      <c r="F3852">
        <v>29</v>
      </c>
      <c r="G3852">
        <v>133</v>
      </c>
      <c r="H3852">
        <v>4475</v>
      </c>
      <c r="I3852">
        <v>595250</v>
      </c>
      <c r="J3852">
        <v>27</v>
      </c>
      <c r="K3852">
        <v>162</v>
      </c>
      <c r="L3852">
        <v>5000</v>
      </c>
      <c r="M3852">
        <v>810000</v>
      </c>
      <c r="N3852">
        <v>153</v>
      </c>
      <c r="O3852">
        <v>200</v>
      </c>
      <c r="P3852">
        <v>4794</v>
      </c>
      <c r="Q3852">
        <v>957900</v>
      </c>
      <c r="R3852">
        <v>66</v>
      </c>
      <c r="S3852">
        <v>238</v>
      </c>
      <c r="T3852">
        <v>4783</v>
      </c>
      <c r="U3852">
        <v>1139567</v>
      </c>
      <c r="V3852">
        <v>39</v>
      </c>
      <c r="W3852">
        <v>268</v>
      </c>
      <c r="X3852">
        <v>4550</v>
      </c>
      <c r="Y3852">
        <v>1221125</v>
      </c>
      <c r="Z3852">
        <v>37</v>
      </c>
      <c r="AA3852">
        <v>310</v>
      </c>
      <c r="AB3852">
        <v>4370</v>
      </c>
      <c r="AC3852">
        <v>1356290</v>
      </c>
      <c r="AD3852">
        <v>198</v>
      </c>
      <c r="AE3852">
        <v>338</v>
      </c>
      <c r="AF3852">
        <v>4328</v>
      </c>
      <c r="AG3852">
        <v>1462992</v>
      </c>
      <c r="AH3852">
        <v>53</v>
      </c>
      <c r="AI3852">
        <v>364</v>
      </c>
      <c r="AJ3852">
        <v>4367</v>
      </c>
      <c r="AK3852">
        <v>1588027</v>
      </c>
      <c r="AL3852">
        <v>12</v>
      </c>
      <c r="AM3852">
        <v>453</v>
      </c>
      <c r="AN3852">
        <v>4450</v>
      </c>
      <c r="AO3852">
        <v>2015850</v>
      </c>
      <c r="AP3852">
        <v>3</v>
      </c>
      <c r="AQ3852">
        <v>651</v>
      </c>
      <c r="AR3852">
        <v>4067</v>
      </c>
      <c r="AS3852">
        <v>2636890</v>
      </c>
      <c r="AT3852">
        <v>1</v>
      </c>
      <c r="AU3852">
        <v>542</v>
      </c>
    </row>
    <row r="3853" spans="1:47" x14ac:dyDescent="0.2">
      <c r="A3853" s="143">
        <v>42591</v>
      </c>
    </row>
    <row r="3854" spans="1:47" x14ac:dyDescent="0.2">
      <c r="A3854" s="143">
        <v>42593</v>
      </c>
      <c r="F3854">
        <v>10</v>
      </c>
      <c r="G3854">
        <v>143</v>
      </c>
      <c r="H3854">
        <v>5250</v>
      </c>
      <c r="I3854">
        <v>750750</v>
      </c>
      <c r="J3854">
        <v>59</v>
      </c>
      <c r="K3854">
        <v>163</v>
      </c>
      <c r="L3854">
        <v>4917</v>
      </c>
      <c r="M3854">
        <v>800750</v>
      </c>
      <c r="N3854">
        <v>47</v>
      </c>
      <c r="O3854">
        <v>200</v>
      </c>
      <c r="P3854">
        <v>5125</v>
      </c>
      <c r="Q3854">
        <v>1022400</v>
      </c>
      <c r="R3854">
        <v>1</v>
      </c>
      <c r="S3854">
        <v>230</v>
      </c>
      <c r="T3854">
        <v>3300</v>
      </c>
      <c r="U3854">
        <v>759000</v>
      </c>
      <c r="Z3854">
        <v>84</v>
      </c>
      <c r="AA3854">
        <v>303</v>
      </c>
      <c r="AB3854">
        <v>4450</v>
      </c>
      <c r="AC3854">
        <v>1347180</v>
      </c>
      <c r="AD3854">
        <v>72</v>
      </c>
      <c r="AE3854">
        <v>332</v>
      </c>
      <c r="AF3854">
        <v>4415</v>
      </c>
      <c r="AG3854">
        <v>1465160</v>
      </c>
      <c r="AP3854">
        <v>17</v>
      </c>
      <c r="AQ3854">
        <v>617</v>
      </c>
      <c r="AR3854">
        <v>4027</v>
      </c>
      <c r="AS3854">
        <v>2485860</v>
      </c>
      <c r="AU3854">
        <v>420</v>
      </c>
    </row>
    <row r="3855" spans="1:47" x14ac:dyDescent="0.2">
      <c r="A3855" s="143">
        <v>42598</v>
      </c>
      <c r="AP3855">
        <v>14</v>
      </c>
      <c r="AQ3855">
        <v>445</v>
      </c>
      <c r="AR3855">
        <v>4100</v>
      </c>
      <c r="AS3855">
        <v>1824500</v>
      </c>
      <c r="AU3855">
        <v>1</v>
      </c>
    </row>
    <row r="3856" spans="1:47" x14ac:dyDescent="0.2">
      <c r="A3856" s="143">
        <v>42600</v>
      </c>
      <c r="B3856">
        <v>52</v>
      </c>
      <c r="C3856">
        <v>108</v>
      </c>
      <c r="D3856">
        <v>3717</v>
      </c>
      <c r="E3856">
        <v>434850</v>
      </c>
      <c r="J3856">
        <v>174</v>
      </c>
      <c r="K3856">
        <v>172</v>
      </c>
      <c r="L3856">
        <v>4994</v>
      </c>
      <c r="M3856">
        <v>860044</v>
      </c>
      <c r="N3856">
        <v>109</v>
      </c>
      <c r="O3856">
        <v>207</v>
      </c>
      <c r="P3856">
        <v>4733</v>
      </c>
      <c r="Q3856">
        <v>980508</v>
      </c>
      <c r="V3856">
        <v>102</v>
      </c>
      <c r="W3856">
        <v>266</v>
      </c>
      <c r="X3856">
        <v>4478</v>
      </c>
      <c r="Y3856">
        <v>1191050</v>
      </c>
      <c r="Z3856">
        <v>94</v>
      </c>
      <c r="AA3856">
        <v>334</v>
      </c>
      <c r="AB3856">
        <v>4343</v>
      </c>
      <c r="AC3856">
        <v>1450331</v>
      </c>
      <c r="AD3856">
        <v>94</v>
      </c>
      <c r="AE3856">
        <v>334</v>
      </c>
      <c r="AF3856">
        <v>4343</v>
      </c>
      <c r="AG3856">
        <v>1450331</v>
      </c>
      <c r="AH3856">
        <v>18</v>
      </c>
      <c r="AI3856">
        <v>367</v>
      </c>
      <c r="AJ3856">
        <v>4460</v>
      </c>
      <c r="AK3856">
        <v>1636820</v>
      </c>
      <c r="AL3856">
        <v>8</v>
      </c>
      <c r="AM3856">
        <v>404</v>
      </c>
      <c r="AN3856">
        <v>3920</v>
      </c>
      <c r="AO3856">
        <v>1583680</v>
      </c>
      <c r="AP3856">
        <v>4</v>
      </c>
      <c r="AQ3856">
        <v>680</v>
      </c>
      <c r="AR3856">
        <v>3915</v>
      </c>
      <c r="AS3856">
        <v>2658250</v>
      </c>
      <c r="AT3856">
        <f>22+42</f>
        <v>64</v>
      </c>
      <c r="AU3856">
        <v>850</v>
      </c>
    </row>
    <row r="3857" spans="1:47" x14ac:dyDescent="0.2">
      <c r="A3857" s="143">
        <v>42605</v>
      </c>
    </row>
    <row r="3858" spans="1:47" x14ac:dyDescent="0.2">
      <c r="A3858" s="143">
        <v>42607</v>
      </c>
      <c r="B3858">
        <v>8</v>
      </c>
      <c r="C3858">
        <v>129</v>
      </c>
      <c r="D3858">
        <v>4850</v>
      </c>
      <c r="E3858">
        <v>625650</v>
      </c>
      <c r="F3858">
        <v>200</v>
      </c>
      <c r="G3858">
        <v>198</v>
      </c>
      <c r="H3858">
        <v>4825</v>
      </c>
      <c r="I3858">
        <v>955145</v>
      </c>
      <c r="J3858">
        <v>55</v>
      </c>
      <c r="K3858">
        <v>171</v>
      </c>
      <c r="L3858">
        <v>5017</v>
      </c>
      <c r="M3858">
        <v>859733</v>
      </c>
      <c r="N3858">
        <v>200</v>
      </c>
      <c r="O3858">
        <v>198</v>
      </c>
      <c r="P3858">
        <v>4825</v>
      </c>
      <c r="Q3858">
        <v>955145</v>
      </c>
      <c r="R3858">
        <v>234</v>
      </c>
      <c r="S3858">
        <v>236</v>
      </c>
      <c r="T3858">
        <v>4768</v>
      </c>
      <c r="U3858">
        <v>1125236</v>
      </c>
      <c r="V3858">
        <v>42</v>
      </c>
      <c r="W3858">
        <v>264</v>
      </c>
      <c r="X3858">
        <v>4490</v>
      </c>
      <c r="Y3858">
        <v>1186450</v>
      </c>
      <c r="Z3858">
        <v>117</v>
      </c>
      <c r="AA3858">
        <v>308</v>
      </c>
      <c r="AB3858">
        <v>4503</v>
      </c>
      <c r="AC3858">
        <v>1389323</v>
      </c>
      <c r="AD3858">
        <v>92</v>
      </c>
      <c r="AE3858">
        <v>336</v>
      </c>
      <c r="AF3858">
        <v>4556</v>
      </c>
      <c r="AG3858">
        <v>1530964</v>
      </c>
      <c r="AH3858">
        <v>10</v>
      </c>
      <c r="AI3858">
        <v>385</v>
      </c>
      <c r="AJ3858">
        <v>4150</v>
      </c>
      <c r="AK3858">
        <v>1598150</v>
      </c>
      <c r="AL3858">
        <v>3</v>
      </c>
      <c r="AM3858">
        <v>459</v>
      </c>
      <c r="AN3858">
        <v>4000</v>
      </c>
      <c r="AO3858">
        <v>1836000</v>
      </c>
      <c r="AP3858">
        <v>3</v>
      </c>
      <c r="AQ3858">
        <v>531</v>
      </c>
      <c r="AR3858">
        <v>3960</v>
      </c>
      <c r="AS3858">
        <v>2104080</v>
      </c>
      <c r="AT3858">
        <v>1</v>
      </c>
      <c r="AU3858">
        <v>837</v>
      </c>
    </row>
    <row r="3859" spans="1:47" x14ac:dyDescent="0.2">
      <c r="A3859" s="143">
        <v>42612</v>
      </c>
      <c r="AL3859">
        <v>5</v>
      </c>
      <c r="AM3859">
        <v>518</v>
      </c>
      <c r="AN3859">
        <v>4100</v>
      </c>
      <c r="AO3859">
        <v>2123800</v>
      </c>
      <c r="AP3859">
        <v>1</v>
      </c>
      <c r="AQ3859">
        <v>606</v>
      </c>
      <c r="AR3859">
        <v>4080</v>
      </c>
      <c r="AS3859">
        <v>2472480</v>
      </c>
    </row>
    <row r="3860" spans="1:47" x14ac:dyDescent="0.2">
      <c r="A3860" s="51">
        <v>42584</v>
      </c>
      <c r="B3860">
        <v>64</v>
      </c>
      <c r="C3860">
        <v>115</v>
      </c>
      <c r="D3860">
        <v>4400</v>
      </c>
      <c r="E3860">
        <v>524678</v>
      </c>
      <c r="F3860">
        <v>83</v>
      </c>
      <c r="G3860">
        <v>141</v>
      </c>
      <c r="H3860">
        <v>4650</v>
      </c>
      <c r="I3860">
        <v>666892</v>
      </c>
      <c r="J3860">
        <v>301</v>
      </c>
      <c r="K3860">
        <v>170</v>
      </c>
      <c r="L3860">
        <v>4510</v>
      </c>
      <c r="M3860">
        <v>770839</v>
      </c>
      <c r="N3860">
        <v>472</v>
      </c>
      <c r="O3860">
        <v>199</v>
      </c>
      <c r="P3860">
        <v>4598</v>
      </c>
      <c r="Q3860">
        <v>919705</v>
      </c>
      <c r="R3860">
        <v>235</v>
      </c>
      <c r="S3860">
        <v>233</v>
      </c>
      <c r="T3860">
        <v>4491</v>
      </c>
      <c r="U3860">
        <v>1051020</v>
      </c>
      <c r="V3860">
        <v>260</v>
      </c>
      <c r="W3860">
        <v>269</v>
      </c>
      <c r="X3860">
        <v>4306</v>
      </c>
      <c r="Y3860">
        <v>1163242</v>
      </c>
      <c r="Z3860">
        <v>291</v>
      </c>
      <c r="AA3860">
        <v>301</v>
      </c>
      <c r="AB3860">
        <v>4218</v>
      </c>
      <c r="AC3860">
        <v>1271274</v>
      </c>
      <c r="AD3860">
        <v>98</v>
      </c>
      <c r="AE3860">
        <v>343</v>
      </c>
      <c r="AF3860">
        <v>4167</v>
      </c>
      <c r="AG3860">
        <v>1435321</v>
      </c>
      <c r="AH3860">
        <v>174</v>
      </c>
      <c r="AI3860">
        <v>379</v>
      </c>
      <c r="AJ3860">
        <v>4252</v>
      </c>
      <c r="AK3860">
        <v>1591691</v>
      </c>
      <c r="AL3860">
        <v>17</v>
      </c>
      <c r="AM3860">
        <v>428</v>
      </c>
      <c r="AN3860">
        <v>4263</v>
      </c>
      <c r="AO3860">
        <v>1817429</v>
      </c>
      <c r="AP3860">
        <v>9</v>
      </c>
      <c r="AQ3860">
        <v>577</v>
      </c>
      <c r="AR3860">
        <v>4122</v>
      </c>
      <c r="AS3860">
        <v>2360927</v>
      </c>
      <c r="AU3860">
        <v>282</v>
      </c>
    </row>
    <row r="3861" spans="1:47" x14ac:dyDescent="0.2">
      <c r="A3861" s="51">
        <v>42591</v>
      </c>
      <c r="B3861">
        <v>4</v>
      </c>
      <c r="C3861">
        <v>121</v>
      </c>
      <c r="D3861">
        <v>4525</v>
      </c>
      <c r="E3861">
        <v>535975</v>
      </c>
      <c r="F3861">
        <v>105</v>
      </c>
      <c r="G3861">
        <v>143</v>
      </c>
      <c r="H3861">
        <v>5140</v>
      </c>
      <c r="I3861">
        <v>750276</v>
      </c>
      <c r="J3861">
        <v>200</v>
      </c>
      <c r="K3861">
        <v>174</v>
      </c>
      <c r="L3861">
        <v>5100</v>
      </c>
      <c r="M3861">
        <v>889666</v>
      </c>
      <c r="N3861">
        <v>178</v>
      </c>
      <c r="O3861">
        <v>191</v>
      </c>
      <c r="P3861">
        <v>4894</v>
      </c>
      <c r="Q3861">
        <v>942516</v>
      </c>
      <c r="R3861">
        <v>346</v>
      </c>
      <c r="S3861">
        <v>237</v>
      </c>
      <c r="T3861">
        <v>4336</v>
      </c>
      <c r="U3861">
        <v>1045455</v>
      </c>
      <c r="V3861">
        <v>209</v>
      </c>
      <c r="W3861">
        <v>263</v>
      </c>
      <c r="X3861">
        <v>4383</v>
      </c>
      <c r="Y3861">
        <v>1145867</v>
      </c>
      <c r="Z3861">
        <v>80</v>
      </c>
      <c r="AA3861">
        <v>304</v>
      </c>
      <c r="AB3861">
        <v>4388</v>
      </c>
      <c r="AC3861">
        <v>1333841</v>
      </c>
      <c r="AD3861">
        <v>124</v>
      </c>
      <c r="AE3861">
        <v>338</v>
      </c>
      <c r="AF3861">
        <v>4150</v>
      </c>
      <c r="AG3861">
        <v>1430514</v>
      </c>
      <c r="AH3861">
        <v>32</v>
      </c>
      <c r="AI3861">
        <v>371</v>
      </c>
      <c r="AJ3861">
        <v>4050</v>
      </c>
      <c r="AK3861">
        <v>1517925</v>
      </c>
      <c r="AL3861">
        <v>17</v>
      </c>
      <c r="AM3861">
        <v>414</v>
      </c>
      <c r="AN3861">
        <v>4125</v>
      </c>
      <c r="AO3861">
        <v>1698982</v>
      </c>
      <c r="AP3861">
        <v>21</v>
      </c>
      <c r="AQ3861">
        <v>508</v>
      </c>
      <c r="AR3861">
        <v>4098</v>
      </c>
      <c r="AS3861">
        <v>2395188</v>
      </c>
      <c r="AU3861">
        <v>226</v>
      </c>
    </row>
    <row r="3862" spans="1:47" x14ac:dyDescent="0.2">
      <c r="A3862" s="51">
        <v>42598</v>
      </c>
      <c r="B3862">
        <v>3</v>
      </c>
      <c r="C3862">
        <v>114</v>
      </c>
      <c r="D3862">
        <v>4500</v>
      </c>
      <c r="E3862">
        <v>513000</v>
      </c>
      <c r="F3862">
        <v>36</v>
      </c>
      <c r="G3862">
        <v>143</v>
      </c>
      <c r="H3862">
        <v>4883</v>
      </c>
      <c r="I3862">
        <v>701767</v>
      </c>
      <c r="J3862">
        <v>335</v>
      </c>
      <c r="K3862">
        <v>163</v>
      </c>
      <c r="L3862">
        <v>4825</v>
      </c>
      <c r="M3862">
        <v>787484</v>
      </c>
      <c r="N3862">
        <v>274</v>
      </c>
      <c r="O3862">
        <v>201</v>
      </c>
      <c r="P3862">
        <v>4762</v>
      </c>
      <c r="Q3862">
        <v>957442</v>
      </c>
      <c r="R3862">
        <v>343</v>
      </c>
      <c r="S3862">
        <v>235</v>
      </c>
      <c r="T3862">
        <v>4760</v>
      </c>
      <c r="U3862">
        <v>1117408</v>
      </c>
      <c r="V3862">
        <v>329</v>
      </c>
      <c r="W3862">
        <v>266</v>
      </c>
      <c r="X3862">
        <v>4583</v>
      </c>
      <c r="Y3862">
        <v>1232921</v>
      </c>
      <c r="Z3862">
        <v>203</v>
      </c>
      <c r="AA3862">
        <v>297</v>
      </c>
      <c r="AB3862">
        <v>4225</v>
      </c>
      <c r="AC3862">
        <v>1278799</v>
      </c>
      <c r="AD3862">
        <v>57</v>
      </c>
      <c r="AE3862">
        <v>332</v>
      </c>
      <c r="AF3862">
        <v>4517</v>
      </c>
      <c r="AG3862">
        <v>1498498</v>
      </c>
      <c r="AL3862">
        <v>8</v>
      </c>
      <c r="AM3862">
        <v>427</v>
      </c>
      <c r="AN3862">
        <v>4030</v>
      </c>
      <c r="AO3862">
        <v>1745900</v>
      </c>
      <c r="AP3862">
        <v>12</v>
      </c>
      <c r="AQ3862">
        <v>598</v>
      </c>
      <c r="AR3862">
        <v>3984</v>
      </c>
      <c r="AS3862">
        <v>2378280</v>
      </c>
      <c r="AU3862">
        <v>198</v>
      </c>
    </row>
    <row r="3863" spans="1:47" x14ac:dyDescent="0.2">
      <c r="A3863" s="51">
        <v>42605</v>
      </c>
      <c r="B3863">
        <v>30</v>
      </c>
      <c r="C3863">
        <v>121</v>
      </c>
      <c r="D3863">
        <v>5100</v>
      </c>
      <c r="E3863">
        <v>615747</v>
      </c>
      <c r="F3863">
        <v>83</v>
      </c>
      <c r="G3863">
        <v>145</v>
      </c>
      <c r="H3863">
        <v>4900</v>
      </c>
      <c r="I3863">
        <v>703308</v>
      </c>
      <c r="J3863">
        <v>401</v>
      </c>
      <c r="K3863">
        <v>166</v>
      </c>
      <c r="L3863">
        <v>4823</v>
      </c>
      <c r="M3863">
        <v>797656</v>
      </c>
      <c r="N3863">
        <v>313</v>
      </c>
      <c r="O3863">
        <v>203</v>
      </c>
      <c r="P3863">
        <v>4743</v>
      </c>
      <c r="Q3863">
        <v>969582</v>
      </c>
      <c r="R3863">
        <v>229</v>
      </c>
      <c r="S3863">
        <v>239</v>
      </c>
      <c r="T3863">
        <v>4680</v>
      </c>
      <c r="U3863">
        <v>1117446</v>
      </c>
      <c r="V3863">
        <v>187</v>
      </c>
      <c r="W3863">
        <v>274</v>
      </c>
      <c r="X3863">
        <v>4600</v>
      </c>
      <c r="Y3863">
        <v>1258615</v>
      </c>
      <c r="Z3863">
        <v>289</v>
      </c>
      <c r="AA3863">
        <v>302</v>
      </c>
      <c r="AB3863">
        <v>4356</v>
      </c>
      <c r="AC3863">
        <v>1319577</v>
      </c>
      <c r="AD3863">
        <v>108</v>
      </c>
      <c r="AE3863">
        <v>338</v>
      </c>
      <c r="AF3863">
        <v>4383</v>
      </c>
      <c r="AG3863">
        <v>1482548</v>
      </c>
      <c r="AH3863">
        <v>89</v>
      </c>
      <c r="AI3863">
        <v>379</v>
      </c>
      <c r="AJ3863">
        <v>4236</v>
      </c>
      <c r="AK3863">
        <v>1808735</v>
      </c>
      <c r="AL3863">
        <v>14</v>
      </c>
      <c r="AM3863">
        <v>421</v>
      </c>
      <c r="AN3863">
        <v>3800</v>
      </c>
      <c r="AO3863">
        <v>1800886</v>
      </c>
      <c r="AP3863">
        <v>5</v>
      </c>
      <c r="AQ3863">
        <v>653</v>
      </c>
      <c r="AR3863">
        <v>3970</v>
      </c>
      <c r="AS3863">
        <v>2599432</v>
      </c>
      <c r="AU3863">
        <v>564</v>
      </c>
    </row>
    <row r="3864" spans="1:47" x14ac:dyDescent="0.2">
      <c r="A3864" s="51">
        <v>42608</v>
      </c>
      <c r="AP3864">
        <v>4</v>
      </c>
      <c r="AQ3864">
        <v>604</v>
      </c>
      <c r="AR3864">
        <v>3583</v>
      </c>
      <c r="AS3864">
        <v>2106755</v>
      </c>
      <c r="AU3864">
        <v>125</v>
      </c>
    </row>
    <row r="3865" spans="1:47" x14ac:dyDescent="0.2">
      <c r="A3865" s="51">
        <v>42612</v>
      </c>
      <c r="F3865">
        <v>51</v>
      </c>
      <c r="G3865">
        <v>139</v>
      </c>
      <c r="H3865">
        <v>4200</v>
      </c>
      <c r="I3865">
        <v>583800</v>
      </c>
      <c r="J3865">
        <v>341</v>
      </c>
      <c r="K3865">
        <v>164</v>
      </c>
      <c r="L3865">
        <v>4790</v>
      </c>
      <c r="M3865">
        <v>803104</v>
      </c>
      <c r="N3865">
        <v>370</v>
      </c>
      <c r="O3865">
        <v>197</v>
      </c>
      <c r="P3865">
        <v>4650</v>
      </c>
      <c r="Q3865">
        <v>951897</v>
      </c>
      <c r="R3865">
        <v>422</v>
      </c>
      <c r="S3865">
        <v>233</v>
      </c>
      <c r="T3865">
        <v>4629</v>
      </c>
      <c r="U3865">
        <v>1098256</v>
      </c>
      <c r="V3865">
        <v>150</v>
      </c>
      <c r="W3865">
        <v>255</v>
      </c>
      <c r="X3865">
        <v>4607</v>
      </c>
      <c r="Y3865">
        <v>1186841</v>
      </c>
      <c r="Z3865">
        <v>243</v>
      </c>
      <c r="AA3865">
        <v>300</v>
      </c>
      <c r="AB3865">
        <v>4273</v>
      </c>
      <c r="AC3865">
        <v>1287583</v>
      </c>
      <c r="AD3865">
        <v>163</v>
      </c>
      <c r="AE3865">
        <v>339</v>
      </c>
      <c r="AF3865">
        <v>4340</v>
      </c>
      <c r="AG3865">
        <v>1474276</v>
      </c>
      <c r="AH3865">
        <v>20</v>
      </c>
      <c r="AI3865">
        <v>367</v>
      </c>
      <c r="AJ3865">
        <v>4133</v>
      </c>
      <c r="AK3865">
        <v>1594825</v>
      </c>
      <c r="AL3865">
        <v>9</v>
      </c>
      <c r="AM3865">
        <v>404</v>
      </c>
      <c r="AN3865">
        <v>4020</v>
      </c>
      <c r="AO3865">
        <v>1622293</v>
      </c>
      <c r="AP3865">
        <v>1</v>
      </c>
      <c r="AQ3865">
        <v>510</v>
      </c>
      <c r="AR3865">
        <v>4300</v>
      </c>
      <c r="AS3865">
        <v>2193000</v>
      </c>
      <c r="AU3865">
        <v>490</v>
      </c>
    </row>
    <row r="3866" spans="1:47" x14ac:dyDescent="0.2">
      <c r="A3866" s="51"/>
    </row>
    <row r="3867" spans="1:47" x14ac:dyDescent="0.2">
      <c r="A3867" s="143">
        <v>42614</v>
      </c>
      <c r="B3867">
        <v>8</v>
      </c>
      <c r="C3867">
        <v>117</v>
      </c>
      <c r="D3867">
        <v>5200</v>
      </c>
      <c r="E3867">
        <v>608400</v>
      </c>
      <c r="J3867">
        <v>75</v>
      </c>
      <c r="K3867">
        <v>161</v>
      </c>
      <c r="L3867">
        <v>5262</v>
      </c>
      <c r="M3867">
        <v>846075</v>
      </c>
      <c r="N3867">
        <v>267</v>
      </c>
      <c r="O3867">
        <v>198</v>
      </c>
      <c r="P3867">
        <v>5050</v>
      </c>
      <c r="Q3867">
        <v>999509</v>
      </c>
      <c r="R3867">
        <v>25</v>
      </c>
      <c r="S3867">
        <v>239</v>
      </c>
      <c r="T3867">
        <v>4850</v>
      </c>
      <c r="U3867">
        <v>1159150</v>
      </c>
      <c r="Z3867">
        <v>88</v>
      </c>
      <c r="AA3867">
        <v>314</v>
      </c>
      <c r="AB3867">
        <v>4424</v>
      </c>
      <c r="AC3867">
        <v>1388132</v>
      </c>
      <c r="AD3867">
        <v>142</v>
      </c>
      <c r="AE3867">
        <v>334</v>
      </c>
      <c r="AF3867">
        <v>4460</v>
      </c>
      <c r="AG3867">
        <v>1488055</v>
      </c>
      <c r="AH3867">
        <v>17</v>
      </c>
      <c r="AI3867">
        <v>365</v>
      </c>
      <c r="AJ3867">
        <v>4400</v>
      </c>
      <c r="AK3867">
        <v>1606000</v>
      </c>
      <c r="AP3867">
        <v>3</v>
      </c>
      <c r="AQ3867">
        <v>573</v>
      </c>
      <c r="AR3867">
        <v>3940</v>
      </c>
      <c r="AS3867">
        <v>2254173</v>
      </c>
      <c r="AT3867">
        <v>6</v>
      </c>
      <c r="AU3867">
        <v>656</v>
      </c>
    </row>
    <row r="3868" spans="1:47" x14ac:dyDescent="0.2">
      <c r="A3868" s="143">
        <v>42619</v>
      </c>
      <c r="AL3868">
        <v>54</v>
      </c>
      <c r="AM3868">
        <v>481</v>
      </c>
      <c r="AN3868">
        <v>4125</v>
      </c>
      <c r="AO3868">
        <v>1984170</v>
      </c>
      <c r="AP3868">
        <v>1</v>
      </c>
      <c r="AQ3868">
        <v>634</v>
      </c>
      <c r="AR3868">
        <v>3900</v>
      </c>
      <c r="AS3868">
        <v>2472600</v>
      </c>
      <c r="AU3868">
        <v>29</v>
      </c>
    </row>
    <row r="3869" spans="1:47" x14ac:dyDescent="0.2">
      <c r="A3869" s="143">
        <v>42621</v>
      </c>
      <c r="B3869">
        <v>2</v>
      </c>
      <c r="C3869">
        <v>105</v>
      </c>
      <c r="D3869">
        <v>5200</v>
      </c>
      <c r="E3869">
        <v>546000</v>
      </c>
      <c r="F3869">
        <v>5</v>
      </c>
      <c r="G3869">
        <v>137</v>
      </c>
      <c r="H3869">
        <v>5000</v>
      </c>
      <c r="I3869">
        <v>685000</v>
      </c>
      <c r="J3869">
        <v>47</v>
      </c>
      <c r="K3869">
        <v>164</v>
      </c>
      <c r="L3869">
        <v>5300</v>
      </c>
      <c r="M3869">
        <v>871850</v>
      </c>
      <c r="N3869">
        <v>195</v>
      </c>
      <c r="O3869">
        <v>207</v>
      </c>
      <c r="P3869">
        <v>4917</v>
      </c>
      <c r="Q3869">
        <v>1017522</v>
      </c>
      <c r="R3869">
        <v>121</v>
      </c>
      <c r="S3869">
        <v>234</v>
      </c>
      <c r="T3869">
        <v>4771</v>
      </c>
      <c r="U3869">
        <v>1118057</v>
      </c>
      <c r="V3869">
        <v>80</v>
      </c>
      <c r="W3869">
        <v>262</v>
      </c>
      <c r="X3869">
        <v>4588</v>
      </c>
      <c r="Y3869">
        <v>1198800</v>
      </c>
      <c r="Z3869">
        <v>59</v>
      </c>
      <c r="AA3869">
        <v>297</v>
      </c>
      <c r="AB3869">
        <v>4533</v>
      </c>
      <c r="AC3869">
        <v>1348200</v>
      </c>
      <c r="AD3869">
        <v>77</v>
      </c>
      <c r="AE3869">
        <v>343</v>
      </c>
      <c r="AF3869">
        <v>4340</v>
      </c>
      <c r="AG3869">
        <v>1490304</v>
      </c>
      <c r="AH3869">
        <v>18</v>
      </c>
      <c r="AI3869">
        <v>371</v>
      </c>
      <c r="AJ3869">
        <v>4300</v>
      </c>
      <c r="AK3869">
        <v>1595300</v>
      </c>
      <c r="AL3869">
        <v>17</v>
      </c>
      <c r="AM3869">
        <v>401</v>
      </c>
      <c r="AN3869">
        <v>4260</v>
      </c>
      <c r="AO3869">
        <v>1708260</v>
      </c>
      <c r="AP3869">
        <v>3</v>
      </c>
      <c r="AQ3869">
        <v>549</v>
      </c>
      <c r="AR3869">
        <v>3507</v>
      </c>
      <c r="AS3869">
        <v>1977667</v>
      </c>
      <c r="AT3869">
        <v>20</v>
      </c>
      <c r="AU3869">
        <v>634</v>
      </c>
    </row>
    <row r="3870" spans="1:47" x14ac:dyDescent="0.2">
      <c r="A3870" s="143">
        <v>42626</v>
      </c>
      <c r="AL3870">
        <v>30</v>
      </c>
      <c r="AM3870">
        <v>468</v>
      </c>
      <c r="AN3870">
        <v>4060</v>
      </c>
      <c r="AO3870">
        <v>1902500</v>
      </c>
      <c r="AU3870">
        <v>37</v>
      </c>
    </row>
    <row r="3871" spans="1:47" x14ac:dyDescent="0.2">
      <c r="A3871" s="143">
        <v>42628</v>
      </c>
      <c r="B3871">
        <v>1</v>
      </c>
      <c r="C3871">
        <v>116</v>
      </c>
      <c r="D3871">
        <v>4900</v>
      </c>
      <c r="E3871">
        <v>568400</v>
      </c>
      <c r="F3871">
        <v>10</v>
      </c>
      <c r="G3871">
        <v>147</v>
      </c>
      <c r="H3871">
        <v>5250</v>
      </c>
      <c r="I3871">
        <v>771750</v>
      </c>
      <c r="J3871">
        <v>133</v>
      </c>
      <c r="K3871">
        <v>165</v>
      </c>
      <c r="L3871">
        <v>5250</v>
      </c>
      <c r="M3871">
        <v>865930</v>
      </c>
      <c r="N3871">
        <v>33</v>
      </c>
      <c r="O3871">
        <v>196</v>
      </c>
      <c r="P3871">
        <v>4950</v>
      </c>
      <c r="Q3871">
        <v>971850</v>
      </c>
      <c r="R3871">
        <v>114</v>
      </c>
      <c r="S3871">
        <v>227</v>
      </c>
      <c r="T3871">
        <v>4990</v>
      </c>
      <c r="U3871">
        <v>1131090</v>
      </c>
      <c r="V3871">
        <v>69</v>
      </c>
      <c r="W3871">
        <v>257</v>
      </c>
      <c r="X3871">
        <v>4693</v>
      </c>
      <c r="Y3871">
        <v>1205580</v>
      </c>
      <c r="Z3871">
        <v>114</v>
      </c>
      <c r="AA3871">
        <v>298</v>
      </c>
      <c r="AB3871">
        <v>4440</v>
      </c>
      <c r="AC3871">
        <v>1321627</v>
      </c>
      <c r="AD3871">
        <v>54</v>
      </c>
      <c r="AE3871">
        <v>335</v>
      </c>
      <c r="AF3871">
        <v>4360</v>
      </c>
      <c r="AG3871">
        <v>1462220</v>
      </c>
      <c r="AP3871">
        <v>7</v>
      </c>
      <c r="AQ3871">
        <v>604</v>
      </c>
      <c r="AR3871">
        <v>3891</v>
      </c>
      <c r="AS3871">
        <v>2341189</v>
      </c>
      <c r="AU3871">
        <v>921</v>
      </c>
    </row>
    <row r="3872" spans="1:47" x14ac:dyDescent="0.2">
      <c r="A3872" s="143">
        <v>42633</v>
      </c>
      <c r="AL3872">
        <v>9</v>
      </c>
      <c r="AM3872">
        <v>511</v>
      </c>
      <c r="AN3872">
        <v>4040</v>
      </c>
      <c r="AO3872">
        <v>2064440</v>
      </c>
      <c r="AP3872">
        <v>1</v>
      </c>
      <c r="AQ3872">
        <v>416</v>
      </c>
      <c r="AR3872">
        <v>3900</v>
      </c>
      <c r="AS3872">
        <v>1622400</v>
      </c>
      <c r="AU3872">
        <v>6</v>
      </c>
    </row>
    <row r="3873" spans="1:47" x14ac:dyDescent="0.2">
      <c r="A3873" s="143">
        <v>42635</v>
      </c>
      <c r="J3873">
        <v>20</v>
      </c>
      <c r="K3873">
        <v>157</v>
      </c>
      <c r="L3873">
        <v>5400</v>
      </c>
      <c r="M3873">
        <v>847800</v>
      </c>
      <c r="N3873">
        <v>46</v>
      </c>
      <c r="O3873">
        <v>199</v>
      </c>
      <c r="P3873">
        <v>4983</v>
      </c>
      <c r="Q3873">
        <v>996900</v>
      </c>
      <c r="R3873">
        <v>47</v>
      </c>
      <c r="S3873">
        <v>230</v>
      </c>
      <c r="T3873">
        <v>4900</v>
      </c>
      <c r="U3873">
        <v>1124125</v>
      </c>
      <c r="Z3873">
        <v>40</v>
      </c>
      <c r="AA3873">
        <v>296</v>
      </c>
      <c r="AB3873">
        <v>4410</v>
      </c>
      <c r="AC3873">
        <v>1305360</v>
      </c>
      <c r="AH3873">
        <v>53</v>
      </c>
      <c r="AI3873">
        <v>364</v>
      </c>
      <c r="AJ3873">
        <v>4387</v>
      </c>
      <c r="AK3873">
        <v>1596733</v>
      </c>
      <c r="AU3873">
        <v>125</v>
      </c>
    </row>
    <row r="3874" spans="1:47" x14ac:dyDescent="0.2">
      <c r="A3874" s="143">
        <v>42640</v>
      </c>
    </row>
    <row r="3875" spans="1:47" x14ac:dyDescent="0.2">
      <c r="A3875" s="143">
        <v>42619</v>
      </c>
      <c r="B3875">
        <v>29</v>
      </c>
      <c r="C3875">
        <v>114</v>
      </c>
      <c r="D3875">
        <v>4613</v>
      </c>
      <c r="E3875">
        <v>526397</v>
      </c>
      <c r="F3875">
        <v>14</v>
      </c>
      <c r="G3875">
        <v>138</v>
      </c>
      <c r="H3875">
        <v>4600</v>
      </c>
      <c r="I3875">
        <v>632829</v>
      </c>
      <c r="J3875">
        <v>147</v>
      </c>
      <c r="K3875">
        <v>171</v>
      </c>
      <c r="L3875">
        <v>4785</v>
      </c>
      <c r="M3875">
        <v>836057</v>
      </c>
      <c r="N3875">
        <v>198</v>
      </c>
      <c r="O3875">
        <v>208</v>
      </c>
      <c r="P3875">
        <v>4392</v>
      </c>
      <c r="Q3875">
        <v>955219</v>
      </c>
      <c r="R3875">
        <v>255</v>
      </c>
      <c r="S3875">
        <v>235</v>
      </c>
      <c r="T3875">
        <v>4621</v>
      </c>
      <c r="U3875">
        <v>1117969</v>
      </c>
      <c r="V3875">
        <v>127</v>
      </c>
      <c r="W3875">
        <v>268</v>
      </c>
      <c r="X3875">
        <v>4367</v>
      </c>
      <c r="Y3875">
        <v>1208630</v>
      </c>
      <c r="Z3875">
        <v>227</v>
      </c>
      <c r="AA3875">
        <v>294</v>
      </c>
      <c r="AB3875">
        <v>4422</v>
      </c>
      <c r="AC3875">
        <v>1321136</v>
      </c>
      <c r="AD3875">
        <v>39</v>
      </c>
      <c r="AE3875">
        <v>336</v>
      </c>
      <c r="AF3875">
        <v>4325</v>
      </c>
      <c r="AG3875">
        <v>1452264</v>
      </c>
      <c r="AH3875">
        <v>78</v>
      </c>
      <c r="AI3875">
        <v>375</v>
      </c>
      <c r="AJ3875">
        <v>4017</v>
      </c>
      <c r="AK3875">
        <v>1594817</v>
      </c>
      <c r="AL3875">
        <v>3</v>
      </c>
      <c r="AM3875">
        <v>403</v>
      </c>
      <c r="AN3875">
        <v>4000</v>
      </c>
      <c r="AO3875">
        <v>1613333</v>
      </c>
      <c r="AP3875">
        <v>8</v>
      </c>
      <c r="AQ3875">
        <v>640</v>
      </c>
      <c r="AR3875">
        <v>3947</v>
      </c>
      <c r="AS3875">
        <v>2525553</v>
      </c>
      <c r="AU3875">
        <v>258</v>
      </c>
    </row>
    <row r="3876" spans="1:47" x14ac:dyDescent="0.2">
      <c r="A3876" s="143">
        <v>42626</v>
      </c>
      <c r="B3876">
        <v>60</v>
      </c>
      <c r="C3876">
        <v>123</v>
      </c>
      <c r="D3876">
        <v>4713</v>
      </c>
      <c r="E3876">
        <v>600627</v>
      </c>
      <c r="F3876">
        <v>19</v>
      </c>
      <c r="G3876">
        <v>146</v>
      </c>
      <c r="H3876">
        <v>5000</v>
      </c>
      <c r="I3876">
        <v>724242</v>
      </c>
      <c r="J3876">
        <v>167</v>
      </c>
      <c r="K3876">
        <v>163</v>
      </c>
      <c r="L3876">
        <v>5090</v>
      </c>
      <c r="M3876">
        <v>853963</v>
      </c>
      <c r="N3876">
        <v>315</v>
      </c>
      <c r="O3876">
        <v>206</v>
      </c>
      <c r="P3876">
        <v>4944</v>
      </c>
      <c r="Q3876">
        <v>1038696</v>
      </c>
      <c r="R3876">
        <v>364</v>
      </c>
      <c r="S3876">
        <v>235</v>
      </c>
      <c r="T3876">
        <v>4672</v>
      </c>
      <c r="U3876">
        <v>1100164</v>
      </c>
      <c r="V3876">
        <v>160</v>
      </c>
      <c r="W3876">
        <v>267</v>
      </c>
      <c r="X3876">
        <v>4633</v>
      </c>
      <c r="Y3876">
        <v>1230974</v>
      </c>
      <c r="Z3876">
        <v>128</v>
      </c>
      <c r="AA3876">
        <v>297</v>
      </c>
      <c r="AB3876">
        <v>4233</v>
      </c>
      <c r="AC3876">
        <v>1280903</v>
      </c>
      <c r="AD3876">
        <v>70</v>
      </c>
      <c r="AE3876">
        <v>327</v>
      </c>
      <c r="AF3876">
        <v>4183</v>
      </c>
      <c r="AG3876">
        <v>1378715</v>
      </c>
      <c r="AL3876">
        <v>15</v>
      </c>
      <c r="AM3876">
        <v>461</v>
      </c>
      <c r="AN3876">
        <v>4100</v>
      </c>
      <c r="AO3876">
        <v>1889280</v>
      </c>
      <c r="AP3876">
        <v>3</v>
      </c>
      <c r="AQ3876">
        <v>575</v>
      </c>
      <c r="AR3876">
        <v>3923</v>
      </c>
      <c r="AS3876">
        <v>2263193</v>
      </c>
      <c r="AU3876">
        <v>551</v>
      </c>
    </row>
    <row r="3877" spans="1:47" x14ac:dyDescent="0.2">
      <c r="A3877" s="143">
        <v>42633</v>
      </c>
      <c r="B3877">
        <v>8</v>
      </c>
      <c r="C3877">
        <v>109</v>
      </c>
      <c r="D3877">
        <v>4067</v>
      </c>
      <c r="E3877">
        <v>456250</v>
      </c>
      <c r="F3877">
        <v>89</v>
      </c>
      <c r="G3877">
        <v>140</v>
      </c>
      <c r="H3877">
        <v>4788</v>
      </c>
      <c r="I3877">
        <v>665235</v>
      </c>
      <c r="J3877">
        <v>202</v>
      </c>
      <c r="K3877">
        <v>160</v>
      </c>
      <c r="L3877">
        <v>4950</v>
      </c>
      <c r="M3877">
        <v>768436</v>
      </c>
      <c r="N3877">
        <v>315</v>
      </c>
      <c r="O3877">
        <v>201</v>
      </c>
      <c r="P3877">
        <v>4971</v>
      </c>
      <c r="Q3877">
        <v>996975</v>
      </c>
      <c r="R3877">
        <v>253</v>
      </c>
      <c r="S3877">
        <v>226</v>
      </c>
      <c r="T3877">
        <v>4850</v>
      </c>
      <c r="U3877">
        <v>1116792</v>
      </c>
      <c r="V3877">
        <v>184</v>
      </c>
      <c r="W3877">
        <v>264</v>
      </c>
      <c r="X3877">
        <v>4345</v>
      </c>
      <c r="Y3877">
        <v>1168017</v>
      </c>
      <c r="Z3877">
        <v>38</v>
      </c>
      <c r="AA3877">
        <v>353</v>
      </c>
      <c r="AB3877">
        <v>4525</v>
      </c>
      <c r="AC3877">
        <v>1602853</v>
      </c>
      <c r="AL3877">
        <v>45</v>
      </c>
      <c r="AM3877">
        <v>421</v>
      </c>
      <c r="AN3877">
        <v>4110</v>
      </c>
      <c r="AO3877">
        <v>1729545</v>
      </c>
      <c r="AP3877">
        <v>4</v>
      </c>
      <c r="AQ3877">
        <v>660</v>
      </c>
      <c r="AR3877">
        <v>3833</v>
      </c>
      <c r="AS3877">
        <v>2524830</v>
      </c>
      <c r="AU3877">
        <v>542</v>
      </c>
    </row>
    <row r="3878" spans="1:47" x14ac:dyDescent="0.2">
      <c r="A3878" s="143">
        <v>42636</v>
      </c>
      <c r="J3878">
        <v>1</v>
      </c>
      <c r="K3878">
        <v>160</v>
      </c>
      <c r="L3878">
        <v>3850</v>
      </c>
      <c r="M3878">
        <v>616000</v>
      </c>
      <c r="N3878">
        <v>1</v>
      </c>
      <c r="O3878">
        <v>194</v>
      </c>
      <c r="P3878">
        <v>3600</v>
      </c>
      <c r="Q3878">
        <v>698400</v>
      </c>
      <c r="R3878">
        <v>1</v>
      </c>
      <c r="S3878">
        <v>222</v>
      </c>
      <c r="T3878">
        <v>6400</v>
      </c>
      <c r="U3878">
        <v>1420800</v>
      </c>
      <c r="V3878">
        <v>26</v>
      </c>
      <c r="W3878">
        <v>269</v>
      </c>
      <c r="X3878">
        <v>3830</v>
      </c>
      <c r="Y3878">
        <v>1029121</v>
      </c>
      <c r="AD3878">
        <v>33</v>
      </c>
      <c r="AE3878">
        <v>325</v>
      </c>
      <c r="AF3878">
        <v>3557</v>
      </c>
      <c r="AG3878">
        <v>1189068</v>
      </c>
      <c r="AP3878">
        <v>6</v>
      </c>
      <c r="AQ3878">
        <v>436</v>
      </c>
      <c r="AR3878">
        <v>3283</v>
      </c>
      <c r="AS3878">
        <v>1436747</v>
      </c>
      <c r="AU3878">
        <v>5</v>
      </c>
    </row>
    <row r="3879" spans="1:47" x14ac:dyDescent="0.2">
      <c r="A3879" s="143">
        <v>42640</v>
      </c>
      <c r="B3879">
        <v>28</v>
      </c>
      <c r="C3879">
        <v>188</v>
      </c>
      <c r="D3879">
        <v>4950</v>
      </c>
      <c r="E3879">
        <v>928125</v>
      </c>
      <c r="J3879">
        <v>261</v>
      </c>
      <c r="K3879">
        <v>165</v>
      </c>
      <c r="L3879">
        <v>4979</v>
      </c>
      <c r="M3879">
        <v>824127</v>
      </c>
      <c r="N3879">
        <v>388</v>
      </c>
      <c r="O3879">
        <v>196</v>
      </c>
      <c r="P3879">
        <v>4945</v>
      </c>
      <c r="Q3879">
        <v>979337</v>
      </c>
      <c r="R3879">
        <v>260</v>
      </c>
      <c r="S3879">
        <v>230</v>
      </c>
      <c r="T3879">
        <v>4790</v>
      </c>
      <c r="U3879">
        <v>1103238</v>
      </c>
      <c r="V3879">
        <v>134</v>
      </c>
      <c r="W3879">
        <v>260</v>
      </c>
      <c r="X3879">
        <v>4633</v>
      </c>
      <c r="Y3879">
        <v>1205266</v>
      </c>
      <c r="Z3879">
        <v>127</v>
      </c>
      <c r="AA3879">
        <v>302</v>
      </c>
      <c r="AB3879">
        <v>4393</v>
      </c>
      <c r="AC3879">
        <v>1338866</v>
      </c>
      <c r="AD3879">
        <v>117</v>
      </c>
      <c r="AE3879">
        <v>339</v>
      </c>
      <c r="AF3879">
        <v>4533</v>
      </c>
      <c r="AG3879">
        <v>1502051</v>
      </c>
      <c r="AH3879">
        <v>18</v>
      </c>
      <c r="AI3879">
        <v>367</v>
      </c>
      <c r="AJ3879">
        <v>4400</v>
      </c>
      <c r="AK3879">
        <v>1616756</v>
      </c>
      <c r="AL3879">
        <v>17</v>
      </c>
      <c r="AM3879">
        <v>428</v>
      </c>
      <c r="AN3879">
        <v>4320</v>
      </c>
      <c r="AO3879">
        <v>1847944</v>
      </c>
      <c r="AP3879">
        <v>1</v>
      </c>
      <c r="AQ3879">
        <v>504</v>
      </c>
      <c r="AR3879">
        <v>4040</v>
      </c>
      <c r="AS3879">
        <v>2036160</v>
      </c>
      <c r="AU3879">
        <v>1172</v>
      </c>
    </row>
    <row r="3881" spans="1:47" ht="15" x14ac:dyDescent="0.25">
      <c r="A3881" s="115">
        <v>42649</v>
      </c>
      <c r="B3881" s="55"/>
      <c r="C3881" s="55"/>
      <c r="D3881" s="55"/>
      <c r="E3881" s="55"/>
      <c r="F3881" s="55"/>
      <c r="G3881" s="55"/>
      <c r="H3881" s="55"/>
      <c r="I3881" s="55"/>
      <c r="J3881" s="55">
        <v>118</v>
      </c>
      <c r="K3881" s="55">
        <v>166</v>
      </c>
      <c r="L3881" s="55">
        <v>5067</v>
      </c>
      <c r="M3881" s="55">
        <v>843242</v>
      </c>
      <c r="N3881" s="55">
        <v>91</v>
      </c>
      <c r="O3881" s="55">
        <v>197</v>
      </c>
      <c r="P3881" s="55">
        <v>4940</v>
      </c>
      <c r="Q3881" s="55">
        <v>974900</v>
      </c>
      <c r="R3881" s="55">
        <v>65</v>
      </c>
      <c r="S3881" s="55">
        <v>235</v>
      </c>
      <c r="T3881" s="55">
        <v>4700</v>
      </c>
      <c r="U3881" s="55">
        <v>1106067</v>
      </c>
      <c r="V3881" s="55">
        <v>65</v>
      </c>
      <c r="W3881" s="55">
        <v>273</v>
      </c>
      <c r="X3881" s="55">
        <v>4497</v>
      </c>
      <c r="Y3881" s="55">
        <v>1227730</v>
      </c>
      <c r="Z3881" s="55">
        <v>62</v>
      </c>
      <c r="AA3881" s="55">
        <v>303</v>
      </c>
      <c r="AB3881" s="55">
        <v>4415</v>
      </c>
      <c r="AC3881" s="55">
        <v>1338945</v>
      </c>
      <c r="AD3881" s="55">
        <v>28</v>
      </c>
      <c r="AE3881" s="55">
        <v>345</v>
      </c>
      <c r="AF3881" s="55">
        <v>4360</v>
      </c>
      <c r="AG3881" s="55">
        <v>1503880</v>
      </c>
      <c r="AH3881" s="55"/>
      <c r="AI3881" s="55"/>
      <c r="AJ3881" s="55"/>
      <c r="AK3881" s="55"/>
      <c r="AL3881" s="55"/>
      <c r="AM3881" s="55"/>
      <c r="AN3881" s="55"/>
      <c r="AO3881" s="55"/>
      <c r="AP3881" s="55">
        <v>3</v>
      </c>
      <c r="AQ3881" s="55">
        <v>569</v>
      </c>
      <c r="AR3881" s="55">
        <v>4247</v>
      </c>
      <c r="AS3881" s="55">
        <v>2405107</v>
      </c>
      <c r="AT3881" s="244"/>
      <c r="AU3881" s="244">
        <v>1011</v>
      </c>
    </row>
    <row r="3882" spans="1:47" ht="15" x14ac:dyDescent="0.25">
      <c r="A3882" s="115">
        <v>42654</v>
      </c>
      <c r="B3882" s="55"/>
      <c r="C3882" s="55"/>
      <c r="D3882" s="55"/>
      <c r="E3882" s="55"/>
      <c r="F3882" s="55"/>
      <c r="G3882" s="55"/>
      <c r="H3882" s="55"/>
      <c r="I3882" s="55"/>
      <c r="J3882" s="55"/>
      <c r="K3882" s="55"/>
      <c r="L3882" s="55"/>
      <c r="M3882" s="55"/>
      <c r="N3882" s="55"/>
      <c r="O3882" s="55"/>
      <c r="P3882" s="55"/>
      <c r="Q3882" s="55"/>
      <c r="R3882" s="55"/>
      <c r="S3882" s="55"/>
      <c r="T3882" s="55"/>
      <c r="U3882" s="55"/>
      <c r="V3882" s="55"/>
      <c r="W3882" s="55"/>
      <c r="X3882" s="55"/>
      <c r="Y3882" s="55"/>
      <c r="Z3882" s="55"/>
      <c r="AA3882" s="55"/>
      <c r="AB3882" s="55"/>
      <c r="AC3882" s="55"/>
      <c r="AD3882" s="55"/>
      <c r="AE3882" s="55"/>
      <c r="AF3882" s="55"/>
      <c r="AG3882" s="55"/>
      <c r="AH3882" s="55"/>
      <c r="AI3882" s="55"/>
      <c r="AJ3882" s="55"/>
      <c r="AK3882" s="55"/>
      <c r="AL3882" s="55"/>
      <c r="AM3882" s="55"/>
      <c r="AN3882" s="55"/>
      <c r="AO3882" s="55"/>
      <c r="AP3882" s="55">
        <v>1</v>
      </c>
      <c r="AQ3882" s="55">
        <v>588</v>
      </c>
      <c r="AR3882" s="55">
        <v>3860</v>
      </c>
      <c r="AS3882" s="55">
        <v>229680</v>
      </c>
      <c r="AT3882" s="244"/>
      <c r="AU3882" s="244">
        <v>1</v>
      </c>
    </row>
    <row r="3883" spans="1:47" ht="15" x14ac:dyDescent="0.25">
      <c r="A3883" s="115">
        <v>42656</v>
      </c>
      <c r="B3883" s="55"/>
      <c r="C3883" s="55"/>
      <c r="D3883" s="55"/>
      <c r="E3883" s="55"/>
      <c r="F3883" s="55">
        <v>12</v>
      </c>
      <c r="G3883" s="55">
        <v>146</v>
      </c>
      <c r="H3883" s="55">
        <v>5000</v>
      </c>
      <c r="I3883" s="55">
        <v>730000</v>
      </c>
      <c r="J3883" s="55">
        <v>90</v>
      </c>
      <c r="K3883" s="55">
        <v>167</v>
      </c>
      <c r="L3883" s="55">
        <v>5062</v>
      </c>
      <c r="M3883" s="55">
        <v>846175</v>
      </c>
      <c r="N3883" s="55">
        <v>202</v>
      </c>
      <c r="O3883" s="55">
        <v>193</v>
      </c>
      <c r="P3883" s="55">
        <v>4955</v>
      </c>
      <c r="Q3883" s="55">
        <v>954800</v>
      </c>
      <c r="R3883" s="55">
        <v>187</v>
      </c>
      <c r="S3883" s="55">
        <v>234</v>
      </c>
      <c r="T3883" s="55">
        <v>4840</v>
      </c>
      <c r="U3883" s="55">
        <v>1131450</v>
      </c>
      <c r="V3883" s="55">
        <v>91</v>
      </c>
      <c r="W3883" s="55">
        <v>262</v>
      </c>
      <c r="X3883" s="55">
        <v>4618</v>
      </c>
      <c r="Y3883" s="55">
        <v>1208940</v>
      </c>
      <c r="Z3883" s="55">
        <v>106</v>
      </c>
      <c r="AA3883" s="55">
        <v>309</v>
      </c>
      <c r="AB3883" s="55">
        <v>4440</v>
      </c>
      <c r="AC3883" s="55">
        <v>1373664</v>
      </c>
      <c r="AD3883" s="55">
        <v>176</v>
      </c>
      <c r="AE3883" s="55">
        <v>341</v>
      </c>
      <c r="AF3883" s="55">
        <v>4418</v>
      </c>
      <c r="AG3883" s="55">
        <v>1505462</v>
      </c>
      <c r="AH3883" s="55">
        <v>4</v>
      </c>
      <c r="AI3883" s="55">
        <v>370</v>
      </c>
      <c r="AJ3883" s="55">
        <v>4100</v>
      </c>
      <c r="AK3883" s="55">
        <v>1517000</v>
      </c>
      <c r="AL3883" s="55">
        <v>16</v>
      </c>
      <c r="AM3883" s="55">
        <v>426</v>
      </c>
      <c r="AN3883" s="55">
        <v>4340</v>
      </c>
      <c r="AO3883" s="55">
        <v>1848840</v>
      </c>
      <c r="AP3883" s="55">
        <v>5</v>
      </c>
      <c r="AQ3883" s="55">
        <v>698</v>
      </c>
      <c r="AR3883" s="55">
        <v>3666</v>
      </c>
      <c r="AS3883" s="55">
        <v>2558760</v>
      </c>
      <c r="AT3883" s="244">
        <f>28+22+24</f>
        <v>74</v>
      </c>
      <c r="AU3883" s="244">
        <v>888</v>
      </c>
    </row>
    <row r="3884" spans="1:47" ht="15" x14ac:dyDescent="0.25">
      <c r="A3884" s="87">
        <v>42661</v>
      </c>
      <c r="B3884" s="55"/>
      <c r="C3884" s="55"/>
      <c r="D3884" s="55"/>
      <c r="E3884" s="55"/>
      <c r="F3884" s="55"/>
      <c r="G3884" s="55"/>
      <c r="H3884" s="55"/>
      <c r="I3884" s="55"/>
      <c r="J3884" s="55"/>
      <c r="K3884" s="55"/>
      <c r="L3884" s="55"/>
      <c r="M3884" s="55"/>
      <c r="N3884" s="55"/>
      <c r="O3884" s="55"/>
      <c r="P3884" s="55"/>
      <c r="Q3884" s="55"/>
      <c r="R3884" s="55"/>
      <c r="S3884" s="55"/>
      <c r="T3884" s="55"/>
      <c r="U3884" s="55"/>
      <c r="V3884" s="55"/>
      <c r="W3884" s="55"/>
      <c r="X3884" s="55"/>
      <c r="Y3884" s="55"/>
      <c r="Z3884" s="55"/>
      <c r="AA3884" s="55"/>
      <c r="AB3884" s="55"/>
      <c r="AC3884" s="55"/>
      <c r="AD3884" s="55"/>
      <c r="AE3884" s="55"/>
      <c r="AF3884" s="55"/>
      <c r="AG3884" s="55"/>
      <c r="AH3884" s="55"/>
      <c r="AI3884" s="55"/>
      <c r="AJ3884" s="55"/>
      <c r="AK3884" s="55"/>
      <c r="AL3884" s="55"/>
      <c r="AM3884" s="55"/>
      <c r="AN3884" s="55"/>
      <c r="AO3884" s="55"/>
      <c r="AP3884" s="55"/>
      <c r="AQ3884" s="55"/>
      <c r="AR3884" s="55"/>
      <c r="AS3884" s="55"/>
      <c r="AT3884" s="244"/>
      <c r="AU3884" s="244">
        <v>5</v>
      </c>
    </row>
    <row r="3885" spans="1:47" ht="15" x14ac:dyDescent="0.25">
      <c r="A3885" s="115">
        <v>42663</v>
      </c>
      <c r="B3885" s="55"/>
      <c r="C3885" s="55"/>
      <c r="D3885" s="55"/>
      <c r="E3885" s="55"/>
      <c r="F3885" s="55">
        <v>43</v>
      </c>
      <c r="G3885" s="55">
        <v>137</v>
      </c>
      <c r="H3885" s="55">
        <v>4912</v>
      </c>
      <c r="I3885" s="55">
        <v>675388</v>
      </c>
      <c r="J3885" s="55">
        <v>28</v>
      </c>
      <c r="K3885" s="55">
        <v>169</v>
      </c>
      <c r="L3885" s="55">
        <v>4975</v>
      </c>
      <c r="M3885" s="55">
        <v>840900</v>
      </c>
      <c r="N3885" s="55">
        <v>100</v>
      </c>
      <c r="O3885" s="55">
        <v>204</v>
      </c>
      <c r="P3885" s="55">
        <v>4833</v>
      </c>
      <c r="Q3885" s="55">
        <v>987567</v>
      </c>
      <c r="R3885" s="55">
        <v>209</v>
      </c>
      <c r="S3885" s="55">
        <v>233</v>
      </c>
      <c r="T3885" s="55">
        <v>4914</v>
      </c>
      <c r="U3885" s="55">
        <v>1144441</v>
      </c>
      <c r="V3885" s="55">
        <v>85</v>
      </c>
      <c r="W3885" s="55">
        <v>263</v>
      </c>
      <c r="X3885" s="55">
        <v>4530</v>
      </c>
      <c r="Y3885" s="55">
        <v>1190815</v>
      </c>
      <c r="Z3885" s="55">
        <v>154</v>
      </c>
      <c r="AA3885" s="55">
        <v>300</v>
      </c>
      <c r="AB3885" s="55">
        <v>4442</v>
      </c>
      <c r="AC3885" s="55">
        <v>1332152</v>
      </c>
      <c r="AD3885" s="55">
        <v>92</v>
      </c>
      <c r="AE3885" s="55">
        <v>331</v>
      </c>
      <c r="AF3885" s="55">
        <v>4368</v>
      </c>
      <c r="AG3885" s="55">
        <v>1446648</v>
      </c>
      <c r="AH3885" s="55">
        <v>18</v>
      </c>
      <c r="AI3885" s="55">
        <v>374</v>
      </c>
      <c r="AJ3885" s="55">
        <v>4420</v>
      </c>
      <c r="AK3885" s="55">
        <v>1653080</v>
      </c>
      <c r="AL3885" s="55"/>
      <c r="AM3885" s="55"/>
      <c r="AN3885" s="55"/>
      <c r="AO3885" s="55"/>
      <c r="AP3885" s="55">
        <v>10</v>
      </c>
      <c r="AQ3885" s="55">
        <v>589</v>
      </c>
      <c r="AR3885" s="55">
        <v>4015</v>
      </c>
      <c r="AS3885" s="55">
        <v>2368490</v>
      </c>
      <c r="AT3885" s="244">
        <v>82</v>
      </c>
      <c r="AU3885" s="244">
        <v>845</v>
      </c>
    </row>
    <row r="3886" spans="1:47" ht="15" x14ac:dyDescent="0.25">
      <c r="A3886" s="115">
        <v>42668</v>
      </c>
      <c r="B3886" s="55"/>
      <c r="C3886" s="55"/>
      <c r="D3886" s="55"/>
      <c r="E3886" s="55"/>
      <c r="F3886" s="55">
        <v>11</v>
      </c>
      <c r="G3886" s="55">
        <v>142</v>
      </c>
      <c r="H3886" s="55">
        <v>4700</v>
      </c>
      <c r="I3886" s="55">
        <v>667400</v>
      </c>
      <c r="J3886" s="55"/>
      <c r="K3886" s="55"/>
      <c r="L3886" s="55"/>
      <c r="M3886" s="55"/>
      <c r="N3886" s="55"/>
      <c r="O3886" s="55"/>
      <c r="P3886" s="55"/>
      <c r="Q3886" s="55"/>
      <c r="R3886" s="55"/>
      <c r="S3886" s="55"/>
      <c r="T3886" s="55"/>
      <c r="U3886" s="55"/>
      <c r="V3886" s="55"/>
      <c r="W3886" s="55"/>
      <c r="X3886" s="55"/>
      <c r="Y3886" s="55"/>
      <c r="Z3886" s="55"/>
      <c r="AA3886" s="55"/>
      <c r="AB3886" s="55"/>
      <c r="AC3886" s="55"/>
      <c r="AD3886" s="55"/>
      <c r="AE3886" s="55"/>
      <c r="AF3886" s="55"/>
      <c r="AG3886" s="55"/>
      <c r="AH3886" s="55"/>
      <c r="AI3886" s="55"/>
      <c r="AJ3886" s="55"/>
      <c r="AK3886" s="55"/>
      <c r="AL3886" s="55">
        <v>30</v>
      </c>
      <c r="AM3886" s="55">
        <v>442</v>
      </c>
      <c r="AN3886" s="55">
        <v>4180</v>
      </c>
      <c r="AO3886" s="55">
        <v>1849860</v>
      </c>
      <c r="AP3886" s="55"/>
      <c r="AQ3886" s="55"/>
      <c r="AR3886" s="55"/>
      <c r="AS3886" s="55"/>
      <c r="AT3886" s="244"/>
      <c r="AU3886" s="244">
        <v>3</v>
      </c>
    </row>
    <row r="3887" spans="1:47" ht="15" x14ac:dyDescent="0.25">
      <c r="A3887" s="115">
        <v>42670</v>
      </c>
      <c r="B3887" s="55">
        <v>29</v>
      </c>
      <c r="C3887" s="55">
        <v>108</v>
      </c>
      <c r="D3887" s="55">
        <v>4525</v>
      </c>
      <c r="E3887" s="55">
        <v>499200</v>
      </c>
      <c r="F3887" s="55"/>
      <c r="G3887" s="55"/>
      <c r="H3887" s="55"/>
      <c r="I3887" s="55"/>
      <c r="J3887" s="55">
        <v>100</v>
      </c>
      <c r="K3887" s="55">
        <v>170</v>
      </c>
      <c r="L3887" s="55">
        <v>5112</v>
      </c>
      <c r="M3887" s="55">
        <v>866688</v>
      </c>
      <c r="N3887" s="55">
        <v>239</v>
      </c>
      <c r="O3887" s="55">
        <v>196</v>
      </c>
      <c r="P3887" s="55">
        <v>4833</v>
      </c>
      <c r="Q3887" s="55">
        <v>949020</v>
      </c>
      <c r="R3887" s="55">
        <v>82</v>
      </c>
      <c r="S3887" s="55">
        <v>237</v>
      </c>
      <c r="T3887" s="55">
        <v>4780</v>
      </c>
      <c r="U3887" s="55">
        <v>1135510</v>
      </c>
      <c r="V3887" s="55">
        <v>43</v>
      </c>
      <c r="W3887" s="55">
        <v>265</v>
      </c>
      <c r="X3887" s="55">
        <v>4500</v>
      </c>
      <c r="Y3887" s="55">
        <v>1189800</v>
      </c>
      <c r="Z3887" s="55">
        <v>32</v>
      </c>
      <c r="AA3887" s="55">
        <v>303</v>
      </c>
      <c r="AB3887" s="55">
        <v>4280</v>
      </c>
      <c r="AC3887" s="55">
        <v>1296945</v>
      </c>
      <c r="AD3887" s="55">
        <v>182</v>
      </c>
      <c r="AE3887" s="55">
        <v>347</v>
      </c>
      <c r="AF3887" s="55">
        <v>4358</v>
      </c>
      <c r="AG3887" s="55">
        <v>1513508</v>
      </c>
      <c r="AH3887" s="55">
        <v>36</v>
      </c>
      <c r="AI3887" s="55">
        <v>366</v>
      </c>
      <c r="AJ3887" s="55">
        <v>4320</v>
      </c>
      <c r="AK3887" s="55">
        <v>1583280</v>
      </c>
      <c r="AL3887" s="55"/>
      <c r="AM3887" s="55"/>
      <c r="AN3887" s="55"/>
      <c r="AO3887" s="55"/>
      <c r="AP3887" s="55">
        <v>2</v>
      </c>
      <c r="AQ3887" s="55">
        <v>729</v>
      </c>
      <c r="AR3887" s="55">
        <v>3900</v>
      </c>
      <c r="AS3887" s="55">
        <v>1843100</v>
      </c>
      <c r="AT3887" s="244">
        <v>3</v>
      </c>
      <c r="AU3887" s="244">
        <v>655</v>
      </c>
    </row>
    <row r="3888" spans="1:47" ht="15" x14ac:dyDescent="0.25">
      <c r="A3888" s="115">
        <v>42650</v>
      </c>
      <c r="B3888" s="55"/>
      <c r="C3888" s="55"/>
      <c r="D3888" s="55"/>
      <c r="E3888" s="55"/>
      <c r="F3888" s="55"/>
      <c r="G3888" s="55"/>
      <c r="H3888" s="55"/>
      <c r="I3888" s="55"/>
      <c r="J3888" s="55">
        <v>26</v>
      </c>
      <c r="K3888" s="55">
        <v>158</v>
      </c>
      <c r="L3888" s="55">
        <v>4530</v>
      </c>
      <c r="M3888" s="55">
        <v>713649</v>
      </c>
      <c r="N3888" s="55">
        <v>30</v>
      </c>
      <c r="O3888" s="55">
        <v>180</v>
      </c>
      <c r="P3888" s="55">
        <v>4920</v>
      </c>
      <c r="Q3888" s="55">
        <v>885256</v>
      </c>
      <c r="R3888" s="55">
        <v>48</v>
      </c>
      <c r="S3888" s="55">
        <v>242</v>
      </c>
      <c r="T3888" s="55">
        <v>4225</v>
      </c>
      <c r="U3888" s="55">
        <v>1065548</v>
      </c>
      <c r="V3888" s="55">
        <v>34</v>
      </c>
      <c r="W3888" s="55">
        <v>270</v>
      </c>
      <c r="X3888" s="55">
        <v>4375</v>
      </c>
      <c r="Y3888" s="55">
        <v>1181267</v>
      </c>
      <c r="Z3888" s="55"/>
      <c r="AA3888" s="55"/>
      <c r="AB3888" s="55"/>
      <c r="AC3888" s="55"/>
      <c r="AD3888" s="55">
        <v>6</v>
      </c>
      <c r="AE3888" s="55">
        <v>328</v>
      </c>
      <c r="AF3888" s="55">
        <v>4150</v>
      </c>
      <c r="AG3888" s="55">
        <v>1361200</v>
      </c>
      <c r="AH3888" s="55"/>
      <c r="AI3888" s="55"/>
      <c r="AJ3888" s="55"/>
      <c r="AK3888" s="55"/>
      <c r="AL3888" s="55"/>
      <c r="AM3888" s="55"/>
      <c r="AN3888" s="55"/>
      <c r="AO3888" s="55"/>
      <c r="AP3888" s="55"/>
      <c r="AQ3888" s="55"/>
      <c r="AR3888" s="55"/>
      <c r="AS3888" s="55"/>
      <c r="AT3888" s="244"/>
      <c r="AU3888" s="244">
        <v>17</v>
      </c>
    </row>
    <row r="3889" spans="1:47" ht="15" x14ac:dyDescent="0.25">
      <c r="A3889" s="115">
        <v>42654</v>
      </c>
      <c r="B3889" s="55">
        <v>23</v>
      </c>
      <c r="C3889" s="55">
        <v>119</v>
      </c>
      <c r="D3889" s="55">
        <v>4520</v>
      </c>
      <c r="E3889" s="55">
        <v>523820</v>
      </c>
      <c r="F3889" s="55">
        <v>87</v>
      </c>
      <c r="G3889" s="55">
        <v>144</v>
      </c>
      <c r="H3889" s="55">
        <v>4875</v>
      </c>
      <c r="I3889" s="55">
        <v>706707</v>
      </c>
      <c r="J3889" s="55">
        <v>35</v>
      </c>
      <c r="K3889" s="55">
        <v>162</v>
      </c>
      <c r="L3889" s="55">
        <v>5017</v>
      </c>
      <c r="M3889" s="55">
        <v>820614</v>
      </c>
      <c r="N3889" s="55">
        <v>198</v>
      </c>
      <c r="O3889" s="55">
        <v>207</v>
      </c>
      <c r="P3889" s="55">
        <v>4800</v>
      </c>
      <c r="Q3889" s="55">
        <v>992493</v>
      </c>
      <c r="R3889" s="55">
        <v>94</v>
      </c>
      <c r="S3889" s="55">
        <v>232</v>
      </c>
      <c r="T3889" s="55">
        <v>4675</v>
      </c>
      <c r="U3889" s="55">
        <v>1083355</v>
      </c>
      <c r="V3889" s="55">
        <v>209</v>
      </c>
      <c r="W3889" s="55">
        <v>264</v>
      </c>
      <c r="X3889" s="55">
        <v>4385</v>
      </c>
      <c r="Y3889" s="55">
        <v>1184073</v>
      </c>
      <c r="Z3889" s="55">
        <v>64</v>
      </c>
      <c r="AA3889" s="55">
        <v>298</v>
      </c>
      <c r="AB3889" s="55">
        <v>4167</v>
      </c>
      <c r="AC3889" s="55">
        <v>1239591</v>
      </c>
      <c r="AD3889" s="55">
        <v>112</v>
      </c>
      <c r="AE3889" s="55">
        <v>334</v>
      </c>
      <c r="AF3889" s="55">
        <v>4081</v>
      </c>
      <c r="AG3889" s="55">
        <v>1380089</v>
      </c>
      <c r="AH3889" s="55">
        <v>3</v>
      </c>
      <c r="AI3889" s="55">
        <v>365</v>
      </c>
      <c r="AJ3889" s="55">
        <v>3850</v>
      </c>
      <c r="AK3889" s="55">
        <v>1412600</v>
      </c>
      <c r="AL3889" s="55"/>
      <c r="AM3889" s="55"/>
      <c r="AN3889" s="55"/>
      <c r="AO3889" s="55"/>
      <c r="AP3889" s="55">
        <v>4</v>
      </c>
      <c r="AQ3889" s="55">
        <v>552</v>
      </c>
      <c r="AR3889" s="55">
        <v>3888</v>
      </c>
      <c r="AS3889" s="55">
        <v>2141075</v>
      </c>
      <c r="AT3889" s="244"/>
      <c r="AU3889" s="244">
        <v>1010</v>
      </c>
    </row>
    <row r="3890" spans="1:47" ht="15" x14ac:dyDescent="0.25">
      <c r="A3890" s="115">
        <v>42661</v>
      </c>
      <c r="B3890" s="55">
        <v>35</v>
      </c>
      <c r="C3890" s="55">
        <v>108</v>
      </c>
      <c r="D3890" s="55">
        <v>4875</v>
      </c>
      <c r="E3890" s="55">
        <v>527761</v>
      </c>
      <c r="F3890" s="55">
        <v>10</v>
      </c>
      <c r="G3890" s="55">
        <v>137</v>
      </c>
      <c r="H3890" s="55">
        <v>4850</v>
      </c>
      <c r="I3890" s="55">
        <v>664935</v>
      </c>
      <c r="J3890" s="55">
        <v>70</v>
      </c>
      <c r="K3890" s="55">
        <v>174</v>
      </c>
      <c r="L3890" s="55">
        <v>4833</v>
      </c>
      <c r="M3890" s="55">
        <v>839773</v>
      </c>
      <c r="N3890" s="55">
        <v>202</v>
      </c>
      <c r="O3890" s="55">
        <v>202</v>
      </c>
      <c r="P3890" s="55">
        <v>4778</v>
      </c>
      <c r="Q3890" s="55">
        <v>981083</v>
      </c>
      <c r="R3890" s="55">
        <v>255</v>
      </c>
      <c r="S3890" s="55">
        <v>236</v>
      </c>
      <c r="T3890" s="55">
        <v>4621</v>
      </c>
      <c r="U3890" s="55">
        <v>1099202</v>
      </c>
      <c r="V3890" s="55">
        <v>15</v>
      </c>
      <c r="W3890" s="55">
        <v>266</v>
      </c>
      <c r="X3890" s="55">
        <v>4428</v>
      </c>
      <c r="Y3890" s="55">
        <v>1204165</v>
      </c>
      <c r="Z3890" s="55">
        <v>184</v>
      </c>
      <c r="AA3890" s="55">
        <v>297</v>
      </c>
      <c r="AB3890" s="55">
        <v>4439</v>
      </c>
      <c r="AC3890" s="55">
        <v>1316829</v>
      </c>
      <c r="AD3890" s="55">
        <v>21</v>
      </c>
      <c r="AE3890" s="55">
        <v>329</v>
      </c>
      <c r="AF3890" s="55">
        <v>4325</v>
      </c>
      <c r="AG3890" s="55">
        <v>1450581</v>
      </c>
      <c r="AH3890" s="55"/>
      <c r="AI3890" s="55"/>
      <c r="AJ3890" s="55"/>
      <c r="AK3890" s="55"/>
      <c r="AL3890" s="55">
        <v>28</v>
      </c>
      <c r="AM3890" s="55">
        <v>407</v>
      </c>
      <c r="AN3890" s="55">
        <v>4077</v>
      </c>
      <c r="AO3890" s="55">
        <v>1715774</v>
      </c>
      <c r="AP3890" s="55">
        <v>5</v>
      </c>
      <c r="AQ3890" s="55">
        <v>526</v>
      </c>
      <c r="AR3890" s="55">
        <v>3566</v>
      </c>
      <c r="AS3890" s="55">
        <v>2041072</v>
      </c>
      <c r="AT3890" s="244"/>
      <c r="AU3890" s="244">
        <v>596</v>
      </c>
    </row>
    <row r="3891" spans="1:47" ht="15" x14ac:dyDescent="0.25">
      <c r="A3891" s="115">
        <v>42668</v>
      </c>
      <c r="B3891" s="55"/>
      <c r="C3891" s="55"/>
      <c r="D3891" s="55"/>
      <c r="E3891" s="55"/>
      <c r="F3891" s="55"/>
      <c r="G3891" s="55"/>
      <c r="H3891" s="55"/>
      <c r="I3891" s="55"/>
      <c r="J3891" s="55"/>
      <c r="K3891" s="55"/>
      <c r="L3891" s="55"/>
      <c r="M3891" s="55"/>
      <c r="N3891" s="55">
        <v>228</v>
      </c>
      <c r="O3891" s="55">
        <v>198</v>
      </c>
      <c r="P3891" s="55">
        <v>4895</v>
      </c>
      <c r="Q3891" s="55">
        <v>967987</v>
      </c>
      <c r="R3891" s="55">
        <v>172</v>
      </c>
      <c r="S3891" s="55">
        <v>234</v>
      </c>
      <c r="T3891" s="55">
        <v>4811</v>
      </c>
      <c r="U3891" s="55">
        <v>1130240</v>
      </c>
      <c r="V3891" s="55">
        <v>122</v>
      </c>
      <c r="W3891" s="55">
        <v>259</v>
      </c>
      <c r="X3891" s="55">
        <v>4600</v>
      </c>
      <c r="Y3891" s="55">
        <v>1194390</v>
      </c>
      <c r="Z3891" s="55">
        <v>61</v>
      </c>
      <c r="AA3891" s="55">
        <v>299</v>
      </c>
      <c r="AB3891" s="55">
        <v>4417</v>
      </c>
      <c r="AC3891" s="55">
        <v>1321634</v>
      </c>
      <c r="AD3891" s="55">
        <v>47</v>
      </c>
      <c r="AE3891" s="55">
        <v>346</v>
      </c>
      <c r="AF3891" s="55">
        <v>4283</v>
      </c>
      <c r="AG3891" s="55">
        <v>1510294</v>
      </c>
      <c r="AH3891" s="55"/>
      <c r="AI3891" s="55"/>
      <c r="AJ3891" s="55"/>
      <c r="AK3891" s="55"/>
      <c r="AL3891" s="55">
        <v>15</v>
      </c>
      <c r="AM3891" s="55">
        <v>418</v>
      </c>
      <c r="AN3891" s="55">
        <v>4200</v>
      </c>
      <c r="AO3891" s="55">
        <v>1756720</v>
      </c>
      <c r="AP3891" s="55">
        <v>7</v>
      </c>
      <c r="AQ3891" s="55">
        <v>327</v>
      </c>
      <c r="AR3891" s="55">
        <v>4221</v>
      </c>
      <c r="AS3891" s="55">
        <v>2574814</v>
      </c>
      <c r="AT3891" s="244"/>
      <c r="AU3891" s="244">
        <v>583</v>
      </c>
    </row>
    <row r="3892" spans="1:47" x14ac:dyDescent="0.2">
      <c r="A3892" s="55"/>
    </row>
    <row r="3893" spans="1:47" x14ac:dyDescent="0.2">
      <c r="A3893" s="51">
        <v>42675</v>
      </c>
      <c r="AL3893">
        <v>30</v>
      </c>
      <c r="AM3893">
        <v>426</v>
      </c>
      <c r="AN3893">
        <v>4020</v>
      </c>
      <c r="AO3893">
        <v>1712680</v>
      </c>
      <c r="AU3893">
        <v>16</v>
      </c>
    </row>
    <row r="3894" spans="1:47" x14ac:dyDescent="0.2">
      <c r="A3894" s="51">
        <v>42677</v>
      </c>
      <c r="B3894">
        <v>10</v>
      </c>
      <c r="C3894">
        <v>115</v>
      </c>
      <c r="D3894">
        <v>4850</v>
      </c>
      <c r="E3894">
        <v>557750</v>
      </c>
      <c r="F3894">
        <v>39</v>
      </c>
      <c r="G3894">
        <v>144</v>
      </c>
      <c r="H3894">
        <v>4850</v>
      </c>
      <c r="I3894">
        <v>701000</v>
      </c>
      <c r="J3894">
        <v>111</v>
      </c>
      <c r="K3894">
        <v>162</v>
      </c>
      <c r="L3894">
        <v>5050</v>
      </c>
      <c r="M3894">
        <v>816240</v>
      </c>
      <c r="N3894">
        <v>269</v>
      </c>
      <c r="O3894">
        <v>202</v>
      </c>
      <c r="P3894">
        <v>4812</v>
      </c>
      <c r="Q3894">
        <v>973869</v>
      </c>
      <c r="R3894">
        <v>84</v>
      </c>
      <c r="S3894">
        <v>231</v>
      </c>
      <c r="T3894">
        <v>4750</v>
      </c>
      <c r="U3894">
        <v>1098158</v>
      </c>
      <c r="V3894">
        <v>95</v>
      </c>
      <c r="W3894">
        <v>256</v>
      </c>
      <c r="X3894">
        <v>4522</v>
      </c>
      <c r="Y3894">
        <v>1159640</v>
      </c>
      <c r="Z3894">
        <v>196</v>
      </c>
      <c r="AA3894">
        <v>296</v>
      </c>
      <c r="AB3894">
        <v>4355</v>
      </c>
      <c r="AC3894">
        <v>1287895</v>
      </c>
      <c r="AD3894">
        <v>76</v>
      </c>
      <c r="AE3894">
        <v>330</v>
      </c>
      <c r="AF3894">
        <v>4405</v>
      </c>
      <c r="AG3894">
        <v>1456260</v>
      </c>
      <c r="AH3894">
        <v>1</v>
      </c>
      <c r="AI3894">
        <v>370</v>
      </c>
      <c r="AJ3894">
        <v>3950</v>
      </c>
      <c r="AK3894">
        <v>1461500</v>
      </c>
      <c r="AP3894">
        <v>20</v>
      </c>
      <c r="AQ3894">
        <v>580</v>
      </c>
      <c r="AR3894">
        <v>3980</v>
      </c>
      <c r="AS3894">
        <v>2308728</v>
      </c>
      <c r="AT3894">
        <v>22</v>
      </c>
      <c r="AU3894">
        <v>763</v>
      </c>
    </row>
    <row r="3895" spans="1:47" x14ac:dyDescent="0.2">
      <c r="A3895" s="51">
        <v>42682</v>
      </c>
      <c r="AL3895">
        <v>3</v>
      </c>
      <c r="AM3895">
        <v>485</v>
      </c>
      <c r="AN3895">
        <v>3860</v>
      </c>
      <c r="AO3895">
        <v>1872100</v>
      </c>
      <c r="AP3895">
        <v>1</v>
      </c>
      <c r="AQ3895">
        <v>660</v>
      </c>
      <c r="AR3895">
        <v>3840</v>
      </c>
      <c r="AS3895">
        <v>2534400</v>
      </c>
      <c r="AU3895">
        <v>11</v>
      </c>
    </row>
    <row r="3896" spans="1:47" x14ac:dyDescent="0.2">
      <c r="A3896" s="51">
        <v>42684</v>
      </c>
      <c r="J3896">
        <v>14</v>
      </c>
      <c r="K3896">
        <v>164</v>
      </c>
      <c r="L3896">
        <v>4950</v>
      </c>
      <c r="M3896">
        <v>810375</v>
      </c>
      <c r="N3896">
        <v>116</v>
      </c>
      <c r="O3896">
        <v>198</v>
      </c>
      <c r="P3896">
        <v>4933</v>
      </c>
      <c r="Q3896">
        <v>976350</v>
      </c>
      <c r="R3896">
        <v>20</v>
      </c>
      <c r="S3896">
        <v>238</v>
      </c>
      <c r="T3896">
        <v>4750</v>
      </c>
      <c r="U3896">
        <v>1130500</v>
      </c>
      <c r="V3896">
        <v>15</v>
      </c>
      <c r="W3896">
        <v>268</v>
      </c>
      <c r="X3896">
        <v>4475</v>
      </c>
      <c r="Y3896">
        <v>1196425</v>
      </c>
      <c r="Z3896">
        <v>38</v>
      </c>
      <c r="AA3896">
        <v>286</v>
      </c>
      <c r="AB3896">
        <v>4480</v>
      </c>
      <c r="AC3896">
        <v>1283430</v>
      </c>
      <c r="AP3896">
        <v>5</v>
      </c>
      <c r="AQ3896">
        <v>624</v>
      </c>
      <c r="AR3896">
        <v>3996</v>
      </c>
      <c r="AS3896">
        <v>2491032</v>
      </c>
      <c r="AU3896">
        <v>443</v>
      </c>
    </row>
    <row r="3897" spans="1:47" x14ac:dyDescent="0.2">
      <c r="A3897" s="51">
        <v>42689</v>
      </c>
      <c r="AU3897">
        <v>10</v>
      </c>
    </row>
    <row r="3898" spans="1:47" x14ac:dyDescent="0.2">
      <c r="A3898" s="51">
        <v>42691</v>
      </c>
      <c r="F3898">
        <v>27</v>
      </c>
      <c r="G3898">
        <v>142</v>
      </c>
      <c r="H3898">
        <v>5300</v>
      </c>
      <c r="I3898">
        <v>762600</v>
      </c>
      <c r="J3898">
        <v>37</v>
      </c>
      <c r="K3898">
        <v>174</v>
      </c>
      <c r="L3898">
        <v>5025</v>
      </c>
      <c r="M3898">
        <v>875050</v>
      </c>
      <c r="N3898">
        <v>46</v>
      </c>
      <c r="O3898">
        <v>190</v>
      </c>
      <c r="P3898">
        <v>4650</v>
      </c>
      <c r="Q3898">
        <v>882750</v>
      </c>
      <c r="R3898">
        <v>96</v>
      </c>
      <c r="S3898">
        <v>226</v>
      </c>
      <c r="T3898">
        <v>4750</v>
      </c>
      <c r="U3898">
        <v>1072050</v>
      </c>
      <c r="V3898">
        <v>88</v>
      </c>
      <c r="W3898">
        <v>266</v>
      </c>
      <c r="X3898">
        <v>4470</v>
      </c>
      <c r="Y3898">
        <v>1188875</v>
      </c>
      <c r="Z3898">
        <v>58</v>
      </c>
      <c r="AA3898">
        <v>297</v>
      </c>
      <c r="AB3898">
        <v>4387</v>
      </c>
      <c r="AC3898">
        <v>1304053</v>
      </c>
      <c r="AD3898">
        <v>59</v>
      </c>
      <c r="AE3898">
        <v>336</v>
      </c>
      <c r="AF3898">
        <v>4295</v>
      </c>
      <c r="AG3898">
        <v>1440850</v>
      </c>
      <c r="AL3898">
        <v>4</v>
      </c>
      <c r="AM3898">
        <v>416</v>
      </c>
      <c r="AN3898">
        <v>4200</v>
      </c>
      <c r="AO3898">
        <v>1747200</v>
      </c>
      <c r="AP3898">
        <v>4</v>
      </c>
      <c r="AQ3898">
        <v>656</v>
      </c>
      <c r="AR3898">
        <v>3850</v>
      </c>
      <c r="AS3898">
        <v>2518060</v>
      </c>
      <c r="AT3898">
        <v>43</v>
      </c>
      <c r="AU3898">
        <v>538</v>
      </c>
    </row>
    <row r="3899" spans="1:47" x14ac:dyDescent="0.2">
      <c r="A3899" s="51">
        <v>42696</v>
      </c>
      <c r="AH3899">
        <v>15</v>
      </c>
      <c r="AI3899">
        <v>398</v>
      </c>
      <c r="AJ3899">
        <v>4060</v>
      </c>
      <c r="AK3899">
        <v>1615880</v>
      </c>
      <c r="AL3899">
        <v>15</v>
      </c>
      <c r="AM3899">
        <v>423</v>
      </c>
      <c r="AN3899">
        <v>4100</v>
      </c>
      <c r="AO3899">
        <v>1734300</v>
      </c>
      <c r="AP3899">
        <v>1</v>
      </c>
      <c r="AQ3899">
        <v>592</v>
      </c>
      <c r="AR3899">
        <v>3840</v>
      </c>
      <c r="AS3899">
        <v>2273280</v>
      </c>
      <c r="AU3899">
        <v>5</v>
      </c>
    </row>
    <row r="3900" spans="1:47" x14ac:dyDescent="0.2">
      <c r="A3900" s="51">
        <v>42698</v>
      </c>
      <c r="J3900">
        <v>39</v>
      </c>
      <c r="K3900">
        <v>164</v>
      </c>
      <c r="L3900">
        <v>4800</v>
      </c>
      <c r="M3900">
        <v>790067</v>
      </c>
      <c r="N3900">
        <v>173</v>
      </c>
      <c r="O3900">
        <v>202</v>
      </c>
      <c r="P3900">
        <v>4844</v>
      </c>
      <c r="Q3900">
        <v>978625</v>
      </c>
      <c r="R3900">
        <v>23</v>
      </c>
      <c r="S3900">
        <v>222</v>
      </c>
      <c r="T3900">
        <v>4750</v>
      </c>
      <c r="U3900">
        <v>1054500</v>
      </c>
      <c r="V3900">
        <v>74</v>
      </c>
      <c r="W3900">
        <v>271</v>
      </c>
      <c r="X3900">
        <v>4390</v>
      </c>
      <c r="Y3900">
        <v>1188175</v>
      </c>
      <c r="Z3900">
        <v>135</v>
      </c>
      <c r="AA3900">
        <v>296</v>
      </c>
      <c r="AB3900">
        <v>4278</v>
      </c>
      <c r="AC3900">
        <v>1265838</v>
      </c>
      <c r="AD3900">
        <v>38</v>
      </c>
      <c r="AE3900">
        <v>321</v>
      </c>
      <c r="AF3900">
        <v>4380</v>
      </c>
      <c r="AG3900">
        <v>1405940</v>
      </c>
      <c r="AH3900">
        <v>21</v>
      </c>
      <c r="AI3900">
        <v>380</v>
      </c>
      <c r="AJ3900">
        <v>4130</v>
      </c>
      <c r="AK3900">
        <v>1571480</v>
      </c>
      <c r="AP3900">
        <v>4</v>
      </c>
      <c r="AQ3900">
        <v>702</v>
      </c>
      <c r="AR3900">
        <v>3870</v>
      </c>
      <c r="AS3900">
        <v>2711530</v>
      </c>
      <c r="AU3900">
        <v>830</v>
      </c>
    </row>
    <row r="3901" spans="1:47" x14ac:dyDescent="0.2">
      <c r="A3901" s="51">
        <v>42703</v>
      </c>
      <c r="AL3901">
        <v>23</v>
      </c>
      <c r="AM3901">
        <v>451</v>
      </c>
      <c r="AN3901">
        <v>4040</v>
      </c>
      <c r="AO3901">
        <v>1825800</v>
      </c>
      <c r="AU3901">
        <v>1</v>
      </c>
    </row>
    <row r="3902" spans="1:47" x14ac:dyDescent="0.2">
      <c r="A3902" s="51">
        <v>42675</v>
      </c>
      <c r="F3902">
        <v>31</v>
      </c>
      <c r="G3902">
        <v>143</v>
      </c>
      <c r="H3902">
        <v>4950</v>
      </c>
      <c r="I3902">
        <v>711877</v>
      </c>
      <c r="J3902">
        <v>30</v>
      </c>
      <c r="K3902">
        <v>168</v>
      </c>
      <c r="L3902">
        <v>4850</v>
      </c>
      <c r="M3902">
        <v>815123</v>
      </c>
      <c r="N3902">
        <v>454</v>
      </c>
      <c r="O3902">
        <v>198</v>
      </c>
      <c r="P3902">
        <v>4811</v>
      </c>
      <c r="Q3902">
        <v>971531</v>
      </c>
      <c r="R3902">
        <v>131</v>
      </c>
      <c r="S3902">
        <v>229</v>
      </c>
      <c r="T3902">
        <v>4450</v>
      </c>
      <c r="U3902">
        <v>1075960</v>
      </c>
      <c r="V3902">
        <v>157</v>
      </c>
      <c r="W3902">
        <v>263</v>
      </c>
      <c r="X3902">
        <v>4500</v>
      </c>
      <c r="Y3902">
        <v>1196269</v>
      </c>
      <c r="Z3902">
        <v>206</v>
      </c>
      <c r="AA3902">
        <v>306</v>
      </c>
      <c r="AB3902">
        <v>4308</v>
      </c>
      <c r="AC3902">
        <v>1336867</v>
      </c>
      <c r="AD3902">
        <v>75</v>
      </c>
      <c r="AE3902">
        <v>341</v>
      </c>
      <c r="AF3902">
        <v>4220</v>
      </c>
      <c r="AG3902">
        <v>1480167</v>
      </c>
      <c r="AL3902">
        <v>6</v>
      </c>
      <c r="AM3902">
        <v>457</v>
      </c>
      <c r="AN3902">
        <v>4100</v>
      </c>
      <c r="AO3902">
        <v>1847467</v>
      </c>
      <c r="AP3902">
        <v>11</v>
      </c>
      <c r="AQ3902">
        <v>609</v>
      </c>
      <c r="AR3902">
        <v>3803</v>
      </c>
      <c r="AS3902">
        <v>2307520</v>
      </c>
      <c r="AU3902">
        <v>462</v>
      </c>
    </row>
    <row r="3903" spans="1:47" x14ac:dyDescent="0.2">
      <c r="A3903" s="51">
        <v>42682</v>
      </c>
      <c r="B3903">
        <v>4</v>
      </c>
      <c r="C3903">
        <v>124</v>
      </c>
      <c r="D3903">
        <v>4900</v>
      </c>
      <c r="E3903">
        <v>607600</v>
      </c>
      <c r="F3903">
        <v>57</v>
      </c>
      <c r="G3903">
        <v>145</v>
      </c>
      <c r="H3903">
        <v>4967</v>
      </c>
      <c r="I3903">
        <v>732288</v>
      </c>
      <c r="J3903">
        <v>69</v>
      </c>
      <c r="K3903">
        <v>169</v>
      </c>
      <c r="L3903">
        <v>5013</v>
      </c>
      <c r="M3903">
        <v>868620</v>
      </c>
      <c r="N3903">
        <v>233</v>
      </c>
      <c r="O3903">
        <v>203</v>
      </c>
      <c r="P3903">
        <v>4685</v>
      </c>
      <c r="Q3903">
        <v>915296</v>
      </c>
      <c r="R3903">
        <v>201</v>
      </c>
      <c r="S3903">
        <v>232</v>
      </c>
      <c r="T3903">
        <v>4745</v>
      </c>
      <c r="U3903">
        <v>1115057</v>
      </c>
      <c r="V3903">
        <v>231</v>
      </c>
      <c r="W3903">
        <v>263</v>
      </c>
      <c r="X3903">
        <v>4619</v>
      </c>
      <c r="Y3903">
        <v>1226865</v>
      </c>
      <c r="Z3903">
        <v>414</v>
      </c>
      <c r="AA3903">
        <v>288</v>
      </c>
      <c r="AB3903">
        <v>4503</v>
      </c>
      <c r="AC3903">
        <v>1275230</v>
      </c>
      <c r="AH3903">
        <v>59</v>
      </c>
      <c r="AI3903">
        <v>374</v>
      </c>
      <c r="AJ3903">
        <v>4010</v>
      </c>
      <c r="AK3903">
        <v>1494649</v>
      </c>
      <c r="AL3903">
        <v>31</v>
      </c>
      <c r="AM3903">
        <v>419</v>
      </c>
      <c r="AN3903">
        <v>3967</v>
      </c>
      <c r="AO3903">
        <v>1704806</v>
      </c>
      <c r="AQ3903">
        <v>660</v>
      </c>
      <c r="AR3903">
        <v>3913</v>
      </c>
      <c r="AS3903">
        <v>2544120</v>
      </c>
      <c r="AT3903">
        <v>74</v>
      </c>
      <c r="AU3903">
        <v>398</v>
      </c>
    </row>
    <row r="3904" spans="1:47" x14ac:dyDescent="0.2">
      <c r="A3904" s="51">
        <v>42689</v>
      </c>
      <c r="F3904">
        <v>54</v>
      </c>
      <c r="G3904">
        <v>138</v>
      </c>
      <c r="H3904">
        <v>4850</v>
      </c>
      <c r="I3904">
        <v>668927</v>
      </c>
      <c r="J3904">
        <v>93</v>
      </c>
      <c r="K3904">
        <v>158</v>
      </c>
      <c r="L3904">
        <v>4713</v>
      </c>
      <c r="M3904">
        <v>768959</v>
      </c>
      <c r="N3904">
        <v>377</v>
      </c>
      <c r="O3904">
        <v>196</v>
      </c>
      <c r="P3904">
        <v>4850</v>
      </c>
      <c r="Q3904">
        <v>949353</v>
      </c>
      <c r="R3904">
        <v>460</v>
      </c>
      <c r="S3904">
        <v>237</v>
      </c>
      <c r="T3904">
        <v>4664</v>
      </c>
      <c r="U3904">
        <v>1083515</v>
      </c>
      <c r="V3904">
        <v>210</v>
      </c>
      <c r="W3904">
        <v>264</v>
      </c>
      <c r="X3904">
        <v>4350</v>
      </c>
      <c r="Y3904">
        <v>1151707</v>
      </c>
      <c r="Z3904">
        <v>121</v>
      </c>
      <c r="AA3904">
        <v>294</v>
      </c>
      <c r="AB3904">
        <v>4317</v>
      </c>
      <c r="AC3904">
        <v>1269611</v>
      </c>
      <c r="AD3904">
        <v>319</v>
      </c>
      <c r="AE3904">
        <v>336</v>
      </c>
      <c r="AF3904">
        <v>4376</v>
      </c>
      <c r="AG3904">
        <v>1437273</v>
      </c>
      <c r="AH3904">
        <v>54</v>
      </c>
      <c r="AI3904">
        <v>377</v>
      </c>
      <c r="AJ3904">
        <v>4257</v>
      </c>
      <c r="AK3904">
        <v>1606054</v>
      </c>
      <c r="AL3904">
        <v>35</v>
      </c>
      <c r="AM3904">
        <v>449</v>
      </c>
      <c r="AN3904">
        <v>3963</v>
      </c>
      <c r="AO3904">
        <v>1819597</v>
      </c>
      <c r="AP3904">
        <v>6</v>
      </c>
      <c r="AQ3904">
        <v>594</v>
      </c>
      <c r="AR3904">
        <v>3850</v>
      </c>
      <c r="AS3904">
        <v>2277400</v>
      </c>
      <c r="AT3904">
        <v>86</v>
      </c>
      <c r="AU3904">
        <v>498</v>
      </c>
    </row>
    <row r="3905" spans="1:47" x14ac:dyDescent="0.2">
      <c r="A3905" s="51">
        <v>42696</v>
      </c>
      <c r="B3905">
        <v>31</v>
      </c>
      <c r="C3905">
        <v>128</v>
      </c>
      <c r="D3905">
        <v>4850</v>
      </c>
      <c r="E3905">
        <v>615603</v>
      </c>
      <c r="F3905">
        <v>35</v>
      </c>
      <c r="G3905">
        <v>145</v>
      </c>
      <c r="H3905">
        <v>4733</v>
      </c>
      <c r="I3905">
        <v>687771</v>
      </c>
      <c r="J3905">
        <v>200</v>
      </c>
      <c r="K3905">
        <v>166</v>
      </c>
      <c r="L3905">
        <v>4961</v>
      </c>
      <c r="M3905">
        <v>830402</v>
      </c>
      <c r="N3905">
        <v>666</v>
      </c>
      <c r="O3905">
        <v>194</v>
      </c>
      <c r="P3905">
        <v>4764</v>
      </c>
      <c r="Q3905">
        <v>925998</v>
      </c>
      <c r="R3905">
        <v>322</v>
      </c>
      <c r="S3905">
        <v>232</v>
      </c>
      <c r="T3905">
        <v>4738</v>
      </c>
      <c r="U3905">
        <v>1106946</v>
      </c>
      <c r="V3905">
        <v>277</v>
      </c>
      <c r="W3905">
        <v>263</v>
      </c>
      <c r="X3905">
        <v>4479</v>
      </c>
      <c r="Y3905">
        <v>1180895</v>
      </c>
      <c r="Z3905">
        <v>128</v>
      </c>
      <c r="AA3905">
        <v>300</v>
      </c>
      <c r="AB3905">
        <v>4294</v>
      </c>
      <c r="AC3905">
        <v>1308309</v>
      </c>
      <c r="AD3905">
        <v>123</v>
      </c>
      <c r="AE3905">
        <v>343</v>
      </c>
      <c r="AF3905">
        <v>3257</v>
      </c>
      <c r="AG3905">
        <v>1448120</v>
      </c>
      <c r="AH3905">
        <v>3</v>
      </c>
      <c r="AI3905">
        <v>375</v>
      </c>
      <c r="AJ3905">
        <v>3850</v>
      </c>
      <c r="AK3905">
        <v>1445033</v>
      </c>
      <c r="AP3905">
        <v>8</v>
      </c>
      <c r="AQ3905">
        <v>637</v>
      </c>
      <c r="AR3905">
        <v>3925</v>
      </c>
      <c r="AS3905">
        <v>2501143</v>
      </c>
      <c r="AU3905">
        <v>396</v>
      </c>
    </row>
    <row r="3906" spans="1:47" x14ac:dyDescent="0.2">
      <c r="A3906" s="51">
        <v>42703</v>
      </c>
      <c r="B3906">
        <v>23</v>
      </c>
      <c r="C3906">
        <v>127</v>
      </c>
      <c r="D3906">
        <v>5050</v>
      </c>
      <c r="E3906">
        <v>642887</v>
      </c>
      <c r="F3906">
        <v>24</v>
      </c>
      <c r="G3906">
        <v>147</v>
      </c>
      <c r="H3906">
        <v>5250</v>
      </c>
      <c r="I3906">
        <v>773500</v>
      </c>
      <c r="J3906">
        <v>104</v>
      </c>
      <c r="K3906">
        <v>169</v>
      </c>
      <c r="L3906">
        <v>4825</v>
      </c>
      <c r="M3906">
        <v>844044</v>
      </c>
      <c r="N3906">
        <v>345</v>
      </c>
      <c r="O3906">
        <v>202</v>
      </c>
      <c r="P3906">
        <v>4672</v>
      </c>
      <c r="Q3906">
        <v>959795</v>
      </c>
      <c r="R3906">
        <v>204</v>
      </c>
      <c r="S3906">
        <v>237</v>
      </c>
      <c r="T3906">
        <v>4605</v>
      </c>
      <c r="U3906">
        <v>1116196</v>
      </c>
      <c r="V3906">
        <v>267</v>
      </c>
      <c r="W3906">
        <v>264</v>
      </c>
      <c r="X3906">
        <v>4429</v>
      </c>
      <c r="Y3906">
        <v>1181331</v>
      </c>
      <c r="Z3906">
        <v>180</v>
      </c>
      <c r="AA3906">
        <v>295</v>
      </c>
      <c r="AB3906">
        <v>4305</v>
      </c>
      <c r="AC3906">
        <v>1266475</v>
      </c>
      <c r="AD3906">
        <v>41</v>
      </c>
      <c r="AE3906">
        <v>344</v>
      </c>
      <c r="AF3906">
        <v>4175</v>
      </c>
      <c r="AG3906">
        <v>1458722</v>
      </c>
      <c r="AH3906">
        <v>54</v>
      </c>
      <c r="AI3906">
        <v>372</v>
      </c>
      <c r="AJ3906">
        <v>4267</v>
      </c>
      <c r="AK3906">
        <v>1587852</v>
      </c>
      <c r="AL3906">
        <v>5</v>
      </c>
      <c r="AM3906">
        <v>451</v>
      </c>
      <c r="AN3906">
        <v>3800</v>
      </c>
      <c r="AO3906">
        <v>1713720</v>
      </c>
      <c r="AP3906">
        <v>5</v>
      </c>
      <c r="AQ3906">
        <v>618</v>
      </c>
      <c r="AR3906">
        <v>3984</v>
      </c>
      <c r="AS3906">
        <v>2458592</v>
      </c>
      <c r="AT3906">
        <v>22</v>
      </c>
      <c r="AU3906">
        <v>1148</v>
      </c>
    </row>
    <row r="3908" spans="1:47" x14ac:dyDescent="0.2">
      <c r="A3908" s="143">
        <v>42705</v>
      </c>
      <c r="F3908">
        <v>3</v>
      </c>
      <c r="G3908">
        <v>133</v>
      </c>
      <c r="H3908">
        <v>4700</v>
      </c>
      <c r="I3908">
        <v>625100</v>
      </c>
      <c r="J3908">
        <v>57</v>
      </c>
      <c r="K3908">
        <v>165</v>
      </c>
      <c r="L3908">
        <v>4933</v>
      </c>
      <c r="M3908">
        <v>815700</v>
      </c>
      <c r="N3908">
        <v>187</v>
      </c>
      <c r="O3908">
        <v>202</v>
      </c>
      <c r="P3908">
        <v>4878</v>
      </c>
      <c r="Q3908">
        <v>986589</v>
      </c>
      <c r="R3908">
        <v>74</v>
      </c>
      <c r="S3908">
        <v>234</v>
      </c>
      <c r="T3908">
        <v>4610</v>
      </c>
      <c r="U3908">
        <v>1078740</v>
      </c>
      <c r="V3908">
        <v>33</v>
      </c>
      <c r="W3908">
        <v>259</v>
      </c>
      <c r="X3908">
        <v>4480</v>
      </c>
      <c r="Y3908">
        <v>1158473</v>
      </c>
      <c r="Z3908">
        <v>227</v>
      </c>
      <c r="AA3908">
        <v>305</v>
      </c>
      <c r="AB3908">
        <v>4735</v>
      </c>
      <c r="AC3908">
        <v>1443185</v>
      </c>
      <c r="AD3908">
        <v>110</v>
      </c>
      <c r="AE3908">
        <v>331</v>
      </c>
      <c r="AF3908">
        <v>4543</v>
      </c>
      <c r="AG3908">
        <v>1504073</v>
      </c>
      <c r="AH3908">
        <v>32</v>
      </c>
      <c r="AI3908">
        <v>384</v>
      </c>
      <c r="AJ3908">
        <v>4090</v>
      </c>
      <c r="AK3908">
        <v>1570460</v>
      </c>
      <c r="AL3908">
        <v>1</v>
      </c>
      <c r="AM3908">
        <v>478</v>
      </c>
      <c r="AN3908">
        <v>4000</v>
      </c>
      <c r="AO3908">
        <v>1912000</v>
      </c>
      <c r="AP3908">
        <v>2</v>
      </c>
      <c r="AQ3908">
        <v>762</v>
      </c>
      <c r="AR3908">
        <v>3970</v>
      </c>
      <c r="AS3908">
        <v>3030540</v>
      </c>
      <c r="AT3908">
        <v>25</v>
      </c>
      <c r="AU3908">
        <v>664</v>
      </c>
    </row>
    <row r="3909" spans="1:47" x14ac:dyDescent="0.2">
      <c r="A3909" s="143">
        <v>42710</v>
      </c>
      <c r="N3909">
        <v>26</v>
      </c>
      <c r="O3909">
        <v>201</v>
      </c>
      <c r="P3909">
        <v>4950</v>
      </c>
      <c r="Q3909">
        <v>994950</v>
      </c>
      <c r="AU3909">
        <v>19</v>
      </c>
    </row>
    <row r="3910" spans="1:47" x14ac:dyDescent="0.2">
      <c r="A3910" s="143">
        <v>42712</v>
      </c>
      <c r="F3910">
        <v>2</v>
      </c>
      <c r="G3910">
        <v>145</v>
      </c>
      <c r="H3910">
        <v>4750</v>
      </c>
      <c r="I3910">
        <v>688750</v>
      </c>
      <c r="J3910">
        <v>18</v>
      </c>
      <c r="K3910">
        <v>162</v>
      </c>
      <c r="L3910">
        <v>4850</v>
      </c>
      <c r="M3910">
        <v>784700</v>
      </c>
      <c r="N3910">
        <v>97</v>
      </c>
      <c r="O3910">
        <v>192</v>
      </c>
      <c r="P3910">
        <v>4793</v>
      </c>
      <c r="Q3910">
        <v>918457</v>
      </c>
      <c r="V3910">
        <v>78</v>
      </c>
      <c r="W3910">
        <v>259</v>
      </c>
      <c r="X3910">
        <v>4750</v>
      </c>
      <c r="Y3910">
        <v>1229762</v>
      </c>
      <c r="Z3910">
        <v>62</v>
      </c>
      <c r="AA3910">
        <v>298</v>
      </c>
      <c r="AB3910">
        <v>4488</v>
      </c>
      <c r="AC3910">
        <v>1337875</v>
      </c>
      <c r="AD3910">
        <v>10</v>
      </c>
      <c r="AE3910">
        <v>324</v>
      </c>
      <c r="AF3910">
        <v>4240</v>
      </c>
      <c r="AG3910">
        <v>1373760</v>
      </c>
      <c r="AP3910">
        <v>1</v>
      </c>
      <c r="AQ3910">
        <v>820</v>
      </c>
      <c r="AR3910">
        <v>3980</v>
      </c>
      <c r="AS3910">
        <v>3263600</v>
      </c>
      <c r="AU3910">
        <v>466</v>
      </c>
    </row>
    <row r="3911" spans="1:47" x14ac:dyDescent="0.2">
      <c r="A3911" s="143">
        <v>42717</v>
      </c>
      <c r="AD3911">
        <v>18</v>
      </c>
      <c r="AE3911">
        <v>343</v>
      </c>
      <c r="AF3911">
        <v>4260</v>
      </c>
      <c r="AG3911">
        <v>1461180</v>
      </c>
      <c r="AP3911">
        <v>1</v>
      </c>
      <c r="AQ3911">
        <v>678</v>
      </c>
      <c r="AR3911">
        <v>3860</v>
      </c>
      <c r="AS3911">
        <v>2617080</v>
      </c>
      <c r="AU3911">
        <v>28</v>
      </c>
    </row>
    <row r="3912" spans="1:47" x14ac:dyDescent="0.2">
      <c r="A3912" s="143">
        <v>42719</v>
      </c>
      <c r="B3912">
        <v>11</v>
      </c>
      <c r="C3912">
        <v>127</v>
      </c>
      <c r="D3912">
        <v>5200</v>
      </c>
      <c r="E3912">
        <v>660400</v>
      </c>
      <c r="F3912">
        <v>3</v>
      </c>
      <c r="G3912">
        <v>131</v>
      </c>
      <c r="H3912">
        <v>4800</v>
      </c>
      <c r="I3912">
        <v>628800</v>
      </c>
      <c r="N3912">
        <v>89</v>
      </c>
      <c r="O3912">
        <v>202</v>
      </c>
      <c r="P3912">
        <v>4790</v>
      </c>
      <c r="Q3912">
        <v>966050</v>
      </c>
      <c r="R3912">
        <v>74</v>
      </c>
      <c r="S3912">
        <v>234</v>
      </c>
      <c r="T3912">
        <v>4700</v>
      </c>
      <c r="U3912">
        <v>1098678</v>
      </c>
      <c r="V3912">
        <v>63</v>
      </c>
      <c r="W3912">
        <v>265</v>
      </c>
      <c r="X3912">
        <v>4497</v>
      </c>
      <c r="Y3912">
        <v>1190527</v>
      </c>
      <c r="Z3912">
        <v>213</v>
      </c>
      <c r="AA3912">
        <v>300</v>
      </c>
      <c r="AB3912">
        <v>4163</v>
      </c>
      <c r="AC3912">
        <v>1247035</v>
      </c>
      <c r="AD3912">
        <v>56</v>
      </c>
      <c r="AE3912">
        <v>333</v>
      </c>
      <c r="AF3912">
        <v>4247</v>
      </c>
      <c r="AG3912">
        <v>1411093</v>
      </c>
      <c r="AH3912">
        <v>15</v>
      </c>
      <c r="AI3912">
        <v>392</v>
      </c>
      <c r="AJ3912">
        <v>4080</v>
      </c>
      <c r="AK3912">
        <v>1599360</v>
      </c>
      <c r="AP3912">
        <v>7</v>
      </c>
      <c r="AQ3912">
        <v>637</v>
      </c>
      <c r="AR3912">
        <v>3996</v>
      </c>
      <c r="AS3912">
        <v>2538616</v>
      </c>
      <c r="AU3912">
        <v>942</v>
      </c>
    </row>
    <row r="3913" spans="1:47" x14ac:dyDescent="0.2">
      <c r="A3913" s="143">
        <v>42724</v>
      </c>
      <c r="AH3913">
        <v>8</v>
      </c>
      <c r="AI3913">
        <v>389</v>
      </c>
      <c r="AJ3913">
        <v>3900</v>
      </c>
      <c r="AK3913">
        <v>1517100</v>
      </c>
      <c r="AL3913">
        <v>28</v>
      </c>
      <c r="AM3913">
        <v>453</v>
      </c>
      <c r="AN3913">
        <v>4000</v>
      </c>
      <c r="AO3913">
        <v>1818145</v>
      </c>
      <c r="AP3913">
        <v>1</v>
      </c>
      <c r="AQ3913">
        <v>510</v>
      </c>
      <c r="AR3913">
        <v>4100</v>
      </c>
      <c r="AS3913">
        <v>2091000</v>
      </c>
      <c r="AU3913">
        <v>11</v>
      </c>
    </row>
    <row r="3914" spans="1:47" x14ac:dyDescent="0.2">
      <c r="A3914" s="143">
        <v>42726</v>
      </c>
      <c r="F3914">
        <v>3</v>
      </c>
      <c r="G3914">
        <v>143</v>
      </c>
      <c r="H3914">
        <v>4100</v>
      </c>
      <c r="I3914">
        <v>586300</v>
      </c>
      <c r="J3914">
        <v>55</v>
      </c>
      <c r="K3914">
        <v>164</v>
      </c>
      <c r="L3914">
        <v>4900</v>
      </c>
      <c r="M3914">
        <v>806083</v>
      </c>
      <c r="N3914">
        <v>136</v>
      </c>
      <c r="O3914">
        <v>200</v>
      </c>
      <c r="P3914">
        <v>4725</v>
      </c>
      <c r="Q3914">
        <v>947031</v>
      </c>
      <c r="R3914">
        <v>85</v>
      </c>
      <c r="S3914">
        <v>228</v>
      </c>
      <c r="T3914">
        <v>4725</v>
      </c>
      <c r="U3914">
        <v>1079400</v>
      </c>
      <c r="V3914">
        <v>41</v>
      </c>
      <c r="W3914">
        <v>267</v>
      </c>
      <c r="X3914">
        <v>4483</v>
      </c>
      <c r="Y3914">
        <v>1198200</v>
      </c>
      <c r="Z3914">
        <v>110</v>
      </c>
      <c r="AA3914">
        <v>298</v>
      </c>
      <c r="AB3914">
        <v>4317</v>
      </c>
      <c r="AC3914">
        <v>1283700</v>
      </c>
      <c r="AD3914">
        <v>18</v>
      </c>
      <c r="AE3914">
        <v>326</v>
      </c>
      <c r="AF3914">
        <v>4240</v>
      </c>
      <c r="AG3914">
        <v>1382240</v>
      </c>
      <c r="AH3914">
        <v>6</v>
      </c>
      <c r="AI3914">
        <v>363</v>
      </c>
      <c r="AJ3914">
        <v>4140</v>
      </c>
      <c r="AK3914">
        <v>1502820</v>
      </c>
      <c r="AP3914">
        <v>4</v>
      </c>
      <c r="AQ3914">
        <v>670</v>
      </c>
      <c r="AR3914">
        <v>4185</v>
      </c>
      <c r="AS3914">
        <v>2805160</v>
      </c>
      <c r="AU3914">
        <v>295</v>
      </c>
    </row>
    <row r="3915" spans="1:47" x14ac:dyDescent="0.2">
      <c r="A3915" s="51">
        <v>42710</v>
      </c>
      <c r="B3915">
        <v>46</v>
      </c>
      <c r="C3915">
        <v>123</v>
      </c>
      <c r="D3915">
        <v>4825</v>
      </c>
      <c r="E3915">
        <v>594389</v>
      </c>
      <c r="F3915">
        <v>27</v>
      </c>
      <c r="G3915">
        <v>145</v>
      </c>
      <c r="H3915">
        <v>4600</v>
      </c>
      <c r="I3915">
        <v>667170</v>
      </c>
      <c r="J3915">
        <v>153</v>
      </c>
      <c r="K3915">
        <v>168</v>
      </c>
      <c r="L3915">
        <v>4813</v>
      </c>
      <c r="M3915">
        <v>813193</v>
      </c>
      <c r="N3915">
        <v>316</v>
      </c>
      <c r="O3915">
        <v>203</v>
      </c>
      <c r="P3915">
        <v>4730</v>
      </c>
      <c r="Q3915">
        <v>973793</v>
      </c>
      <c r="R3915">
        <v>341</v>
      </c>
      <c r="S3915">
        <v>233</v>
      </c>
      <c r="T3915">
        <v>4713</v>
      </c>
      <c r="U3915">
        <v>1100075</v>
      </c>
      <c r="V3915">
        <v>265</v>
      </c>
      <c r="W3915">
        <v>265</v>
      </c>
      <c r="X3915">
        <v>4468</v>
      </c>
      <c r="Y3915">
        <v>1215031</v>
      </c>
      <c r="Z3915">
        <v>169</v>
      </c>
      <c r="AA3915">
        <v>300</v>
      </c>
      <c r="AB3915">
        <v>4238</v>
      </c>
      <c r="AC3915">
        <v>1306433</v>
      </c>
      <c r="AD3915">
        <v>125</v>
      </c>
      <c r="AE3915">
        <v>335</v>
      </c>
      <c r="AF3915">
        <v>4291</v>
      </c>
      <c r="AG3915">
        <v>1420462</v>
      </c>
      <c r="AL3915">
        <v>8</v>
      </c>
      <c r="AM3915">
        <v>418</v>
      </c>
      <c r="AN3915">
        <v>4000</v>
      </c>
      <c r="AO3915">
        <v>1671000</v>
      </c>
      <c r="AP3915">
        <v>2</v>
      </c>
      <c r="AQ3915">
        <v>594</v>
      </c>
      <c r="AR3915">
        <v>3910</v>
      </c>
      <c r="AS3915">
        <v>2320440</v>
      </c>
      <c r="AU3915">
        <v>960</v>
      </c>
    </row>
    <row r="3916" spans="1:47" x14ac:dyDescent="0.2">
      <c r="A3916" s="51">
        <v>42717</v>
      </c>
      <c r="B3916">
        <v>51</v>
      </c>
      <c r="C3916">
        <v>116</v>
      </c>
      <c r="D3916">
        <v>4117</v>
      </c>
      <c r="E3916">
        <v>498416</v>
      </c>
      <c r="F3916">
        <v>33</v>
      </c>
      <c r="G3916">
        <v>146</v>
      </c>
      <c r="H3916">
        <v>4425</v>
      </c>
      <c r="I3916">
        <v>643155</v>
      </c>
      <c r="J3916">
        <v>60</v>
      </c>
      <c r="K3916">
        <v>172</v>
      </c>
      <c r="L3916">
        <v>4663</v>
      </c>
      <c r="M3916">
        <v>820788</v>
      </c>
      <c r="N3916">
        <v>494</v>
      </c>
      <c r="O3916">
        <v>200</v>
      </c>
      <c r="P3916">
        <v>4526</v>
      </c>
      <c r="Q3916">
        <v>932728</v>
      </c>
      <c r="R3916">
        <v>418</v>
      </c>
      <c r="S3916">
        <v>232</v>
      </c>
      <c r="T3916">
        <v>4476</v>
      </c>
      <c r="U3916">
        <v>1055958</v>
      </c>
      <c r="V3916">
        <v>171</v>
      </c>
      <c r="W3916">
        <v>257</v>
      </c>
      <c r="X3916">
        <v>4422</v>
      </c>
      <c r="Y3916">
        <v>1151049</v>
      </c>
      <c r="Z3916">
        <v>38</v>
      </c>
      <c r="AA3916">
        <v>283</v>
      </c>
      <c r="AB3916">
        <v>4150</v>
      </c>
      <c r="AC3916">
        <v>1174450</v>
      </c>
      <c r="AD3916">
        <v>121</v>
      </c>
      <c r="AE3916">
        <v>338</v>
      </c>
      <c r="AF3916">
        <v>4230</v>
      </c>
      <c r="AG3916">
        <v>1448062</v>
      </c>
      <c r="AH3916">
        <v>26</v>
      </c>
      <c r="AI3916">
        <v>367</v>
      </c>
      <c r="AJ3916">
        <v>4140</v>
      </c>
      <c r="AK3916">
        <v>1548745</v>
      </c>
      <c r="AL3916">
        <v>33</v>
      </c>
      <c r="AM3916">
        <v>434</v>
      </c>
      <c r="AN3916">
        <v>4213</v>
      </c>
      <c r="AO3916">
        <v>1825869</v>
      </c>
      <c r="AP3916">
        <v>3</v>
      </c>
      <c r="AQ3916">
        <v>483</v>
      </c>
      <c r="AR3916">
        <v>3993</v>
      </c>
      <c r="AS3916">
        <v>1927267</v>
      </c>
      <c r="AT3916">
        <v>18</v>
      </c>
      <c r="AU3916">
        <v>1007</v>
      </c>
    </row>
    <row r="3919" spans="1:47" ht="15" x14ac:dyDescent="0.25">
      <c r="A3919" s="234">
        <v>42747</v>
      </c>
      <c r="B3919" s="244"/>
      <c r="C3919" s="244"/>
      <c r="D3919" s="244"/>
      <c r="E3919" s="244"/>
      <c r="F3919" s="244">
        <v>13</v>
      </c>
      <c r="G3919" s="244">
        <v>149</v>
      </c>
      <c r="H3919" s="244">
        <v>4850</v>
      </c>
      <c r="I3919" s="244">
        <v>722650</v>
      </c>
      <c r="J3919" s="244">
        <v>91</v>
      </c>
      <c r="K3919" s="244">
        <v>170</v>
      </c>
      <c r="L3919" s="244">
        <v>4900</v>
      </c>
      <c r="M3919" s="244">
        <v>833133</v>
      </c>
      <c r="N3919" s="244">
        <v>150</v>
      </c>
      <c r="O3919" s="244">
        <v>205</v>
      </c>
      <c r="P3919" s="244">
        <v>4889</v>
      </c>
      <c r="Q3919" s="244">
        <v>1002022</v>
      </c>
      <c r="R3919" s="244">
        <v>87</v>
      </c>
      <c r="S3919" s="244">
        <v>239</v>
      </c>
      <c r="T3919" s="244">
        <v>4762</v>
      </c>
      <c r="U3919" s="244">
        <v>1136650</v>
      </c>
      <c r="V3919" s="244">
        <v>35</v>
      </c>
      <c r="W3919" s="244">
        <v>260</v>
      </c>
      <c r="X3919" s="244">
        <v>4495</v>
      </c>
      <c r="Y3919" s="244">
        <v>1164285</v>
      </c>
      <c r="Z3919" s="244">
        <v>62</v>
      </c>
      <c r="AA3919" s="244">
        <v>290</v>
      </c>
      <c r="AB3919" s="244">
        <v>4306</v>
      </c>
      <c r="AC3919" s="244">
        <v>1248892</v>
      </c>
      <c r="AD3919" s="244">
        <v>54</v>
      </c>
      <c r="AE3919" s="244">
        <v>346</v>
      </c>
      <c r="AF3919" s="244">
        <v>4333</v>
      </c>
      <c r="AG3919" s="244">
        <v>1499453</v>
      </c>
      <c r="AH3919" s="244">
        <v>5</v>
      </c>
      <c r="AI3919" s="244">
        <v>398</v>
      </c>
      <c r="AJ3919" s="244">
        <v>4060</v>
      </c>
      <c r="AK3919" s="244">
        <v>1515880</v>
      </c>
      <c r="AL3919" s="244">
        <v>3</v>
      </c>
      <c r="AM3919" s="244">
        <v>439</v>
      </c>
      <c r="AN3919" s="244">
        <v>4213</v>
      </c>
      <c r="AO3919" s="244">
        <v>1847253</v>
      </c>
      <c r="AP3919" s="244">
        <v>6</v>
      </c>
      <c r="AQ3919" s="244">
        <v>612</v>
      </c>
      <c r="AR3919" s="244">
        <v>4117</v>
      </c>
      <c r="AS3919" s="244">
        <v>2529320</v>
      </c>
      <c r="AT3919" s="244">
        <v>20</v>
      </c>
      <c r="AU3919" s="244">
        <v>515</v>
      </c>
    </row>
    <row r="3920" spans="1:47" ht="15" x14ac:dyDescent="0.25">
      <c r="A3920" s="234">
        <v>42752</v>
      </c>
      <c r="B3920" s="244"/>
      <c r="C3920" s="244"/>
      <c r="D3920" s="244"/>
      <c r="E3920" s="244"/>
      <c r="F3920" s="244"/>
      <c r="G3920" s="244"/>
      <c r="H3920" s="244"/>
      <c r="I3920" s="244"/>
      <c r="J3920" s="244"/>
      <c r="K3920" s="244"/>
      <c r="L3920" s="244"/>
      <c r="M3920" s="244"/>
      <c r="N3920" s="244"/>
      <c r="O3920" s="244"/>
      <c r="P3920" s="244"/>
      <c r="Q3920" s="244"/>
      <c r="R3920" s="244"/>
      <c r="S3920" s="244"/>
      <c r="T3920" s="244"/>
      <c r="U3920" s="244"/>
      <c r="V3920" s="244"/>
      <c r="W3920" s="244"/>
      <c r="X3920" s="244"/>
      <c r="Y3920" s="244"/>
      <c r="Z3920" s="244"/>
      <c r="AA3920" s="244"/>
      <c r="AB3920" s="244"/>
      <c r="AC3920" s="244"/>
      <c r="AD3920" s="244"/>
      <c r="AE3920" s="244"/>
      <c r="AF3920" s="244"/>
      <c r="AG3920" s="244"/>
      <c r="AH3920" s="244"/>
      <c r="AI3920" s="244"/>
      <c r="AJ3920" s="244"/>
      <c r="AK3920" s="244"/>
      <c r="AL3920" s="244">
        <v>5</v>
      </c>
      <c r="AM3920" s="244">
        <v>414</v>
      </c>
      <c r="AN3920" s="244">
        <v>4140</v>
      </c>
      <c r="AO3920" s="244">
        <v>1713960</v>
      </c>
      <c r="AP3920" s="244">
        <v>1</v>
      </c>
      <c r="AQ3920" s="244">
        <v>780</v>
      </c>
      <c r="AR3920" s="244">
        <v>4040</v>
      </c>
      <c r="AS3920" s="244">
        <v>3151200</v>
      </c>
      <c r="AT3920" s="244"/>
      <c r="AU3920" s="244">
        <v>65</v>
      </c>
    </row>
    <row r="3921" spans="1:47" ht="15" x14ac:dyDescent="0.25">
      <c r="A3921" s="234">
        <v>42754</v>
      </c>
      <c r="B3921" s="244"/>
      <c r="C3921" s="244"/>
      <c r="D3921" s="244"/>
      <c r="E3921" s="244"/>
      <c r="F3921" s="244">
        <v>11</v>
      </c>
      <c r="G3921" s="244">
        <v>146</v>
      </c>
      <c r="H3921" s="244">
        <v>4750</v>
      </c>
      <c r="I3921" s="244">
        <v>691375</v>
      </c>
      <c r="J3921" s="244">
        <v>8</v>
      </c>
      <c r="K3921" s="244">
        <v>164</v>
      </c>
      <c r="L3921" s="244">
        <v>4275</v>
      </c>
      <c r="M3921" s="244">
        <v>695350</v>
      </c>
      <c r="N3921" s="244">
        <v>65</v>
      </c>
      <c r="O3921" s="244">
        <v>202</v>
      </c>
      <c r="P3921" s="244">
        <v>4750</v>
      </c>
      <c r="Q3921" s="244">
        <v>958136</v>
      </c>
      <c r="R3921" s="244">
        <v>70</v>
      </c>
      <c r="S3921" s="244">
        <v>236</v>
      </c>
      <c r="T3921" s="244">
        <v>4717</v>
      </c>
      <c r="U3921" s="244">
        <v>1113233</v>
      </c>
      <c r="V3921" s="244">
        <v>62</v>
      </c>
      <c r="W3921" s="244">
        <v>263</v>
      </c>
      <c r="X3921" s="244">
        <v>4408</v>
      </c>
      <c r="Y3921" s="244">
        <v>1157122</v>
      </c>
      <c r="Z3921" s="244">
        <v>146</v>
      </c>
      <c r="AA3921" s="244">
        <v>300</v>
      </c>
      <c r="AB3921" s="244">
        <v>4192</v>
      </c>
      <c r="AC3921" s="244">
        <v>1255505</v>
      </c>
      <c r="AD3921" s="244">
        <v>65</v>
      </c>
      <c r="AE3921" s="244">
        <v>332</v>
      </c>
      <c r="AF3921" s="244">
        <v>4180</v>
      </c>
      <c r="AG3921" s="244">
        <v>1387444</v>
      </c>
      <c r="AH3921" s="244">
        <v>18</v>
      </c>
      <c r="AI3921" s="244">
        <v>363</v>
      </c>
      <c r="AJ3921" s="244">
        <v>4100</v>
      </c>
      <c r="AK3921" s="244">
        <v>1488300</v>
      </c>
      <c r="AL3921" s="244">
        <v>19</v>
      </c>
      <c r="AM3921" s="244">
        <v>406</v>
      </c>
      <c r="AN3921" s="244">
        <v>4050</v>
      </c>
      <c r="AO3921" s="244">
        <v>1646250</v>
      </c>
      <c r="AP3921" s="244">
        <v>30</v>
      </c>
      <c r="AQ3921" s="244">
        <v>605</v>
      </c>
      <c r="AR3921" s="244">
        <v>3943</v>
      </c>
      <c r="AS3921" s="244">
        <v>2381183</v>
      </c>
      <c r="AT3921" s="244">
        <v>40</v>
      </c>
      <c r="AU3921" s="244">
        <v>714</v>
      </c>
    </row>
    <row r="3922" spans="1:47" ht="15" x14ac:dyDescent="0.25">
      <c r="A3922" s="234">
        <v>42759</v>
      </c>
      <c r="B3922" s="244"/>
      <c r="C3922" s="244"/>
      <c r="D3922" s="244"/>
      <c r="E3922" s="244"/>
      <c r="F3922" s="244"/>
      <c r="G3922" s="244"/>
      <c r="H3922" s="244"/>
      <c r="I3922" s="244"/>
      <c r="J3922" s="244"/>
      <c r="K3922" s="244"/>
      <c r="L3922" s="244"/>
      <c r="M3922" s="244"/>
      <c r="N3922" s="244">
        <v>32</v>
      </c>
      <c r="O3922" s="244">
        <v>196</v>
      </c>
      <c r="P3922" s="244">
        <v>4850</v>
      </c>
      <c r="Q3922" s="244">
        <v>952250</v>
      </c>
      <c r="R3922" s="244"/>
      <c r="S3922" s="244"/>
      <c r="T3922" s="244"/>
      <c r="U3922" s="244"/>
      <c r="V3922" s="244">
        <v>5</v>
      </c>
      <c r="W3922" s="244">
        <v>266</v>
      </c>
      <c r="X3922" s="244">
        <v>4400</v>
      </c>
      <c r="Y3922" s="244">
        <v>1170400</v>
      </c>
      <c r="Z3922" s="244"/>
      <c r="AA3922" s="244"/>
      <c r="AB3922" s="244"/>
      <c r="AC3922" s="244"/>
      <c r="AD3922" s="244"/>
      <c r="AE3922" s="244"/>
      <c r="AF3922" s="244"/>
      <c r="AG3922" s="244"/>
      <c r="AH3922" s="244">
        <v>7</v>
      </c>
      <c r="AI3922" s="244">
        <v>393</v>
      </c>
      <c r="AJ3922" s="244">
        <v>4060</v>
      </c>
      <c r="AK3922" s="244">
        <v>1585580</v>
      </c>
      <c r="AL3922" s="244">
        <v>69</v>
      </c>
      <c r="AM3922" s="244">
        <v>430</v>
      </c>
      <c r="AN3922" s="244">
        <v>4057</v>
      </c>
      <c r="AO3922" s="244">
        <v>1742520</v>
      </c>
      <c r="AP3922" s="244">
        <v>4</v>
      </c>
      <c r="AQ3922" s="244">
        <v>705</v>
      </c>
      <c r="AR3922" s="244">
        <v>3985</v>
      </c>
      <c r="AS3922" s="244">
        <v>2810900</v>
      </c>
      <c r="AT3922" s="244"/>
      <c r="AU3922" s="244">
        <v>38</v>
      </c>
    </row>
    <row r="3923" spans="1:47" ht="15" x14ac:dyDescent="0.25">
      <c r="A3923" s="234">
        <v>42761</v>
      </c>
      <c r="B3923" s="244">
        <v>2</v>
      </c>
      <c r="C3923" s="244">
        <v>106</v>
      </c>
      <c r="D3923" s="244">
        <v>4350</v>
      </c>
      <c r="E3923" s="244">
        <v>461400</v>
      </c>
      <c r="F3923" s="244"/>
      <c r="G3923" s="244"/>
      <c r="H3923" s="244"/>
      <c r="I3923" s="244"/>
      <c r="J3923" s="244">
        <v>36</v>
      </c>
      <c r="K3923" s="244">
        <v>160</v>
      </c>
      <c r="L3923" s="244">
        <v>4917</v>
      </c>
      <c r="M3923" s="244">
        <v>787083</v>
      </c>
      <c r="N3923" s="244">
        <v>172</v>
      </c>
      <c r="O3923" s="244">
        <v>197</v>
      </c>
      <c r="P3923" s="244">
        <v>4850</v>
      </c>
      <c r="Q3923" s="244">
        <v>953157</v>
      </c>
      <c r="R3923" s="244">
        <v>158</v>
      </c>
      <c r="S3923" s="244">
        <v>237</v>
      </c>
      <c r="T3923" s="244">
        <v>4719</v>
      </c>
      <c r="U3923" s="244">
        <v>1117262</v>
      </c>
      <c r="V3923" s="244">
        <v>44</v>
      </c>
      <c r="W3923" s="244">
        <v>264</v>
      </c>
      <c r="X3923" s="244">
        <v>4400</v>
      </c>
      <c r="Y3923" s="244">
        <v>1163650</v>
      </c>
      <c r="Z3923" s="244">
        <v>78</v>
      </c>
      <c r="AA3923" s="244">
        <v>306</v>
      </c>
      <c r="AB3923" s="244">
        <v>4215</v>
      </c>
      <c r="AC3923" s="244">
        <v>1290250</v>
      </c>
      <c r="AD3923" s="244">
        <v>35</v>
      </c>
      <c r="AE3923" s="244">
        <v>348</v>
      </c>
      <c r="AF3923" s="244">
        <v>4240</v>
      </c>
      <c r="AG3923" s="244">
        <v>1472940</v>
      </c>
      <c r="AH3923" s="244">
        <v>16</v>
      </c>
      <c r="AI3923" s="244">
        <v>370</v>
      </c>
      <c r="AJ3923" s="244">
        <v>4200</v>
      </c>
      <c r="AK3923" s="244">
        <v>1554000</v>
      </c>
      <c r="AL3923" s="244">
        <v>1</v>
      </c>
      <c r="AM3923" s="244">
        <v>418</v>
      </c>
      <c r="AN3923" s="244">
        <v>4000</v>
      </c>
      <c r="AO3923" s="244">
        <v>1672000</v>
      </c>
      <c r="AP3923" s="244">
        <v>6</v>
      </c>
      <c r="AQ3923" s="244">
        <v>641</v>
      </c>
      <c r="AR3923" s="244">
        <v>3917</v>
      </c>
      <c r="AS3923" s="244">
        <v>2498480</v>
      </c>
      <c r="AT3923" s="244"/>
      <c r="AU3923" s="244">
        <v>508</v>
      </c>
    </row>
    <row r="3924" spans="1:47" ht="15" x14ac:dyDescent="0.25">
      <c r="A3924" s="234">
        <v>42766</v>
      </c>
      <c r="B3924" s="244"/>
      <c r="C3924" s="244"/>
      <c r="D3924" s="244"/>
      <c r="E3924" s="244"/>
      <c r="F3924" s="244"/>
      <c r="G3924" s="244"/>
      <c r="H3924" s="244"/>
      <c r="I3924" s="244"/>
      <c r="J3924" s="244"/>
      <c r="K3924" s="244"/>
      <c r="L3924" s="244"/>
      <c r="M3924" s="244"/>
      <c r="N3924" s="244"/>
      <c r="O3924" s="244"/>
      <c r="P3924" s="244"/>
      <c r="Q3924" s="244"/>
      <c r="R3924" s="244"/>
      <c r="S3924" s="244"/>
      <c r="T3924" s="244"/>
      <c r="U3924" s="244"/>
      <c r="V3924" s="244"/>
      <c r="W3924" s="244"/>
      <c r="X3924" s="244"/>
      <c r="Y3924" s="244"/>
      <c r="Z3924" s="244"/>
      <c r="AA3924" s="244"/>
      <c r="AB3924" s="244"/>
      <c r="AC3924" s="244"/>
      <c r="AD3924" s="244"/>
      <c r="AE3924" s="244"/>
      <c r="AF3924" s="244"/>
      <c r="AG3924" s="244"/>
      <c r="AH3924" s="244"/>
      <c r="AI3924" s="244"/>
      <c r="AJ3924" s="244"/>
      <c r="AK3924" s="244"/>
      <c r="AL3924" s="244"/>
      <c r="AM3924" s="244"/>
      <c r="AN3924" s="244"/>
      <c r="AO3924" s="244"/>
      <c r="AP3924" s="244">
        <v>10</v>
      </c>
      <c r="AQ3924" s="244">
        <v>707</v>
      </c>
      <c r="AR3924" s="244">
        <v>4034</v>
      </c>
      <c r="AS3924" s="244">
        <v>2850280</v>
      </c>
      <c r="AT3924" s="244"/>
      <c r="AU3924" s="244">
        <v>21</v>
      </c>
    </row>
    <row r="3925" spans="1:47" ht="15" x14ac:dyDescent="0.25">
      <c r="A3925" s="234">
        <v>42741</v>
      </c>
      <c r="B3925" s="244"/>
      <c r="C3925" s="244"/>
      <c r="D3925" s="244"/>
      <c r="E3925" s="244"/>
      <c r="F3925" s="244">
        <v>27</v>
      </c>
      <c r="G3925" s="244">
        <v>149</v>
      </c>
      <c r="H3925" s="244">
        <v>4800</v>
      </c>
      <c r="I3925" s="244">
        <v>715378</v>
      </c>
      <c r="J3925" s="244">
        <v>8</v>
      </c>
      <c r="K3925" s="244">
        <v>175</v>
      </c>
      <c r="L3925" s="244">
        <v>4250</v>
      </c>
      <c r="M3925" s="244">
        <v>743750</v>
      </c>
      <c r="N3925" s="244"/>
      <c r="O3925" s="244"/>
      <c r="P3925" s="244"/>
      <c r="Q3925" s="244"/>
      <c r="R3925" s="244"/>
      <c r="S3925" s="244"/>
      <c r="T3925" s="244"/>
      <c r="U3925" s="244"/>
      <c r="V3925" s="244"/>
      <c r="W3925" s="244"/>
      <c r="X3925" s="244"/>
      <c r="Y3925" s="244"/>
      <c r="Z3925" s="244">
        <v>18</v>
      </c>
      <c r="AA3925" s="244">
        <v>293</v>
      </c>
      <c r="AB3925" s="244">
        <v>4300</v>
      </c>
      <c r="AC3925" s="244">
        <v>1257989</v>
      </c>
      <c r="AD3925" s="244">
        <v>36</v>
      </c>
      <c r="AE3925" s="244">
        <v>340</v>
      </c>
      <c r="AF3925" s="244">
        <v>4275</v>
      </c>
      <c r="AG3925" s="244">
        <v>1452511</v>
      </c>
      <c r="AH3925" s="244">
        <v>18</v>
      </c>
      <c r="AI3925" s="244">
        <v>378</v>
      </c>
      <c r="AJ3925" s="244">
        <v>4100</v>
      </c>
      <c r="AK3925" s="244">
        <v>1551167</v>
      </c>
      <c r="AL3925" s="244"/>
      <c r="AM3925" s="244"/>
      <c r="AN3925" s="244"/>
      <c r="AO3925" s="244"/>
      <c r="AP3925" s="244"/>
      <c r="AQ3925" s="244"/>
      <c r="AR3925" s="244"/>
      <c r="AS3925" s="244"/>
      <c r="AT3925" s="244"/>
      <c r="AU3925" s="244">
        <v>52</v>
      </c>
    </row>
    <row r="3926" spans="1:47" ht="15" x14ac:dyDescent="0.25">
      <c r="A3926" s="234">
        <v>10</v>
      </c>
      <c r="B3926" s="244"/>
      <c r="C3926" s="244"/>
      <c r="D3926" s="244"/>
      <c r="E3926" s="244"/>
      <c r="F3926" s="244">
        <v>53</v>
      </c>
      <c r="G3926" s="244">
        <v>140</v>
      </c>
      <c r="H3926" s="244">
        <v>5350</v>
      </c>
      <c r="I3926" s="244">
        <v>747471</v>
      </c>
      <c r="J3926" s="244">
        <v>78</v>
      </c>
      <c r="K3926" s="244">
        <v>170</v>
      </c>
      <c r="L3926" s="244">
        <v>4150</v>
      </c>
      <c r="M3926" s="244">
        <v>723503</v>
      </c>
      <c r="N3926" s="244">
        <v>89</v>
      </c>
      <c r="O3926" s="244">
        <v>204</v>
      </c>
      <c r="P3926" s="244">
        <v>4738</v>
      </c>
      <c r="Q3926" s="244">
        <v>971472</v>
      </c>
      <c r="R3926" s="244">
        <v>215</v>
      </c>
      <c r="S3926" s="244">
        <v>236</v>
      </c>
      <c r="T3926" s="244">
        <v>4879</v>
      </c>
      <c r="U3926" s="244">
        <v>1153458</v>
      </c>
      <c r="V3926" s="244">
        <v>75</v>
      </c>
      <c r="W3926" s="244">
        <v>259</v>
      </c>
      <c r="X3926" s="244">
        <v>4750</v>
      </c>
      <c r="Y3926" s="244">
        <v>1228271</v>
      </c>
      <c r="Z3926" s="244">
        <v>103</v>
      </c>
      <c r="AA3926" s="244">
        <v>296</v>
      </c>
      <c r="AB3926" s="244">
        <v>4250</v>
      </c>
      <c r="AC3926" s="244">
        <v>1256990</v>
      </c>
      <c r="AD3926" s="244">
        <v>20</v>
      </c>
      <c r="AE3926" s="244">
        <v>344</v>
      </c>
      <c r="AF3926" s="244">
        <v>4300</v>
      </c>
      <c r="AG3926" s="244">
        <v>1480060</v>
      </c>
      <c r="AH3926" s="244">
        <v>18</v>
      </c>
      <c r="AI3926" s="244">
        <v>392</v>
      </c>
      <c r="AJ3926" s="244">
        <v>4225</v>
      </c>
      <c r="AK3926" s="244">
        <v>1663061</v>
      </c>
      <c r="AL3926" s="244">
        <v>35</v>
      </c>
      <c r="AM3926" s="244">
        <v>403</v>
      </c>
      <c r="AN3926" s="244">
        <v>4300</v>
      </c>
      <c r="AO3926" s="244">
        <v>1732363</v>
      </c>
      <c r="AP3926" s="244">
        <v>19</v>
      </c>
      <c r="AQ3926" s="244">
        <v>529</v>
      </c>
      <c r="AR3926" s="244">
        <v>4532</v>
      </c>
      <c r="AS3926" s="244">
        <v>2372769</v>
      </c>
      <c r="AT3926" s="244"/>
      <c r="AU3926" s="244">
        <v>487</v>
      </c>
    </row>
    <row r="3927" spans="1:47" ht="15" x14ac:dyDescent="0.25">
      <c r="A3927" s="234">
        <v>42752</v>
      </c>
      <c r="B3927" s="244">
        <v>31</v>
      </c>
      <c r="C3927" s="244">
        <v>129</v>
      </c>
      <c r="D3927" s="244">
        <v>4450</v>
      </c>
      <c r="E3927" s="244">
        <v>602426</v>
      </c>
      <c r="F3927" s="244">
        <v>8</v>
      </c>
      <c r="G3927" s="244">
        <v>136</v>
      </c>
      <c r="H3927" s="244">
        <v>4500</v>
      </c>
      <c r="I3927" s="244">
        <v>609750</v>
      </c>
      <c r="J3927" s="244">
        <v>164</v>
      </c>
      <c r="K3927" s="244">
        <v>163</v>
      </c>
      <c r="L3927" s="244">
        <v>4814</v>
      </c>
      <c r="M3927" s="244">
        <v>795103</v>
      </c>
      <c r="N3927" s="244">
        <v>257</v>
      </c>
      <c r="O3927" s="244">
        <v>208</v>
      </c>
      <c r="P3927" s="244">
        <v>4658</v>
      </c>
      <c r="Q3927" s="244">
        <v>968864</v>
      </c>
      <c r="R3927" s="244">
        <v>319</v>
      </c>
      <c r="S3927" s="244">
        <v>230</v>
      </c>
      <c r="T3927" s="244">
        <v>4547</v>
      </c>
      <c r="U3927" s="244">
        <v>1046855</v>
      </c>
      <c r="V3927" s="244">
        <v>263</v>
      </c>
      <c r="W3927" s="244">
        <v>263</v>
      </c>
      <c r="X3927" s="244">
        <v>4512</v>
      </c>
      <c r="Y3927" s="244">
        <v>1186656</v>
      </c>
      <c r="Z3927" s="244">
        <v>134</v>
      </c>
      <c r="AA3927" s="244">
        <v>295</v>
      </c>
      <c r="AB3927" s="244">
        <v>4271</v>
      </c>
      <c r="AC3927" s="244">
        <v>1255951</v>
      </c>
      <c r="AD3927" s="244">
        <v>116</v>
      </c>
      <c r="AE3927" s="244">
        <v>330</v>
      </c>
      <c r="AF3927" s="244">
        <v>4292</v>
      </c>
      <c r="AG3927" s="244">
        <v>1418278</v>
      </c>
      <c r="AH3927" s="244">
        <v>74</v>
      </c>
      <c r="AI3927" s="244">
        <v>386</v>
      </c>
      <c r="AJ3927" s="244">
        <v>4198</v>
      </c>
      <c r="AK3927" s="244">
        <v>1628711</v>
      </c>
      <c r="AL3927" s="244">
        <v>29</v>
      </c>
      <c r="AM3927" s="244">
        <v>424</v>
      </c>
      <c r="AN3927" s="244">
        <v>4200</v>
      </c>
      <c r="AO3927" s="244">
        <v>1787350</v>
      </c>
      <c r="AP3927" s="244">
        <v>14</v>
      </c>
      <c r="AQ3927" s="244">
        <v>521</v>
      </c>
      <c r="AR3927" s="244">
        <v>4208</v>
      </c>
      <c r="AS3927" s="244">
        <v>2206144</v>
      </c>
      <c r="AT3927" s="244"/>
      <c r="AU3927" s="244">
        <v>736</v>
      </c>
    </row>
    <row r="3928" spans="1:47" ht="15" x14ac:dyDescent="0.25">
      <c r="A3928" s="234">
        <v>42759</v>
      </c>
      <c r="B3928" s="244"/>
      <c r="C3928" s="244"/>
      <c r="D3928" s="244"/>
      <c r="E3928" s="244"/>
      <c r="F3928" s="244"/>
      <c r="G3928" s="244"/>
      <c r="H3928" s="244"/>
      <c r="I3928" s="244"/>
      <c r="J3928" s="244">
        <v>43</v>
      </c>
      <c r="K3928" s="244">
        <v>158</v>
      </c>
      <c r="L3928" s="244">
        <v>4800</v>
      </c>
      <c r="M3928" s="244">
        <v>761862</v>
      </c>
      <c r="N3928" s="244">
        <v>207</v>
      </c>
      <c r="O3928" s="244">
        <v>199</v>
      </c>
      <c r="P3928" s="244">
        <v>4414</v>
      </c>
      <c r="Q3928" s="244">
        <v>960267</v>
      </c>
      <c r="R3928" s="244">
        <v>111</v>
      </c>
      <c r="S3928" s="244">
        <v>234</v>
      </c>
      <c r="T3928" s="244">
        <v>4642</v>
      </c>
      <c r="U3928" s="244">
        <v>1099394</v>
      </c>
      <c r="V3928" s="244">
        <v>232</v>
      </c>
      <c r="W3928" s="244">
        <v>268</v>
      </c>
      <c r="X3928" s="244">
        <v>4450</v>
      </c>
      <c r="Y3928" s="244">
        <v>1199086</v>
      </c>
      <c r="Z3928" s="244">
        <v>171</v>
      </c>
      <c r="AA3928" s="244">
        <v>305</v>
      </c>
      <c r="AB3928" s="244">
        <v>4383</v>
      </c>
      <c r="AC3928" s="244">
        <v>1338591</v>
      </c>
      <c r="AD3928" s="244">
        <v>1008</v>
      </c>
      <c r="AE3928" s="244">
        <v>336</v>
      </c>
      <c r="AF3928" s="244">
        <v>4400</v>
      </c>
      <c r="AG3928" s="244">
        <v>1480524</v>
      </c>
      <c r="AH3928" s="244">
        <v>77</v>
      </c>
      <c r="AI3928" s="244">
        <v>367</v>
      </c>
      <c r="AJ3928" s="244">
        <v>4283</v>
      </c>
      <c r="AK3928" s="244">
        <v>1582889</v>
      </c>
      <c r="AL3928" s="244">
        <v>73</v>
      </c>
      <c r="AM3928" s="244">
        <v>419</v>
      </c>
      <c r="AN3928" s="244">
        <v>4272</v>
      </c>
      <c r="AO3928" s="244">
        <v>1800830</v>
      </c>
      <c r="AP3928" s="244">
        <v>7</v>
      </c>
      <c r="AQ3928" s="244">
        <v>656</v>
      </c>
      <c r="AR3928" s="244">
        <v>4180</v>
      </c>
      <c r="AS3928" s="244">
        <v>2739551</v>
      </c>
      <c r="AT3928" s="244"/>
      <c r="AU3928" s="244">
        <v>760</v>
      </c>
    </row>
    <row r="3929" spans="1:47" ht="15" x14ac:dyDescent="0.25">
      <c r="A3929" s="51">
        <v>42766</v>
      </c>
      <c r="F3929">
        <v>6</v>
      </c>
      <c r="G3929">
        <v>146</v>
      </c>
      <c r="H3929">
        <v>4200</v>
      </c>
      <c r="I3929">
        <v>611800</v>
      </c>
      <c r="J3929" s="244">
        <v>53</v>
      </c>
      <c r="K3929" s="244">
        <v>167</v>
      </c>
      <c r="L3929" s="244">
        <v>4400</v>
      </c>
      <c r="M3929" s="244">
        <v>736392</v>
      </c>
      <c r="N3929" s="244">
        <v>353</v>
      </c>
      <c r="O3929" s="244">
        <v>202</v>
      </c>
      <c r="P3929" s="244">
        <v>4428</v>
      </c>
      <c r="Q3929" s="244">
        <v>912573</v>
      </c>
      <c r="R3929" s="244">
        <v>159</v>
      </c>
      <c r="S3929" s="244">
        <v>234</v>
      </c>
      <c r="T3929" s="244">
        <v>4638</v>
      </c>
      <c r="U3929" s="244">
        <v>1089996</v>
      </c>
      <c r="V3929" s="244">
        <v>149</v>
      </c>
      <c r="W3929" s="244">
        <v>260</v>
      </c>
      <c r="X3929" s="244">
        <v>4393</v>
      </c>
      <c r="Y3929" s="244">
        <v>1150142</v>
      </c>
      <c r="Z3929" s="244">
        <v>97</v>
      </c>
      <c r="AA3929" s="244">
        <v>294</v>
      </c>
      <c r="AB3929" s="244">
        <v>4300</v>
      </c>
      <c r="AC3929" s="244">
        <v>1266470</v>
      </c>
      <c r="AD3929" s="244">
        <v>168</v>
      </c>
      <c r="AE3929" s="244">
        <v>338</v>
      </c>
      <c r="AF3929" s="244">
        <v>4297</v>
      </c>
      <c r="AG3929" s="244">
        <v>1417703</v>
      </c>
      <c r="AH3929" s="244">
        <v>175</v>
      </c>
      <c r="AI3929" s="244">
        <v>383</v>
      </c>
      <c r="AJ3929" s="244">
        <v>4173</v>
      </c>
      <c r="AK3929" s="244">
        <v>1602571</v>
      </c>
      <c r="AL3929" s="244">
        <v>130</v>
      </c>
      <c r="AM3929" s="244">
        <v>416</v>
      </c>
      <c r="AN3929" s="244">
        <v>4140</v>
      </c>
      <c r="AO3929" s="244">
        <v>1725492</v>
      </c>
      <c r="AP3929" s="244">
        <v>25</v>
      </c>
      <c r="AQ3929" s="244">
        <v>519</v>
      </c>
      <c r="AR3929" s="244">
        <v>4091</v>
      </c>
      <c r="AS3929" s="244">
        <v>2122831</v>
      </c>
      <c r="AU3929" s="244">
        <v>892</v>
      </c>
    </row>
    <row r="3931" spans="1:47" x14ac:dyDescent="0.2">
      <c r="A3931" s="51">
        <v>42773</v>
      </c>
      <c r="B3931">
        <v>25</v>
      </c>
      <c r="C3931">
        <v>127</v>
      </c>
      <c r="D3931">
        <v>4850</v>
      </c>
      <c r="E3931">
        <v>617308</v>
      </c>
      <c r="J3931">
        <v>66</v>
      </c>
      <c r="K3931">
        <v>174</v>
      </c>
      <c r="L3931">
        <v>4713</v>
      </c>
      <c r="M3931">
        <v>855286</v>
      </c>
      <c r="N3931">
        <v>271</v>
      </c>
      <c r="O3931">
        <v>200</v>
      </c>
      <c r="P3931">
        <v>4555</v>
      </c>
      <c r="Q3931">
        <v>921550</v>
      </c>
      <c r="R3931">
        <v>281</v>
      </c>
      <c r="S3931">
        <v>239</v>
      </c>
      <c r="T3931">
        <v>4646</v>
      </c>
      <c r="U3931">
        <v>1115357</v>
      </c>
      <c r="V3931">
        <v>134</v>
      </c>
      <c r="W3931">
        <v>264</v>
      </c>
      <c r="X3931">
        <v>4500</v>
      </c>
      <c r="Y3931">
        <v>1186069</v>
      </c>
      <c r="Z3931">
        <v>198</v>
      </c>
      <c r="AA3931">
        <v>294</v>
      </c>
      <c r="AB3931">
        <v>4217</v>
      </c>
      <c r="AC3931">
        <v>1231661</v>
      </c>
      <c r="AD3931">
        <v>106</v>
      </c>
      <c r="AE3931">
        <v>349</v>
      </c>
      <c r="AF3931">
        <v>4117</v>
      </c>
      <c r="AG3931">
        <v>1435522</v>
      </c>
      <c r="AP3931">
        <v>9</v>
      </c>
      <c r="AQ3931">
        <v>631</v>
      </c>
      <c r="AR3931">
        <v>3911</v>
      </c>
      <c r="AS3931">
        <v>2463380</v>
      </c>
      <c r="AU3931">
        <v>718</v>
      </c>
    </row>
    <row r="3932" spans="1:47" x14ac:dyDescent="0.2">
      <c r="A3932" s="51">
        <v>42780</v>
      </c>
      <c r="B3932">
        <v>40</v>
      </c>
      <c r="C3932">
        <v>123</v>
      </c>
      <c r="D3932">
        <v>4467</v>
      </c>
      <c r="E3932">
        <v>549435</v>
      </c>
      <c r="F3932">
        <v>32</v>
      </c>
      <c r="G3932">
        <v>146</v>
      </c>
      <c r="H3932">
        <v>5025</v>
      </c>
      <c r="I3932">
        <v>764556</v>
      </c>
      <c r="J3932">
        <v>101</v>
      </c>
      <c r="K3932">
        <v>171</v>
      </c>
      <c r="L3932">
        <v>4917</v>
      </c>
      <c r="M3932">
        <v>843256</v>
      </c>
      <c r="N3932">
        <v>237</v>
      </c>
      <c r="O3932">
        <v>203</v>
      </c>
      <c r="P3932">
        <v>4727</v>
      </c>
      <c r="Q3932">
        <v>982078</v>
      </c>
      <c r="R3932">
        <v>143</v>
      </c>
      <c r="S3932">
        <v>232</v>
      </c>
      <c r="T3932">
        <v>4438</v>
      </c>
      <c r="U3932">
        <v>1085434</v>
      </c>
      <c r="V3932">
        <v>106</v>
      </c>
      <c r="W3932">
        <v>264</v>
      </c>
      <c r="X3932">
        <v>4500</v>
      </c>
      <c r="Y3932">
        <v>1183333</v>
      </c>
      <c r="Z3932">
        <v>82</v>
      </c>
      <c r="AA3932">
        <v>305</v>
      </c>
      <c r="AB3932">
        <v>4007</v>
      </c>
      <c r="AC3932">
        <v>1296956</v>
      </c>
      <c r="AD3932">
        <v>83</v>
      </c>
      <c r="AE3932">
        <v>343</v>
      </c>
      <c r="AF3932">
        <v>4000</v>
      </c>
      <c r="AG3932">
        <v>1377266</v>
      </c>
      <c r="AH3932">
        <v>75</v>
      </c>
      <c r="AI3932">
        <v>377</v>
      </c>
      <c r="AJ3932">
        <v>4016</v>
      </c>
      <c r="AK3932">
        <v>1505722</v>
      </c>
      <c r="AP3932">
        <v>4</v>
      </c>
      <c r="AQ3932">
        <v>665</v>
      </c>
      <c r="AR3932">
        <v>3850</v>
      </c>
      <c r="AS3932">
        <v>2568000</v>
      </c>
      <c r="AU3932">
        <v>405</v>
      </c>
    </row>
    <row r="3933" spans="1:47" x14ac:dyDescent="0.2">
      <c r="A3933" s="51">
        <v>42787</v>
      </c>
      <c r="B3933">
        <v>47</v>
      </c>
      <c r="C3933">
        <v>133</v>
      </c>
      <c r="D3933">
        <v>4600</v>
      </c>
      <c r="E3933">
        <v>641268</v>
      </c>
      <c r="J3933">
        <v>150</v>
      </c>
      <c r="K3933">
        <v>173</v>
      </c>
      <c r="L3933">
        <v>4781</v>
      </c>
      <c r="M3933">
        <v>834692</v>
      </c>
      <c r="N3933">
        <v>265</v>
      </c>
      <c r="O3933">
        <v>204</v>
      </c>
      <c r="P3933">
        <v>4845</v>
      </c>
      <c r="Q3933">
        <v>996926</v>
      </c>
      <c r="R3933">
        <v>198</v>
      </c>
      <c r="S3933">
        <v>240</v>
      </c>
      <c r="T3933">
        <v>4486</v>
      </c>
      <c r="U3933">
        <v>1073762</v>
      </c>
      <c r="V3933">
        <v>242</v>
      </c>
      <c r="W3933">
        <v>264</v>
      </c>
      <c r="X3933">
        <v>4400</v>
      </c>
      <c r="Y3933">
        <v>1179728</v>
      </c>
      <c r="Z3933">
        <v>78</v>
      </c>
      <c r="AA3933">
        <v>294</v>
      </c>
      <c r="AB3933">
        <v>4350</v>
      </c>
      <c r="AC3933">
        <v>1278344</v>
      </c>
      <c r="AD3933">
        <v>58</v>
      </c>
      <c r="AE3933">
        <v>336</v>
      </c>
      <c r="AF3933">
        <v>4030</v>
      </c>
      <c r="AG3933">
        <v>1397926</v>
      </c>
      <c r="AH3933">
        <v>20</v>
      </c>
      <c r="AI3933">
        <v>371</v>
      </c>
      <c r="AJ3933">
        <v>3990</v>
      </c>
      <c r="AK3933">
        <v>1514102</v>
      </c>
      <c r="AP3933">
        <v>5</v>
      </c>
      <c r="AQ3933">
        <v>585</v>
      </c>
      <c r="AR3933">
        <v>3848</v>
      </c>
      <c r="AS3933">
        <v>2254132</v>
      </c>
      <c r="AU3933">
        <v>271</v>
      </c>
    </row>
    <row r="3934" spans="1:47" x14ac:dyDescent="0.2">
      <c r="A3934" s="51">
        <v>42794</v>
      </c>
      <c r="B3934">
        <v>22</v>
      </c>
      <c r="C3934">
        <v>99</v>
      </c>
      <c r="D3934">
        <v>4300</v>
      </c>
      <c r="E3934">
        <v>425700</v>
      </c>
      <c r="F3934">
        <v>41</v>
      </c>
      <c r="G3934">
        <v>137</v>
      </c>
      <c r="H3934">
        <v>4533</v>
      </c>
      <c r="I3934">
        <v>665380</v>
      </c>
      <c r="J3934">
        <v>111</v>
      </c>
      <c r="K3934">
        <v>169</v>
      </c>
      <c r="L3934">
        <v>4833</v>
      </c>
      <c r="M3934">
        <v>822159</v>
      </c>
      <c r="N3934">
        <v>150</v>
      </c>
      <c r="O3934">
        <v>198</v>
      </c>
      <c r="P3934">
        <v>4865</v>
      </c>
      <c r="Q3934">
        <v>985149</v>
      </c>
      <c r="R3934">
        <v>169</v>
      </c>
      <c r="S3934">
        <v>236</v>
      </c>
      <c r="T3934">
        <v>4700</v>
      </c>
      <c r="U3934">
        <v>1126722</v>
      </c>
      <c r="V3934">
        <v>133</v>
      </c>
      <c r="W3934">
        <v>266</v>
      </c>
      <c r="X3934">
        <v>4336</v>
      </c>
      <c r="Y3934">
        <v>1152867</v>
      </c>
      <c r="Z3934">
        <v>121</v>
      </c>
      <c r="AA3934">
        <v>297</v>
      </c>
      <c r="AB3934">
        <v>4100</v>
      </c>
      <c r="AC3934">
        <v>1247764</v>
      </c>
      <c r="AD3934">
        <v>48</v>
      </c>
      <c r="AE3934">
        <v>331</v>
      </c>
      <c r="AF3934">
        <v>4150</v>
      </c>
      <c r="AG3934">
        <v>1375752</v>
      </c>
      <c r="AH3934">
        <v>114</v>
      </c>
      <c r="AI3934">
        <v>386</v>
      </c>
      <c r="AJ3934">
        <v>3928</v>
      </c>
      <c r="AK3934">
        <v>1579437</v>
      </c>
      <c r="AL3934">
        <v>3</v>
      </c>
      <c r="AM3934">
        <v>415</v>
      </c>
      <c r="AN3934">
        <v>3725</v>
      </c>
      <c r="AO3934">
        <v>1586167</v>
      </c>
      <c r="AP3934">
        <v>2</v>
      </c>
      <c r="AQ3934">
        <v>638</v>
      </c>
      <c r="AR3934">
        <v>4145</v>
      </c>
      <c r="AS3934">
        <v>2644580</v>
      </c>
      <c r="AU3934">
        <v>289</v>
      </c>
    </row>
    <row r="3935" spans="1:47" x14ac:dyDescent="0.2">
      <c r="A3935" s="143">
        <v>42769</v>
      </c>
      <c r="F3935">
        <v>3</v>
      </c>
      <c r="G3935">
        <v>133</v>
      </c>
      <c r="H3935">
        <v>4600</v>
      </c>
      <c r="I3935">
        <v>611800</v>
      </c>
      <c r="J3935">
        <v>20</v>
      </c>
      <c r="K3935">
        <v>172</v>
      </c>
      <c r="L3935">
        <v>5250</v>
      </c>
      <c r="M3935">
        <v>903000</v>
      </c>
      <c r="N3935">
        <v>31</v>
      </c>
      <c r="O3935">
        <v>210</v>
      </c>
      <c r="P3935">
        <v>4725</v>
      </c>
      <c r="Q3935">
        <v>993925</v>
      </c>
      <c r="R3935">
        <v>24</v>
      </c>
      <c r="S3935">
        <v>224</v>
      </c>
      <c r="T3935">
        <v>4700</v>
      </c>
      <c r="U3935">
        <v>1052800</v>
      </c>
      <c r="V3935">
        <v>21</v>
      </c>
      <c r="W3935">
        <v>268</v>
      </c>
      <c r="X3935">
        <v>4550</v>
      </c>
      <c r="Y3935">
        <v>1219400</v>
      </c>
      <c r="AD3935">
        <v>73</v>
      </c>
      <c r="AE3935">
        <v>341</v>
      </c>
      <c r="AF3935">
        <v>4160</v>
      </c>
      <c r="AG3935">
        <v>1417830</v>
      </c>
      <c r="AL3935">
        <v>51</v>
      </c>
      <c r="AM3935">
        <v>411</v>
      </c>
      <c r="AN3935">
        <v>4067</v>
      </c>
      <c r="AO3935">
        <v>1671273</v>
      </c>
      <c r="AP3935">
        <v>2</v>
      </c>
      <c r="AQ3935">
        <v>441</v>
      </c>
      <c r="AR3935">
        <v>3900</v>
      </c>
      <c r="AS3935">
        <v>1719920</v>
      </c>
      <c r="AU3935">
        <v>363</v>
      </c>
    </row>
    <row r="3936" spans="1:47" x14ac:dyDescent="0.2">
      <c r="A3936" s="143">
        <v>42773</v>
      </c>
      <c r="AL3936">
        <v>21</v>
      </c>
      <c r="AM3936">
        <v>480</v>
      </c>
      <c r="AN3936">
        <v>4100</v>
      </c>
      <c r="AO3936">
        <v>1970680</v>
      </c>
      <c r="AP3936">
        <v>1</v>
      </c>
      <c r="AQ3936">
        <v>614</v>
      </c>
      <c r="AR3936">
        <v>4020</v>
      </c>
      <c r="AS3936">
        <v>2468280</v>
      </c>
      <c r="AU3936">
        <v>14</v>
      </c>
    </row>
    <row r="3937" spans="1:47" x14ac:dyDescent="0.2">
      <c r="A3937" s="143">
        <v>42775</v>
      </c>
      <c r="F3937">
        <v>10</v>
      </c>
      <c r="G3937">
        <v>144</v>
      </c>
      <c r="H3937">
        <v>4700</v>
      </c>
      <c r="I3937">
        <v>676800</v>
      </c>
      <c r="J3937">
        <v>73</v>
      </c>
      <c r="K3937">
        <v>166</v>
      </c>
      <c r="L3937">
        <v>5062</v>
      </c>
      <c r="M3937">
        <v>841000</v>
      </c>
      <c r="N3937">
        <v>93</v>
      </c>
      <c r="O3937">
        <v>200</v>
      </c>
      <c r="P3937">
        <v>4900</v>
      </c>
      <c r="Q3937">
        <v>979040</v>
      </c>
      <c r="R3937">
        <v>110</v>
      </c>
      <c r="S3937">
        <v>232</v>
      </c>
      <c r="T3937">
        <v>4750</v>
      </c>
      <c r="U3937">
        <v>1098175</v>
      </c>
      <c r="V3937">
        <v>82</v>
      </c>
      <c r="W3937">
        <v>263</v>
      </c>
      <c r="X3937">
        <v>4570</v>
      </c>
      <c r="Y3937">
        <v>1202652</v>
      </c>
      <c r="Z3937">
        <v>97</v>
      </c>
      <c r="AA3937">
        <v>306</v>
      </c>
      <c r="AB3937">
        <v>4348</v>
      </c>
      <c r="AC3937">
        <v>1330212</v>
      </c>
      <c r="AD3937">
        <v>56</v>
      </c>
      <c r="AE3937">
        <v>333</v>
      </c>
      <c r="AF3937">
        <v>4307</v>
      </c>
      <c r="AG3937">
        <v>1435653</v>
      </c>
      <c r="AL3937">
        <v>25</v>
      </c>
      <c r="AM3937">
        <v>437</v>
      </c>
      <c r="AN3937">
        <v>4025</v>
      </c>
      <c r="AO3937">
        <v>1759245</v>
      </c>
      <c r="AU3937">
        <v>606</v>
      </c>
    </row>
    <row r="3938" spans="1:47" x14ac:dyDescent="0.2">
      <c r="A3938" s="143">
        <v>42780</v>
      </c>
      <c r="Z3938">
        <v>4</v>
      </c>
      <c r="AA3938">
        <v>299</v>
      </c>
      <c r="AB3938">
        <v>4300</v>
      </c>
      <c r="AC3938">
        <v>1285700</v>
      </c>
      <c r="AH3938">
        <v>7</v>
      </c>
      <c r="AI3938">
        <v>383</v>
      </c>
      <c r="AJ3938">
        <v>4100</v>
      </c>
      <c r="AK3938">
        <v>1570300</v>
      </c>
      <c r="AL3938">
        <v>14</v>
      </c>
      <c r="AM3938">
        <v>419</v>
      </c>
      <c r="AN3938">
        <v>4020</v>
      </c>
      <c r="AO3938">
        <v>1684460</v>
      </c>
      <c r="AP3938">
        <v>2</v>
      </c>
      <c r="AQ3938">
        <v>793</v>
      </c>
      <c r="AR3938">
        <v>4100</v>
      </c>
      <c r="AS3938">
        <v>3252000</v>
      </c>
      <c r="AU3938">
        <v>41</v>
      </c>
    </row>
    <row r="3939" spans="1:47" x14ac:dyDescent="0.2">
      <c r="A3939" s="143">
        <v>42782</v>
      </c>
      <c r="J3939">
        <v>51</v>
      </c>
      <c r="K3939">
        <v>162</v>
      </c>
      <c r="L3939">
        <v>5075</v>
      </c>
      <c r="M3939">
        <v>822400</v>
      </c>
      <c r="N3939">
        <v>99</v>
      </c>
      <c r="O3939">
        <v>200</v>
      </c>
      <c r="P3939">
        <v>4930</v>
      </c>
      <c r="Q3939">
        <v>985820</v>
      </c>
      <c r="R3939">
        <v>136</v>
      </c>
      <c r="S3939">
        <v>241</v>
      </c>
      <c r="T3939">
        <v>4767</v>
      </c>
      <c r="U3939">
        <v>1150283</v>
      </c>
      <c r="V3939">
        <v>29</v>
      </c>
      <c r="W3939">
        <v>252</v>
      </c>
      <c r="X3939">
        <v>4600</v>
      </c>
      <c r="Y3939">
        <v>1161575</v>
      </c>
      <c r="Z3939">
        <v>65</v>
      </c>
      <c r="AA3939">
        <v>288</v>
      </c>
      <c r="AB3939">
        <v>4330</v>
      </c>
      <c r="AC3939">
        <v>1247130</v>
      </c>
      <c r="AD3939">
        <v>64</v>
      </c>
      <c r="AE3939">
        <v>336</v>
      </c>
      <c r="AF3939">
        <v>4205</v>
      </c>
      <c r="AG3939">
        <v>1410835</v>
      </c>
      <c r="AH3939">
        <v>15</v>
      </c>
      <c r="AI3939">
        <v>373</v>
      </c>
      <c r="AJ3939">
        <v>4200</v>
      </c>
      <c r="AK3939">
        <v>1566600</v>
      </c>
      <c r="AL3939">
        <v>15</v>
      </c>
      <c r="AM3939">
        <v>415</v>
      </c>
      <c r="AN3939">
        <v>4060</v>
      </c>
      <c r="AO3939">
        <v>1684900</v>
      </c>
      <c r="AP3939">
        <v>1</v>
      </c>
      <c r="AQ3939">
        <v>576</v>
      </c>
      <c r="AR3939">
        <v>3960</v>
      </c>
      <c r="AS3939">
        <v>2280960</v>
      </c>
      <c r="AT3939">
        <v>24</v>
      </c>
      <c r="AU3939">
        <v>446</v>
      </c>
    </row>
    <row r="3940" spans="1:47" x14ac:dyDescent="0.2">
      <c r="A3940" s="51">
        <v>42787</v>
      </c>
      <c r="AL3940">
        <v>30</v>
      </c>
      <c r="AM3940">
        <v>415</v>
      </c>
      <c r="AN3940">
        <v>4047</v>
      </c>
      <c r="AO3940">
        <v>1679347</v>
      </c>
      <c r="AU3940">
        <v>19</v>
      </c>
    </row>
    <row r="3941" spans="1:47" x14ac:dyDescent="0.2">
      <c r="A3941" s="51">
        <v>42789</v>
      </c>
      <c r="F3941">
        <v>20</v>
      </c>
      <c r="G3941">
        <v>143</v>
      </c>
      <c r="H3941">
        <v>5350</v>
      </c>
      <c r="I3941">
        <v>765050</v>
      </c>
      <c r="J3941">
        <v>82</v>
      </c>
      <c r="K3941">
        <v>169</v>
      </c>
      <c r="L3941">
        <v>5160</v>
      </c>
      <c r="M3941">
        <v>869240</v>
      </c>
      <c r="N3941">
        <v>42</v>
      </c>
      <c r="O3941">
        <v>192</v>
      </c>
      <c r="P3941">
        <v>4950</v>
      </c>
      <c r="Q3941">
        <v>953750</v>
      </c>
      <c r="R3941">
        <v>56</v>
      </c>
      <c r="S3941">
        <v>246</v>
      </c>
      <c r="T3941">
        <v>4933</v>
      </c>
      <c r="U3941">
        <v>1211983</v>
      </c>
      <c r="V3941">
        <v>140</v>
      </c>
      <c r="W3941">
        <v>264</v>
      </c>
      <c r="X3941">
        <v>4402</v>
      </c>
      <c r="Y3941">
        <v>1160595</v>
      </c>
      <c r="Z3941">
        <v>18</v>
      </c>
      <c r="AA3941">
        <v>289</v>
      </c>
      <c r="AB3941">
        <v>4650</v>
      </c>
      <c r="AC3941">
        <v>1343850</v>
      </c>
      <c r="AD3941">
        <v>92</v>
      </c>
      <c r="AE3941">
        <v>340</v>
      </c>
      <c r="AF3941">
        <v>4428</v>
      </c>
      <c r="AG3941">
        <v>1506084</v>
      </c>
      <c r="AL3941">
        <v>15</v>
      </c>
      <c r="AM3941">
        <v>402</v>
      </c>
      <c r="AN3941">
        <v>4060</v>
      </c>
      <c r="AO3941">
        <v>1632120</v>
      </c>
      <c r="AP3941">
        <v>5</v>
      </c>
      <c r="AQ3941">
        <v>662</v>
      </c>
      <c r="AR3941">
        <v>3896</v>
      </c>
      <c r="AS3941">
        <v>2554224</v>
      </c>
      <c r="AT3941">
        <v>49</v>
      </c>
      <c r="AU3941">
        <v>697</v>
      </c>
    </row>
    <row r="3942" spans="1:47" x14ac:dyDescent="0.2">
      <c r="A3942" s="51"/>
    </row>
    <row r="3943" spans="1:47" x14ac:dyDescent="0.2">
      <c r="A3943" s="51">
        <v>42796</v>
      </c>
      <c r="B3943">
        <v>7</v>
      </c>
      <c r="C3943">
        <v>126</v>
      </c>
      <c r="D3943">
        <v>4700</v>
      </c>
      <c r="E3943">
        <v>592200</v>
      </c>
      <c r="F3943">
        <v>43</v>
      </c>
      <c r="G3943">
        <v>140</v>
      </c>
      <c r="H3943">
        <v>4725</v>
      </c>
      <c r="I3943">
        <v>661300</v>
      </c>
      <c r="J3943">
        <v>36</v>
      </c>
      <c r="K3943">
        <v>168</v>
      </c>
      <c r="L3943">
        <v>5200</v>
      </c>
      <c r="M3943">
        <v>871100</v>
      </c>
      <c r="N3943">
        <v>73</v>
      </c>
      <c r="O3943">
        <v>200</v>
      </c>
      <c r="P3943">
        <v>5050</v>
      </c>
      <c r="Q3943">
        <v>1010583</v>
      </c>
      <c r="R3943">
        <v>95</v>
      </c>
      <c r="S3943">
        <v>228</v>
      </c>
      <c r="T3943">
        <v>4820</v>
      </c>
      <c r="U3943">
        <v>1096050</v>
      </c>
      <c r="V3943">
        <v>57</v>
      </c>
      <c r="W3943">
        <v>262</v>
      </c>
      <c r="X3943">
        <v>4467</v>
      </c>
      <c r="Y3943">
        <v>1169483</v>
      </c>
      <c r="Z3943">
        <v>106</v>
      </c>
      <c r="AA3943">
        <v>289</v>
      </c>
      <c r="AB3943">
        <v>4460</v>
      </c>
      <c r="AC3943">
        <v>1287764</v>
      </c>
      <c r="AP3943">
        <v>3</v>
      </c>
      <c r="AQ3943">
        <v>642</v>
      </c>
      <c r="AR3943">
        <v>4080</v>
      </c>
      <c r="AS3943">
        <v>2619720</v>
      </c>
      <c r="AT3943">
        <v>9</v>
      </c>
      <c r="AU3943">
        <v>310</v>
      </c>
    </row>
    <row r="3944" spans="1:47" x14ac:dyDescent="0.2">
      <c r="A3944" s="51">
        <v>42801</v>
      </c>
      <c r="AL3944">
        <v>42</v>
      </c>
      <c r="AM3944">
        <v>471</v>
      </c>
      <c r="AN3944">
        <v>4080</v>
      </c>
      <c r="AO3944">
        <v>1921900</v>
      </c>
      <c r="AP3944">
        <v>1</v>
      </c>
      <c r="AQ3944">
        <v>694</v>
      </c>
      <c r="AR3944">
        <v>3980</v>
      </c>
      <c r="AS3944">
        <v>2762120</v>
      </c>
      <c r="AU3944">
        <v>25</v>
      </c>
    </row>
    <row r="3945" spans="1:47" x14ac:dyDescent="0.2">
      <c r="A3945" s="51">
        <v>42803</v>
      </c>
      <c r="F3945">
        <v>9</v>
      </c>
      <c r="G3945">
        <v>147</v>
      </c>
      <c r="H3945">
        <v>5200</v>
      </c>
      <c r="I3945">
        <v>764400</v>
      </c>
      <c r="J3945">
        <v>93</v>
      </c>
      <c r="K3945">
        <v>171</v>
      </c>
      <c r="L3945">
        <v>5220</v>
      </c>
      <c r="M3945">
        <v>891860</v>
      </c>
      <c r="N3945">
        <v>87</v>
      </c>
      <c r="O3945">
        <v>200</v>
      </c>
      <c r="P3945">
        <v>4962</v>
      </c>
      <c r="Q3945">
        <v>990812</v>
      </c>
      <c r="R3945">
        <v>44</v>
      </c>
      <c r="S3945">
        <v>232</v>
      </c>
      <c r="T3945">
        <v>4875</v>
      </c>
      <c r="U3945">
        <v>1130900</v>
      </c>
      <c r="V3945">
        <v>43</v>
      </c>
      <c r="W3945">
        <v>270</v>
      </c>
      <c r="X3945">
        <v>4700</v>
      </c>
      <c r="Y3945">
        <v>1271350</v>
      </c>
      <c r="Z3945">
        <v>78</v>
      </c>
      <c r="AA3945">
        <v>302</v>
      </c>
      <c r="AB3945">
        <v>4445</v>
      </c>
      <c r="AC3945">
        <v>1343475</v>
      </c>
      <c r="AD3945">
        <v>18</v>
      </c>
      <c r="AE3945">
        <v>333</v>
      </c>
      <c r="AF3945">
        <v>4400</v>
      </c>
      <c r="AG3945">
        <v>1465200</v>
      </c>
      <c r="AP3945">
        <v>5</v>
      </c>
      <c r="AQ3945">
        <v>650</v>
      </c>
      <c r="AR3945">
        <v>3928</v>
      </c>
      <c r="AS3945">
        <v>2548184</v>
      </c>
      <c r="AT3945">
        <v>12</v>
      </c>
      <c r="AU3945">
        <v>379</v>
      </c>
    </row>
    <row r="3946" spans="1:47" x14ac:dyDescent="0.2">
      <c r="A3946" s="51">
        <v>42808</v>
      </c>
      <c r="AH3946">
        <v>15</v>
      </c>
      <c r="AI3946">
        <v>393</v>
      </c>
      <c r="AJ3946">
        <v>4100</v>
      </c>
      <c r="AK3946">
        <v>1611300</v>
      </c>
      <c r="AL3946">
        <v>15</v>
      </c>
      <c r="AM3946">
        <v>400</v>
      </c>
      <c r="AN3946">
        <v>4100</v>
      </c>
      <c r="AO3946">
        <v>1640000</v>
      </c>
      <c r="AP3946">
        <v>2</v>
      </c>
      <c r="AQ3946">
        <v>533</v>
      </c>
      <c r="AR3946">
        <v>3900</v>
      </c>
      <c r="AS3946">
        <v>2078700</v>
      </c>
      <c r="AU3946">
        <v>11</v>
      </c>
    </row>
    <row r="3947" spans="1:47" x14ac:dyDescent="0.2">
      <c r="A3947" s="51">
        <v>42810</v>
      </c>
      <c r="F3947">
        <v>28</v>
      </c>
      <c r="G3947">
        <v>141</v>
      </c>
      <c r="H3947">
        <v>5350</v>
      </c>
      <c r="I3947">
        <v>754350</v>
      </c>
      <c r="J3947">
        <v>129</v>
      </c>
      <c r="K3947">
        <v>168</v>
      </c>
      <c r="L3947">
        <v>5117</v>
      </c>
      <c r="M3947">
        <v>861067</v>
      </c>
      <c r="N3947">
        <v>120</v>
      </c>
      <c r="O3947">
        <v>188</v>
      </c>
      <c r="P3947">
        <v>5100</v>
      </c>
      <c r="Q3947">
        <v>958930</v>
      </c>
      <c r="R3947">
        <v>44</v>
      </c>
      <c r="S3947">
        <v>242</v>
      </c>
      <c r="T3947">
        <v>4850</v>
      </c>
      <c r="U3947">
        <v>1171200</v>
      </c>
      <c r="V3947">
        <v>12</v>
      </c>
      <c r="W3947">
        <v>267</v>
      </c>
      <c r="X3947">
        <v>4625</v>
      </c>
      <c r="Y3947">
        <v>1235250</v>
      </c>
      <c r="Z3947">
        <v>96</v>
      </c>
      <c r="AA3947">
        <v>304</v>
      </c>
      <c r="AB3947">
        <v>4520</v>
      </c>
      <c r="AC3947">
        <v>1372228</v>
      </c>
      <c r="AP3947">
        <v>6</v>
      </c>
      <c r="AQ3947">
        <v>679</v>
      </c>
      <c r="AR3947">
        <v>3813</v>
      </c>
      <c r="AS3947">
        <v>2595627</v>
      </c>
      <c r="AU3947">
        <v>357</v>
      </c>
    </row>
    <row r="3948" spans="1:47" x14ac:dyDescent="0.2">
      <c r="A3948" s="51">
        <v>42815</v>
      </c>
      <c r="AU3948">
        <v>15</v>
      </c>
    </row>
    <row r="3949" spans="1:47" x14ac:dyDescent="0.2">
      <c r="A3949" s="51">
        <v>42817</v>
      </c>
      <c r="J3949">
        <v>9</v>
      </c>
      <c r="K3949">
        <v>161</v>
      </c>
      <c r="L3949">
        <v>4950</v>
      </c>
      <c r="M3949">
        <v>796950</v>
      </c>
      <c r="N3949">
        <v>24</v>
      </c>
      <c r="O3949">
        <v>202</v>
      </c>
      <c r="P3949">
        <v>5150</v>
      </c>
      <c r="Q3949">
        <v>1040300</v>
      </c>
      <c r="R3949">
        <v>5</v>
      </c>
      <c r="S3949">
        <v>248</v>
      </c>
      <c r="T3949">
        <v>4700</v>
      </c>
      <c r="U3949">
        <v>1165600</v>
      </c>
      <c r="AD3949">
        <v>15</v>
      </c>
      <c r="AE3949">
        <v>349</v>
      </c>
      <c r="AF3949">
        <v>4400</v>
      </c>
      <c r="AG3949">
        <v>1535600</v>
      </c>
      <c r="AH3949">
        <v>15</v>
      </c>
      <c r="AI3949">
        <v>375</v>
      </c>
      <c r="AJ3949">
        <v>4440</v>
      </c>
      <c r="AK3949">
        <v>1665000</v>
      </c>
      <c r="AP3949">
        <v>3</v>
      </c>
      <c r="AQ3949">
        <v>552</v>
      </c>
      <c r="AR3949">
        <v>4113</v>
      </c>
      <c r="AS3949">
        <v>2270293</v>
      </c>
      <c r="AU3949">
        <v>475</v>
      </c>
    </row>
    <row r="3950" spans="1:47" x14ac:dyDescent="0.2">
      <c r="A3950" s="51">
        <v>42822</v>
      </c>
      <c r="AH3950">
        <v>6</v>
      </c>
      <c r="AI3950">
        <v>396</v>
      </c>
      <c r="AJ3950">
        <v>4340</v>
      </c>
      <c r="AK3950">
        <v>1718640</v>
      </c>
      <c r="AU3950">
        <v>20</v>
      </c>
    </row>
    <row r="3951" spans="1:47" x14ac:dyDescent="0.2">
      <c r="A3951" s="51">
        <v>42824</v>
      </c>
      <c r="F3951">
        <v>46</v>
      </c>
      <c r="G3951">
        <v>139</v>
      </c>
      <c r="H3951">
        <v>4967</v>
      </c>
      <c r="I3951">
        <v>688717</v>
      </c>
      <c r="J3951">
        <v>21</v>
      </c>
      <c r="K3951">
        <v>170</v>
      </c>
      <c r="L3951">
        <v>5025</v>
      </c>
      <c r="M3951">
        <v>856850</v>
      </c>
      <c r="N3951">
        <v>51</v>
      </c>
      <c r="O3951">
        <v>197</v>
      </c>
      <c r="P3951">
        <v>5150</v>
      </c>
      <c r="Q3951">
        <v>1013450</v>
      </c>
      <c r="R3951">
        <v>99</v>
      </c>
      <c r="S3951">
        <v>229</v>
      </c>
      <c r="T3951">
        <v>4990</v>
      </c>
      <c r="U3951">
        <v>1143620</v>
      </c>
      <c r="V3951">
        <v>41</v>
      </c>
      <c r="W3951">
        <v>270</v>
      </c>
      <c r="X3951">
        <v>4700</v>
      </c>
      <c r="Y3951">
        <v>1271350</v>
      </c>
      <c r="Z3951">
        <v>17</v>
      </c>
      <c r="AA3951">
        <v>310</v>
      </c>
      <c r="AB3951">
        <v>4680</v>
      </c>
      <c r="AC3951">
        <v>1450800</v>
      </c>
      <c r="AD3951">
        <v>15</v>
      </c>
      <c r="AE3951">
        <v>348</v>
      </c>
      <c r="AF3951">
        <v>4540</v>
      </c>
      <c r="AG3951">
        <v>1579920</v>
      </c>
      <c r="AH3951">
        <v>18</v>
      </c>
      <c r="AI3951">
        <v>362</v>
      </c>
      <c r="AJ3951">
        <v>4380</v>
      </c>
      <c r="AK3951">
        <v>1585560</v>
      </c>
      <c r="AL3951">
        <v>12</v>
      </c>
      <c r="AM3951">
        <v>450</v>
      </c>
      <c r="AN3951">
        <v>4300</v>
      </c>
      <c r="AO3951">
        <v>1935000</v>
      </c>
      <c r="AU3951">
        <v>20</v>
      </c>
    </row>
    <row r="3952" spans="1:47" x14ac:dyDescent="0.2">
      <c r="A3952" s="51">
        <v>42801</v>
      </c>
      <c r="F3952">
        <v>37</v>
      </c>
      <c r="G3952">
        <v>145</v>
      </c>
      <c r="H3952">
        <v>4700</v>
      </c>
      <c r="I3952">
        <v>675081</v>
      </c>
      <c r="J3952">
        <v>80</v>
      </c>
      <c r="K3952">
        <v>164</v>
      </c>
      <c r="L3952">
        <v>4750</v>
      </c>
      <c r="M3952">
        <v>767211</v>
      </c>
      <c r="N3952">
        <v>201</v>
      </c>
      <c r="O3952">
        <v>204</v>
      </c>
      <c r="P3952">
        <v>4827</v>
      </c>
      <c r="Q3952">
        <v>993157</v>
      </c>
      <c r="R3952">
        <v>66</v>
      </c>
      <c r="S3952">
        <v>243</v>
      </c>
      <c r="T3952">
        <v>4650</v>
      </c>
      <c r="U3952">
        <v>1146938</v>
      </c>
      <c r="V3952">
        <v>111</v>
      </c>
      <c r="W3952">
        <v>267</v>
      </c>
      <c r="X3952">
        <v>4575</v>
      </c>
      <c r="Y3952">
        <v>1227549</v>
      </c>
      <c r="Z3952">
        <v>167</v>
      </c>
      <c r="AA3952">
        <v>302</v>
      </c>
      <c r="AB3952">
        <v>4200</v>
      </c>
      <c r="AC3952">
        <v>1245068</v>
      </c>
      <c r="AH3952">
        <v>48</v>
      </c>
      <c r="AI3952">
        <v>363</v>
      </c>
      <c r="AJ3952">
        <v>4350</v>
      </c>
      <c r="AK3952">
        <v>1577238</v>
      </c>
      <c r="AP3952">
        <v>12</v>
      </c>
      <c r="AQ3952">
        <v>448</v>
      </c>
      <c r="AR3952">
        <v>3775</v>
      </c>
      <c r="AS3952">
        <v>1684933</v>
      </c>
      <c r="AT3952">
        <v>34</v>
      </c>
      <c r="AU3952">
        <v>396</v>
      </c>
    </row>
    <row r="3953" spans="1:47" x14ac:dyDescent="0.2">
      <c r="A3953" s="51">
        <v>42808</v>
      </c>
      <c r="B3953">
        <v>72</v>
      </c>
      <c r="C3953">
        <v>117</v>
      </c>
      <c r="D3953">
        <v>5188</v>
      </c>
      <c r="E3953">
        <v>606996</v>
      </c>
      <c r="F3953">
        <v>68</v>
      </c>
      <c r="G3953">
        <v>140</v>
      </c>
      <c r="H3953">
        <v>4738</v>
      </c>
      <c r="I3953">
        <v>686231</v>
      </c>
      <c r="J3953">
        <v>189</v>
      </c>
      <c r="K3953">
        <v>164</v>
      </c>
      <c r="L3953">
        <v>4950</v>
      </c>
      <c r="M3953">
        <v>814192</v>
      </c>
      <c r="N3953">
        <v>279</v>
      </c>
      <c r="O3953">
        <v>197</v>
      </c>
      <c r="P3953">
        <v>4946</v>
      </c>
      <c r="Q3953">
        <v>983510</v>
      </c>
      <c r="R3953">
        <v>116</v>
      </c>
      <c r="S3953">
        <v>237</v>
      </c>
      <c r="T3953">
        <v>4700</v>
      </c>
      <c r="U3953">
        <v>1123205</v>
      </c>
      <c r="V3953">
        <v>91</v>
      </c>
      <c r="W3953">
        <v>263</v>
      </c>
      <c r="X3953">
        <v>4690</v>
      </c>
      <c r="Y3953">
        <v>1235374</v>
      </c>
      <c r="Z3953">
        <v>91</v>
      </c>
      <c r="AA3953">
        <v>295</v>
      </c>
      <c r="AB3953">
        <v>4433</v>
      </c>
      <c r="AC3953">
        <v>1332953</v>
      </c>
      <c r="AD3953">
        <v>72</v>
      </c>
      <c r="AE3953">
        <v>330</v>
      </c>
      <c r="AF3953">
        <v>4270</v>
      </c>
      <c r="AG3953">
        <v>1398169</v>
      </c>
      <c r="AH3953">
        <v>131</v>
      </c>
      <c r="AI3953">
        <v>372</v>
      </c>
      <c r="AJ3953">
        <v>4297</v>
      </c>
      <c r="AK3953">
        <v>1605213</v>
      </c>
      <c r="AL3953">
        <v>1</v>
      </c>
      <c r="AM3953">
        <v>424</v>
      </c>
      <c r="AN3953">
        <v>4000</v>
      </c>
      <c r="AO3953">
        <v>1696000</v>
      </c>
      <c r="AP3953">
        <v>2</v>
      </c>
      <c r="AQ3953">
        <v>472</v>
      </c>
      <c r="AR3953">
        <v>4150</v>
      </c>
      <c r="AS3953">
        <v>1958840</v>
      </c>
      <c r="AU3953">
        <v>128</v>
      </c>
    </row>
    <row r="3954" spans="1:47" x14ac:dyDescent="0.2">
      <c r="A3954" s="51">
        <v>42815</v>
      </c>
      <c r="B3954">
        <v>106</v>
      </c>
      <c r="C3954">
        <v>121</v>
      </c>
      <c r="D3954">
        <v>4725</v>
      </c>
      <c r="E3954">
        <v>599566</v>
      </c>
      <c r="F3954">
        <v>88</v>
      </c>
      <c r="G3954">
        <v>143</v>
      </c>
      <c r="H3954">
        <v>4888</v>
      </c>
      <c r="I3954">
        <v>709320</v>
      </c>
      <c r="J3954">
        <v>131</v>
      </c>
      <c r="K3954">
        <v>164</v>
      </c>
      <c r="L3954">
        <v>4836</v>
      </c>
      <c r="M3954">
        <v>792995</v>
      </c>
      <c r="N3954">
        <v>304</v>
      </c>
      <c r="O3954">
        <v>198</v>
      </c>
      <c r="P3954">
        <v>4810</v>
      </c>
      <c r="Q3954">
        <v>971169</v>
      </c>
      <c r="R3954">
        <v>222</v>
      </c>
      <c r="S3954">
        <v>229</v>
      </c>
      <c r="T3954">
        <v>4764</v>
      </c>
      <c r="U3954">
        <v>1098323</v>
      </c>
      <c r="V3954">
        <v>114</v>
      </c>
      <c r="W3954">
        <v>270</v>
      </c>
      <c r="X3954">
        <v>4550</v>
      </c>
      <c r="Y3954">
        <v>1245839</v>
      </c>
      <c r="Z3954">
        <v>92</v>
      </c>
      <c r="AA3954">
        <v>295</v>
      </c>
      <c r="AB3954">
        <v>4150</v>
      </c>
      <c r="AC3954">
        <v>1265645</v>
      </c>
      <c r="AD3954">
        <v>43</v>
      </c>
      <c r="AE3954">
        <v>382</v>
      </c>
      <c r="AF3954">
        <v>4022</v>
      </c>
      <c r="AG3954">
        <v>1632046</v>
      </c>
      <c r="AP3954">
        <v>8</v>
      </c>
      <c r="AQ3954">
        <v>506</v>
      </c>
      <c r="AR3954">
        <v>3885</v>
      </c>
      <c r="AS3954">
        <v>1963608</v>
      </c>
      <c r="AU3954">
        <v>129</v>
      </c>
    </row>
    <row r="3955" spans="1:47" x14ac:dyDescent="0.2">
      <c r="A3955" s="51">
        <v>42822</v>
      </c>
      <c r="B3955">
        <v>76</v>
      </c>
      <c r="C3955">
        <v>126</v>
      </c>
      <c r="D3955">
        <v>4800</v>
      </c>
      <c r="E3955">
        <v>605855</v>
      </c>
      <c r="F3955">
        <v>123</v>
      </c>
      <c r="G3955">
        <v>142</v>
      </c>
      <c r="H3955">
        <v>4786</v>
      </c>
      <c r="I3955">
        <v>678244</v>
      </c>
      <c r="J3955">
        <v>185</v>
      </c>
      <c r="K3955">
        <v>170</v>
      </c>
      <c r="L3955">
        <v>4759</v>
      </c>
      <c r="M3955">
        <v>823848</v>
      </c>
      <c r="N3955">
        <v>254</v>
      </c>
      <c r="O3955">
        <v>201</v>
      </c>
      <c r="P3955">
        <v>4968</v>
      </c>
      <c r="Q3955">
        <v>1001678</v>
      </c>
      <c r="R3955">
        <v>189</v>
      </c>
      <c r="S3955">
        <v>232</v>
      </c>
      <c r="T3955">
        <v>4792</v>
      </c>
      <c r="U3955">
        <v>1137768</v>
      </c>
      <c r="V3955">
        <v>122</v>
      </c>
      <c r="W3955">
        <v>268</v>
      </c>
      <c r="X3955">
        <v>4461</v>
      </c>
      <c r="Y3955">
        <v>1195548</v>
      </c>
      <c r="Z3955">
        <v>76</v>
      </c>
      <c r="AA3955">
        <v>302</v>
      </c>
      <c r="AB3955">
        <v>4514</v>
      </c>
      <c r="AC3955">
        <v>1378397</v>
      </c>
      <c r="AD3955">
        <v>59</v>
      </c>
      <c r="AE3955">
        <v>351</v>
      </c>
      <c r="AF3955">
        <v>4350</v>
      </c>
      <c r="AG3955">
        <v>1525247</v>
      </c>
      <c r="AL3955">
        <v>1</v>
      </c>
      <c r="AM3955">
        <v>456</v>
      </c>
      <c r="AN3955">
        <v>4250</v>
      </c>
      <c r="AO3955">
        <v>1938000</v>
      </c>
      <c r="AP3955">
        <v>7</v>
      </c>
      <c r="AQ3955">
        <v>573</v>
      </c>
      <c r="AR3955">
        <v>4260</v>
      </c>
      <c r="AS3955">
        <v>2441077</v>
      </c>
      <c r="AT3955">
        <v>18</v>
      </c>
      <c r="AU3955">
        <v>120</v>
      </c>
    </row>
    <row r="3957" spans="1:47" x14ac:dyDescent="0.2">
      <c r="A3957" s="51">
        <v>42829</v>
      </c>
      <c r="AH3957">
        <v>7</v>
      </c>
      <c r="AI3957">
        <v>398</v>
      </c>
      <c r="AJ3957">
        <v>4380</v>
      </c>
      <c r="AK3957">
        <v>1743240</v>
      </c>
      <c r="AL3957">
        <v>13</v>
      </c>
      <c r="AM3957">
        <v>401</v>
      </c>
      <c r="AN3957">
        <v>4480</v>
      </c>
      <c r="AO3957">
        <v>1796480</v>
      </c>
      <c r="AP3957">
        <v>2</v>
      </c>
      <c r="AQ3957">
        <v>463</v>
      </c>
      <c r="AR3957">
        <v>4260</v>
      </c>
      <c r="AS3957">
        <v>1972380</v>
      </c>
      <c r="AU3957">
        <v>17</v>
      </c>
    </row>
    <row r="3958" spans="1:47" x14ac:dyDescent="0.2">
      <c r="A3958" s="51">
        <v>42831</v>
      </c>
      <c r="B3958">
        <v>16</v>
      </c>
      <c r="C3958">
        <v>118</v>
      </c>
      <c r="D3958">
        <v>5000</v>
      </c>
      <c r="E3958">
        <v>590000</v>
      </c>
      <c r="F3958">
        <v>4</v>
      </c>
      <c r="G3958">
        <v>144</v>
      </c>
      <c r="H3958">
        <v>4950</v>
      </c>
      <c r="I3958">
        <v>712800</v>
      </c>
      <c r="N3958">
        <v>38</v>
      </c>
      <c r="O3958">
        <v>194</v>
      </c>
      <c r="P3958">
        <v>5350</v>
      </c>
      <c r="Q3958">
        <v>1037900</v>
      </c>
      <c r="V3958">
        <v>39</v>
      </c>
      <c r="W3958">
        <v>266</v>
      </c>
      <c r="X3958">
        <v>4950</v>
      </c>
      <c r="Y3958">
        <v>1315900</v>
      </c>
      <c r="Z3958">
        <v>72</v>
      </c>
      <c r="AA3958">
        <v>310</v>
      </c>
      <c r="AB3958">
        <v>4688</v>
      </c>
      <c r="AC3958">
        <v>1453138</v>
      </c>
      <c r="AD3958">
        <v>63</v>
      </c>
      <c r="AE3958">
        <v>341</v>
      </c>
      <c r="AF3958">
        <v>4575</v>
      </c>
      <c r="AG3958">
        <v>1557200</v>
      </c>
      <c r="AH3958">
        <v>2</v>
      </c>
      <c r="AI3958">
        <v>364</v>
      </c>
      <c r="AJ3958">
        <v>4200</v>
      </c>
      <c r="AK3958">
        <v>1528800</v>
      </c>
      <c r="AP3958">
        <v>2</v>
      </c>
      <c r="AQ3958">
        <v>428</v>
      </c>
      <c r="AR3958">
        <v>4340</v>
      </c>
      <c r="AS3958">
        <v>1857520</v>
      </c>
      <c r="AU3958">
        <v>418</v>
      </c>
    </row>
    <row r="3959" spans="1:47" x14ac:dyDescent="0.2">
      <c r="A3959" s="51">
        <v>42836</v>
      </c>
      <c r="J3959">
        <v>6</v>
      </c>
      <c r="K3959">
        <v>172</v>
      </c>
      <c r="L3959">
        <v>4700</v>
      </c>
      <c r="M3959">
        <v>808400</v>
      </c>
      <c r="N3959">
        <v>8</v>
      </c>
      <c r="O3959">
        <v>200</v>
      </c>
      <c r="P3959">
        <v>4950</v>
      </c>
      <c r="Q3959">
        <v>990000</v>
      </c>
      <c r="AH3959">
        <v>8</v>
      </c>
      <c r="AI3959">
        <v>374</v>
      </c>
      <c r="AJ3959">
        <v>4360</v>
      </c>
      <c r="AK3959">
        <v>1630640</v>
      </c>
      <c r="AL3959">
        <v>37</v>
      </c>
      <c r="AM3959">
        <v>410</v>
      </c>
      <c r="AN3959">
        <v>4367</v>
      </c>
      <c r="AO3959">
        <v>1792340</v>
      </c>
      <c r="AU3959">
        <v>23</v>
      </c>
    </row>
    <row r="3960" spans="1:47" x14ac:dyDescent="0.2">
      <c r="A3960" s="51">
        <v>42843</v>
      </c>
      <c r="Z3960">
        <v>36</v>
      </c>
      <c r="AA3960">
        <v>300</v>
      </c>
      <c r="AB3960">
        <v>4650</v>
      </c>
      <c r="AC3960">
        <v>1394910</v>
      </c>
      <c r="AD3960">
        <v>50</v>
      </c>
      <c r="AE3960">
        <v>323</v>
      </c>
      <c r="AF3960">
        <v>4613</v>
      </c>
      <c r="AG3960">
        <v>1490060</v>
      </c>
      <c r="AP3960">
        <v>2</v>
      </c>
      <c r="AQ3960">
        <v>738</v>
      </c>
      <c r="AR3960">
        <v>4400</v>
      </c>
      <c r="AS3960">
        <v>3247200</v>
      </c>
    </row>
    <row r="3961" spans="1:47" x14ac:dyDescent="0.2">
      <c r="A3961" s="51">
        <v>42846</v>
      </c>
      <c r="B3961">
        <v>20</v>
      </c>
      <c r="C3961">
        <v>121</v>
      </c>
      <c r="D3961">
        <v>5400</v>
      </c>
      <c r="E3961">
        <v>653400</v>
      </c>
      <c r="F3961">
        <v>60</v>
      </c>
      <c r="G3961">
        <v>142</v>
      </c>
      <c r="H3961">
        <v>5000</v>
      </c>
      <c r="I3961">
        <v>707850</v>
      </c>
      <c r="J3961">
        <v>120</v>
      </c>
      <c r="K3961">
        <v>162</v>
      </c>
      <c r="L3961">
        <v>5229</v>
      </c>
      <c r="M3961">
        <v>845871</v>
      </c>
      <c r="N3961">
        <v>38</v>
      </c>
      <c r="O3961">
        <v>206</v>
      </c>
      <c r="P3961">
        <v>4900</v>
      </c>
      <c r="Q3961">
        <v>1006025</v>
      </c>
      <c r="R3961">
        <v>81</v>
      </c>
      <c r="S3961">
        <v>261</v>
      </c>
      <c r="T3961">
        <v>4750</v>
      </c>
      <c r="U3961">
        <v>1238330</v>
      </c>
      <c r="V3961">
        <v>80</v>
      </c>
      <c r="W3961">
        <v>302</v>
      </c>
      <c r="X3961">
        <v>4708</v>
      </c>
      <c r="Y3961">
        <v>1420742</v>
      </c>
      <c r="Z3961">
        <v>19</v>
      </c>
      <c r="AA3961">
        <v>326</v>
      </c>
      <c r="AB3961">
        <v>4240</v>
      </c>
      <c r="AC3961">
        <v>1382240</v>
      </c>
      <c r="AD3961">
        <v>4</v>
      </c>
      <c r="AE3961">
        <v>382</v>
      </c>
      <c r="AF3961">
        <v>4650</v>
      </c>
      <c r="AG3961">
        <v>1776300</v>
      </c>
      <c r="AP3961">
        <v>7</v>
      </c>
      <c r="AQ3961">
        <v>642</v>
      </c>
      <c r="AR3961">
        <v>4243</v>
      </c>
      <c r="AS3961">
        <v>2716771</v>
      </c>
      <c r="AT3961">
        <v>22</v>
      </c>
      <c r="AU3961">
        <v>319</v>
      </c>
    </row>
    <row r="3962" spans="1:47" x14ac:dyDescent="0.2">
      <c r="A3962" s="51">
        <v>42850</v>
      </c>
      <c r="J3962">
        <v>15</v>
      </c>
      <c r="K3962">
        <v>174</v>
      </c>
      <c r="L3962">
        <v>5300</v>
      </c>
      <c r="M3962">
        <v>922200</v>
      </c>
      <c r="AU3962">
        <v>3</v>
      </c>
    </row>
    <row r="3963" spans="1:47" x14ac:dyDescent="0.2">
      <c r="A3963" s="51">
        <v>42852</v>
      </c>
      <c r="F3963">
        <v>25</v>
      </c>
      <c r="G3963">
        <v>140</v>
      </c>
      <c r="H3963">
        <v>5050</v>
      </c>
      <c r="I3963">
        <v>708000</v>
      </c>
      <c r="J3963">
        <v>39</v>
      </c>
      <c r="K3963">
        <v>156</v>
      </c>
      <c r="L3963">
        <v>5250</v>
      </c>
      <c r="M3963">
        <v>817183</v>
      </c>
      <c r="N3963">
        <v>72</v>
      </c>
      <c r="O3963">
        <v>202</v>
      </c>
      <c r="P3963">
        <v>5712</v>
      </c>
      <c r="Q3963">
        <v>1053225</v>
      </c>
      <c r="R3963">
        <v>97</v>
      </c>
      <c r="S3963">
        <v>231</v>
      </c>
      <c r="T3963">
        <v>5220</v>
      </c>
      <c r="U3963">
        <v>1206130</v>
      </c>
      <c r="V3963">
        <v>79</v>
      </c>
      <c r="W3963">
        <v>262</v>
      </c>
      <c r="X3963">
        <v>4852</v>
      </c>
      <c r="Y3963">
        <v>1270550</v>
      </c>
      <c r="Z3963">
        <v>59</v>
      </c>
      <c r="AA3963">
        <v>295</v>
      </c>
      <c r="AB3963">
        <v>4687</v>
      </c>
      <c r="AC3963">
        <v>1381760</v>
      </c>
      <c r="AD3963">
        <v>18</v>
      </c>
      <c r="AE3963">
        <v>337</v>
      </c>
      <c r="AF3963">
        <v>4680</v>
      </c>
      <c r="AG3963">
        <v>1577160</v>
      </c>
      <c r="AH3963">
        <v>13</v>
      </c>
      <c r="AI3963">
        <v>380</v>
      </c>
      <c r="AJ3963">
        <v>4450</v>
      </c>
      <c r="AK3963">
        <v>1693200</v>
      </c>
      <c r="AP3963">
        <v>1</v>
      </c>
      <c r="AQ3963">
        <v>694</v>
      </c>
      <c r="AR3963">
        <v>4340</v>
      </c>
      <c r="AS3963">
        <v>3011960</v>
      </c>
      <c r="AU3963">
        <v>403</v>
      </c>
    </row>
    <row r="3964" spans="1:47" x14ac:dyDescent="0.2">
      <c r="A3964" s="51">
        <v>42829</v>
      </c>
      <c r="B3964">
        <v>32</v>
      </c>
      <c r="C3964">
        <v>126</v>
      </c>
      <c r="D3964">
        <v>4825</v>
      </c>
      <c r="E3964">
        <v>612994</v>
      </c>
      <c r="F3964">
        <v>134</v>
      </c>
      <c r="G3964">
        <v>140</v>
      </c>
      <c r="H3964">
        <v>4807</v>
      </c>
      <c r="I3964">
        <v>676751</v>
      </c>
      <c r="J3964">
        <v>290</v>
      </c>
      <c r="K3964">
        <v>168</v>
      </c>
      <c r="L3964">
        <v>4953</v>
      </c>
      <c r="M3964">
        <v>844671</v>
      </c>
      <c r="N3964">
        <v>288</v>
      </c>
      <c r="O3964">
        <v>190</v>
      </c>
      <c r="P3964">
        <v>4916</v>
      </c>
      <c r="Q3964">
        <v>983950</v>
      </c>
      <c r="R3964">
        <v>172</v>
      </c>
      <c r="S3964">
        <v>236</v>
      </c>
      <c r="T3964">
        <v>5006</v>
      </c>
      <c r="U3964">
        <v>1186316</v>
      </c>
      <c r="V3964">
        <v>96</v>
      </c>
      <c r="W3964">
        <v>272</v>
      </c>
      <c r="X3964">
        <v>4656</v>
      </c>
      <c r="Y3964">
        <v>1320450</v>
      </c>
      <c r="Z3964">
        <v>80</v>
      </c>
      <c r="AA3964">
        <v>292</v>
      </c>
      <c r="AB3964">
        <v>4542</v>
      </c>
      <c r="AC3964">
        <v>1359926</v>
      </c>
      <c r="AD3964">
        <v>40</v>
      </c>
      <c r="AE3964">
        <v>331</v>
      </c>
      <c r="AF3964">
        <v>4370</v>
      </c>
      <c r="AG3964">
        <v>1446470</v>
      </c>
      <c r="AH3964">
        <v>8</v>
      </c>
      <c r="AI3964">
        <v>386</v>
      </c>
      <c r="AJ3964">
        <v>4150</v>
      </c>
      <c r="AK3964">
        <v>1575025</v>
      </c>
      <c r="AP3964">
        <v>17</v>
      </c>
      <c r="AQ3964">
        <v>681</v>
      </c>
      <c r="AR3964">
        <v>4342</v>
      </c>
      <c r="AS3964">
        <v>2955936</v>
      </c>
      <c r="AU3964">
        <v>36</v>
      </c>
    </row>
    <row r="3965" spans="1:47" x14ac:dyDescent="0.2">
      <c r="A3965" s="51">
        <v>42836</v>
      </c>
      <c r="B3965">
        <v>55</v>
      </c>
      <c r="C3965">
        <v>121</v>
      </c>
      <c r="D3965">
        <v>4558</v>
      </c>
      <c r="E3965">
        <v>586036</v>
      </c>
      <c r="F3965">
        <v>107</v>
      </c>
      <c r="G3965">
        <v>142</v>
      </c>
      <c r="H3965">
        <v>4722</v>
      </c>
      <c r="I3965">
        <v>709464</v>
      </c>
      <c r="J3965">
        <v>142</v>
      </c>
      <c r="K3965">
        <v>168</v>
      </c>
      <c r="L3965">
        <v>4725</v>
      </c>
      <c r="M3965">
        <v>847797</v>
      </c>
      <c r="N3965">
        <v>378</v>
      </c>
      <c r="O3965">
        <v>200</v>
      </c>
      <c r="P3965">
        <v>4842</v>
      </c>
      <c r="Q3965">
        <v>979660</v>
      </c>
      <c r="R3965">
        <v>185</v>
      </c>
      <c r="S3965">
        <v>235</v>
      </c>
      <c r="T3965">
        <v>4895</v>
      </c>
      <c r="U3965">
        <v>1156997</v>
      </c>
      <c r="V3965">
        <v>194</v>
      </c>
      <c r="W3965">
        <v>263</v>
      </c>
      <c r="X3965">
        <v>4636</v>
      </c>
      <c r="Y3965">
        <v>1248296</v>
      </c>
      <c r="Z3965">
        <v>130</v>
      </c>
      <c r="AA3965">
        <v>294</v>
      </c>
      <c r="AB3965">
        <v>4617</v>
      </c>
      <c r="AC3965">
        <v>1362212</v>
      </c>
      <c r="AD3965">
        <v>74</v>
      </c>
      <c r="AE3965">
        <v>334</v>
      </c>
      <c r="AF3965">
        <v>4292</v>
      </c>
      <c r="AG3965">
        <v>1501639</v>
      </c>
      <c r="AL3965">
        <v>19</v>
      </c>
      <c r="AM3965">
        <v>416</v>
      </c>
      <c r="AN3965">
        <v>4300</v>
      </c>
      <c r="AO3965">
        <v>1786937</v>
      </c>
      <c r="AP3965">
        <v>4</v>
      </c>
      <c r="AQ3965">
        <v>618</v>
      </c>
      <c r="AR3965">
        <v>4260</v>
      </c>
      <c r="AS3965">
        <v>2635170</v>
      </c>
      <c r="AU3965">
        <v>85</v>
      </c>
    </row>
    <row r="3966" spans="1:47" x14ac:dyDescent="0.2">
      <c r="A3966" s="51">
        <v>42843</v>
      </c>
      <c r="B3966">
        <v>105</v>
      </c>
      <c r="C3966">
        <v>118</v>
      </c>
      <c r="D3966">
        <v>4421</v>
      </c>
      <c r="E3966">
        <v>584839</v>
      </c>
      <c r="F3966">
        <v>135</v>
      </c>
      <c r="G3966">
        <v>141</v>
      </c>
      <c r="H3966">
        <v>4806</v>
      </c>
      <c r="I3966">
        <v>700827</v>
      </c>
      <c r="J3966">
        <v>129</v>
      </c>
      <c r="K3966">
        <v>172</v>
      </c>
      <c r="L3966">
        <v>4719</v>
      </c>
      <c r="M3966">
        <v>856967</v>
      </c>
      <c r="N3966">
        <v>386</v>
      </c>
      <c r="O3966">
        <v>201</v>
      </c>
      <c r="P3966">
        <v>4923</v>
      </c>
      <c r="Q3966">
        <v>997584</v>
      </c>
      <c r="R3966">
        <v>234</v>
      </c>
      <c r="S3966">
        <v>233</v>
      </c>
      <c r="T3966">
        <v>4803</v>
      </c>
      <c r="U3966">
        <v>1144423</v>
      </c>
      <c r="V3966">
        <v>113</v>
      </c>
      <c r="W3966">
        <v>166</v>
      </c>
      <c r="X3966">
        <v>4564</v>
      </c>
      <c r="Y3966">
        <v>1250260</v>
      </c>
      <c r="Z3966">
        <v>75</v>
      </c>
      <c r="AA3966">
        <v>298</v>
      </c>
      <c r="AB3966">
        <v>4525</v>
      </c>
      <c r="AC3966">
        <v>1395589</v>
      </c>
      <c r="AD3966">
        <v>127</v>
      </c>
      <c r="AE3966">
        <v>332</v>
      </c>
      <c r="AF3966">
        <v>4586</v>
      </c>
      <c r="AG3966">
        <v>1526166</v>
      </c>
      <c r="AH3966">
        <v>22</v>
      </c>
      <c r="AI3966">
        <v>371</v>
      </c>
      <c r="AJ3966">
        <v>4300</v>
      </c>
      <c r="AK3966">
        <v>1716273</v>
      </c>
      <c r="AL3966">
        <v>28</v>
      </c>
      <c r="AM3966">
        <v>461</v>
      </c>
      <c r="AN3966">
        <v>4340</v>
      </c>
      <c r="AO3966">
        <v>1995926</v>
      </c>
      <c r="AP3966">
        <v>11</v>
      </c>
      <c r="AQ3966">
        <v>617</v>
      </c>
      <c r="AR3966">
        <v>4192</v>
      </c>
      <c r="AS3966">
        <v>2594227</v>
      </c>
      <c r="AU3966">
        <v>187</v>
      </c>
    </row>
    <row r="3967" spans="1:47" x14ac:dyDescent="0.2">
      <c r="A3967" s="51">
        <v>42850</v>
      </c>
      <c r="B3967">
        <v>62</v>
      </c>
      <c r="C3967">
        <v>120</v>
      </c>
      <c r="D3967">
        <v>5000</v>
      </c>
      <c r="E3967">
        <v>603016</v>
      </c>
      <c r="F3967">
        <v>99</v>
      </c>
      <c r="G3967">
        <v>142</v>
      </c>
      <c r="H3967">
        <v>4933</v>
      </c>
      <c r="I3967">
        <v>707999</v>
      </c>
      <c r="J3967">
        <v>220</v>
      </c>
      <c r="K3967">
        <v>164</v>
      </c>
      <c r="L3967">
        <v>4718</v>
      </c>
      <c r="M3967">
        <v>809574</v>
      </c>
      <c r="N3967">
        <v>390</v>
      </c>
      <c r="O3967">
        <v>202</v>
      </c>
      <c r="P3967">
        <v>4907</v>
      </c>
      <c r="Q3967">
        <v>1004130</v>
      </c>
      <c r="R3967">
        <v>370</v>
      </c>
      <c r="S3967">
        <v>231</v>
      </c>
      <c r="T3967">
        <v>4816</v>
      </c>
      <c r="U3967">
        <v>1150336</v>
      </c>
      <c r="V3967">
        <v>200</v>
      </c>
      <c r="W3967">
        <v>259</v>
      </c>
      <c r="X3967">
        <v>4671</v>
      </c>
      <c r="Y3967">
        <v>1217083</v>
      </c>
      <c r="Z3967">
        <v>151</v>
      </c>
      <c r="AA3967">
        <v>293</v>
      </c>
      <c r="AB3967">
        <v>4663</v>
      </c>
      <c r="AC3967">
        <v>1399454</v>
      </c>
      <c r="AD3967">
        <v>185</v>
      </c>
      <c r="AE3967">
        <v>336</v>
      </c>
      <c r="AF3967">
        <v>4750</v>
      </c>
      <c r="AG3967">
        <v>1595782</v>
      </c>
      <c r="AT3967">
        <v>10</v>
      </c>
      <c r="AU3967">
        <v>343</v>
      </c>
    </row>
    <row r="3968" spans="1:47" x14ac:dyDescent="0.2">
      <c r="A3968" s="51"/>
    </row>
    <row r="3969" spans="1:47" x14ac:dyDescent="0.2">
      <c r="A3969" s="51">
        <v>42857</v>
      </c>
      <c r="AU3969">
        <v>15</v>
      </c>
    </row>
    <row r="3970" spans="1:47" x14ac:dyDescent="0.2">
      <c r="A3970" s="51">
        <v>42859</v>
      </c>
      <c r="B3970">
        <v>2</v>
      </c>
      <c r="C3970">
        <v>108</v>
      </c>
      <c r="D3970">
        <v>4900</v>
      </c>
      <c r="E3970">
        <v>529200</v>
      </c>
      <c r="J3970">
        <v>122</v>
      </c>
      <c r="K3970">
        <v>169</v>
      </c>
      <c r="L3970">
        <v>5300</v>
      </c>
      <c r="M3970">
        <v>895100</v>
      </c>
      <c r="N3970">
        <v>336</v>
      </c>
      <c r="O3970">
        <v>204</v>
      </c>
      <c r="P3970">
        <v>5265</v>
      </c>
      <c r="Q3970">
        <v>1072306</v>
      </c>
      <c r="R3970">
        <v>74</v>
      </c>
      <c r="S3970">
        <v>229</v>
      </c>
      <c r="T3970">
        <v>5500</v>
      </c>
      <c r="U3970">
        <v>1258762</v>
      </c>
      <c r="V3970">
        <v>76</v>
      </c>
      <c r="W3970">
        <v>270</v>
      </c>
      <c r="X3970">
        <v>4919</v>
      </c>
      <c r="Y3970">
        <v>1480853</v>
      </c>
      <c r="Z3970">
        <v>57</v>
      </c>
      <c r="AA3970">
        <v>339</v>
      </c>
      <c r="AB3970">
        <v>4673</v>
      </c>
      <c r="AC3970">
        <v>1584807</v>
      </c>
      <c r="AD3970">
        <v>16</v>
      </c>
      <c r="AE3970">
        <v>378</v>
      </c>
      <c r="AF3970">
        <v>4430</v>
      </c>
      <c r="AG3970">
        <v>1675030</v>
      </c>
      <c r="AP3970">
        <v>4</v>
      </c>
      <c r="AQ3970">
        <v>543</v>
      </c>
      <c r="AR3970">
        <v>4200</v>
      </c>
      <c r="AS3970">
        <v>2283110</v>
      </c>
      <c r="AU3970">
        <v>439</v>
      </c>
    </row>
    <row r="3971" spans="1:47" x14ac:dyDescent="0.2">
      <c r="A3971" s="51">
        <v>42864</v>
      </c>
      <c r="J3971">
        <v>14</v>
      </c>
      <c r="K3971">
        <v>159</v>
      </c>
      <c r="L3971">
        <v>4800</v>
      </c>
      <c r="M3971">
        <v>763200</v>
      </c>
      <c r="AH3971">
        <v>15</v>
      </c>
      <c r="AI3971">
        <v>383</v>
      </c>
      <c r="AJ3971">
        <v>4160</v>
      </c>
      <c r="AK3971">
        <v>1593280</v>
      </c>
    </row>
    <row r="3972" spans="1:47" x14ac:dyDescent="0.2">
      <c r="A3972" s="51">
        <v>42866</v>
      </c>
      <c r="J3972">
        <v>119</v>
      </c>
      <c r="K3972">
        <v>168</v>
      </c>
      <c r="L3972">
        <v>5350</v>
      </c>
      <c r="M3972">
        <v>900367</v>
      </c>
      <c r="N3972">
        <v>228</v>
      </c>
      <c r="O3972">
        <v>196</v>
      </c>
      <c r="P3972">
        <v>5332</v>
      </c>
      <c r="Q3972">
        <v>1046109</v>
      </c>
      <c r="R3972">
        <v>51</v>
      </c>
      <c r="S3972">
        <v>237</v>
      </c>
      <c r="T3972">
        <v>5067</v>
      </c>
      <c r="U3972">
        <v>1199633</v>
      </c>
      <c r="V3972">
        <v>64</v>
      </c>
      <c r="W3972">
        <v>264</v>
      </c>
      <c r="X3972">
        <v>4862</v>
      </c>
      <c r="Y3972">
        <v>1285238</v>
      </c>
      <c r="Z3972">
        <v>151</v>
      </c>
      <c r="AA3972">
        <v>304</v>
      </c>
      <c r="AB3972">
        <v>4806</v>
      </c>
      <c r="AC3972">
        <v>1458606</v>
      </c>
      <c r="AD3972">
        <v>37</v>
      </c>
      <c r="AE3972">
        <v>327</v>
      </c>
      <c r="AF3972">
        <v>4775</v>
      </c>
      <c r="AG3972">
        <v>1561275</v>
      </c>
      <c r="AH3972">
        <v>17</v>
      </c>
      <c r="AI3972">
        <v>392</v>
      </c>
      <c r="AJ3972">
        <v>4300</v>
      </c>
      <c r="AK3972">
        <v>1685600</v>
      </c>
      <c r="AP3972">
        <v>3</v>
      </c>
      <c r="AQ3972">
        <v>632</v>
      </c>
      <c r="AR3972">
        <v>4187</v>
      </c>
      <c r="AS3972">
        <v>2662893</v>
      </c>
      <c r="AT3972">
        <v>22</v>
      </c>
      <c r="AU3972">
        <v>683</v>
      </c>
    </row>
    <row r="3973" spans="1:47" x14ac:dyDescent="0.2">
      <c r="A3973" s="51">
        <v>42871</v>
      </c>
      <c r="AU3973">
        <v>1</v>
      </c>
    </row>
    <row r="3974" spans="1:47" x14ac:dyDescent="0.2">
      <c r="A3974" s="51">
        <v>42873</v>
      </c>
      <c r="F3974">
        <v>35</v>
      </c>
      <c r="G3974">
        <v>140</v>
      </c>
      <c r="H3974">
        <v>5367</v>
      </c>
      <c r="I3974">
        <v>749000</v>
      </c>
      <c r="J3974">
        <v>97</v>
      </c>
      <c r="K3974">
        <v>166</v>
      </c>
      <c r="L3974">
        <v>5290</v>
      </c>
      <c r="M3974">
        <v>879080</v>
      </c>
      <c r="N3974">
        <v>217</v>
      </c>
      <c r="O3974">
        <v>196</v>
      </c>
      <c r="P3974">
        <v>5304</v>
      </c>
      <c r="Q3974">
        <v>1040692</v>
      </c>
      <c r="R3974">
        <v>42</v>
      </c>
      <c r="S3974">
        <v>245</v>
      </c>
      <c r="T3974">
        <v>4950</v>
      </c>
      <c r="U3974">
        <v>1212150</v>
      </c>
      <c r="V3974">
        <v>61</v>
      </c>
      <c r="W3974">
        <v>263</v>
      </c>
      <c r="X3974">
        <v>4940</v>
      </c>
      <c r="Y3974">
        <v>1299790</v>
      </c>
      <c r="Z3974">
        <v>270</v>
      </c>
      <c r="AA3974">
        <v>297</v>
      </c>
      <c r="AB3974">
        <v>4797</v>
      </c>
      <c r="AC3974">
        <v>1429857</v>
      </c>
      <c r="AD3974">
        <v>148</v>
      </c>
      <c r="AE3974">
        <v>336</v>
      </c>
      <c r="AF3974">
        <v>4692</v>
      </c>
      <c r="AG3974">
        <v>1576774</v>
      </c>
      <c r="AH3974">
        <v>28</v>
      </c>
      <c r="AI3974">
        <v>373</v>
      </c>
      <c r="AJ3974">
        <v>4593</v>
      </c>
      <c r="AK3974">
        <v>1713193</v>
      </c>
      <c r="AL3974">
        <v>18</v>
      </c>
      <c r="AM3974">
        <v>415</v>
      </c>
      <c r="AN3974">
        <v>4180</v>
      </c>
      <c r="AO3974">
        <v>1735700</v>
      </c>
      <c r="AT3974">
        <v>24</v>
      </c>
      <c r="AU3974">
        <v>729</v>
      </c>
    </row>
    <row r="3975" spans="1:47" x14ac:dyDescent="0.2">
      <c r="A3975" s="51">
        <v>42878</v>
      </c>
      <c r="AD3975">
        <v>6</v>
      </c>
      <c r="AE3975">
        <v>353</v>
      </c>
      <c r="AF3975">
        <v>4300</v>
      </c>
      <c r="AG3975">
        <v>1517900</v>
      </c>
      <c r="AU3975">
        <v>3</v>
      </c>
    </row>
    <row r="3976" spans="1:47" x14ac:dyDescent="0.2">
      <c r="A3976" s="51">
        <v>42880</v>
      </c>
      <c r="F3976">
        <v>21</v>
      </c>
      <c r="G3976">
        <v>131</v>
      </c>
      <c r="H3976">
        <v>5340</v>
      </c>
      <c r="I3976">
        <v>700850</v>
      </c>
      <c r="J3976">
        <v>181</v>
      </c>
      <c r="K3976">
        <v>169</v>
      </c>
      <c r="L3976">
        <v>5375</v>
      </c>
      <c r="M3976">
        <v>910425</v>
      </c>
      <c r="N3976">
        <v>148</v>
      </c>
      <c r="O3976">
        <v>201</v>
      </c>
      <c r="P3976">
        <v>5350</v>
      </c>
      <c r="Q3976">
        <v>1075971</v>
      </c>
      <c r="R3976">
        <v>175</v>
      </c>
      <c r="S3976">
        <v>233</v>
      </c>
      <c r="T3976">
        <v>5362</v>
      </c>
      <c r="U3976">
        <v>1250125</v>
      </c>
      <c r="V3976">
        <v>44</v>
      </c>
      <c r="W3976">
        <v>268</v>
      </c>
      <c r="X3976">
        <v>4925</v>
      </c>
      <c r="Y3976">
        <v>1321950</v>
      </c>
      <c r="Z3976">
        <v>21</v>
      </c>
      <c r="AA3976">
        <v>303</v>
      </c>
      <c r="AB3976">
        <v>4950</v>
      </c>
      <c r="AC3976">
        <v>1499850</v>
      </c>
      <c r="AL3976">
        <v>2</v>
      </c>
      <c r="AM3976">
        <v>412</v>
      </c>
      <c r="AN3976">
        <v>4320</v>
      </c>
      <c r="AO3976">
        <v>1779840</v>
      </c>
      <c r="AP3976">
        <v>3</v>
      </c>
      <c r="AQ3976">
        <v>529</v>
      </c>
      <c r="AR3976">
        <v>4133</v>
      </c>
      <c r="AS3976">
        <v>2176000</v>
      </c>
      <c r="AT3976">
        <v>656</v>
      </c>
      <c r="AU3976">
        <v>656</v>
      </c>
    </row>
    <row r="3977" spans="1:47" x14ac:dyDescent="0.2">
      <c r="A3977" s="51">
        <v>42885</v>
      </c>
      <c r="AL3977">
        <v>2</v>
      </c>
      <c r="AM3977">
        <v>440</v>
      </c>
      <c r="AN3977">
        <v>4130</v>
      </c>
      <c r="AO3977">
        <v>1817320</v>
      </c>
      <c r="AU3977">
        <v>5</v>
      </c>
    </row>
    <row r="3978" spans="1:47" x14ac:dyDescent="0.2">
      <c r="A3978" s="51">
        <v>42857</v>
      </c>
      <c r="F3978">
        <v>66</v>
      </c>
      <c r="G3978">
        <v>143</v>
      </c>
      <c r="H3978">
        <v>4875</v>
      </c>
      <c r="I3978">
        <v>694413</v>
      </c>
      <c r="J3978">
        <v>98</v>
      </c>
      <c r="K3978">
        <v>171</v>
      </c>
      <c r="L3978">
        <v>4880</v>
      </c>
      <c r="M3978">
        <v>830652</v>
      </c>
      <c r="N3978">
        <v>389</v>
      </c>
      <c r="O3978">
        <v>196</v>
      </c>
      <c r="P3978">
        <v>4987</v>
      </c>
      <c r="Q3978">
        <v>992299</v>
      </c>
      <c r="R3978">
        <v>160</v>
      </c>
      <c r="S3978">
        <v>235</v>
      </c>
      <c r="T3978">
        <v>4969</v>
      </c>
      <c r="U3978">
        <v>1669923</v>
      </c>
      <c r="V3978">
        <v>139</v>
      </c>
      <c r="W3978">
        <v>272</v>
      </c>
      <c r="X3978">
        <v>4650</v>
      </c>
      <c r="Y3978">
        <v>1269708</v>
      </c>
      <c r="Z3978">
        <v>137</v>
      </c>
      <c r="AA3978">
        <v>298</v>
      </c>
      <c r="AB3978">
        <v>4671</v>
      </c>
      <c r="AC3978">
        <v>1406354</v>
      </c>
      <c r="AD3978">
        <v>98</v>
      </c>
      <c r="AE3978">
        <v>336</v>
      </c>
      <c r="AF3978">
        <v>4383</v>
      </c>
      <c r="AG3978">
        <v>1529069</v>
      </c>
      <c r="AH3978">
        <v>43</v>
      </c>
      <c r="AI3978">
        <v>385</v>
      </c>
      <c r="AJ3978">
        <v>4550</v>
      </c>
      <c r="AK3978">
        <v>1766653</v>
      </c>
      <c r="AL3978">
        <v>35</v>
      </c>
      <c r="AM3978">
        <v>414</v>
      </c>
      <c r="AN3978">
        <v>4283</v>
      </c>
      <c r="AO3978">
        <v>1819400</v>
      </c>
      <c r="AP3978">
        <v>3</v>
      </c>
      <c r="AQ3978">
        <v>524</v>
      </c>
      <c r="AR3978">
        <v>4050</v>
      </c>
      <c r="AS3978">
        <v>2103000</v>
      </c>
      <c r="AU3978">
        <v>371</v>
      </c>
    </row>
    <row r="3979" spans="1:47" x14ac:dyDescent="0.2">
      <c r="A3979" s="51">
        <v>42864</v>
      </c>
      <c r="B3979">
        <v>17</v>
      </c>
      <c r="C3979">
        <v>109</v>
      </c>
      <c r="D3979">
        <v>4925</v>
      </c>
      <c r="E3979">
        <v>539524</v>
      </c>
      <c r="F3979">
        <v>59</v>
      </c>
      <c r="G3979">
        <v>140</v>
      </c>
      <c r="H3979">
        <v>5175</v>
      </c>
      <c r="I3979">
        <v>737168</v>
      </c>
      <c r="J3979">
        <v>150</v>
      </c>
      <c r="K3979">
        <v>166</v>
      </c>
      <c r="L3979">
        <v>5071</v>
      </c>
      <c r="M3979">
        <v>861292</v>
      </c>
      <c r="N3979">
        <v>355</v>
      </c>
      <c r="O3979">
        <v>197</v>
      </c>
      <c r="P3979">
        <v>5159</v>
      </c>
      <c r="Q3979">
        <v>1019459</v>
      </c>
      <c r="R3979">
        <v>283</v>
      </c>
      <c r="S3979">
        <v>234</v>
      </c>
      <c r="T3979">
        <v>4963</v>
      </c>
      <c r="U3979">
        <v>1188138</v>
      </c>
      <c r="V3979">
        <v>196</v>
      </c>
      <c r="W3979">
        <v>266</v>
      </c>
      <c r="X3979">
        <v>4890</v>
      </c>
      <c r="Y3979">
        <v>1303992</v>
      </c>
      <c r="Z3979">
        <v>180</v>
      </c>
      <c r="AA3979">
        <v>295</v>
      </c>
      <c r="AB3979">
        <v>4881</v>
      </c>
      <c r="AC3979">
        <v>1440023</v>
      </c>
      <c r="AD3979">
        <v>112</v>
      </c>
      <c r="AE3979">
        <v>336</v>
      </c>
      <c r="AF3979">
        <v>4742</v>
      </c>
      <c r="AG3979">
        <v>1597946</v>
      </c>
      <c r="AH3979">
        <v>34</v>
      </c>
      <c r="AI3979">
        <v>374</v>
      </c>
      <c r="AJ3979">
        <v>4330</v>
      </c>
      <c r="AK3979">
        <v>1610525</v>
      </c>
      <c r="AL3979">
        <v>87</v>
      </c>
      <c r="AM3979">
        <v>420</v>
      </c>
      <c r="AN3979">
        <v>4285</v>
      </c>
      <c r="AO3979">
        <v>1810881</v>
      </c>
      <c r="AP3979">
        <v>6</v>
      </c>
      <c r="AQ3979">
        <v>633</v>
      </c>
      <c r="AR3979">
        <v>4113</v>
      </c>
      <c r="AS3979">
        <v>2598500</v>
      </c>
      <c r="AU3979">
        <v>290</v>
      </c>
    </row>
    <row r="3980" spans="1:47" x14ac:dyDescent="0.2">
      <c r="A3980" s="51">
        <v>42871</v>
      </c>
      <c r="B3980">
        <v>72</v>
      </c>
      <c r="C3980">
        <v>136</v>
      </c>
      <c r="D3980">
        <v>5483</v>
      </c>
      <c r="E3980">
        <v>747725</v>
      </c>
      <c r="J3980">
        <v>153</v>
      </c>
      <c r="K3980">
        <v>169</v>
      </c>
      <c r="L3980">
        <v>5300</v>
      </c>
      <c r="M3980">
        <v>909536</v>
      </c>
      <c r="N3980">
        <v>236</v>
      </c>
      <c r="O3980">
        <v>199</v>
      </c>
      <c r="P3980">
        <v>5063</v>
      </c>
      <c r="Q3980">
        <v>1020464</v>
      </c>
      <c r="R3980">
        <v>196</v>
      </c>
      <c r="S3980">
        <v>235</v>
      </c>
      <c r="T3980">
        <v>5017</v>
      </c>
      <c r="U3980">
        <v>1197340</v>
      </c>
      <c r="V3980">
        <v>111</v>
      </c>
      <c r="W3980">
        <v>263</v>
      </c>
      <c r="X3980">
        <v>4667</v>
      </c>
      <c r="Y3980">
        <v>1260107</v>
      </c>
      <c r="Z3980">
        <v>302</v>
      </c>
      <c r="AA3980">
        <v>298</v>
      </c>
      <c r="AB3980">
        <v>4903</v>
      </c>
      <c r="AC3980">
        <v>1459029</v>
      </c>
      <c r="AD3980">
        <v>116</v>
      </c>
      <c r="AE3980">
        <v>340</v>
      </c>
      <c r="AF3980">
        <v>4643</v>
      </c>
      <c r="AG3980">
        <v>1595776</v>
      </c>
      <c r="AH3980">
        <v>36</v>
      </c>
      <c r="AI3980">
        <v>378</v>
      </c>
      <c r="AJ3980">
        <v>4483</v>
      </c>
      <c r="AK3980">
        <v>1727389</v>
      </c>
      <c r="AL3980">
        <v>59</v>
      </c>
      <c r="AM3980">
        <v>416</v>
      </c>
      <c r="AN3980">
        <v>4236</v>
      </c>
      <c r="AO3980">
        <v>1842022</v>
      </c>
      <c r="AP3980">
        <v>6</v>
      </c>
      <c r="AQ3980">
        <v>641</v>
      </c>
      <c r="AR3980">
        <v>4172</v>
      </c>
      <c r="AS3980">
        <v>2687847</v>
      </c>
      <c r="AT3980">
        <v>24</v>
      </c>
      <c r="AU3980">
        <v>366</v>
      </c>
    </row>
    <row r="3981" spans="1:47" x14ac:dyDescent="0.2">
      <c r="A3981" s="51">
        <v>42878</v>
      </c>
      <c r="B3981">
        <v>39</v>
      </c>
      <c r="C3981">
        <v>123</v>
      </c>
      <c r="D3981">
        <v>5338</v>
      </c>
      <c r="E3981">
        <v>691290</v>
      </c>
      <c r="F3981">
        <v>127</v>
      </c>
      <c r="G3981">
        <v>143</v>
      </c>
      <c r="H3981">
        <v>5150</v>
      </c>
      <c r="I3981">
        <v>772034</v>
      </c>
      <c r="J3981">
        <v>314</v>
      </c>
      <c r="K3981">
        <v>164</v>
      </c>
      <c r="L3981">
        <v>5374</v>
      </c>
      <c r="M3981">
        <v>881066</v>
      </c>
      <c r="N3981">
        <v>524</v>
      </c>
      <c r="O3981">
        <v>202</v>
      </c>
      <c r="P3981">
        <v>5022</v>
      </c>
      <c r="Q3981">
        <v>1047422</v>
      </c>
      <c r="R3981">
        <v>430</v>
      </c>
      <c r="S3981">
        <v>238</v>
      </c>
      <c r="T3981">
        <v>4919</v>
      </c>
      <c r="U3981">
        <v>1172566</v>
      </c>
      <c r="V3981">
        <v>240</v>
      </c>
      <c r="W3981">
        <v>267</v>
      </c>
      <c r="X3981">
        <v>4916</v>
      </c>
      <c r="Y3981">
        <v>1324445</v>
      </c>
      <c r="Z3981">
        <v>280</v>
      </c>
      <c r="AA3981">
        <v>294</v>
      </c>
      <c r="AB3981">
        <v>4943</v>
      </c>
      <c r="AC3981">
        <v>1454191</v>
      </c>
      <c r="AL3981">
        <v>11</v>
      </c>
      <c r="AM3981">
        <v>408</v>
      </c>
      <c r="AN3981">
        <v>4230</v>
      </c>
      <c r="AO3981">
        <v>1757418</v>
      </c>
      <c r="AU3981">
        <v>392</v>
      </c>
    </row>
    <row r="3982" spans="1:47" x14ac:dyDescent="0.2">
      <c r="A3982" s="51">
        <v>42885</v>
      </c>
      <c r="B3982">
        <v>2</v>
      </c>
      <c r="C3982">
        <v>116</v>
      </c>
      <c r="D3982">
        <v>5050</v>
      </c>
      <c r="E3982">
        <v>585800</v>
      </c>
      <c r="F3982">
        <v>68</v>
      </c>
      <c r="G3982">
        <v>141</v>
      </c>
      <c r="H3982">
        <v>5033</v>
      </c>
      <c r="I3982">
        <v>717984</v>
      </c>
      <c r="J3982">
        <v>237</v>
      </c>
      <c r="K3982">
        <v>166</v>
      </c>
      <c r="L3982">
        <v>5142</v>
      </c>
      <c r="M3982">
        <v>853572</v>
      </c>
      <c r="N3982">
        <v>606</v>
      </c>
      <c r="O3982">
        <v>198</v>
      </c>
      <c r="P3982">
        <v>5048</v>
      </c>
      <c r="Q3982">
        <v>1008201</v>
      </c>
      <c r="R3982">
        <v>501</v>
      </c>
      <c r="S3982">
        <v>232</v>
      </c>
      <c r="T3982">
        <v>4807</v>
      </c>
      <c r="U3982">
        <v>1139186</v>
      </c>
      <c r="V3982">
        <v>183</v>
      </c>
      <c r="W3982">
        <v>260</v>
      </c>
      <c r="X3982">
        <v>4627</v>
      </c>
      <c r="Y3982">
        <v>1204867</v>
      </c>
      <c r="Z3982">
        <v>62</v>
      </c>
      <c r="AA3982">
        <v>299</v>
      </c>
      <c r="AB3982">
        <v>4300</v>
      </c>
      <c r="AC3982">
        <v>1313958</v>
      </c>
      <c r="AD3982">
        <v>139</v>
      </c>
      <c r="AE3982">
        <v>339</v>
      </c>
      <c r="AF3982">
        <v>4583</v>
      </c>
      <c r="AG3982">
        <v>1580056</v>
      </c>
      <c r="AH3982">
        <v>61</v>
      </c>
      <c r="AI3982">
        <v>381</v>
      </c>
      <c r="AJ3982">
        <v>4350</v>
      </c>
      <c r="AK3982">
        <v>1682315</v>
      </c>
      <c r="AL3982">
        <v>21</v>
      </c>
      <c r="AM3982">
        <v>424</v>
      </c>
      <c r="AN3982">
        <v>4070</v>
      </c>
      <c r="AO3982">
        <v>1762792</v>
      </c>
      <c r="AP3982">
        <v>23</v>
      </c>
      <c r="AQ3982">
        <v>614</v>
      </c>
      <c r="AR3982">
        <v>4030</v>
      </c>
      <c r="AS3982">
        <v>2571985</v>
      </c>
      <c r="AU3982">
        <v>164</v>
      </c>
    </row>
    <row r="3984" spans="1:47" x14ac:dyDescent="0.2">
      <c r="A3984" s="51">
        <v>42887</v>
      </c>
      <c r="F3984">
        <v>92</v>
      </c>
      <c r="G3984">
        <v>141</v>
      </c>
      <c r="H3984">
        <v>5342</v>
      </c>
      <c r="I3984">
        <v>755017</v>
      </c>
      <c r="J3984">
        <v>121</v>
      </c>
      <c r="K3984">
        <v>171</v>
      </c>
      <c r="L3984">
        <v>5350</v>
      </c>
      <c r="M3984">
        <v>912886</v>
      </c>
      <c r="N3984">
        <v>146</v>
      </c>
      <c r="O3984">
        <v>200</v>
      </c>
      <c r="P3984">
        <v>5350</v>
      </c>
      <c r="Q3984">
        <v>1069493</v>
      </c>
      <c r="R3984">
        <v>151</v>
      </c>
      <c r="S3984">
        <v>236</v>
      </c>
      <c r="T3984">
        <v>5006</v>
      </c>
      <c r="U3984">
        <v>1181362</v>
      </c>
      <c r="V3984">
        <v>142</v>
      </c>
      <c r="W3984">
        <v>268</v>
      </c>
      <c r="X3984">
        <v>4830</v>
      </c>
      <c r="Y3984">
        <v>1295137</v>
      </c>
      <c r="Z3984">
        <v>133</v>
      </c>
      <c r="AA3984">
        <v>295</v>
      </c>
      <c r="AB3984">
        <v>4771</v>
      </c>
      <c r="AC3984">
        <v>1407839</v>
      </c>
      <c r="AD3984">
        <v>1</v>
      </c>
      <c r="AE3984">
        <v>348</v>
      </c>
      <c r="AF3984">
        <v>3850</v>
      </c>
      <c r="AG3984">
        <v>1339800</v>
      </c>
      <c r="AL3984">
        <v>18</v>
      </c>
      <c r="AM3984">
        <v>457</v>
      </c>
      <c r="AN3984">
        <v>4360</v>
      </c>
      <c r="AO3984">
        <v>1993473</v>
      </c>
      <c r="AP3984">
        <v>3</v>
      </c>
      <c r="AQ3984">
        <v>541</v>
      </c>
      <c r="AR3984">
        <v>4133</v>
      </c>
      <c r="AS3984">
        <v>2235067</v>
      </c>
      <c r="AU3984">
        <v>660</v>
      </c>
    </row>
    <row r="3985" spans="1:47" x14ac:dyDescent="0.2">
      <c r="A3985" s="51">
        <v>42892</v>
      </c>
      <c r="AP3985">
        <v>1</v>
      </c>
      <c r="AQ3985">
        <v>732</v>
      </c>
      <c r="AR3985">
        <v>4200</v>
      </c>
      <c r="AS3985">
        <v>3074400</v>
      </c>
      <c r="AU3985">
        <v>5</v>
      </c>
    </row>
    <row r="3986" spans="1:47" x14ac:dyDescent="0.2">
      <c r="A3986" s="51">
        <v>42894</v>
      </c>
      <c r="B3986">
        <v>7</v>
      </c>
      <c r="C3986">
        <v>106</v>
      </c>
      <c r="D3986">
        <v>5300</v>
      </c>
      <c r="E3986">
        <v>561800</v>
      </c>
      <c r="F3986">
        <v>33</v>
      </c>
      <c r="G3986">
        <v>139</v>
      </c>
      <c r="H3986">
        <v>5717</v>
      </c>
      <c r="I3986">
        <v>793850</v>
      </c>
      <c r="J3986">
        <v>104</v>
      </c>
      <c r="K3986">
        <v>167</v>
      </c>
      <c r="L3986">
        <v>5400</v>
      </c>
      <c r="M3986">
        <v>900533</v>
      </c>
      <c r="N3986">
        <v>170</v>
      </c>
      <c r="O3986">
        <v>198</v>
      </c>
      <c r="P3986">
        <v>5362</v>
      </c>
      <c r="Q3986">
        <v>1061112</v>
      </c>
      <c r="R3986">
        <v>241</v>
      </c>
      <c r="S3986">
        <v>232</v>
      </c>
      <c r="T3986">
        <v>5286</v>
      </c>
      <c r="U3986">
        <v>1226350</v>
      </c>
      <c r="V3986">
        <v>128</v>
      </c>
      <c r="W3986">
        <v>259</v>
      </c>
      <c r="X3986">
        <v>4948</v>
      </c>
      <c r="Y3986">
        <v>1280212</v>
      </c>
      <c r="Z3986">
        <v>216</v>
      </c>
      <c r="AA3986">
        <v>300</v>
      </c>
      <c r="AB3986">
        <v>4789</v>
      </c>
      <c r="AC3986">
        <v>1436646</v>
      </c>
      <c r="AD3986">
        <v>56</v>
      </c>
      <c r="AE3986">
        <v>346</v>
      </c>
      <c r="AF3986">
        <v>4565</v>
      </c>
      <c r="AG3986">
        <v>1581795</v>
      </c>
      <c r="AH3986">
        <v>21</v>
      </c>
      <c r="AI3986">
        <v>384</v>
      </c>
      <c r="AJ3986">
        <v>4225</v>
      </c>
      <c r="AK3986">
        <v>1626300</v>
      </c>
      <c r="AP3986">
        <v>2</v>
      </c>
      <c r="AQ3986">
        <v>581</v>
      </c>
      <c r="AR3986">
        <v>4190</v>
      </c>
      <c r="AS3986">
        <v>2433340</v>
      </c>
      <c r="AU3986">
        <v>418</v>
      </c>
    </row>
    <row r="3987" spans="1:47" x14ac:dyDescent="0.2">
      <c r="A3987" s="51">
        <v>42899</v>
      </c>
      <c r="AP3987">
        <v>1</v>
      </c>
      <c r="AQ3987">
        <v>698</v>
      </c>
      <c r="AR3987">
        <v>4000</v>
      </c>
      <c r="AS3987">
        <v>2792000</v>
      </c>
      <c r="AU3987">
        <v>1</v>
      </c>
    </row>
    <row r="3988" spans="1:47" x14ac:dyDescent="0.2">
      <c r="A3988" s="51">
        <v>42901</v>
      </c>
      <c r="F3988">
        <v>74</v>
      </c>
      <c r="G3988">
        <v>146</v>
      </c>
      <c r="H3988">
        <v>5440</v>
      </c>
      <c r="I3988">
        <v>794133</v>
      </c>
      <c r="J3988">
        <v>94</v>
      </c>
      <c r="K3988">
        <v>165</v>
      </c>
      <c r="L3988">
        <v>5425</v>
      </c>
      <c r="M3988">
        <v>893888</v>
      </c>
      <c r="N3988">
        <v>280</v>
      </c>
      <c r="O3988">
        <v>203</v>
      </c>
      <c r="P3988">
        <v>5454</v>
      </c>
      <c r="Q3988">
        <v>1107523</v>
      </c>
      <c r="R3988">
        <v>141</v>
      </c>
      <c r="S3988">
        <v>237</v>
      </c>
      <c r="T3988">
        <v>5064</v>
      </c>
      <c r="U3988">
        <v>1201579</v>
      </c>
      <c r="V3988">
        <v>20</v>
      </c>
      <c r="W3988">
        <v>261</v>
      </c>
      <c r="X3988">
        <v>4820</v>
      </c>
      <c r="Y3988">
        <v>1258020</v>
      </c>
      <c r="AD3988">
        <v>150</v>
      </c>
      <c r="AE3988">
        <v>338</v>
      </c>
      <c r="AF3988">
        <v>4678</v>
      </c>
      <c r="AG3988">
        <v>1579554</v>
      </c>
      <c r="AH3988">
        <v>50</v>
      </c>
      <c r="AI3988">
        <v>376</v>
      </c>
      <c r="AJ3988">
        <v>4600</v>
      </c>
      <c r="AK3988">
        <v>1729600</v>
      </c>
      <c r="AT3988">
        <v>45</v>
      </c>
      <c r="AU3988">
        <v>576</v>
      </c>
    </row>
    <row r="3989" spans="1:47" x14ac:dyDescent="0.2">
      <c r="A3989" s="51">
        <v>42906</v>
      </c>
      <c r="AP3989">
        <v>2</v>
      </c>
      <c r="AQ3989">
        <v>715</v>
      </c>
      <c r="AR3989">
        <v>3850</v>
      </c>
      <c r="AS3989">
        <v>2745400</v>
      </c>
      <c r="AU3989">
        <v>15</v>
      </c>
    </row>
    <row r="3990" spans="1:47" x14ac:dyDescent="0.2">
      <c r="A3990" s="51">
        <v>42908</v>
      </c>
      <c r="B3990">
        <v>12</v>
      </c>
      <c r="C3990">
        <v>112</v>
      </c>
      <c r="D3990">
        <v>5300</v>
      </c>
      <c r="E3990">
        <v>593600</v>
      </c>
      <c r="F3990">
        <v>51</v>
      </c>
      <c r="G3990">
        <v>144</v>
      </c>
      <c r="H3990">
        <v>5525</v>
      </c>
      <c r="I3990">
        <v>795350</v>
      </c>
      <c r="J3990">
        <v>58</v>
      </c>
      <c r="K3990">
        <v>167</v>
      </c>
      <c r="L3990">
        <v>5312</v>
      </c>
      <c r="M3990">
        <v>886100</v>
      </c>
      <c r="N3990">
        <v>138</v>
      </c>
      <c r="O3990">
        <v>200</v>
      </c>
      <c r="P3990">
        <v>5225</v>
      </c>
      <c r="Q3990">
        <v>1046692</v>
      </c>
      <c r="R3990">
        <v>75</v>
      </c>
      <c r="S3990">
        <v>236</v>
      </c>
      <c r="T3990">
        <v>5062</v>
      </c>
      <c r="U3990">
        <v>1196925</v>
      </c>
      <c r="V3990">
        <v>56</v>
      </c>
      <c r="W3990">
        <v>269</v>
      </c>
      <c r="X3990">
        <v>4983</v>
      </c>
      <c r="Y3990">
        <v>1337533</v>
      </c>
      <c r="Z3990">
        <v>72</v>
      </c>
      <c r="AA3990">
        <v>315</v>
      </c>
      <c r="AB3990">
        <v>4720</v>
      </c>
      <c r="AC3990">
        <v>1486850</v>
      </c>
      <c r="AD3990">
        <v>31</v>
      </c>
      <c r="AE3990">
        <v>338</v>
      </c>
      <c r="AF3990">
        <v>4560</v>
      </c>
      <c r="AG3990">
        <v>1575770</v>
      </c>
      <c r="AL3990">
        <v>15</v>
      </c>
      <c r="AM3990">
        <v>413</v>
      </c>
      <c r="AN3990">
        <v>4280</v>
      </c>
      <c r="AO3990">
        <v>1767640</v>
      </c>
      <c r="AP3990">
        <v>6</v>
      </c>
      <c r="AQ3990">
        <v>638</v>
      </c>
      <c r="AR3990">
        <v>4090</v>
      </c>
      <c r="AS3990">
        <v>2612100</v>
      </c>
      <c r="AU3990">
        <v>661</v>
      </c>
    </row>
    <row r="3991" spans="1:47" x14ac:dyDescent="0.2">
      <c r="A3991" s="51">
        <v>42913</v>
      </c>
      <c r="AP3991">
        <v>3</v>
      </c>
      <c r="AQ3991">
        <v>657</v>
      </c>
      <c r="AR3991">
        <v>3867</v>
      </c>
      <c r="AS3991">
        <v>2534707</v>
      </c>
      <c r="AU3991">
        <v>8</v>
      </c>
    </row>
    <row r="3992" spans="1:47" x14ac:dyDescent="0.2">
      <c r="A3992" s="51">
        <v>42915</v>
      </c>
      <c r="B3992">
        <v>26</v>
      </c>
      <c r="C3992">
        <v>118</v>
      </c>
      <c r="D3992">
        <v>5850</v>
      </c>
      <c r="E3992">
        <v>690300</v>
      </c>
      <c r="J3992">
        <v>29</v>
      </c>
      <c r="K3992">
        <v>172</v>
      </c>
      <c r="L3992">
        <v>5350</v>
      </c>
      <c r="M3992">
        <v>916900</v>
      </c>
      <c r="N3992">
        <v>274</v>
      </c>
      <c r="O3992">
        <v>198</v>
      </c>
      <c r="P3992">
        <v>5396</v>
      </c>
      <c r="Q3992">
        <v>1069936</v>
      </c>
      <c r="R3992">
        <v>51</v>
      </c>
      <c r="S3992">
        <v>223</v>
      </c>
      <c r="T3992">
        <v>5475</v>
      </c>
      <c r="U3992">
        <v>1221575</v>
      </c>
      <c r="V3992">
        <v>19</v>
      </c>
      <c r="W3992">
        <v>260</v>
      </c>
      <c r="X3992">
        <v>4675</v>
      </c>
      <c r="Y3992">
        <v>1216750</v>
      </c>
      <c r="Z3992">
        <v>95</v>
      </c>
      <c r="AA3992">
        <v>303</v>
      </c>
      <c r="AB3992">
        <v>4657</v>
      </c>
      <c r="AC3992">
        <v>1411190</v>
      </c>
      <c r="AD3992">
        <v>38</v>
      </c>
      <c r="AE3992">
        <v>336</v>
      </c>
      <c r="AF3992">
        <v>4527</v>
      </c>
      <c r="AG3992">
        <v>1518287</v>
      </c>
      <c r="AH3992">
        <v>33</v>
      </c>
      <c r="AI3992">
        <v>384</v>
      </c>
      <c r="AJ3992">
        <v>4320</v>
      </c>
      <c r="AK3992">
        <v>1661880</v>
      </c>
      <c r="AL3992">
        <v>29</v>
      </c>
      <c r="AM3992">
        <v>438</v>
      </c>
      <c r="AN3992">
        <v>4180</v>
      </c>
      <c r="AO3992">
        <v>1830860</v>
      </c>
      <c r="AP3992">
        <v>2</v>
      </c>
      <c r="AQ3992">
        <v>520</v>
      </c>
      <c r="AR3992">
        <v>4120</v>
      </c>
      <c r="AS3992">
        <v>2140840</v>
      </c>
      <c r="AU3992">
        <v>567</v>
      </c>
    </row>
    <row r="3993" spans="1:47" x14ac:dyDescent="0.2">
      <c r="A3993" s="51">
        <v>42892</v>
      </c>
      <c r="B3993">
        <v>41</v>
      </c>
      <c r="C3993">
        <v>125</v>
      </c>
      <c r="D3993">
        <v>5000</v>
      </c>
      <c r="E3993">
        <v>639220</v>
      </c>
      <c r="J3993">
        <v>303</v>
      </c>
      <c r="K3993">
        <v>167</v>
      </c>
      <c r="L3993">
        <v>5280</v>
      </c>
      <c r="M3993">
        <v>890737</v>
      </c>
      <c r="N3993">
        <v>506</v>
      </c>
      <c r="O3993">
        <v>199</v>
      </c>
      <c r="P3993">
        <v>5186</v>
      </c>
      <c r="Q3993">
        <v>1041525</v>
      </c>
      <c r="R3993">
        <v>343</v>
      </c>
      <c r="S3993">
        <v>235</v>
      </c>
      <c r="T3993">
        <v>5109</v>
      </c>
      <c r="U3993">
        <v>1204182</v>
      </c>
      <c r="V3993">
        <v>200</v>
      </c>
      <c r="W3993">
        <v>262</v>
      </c>
      <c r="X3993">
        <v>4925</v>
      </c>
      <c r="Y3993">
        <v>1298127</v>
      </c>
      <c r="Z3993">
        <v>444</v>
      </c>
      <c r="AA3993">
        <v>298</v>
      </c>
      <c r="AB3993">
        <v>4838</v>
      </c>
      <c r="AC3993">
        <v>1245818</v>
      </c>
      <c r="AD3993">
        <v>67</v>
      </c>
      <c r="AE3993">
        <v>330</v>
      </c>
      <c r="AF3993">
        <v>4760</v>
      </c>
      <c r="AG3993">
        <v>1581012</v>
      </c>
      <c r="AH3993">
        <v>47</v>
      </c>
      <c r="AI3993">
        <v>366</v>
      </c>
      <c r="AJ3993">
        <v>4660</v>
      </c>
      <c r="AK3993">
        <v>1706032</v>
      </c>
      <c r="AL3993">
        <v>1</v>
      </c>
      <c r="AM3993">
        <v>428</v>
      </c>
      <c r="AN3993">
        <v>3350</v>
      </c>
      <c r="AO3993">
        <v>1433800</v>
      </c>
      <c r="AP3993">
        <v>24</v>
      </c>
      <c r="AQ3993" s="70">
        <v>510</v>
      </c>
      <c r="AR3993">
        <v>4227</v>
      </c>
      <c r="AS3993">
        <v>2198142</v>
      </c>
      <c r="AU3993">
        <v>586</v>
      </c>
    </row>
    <row r="3994" spans="1:47" x14ac:dyDescent="0.2">
      <c r="A3994" s="51">
        <v>42899</v>
      </c>
      <c r="B3994">
        <v>13</v>
      </c>
      <c r="C3994">
        <v>116</v>
      </c>
      <c r="D3994">
        <v>5025</v>
      </c>
      <c r="E3994">
        <v>592369</v>
      </c>
      <c r="F3994">
        <v>121</v>
      </c>
      <c r="G3994">
        <v>142</v>
      </c>
      <c r="H3994">
        <v>5270</v>
      </c>
      <c r="I3994">
        <v>751276</v>
      </c>
      <c r="J3994">
        <v>225</v>
      </c>
      <c r="K3994">
        <v>165</v>
      </c>
      <c r="L3994">
        <v>5077</v>
      </c>
      <c r="M3994">
        <v>836632</v>
      </c>
      <c r="N3994">
        <v>372</v>
      </c>
      <c r="O3994">
        <v>201</v>
      </c>
      <c r="P3994">
        <v>5106</v>
      </c>
      <c r="Q3994">
        <v>1032778</v>
      </c>
      <c r="R3994">
        <v>409</v>
      </c>
      <c r="S3994">
        <v>231</v>
      </c>
      <c r="T3994">
        <v>4961</v>
      </c>
      <c r="U3994">
        <v>1151927</v>
      </c>
      <c r="V3994">
        <v>171</v>
      </c>
      <c r="W3994">
        <v>265</v>
      </c>
      <c r="X3994">
        <v>4761</v>
      </c>
      <c r="Y3994">
        <v>1269810</v>
      </c>
      <c r="Z3994">
        <v>215</v>
      </c>
      <c r="AA3994">
        <v>306</v>
      </c>
      <c r="AB3994">
        <v>4608</v>
      </c>
      <c r="AC3994">
        <v>1423217</v>
      </c>
      <c r="AD3994">
        <v>246</v>
      </c>
      <c r="AE3994">
        <v>332</v>
      </c>
      <c r="AF3994">
        <v>4540</v>
      </c>
      <c r="AG3994">
        <v>1543775</v>
      </c>
      <c r="AH3994">
        <v>187</v>
      </c>
      <c r="AI3994">
        <v>382</v>
      </c>
      <c r="AJ3994">
        <v>4469</v>
      </c>
      <c r="AK3994">
        <v>1705730</v>
      </c>
      <c r="AL3994">
        <v>38</v>
      </c>
      <c r="AM3994">
        <v>420</v>
      </c>
      <c r="AN3994">
        <v>4380</v>
      </c>
      <c r="AO3994">
        <v>1839843</v>
      </c>
      <c r="AP3994">
        <v>8</v>
      </c>
      <c r="AQ3994">
        <v>588</v>
      </c>
      <c r="AR3994">
        <v>4210</v>
      </c>
      <c r="AS3994">
        <v>2481430</v>
      </c>
      <c r="AU3994">
        <v>361</v>
      </c>
    </row>
    <row r="3995" spans="1:47" x14ac:dyDescent="0.2">
      <c r="A3995" s="51">
        <v>42906</v>
      </c>
      <c r="B3995">
        <v>22</v>
      </c>
      <c r="C3995">
        <v>127</v>
      </c>
      <c r="D3995">
        <v>5400</v>
      </c>
      <c r="E3995">
        <v>686255</v>
      </c>
      <c r="F3995">
        <v>35</v>
      </c>
      <c r="G3995">
        <v>143</v>
      </c>
      <c r="H3995">
        <v>5200</v>
      </c>
      <c r="I3995">
        <v>767554</v>
      </c>
      <c r="J3995">
        <v>216</v>
      </c>
      <c r="K3995">
        <v>172</v>
      </c>
      <c r="L3995">
        <v>5259</v>
      </c>
      <c r="M3995">
        <v>922413</v>
      </c>
      <c r="N3995">
        <v>525</v>
      </c>
      <c r="O3995">
        <v>197</v>
      </c>
      <c r="P3995">
        <v>5243</v>
      </c>
      <c r="Q3995">
        <v>1032871</v>
      </c>
      <c r="R3995">
        <v>297</v>
      </c>
      <c r="S3995">
        <v>234</v>
      </c>
      <c r="T3995">
        <v>4897</v>
      </c>
      <c r="U3995">
        <v>1158970</v>
      </c>
      <c r="V3995">
        <v>114</v>
      </c>
      <c r="W3995">
        <v>265</v>
      </c>
      <c r="X3995">
        <v>4693</v>
      </c>
      <c r="Y3995">
        <v>1243645</v>
      </c>
      <c r="Z3995">
        <v>160</v>
      </c>
      <c r="AA3995">
        <v>294</v>
      </c>
      <c r="AB3995">
        <v>4756</v>
      </c>
      <c r="AC3995">
        <v>1397819</v>
      </c>
      <c r="AD3995">
        <v>108</v>
      </c>
      <c r="AE3995">
        <v>331</v>
      </c>
      <c r="AF3995">
        <v>4775</v>
      </c>
      <c r="AG3995">
        <v>1583137</v>
      </c>
      <c r="AH3995">
        <v>102</v>
      </c>
      <c r="AI3995">
        <v>384</v>
      </c>
      <c r="AJ3995">
        <v>4576</v>
      </c>
      <c r="AK3995">
        <v>1775346</v>
      </c>
      <c r="AU3995">
        <v>179</v>
      </c>
    </row>
    <row r="3996" spans="1:47" x14ac:dyDescent="0.2">
      <c r="A3996" s="51">
        <v>42913</v>
      </c>
      <c r="F3996">
        <v>45</v>
      </c>
      <c r="G3996">
        <v>146</v>
      </c>
      <c r="H3996">
        <v>5350</v>
      </c>
      <c r="I3996">
        <v>781100</v>
      </c>
      <c r="J3996">
        <v>202</v>
      </c>
      <c r="K3996">
        <v>170</v>
      </c>
      <c r="L3996">
        <v>5183</v>
      </c>
      <c r="M3996">
        <v>889742</v>
      </c>
      <c r="N3996">
        <v>387</v>
      </c>
      <c r="O3996">
        <v>203</v>
      </c>
      <c r="P3996">
        <v>5294</v>
      </c>
      <c r="Q3996">
        <v>1074552</v>
      </c>
      <c r="R3996">
        <v>273</v>
      </c>
      <c r="S3996">
        <v>237</v>
      </c>
      <c r="T3996">
        <v>4863</v>
      </c>
      <c r="U3996">
        <v>1188180</v>
      </c>
      <c r="V3996">
        <v>251</v>
      </c>
      <c r="W3996">
        <v>263</v>
      </c>
      <c r="X3996">
        <v>4836</v>
      </c>
      <c r="Y3996">
        <v>1289190</v>
      </c>
      <c r="Z3996">
        <v>227</v>
      </c>
      <c r="AA3996">
        <v>303</v>
      </c>
      <c r="AB3996">
        <v>4510</v>
      </c>
      <c r="AC3996">
        <v>1426730</v>
      </c>
      <c r="AD3996">
        <v>74</v>
      </c>
      <c r="AE3996">
        <v>333</v>
      </c>
      <c r="AF3996">
        <v>4625</v>
      </c>
      <c r="AG3996">
        <v>1542426</v>
      </c>
      <c r="AH3996">
        <v>75</v>
      </c>
      <c r="AI3996">
        <v>384</v>
      </c>
      <c r="AJ3996">
        <v>4370</v>
      </c>
      <c r="AK3996">
        <v>1578080</v>
      </c>
      <c r="AL3996">
        <v>80</v>
      </c>
      <c r="AM3996">
        <v>421</v>
      </c>
      <c r="AN3996">
        <v>4374</v>
      </c>
      <c r="AO3996">
        <v>1845226</v>
      </c>
      <c r="AP3996">
        <v>7</v>
      </c>
      <c r="AQ3996">
        <v>641</v>
      </c>
      <c r="AR3996">
        <v>3904</v>
      </c>
      <c r="AS3996">
        <v>2491649</v>
      </c>
      <c r="AU3996">
        <v>246</v>
      </c>
    </row>
    <row r="3997" spans="1:47" x14ac:dyDescent="0.2">
      <c r="A3997" s="51"/>
    </row>
    <row r="3998" spans="1:47" x14ac:dyDescent="0.2">
      <c r="A3998" s="51">
        <v>42920</v>
      </c>
      <c r="AU3998">
        <v>12</v>
      </c>
    </row>
    <row r="3999" spans="1:47" x14ac:dyDescent="0.2">
      <c r="A3999" s="51">
        <v>42922</v>
      </c>
      <c r="B3999">
        <v>3</v>
      </c>
      <c r="C3999">
        <v>117</v>
      </c>
      <c r="D3999">
        <v>5000</v>
      </c>
      <c r="E3999">
        <v>585000</v>
      </c>
      <c r="F3999">
        <v>30</v>
      </c>
      <c r="G3999">
        <v>140</v>
      </c>
      <c r="H3999">
        <v>5675</v>
      </c>
      <c r="I3999">
        <v>800100</v>
      </c>
      <c r="J3999">
        <v>123</v>
      </c>
      <c r="K3999">
        <v>165</v>
      </c>
      <c r="L3999">
        <v>5580</v>
      </c>
      <c r="M3999">
        <v>918670</v>
      </c>
      <c r="N3999">
        <v>217</v>
      </c>
      <c r="O3999">
        <v>201</v>
      </c>
      <c r="P3999">
        <v>5444</v>
      </c>
      <c r="Q3999">
        <v>1092839</v>
      </c>
      <c r="R3999">
        <v>151</v>
      </c>
      <c r="S3999">
        <v>236</v>
      </c>
      <c r="T3999">
        <v>5014</v>
      </c>
      <c r="U3999">
        <v>1180929</v>
      </c>
      <c r="V3999">
        <v>149</v>
      </c>
      <c r="W3999">
        <v>260</v>
      </c>
      <c r="X3999">
        <v>4936</v>
      </c>
      <c r="Y3999">
        <v>1285129</v>
      </c>
      <c r="Z3999">
        <v>98</v>
      </c>
      <c r="AA3999">
        <v>305</v>
      </c>
      <c r="AB3999">
        <v>4657</v>
      </c>
      <c r="AC3999">
        <v>1421270</v>
      </c>
      <c r="AD3999">
        <v>87</v>
      </c>
      <c r="AE3999">
        <v>341</v>
      </c>
      <c r="AF3999">
        <v>4648</v>
      </c>
      <c r="AG3999">
        <v>1587040</v>
      </c>
      <c r="AH3999">
        <v>18</v>
      </c>
      <c r="AI3999">
        <v>361</v>
      </c>
      <c r="AJ3999">
        <v>4400</v>
      </c>
      <c r="AK3999">
        <v>1548400</v>
      </c>
      <c r="AL3999">
        <v>7</v>
      </c>
      <c r="AM3999">
        <v>456</v>
      </c>
      <c r="AN3999">
        <v>3930</v>
      </c>
      <c r="AO3999">
        <v>1793410</v>
      </c>
      <c r="AU3999">
        <v>639</v>
      </c>
    </row>
    <row r="4000" spans="1:47" x14ac:dyDescent="0.2">
      <c r="A4000" s="51">
        <v>42927</v>
      </c>
      <c r="J4000">
        <v>29</v>
      </c>
      <c r="K4000">
        <v>163</v>
      </c>
      <c r="L4000">
        <v>4950</v>
      </c>
      <c r="M4000">
        <v>804050</v>
      </c>
      <c r="AU4000">
        <v>18</v>
      </c>
    </row>
    <row r="4001" spans="1:47" x14ac:dyDescent="0.2">
      <c r="A4001" s="51">
        <v>42929</v>
      </c>
      <c r="F4001">
        <v>15</v>
      </c>
      <c r="G4001">
        <v>133</v>
      </c>
      <c r="H4001">
        <v>5650</v>
      </c>
      <c r="I4001">
        <v>751450</v>
      </c>
      <c r="J4001">
        <v>78</v>
      </c>
      <c r="K4001">
        <v>160</v>
      </c>
      <c r="L4001">
        <v>5200</v>
      </c>
      <c r="M4001">
        <v>829838</v>
      </c>
      <c r="N4001">
        <v>267</v>
      </c>
      <c r="O4001">
        <v>202</v>
      </c>
      <c r="P4001">
        <v>5095</v>
      </c>
      <c r="Q4001">
        <v>1030386</v>
      </c>
      <c r="R4001">
        <v>184</v>
      </c>
      <c r="S4001">
        <v>232</v>
      </c>
      <c r="T4001">
        <v>4261</v>
      </c>
      <c r="U4001">
        <v>1128444</v>
      </c>
      <c r="V4001">
        <v>104</v>
      </c>
      <c r="W4001">
        <v>260</v>
      </c>
      <c r="X4001">
        <v>4634</v>
      </c>
      <c r="Y4001">
        <v>1204870</v>
      </c>
      <c r="Z4001">
        <v>205</v>
      </c>
      <c r="AA4001">
        <v>303</v>
      </c>
      <c r="AB4001">
        <v>4695</v>
      </c>
      <c r="AC4001">
        <v>1422867</v>
      </c>
      <c r="AD4001">
        <v>18</v>
      </c>
      <c r="AE4001">
        <v>323</v>
      </c>
      <c r="AF4001">
        <v>4600</v>
      </c>
      <c r="AG4001">
        <v>1485800</v>
      </c>
      <c r="AH4001">
        <v>18</v>
      </c>
      <c r="AI4001">
        <v>370</v>
      </c>
      <c r="AJ4001">
        <v>4200</v>
      </c>
      <c r="AK4001">
        <v>1554000</v>
      </c>
      <c r="AL4001">
        <v>26</v>
      </c>
      <c r="AM4001">
        <v>438</v>
      </c>
      <c r="AN4001">
        <v>3993</v>
      </c>
      <c r="AO4001">
        <v>1748840</v>
      </c>
      <c r="AP4001">
        <v>1</v>
      </c>
      <c r="AQ4001">
        <v>834</v>
      </c>
      <c r="AR4001">
        <v>3740</v>
      </c>
      <c r="AS4001">
        <v>3119160</v>
      </c>
      <c r="AT4001">
        <v>20</v>
      </c>
      <c r="AU4001">
        <v>1112</v>
      </c>
    </row>
    <row r="4002" spans="1:47" x14ac:dyDescent="0.2">
      <c r="A4002" s="51">
        <v>42934</v>
      </c>
      <c r="AP4002">
        <v>1</v>
      </c>
      <c r="AQ4002">
        <v>622</v>
      </c>
      <c r="AR4002">
        <v>3900</v>
      </c>
      <c r="AS4002">
        <v>2425800</v>
      </c>
      <c r="AU4002">
        <v>27</v>
      </c>
    </row>
    <row r="4003" spans="1:47" x14ac:dyDescent="0.2">
      <c r="A4003" s="51">
        <v>42936</v>
      </c>
      <c r="F4003">
        <v>30</v>
      </c>
      <c r="G4003">
        <v>136</v>
      </c>
      <c r="H4003">
        <v>5200</v>
      </c>
      <c r="I4003">
        <v>707200</v>
      </c>
      <c r="J4003">
        <v>182</v>
      </c>
      <c r="K4003">
        <v>166</v>
      </c>
      <c r="L4003">
        <v>5214</v>
      </c>
      <c r="M4003">
        <v>862786</v>
      </c>
      <c r="N4003">
        <v>159</v>
      </c>
      <c r="O4003">
        <v>197</v>
      </c>
      <c r="P4003">
        <v>5138</v>
      </c>
      <c r="Q4003">
        <v>1011744</v>
      </c>
      <c r="R4003">
        <v>25</v>
      </c>
      <c r="S4003">
        <v>235</v>
      </c>
      <c r="T4003">
        <v>4850</v>
      </c>
      <c r="U4003">
        <v>1139750</v>
      </c>
      <c r="V4003">
        <v>125</v>
      </c>
      <c r="W4003">
        <v>270</v>
      </c>
      <c r="X4003">
        <v>4729</v>
      </c>
      <c r="Y4003">
        <v>1275100</v>
      </c>
      <c r="Z4003">
        <v>97</v>
      </c>
      <c r="AA4003">
        <v>302</v>
      </c>
      <c r="AB4003">
        <v>4572</v>
      </c>
      <c r="AC4003">
        <v>1382792</v>
      </c>
      <c r="AD4003">
        <v>36</v>
      </c>
      <c r="AE4003">
        <v>332</v>
      </c>
      <c r="AF4003">
        <v>4710</v>
      </c>
      <c r="AG4003">
        <v>1560430</v>
      </c>
      <c r="AH4003">
        <v>17</v>
      </c>
      <c r="AI4003">
        <v>378</v>
      </c>
      <c r="AJ4003">
        <v>4300</v>
      </c>
      <c r="AK4003">
        <v>1625400</v>
      </c>
      <c r="AP4003">
        <v>1</v>
      </c>
      <c r="AQ4003">
        <v>760</v>
      </c>
      <c r="AR4003">
        <v>3900</v>
      </c>
      <c r="AS4003">
        <v>2964000</v>
      </c>
      <c r="AU4003">
        <v>380</v>
      </c>
    </row>
    <row r="4004" spans="1:47" x14ac:dyDescent="0.2">
      <c r="A4004" s="51">
        <v>42941</v>
      </c>
      <c r="AL4004">
        <v>22</v>
      </c>
      <c r="AM4004">
        <v>469</v>
      </c>
      <c r="AN4004">
        <v>4073</v>
      </c>
      <c r="AO4004">
        <v>1906473</v>
      </c>
      <c r="AP4004">
        <v>14</v>
      </c>
      <c r="AQ4004">
        <v>474</v>
      </c>
      <c r="AR4004">
        <v>4330</v>
      </c>
      <c r="AS4004">
        <v>2050280</v>
      </c>
      <c r="AU4004">
        <v>10</v>
      </c>
    </row>
    <row r="4005" spans="1:47" x14ac:dyDescent="0.2">
      <c r="A4005" s="87">
        <v>42943</v>
      </c>
      <c r="B4005">
        <v>9</v>
      </c>
      <c r="C4005">
        <v>110</v>
      </c>
      <c r="D4005">
        <v>5350</v>
      </c>
      <c r="E4005">
        <v>588500</v>
      </c>
      <c r="F4005">
        <v>30</v>
      </c>
      <c r="G4005">
        <v>140</v>
      </c>
      <c r="H4005">
        <v>5050</v>
      </c>
      <c r="I4005">
        <v>707000</v>
      </c>
      <c r="J4005">
        <v>120</v>
      </c>
      <c r="K4005">
        <v>169</v>
      </c>
      <c r="L4005">
        <v>5210</v>
      </c>
      <c r="M4005">
        <v>879440</v>
      </c>
      <c r="N4005">
        <v>243</v>
      </c>
      <c r="O4005">
        <v>198</v>
      </c>
      <c r="P4005">
        <v>5154</v>
      </c>
      <c r="Q4005">
        <v>1018738</v>
      </c>
      <c r="R4005">
        <v>79</v>
      </c>
      <c r="S4005">
        <v>235</v>
      </c>
      <c r="T4005">
        <v>5100</v>
      </c>
      <c r="U4005">
        <v>1197000</v>
      </c>
      <c r="V4005">
        <v>107</v>
      </c>
      <c r="W4005">
        <v>262</v>
      </c>
      <c r="X4005">
        <v>4820</v>
      </c>
      <c r="Y4005">
        <v>1260146</v>
      </c>
      <c r="Z4005">
        <v>150</v>
      </c>
      <c r="AA4005">
        <v>305</v>
      </c>
      <c r="AB4005">
        <v>4645</v>
      </c>
      <c r="AC4005">
        <v>1416245</v>
      </c>
      <c r="AD4005">
        <v>50</v>
      </c>
      <c r="AE4005">
        <v>336</v>
      </c>
      <c r="AF4005">
        <v>4540</v>
      </c>
      <c r="AG4005">
        <v>1524140</v>
      </c>
      <c r="AH4005">
        <v>37</v>
      </c>
      <c r="AI4005">
        <v>374</v>
      </c>
      <c r="AJ4005">
        <v>4427</v>
      </c>
      <c r="AK4005">
        <v>1654667</v>
      </c>
      <c r="AP4005">
        <v>24</v>
      </c>
      <c r="AQ4005">
        <v>534</v>
      </c>
      <c r="AR4005">
        <v>4050</v>
      </c>
      <c r="AS4005">
        <v>2166460</v>
      </c>
      <c r="AU4005">
        <v>615</v>
      </c>
    </row>
    <row r="4006" spans="1:47" x14ac:dyDescent="0.2">
      <c r="A4006" s="51">
        <v>42920</v>
      </c>
      <c r="B4006">
        <v>39</v>
      </c>
      <c r="C4006">
        <v>124</v>
      </c>
      <c r="D4006">
        <v>5283</v>
      </c>
      <c r="E4006">
        <v>676295</v>
      </c>
      <c r="F4006">
        <v>48</v>
      </c>
      <c r="G4006">
        <v>135</v>
      </c>
      <c r="H4006">
        <v>5200</v>
      </c>
      <c r="I4006">
        <v>697688</v>
      </c>
      <c r="J4006">
        <v>290</v>
      </c>
      <c r="K4006">
        <v>169</v>
      </c>
      <c r="L4006">
        <v>5347</v>
      </c>
      <c r="M4006">
        <v>920137</v>
      </c>
      <c r="N4006">
        <v>451</v>
      </c>
      <c r="O4006">
        <v>198</v>
      </c>
      <c r="P4006">
        <v>5089</v>
      </c>
      <c r="Q4006">
        <v>1018633</v>
      </c>
      <c r="R4006">
        <v>370</v>
      </c>
      <c r="S4006">
        <v>238</v>
      </c>
      <c r="T4006">
        <v>4944</v>
      </c>
      <c r="U4006">
        <v>1182253</v>
      </c>
      <c r="V4006">
        <v>429</v>
      </c>
      <c r="W4006">
        <v>265</v>
      </c>
      <c r="X4006">
        <v>4705</v>
      </c>
      <c r="Y4006">
        <v>1269869</v>
      </c>
      <c r="Z4006">
        <v>71</v>
      </c>
      <c r="AA4006">
        <v>304</v>
      </c>
      <c r="AB4006">
        <v>4325</v>
      </c>
      <c r="AC4006">
        <v>1316638</v>
      </c>
      <c r="AD4006">
        <v>185</v>
      </c>
      <c r="AE4006">
        <v>342</v>
      </c>
      <c r="AF4006">
        <v>4464</v>
      </c>
      <c r="AG4006">
        <v>1533388</v>
      </c>
      <c r="AH4006">
        <v>91</v>
      </c>
      <c r="AI4006">
        <v>374</v>
      </c>
      <c r="AJ4006">
        <v>4290</v>
      </c>
      <c r="AK4006">
        <v>1613638</v>
      </c>
      <c r="AL4006">
        <v>7</v>
      </c>
      <c r="AM4006">
        <v>414</v>
      </c>
      <c r="AN4006">
        <v>4183</v>
      </c>
      <c r="AO4006">
        <v>1724043</v>
      </c>
      <c r="AP4006">
        <v>18</v>
      </c>
      <c r="AQ4006">
        <v>486</v>
      </c>
      <c r="AR4006">
        <v>4190</v>
      </c>
      <c r="AS4006">
        <v>2064500</v>
      </c>
      <c r="AU4006">
        <v>170</v>
      </c>
    </row>
    <row r="4007" spans="1:47" x14ac:dyDescent="0.2">
      <c r="A4007" s="51">
        <v>42927</v>
      </c>
      <c r="B4007">
        <v>30</v>
      </c>
      <c r="C4007">
        <v>183</v>
      </c>
      <c r="D4007">
        <v>4950</v>
      </c>
      <c r="E4007">
        <v>913327</v>
      </c>
      <c r="F4007">
        <v>25</v>
      </c>
      <c r="G4007">
        <v>148</v>
      </c>
      <c r="H4007">
        <v>4850</v>
      </c>
      <c r="I4007">
        <v>739532</v>
      </c>
      <c r="J4007">
        <v>221</v>
      </c>
      <c r="K4007">
        <v>165</v>
      </c>
      <c r="L4007">
        <v>4965</v>
      </c>
      <c r="M4007">
        <v>822389</v>
      </c>
      <c r="N4007">
        <v>530</v>
      </c>
      <c r="O4007">
        <v>202</v>
      </c>
      <c r="P4007">
        <v>4958</v>
      </c>
      <c r="Q4007">
        <v>1006342</v>
      </c>
      <c r="R4007">
        <v>324</v>
      </c>
      <c r="S4007">
        <v>233</v>
      </c>
      <c r="T4007">
        <v>4916</v>
      </c>
      <c r="U4007">
        <v>1151983</v>
      </c>
      <c r="V4007">
        <v>243</v>
      </c>
      <c r="W4007">
        <v>266</v>
      </c>
      <c r="X4007">
        <v>4561</v>
      </c>
      <c r="Y4007">
        <v>1222765</v>
      </c>
      <c r="Z4007">
        <v>253</v>
      </c>
      <c r="AA4007">
        <v>295</v>
      </c>
      <c r="AB4007">
        <v>4518</v>
      </c>
      <c r="AC4007">
        <v>1344468</v>
      </c>
      <c r="AD4007">
        <v>180</v>
      </c>
      <c r="AE4007">
        <v>345</v>
      </c>
      <c r="AF4007">
        <v>4432</v>
      </c>
      <c r="AG4007">
        <v>1541500</v>
      </c>
      <c r="AH4007">
        <v>93</v>
      </c>
      <c r="AI4007">
        <v>387</v>
      </c>
      <c r="AJ4007">
        <v>4283</v>
      </c>
      <c r="AK4007">
        <v>1657103</v>
      </c>
      <c r="AL4007">
        <v>8</v>
      </c>
      <c r="AM4007">
        <v>428</v>
      </c>
      <c r="AN4007">
        <v>4200</v>
      </c>
      <c r="AO4007">
        <v>1798650</v>
      </c>
      <c r="AP4007">
        <v>19</v>
      </c>
      <c r="AQ4007">
        <v>501</v>
      </c>
      <c r="AR4007">
        <v>4209</v>
      </c>
      <c r="AS4007">
        <v>2137432</v>
      </c>
      <c r="AU4007">
        <v>209</v>
      </c>
    </row>
    <row r="4008" spans="1:47" x14ac:dyDescent="0.2">
      <c r="A4008" s="51">
        <v>42934</v>
      </c>
      <c r="B4008">
        <v>39</v>
      </c>
      <c r="C4008">
        <v>122</v>
      </c>
      <c r="D4008">
        <v>4750</v>
      </c>
      <c r="E4008">
        <v>606418</v>
      </c>
      <c r="J4008">
        <v>150</v>
      </c>
      <c r="K4008">
        <v>165</v>
      </c>
      <c r="L4008">
        <v>5054</v>
      </c>
      <c r="M4008">
        <v>836813</v>
      </c>
      <c r="N4008">
        <v>471</v>
      </c>
      <c r="O4008">
        <v>200</v>
      </c>
      <c r="P4008">
        <v>5052</v>
      </c>
      <c r="Q4008">
        <v>1023320</v>
      </c>
      <c r="R4008">
        <v>303</v>
      </c>
      <c r="S4008">
        <v>234</v>
      </c>
      <c r="T4008">
        <v>4828</v>
      </c>
      <c r="U4008">
        <v>1147100</v>
      </c>
      <c r="V4008">
        <v>319</v>
      </c>
      <c r="W4008">
        <v>260</v>
      </c>
      <c r="X4008">
        <v>4706</v>
      </c>
      <c r="Y4008">
        <v>1227532</v>
      </c>
      <c r="Z4008">
        <v>243</v>
      </c>
      <c r="AA4008">
        <v>305</v>
      </c>
      <c r="AB4008">
        <v>4403</v>
      </c>
      <c r="AC4008">
        <v>1342915</v>
      </c>
      <c r="AD4008">
        <v>117</v>
      </c>
      <c r="AE4008">
        <v>332</v>
      </c>
      <c r="AF4008">
        <v>4462</v>
      </c>
      <c r="AG4008">
        <v>1507976</v>
      </c>
      <c r="AH4008">
        <v>17</v>
      </c>
      <c r="AI4008">
        <v>419</v>
      </c>
      <c r="AJ4008">
        <v>4280</v>
      </c>
      <c r="AK4008">
        <v>1792061</v>
      </c>
      <c r="AP4008">
        <v>6</v>
      </c>
      <c r="AQ4008">
        <v>587</v>
      </c>
      <c r="AR4008">
        <v>3638</v>
      </c>
      <c r="AS4008">
        <v>2131123</v>
      </c>
      <c r="AU4008">
        <v>279</v>
      </c>
    </row>
    <row r="4009" spans="1:47" x14ac:dyDescent="0.2">
      <c r="A4009" s="51">
        <v>42941</v>
      </c>
      <c r="J4009">
        <v>238</v>
      </c>
      <c r="K4009">
        <v>160</v>
      </c>
      <c r="L4009">
        <v>4987</v>
      </c>
      <c r="M4009">
        <v>783520</v>
      </c>
      <c r="N4009">
        <v>356</v>
      </c>
      <c r="O4009">
        <v>199</v>
      </c>
      <c r="P4009">
        <v>4874</v>
      </c>
      <c r="Q4009">
        <v>1013024</v>
      </c>
      <c r="R4009">
        <v>305</v>
      </c>
      <c r="S4009">
        <v>235</v>
      </c>
      <c r="T4009">
        <v>4761</v>
      </c>
      <c r="U4009">
        <v>1145589</v>
      </c>
      <c r="V4009">
        <v>195</v>
      </c>
      <c r="W4009">
        <v>267</v>
      </c>
      <c r="X4009">
        <v>4568</v>
      </c>
      <c r="Y4009">
        <v>1240832</v>
      </c>
      <c r="Z4009">
        <v>240</v>
      </c>
      <c r="AA4009">
        <v>300</v>
      </c>
      <c r="AB4009">
        <v>4456</v>
      </c>
      <c r="AC4009">
        <v>1336800</v>
      </c>
      <c r="AD4009">
        <v>202</v>
      </c>
      <c r="AE4009">
        <v>341</v>
      </c>
      <c r="AF4009">
        <v>4500</v>
      </c>
      <c r="AG4009">
        <v>1536000</v>
      </c>
      <c r="AH4009">
        <v>160</v>
      </c>
      <c r="AI4009">
        <v>380</v>
      </c>
      <c r="AJ4009">
        <v>4273</v>
      </c>
      <c r="AK4009">
        <v>1664032</v>
      </c>
      <c r="AL4009">
        <v>30</v>
      </c>
      <c r="AM4009">
        <v>414</v>
      </c>
      <c r="AN4009">
        <v>4200</v>
      </c>
      <c r="AO4009">
        <v>1738773</v>
      </c>
      <c r="AP4009">
        <v>8</v>
      </c>
      <c r="AQ4009">
        <v>675</v>
      </c>
      <c r="AR4009">
        <v>3933</v>
      </c>
      <c r="AS4009">
        <v>2649643</v>
      </c>
      <c r="AU4009">
        <v>476</v>
      </c>
    </row>
    <row r="4010" spans="1:47" x14ac:dyDescent="0.2">
      <c r="A4010" s="51"/>
    </row>
    <row r="4011" spans="1:47" x14ac:dyDescent="0.2">
      <c r="A4011" s="51">
        <v>42948</v>
      </c>
      <c r="AU4011">
        <v>1</v>
      </c>
    </row>
    <row r="4012" spans="1:47" x14ac:dyDescent="0.2">
      <c r="A4012" s="51">
        <v>42950</v>
      </c>
      <c r="F4012">
        <v>12</v>
      </c>
      <c r="G4012">
        <v>136</v>
      </c>
      <c r="H4012">
        <v>4950</v>
      </c>
      <c r="I4012">
        <v>673200</v>
      </c>
      <c r="J4012">
        <v>89</v>
      </c>
      <c r="K4012">
        <v>164</v>
      </c>
      <c r="L4012">
        <v>5125</v>
      </c>
      <c r="M4012">
        <v>838175</v>
      </c>
      <c r="N4012">
        <v>223</v>
      </c>
      <c r="O4012">
        <v>205</v>
      </c>
      <c r="P4012">
        <v>5055</v>
      </c>
      <c r="Q4012">
        <v>1035964</v>
      </c>
      <c r="R4012">
        <v>183</v>
      </c>
      <c r="S4012">
        <v>234</v>
      </c>
      <c r="T4012">
        <v>4962</v>
      </c>
      <c r="U4012">
        <v>1162225</v>
      </c>
      <c r="V4012">
        <v>110</v>
      </c>
      <c r="W4012">
        <v>266</v>
      </c>
      <c r="X4012">
        <v>4705</v>
      </c>
      <c r="Y4012">
        <v>1251140</v>
      </c>
      <c r="Z4012">
        <v>67</v>
      </c>
      <c r="AA4012">
        <v>306</v>
      </c>
      <c r="AB4012">
        <v>4532</v>
      </c>
      <c r="AC4012">
        <v>1385600</v>
      </c>
      <c r="AD4012">
        <v>93</v>
      </c>
      <c r="AE4012">
        <v>348</v>
      </c>
      <c r="AF4012">
        <v>4557</v>
      </c>
      <c r="AG4012">
        <v>1587337</v>
      </c>
      <c r="AH4012">
        <v>2</v>
      </c>
      <c r="AI4012">
        <v>393</v>
      </c>
      <c r="AJ4012">
        <v>4280</v>
      </c>
      <c r="AK4012">
        <v>1682040</v>
      </c>
      <c r="AL4012">
        <v>30</v>
      </c>
      <c r="AM4012">
        <v>426</v>
      </c>
      <c r="AN4012">
        <v>4300</v>
      </c>
      <c r="AO4012">
        <v>1831920</v>
      </c>
      <c r="AP4012">
        <v>5</v>
      </c>
      <c r="AQ4012">
        <v>670</v>
      </c>
      <c r="AR4012">
        <v>4048</v>
      </c>
      <c r="AS4012">
        <v>2715584</v>
      </c>
      <c r="AU4012">
        <v>814</v>
      </c>
    </row>
    <row r="4013" spans="1:47" x14ac:dyDescent="0.2">
      <c r="A4013" s="51">
        <v>42955</v>
      </c>
      <c r="AL4013">
        <v>23</v>
      </c>
      <c r="AM4013">
        <v>416</v>
      </c>
      <c r="AN4013">
        <v>4220</v>
      </c>
      <c r="AO4013">
        <v>1756800</v>
      </c>
    </row>
    <row r="4014" spans="1:47" x14ac:dyDescent="0.2">
      <c r="A4014" s="51">
        <v>42957</v>
      </c>
      <c r="F4014">
        <v>3</v>
      </c>
      <c r="G4014">
        <v>138</v>
      </c>
      <c r="H4014">
        <v>5250</v>
      </c>
      <c r="I4014">
        <v>724500</v>
      </c>
      <c r="J4014">
        <v>26</v>
      </c>
      <c r="K4014">
        <v>159</v>
      </c>
      <c r="L4014">
        <v>5350</v>
      </c>
      <c r="M4014">
        <v>850650</v>
      </c>
      <c r="N4014">
        <v>166</v>
      </c>
      <c r="O4014">
        <v>194</v>
      </c>
      <c r="P4014">
        <v>5169</v>
      </c>
      <c r="Q4014">
        <v>1002900</v>
      </c>
      <c r="R4014">
        <v>88</v>
      </c>
      <c r="S4014">
        <v>240</v>
      </c>
      <c r="T4014">
        <v>4812</v>
      </c>
      <c r="U4014">
        <v>1156762</v>
      </c>
      <c r="V4014">
        <v>78</v>
      </c>
      <c r="W4014">
        <v>270</v>
      </c>
      <c r="X4014">
        <v>4588</v>
      </c>
      <c r="Y4014">
        <v>1239664</v>
      </c>
      <c r="Z4014">
        <v>19</v>
      </c>
      <c r="AA4014">
        <v>300</v>
      </c>
      <c r="AB4014">
        <v>4500</v>
      </c>
      <c r="AC4014">
        <v>1350000</v>
      </c>
      <c r="AD4014">
        <v>18</v>
      </c>
      <c r="AE4014">
        <v>356</v>
      </c>
      <c r="AF4014">
        <v>4500</v>
      </c>
      <c r="AG4014">
        <v>1602000</v>
      </c>
      <c r="AL4014">
        <v>23</v>
      </c>
      <c r="AM4014">
        <v>446</v>
      </c>
      <c r="AN4014">
        <v>4295</v>
      </c>
      <c r="AO4014">
        <v>1915770</v>
      </c>
      <c r="AP4014">
        <v>2</v>
      </c>
      <c r="AQ4014">
        <v>500</v>
      </c>
      <c r="AR4014">
        <v>4320</v>
      </c>
      <c r="AS4014">
        <v>2160000</v>
      </c>
      <c r="AU4014">
        <v>472</v>
      </c>
    </row>
    <row r="4015" spans="1:47" x14ac:dyDescent="0.2">
      <c r="A4015" s="51">
        <v>42962</v>
      </c>
    </row>
    <row r="4016" spans="1:47" x14ac:dyDescent="0.2">
      <c r="A4016" s="51">
        <v>42964</v>
      </c>
      <c r="B4016">
        <v>7</v>
      </c>
      <c r="C4016">
        <v>124</v>
      </c>
      <c r="D4016">
        <v>5200</v>
      </c>
      <c r="E4016">
        <v>644800</v>
      </c>
      <c r="F4016">
        <v>65</v>
      </c>
      <c r="G4016">
        <v>139</v>
      </c>
      <c r="H4016">
        <v>5200</v>
      </c>
      <c r="I4016">
        <v>724600</v>
      </c>
      <c r="J4016">
        <v>29</v>
      </c>
      <c r="K4016">
        <v>170</v>
      </c>
      <c r="L4016">
        <v>5075</v>
      </c>
      <c r="M4016">
        <v>865288</v>
      </c>
      <c r="N4016">
        <v>295</v>
      </c>
      <c r="O4016">
        <v>194</v>
      </c>
      <c r="P4016">
        <v>5142</v>
      </c>
      <c r="Q4016">
        <v>997288</v>
      </c>
      <c r="R4016">
        <v>92</v>
      </c>
      <c r="S4016">
        <v>231</v>
      </c>
      <c r="T4016">
        <v>5070</v>
      </c>
      <c r="U4016">
        <v>1171720</v>
      </c>
      <c r="V4016">
        <v>86</v>
      </c>
      <c r="W4016">
        <v>258</v>
      </c>
      <c r="X4016">
        <v>4725</v>
      </c>
      <c r="Y4016">
        <v>1218800</v>
      </c>
      <c r="Z4016">
        <v>113</v>
      </c>
      <c r="AA4016">
        <v>295</v>
      </c>
      <c r="AB4016">
        <v>4473</v>
      </c>
      <c r="AC4016">
        <v>1322307</v>
      </c>
      <c r="AD4016">
        <v>28</v>
      </c>
      <c r="AE4016">
        <v>348</v>
      </c>
      <c r="AF4016">
        <v>4520</v>
      </c>
      <c r="AG4016">
        <v>1570250</v>
      </c>
      <c r="AH4016">
        <v>4</v>
      </c>
      <c r="AI4016">
        <v>365</v>
      </c>
      <c r="AJ4016">
        <v>4360</v>
      </c>
      <c r="AK4016">
        <v>1591400</v>
      </c>
      <c r="AP4016">
        <v>8</v>
      </c>
      <c r="AQ4016">
        <v>666</v>
      </c>
      <c r="AR4016">
        <v>4202</v>
      </c>
      <c r="AS4016">
        <v>2797940</v>
      </c>
      <c r="AU4016">
        <v>653</v>
      </c>
    </row>
    <row r="4017" spans="1:47" x14ac:dyDescent="0.2">
      <c r="A4017" s="51">
        <v>42969</v>
      </c>
      <c r="AP4017">
        <v>12</v>
      </c>
      <c r="AQ4017">
        <v>662</v>
      </c>
      <c r="AR4017">
        <v>4192</v>
      </c>
      <c r="AS4017">
        <v>2774355</v>
      </c>
      <c r="AU4017">
        <v>5</v>
      </c>
    </row>
    <row r="4018" spans="1:47" x14ac:dyDescent="0.2">
      <c r="A4018" s="51">
        <v>42971</v>
      </c>
      <c r="F4018">
        <v>26</v>
      </c>
      <c r="G4018">
        <v>146</v>
      </c>
      <c r="H4018">
        <v>5550</v>
      </c>
      <c r="I4018">
        <v>810300</v>
      </c>
      <c r="J4018">
        <v>47</v>
      </c>
      <c r="K4018">
        <v>168</v>
      </c>
      <c r="L4018">
        <v>5550</v>
      </c>
      <c r="M4018">
        <v>935400</v>
      </c>
      <c r="N4018">
        <v>150</v>
      </c>
      <c r="O4018">
        <v>204</v>
      </c>
      <c r="P4018">
        <v>5243</v>
      </c>
      <c r="Q4018">
        <v>1067236</v>
      </c>
      <c r="R4018">
        <v>159</v>
      </c>
      <c r="S4018">
        <v>233</v>
      </c>
      <c r="T4018">
        <v>5106</v>
      </c>
      <c r="U4018">
        <v>1188244</v>
      </c>
      <c r="V4018">
        <v>44</v>
      </c>
      <c r="W4018">
        <v>262</v>
      </c>
      <c r="X4018">
        <v>4975</v>
      </c>
      <c r="Y4018">
        <v>1300100</v>
      </c>
      <c r="Z4018">
        <v>92</v>
      </c>
      <c r="AA4018">
        <v>305</v>
      </c>
      <c r="AB4018">
        <v>4587</v>
      </c>
      <c r="AC4018">
        <v>1399073</v>
      </c>
      <c r="AD4018">
        <v>55</v>
      </c>
      <c r="AE4018">
        <v>332</v>
      </c>
      <c r="AF4018">
        <v>4505</v>
      </c>
      <c r="AG4018">
        <v>1495905</v>
      </c>
      <c r="AH4018">
        <v>18</v>
      </c>
      <c r="AI4018">
        <v>380</v>
      </c>
      <c r="AJ4018">
        <v>4520</v>
      </c>
      <c r="AK4018">
        <v>1717600</v>
      </c>
      <c r="AP4018">
        <v>3</v>
      </c>
      <c r="AQ4018">
        <v>716</v>
      </c>
      <c r="AR4018">
        <v>4227</v>
      </c>
      <c r="AS4018">
        <v>3026320</v>
      </c>
      <c r="AU4018">
        <v>668</v>
      </c>
    </row>
    <row r="4019" spans="1:47" x14ac:dyDescent="0.2">
      <c r="A4019" s="51">
        <v>42976</v>
      </c>
      <c r="AP4019">
        <v>7</v>
      </c>
      <c r="AQ4019">
        <v>685</v>
      </c>
      <c r="AR4019">
        <v>4050</v>
      </c>
      <c r="AS4019">
        <v>2772900</v>
      </c>
    </row>
    <row r="4020" spans="1:47" x14ac:dyDescent="0.2">
      <c r="A4020" s="51">
        <v>42978</v>
      </c>
      <c r="B4020">
        <v>6</v>
      </c>
      <c r="C4020">
        <v>128</v>
      </c>
      <c r="D4020">
        <v>5050</v>
      </c>
      <c r="E4020">
        <v>646400</v>
      </c>
      <c r="F4020">
        <v>28</v>
      </c>
      <c r="G4020">
        <v>142</v>
      </c>
      <c r="H4020">
        <v>4750</v>
      </c>
      <c r="I4020">
        <v>674500</v>
      </c>
      <c r="J4020">
        <v>17</v>
      </c>
      <c r="K4020">
        <v>172</v>
      </c>
      <c r="L4020">
        <v>5050</v>
      </c>
      <c r="M4020">
        <v>870400</v>
      </c>
      <c r="N4020">
        <v>115</v>
      </c>
      <c r="O4020">
        <v>199</v>
      </c>
      <c r="P4020">
        <v>5157</v>
      </c>
      <c r="Q4020">
        <v>1029000</v>
      </c>
      <c r="R4020">
        <v>67</v>
      </c>
      <c r="S4020">
        <v>241</v>
      </c>
      <c r="T4020">
        <v>5100</v>
      </c>
      <c r="U4020">
        <v>1227175</v>
      </c>
      <c r="V4020">
        <v>101</v>
      </c>
      <c r="W4020">
        <v>272</v>
      </c>
      <c r="X4020">
        <v>4798</v>
      </c>
      <c r="Y4020">
        <v>1303342</v>
      </c>
      <c r="Z4020">
        <v>54</v>
      </c>
      <c r="AA4020">
        <v>309</v>
      </c>
      <c r="AB4020">
        <v>4700</v>
      </c>
      <c r="AC4020">
        <v>1452293</v>
      </c>
      <c r="AH4020">
        <v>14</v>
      </c>
      <c r="AI4020">
        <v>387</v>
      </c>
      <c r="AJ4020">
        <v>4200</v>
      </c>
      <c r="AK4020">
        <v>1625400</v>
      </c>
      <c r="AL4020">
        <v>27</v>
      </c>
      <c r="AM4020">
        <v>425</v>
      </c>
      <c r="AN4020">
        <v>4193</v>
      </c>
      <c r="AO4020">
        <v>1780220</v>
      </c>
      <c r="AP4020">
        <v>6</v>
      </c>
      <c r="AQ4020">
        <v>654</v>
      </c>
      <c r="AR4020">
        <v>4113</v>
      </c>
      <c r="AS4020">
        <v>2694707</v>
      </c>
      <c r="AU4020">
        <v>609</v>
      </c>
    </row>
    <row r="4021" spans="1:47" x14ac:dyDescent="0.2">
      <c r="A4021" s="51">
        <v>42948</v>
      </c>
      <c r="B4021">
        <v>67</v>
      </c>
      <c r="C4021">
        <v>114</v>
      </c>
      <c r="D4021">
        <v>4900</v>
      </c>
      <c r="E4021">
        <v>566734</v>
      </c>
      <c r="F4021">
        <v>114</v>
      </c>
      <c r="G4021">
        <v>142</v>
      </c>
      <c r="H4021">
        <v>5170</v>
      </c>
      <c r="I4021">
        <v>736029</v>
      </c>
      <c r="J4021">
        <v>339</v>
      </c>
      <c r="K4021">
        <v>166</v>
      </c>
      <c r="L4021">
        <v>5114</v>
      </c>
      <c r="M4021">
        <v>848924</v>
      </c>
      <c r="N4021">
        <v>626</v>
      </c>
      <c r="O4021">
        <v>200</v>
      </c>
      <c r="P4021">
        <v>4960</v>
      </c>
      <c r="Q4021">
        <v>999280</v>
      </c>
      <c r="R4021">
        <v>333</v>
      </c>
      <c r="S4021">
        <v>234</v>
      </c>
      <c r="T4021">
        <v>4780</v>
      </c>
      <c r="U4021">
        <v>1121614</v>
      </c>
      <c r="V4021">
        <v>155</v>
      </c>
      <c r="W4021">
        <v>264</v>
      </c>
      <c r="X4021">
        <v>4600</v>
      </c>
      <c r="Y4021">
        <v>1232294</v>
      </c>
      <c r="Z4021">
        <v>208</v>
      </c>
      <c r="AA4021">
        <v>303</v>
      </c>
      <c r="AB4021">
        <v>4263</v>
      </c>
      <c r="AC4021">
        <v>1292855</v>
      </c>
      <c r="AD4021">
        <v>72</v>
      </c>
      <c r="AE4021">
        <v>343</v>
      </c>
      <c r="AF4021">
        <v>4400</v>
      </c>
      <c r="AG4021">
        <v>1518485</v>
      </c>
      <c r="AH4021">
        <v>72</v>
      </c>
      <c r="AI4021">
        <v>371</v>
      </c>
      <c r="AJ4021">
        <v>4525</v>
      </c>
      <c r="AK4021">
        <v>1677804</v>
      </c>
      <c r="AL4021">
        <v>24</v>
      </c>
      <c r="AM4021">
        <v>459</v>
      </c>
      <c r="AN4021">
        <v>4230</v>
      </c>
      <c r="AO4021">
        <v>1954107</v>
      </c>
      <c r="AP4021">
        <v>17</v>
      </c>
      <c r="AQ4021">
        <v>431</v>
      </c>
      <c r="AR4021">
        <v>4073</v>
      </c>
      <c r="AS4021">
        <v>1797795</v>
      </c>
      <c r="AU4021">
        <v>161</v>
      </c>
    </row>
    <row r="4022" spans="1:47" x14ac:dyDescent="0.2">
      <c r="A4022" s="51">
        <v>42955</v>
      </c>
      <c r="B4022">
        <v>17</v>
      </c>
      <c r="C4022">
        <v>112</v>
      </c>
      <c r="D4022">
        <v>4900</v>
      </c>
      <c r="E4022">
        <v>551106</v>
      </c>
      <c r="F4022">
        <v>53</v>
      </c>
      <c r="G4022">
        <v>138</v>
      </c>
      <c r="H4022">
        <v>4813</v>
      </c>
      <c r="I4022">
        <v>663206</v>
      </c>
      <c r="J4022">
        <v>247</v>
      </c>
      <c r="K4022">
        <v>171</v>
      </c>
      <c r="L4022">
        <v>5150</v>
      </c>
      <c r="M4022">
        <v>886468</v>
      </c>
      <c r="N4022">
        <v>652</v>
      </c>
      <c r="O4022">
        <v>199</v>
      </c>
      <c r="P4022">
        <v>5015</v>
      </c>
      <c r="Q4022">
        <v>997771</v>
      </c>
      <c r="R4022">
        <v>265</v>
      </c>
      <c r="S4022">
        <v>232</v>
      </c>
      <c r="T4022">
        <v>4961</v>
      </c>
      <c r="U4022">
        <v>1159858</v>
      </c>
      <c r="V4022">
        <v>288</v>
      </c>
      <c r="W4022">
        <v>261</v>
      </c>
      <c r="X4022">
        <v>4637</v>
      </c>
      <c r="Y4022">
        <v>1215200</v>
      </c>
      <c r="Z4022">
        <v>136</v>
      </c>
      <c r="AA4022">
        <v>303</v>
      </c>
      <c r="AB4022">
        <v>4456</v>
      </c>
      <c r="AC4022">
        <v>1360406</v>
      </c>
      <c r="AD4022">
        <v>265</v>
      </c>
      <c r="AE4022">
        <v>339</v>
      </c>
      <c r="AF4022">
        <v>4417</v>
      </c>
      <c r="AG4022">
        <v>1500702</v>
      </c>
      <c r="AH4022">
        <v>73</v>
      </c>
      <c r="AI4022">
        <v>372</v>
      </c>
      <c r="AJ4022">
        <v>4258</v>
      </c>
      <c r="AK4022">
        <v>1595860</v>
      </c>
      <c r="AL4022">
        <v>1</v>
      </c>
      <c r="AM4022">
        <v>454</v>
      </c>
      <c r="AN4022">
        <v>4200</v>
      </c>
      <c r="AO4022">
        <v>1908800</v>
      </c>
      <c r="AP4022">
        <v>5</v>
      </c>
      <c r="AQ4022">
        <v>543</v>
      </c>
      <c r="AR4022">
        <v>4239</v>
      </c>
      <c r="AS4022">
        <v>2465820</v>
      </c>
      <c r="AU4022">
        <v>133</v>
      </c>
    </row>
    <row r="4023" spans="1:47" x14ac:dyDescent="0.2">
      <c r="A4023" s="51">
        <v>42962</v>
      </c>
      <c r="F4023">
        <v>51</v>
      </c>
      <c r="G4023">
        <v>141</v>
      </c>
      <c r="H4023">
        <v>5200</v>
      </c>
      <c r="I4023">
        <v>722565</v>
      </c>
      <c r="J4023">
        <v>277</v>
      </c>
      <c r="K4023">
        <v>170</v>
      </c>
      <c r="L4023">
        <v>5150</v>
      </c>
      <c r="M4023">
        <v>878892</v>
      </c>
      <c r="N4023">
        <v>422</v>
      </c>
      <c r="O4023">
        <v>206</v>
      </c>
      <c r="P4023">
        <v>5020</v>
      </c>
      <c r="Q4023">
        <v>1047557</v>
      </c>
      <c r="R4023">
        <v>122</v>
      </c>
      <c r="S4023">
        <v>232</v>
      </c>
      <c r="T4023">
        <v>4965</v>
      </c>
      <c r="U4023">
        <v>1154906</v>
      </c>
      <c r="V4023">
        <v>235</v>
      </c>
      <c r="W4023">
        <v>269</v>
      </c>
      <c r="X4023">
        <v>4712</v>
      </c>
      <c r="Y4023">
        <v>1267793</v>
      </c>
      <c r="Z4023">
        <v>232</v>
      </c>
      <c r="AA4023">
        <v>297</v>
      </c>
      <c r="AB4023">
        <v>4518</v>
      </c>
      <c r="AC4023">
        <v>1343690</v>
      </c>
      <c r="AD4023">
        <v>132</v>
      </c>
      <c r="AE4023">
        <v>336</v>
      </c>
      <c r="AF4023">
        <v>4400</v>
      </c>
      <c r="AG4023">
        <v>1479972</v>
      </c>
      <c r="AH4023">
        <v>66</v>
      </c>
      <c r="AI4023">
        <v>382</v>
      </c>
      <c r="AJ4023">
        <v>4240</v>
      </c>
      <c r="AK4023">
        <v>1652577</v>
      </c>
      <c r="AP4023">
        <v>35</v>
      </c>
      <c r="AQ4023">
        <v>491</v>
      </c>
      <c r="AR4023">
        <v>4141</v>
      </c>
      <c r="AS4023">
        <v>2072567</v>
      </c>
      <c r="AU4023">
        <v>296</v>
      </c>
    </row>
    <row r="4024" spans="1:47" x14ac:dyDescent="0.2">
      <c r="A4024" s="51">
        <v>42969</v>
      </c>
      <c r="F4024">
        <v>45</v>
      </c>
      <c r="G4024">
        <v>138</v>
      </c>
      <c r="H4024">
        <v>5260</v>
      </c>
      <c r="I4024">
        <v>733062</v>
      </c>
      <c r="J4024">
        <v>261</v>
      </c>
      <c r="K4024">
        <v>171</v>
      </c>
      <c r="L4024">
        <v>5142</v>
      </c>
      <c r="M4024">
        <v>878729</v>
      </c>
      <c r="N4024">
        <v>467</v>
      </c>
      <c r="O4024">
        <v>203</v>
      </c>
      <c r="P4024">
        <v>5141</v>
      </c>
      <c r="Q4024">
        <v>1047290</v>
      </c>
      <c r="R4024">
        <v>398</v>
      </c>
      <c r="S4024">
        <v>229</v>
      </c>
      <c r="T4024">
        <v>5043</v>
      </c>
      <c r="U4024">
        <v>1158121</v>
      </c>
      <c r="V4024">
        <v>129</v>
      </c>
      <c r="W4024">
        <v>261</v>
      </c>
      <c r="X4024">
        <v>4807</v>
      </c>
      <c r="Y4024">
        <v>1260684</v>
      </c>
      <c r="Z4024">
        <v>260</v>
      </c>
      <c r="AA4024">
        <v>299</v>
      </c>
      <c r="AB4024">
        <v>4562</v>
      </c>
      <c r="AC4024">
        <v>1364712</v>
      </c>
      <c r="AD4024">
        <v>185</v>
      </c>
      <c r="AE4024">
        <v>330</v>
      </c>
      <c r="AF4024">
        <v>4620</v>
      </c>
      <c r="AG4024">
        <v>1523899</v>
      </c>
      <c r="AH4024">
        <v>18</v>
      </c>
      <c r="AI4024">
        <v>390</v>
      </c>
      <c r="AJ4024">
        <v>4550</v>
      </c>
      <c r="AK4024">
        <v>1774500</v>
      </c>
      <c r="AL4024">
        <v>41</v>
      </c>
      <c r="AM4024">
        <v>425</v>
      </c>
      <c r="AN4024">
        <v>4238</v>
      </c>
      <c r="AO4024">
        <v>1840688</v>
      </c>
      <c r="AP4024">
        <v>13</v>
      </c>
      <c r="AQ4024">
        <v>607</v>
      </c>
      <c r="AR4024">
        <v>4106</v>
      </c>
      <c r="AS4024">
        <v>2495117</v>
      </c>
      <c r="AU4024">
        <v>144</v>
      </c>
    </row>
    <row r="4025" spans="1:47" x14ac:dyDescent="0.2">
      <c r="A4025" s="51">
        <v>42976</v>
      </c>
      <c r="F4025">
        <v>34</v>
      </c>
      <c r="G4025">
        <v>144</v>
      </c>
      <c r="H4025">
        <v>6350</v>
      </c>
      <c r="I4025">
        <v>789076</v>
      </c>
      <c r="J4025">
        <v>221</v>
      </c>
      <c r="K4025">
        <v>170</v>
      </c>
      <c r="L4025">
        <v>5186</v>
      </c>
      <c r="M4025">
        <v>881620</v>
      </c>
      <c r="N4025">
        <v>637</v>
      </c>
      <c r="O4025">
        <v>200</v>
      </c>
      <c r="P4025">
        <v>5041</v>
      </c>
      <c r="Q4025">
        <v>1009441</v>
      </c>
      <c r="R4025">
        <v>393</v>
      </c>
      <c r="S4025">
        <v>236</v>
      </c>
      <c r="T4025">
        <v>4858</v>
      </c>
      <c r="U4025">
        <v>1148964</v>
      </c>
      <c r="V4025">
        <v>148</v>
      </c>
      <c r="W4025">
        <v>265</v>
      </c>
      <c r="X4025">
        <v>4679</v>
      </c>
      <c r="Y4025">
        <v>1241187</v>
      </c>
      <c r="Z4025">
        <v>256</v>
      </c>
      <c r="AA4025">
        <v>297</v>
      </c>
      <c r="AB4025">
        <v>4621</v>
      </c>
      <c r="AC4025">
        <v>1380810</v>
      </c>
      <c r="AD4025">
        <v>129</v>
      </c>
      <c r="AE4025">
        <v>338</v>
      </c>
      <c r="AF4025">
        <v>4593</v>
      </c>
      <c r="AG4025">
        <v>1551078</v>
      </c>
      <c r="AL4025">
        <v>27</v>
      </c>
      <c r="AM4025">
        <v>428</v>
      </c>
      <c r="AN4025">
        <v>4260</v>
      </c>
      <c r="AO4025">
        <v>1825778</v>
      </c>
      <c r="AP4025">
        <v>9</v>
      </c>
      <c r="AQ4025">
        <v>614</v>
      </c>
      <c r="AR4025">
        <v>4027</v>
      </c>
      <c r="AS4025">
        <v>2467011</v>
      </c>
      <c r="AU4025">
        <v>153</v>
      </c>
    </row>
    <row r="4026" spans="1:47" x14ac:dyDescent="0.2">
      <c r="A4026" s="51"/>
    </row>
    <row r="4027" spans="1:47" x14ac:dyDescent="0.2">
      <c r="A4027" s="51">
        <v>42983</v>
      </c>
      <c r="AL4027">
        <v>15</v>
      </c>
      <c r="AM4027">
        <v>425</v>
      </c>
      <c r="AN4027">
        <v>4240</v>
      </c>
      <c r="AO4027">
        <v>1802000</v>
      </c>
      <c r="AP4027">
        <v>1</v>
      </c>
      <c r="AQ4027">
        <v>714</v>
      </c>
      <c r="AR4027">
        <v>4080</v>
      </c>
      <c r="AS4027">
        <v>2913120</v>
      </c>
      <c r="AU4027">
        <v>11</v>
      </c>
    </row>
    <row r="4028" spans="1:47" x14ac:dyDescent="0.2">
      <c r="A4028" s="51">
        <v>42985</v>
      </c>
      <c r="F4028">
        <v>25</v>
      </c>
      <c r="G4028">
        <v>130</v>
      </c>
      <c r="H4028">
        <v>5100</v>
      </c>
      <c r="I4028">
        <v>663000</v>
      </c>
      <c r="J4028">
        <v>97</v>
      </c>
      <c r="K4028">
        <v>170</v>
      </c>
      <c r="L4028">
        <v>5188</v>
      </c>
      <c r="M4028">
        <v>880112</v>
      </c>
      <c r="N4028">
        <v>95</v>
      </c>
      <c r="O4028">
        <v>206</v>
      </c>
      <c r="P4028">
        <v>5038</v>
      </c>
      <c r="Q4028">
        <v>1034450</v>
      </c>
      <c r="R4028">
        <v>86</v>
      </c>
      <c r="S4028">
        <v>233</v>
      </c>
      <c r="T4028">
        <v>4933</v>
      </c>
      <c r="U4028">
        <v>1148475</v>
      </c>
      <c r="V4028">
        <v>103</v>
      </c>
      <c r="W4028">
        <v>266</v>
      </c>
      <c r="X4028">
        <v>4790</v>
      </c>
      <c r="Y4028">
        <v>1272490</v>
      </c>
      <c r="Z4028">
        <v>245</v>
      </c>
      <c r="AA4028">
        <v>304</v>
      </c>
      <c r="AB4028">
        <v>4587</v>
      </c>
      <c r="AC4028">
        <v>1396279</v>
      </c>
      <c r="AD4028">
        <v>56</v>
      </c>
      <c r="AE4028">
        <v>329</v>
      </c>
      <c r="AF4028">
        <v>4467</v>
      </c>
      <c r="AG4028">
        <v>1469627</v>
      </c>
      <c r="AL4028">
        <v>5</v>
      </c>
      <c r="AM4028">
        <v>423</v>
      </c>
      <c r="AN4028">
        <v>4450</v>
      </c>
      <c r="AO4028">
        <v>1885500</v>
      </c>
      <c r="AP4028">
        <v>6</v>
      </c>
      <c r="AQ4028">
        <v>702</v>
      </c>
      <c r="AR4028">
        <v>4077</v>
      </c>
      <c r="AS4028">
        <v>2872367</v>
      </c>
      <c r="AU4028">
        <v>626</v>
      </c>
    </row>
    <row r="4029" spans="1:47" x14ac:dyDescent="0.2">
      <c r="A4029" s="51">
        <v>42990</v>
      </c>
      <c r="AL4029">
        <v>15</v>
      </c>
      <c r="AM4029">
        <v>412</v>
      </c>
      <c r="AN4029">
        <v>4110</v>
      </c>
      <c r="AO4029">
        <v>1695410</v>
      </c>
      <c r="AP4029">
        <v>2</v>
      </c>
      <c r="AQ4029">
        <v>767</v>
      </c>
      <c r="AR4029">
        <v>4040</v>
      </c>
      <c r="AS4029">
        <f>AR4029*AQ4029</f>
        <v>3098680</v>
      </c>
      <c r="AU4029">
        <v>47</v>
      </c>
    </row>
    <row r="4030" spans="1:47" x14ac:dyDescent="0.2">
      <c r="A4030" s="51">
        <v>42992</v>
      </c>
      <c r="B4030">
        <v>1</v>
      </c>
      <c r="C4030">
        <v>126</v>
      </c>
      <c r="D4030">
        <v>6200</v>
      </c>
      <c r="E4030">
        <v>781200</v>
      </c>
      <c r="F4030">
        <v>6</v>
      </c>
      <c r="G4030">
        <v>133</v>
      </c>
      <c r="H4030">
        <v>4700</v>
      </c>
      <c r="I4030">
        <v>625100</v>
      </c>
      <c r="J4030">
        <v>39</v>
      </c>
      <c r="K4030">
        <v>165</v>
      </c>
      <c r="L4030">
        <v>4900</v>
      </c>
      <c r="M4030">
        <v>807300</v>
      </c>
      <c r="N4030">
        <v>177</v>
      </c>
      <c r="O4030">
        <v>194</v>
      </c>
      <c r="P4030">
        <v>5028</v>
      </c>
      <c r="Q4030">
        <v>976683</v>
      </c>
      <c r="R4030">
        <v>61</v>
      </c>
      <c r="S4030">
        <v>230</v>
      </c>
      <c r="T4030">
        <v>4933</v>
      </c>
      <c r="U4030">
        <v>1135233</v>
      </c>
      <c r="V4030">
        <v>118</v>
      </c>
      <c r="W4030">
        <v>260</v>
      </c>
      <c r="X4030">
        <v>4725</v>
      </c>
      <c r="Y4030">
        <v>1227131</v>
      </c>
      <c r="Z4030">
        <v>128</v>
      </c>
      <c r="AA4030">
        <v>298</v>
      </c>
      <c r="AB4030">
        <v>4587</v>
      </c>
      <c r="AC4030">
        <v>1366358</v>
      </c>
      <c r="AD4030">
        <v>119</v>
      </c>
      <c r="AE4030">
        <v>334</v>
      </c>
      <c r="AF4030">
        <v>4506</v>
      </c>
      <c r="AG4030">
        <v>1504277</v>
      </c>
      <c r="AH4030">
        <v>1</v>
      </c>
      <c r="AI4030">
        <v>360</v>
      </c>
      <c r="AJ4030">
        <v>4140</v>
      </c>
      <c r="AK4030">
        <v>1490400</v>
      </c>
      <c r="AP4030">
        <v>2</v>
      </c>
      <c r="AQ4030">
        <v>680</v>
      </c>
      <c r="AR4030">
        <v>4130</v>
      </c>
      <c r="AS4030">
        <v>2823740</v>
      </c>
      <c r="AT4030">
        <v>2</v>
      </c>
      <c r="AU4030">
        <v>745</v>
      </c>
    </row>
    <row r="4031" spans="1:47" x14ac:dyDescent="0.2">
      <c r="A4031" s="51">
        <v>42997</v>
      </c>
      <c r="AP4031">
        <v>4</v>
      </c>
      <c r="AQ4031">
        <v>592</v>
      </c>
      <c r="AR4031">
        <v>4055</v>
      </c>
      <c r="AS4031">
        <v>2396140</v>
      </c>
      <c r="AU4031">
        <v>53</v>
      </c>
    </row>
    <row r="4032" spans="1:47" x14ac:dyDescent="0.2">
      <c r="A4032" s="51">
        <v>42999</v>
      </c>
      <c r="B4032">
        <v>23</v>
      </c>
      <c r="C4032">
        <v>124</v>
      </c>
      <c r="D4032">
        <v>4725</v>
      </c>
      <c r="E4032">
        <v>583575</v>
      </c>
      <c r="F4032">
        <v>14</v>
      </c>
      <c r="G4032">
        <v>147</v>
      </c>
      <c r="H4032">
        <v>4700</v>
      </c>
      <c r="I4032">
        <v>690900</v>
      </c>
      <c r="J4032">
        <v>71</v>
      </c>
      <c r="K4032">
        <v>166</v>
      </c>
      <c r="L4032">
        <v>5000</v>
      </c>
      <c r="M4032">
        <v>827750</v>
      </c>
      <c r="N4032">
        <v>190</v>
      </c>
      <c r="O4032">
        <v>200</v>
      </c>
      <c r="P4032">
        <v>4909</v>
      </c>
      <c r="Q4032">
        <v>983092</v>
      </c>
      <c r="R4032">
        <v>64</v>
      </c>
      <c r="S4032">
        <v>237</v>
      </c>
      <c r="T4032">
        <v>4650</v>
      </c>
      <c r="U4032">
        <v>1099862</v>
      </c>
      <c r="V4032">
        <v>18</v>
      </c>
      <c r="W4032">
        <v>270</v>
      </c>
      <c r="X4032">
        <v>4450</v>
      </c>
      <c r="Y4032">
        <v>1201500</v>
      </c>
      <c r="Z4032">
        <v>117</v>
      </c>
      <c r="AA4032">
        <v>305</v>
      </c>
      <c r="AB4032">
        <v>4487</v>
      </c>
      <c r="AC4032">
        <v>1367060</v>
      </c>
      <c r="AD4032">
        <v>95</v>
      </c>
      <c r="AE4032">
        <v>338</v>
      </c>
      <c r="AF4032">
        <v>4408</v>
      </c>
      <c r="AG4032">
        <v>1486692</v>
      </c>
      <c r="AP4032">
        <v>5</v>
      </c>
      <c r="AQ4032">
        <v>586</v>
      </c>
      <c r="AR4032">
        <v>4052</v>
      </c>
      <c r="AS4032">
        <v>2376744</v>
      </c>
      <c r="AU4032">
        <v>680</v>
      </c>
    </row>
    <row r="4033" spans="1:47" x14ac:dyDescent="0.2">
      <c r="A4033" s="51">
        <v>43004</v>
      </c>
    </row>
    <row r="4034" spans="1:47" x14ac:dyDescent="0.2">
      <c r="A4034" s="51">
        <v>43006</v>
      </c>
      <c r="F4034">
        <v>6</v>
      </c>
      <c r="G4034">
        <v>139</v>
      </c>
      <c r="H4034">
        <v>5200</v>
      </c>
      <c r="I4034">
        <v>722800</v>
      </c>
      <c r="J4034">
        <v>39</v>
      </c>
      <c r="K4034">
        <v>177</v>
      </c>
      <c r="L4034">
        <v>4975</v>
      </c>
      <c r="M4034">
        <v>880500</v>
      </c>
      <c r="N4034">
        <v>170</v>
      </c>
      <c r="O4034">
        <v>200</v>
      </c>
      <c r="P4034">
        <v>4950</v>
      </c>
      <c r="Q4034">
        <v>989438</v>
      </c>
      <c r="R4034">
        <v>90</v>
      </c>
      <c r="S4034">
        <v>237</v>
      </c>
      <c r="T4034">
        <v>4912</v>
      </c>
      <c r="U4034">
        <v>1164625</v>
      </c>
      <c r="V4034">
        <v>91</v>
      </c>
      <c r="W4034">
        <v>270</v>
      </c>
      <c r="X4034">
        <v>4486</v>
      </c>
      <c r="Y4034">
        <v>1209866</v>
      </c>
      <c r="Z4034">
        <v>116</v>
      </c>
      <c r="AA4034">
        <v>305</v>
      </c>
      <c r="AB4034">
        <v>4517</v>
      </c>
      <c r="AC4034">
        <v>1376413</v>
      </c>
      <c r="AD4034">
        <v>20</v>
      </c>
      <c r="AE4034">
        <v>333</v>
      </c>
      <c r="AF4034">
        <v>4460</v>
      </c>
      <c r="AG4034">
        <v>1485180</v>
      </c>
      <c r="AH4034">
        <v>16</v>
      </c>
      <c r="AI4034">
        <v>362</v>
      </c>
      <c r="AJ4034">
        <v>4420</v>
      </c>
      <c r="AK4034">
        <v>1600040</v>
      </c>
      <c r="AL4034">
        <v>16</v>
      </c>
      <c r="AM4034">
        <v>422</v>
      </c>
      <c r="AN4034">
        <v>4160</v>
      </c>
      <c r="AO4034">
        <v>1757180</v>
      </c>
      <c r="AP4034">
        <v>2</v>
      </c>
      <c r="AQ4034">
        <v>677</v>
      </c>
      <c r="AR4034">
        <v>4090</v>
      </c>
      <c r="AS4034">
        <v>2766060</v>
      </c>
      <c r="AT4034">
        <v>26</v>
      </c>
      <c r="AU4034">
        <v>762</v>
      </c>
    </row>
    <row r="4035" spans="1:47" x14ac:dyDescent="0.2">
      <c r="A4035" s="51">
        <v>42983</v>
      </c>
      <c r="B4035">
        <v>72</v>
      </c>
      <c r="C4035">
        <v>121</v>
      </c>
      <c r="D4035">
        <v>5025</v>
      </c>
      <c r="E4035">
        <v>620244</v>
      </c>
      <c r="F4035">
        <v>86</v>
      </c>
      <c r="G4035">
        <v>140</v>
      </c>
      <c r="H4035">
        <v>4890</v>
      </c>
      <c r="I4035">
        <v>689126</v>
      </c>
      <c r="J4035">
        <v>341</v>
      </c>
      <c r="K4035">
        <v>162</v>
      </c>
      <c r="L4035">
        <v>4875</v>
      </c>
      <c r="M4035">
        <v>807100</v>
      </c>
      <c r="N4035">
        <v>510</v>
      </c>
      <c r="O4035">
        <v>202</v>
      </c>
      <c r="P4035">
        <v>4977</v>
      </c>
      <c r="Q4035">
        <v>1005245</v>
      </c>
      <c r="R4035">
        <v>422</v>
      </c>
      <c r="S4035">
        <v>235</v>
      </c>
      <c r="T4035">
        <v>4763</v>
      </c>
      <c r="U4035">
        <v>1135761</v>
      </c>
      <c r="V4035">
        <v>502</v>
      </c>
      <c r="W4035">
        <v>265</v>
      </c>
      <c r="X4035">
        <v>4531</v>
      </c>
      <c r="Y4035">
        <v>1226098</v>
      </c>
      <c r="Z4035">
        <v>329</v>
      </c>
      <c r="AA4035">
        <v>298</v>
      </c>
      <c r="AB4035">
        <v>4524</v>
      </c>
      <c r="AC4035">
        <v>1350870</v>
      </c>
      <c r="AD4035">
        <v>114</v>
      </c>
      <c r="AE4035">
        <v>339</v>
      </c>
      <c r="AF4035">
        <v>4433</v>
      </c>
      <c r="AG4035">
        <v>1500084</v>
      </c>
      <c r="AL4035">
        <v>99</v>
      </c>
      <c r="AM4035">
        <v>423</v>
      </c>
      <c r="AN4035">
        <v>4173</v>
      </c>
      <c r="AO4035">
        <v>1785215</v>
      </c>
      <c r="AP4035">
        <v>6</v>
      </c>
      <c r="AQ4035">
        <v>626</v>
      </c>
      <c r="AR4035">
        <v>4060</v>
      </c>
      <c r="AS4035">
        <v>2549527</v>
      </c>
      <c r="AU4035">
        <v>566</v>
      </c>
    </row>
    <row r="4036" spans="1:47" x14ac:dyDescent="0.2">
      <c r="A4036" s="51">
        <v>42990</v>
      </c>
      <c r="B4036">
        <v>1</v>
      </c>
      <c r="C4036">
        <v>128</v>
      </c>
      <c r="D4036">
        <v>4950</v>
      </c>
      <c r="E4036">
        <v>633600</v>
      </c>
      <c r="F4036">
        <v>34</v>
      </c>
      <c r="G4036">
        <v>136</v>
      </c>
      <c r="H4036">
        <v>4900</v>
      </c>
      <c r="I4036">
        <v>654538</v>
      </c>
      <c r="J4036">
        <v>164</v>
      </c>
      <c r="K4036">
        <v>166</v>
      </c>
      <c r="L4036">
        <v>4929</v>
      </c>
      <c r="M4036">
        <v>825694</v>
      </c>
      <c r="N4036">
        <v>473</v>
      </c>
      <c r="O4036">
        <v>199</v>
      </c>
      <c r="P4036">
        <v>4966</v>
      </c>
      <c r="Q4036">
        <v>999383</v>
      </c>
      <c r="R4036">
        <v>310</v>
      </c>
      <c r="S4036">
        <v>234</v>
      </c>
      <c r="T4036">
        <v>4797</v>
      </c>
      <c r="U4036">
        <v>1124620</v>
      </c>
      <c r="V4036">
        <v>426</v>
      </c>
      <c r="W4036">
        <v>262</v>
      </c>
      <c r="X4036">
        <v>4779</v>
      </c>
      <c r="Y4036">
        <v>1257580</v>
      </c>
      <c r="Z4036">
        <v>257</v>
      </c>
      <c r="AA4036">
        <v>298</v>
      </c>
      <c r="AB4036">
        <v>4457</v>
      </c>
      <c r="AC4036">
        <v>1333152</v>
      </c>
      <c r="AD4036">
        <v>53</v>
      </c>
      <c r="AE4036">
        <v>332</v>
      </c>
      <c r="AF4036">
        <v>4150</v>
      </c>
      <c r="AG4036">
        <v>1380619</v>
      </c>
      <c r="AL4036">
        <v>50</v>
      </c>
      <c r="AM4036">
        <v>409</v>
      </c>
      <c r="AN4036">
        <v>4330</v>
      </c>
      <c r="AO4036">
        <v>1771724</v>
      </c>
      <c r="AP4036">
        <v>5</v>
      </c>
      <c r="AQ4036">
        <v>579</v>
      </c>
      <c r="AR4036">
        <v>4080</v>
      </c>
      <c r="AS4036">
        <v>2352800</v>
      </c>
      <c r="AU4036">
        <v>447</v>
      </c>
    </row>
    <row r="4037" spans="1:47" x14ac:dyDescent="0.2">
      <c r="A4037" s="51">
        <v>42997</v>
      </c>
      <c r="B4037">
        <v>4</v>
      </c>
      <c r="C4037">
        <v>114</v>
      </c>
      <c r="D4037">
        <v>4900</v>
      </c>
      <c r="E4037">
        <v>561050</v>
      </c>
      <c r="F4037">
        <v>20</v>
      </c>
      <c r="G4037">
        <v>135</v>
      </c>
      <c r="H4037">
        <v>5050</v>
      </c>
      <c r="I4037">
        <v>692455</v>
      </c>
      <c r="J4037">
        <v>269</v>
      </c>
      <c r="K4037">
        <v>168</v>
      </c>
      <c r="L4037">
        <v>4958</v>
      </c>
      <c r="M4037">
        <v>829148</v>
      </c>
      <c r="N4037">
        <v>443</v>
      </c>
      <c r="O4037">
        <v>206</v>
      </c>
      <c r="P4037">
        <v>4976</v>
      </c>
      <c r="Q4037">
        <v>1028091</v>
      </c>
      <c r="R4037">
        <v>276</v>
      </c>
      <c r="S4037">
        <v>235</v>
      </c>
      <c r="T4037">
        <v>4838</v>
      </c>
      <c r="U4037">
        <v>1136968</v>
      </c>
      <c r="V4037">
        <v>14</v>
      </c>
      <c r="W4037">
        <v>264</v>
      </c>
      <c r="X4037">
        <v>4573</v>
      </c>
      <c r="Y4037">
        <v>1215393</v>
      </c>
      <c r="Z4037">
        <v>38</v>
      </c>
      <c r="AA4037">
        <v>305</v>
      </c>
      <c r="AB4037">
        <v>4400</v>
      </c>
      <c r="AC4037">
        <v>1341413</v>
      </c>
      <c r="AD4037">
        <v>151</v>
      </c>
      <c r="AE4037">
        <v>345</v>
      </c>
      <c r="AF4037">
        <v>4413</v>
      </c>
      <c r="AG4037">
        <v>1523893</v>
      </c>
      <c r="AH4037">
        <v>18</v>
      </c>
      <c r="AI4037">
        <v>368</v>
      </c>
      <c r="AJ4037">
        <v>4500</v>
      </c>
      <c r="AK4037">
        <v>1657500</v>
      </c>
      <c r="AL4037">
        <v>3</v>
      </c>
      <c r="AM4037">
        <v>462</v>
      </c>
      <c r="AN4037">
        <v>4233</v>
      </c>
      <c r="AO4037">
        <v>1957933</v>
      </c>
      <c r="AP4037">
        <v>5</v>
      </c>
      <c r="AQ4037">
        <v>670</v>
      </c>
      <c r="AR4037">
        <v>4388</v>
      </c>
      <c r="AS4037">
        <v>2895664</v>
      </c>
      <c r="AT4037">
        <v>230</v>
      </c>
      <c r="AU4037">
        <v>355</v>
      </c>
    </row>
    <row r="4038" spans="1:47" x14ac:dyDescent="0.2">
      <c r="A4038" s="51">
        <v>43004</v>
      </c>
      <c r="F4038">
        <v>11</v>
      </c>
      <c r="G4038">
        <v>133</v>
      </c>
      <c r="H4038">
        <v>4750</v>
      </c>
      <c r="I4038">
        <v>636691</v>
      </c>
      <c r="J4038">
        <v>51</v>
      </c>
      <c r="K4038">
        <v>160</v>
      </c>
      <c r="L4038">
        <v>4850</v>
      </c>
      <c r="M4038">
        <v>773561</v>
      </c>
      <c r="N4038">
        <v>455</v>
      </c>
      <c r="O4038">
        <v>203</v>
      </c>
      <c r="P4038">
        <v>4284</v>
      </c>
      <c r="Q4038">
        <v>979327</v>
      </c>
      <c r="R4038">
        <v>352</v>
      </c>
      <c r="S4038">
        <v>232</v>
      </c>
      <c r="T4038">
        <v>4713</v>
      </c>
      <c r="U4038">
        <v>1095105</v>
      </c>
      <c r="V4038">
        <v>86</v>
      </c>
      <c r="W4038">
        <v>262</v>
      </c>
      <c r="X4038">
        <v>4663</v>
      </c>
      <c r="Y4038">
        <v>1220773</v>
      </c>
      <c r="Z4038">
        <v>231</v>
      </c>
      <c r="AA4038">
        <v>299</v>
      </c>
      <c r="AB4038">
        <v>4858</v>
      </c>
      <c r="AC4038">
        <f>AB4038*AA4038</f>
        <v>1452542</v>
      </c>
      <c r="AD4038">
        <v>254</v>
      </c>
      <c r="AE4038">
        <v>333</v>
      </c>
      <c r="AF4038">
        <v>4440</v>
      </c>
      <c r="AG4038">
        <v>1475820</v>
      </c>
      <c r="AH4038">
        <v>34</v>
      </c>
      <c r="AI4038">
        <v>390</v>
      </c>
      <c r="AJ4038">
        <v>4300</v>
      </c>
      <c r="AK4038">
        <v>1675482</v>
      </c>
      <c r="AL4038">
        <v>53</v>
      </c>
      <c r="AM4038">
        <v>410</v>
      </c>
      <c r="AN4038">
        <v>4288</v>
      </c>
      <c r="AO4038">
        <v>1787673</v>
      </c>
      <c r="AP4038">
        <v>9</v>
      </c>
      <c r="AQ4038">
        <v>712</v>
      </c>
      <c r="AR4038">
        <v>4133</v>
      </c>
      <c r="AS4038">
        <v>2936713</v>
      </c>
      <c r="AT4038">
        <v>301</v>
      </c>
      <c r="AU4038">
        <v>626</v>
      </c>
    </row>
    <row r="4039" spans="1:47" x14ac:dyDescent="0.2">
      <c r="A4039" s="51"/>
    </row>
    <row r="4040" spans="1:47" x14ac:dyDescent="0.2">
      <c r="A4040" s="51">
        <v>43011</v>
      </c>
      <c r="AL4040">
        <v>15</v>
      </c>
      <c r="AM4040">
        <v>421</v>
      </c>
      <c r="AN4040">
        <v>4120</v>
      </c>
      <c r="AO4040">
        <v>1734520</v>
      </c>
      <c r="AP4040">
        <v>2</v>
      </c>
      <c r="AQ4040">
        <v>715</v>
      </c>
      <c r="AR4040">
        <v>3970</v>
      </c>
      <c r="AS4040">
        <v>2839180</v>
      </c>
      <c r="AU4040">
        <v>16</v>
      </c>
    </row>
    <row r="4041" spans="1:47" x14ac:dyDescent="0.2">
      <c r="A4041" s="51">
        <v>43013</v>
      </c>
      <c r="B4041">
        <v>13</v>
      </c>
      <c r="C4041">
        <v>126</v>
      </c>
      <c r="D4041">
        <v>4950</v>
      </c>
      <c r="E4041">
        <v>623700</v>
      </c>
      <c r="J4041">
        <v>16</v>
      </c>
      <c r="K4041">
        <v>167</v>
      </c>
      <c r="L4041">
        <v>4725</v>
      </c>
      <c r="M4041">
        <v>788075</v>
      </c>
      <c r="N4041">
        <v>44</v>
      </c>
      <c r="O4041">
        <v>204</v>
      </c>
      <c r="P4041">
        <v>5175</v>
      </c>
      <c r="Q4041">
        <v>1058125</v>
      </c>
      <c r="R4041">
        <v>186</v>
      </c>
      <c r="S4041">
        <v>238</v>
      </c>
      <c r="T4041">
        <v>4944</v>
      </c>
      <c r="U4041">
        <v>1774311</v>
      </c>
      <c r="V4041">
        <v>5</v>
      </c>
      <c r="W4041">
        <v>257</v>
      </c>
      <c r="X4041">
        <v>4550</v>
      </c>
      <c r="Y4041">
        <v>1169350</v>
      </c>
      <c r="Z4041">
        <v>67</v>
      </c>
      <c r="AA4041">
        <v>304</v>
      </c>
      <c r="AB4041">
        <v>4460</v>
      </c>
      <c r="AC4041">
        <v>1352890</v>
      </c>
      <c r="AH4041">
        <v>52</v>
      </c>
      <c r="AI4041">
        <v>376</v>
      </c>
      <c r="AJ4041">
        <v>4467</v>
      </c>
      <c r="AK4041">
        <v>1680880</v>
      </c>
      <c r="AP4041">
        <v>6</v>
      </c>
      <c r="AQ4041">
        <v>635</v>
      </c>
      <c r="AR4041">
        <v>3960</v>
      </c>
      <c r="AS4041">
        <v>2528753</v>
      </c>
      <c r="AU4041">
        <v>369</v>
      </c>
    </row>
    <row r="4042" spans="1:47" x14ac:dyDescent="0.2">
      <c r="A4042" s="51">
        <v>43018</v>
      </c>
      <c r="N4042">
        <v>20</v>
      </c>
      <c r="O4042">
        <v>204</v>
      </c>
      <c r="P4042">
        <v>4950</v>
      </c>
      <c r="Q4042">
        <v>1009800</v>
      </c>
      <c r="AL4042">
        <v>15</v>
      </c>
      <c r="AM4042">
        <v>438</v>
      </c>
      <c r="AN4042">
        <v>4120</v>
      </c>
      <c r="AO4042">
        <v>1802670</v>
      </c>
      <c r="AP4042">
        <v>1</v>
      </c>
      <c r="AQ4042">
        <v>142</v>
      </c>
      <c r="AR4042">
        <v>4200</v>
      </c>
      <c r="AS4042">
        <v>2276400</v>
      </c>
    </row>
    <row r="4043" spans="1:47" x14ac:dyDescent="0.2">
      <c r="A4043" s="51">
        <v>43020</v>
      </c>
      <c r="F4043">
        <v>33</v>
      </c>
      <c r="G4043">
        <v>148</v>
      </c>
      <c r="H4043">
        <v>5150</v>
      </c>
      <c r="I4043">
        <v>762050</v>
      </c>
      <c r="J4043">
        <v>65</v>
      </c>
      <c r="K4043">
        <v>162</v>
      </c>
      <c r="L4043">
        <v>5233</v>
      </c>
      <c r="M4043">
        <v>846950</v>
      </c>
      <c r="N4043">
        <v>178</v>
      </c>
      <c r="O4043">
        <v>201</v>
      </c>
      <c r="P4043">
        <v>5038</v>
      </c>
      <c r="Q4043">
        <v>1010144</v>
      </c>
      <c r="R4043">
        <v>65</v>
      </c>
      <c r="S4043">
        <v>225</v>
      </c>
      <c r="T4043">
        <v>4950</v>
      </c>
      <c r="U4043">
        <v>1115075</v>
      </c>
      <c r="V4043">
        <v>102</v>
      </c>
      <c r="W4043">
        <v>269</v>
      </c>
      <c r="X4043">
        <v>4740</v>
      </c>
      <c r="Y4043">
        <v>1276690</v>
      </c>
      <c r="Z4043">
        <v>108</v>
      </c>
      <c r="AA4043">
        <v>296</v>
      </c>
      <c r="AB4043">
        <v>4555</v>
      </c>
      <c r="AC4043">
        <v>1346048</v>
      </c>
      <c r="AD4043">
        <v>18</v>
      </c>
      <c r="AE4043">
        <v>323</v>
      </c>
      <c r="AF4043">
        <v>4540</v>
      </c>
      <c r="AG4043">
        <v>1466420</v>
      </c>
      <c r="AH4043">
        <v>1</v>
      </c>
      <c r="AI4043">
        <v>370</v>
      </c>
      <c r="AJ4043">
        <v>5050</v>
      </c>
      <c r="AK4043">
        <v>1868500</v>
      </c>
      <c r="AL4043">
        <v>1</v>
      </c>
      <c r="AM4043">
        <v>458</v>
      </c>
      <c r="AN4043">
        <v>4220</v>
      </c>
      <c r="AO4043">
        <v>1932760</v>
      </c>
      <c r="AP4043">
        <v>6</v>
      </c>
      <c r="AQ4043">
        <v>703</v>
      </c>
      <c r="AR4043">
        <v>4083</v>
      </c>
      <c r="AS4043">
        <v>2860120</v>
      </c>
      <c r="AT4043">
        <v>10</v>
      </c>
      <c r="AU4043">
        <v>585</v>
      </c>
    </row>
    <row r="4044" spans="1:47" x14ac:dyDescent="0.2">
      <c r="A4044" s="51">
        <v>43025</v>
      </c>
      <c r="N4044">
        <v>42</v>
      </c>
      <c r="O4044">
        <v>207</v>
      </c>
      <c r="P4044">
        <v>4975</v>
      </c>
      <c r="Q4044">
        <v>1029075</v>
      </c>
      <c r="R4044">
        <v>25</v>
      </c>
      <c r="S4044">
        <v>232</v>
      </c>
      <c r="T4044">
        <v>4700</v>
      </c>
      <c r="U4044">
        <v>1090400</v>
      </c>
      <c r="V4044">
        <v>56</v>
      </c>
      <c r="W4044">
        <v>263</v>
      </c>
      <c r="X4044">
        <v>4560</v>
      </c>
      <c r="Y4044">
        <v>1200360</v>
      </c>
      <c r="Z4044">
        <v>37</v>
      </c>
      <c r="AA4044">
        <v>302</v>
      </c>
      <c r="AB4044">
        <v>4580</v>
      </c>
      <c r="AC4044">
        <v>1383160</v>
      </c>
      <c r="AH4044">
        <v>30</v>
      </c>
      <c r="AI4044">
        <v>394</v>
      </c>
      <c r="AJ4044">
        <v>4240</v>
      </c>
      <c r="AK4044">
        <v>1770560</v>
      </c>
      <c r="AL4044">
        <v>15</v>
      </c>
      <c r="AM4044">
        <v>424</v>
      </c>
      <c r="AN4044">
        <v>4280</v>
      </c>
      <c r="AO4044">
        <v>1814720</v>
      </c>
      <c r="AU4044">
        <v>112</v>
      </c>
    </row>
    <row r="4045" spans="1:47" x14ac:dyDescent="0.2">
      <c r="A4045" s="51">
        <v>43027</v>
      </c>
      <c r="F4045">
        <v>20</v>
      </c>
      <c r="G4045">
        <v>131</v>
      </c>
      <c r="H4045">
        <v>5300</v>
      </c>
      <c r="I4045">
        <v>694300</v>
      </c>
      <c r="J4045">
        <v>55</v>
      </c>
      <c r="K4045">
        <v>175</v>
      </c>
      <c r="L4045">
        <v>5250</v>
      </c>
      <c r="M4045">
        <v>917950</v>
      </c>
      <c r="N4045">
        <v>164</v>
      </c>
      <c r="O4045">
        <v>199</v>
      </c>
      <c r="P4045">
        <v>4881</v>
      </c>
      <c r="Q4045">
        <v>969025</v>
      </c>
      <c r="R4045">
        <v>140</v>
      </c>
      <c r="S4045">
        <v>237</v>
      </c>
      <c r="T4045">
        <v>4750</v>
      </c>
      <c r="U4045">
        <v>1123507</v>
      </c>
      <c r="V4045">
        <v>260</v>
      </c>
      <c r="W4045">
        <v>261</v>
      </c>
      <c r="X4045">
        <v>4681</v>
      </c>
      <c r="Y4045">
        <v>1219888</v>
      </c>
      <c r="Z4045">
        <v>122</v>
      </c>
      <c r="AA4045">
        <v>305</v>
      </c>
      <c r="AB4045">
        <v>4537</v>
      </c>
      <c r="AC4045">
        <v>1384067</v>
      </c>
      <c r="AD4045">
        <v>58</v>
      </c>
      <c r="AE4045">
        <v>326</v>
      </c>
      <c r="AF4045">
        <v>4480</v>
      </c>
      <c r="AG4045">
        <v>1460247</v>
      </c>
      <c r="AP4045">
        <v>1</v>
      </c>
      <c r="AQ4045">
        <v>554</v>
      </c>
      <c r="AR4045">
        <v>4200</v>
      </c>
      <c r="AS4045">
        <v>2326800</v>
      </c>
      <c r="AU4045">
        <v>698</v>
      </c>
    </row>
    <row r="4046" spans="1:47" x14ac:dyDescent="0.2">
      <c r="A4046" s="51">
        <v>43032</v>
      </c>
      <c r="AU4046">
        <v>23</v>
      </c>
    </row>
    <row r="4047" spans="1:47" x14ac:dyDescent="0.2">
      <c r="A4047" s="51">
        <v>43034</v>
      </c>
      <c r="F4047">
        <v>16</v>
      </c>
      <c r="G4047">
        <v>138</v>
      </c>
      <c r="H4047">
        <v>4900</v>
      </c>
      <c r="I4047">
        <v>678225</v>
      </c>
      <c r="J4047">
        <v>26</v>
      </c>
      <c r="K4047">
        <v>169</v>
      </c>
      <c r="L4047">
        <v>4533</v>
      </c>
      <c r="M4047">
        <v>766317</v>
      </c>
      <c r="N4047">
        <v>168</v>
      </c>
      <c r="O4047">
        <v>199</v>
      </c>
      <c r="P4047">
        <v>4586</v>
      </c>
      <c r="Q4047">
        <v>969128</v>
      </c>
      <c r="R4047">
        <v>127</v>
      </c>
      <c r="S4047">
        <v>235</v>
      </c>
      <c r="T4047">
        <v>4767</v>
      </c>
      <c r="U4047">
        <v>1119758</v>
      </c>
      <c r="V4047">
        <v>186</v>
      </c>
      <c r="W4047">
        <v>265</v>
      </c>
      <c r="X4047">
        <v>4640</v>
      </c>
      <c r="Y4047">
        <v>1229029</v>
      </c>
      <c r="Z4047">
        <v>153</v>
      </c>
      <c r="AA4047">
        <v>303</v>
      </c>
      <c r="AB4047">
        <v>4542</v>
      </c>
      <c r="AC4047">
        <v>1374424</v>
      </c>
      <c r="AD4047">
        <v>51</v>
      </c>
      <c r="AE4047">
        <v>329</v>
      </c>
      <c r="AF4047">
        <v>4507</v>
      </c>
      <c r="AG4047">
        <v>1482500</v>
      </c>
      <c r="AH4047">
        <v>23</v>
      </c>
      <c r="AI4047">
        <v>375</v>
      </c>
      <c r="AJ4047">
        <v>4160</v>
      </c>
      <c r="AK4047">
        <v>1560060</v>
      </c>
      <c r="AL4047">
        <v>24</v>
      </c>
      <c r="AM4047">
        <v>462</v>
      </c>
      <c r="AN4047">
        <v>4153</v>
      </c>
      <c r="AO4047">
        <v>1917847</v>
      </c>
      <c r="AP4047">
        <v>4</v>
      </c>
      <c r="AQ4047">
        <v>664</v>
      </c>
      <c r="AR4047">
        <v>4065</v>
      </c>
      <c r="AS4047">
        <v>2700680</v>
      </c>
      <c r="AU4047">
        <v>930</v>
      </c>
    </row>
    <row r="4048" spans="1:47" x14ac:dyDescent="0.2">
      <c r="A4048" s="51">
        <v>43039</v>
      </c>
      <c r="AH4048" s="55">
        <v>7</v>
      </c>
      <c r="AI4048" s="55">
        <v>399</v>
      </c>
      <c r="AJ4048" s="55">
        <v>4100</v>
      </c>
      <c r="AK4048" s="55">
        <v>1635900</v>
      </c>
      <c r="AL4048" s="55">
        <v>50</v>
      </c>
      <c r="AM4048" s="55">
        <v>430</v>
      </c>
      <c r="AN4048" s="55">
        <v>4156</v>
      </c>
      <c r="AO4048" s="55">
        <v>1786900</v>
      </c>
      <c r="AP4048" s="55">
        <v>2</v>
      </c>
      <c r="AQ4048" s="55">
        <v>524</v>
      </c>
      <c r="AR4048" s="55">
        <v>4200</v>
      </c>
      <c r="AS4048" s="55">
        <v>2200800</v>
      </c>
      <c r="AT4048" s="55"/>
      <c r="AU4048" s="55">
        <v>9</v>
      </c>
    </row>
    <row r="4049" spans="1:47" x14ac:dyDescent="0.2">
      <c r="A4049" s="51">
        <v>43011</v>
      </c>
      <c r="B4049">
        <v>16</v>
      </c>
      <c r="C4049">
        <v>125</v>
      </c>
      <c r="D4049">
        <v>4750</v>
      </c>
      <c r="E4049">
        <v>598650</v>
      </c>
      <c r="F4049">
        <v>39</v>
      </c>
      <c r="G4049">
        <v>145</v>
      </c>
      <c r="H4049">
        <v>5000</v>
      </c>
      <c r="I4049">
        <v>726405</v>
      </c>
      <c r="J4049">
        <v>73</v>
      </c>
      <c r="K4049">
        <v>166</v>
      </c>
      <c r="L4049">
        <v>5038</v>
      </c>
      <c r="M4049">
        <v>834800</v>
      </c>
      <c r="N4049">
        <v>280</v>
      </c>
      <c r="O4049">
        <v>195</v>
      </c>
      <c r="P4049">
        <v>5027</v>
      </c>
      <c r="Q4049">
        <v>984088</v>
      </c>
      <c r="R4049">
        <v>196</v>
      </c>
      <c r="S4049">
        <v>228</v>
      </c>
      <c r="T4049">
        <v>4805</v>
      </c>
      <c r="U4049">
        <v>1093280</v>
      </c>
      <c r="V4049">
        <v>49</v>
      </c>
      <c r="W4049">
        <v>266</v>
      </c>
      <c r="X4049">
        <v>4567</v>
      </c>
      <c r="Y4049">
        <v>1234939</v>
      </c>
      <c r="Z4049">
        <v>241</v>
      </c>
      <c r="AA4049">
        <v>300</v>
      </c>
      <c r="AB4049">
        <v>4425</v>
      </c>
      <c r="AC4049">
        <v>1327760</v>
      </c>
      <c r="AD4049">
        <v>109</v>
      </c>
      <c r="AE4049">
        <v>340</v>
      </c>
      <c r="AF4049">
        <v>4400</v>
      </c>
      <c r="AG4049">
        <v>1494944</v>
      </c>
      <c r="AL4049">
        <v>32</v>
      </c>
      <c r="AM4049">
        <v>421</v>
      </c>
      <c r="AN4049">
        <v>4320</v>
      </c>
      <c r="AO4049">
        <v>1817640</v>
      </c>
      <c r="AP4049">
        <v>11</v>
      </c>
      <c r="AQ4049">
        <v>637</v>
      </c>
      <c r="AR4049">
        <v>3892</v>
      </c>
      <c r="AS4049">
        <v>2487020</v>
      </c>
      <c r="AT4049">
        <v>317</v>
      </c>
      <c r="AU4049">
        <v>187</v>
      </c>
    </row>
    <row r="4050" spans="1:47" x14ac:dyDescent="0.2">
      <c r="A4050" s="51">
        <v>43018</v>
      </c>
      <c r="B4050">
        <v>27</v>
      </c>
      <c r="C4050">
        <v>112</v>
      </c>
      <c r="D4050">
        <v>4700</v>
      </c>
      <c r="E4050">
        <v>530178</v>
      </c>
      <c r="F4050">
        <v>60</v>
      </c>
      <c r="G4050">
        <v>134</v>
      </c>
      <c r="H4050">
        <v>4600</v>
      </c>
      <c r="I4050">
        <v>613413</v>
      </c>
      <c r="J4050">
        <v>99</v>
      </c>
      <c r="K4050">
        <v>166</v>
      </c>
      <c r="L4050">
        <v>5017</v>
      </c>
      <c r="M4050">
        <v>832822</v>
      </c>
      <c r="N4050">
        <v>406</v>
      </c>
      <c r="O4050">
        <v>198</v>
      </c>
      <c r="P4050">
        <v>4842</v>
      </c>
      <c r="Q4050">
        <v>960347</v>
      </c>
      <c r="R4050">
        <v>309</v>
      </c>
      <c r="S4050">
        <v>236</v>
      </c>
      <c r="T4050">
        <v>4793</v>
      </c>
      <c r="U4050">
        <v>1127646</v>
      </c>
      <c r="V4050">
        <v>60</v>
      </c>
      <c r="W4050">
        <v>262</v>
      </c>
      <c r="X4050">
        <v>4633</v>
      </c>
      <c r="Y4050">
        <v>1211873</v>
      </c>
      <c r="Z4050">
        <v>104</v>
      </c>
      <c r="AA4050">
        <v>294</v>
      </c>
      <c r="AB4050">
        <v>4458</v>
      </c>
      <c r="AC4050">
        <v>1308780</v>
      </c>
      <c r="AD4050">
        <v>101</v>
      </c>
      <c r="AE4050">
        <v>330</v>
      </c>
      <c r="AF4050">
        <v>4225</v>
      </c>
      <c r="AG4050">
        <v>1394122</v>
      </c>
      <c r="AH4050">
        <v>17</v>
      </c>
      <c r="AI4050">
        <v>383</v>
      </c>
      <c r="AJ4050">
        <v>4300</v>
      </c>
      <c r="AK4050">
        <v>1647659</v>
      </c>
      <c r="AL4050">
        <v>3</v>
      </c>
      <c r="AM4050">
        <v>530</v>
      </c>
      <c r="AN4050">
        <v>4377</v>
      </c>
      <c r="AO4050">
        <v>2312027</v>
      </c>
      <c r="AP4050">
        <v>2</v>
      </c>
      <c r="AQ4050">
        <v>644</v>
      </c>
      <c r="AR4050">
        <v>4205</v>
      </c>
      <c r="AS4050">
        <v>2710370</v>
      </c>
      <c r="AT4050">
        <v>258</v>
      </c>
      <c r="AU4050">
        <v>210</v>
      </c>
    </row>
    <row r="4051" spans="1:47" x14ac:dyDescent="0.2">
      <c r="A4051" s="51">
        <v>43025</v>
      </c>
      <c r="B4051">
        <v>15</v>
      </c>
      <c r="C4051">
        <v>116</v>
      </c>
      <c r="D4051">
        <v>4600</v>
      </c>
      <c r="E4051">
        <v>545200</v>
      </c>
      <c r="J4051">
        <v>74</v>
      </c>
      <c r="K4051">
        <v>170</v>
      </c>
      <c r="L4051">
        <v>4988</v>
      </c>
      <c r="M4051">
        <v>844578</v>
      </c>
      <c r="N4051">
        <v>265</v>
      </c>
      <c r="O4051">
        <v>203</v>
      </c>
      <c r="P4051">
        <v>4792</v>
      </c>
      <c r="Q4051">
        <v>987309</v>
      </c>
      <c r="R4051">
        <v>293</v>
      </c>
      <c r="S4051">
        <v>234</v>
      </c>
      <c r="T4051">
        <v>4931</v>
      </c>
      <c r="U4051">
        <v>1152004</v>
      </c>
      <c r="V4051">
        <v>44</v>
      </c>
      <c r="W4051">
        <v>277</v>
      </c>
      <c r="X4051">
        <v>4650</v>
      </c>
      <c r="Y4051">
        <v>1290164</v>
      </c>
      <c r="Z4051">
        <v>114</v>
      </c>
      <c r="AA4051">
        <v>295</v>
      </c>
      <c r="AB4051">
        <v>4517</v>
      </c>
      <c r="AC4051">
        <v>1336269</v>
      </c>
      <c r="AD4051">
        <v>101</v>
      </c>
      <c r="AE4051">
        <v>339</v>
      </c>
      <c r="AF4051">
        <v>4442</v>
      </c>
      <c r="AG4051">
        <v>1507052</v>
      </c>
      <c r="AH4051">
        <v>15</v>
      </c>
      <c r="AI4051">
        <v>392</v>
      </c>
      <c r="AJ4051">
        <v>4400</v>
      </c>
      <c r="AK4051">
        <v>1723040</v>
      </c>
      <c r="AL4051">
        <v>47</v>
      </c>
      <c r="AM4051">
        <v>406</v>
      </c>
      <c r="AN4051">
        <v>4175</v>
      </c>
      <c r="AO4051">
        <v>1780762</v>
      </c>
      <c r="AP4051">
        <v>3</v>
      </c>
      <c r="AQ4051">
        <v>637</v>
      </c>
      <c r="AR4051">
        <v>4167</v>
      </c>
      <c r="AS4051">
        <v>2655827</v>
      </c>
      <c r="AT4051">
        <v>149</v>
      </c>
      <c r="AU4051">
        <v>150</v>
      </c>
    </row>
    <row r="4052" spans="1:47" x14ac:dyDescent="0.2">
      <c r="A4052" s="51">
        <v>43032</v>
      </c>
      <c r="F4052">
        <v>128</v>
      </c>
      <c r="G4052">
        <v>141</v>
      </c>
      <c r="H4052">
        <v>4567</v>
      </c>
      <c r="I4052">
        <v>653478</v>
      </c>
      <c r="J4052">
        <v>193</v>
      </c>
      <c r="K4052">
        <v>162</v>
      </c>
      <c r="L4052">
        <v>4800</v>
      </c>
      <c r="M4052">
        <v>776600</v>
      </c>
      <c r="N4052">
        <v>389</v>
      </c>
      <c r="O4052">
        <v>200</v>
      </c>
      <c r="P4052">
        <v>4835</v>
      </c>
      <c r="Q4052">
        <v>972945</v>
      </c>
      <c r="R4052">
        <v>240</v>
      </c>
      <c r="S4052">
        <v>235</v>
      </c>
      <c r="T4052">
        <v>4657</v>
      </c>
      <c r="U4052">
        <v>1101539</v>
      </c>
      <c r="Z4052">
        <v>96</v>
      </c>
      <c r="AA4052">
        <v>302</v>
      </c>
      <c r="AB4052">
        <v>4483</v>
      </c>
      <c r="AC4052">
        <v>1353866</v>
      </c>
      <c r="AD4052">
        <v>138</v>
      </c>
      <c r="AE4052">
        <v>337</v>
      </c>
      <c r="AF4052">
        <v>4292</v>
      </c>
      <c r="AG4052">
        <v>1446404</v>
      </c>
      <c r="AH4052">
        <v>19</v>
      </c>
      <c r="AI4052">
        <v>364</v>
      </c>
      <c r="AJ4052">
        <v>3925</v>
      </c>
      <c r="AK4052">
        <v>1419937</v>
      </c>
      <c r="AL4052">
        <v>14</v>
      </c>
      <c r="AM4052">
        <v>447</v>
      </c>
      <c r="AN4052">
        <v>4260</v>
      </c>
      <c r="AO4052">
        <v>1905766</v>
      </c>
      <c r="AP4052">
        <v>3</v>
      </c>
      <c r="AQ4052">
        <v>647</v>
      </c>
      <c r="AR4052">
        <v>4167</v>
      </c>
      <c r="AS4052">
        <v>2697533</v>
      </c>
      <c r="AT4052">
        <v>262</v>
      </c>
      <c r="AU4052">
        <v>636</v>
      </c>
    </row>
    <row r="4053" spans="1:47" x14ac:dyDescent="0.2">
      <c r="A4053" s="51">
        <v>43039</v>
      </c>
      <c r="J4053">
        <v>162</v>
      </c>
      <c r="K4053">
        <v>162</v>
      </c>
      <c r="L4053">
        <v>4638</v>
      </c>
      <c r="M4053">
        <v>734630</v>
      </c>
      <c r="N4053">
        <v>264</v>
      </c>
      <c r="O4053">
        <v>202</v>
      </c>
      <c r="P4053">
        <v>4658</v>
      </c>
      <c r="Q4053">
        <v>935766</v>
      </c>
      <c r="R4053">
        <v>325</v>
      </c>
      <c r="S4053">
        <v>239</v>
      </c>
      <c r="T4053">
        <v>4500</v>
      </c>
      <c r="U4053">
        <v>1080191</v>
      </c>
      <c r="V4053">
        <v>76</v>
      </c>
      <c r="W4053">
        <v>262</v>
      </c>
      <c r="X4053">
        <v>4488</v>
      </c>
      <c r="Y4053">
        <v>1175295</v>
      </c>
      <c r="Z4053">
        <v>128</v>
      </c>
      <c r="AA4053">
        <v>297</v>
      </c>
      <c r="AB4053">
        <v>4264</v>
      </c>
      <c r="AC4053">
        <v>1283175</v>
      </c>
      <c r="AD4053">
        <v>54</v>
      </c>
      <c r="AE4053">
        <v>337</v>
      </c>
      <c r="AF4053">
        <v>4317</v>
      </c>
      <c r="AG4053">
        <v>1454326</v>
      </c>
      <c r="AL4053">
        <v>20</v>
      </c>
      <c r="AM4053">
        <v>426</v>
      </c>
      <c r="AN4053">
        <v>4000</v>
      </c>
      <c r="AO4053">
        <v>1751220</v>
      </c>
      <c r="AP4053">
        <v>20</v>
      </c>
      <c r="AQ4053">
        <v>444</v>
      </c>
      <c r="AR4053">
        <v>4125</v>
      </c>
      <c r="AS4053">
        <v>1840853</v>
      </c>
      <c r="AT4053">
        <v>166</v>
      </c>
      <c r="AU4053">
        <v>362</v>
      </c>
    </row>
    <row r="4054" spans="1:47" x14ac:dyDescent="0.2">
      <c r="A4054" s="51"/>
    </row>
    <row r="4055" spans="1:47" x14ac:dyDescent="0.2">
      <c r="A4055" s="51">
        <v>43041</v>
      </c>
      <c r="B4055" s="54">
        <v>1</v>
      </c>
      <c r="C4055" s="54">
        <v>110</v>
      </c>
      <c r="D4055" s="54">
        <v>4008</v>
      </c>
      <c r="E4055">
        <v>528000</v>
      </c>
      <c r="F4055" s="54"/>
      <c r="J4055">
        <v>81</v>
      </c>
      <c r="K4055">
        <v>169</v>
      </c>
      <c r="L4055">
        <v>4921</v>
      </c>
      <c r="M4055">
        <v>832979</v>
      </c>
      <c r="N4055">
        <v>60</v>
      </c>
      <c r="O4055">
        <v>198</v>
      </c>
      <c r="P4055">
        <v>4888</v>
      </c>
      <c r="Q4055">
        <v>967162</v>
      </c>
      <c r="R4055">
        <v>79</v>
      </c>
      <c r="S4055">
        <v>230</v>
      </c>
      <c r="T4055">
        <v>4875</v>
      </c>
      <c r="U4055">
        <v>1121350</v>
      </c>
      <c r="V4055">
        <v>41</v>
      </c>
      <c r="W4055">
        <v>270</v>
      </c>
      <c r="X4055">
        <v>4600</v>
      </c>
      <c r="Y4055">
        <v>1244750</v>
      </c>
      <c r="Z4055">
        <v>48</v>
      </c>
      <c r="AA4055">
        <v>303</v>
      </c>
      <c r="AB4055">
        <v>4647</v>
      </c>
      <c r="AC4055">
        <v>1409193</v>
      </c>
      <c r="AD4055">
        <v>39</v>
      </c>
      <c r="AE4055">
        <v>332</v>
      </c>
      <c r="AF4055">
        <v>4550</v>
      </c>
      <c r="AG4055">
        <v>1508380</v>
      </c>
      <c r="AH4055">
        <v>138</v>
      </c>
      <c r="AI4055">
        <v>382</v>
      </c>
      <c r="AJ4055">
        <v>4330</v>
      </c>
      <c r="AK4055">
        <v>1652827</v>
      </c>
      <c r="AL4055">
        <v>26</v>
      </c>
      <c r="AM4055">
        <v>428</v>
      </c>
      <c r="AN4055">
        <v>4230</v>
      </c>
      <c r="AO4055">
        <v>1808750</v>
      </c>
      <c r="AP4055">
        <v>2</v>
      </c>
      <c r="AQ4055">
        <v>619</v>
      </c>
      <c r="AR4055">
        <v>3980</v>
      </c>
      <c r="AS4055">
        <v>2459960</v>
      </c>
      <c r="AU4055">
        <v>515</v>
      </c>
    </row>
    <row r="4056" spans="1:47" x14ac:dyDescent="0.2">
      <c r="A4056" s="51">
        <v>43046</v>
      </c>
      <c r="AH4056">
        <v>1</v>
      </c>
      <c r="AI4056">
        <v>380</v>
      </c>
      <c r="AJ4056">
        <v>4000</v>
      </c>
      <c r="AK4056">
        <v>1520000</v>
      </c>
      <c r="AP4056">
        <v>5</v>
      </c>
      <c r="AQ4056">
        <v>558</v>
      </c>
      <c r="AR4056">
        <v>4124</v>
      </c>
      <c r="AS4056">
        <v>2302184</v>
      </c>
      <c r="AU4056">
        <v>18</v>
      </c>
    </row>
    <row r="4057" spans="1:47" x14ac:dyDescent="0.2">
      <c r="A4057" s="51">
        <v>43048</v>
      </c>
      <c r="J4057">
        <v>73</v>
      </c>
      <c r="K4057">
        <v>164</v>
      </c>
      <c r="L4057">
        <v>5075</v>
      </c>
      <c r="M4057">
        <v>833012</v>
      </c>
      <c r="N4057">
        <v>118</v>
      </c>
      <c r="O4057">
        <v>200</v>
      </c>
      <c r="P4057">
        <v>4869</v>
      </c>
      <c r="Q4057">
        <v>972431</v>
      </c>
      <c r="R4057">
        <v>224</v>
      </c>
      <c r="S4057">
        <v>236</v>
      </c>
      <c r="T4057">
        <v>4781</v>
      </c>
      <c r="U4057">
        <v>1130073</v>
      </c>
      <c r="V4057">
        <v>87</v>
      </c>
      <c r="W4057">
        <v>265</v>
      </c>
      <c r="X4057">
        <v>4565</v>
      </c>
      <c r="Y4057">
        <v>1210972</v>
      </c>
      <c r="Z4057">
        <v>70</v>
      </c>
      <c r="AA4057">
        <v>293</v>
      </c>
      <c r="AB4057">
        <v>4470</v>
      </c>
      <c r="AC4057">
        <v>1307300</v>
      </c>
      <c r="AD4057">
        <v>47</v>
      </c>
      <c r="AE4057">
        <v>331</v>
      </c>
      <c r="AF4057">
        <v>4310</v>
      </c>
      <c r="AG4057">
        <v>1427260</v>
      </c>
      <c r="AL4057">
        <v>21</v>
      </c>
      <c r="AM4057">
        <v>453</v>
      </c>
      <c r="AN4057">
        <v>4133</v>
      </c>
      <c r="AO4057">
        <v>1869453</v>
      </c>
      <c r="AP4057">
        <v>5</v>
      </c>
      <c r="AQ4057">
        <v>619</v>
      </c>
      <c r="AR4057">
        <v>4146</v>
      </c>
      <c r="AS4057">
        <v>2560836</v>
      </c>
      <c r="AU4057">
        <v>499</v>
      </c>
    </row>
    <row r="4058" spans="1:47" x14ac:dyDescent="0.2">
      <c r="A4058" s="51">
        <v>43053</v>
      </c>
      <c r="R4058">
        <v>21</v>
      </c>
      <c r="S4058">
        <v>225</v>
      </c>
      <c r="T4058">
        <v>4800</v>
      </c>
      <c r="U4058">
        <v>1080000</v>
      </c>
      <c r="V4058">
        <v>22</v>
      </c>
      <c r="W4058">
        <v>256</v>
      </c>
      <c r="X4058">
        <v>4650</v>
      </c>
      <c r="Y4058">
        <v>1190400</v>
      </c>
      <c r="AD4058">
        <v>18</v>
      </c>
      <c r="AE4058">
        <v>336</v>
      </c>
      <c r="AF4058">
        <v>4480</v>
      </c>
      <c r="AG4058">
        <v>1505280</v>
      </c>
      <c r="AL4058">
        <v>23</v>
      </c>
      <c r="AM4058">
        <v>466</v>
      </c>
      <c r="AN4058">
        <v>4240</v>
      </c>
      <c r="AO4058">
        <v>1973780</v>
      </c>
      <c r="AU4058">
        <v>42</v>
      </c>
    </row>
    <row r="4059" spans="1:47" x14ac:dyDescent="0.2">
      <c r="A4059" s="51">
        <v>43055</v>
      </c>
      <c r="J4059">
        <v>27</v>
      </c>
      <c r="K4059">
        <v>168</v>
      </c>
      <c r="L4059">
        <v>4925</v>
      </c>
      <c r="M4059">
        <v>827150</v>
      </c>
      <c r="N4059">
        <v>240</v>
      </c>
      <c r="O4059">
        <v>197</v>
      </c>
      <c r="P4059">
        <v>5073</v>
      </c>
      <c r="Q4059">
        <v>998427</v>
      </c>
      <c r="R4059">
        <v>122</v>
      </c>
      <c r="S4059">
        <v>236</v>
      </c>
      <c r="T4059">
        <v>4871</v>
      </c>
      <c r="U4059">
        <v>1148321</v>
      </c>
      <c r="V4059">
        <v>229</v>
      </c>
      <c r="W4059">
        <v>258</v>
      </c>
      <c r="X4059">
        <v>4964</v>
      </c>
      <c r="Y4059">
        <v>1280791</v>
      </c>
      <c r="Z4059">
        <v>88</v>
      </c>
      <c r="AA4059">
        <v>299</v>
      </c>
      <c r="AB4059">
        <v>4536</v>
      </c>
      <c r="AC4059">
        <v>1357336</v>
      </c>
      <c r="AD4059">
        <v>19</v>
      </c>
      <c r="AE4059">
        <v>339</v>
      </c>
      <c r="AF4059">
        <v>4540</v>
      </c>
      <c r="AG4059">
        <v>1539060</v>
      </c>
      <c r="AH4059">
        <v>5</v>
      </c>
      <c r="AI4059">
        <v>392</v>
      </c>
      <c r="AJ4059">
        <v>3800</v>
      </c>
      <c r="AK4059">
        <v>1489600</v>
      </c>
      <c r="AL4059">
        <v>16</v>
      </c>
      <c r="AM4059">
        <v>440</v>
      </c>
      <c r="AN4059">
        <v>4340</v>
      </c>
      <c r="AO4059">
        <v>1904670</v>
      </c>
      <c r="AU4059">
        <v>681</v>
      </c>
    </row>
    <row r="4060" spans="1:47" x14ac:dyDescent="0.2">
      <c r="A4060" s="51">
        <v>43060</v>
      </c>
      <c r="AL4060">
        <v>16</v>
      </c>
      <c r="AM4060">
        <v>450</v>
      </c>
      <c r="AN4060">
        <v>4310</v>
      </c>
      <c r="AO4060">
        <v>1941680</v>
      </c>
      <c r="AU4060">
        <v>27</v>
      </c>
    </row>
    <row r="4061" spans="1:47" x14ac:dyDescent="0.2">
      <c r="A4061" s="51">
        <v>43062</v>
      </c>
      <c r="B4061">
        <v>1</v>
      </c>
      <c r="C4061">
        <v>96</v>
      </c>
      <c r="D4061">
        <v>2900</v>
      </c>
      <c r="E4061">
        <v>278400</v>
      </c>
      <c r="F4061">
        <v>44</v>
      </c>
      <c r="G4061">
        <v>142</v>
      </c>
      <c r="H4061">
        <v>4800</v>
      </c>
      <c r="I4061">
        <v>682000</v>
      </c>
      <c r="J4061">
        <v>118</v>
      </c>
      <c r="K4061">
        <v>164</v>
      </c>
      <c r="L4061">
        <v>4764</v>
      </c>
      <c r="M4061">
        <v>782000</v>
      </c>
      <c r="N4061">
        <v>211</v>
      </c>
      <c r="O4061">
        <v>195</v>
      </c>
      <c r="P4061">
        <v>4800</v>
      </c>
      <c r="Q4061">
        <v>951080</v>
      </c>
      <c r="R4061">
        <v>173</v>
      </c>
      <c r="S4061">
        <v>229</v>
      </c>
      <c r="T4061">
        <v>4794</v>
      </c>
      <c r="U4061">
        <v>1099531</v>
      </c>
      <c r="V4061">
        <v>158</v>
      </c>
      <c r="W4061">
        <v>267</v>
      </c>
      <c r="X4061">
        <v>4628</v>
      </c>
      <c r="Y4061">
        <v>1236233</v>
      </c>
      <c r="Z4061">
        <v>261</v>
      </c>
      <c r="AA4061">
        <v>295</v>
      </c>
      <c r="AB4061">
        <v>4538</v>
      </c>
      <c r="AC4061">
        <v>1338998</v>
      </c>
      <c r="AD4061">
        <v>204</v>
      </c>
      <c r="AE4061">
        <v>336</v>
      </c>
      <c r="AF4061">
        <v>4316</v>
      </c>
      <c r="AG4061">
        <v>1452152</v>
      </c>
      <c r="AH4061">
        <v>24</v>
      </c>
      <c r="AI4061">
        <v>390</v>
      </c>
      <c r="AJ4061">
        <v>4100</v>
      </c>
      <c r="AK4061">
        <v>1598200</v>
      </c>
      <c r="AP4061">
        <v>5</v>
      </c>
      <c r="AQ4061">
        <v>666</v>
      </c>
      <c r="AR4061">
        <v>4180</v>
      </c>
      <c r="AS4061">
        <v>2784160</v>
      </c>
      <c r="AT4061">
        <v>22</v>
      </c>
      <c r="AU4061">
        <v>973</v>
      </c>
    </row>
    <row r="4062" spans="1:47" x14ac:dyDescent="0.2">
      <c r="A4062" s="51">
        <v>43067</v>
      </c>
      <c r="AH4062">
        <v>8</v>
      </c>
      <c r="AI4062">
        <v>395</v>
      </c>
      <c r="AJ4062">
        <v>4040</v>
      </c>
      <c r="AK4062">
        <v>1595800</v>
      </c>
      <c r="AL4062">
        <v>29</v>
      </c>
      <c r="AM4062">
        <v>435</v>
      </c>
      <c r="AN4062">
        <v>4187</v>
      </c>
      <c r="AO4062">
        <v>1822813</v>
      </c>
      <c r="AU4062">
        <v>8</v>
      </c>
    </row>
    <row r="4063" spans="1:47" x14ac:dyDescent="0.2">
      <c r="A4063" s="51">
        <v>43069</v>
      </c>
      <c r="F4063">
        <v>24</v>
      </c>
      <c r="G4063">
        <v>131</v>
      </c>
      <c r="H4063">
        <v>4750</v>
      </c>
      <c r="I4063">
        <v>622250</v>
      </c>
      <c r="J4063">
        <v>88</v>
      </c>
      <c r="K4063">
        <v>168</v>
      </c>
      <c r="L4063">
        <v>4810</v>
      </c>
      <c r="M4063">
        <v>808770</v>
      </c>
      <c r="N4063">
        <v>84</v>
      </c>
      <c r="O4063">
        <v>196</v>
      </c>
      <c r="P4063">
        <v>4788</v>
      </c>
      <c r="Q4063">
        <v>936275</v>
      </c>
      <c r="R4063">
        <v>66</v>
      </c>
      <c r="S4063">
        <v>238</v>
      </c>
      <c r="T4063">
        <v>4750</v>
      </c>
      <c r="U4063">
        <v>1129933</v>
      </c>
      <c r="V4063">
        <v>186</v>
      </c>
      <c r="W4063">
        <v>262</v>
      </c>
      <c r="X4063">
        <v>4685</v>
      </c>
      <c r="Y4063">
        <v>1227270</v>
      </c>
      <c r="Z4063">
        <v>177</v>
      </c>
      <c r="AA4063">
        <v>297</v>
      </c>
      <c r="AB4063">
        <v>4296</v>
      </c>
      <c r="AC4063">
        <v>1276993</v>
      </c>
      <c r="AD4063">
        <v>59</v>
      </c>
      <c r="AE4063">
        <v>340</v>
      </c>
      <c r="AF4063">
        <v>4208</v>
      </c>
      <c r="AG4063">
        <v>1431852</v>
      </c>
      <c r="AH4063">
        <v>52</v>
      </c>
      <c r="AI4063">
        <v>375</v>
      </c>
      <c r="AJ4063">
        <v>4220</v>
      </c>
      <c r="AK4063">
        <v>1581567</v>
      </c>
      <c r="AP4063">
        <v>4</v>
      </c>
      <c r="AQ4063">
        <v>644</v>
      </c>
      <c r="AR4063">
        <v>4105</v>
      </c>
      <c r="AS4063">
        <v>2647440</v>
      </c>
      <c r="AT4063">
        <v>22</v>
      </c>
      <c r="AU4063">
        <v>966</v>
      </c>
    </row>
    <row r="4064" spans="1:47" x14ac:dyDescent="0.2">
      <c r="A4064" s="51">
        <v>43046</v>
      </c>
      <c r="B4064">
        <v>3</v>
      </c>
      <c r="C4064">
        <v>117</v>
      </c>
      <c r="D4064">
        <v>4700</v>
      </c>
      <c r="E4064">
        <v>551467</v>
      </c>
      <c r="F4064">
        <v>29</v>
      </c>
      <c r="G4064">
        <v>140</v>
      </c>
      <c r="H4064">
        <v>4800</v>
      </c>
      <c r="I4064">
        <v>672000</v>
      </c>
      <c r="J4064">
        <v>152</v>
      </c>
      <c r="K4064">
        <v>169</v>
      </c>
      <c r="L4064">
        <v>4825</v>
      </c>
      <c r="M4064">
        <v>816127</v>
      </c>
      <c r="N4064">
        <v>274</v>
      </c>
      <c r="O4064">
        <v>203</v>
      </c>
      <c r="P4064">
        <v>4843</v>
      </c>
      <c r="Q4064">
        <v>987955</v>
      </c>
      <c r="R4064">
        <v>163</v>
      </c>
      <c r="S4064">
        <v>237</v>
      </c>
      <c r="T4064">
        <v>4850</v>
      </c>
      <c r="U4064">
        <v>1149497</v>
      </c>
      <c r="Z4064">
        <v>81</v>
      </c>
      <c r="AA4064">
        <v>299</v>
      </c>
      <c r="AB4064">
        <v>4363</v>
      </c>
      <c r="AC4064">
        <v>1303063</v>
      </c>
      <c r="AD4064">
        <v>19</v>
      </c>
      <c r="AE4064">
        <v>323</v>
      </c>
      <c r="AF4064">
        <v>4300</v>
      </c>
      <c r="AG4064">
        <v>1389126</v>
      </c>
      <c r="AP4064">
        <v>6</v>
      </c>
      <c r="AQ4064">
        <v>654</v>
      </c>
      <c r="AR4064">
        <v>4067</v>
      </c>
      <c r="AS4064">
        <v>2679533</v>
      </c>
      <c r="AT4064">
        <v>167</v>
      </c>
      <c r="AU4064">
        <v>604</v>
      </c>
    </row>
    <row r="4065" spans="1:47" x14ac:dyDescent="0.2">
      <c r="A4065" s="51">
        <v>43053</v>
      </c>
      <c r="B4065">
        <v>3</v>
      </c>
      <c r="C4065">
        <v>125</v>
      </c>
      <c r="D4065">
        <v>4700</v>
      </c>
      <c r="E4065">
        <v>585933</v>
      </c>
      <c r="F4065">
        <v>43</v>
      </c>
      <c r="G4065">
        <v>140</v>
      </c>
      <c r="H4065">
        <v>4800</v>
      </c>
      <c r="I4065">
        <v>673521</v>
      </c>
      <c r="J4065">
        <v>65</v>
      </c>
      <c r="K4065">
        <v>162</v>
      </c>
      <c r="L4065">
        <v>4838</v>
      </c>
      <c r="M4065">
        <v>786589</v>
      </c>
      <c r="N4065">
        <v>420</v>
      </c>
      <c r="O4065">
        <v>204</v>
      </c>
      <c r="P4065">
        <v>4973</v>
      </c>
      <c r="Q4065">
        <v>1019952</v>
      </c>
      <c r="R4065">
        <v>83</v>
      </c>
      <c r="S4065">
        <v>224</v>
      </c>
      <c r="T4065">
        <v>4840</v>
      </c>
      <c r="U4065">
        <v>1094631</v>
      </c>
      <c r="Z4065">
        <v>18</v>
      </c>
      <c r="AA4065">
        <v>318</v>
      </c>
      <c r="AB4065">
        <v>4300</v>
      </c>
      <c r="AC4065">
        <v>1369311</v>
      </c>
      <c r="AP4065">
        <v>3</v>
      </c>
      <c r="AQ4065">
        <v>605</v>
      </c>
      <c r="AR4065">
        <v>4030</v>
      </c>
      <c r="AS4065">
        <v>2441173</v>
      </c>
      <c r="AT4065">
        <v>202</v>
      </c>
      <c r="AU4065">
        <v>470</v>
      </c>
    </row>
    <row r="4066" spans="1:47" x14ac:dyDescent="0.2">
      <c r="A4066" s="51">
        <v>43060</v>
      </c>
      <c r="F4066">
        <v>92</v>
      </c>
      <c r="G4066">
        <v>144</v>
      </c>
      <c r="H4066">
        <v>4833</v>
      </c>
      <c r="I4066">
        <v>704726</v>
      </c>
      <c r="J4066">
        <v>75</v>
      </c>
      <c r="K4066">
        <v>158</v>
      </c>
      <c r="L4066">
        <v>4800</v>
      </c>
      <c r="M4066">
        <v>756187</v>
      </c>
      <c r="N4066">
        <v>372</v>
      </c>
      <c r="O4066">
        <v>202</v>
      </c>
      <c r="P4066">
        <v>4729</v>
      </c>
      <c r="Q4066">
        <v>956575</v>
      </c>
      <c r="R4066">
        <v>184</v>
      </c>
      <c r="S4066">
        <v>234</v>
      </c>
      <c r="T4066">
        <v>4656</v>
      </c>
      <c r="U4066">
        <v>1107670</v>
      </c>
      <c r="Z4066">
        <v>20</v>
      </c>
      <c r="AA4066">
        <v>283</v>
      </c>
      <c r="AB4066">
        <v>4550</v>
      </c>
      <c r="AC4066">
        <v>1289470</v>
      </c>
      <c r="AD4066">
        <v>18</v>
      </c>
      <c r="AE4066">
        <v>331</v>
      </c>
      <c r="AF4066">
        <v>4450</v>
      </c>
      <c r="AG4066">
        <v>1473444</v>
      </c>
      <c r="AL4066">
        <v>14</v>
      </c>
      <c r="AM4066">
        <v>424</v>
      </c>
      <c r="AN4066">
        <v>4278</v>
      </c>
      <c r="AO4066">
        <v>1747526</v>
      </c>
      <c r="AP4066">
        <v>7</v>
      </c>
      <c r="AQ4066">
        <v>600</v>
      </c>
      <c r="AR4066">
        <v>4283</v>
      </c>
      <c r="AS4066">
        <v>2562206</v>
      </c>
      <c r="AT4066">
        <v>119</v>
      </c>
      <c r="AU4066">
        <v>911</v>
      </c>
    </row>
    <row r="4067" spans="1:47" x14ac:dyDescent="0.2">
      <c r="A4067" s="51">
        <v>43067</v>
      </c>
      <c r="J4067">
        <v>205</v>
      </c>
      <c r="K4067">
        <v>169</v>
      </c>
      <c r="L4067">
        <v>4800</v>
      </c>
      <c r="M4067">
        <v>808296</v>
      </c>
      <c r="N4067">
        <v>286</v>
      </c>
      <c r="O4067">
        <v>200</v>
      </c>
      <c r="P4067">
        <v>4815</v>
      </c>
      <c r="Q4067">
        <v>972895</v>
      </c>
      <c r="R4067">
        <v>326</v>
      </c>
      <c r="S4067">
        <v>232</v>
      </c>
      <c r="T4067">
        <v>4700</v>
      </c>
      <c r="U4067">
        <v>1102809</v>
      </c>
      <c r="Z4067">
        <v>49</v>
      </c>
      <c r="AA4067">
        <v>306</v>
      </c>
      <c r="AB4067">
        <v>4375</v>
      </c>
      <c r="AC4067">
        <v>1338874</v>
      </c>
      <c r="AD4067">
        <v>112</v>
      </c>
      <c r="AE4067">
        <v>342</v>
      </c>
      <c r="AF4067">
        <v>4198</v>
      </c>
      <c r="AG4067">
        <v>1435616</v>
      </c>
      <c r="AL4067">
        <v>3</v>
      </c>
      <c r="AM4067">
        <v>569</v>
      </c>
      <c r="AN4067">
        <v>4140</v>
      </c>
      <c r="AO4067">
        <v>2361867</v>
      </c>
      <c r="AP4067">
        <v>6</v>
      </c>
      <c r="AQ4067">
        <v>593</v>
      </c>
      <c r="AR4067">
        <v>4237</v>
      </c>
      <c r="AS4067">
        <v>2499123</v>
      </c>
      <c r="AT4067">
        <v>257</v>
      </c>
      <c r="AU4067">
        <v>442</v>
      </c>
    </row>
    <row r="4068" spans="1:47" x14ac:dyDescent="0.2">
      <c r="A4068" s="51"/>
      <c r="AL4068">
        <v>6</v>
      </c>
      <c r="AM4068">
        <v>429</v>
      </c>
      <c r="AN4068">
        <v>3900</v>
      </c>
      <c r="AO4068">
        <v>1645667</v>
      </c>
    </row>
    <row r="4070" spans="1:47" x14ac:dyDescent="0.2">
      <c r="A4070" s="143">
        <v>43074</v>
      </c>
      <c r="F4070">
        <v>21</v>
      </c>
      <c r="G4070">
        <v>148</v>
      </c>
      <c r="H4070">
        <v>5250</v>
      </c>
      <c r="I4070">
        <v>777000</v>
      </c>
      <c r="R4070">
        <v>22</v>
      </c>
      <c r="S4070">
        <v>241</v>
      </c>
      <c r="T4070">
        <v>4600</v>
      </c>
      <c r="U4070">
        <v>1108600</v>
      </c>
      <c r="V4070">
        <v>80</v>
      </c>
      <c r="W4070">
        <v>276</v>
      </c>
      <c r="X4070">
        <v>4500</v>
      </c>
      <c r="Y4070">
        <v>1242000</v>
      </c>
      <c r="Z4070">
        <v>307</v>
      </c>
      <c r="AA4070">
        <v>307</v>
      </c>
      <c r="AB4070">
        <v>4500</v>
      </c>
      <c r="AC4070">
        <v>1381500</v>
      </c>
      <c r="AD4070">
        <v>1</v>
      </c>
      <c r="AE4070">
        <v>337</v>
      </c>
      <c r="AF4070">
        <v>4500</v>
      </c>
      <c r="AG4070">
        <v>1516500</v>
      </c>
      <c r="AL4070">
        <v>38</v>
      </c>
      <c r="AM4070">
        <v>448</v>
      </c>
      <c r="AN4070">
        <v>4295</v>
      </c>
      <c r="AO4070">
        <v>1922475</v>
      </c>
      <c r="AT4070">
        <v>17</v>
      </c>
      <c r="AU4070">
        <v>16</v>
      </c>
    </row>
    <row r="4071" spans="1:47" x14ac:dyDescent="0.2">
      <c r="A4071" s="143">
        <v>43076</v>
      </c>
      <c r="B4071">
        <v>11</v>
      </c>
      <c r="C4071">
        <v>90</v>
      </c>
      <c r="D4071">
        <v>4100</v>
      </c>
      <c r="E4071">
        <v>369000</v>
      </c>
      <c r="F4071">
        <v>6</v>
      </c>
      <c r="G4071">
        <v>145</v>
      </c>
      <c r="H4071">
        <v>4600</v>
      </c>
      <c r="I4071">
        <v>667000</v>
      </c>
      <c r="J4071">
        <v>36</v>
      </c>
      <c r="K4071">
        <v>163</v>
      </c>
      <c r="L4071">
        <v>4750</v>
      </c>
      <c r="M4071">
        <v>775367</v>
      </c>
      <c r="N4071">
        <v>178</v>
      </c>
      <c r="O4071">
        <v>202</v>
      </c>
      <c r="P4071">
        <v>4838</v>
      </c>
      <c r="Q4071">
        <v>978144</v>
      </c>
      <c r="R4071">
        <v>142</v>
      </c>
      <c r="S4071">
        <v>237</v>
      </c>
      <c r="T4071">
        <v>4594</v>
      </c>
      <c r="U4071">
        <v>1088681</v>
      </c>
      <c r="V4071">
        <v>126</v>
      </c>
      <c r="W4071">
        <v>262</v>
      </c>
      <c r="X4071">
        <v>4480</v>
      </c>
      <c r="Y4071">
        <v>1173103</v>
      </c>
      <c r="Z4071">
        <v>126</v>
      </c>
      <c r="AA4071">
        <v>295</v>
      </c>
      <c r="AB4071">
        <v>4384</v>
      </c>
      <c r="AC4071">
        <v>1293337</v>
      </c>
      <c r="AD4071">
        <v>36</v>
      </c>
      <c r="AE4071">
        <v>344</v>
      </c>
      <c r="AF4071">
        <v>4280</v>
      </c>
      <c r="AG4071">
        <v>1474390</v>
      </c>
      <c r="AH4071">
        <v>1</v>
      </c>
      <c r="AI4071">
        <v>380</v>
      </c>
      <c r="AJ4071">
        <v>4080</v>
      </c>
      <c r="AK4071">
        <v>1550400</v>
      </c>
      <c r="AP4071">
        <v>3</v>
      </c>
      <c r="AQ4071">
        <v>679</v>
      </c>
      <c r="AR4071">
        <v>4080</v>
      </c>
      <c r="AS4071">
        <v>2771893</v>
      </c>
      <c r="AU4071">
        <v>527</v>
      </c>
    </row>
    <row r="4072" spans="1:47" x14ac:dyDescent="0.2">
      <c r="A4072" s="143">
        <v>43081</v>
      </c>
      <c r="AL4072">
        <v>11</v>
      </c>
      <c r="AM4072">
        <v>416</v>
      </c>
      <c r="AN4072">
        <v>4230</v>
      </c>
      <c r="AO4072">
        <v>1759930</v>
      </c>
      <c r="AP4072">
        <v>3</v>
      </c>
      <c r="AQ4072">
        <v>573</v>
      </c>
      <c r="AR4072">
        <v>4307</v>
      </c>
      <c r="AS4072">
        <v>2466787</v>
      </c>
      <c r="AU4072">
        <v>5</v>
      </c>
    </row>
    <row r="4073" spans="1:47" x14ac:dyDescent="0.2">
      <c r="A4073" s="143">
        <v>43083</v>
      </c>
      <c r="F4073">
        <v>4</v>
      </c>
      <c r="G4073">
        <v>131</v>
      </c>
      <c r="H4073">
        <v>4850</v>
      </c>
      <c r="I4073">
        <v>635350</v>
      </c>
      <c r="J4073">
        <v>144</v>
      </c>
      <c r="K4073">
        <v>165</v>
      </c>
      <c r="L4073">
        <v>4975</v>
      </c>
      <c r="M4073">
        <v>822242</v>
      </c>
      <c r="N4073">
        <v>187</v>
      </c>
      <c r="O4073">
        <v>196</v>
      </c>
      <c r="P4073">
        <v>4835</v>
      </c>
      <c r="Q4073">
        <v>945719</v>
      </c>
      <c r="R4073">
        <v>117</v>
      </c>
      <c r="S4073">
        <v>233</v>
      </c>
      <c r="T4073">
        <v>4775</v>
      </c>
      <c r="U4073">
        <v>1111900</v>
      </c>
      <c r="V4073">
        <v>187</v>
      </c>
      <c r="W4073">
        <v>263</v>
      </c>
      <c r="X4073">
        <v>4618</v>
      </c>
      <c r="Y4073">
        <v>1214710</v>
      </c>
      <c r="Z4073">
        <v>154</v>
      </c>
      <c r="AA4073">
        <v>300</v>
      </c>
      <c r="AB4073">
        <v>4467</v>
      </c>
      <c r="AC4073">
        <v>1339870</v>
      </c>
      <c r="AD4073">
        <v>36</v>
      </c>
      <c r="AE4073">
        <v>324</v>
      </c>
      <c r="AF4073">
        <v>4530</v>
      </c>
      <c r="AG4073">
        <v>1465450</v>
      </c>
      <c r="AH4073">
        <v>18</v>
      </c>
      <c r="AI4073">
        <v>362</v>
      </c>
      <c r="AJ4073">
        <v>4360</v>
      </c>
      <c r="AK4073">
        <v>1578320</v>
      </c>
      <c r="AL4073">
        <v>6</v>
      </c>
      <c r="AM4073">
        <v>440</v>
      </c>
      <c r="AN4073">
        <v>4280</v>
      </c>
      <c r="AO4073">
        <v>1883200</v>
      </c>
      <c r="AP4073">
        <v>4</v>
      </c>
      <c r="AQ4073">
        <v>610</v>
      </c>
      <c r="AR4073">
        <v>4215</v>
      </c>
      <c r="AS4073">
        <v>2568680</v>
      </c>
      <c r="AT4073">
        <v>21</v>
      </c>
      <c r="AU4073">
        <v>678</v>
      </c>
    </row>
    <row r="4074" spans="1:47" x14ac:dyDescent="0.2">
      <c r="A4074" s="143">
        <v>43088</v>
      </c>
      <c r="AU4074">
        <v>15</v>
      </c>
    </row>
    <row r="4075" spans="1:47" x14ac:dyDescent="0.2">
      <c r="A4075" s="143">
        <v>43090</v>
      </c>
      <c r="B4075">
        <v>7</v>
      </c>
      <c r="C4075">
        <v>122</v>
      </c>
      <c r="D4075">
        <v>4100</v>
      </c>
      <c r="E4075">
        <v>500200</v>
      </c>
      <c r="J4075">
        <v>54</v>
      </c>
      <c r="K4075">
        <v>160</v>
      </c>
      <c r="L4075">
        <v>4667</v>
      </c>
      <c r="M4075">
        <v>748200</v>
      </c>
      <c r="N4075">
        <v>151</v>
      </c>
      <c r="O4075">
        <v>196</v>
      </c>
      <c r="P4075">
        <v>4736</v>
      </c>
      <c r="Q4075">
        <v>924936</v>
      </c>
      <c r="R4075">
        <v>31</v>
      </c>
      <c r="S4075">
        <v>230</v>
      </c>
      <c r="T4075">
        <v>4617</v>
      </c>
      <c r="U4075">
        <v>1062500</v>
      </c>
      <c r="V4075">
        <v>67</v>
      </c>
      <c r="W4075">
        <v>268</v>
      </c>
      <c r="X4075">
        <v>4438</v>
      </c>
      <c r="Y4075">
        <v>1192012</v>
      </c>
      <c r="Z4075">
        <v>61</v>
      </c>
      <c r="AA4075">
        <v>295</v>
      </c>
      <c r="AB4075">
        <v>4405</v>
      </c>
      <c r="AC4075">
        <v>1302345</v>
      </c>
      <c r="AD4075">
        <v>121</v>
      </c>
      <c r="AE4075">
        <v>338</v>
      </c>
      <c r="AF4075">
        <v>4312</v>
      </c>
      <c r="AG4075">
        <v>1456385</v>
      </c>
      <c r="AL4075">
        <v>30</v>
      </c>
      <c r="AM4075">
        <v>404</v>
      </c>
      <c r="AN4075">
        <v>4210</v>
      </c>
      <c r="AO4075">
        <v>1702950</v>
      </c>
      <c r="AP4075">
        <v>18</v>
      </c>
      <c r="AQ4075">
        <v>669</v>
      </c>
      <c r="AR4075">
        <v>4067</v>
      </c>
      <c r="AS4075">
        <v>2728087</v>
      </c>
      <c r="AT4075">
        <v>4</v>
      </c>
      <c r="AU4075">
        <v>361</v>
      </c>
    </row>
    <row r="4076" spans="1:47" x14ac:dyDescent="0.2">
      <c r="A4076" s="143">
        <v>43074</v>
      </c>
      <c r="B4076">
        <v>20</v>
      </c>
      <c r="C4076">
        <v>119</v>
      </c>
      <c r="D4076">
        <v>5100</v>
      </c>
      <c r="E4076">
        <v>608430</v>
      </c>
      <c r="F4076">
        <v>30</v>
      </c>
      <c r="G4076">
        <v>136</v>
      </c>
      <c r="H4076">
        <v>4975</v>
      </c>
      <c r="I4076">
        <v>680520</v>
      </c>
      <c r="J4076">
        <v>157</v>
      </c>
      <c r="K4076">
        <v>181</v>
      </c>
      <c r="L4076">
        <v>4972</v>
      </c>
      <c r="M4076">
        <v>817150</v>
      </c>
      <c r="N4076">
        <v>341</v>
      </c>
      <c r="O4076">
        <v>200</v>
      </c>
      <c r="P4076">
        <v>4794</v>
      </c>
      <c r="Q4076">
        <v>963152</v>
      </c>
      <c r="R4076">
        <v>206</v>
      </c>
      <c r="S4076">
        <v>231</v>
      </c>
      <c r="T4076">
        <v>4656</v>
      </c>
      <c r="U4076">
        <v>1075387</v>
      </c>
      <c r="V4076">
        <v>107</v>
      </c>
      <c r="W4076">
        <v>265</v>
      </c>
      <c r="X4076">
        <v>4540</v>
      </c>
      <c r="Y4076">
        <v>1201138</v>
      </c>
      <c r="AD4076">
        <v>131</v>
      </c>
      <c r="AE4076">
        <v>331</v>
      </c>
      <c r="AF4076">
        <v>4359</v>
      </c>
      <c r="AG4076">
        <v>1472273</v>
      </c>
      <c r="AL4076">
        <v>17</v>
      </c>
      <c r="AM4076">
        <v>420</v>
      </c>
      <c r="AN4076">
        <v>4215</v>
      </c>
      <c r="AO4076">
        <v>1782052</v>
      </c>
      <c r="AP4076">
        <v>7</v>
      </c>
      <c r="AQ4076">
        <v>599</v>
      </c>
      <c r="AR4076">
        <v>4277</v>
      </c>
      <c r="AS4076">
        <v>2561649</v>
      </c>
      <c r="AT4076">
        <v>209</v>
      </c>
      <c r="AU4076">
        <v>460</v>
      </c>
    </row>
    <row r="4077" spans="1:47" x14ac:dyDescent="0.2">
      <c r="A4077" s="143">
        <v>43081</v>
      </c>
      <c r="B4077">
        <v>24</v>
      </c>
      <c r="C4077">
        <v>122</v>
      </c>
      <c r="D4077">
        <v>5100</v>
      </c>
      <c r="E4077">
        <v>632417</v>
      </c>
      <c r="F4077">
        <v>8</v>
      </c>
      <c r="G4077">
        <v>139</v>
      </c>
      <c r="H4077">
        <v>4950</v>
      </c>
      <c r="I4077">
        <v>681650</v>
      </c>
      <c r="J4077">
        <v>279</v>
      </c>
      <c r="K4077">
        <v>165</v>
      </c>
      <c r="L4077">
        <v>4892</v>
      </c>
      <c r="M4077">
        <v>803897</v>
      </c>
      <c r="N4077">
        <v>429</v>
      </c>
      <c r="O4077">
        <v>201</v>
      </c>
      <c r="P4077">
        <v>4768</v>
      </c>
      <c r="Q4077">
        <v>960510</v>
      </c>
      <c r="R4077">
        <v>234</v>
      </c>
      <c r="S4077">
        <v>234</v>
      </c>
      <c r="T4077">
        <v>4608</v>
      </c>
      <c r="U4077">
        <v>1080124</v>
      </c>
      <c r="V4077">
        <v>46</v>
      </c>
      <c r="W4077">
        <v>272</v>
      </c>
      <c r="X4077">
        <v>4500</v>
      </c>
      <c r="Y4077">
        <v>1248507</v>
      </c>
      <c r="Z4077">
        <v>110</v>
      </c>
      <c r="AA4077">
        <v>312</v>
      </c>
      <c r="AB4077">
        <v>4442</v>
      </c>
      <c r="AC4077">
        <v>1385993</v>
      </c>
      <c r="AD4077">
        <v>131</v>
      </c>
      <c r="AE4077">
        <v>340</v>
      </c>
      <c r="AF4077">
        <v>4278</v>
      </c>
      <c r="AG4077">
        <v>1454520</v>
      </c>
      <c r="AH4077">
        <v>16</v>
      </c>
      <c r="AI4077">
        <v>394</v>
      </c>
      <c r="AJ4077">
        <v>4300</v>
      </c>
      <c r="AK4077">
        <v>1694200</v>
      </c>
      <c r="AL4077">
        <v>20</v>
      </c>
      <c r="AM4077">
        <v>415</v>
      </c>
      <c r="AN4077">
        <v>4265</v>
      </c>
      <c r="AO4077">
        <v>1751710</v>
      </c>
      <c r="AP4077">
        <v>5</v>
      </c>
      <c r="AQ4077">
        <v>654</v>
      </c>
      <c r="AR4077">
        <v>4248</v>
      </c>
      <c r="AS4077">
        <v>2781532</v>
      </c>
      <c r="AT4077">
        <v>333</v>
      </c>
      <c r="AU4077">
        <v>398</v>
      </c>
    </row>
    <row r="4078" spans="1:47" x14ac:dyDescent="0.2">
      <c r="A4078" s="143">
        <v>43088</v>
      </c>
      <c r="F4078">
        <v>80</v>
      </c>
      <c r="G4078">
        <v>143</v>
      </c>
      <c r="H4078">
        <v>4830</v>
      </c>
      <c r="I4078">
        <v>700330</v>
      </c>
      <c r="J4078">
        <v>77</v>
      </c>
      <c r="K4078">
        <v>177</v>
      </c>
      <c r="L4078">
        <v>4620</v>
      </c>
      <c r="M4078">
        <v>816926</v>
      </c>
      <c r="N4078">
        <v>235</v>
      </c>
      <c r="O4078">
        <v>199</v>
      </c>
      <c r="P4078">
        <v>4700</v>
      </c>
      <c r="Q4078">
        <v>953930</v>
      </c>
      <c r="R4078">
        <v>337</v>
      </c>
      <c r="S4078">
        <v>231</v>
      </c>
      <c r="T4078">
        <v>4641</v>
      </c>
      <c r="U4078">
        <v>1072071</v>
      </c>
      <c r="Z4078">
        <v>136</v>
      </c>
      <c r="AA4078">
        <v>302</v>
      </c>
      <c r="AB4078">
        <v>4300</v>
      </c>
      <c r="AC4078">
        <v>1298225</v>
      </c>
      <c r="AD4078">
        <v>89</v>
      </c>
      <c r="AE4078">
        <v>337</v>
      </c>
      <c r="AF4078">
        <v>4226</v>
      </c>
      <c r="AG4078">
        <v>1425529</v>
      </c>
      <c r="AL4078">
        <v>1</v>
      </c>
      <c r="AM4078">
        <v>482</v>
      </c>
      <c r="AN4078">
        <v>4250</v>
      </c>
      <c r="AO4078">
        <v>2048500</v>
      </c>
      <c r="AP4078">
        <v>1</v>
      </c>
      <c r="AQ4078">
        <v>488</v>
      </c>
      <c r="AR4078">
        <v>4350</v>
      </c>
      <c r="AS4078">
        <v>2122800</v>
      </c>
      <c r="AT4078">
        <v>498</v>
      </c>
      <c r="AU4078">
        <v>560</v>
      </c>
    </row>
    <row r="4080" spans="1:47" x14ac:dyDescent="0.2">
      <c r="A4080" s="51">
        <v>43109</v>
      </c>
      <c r="N4080">
        <v>75</v>
      </c>
      <c r="O4080">
        <v>184</v>
      </c>
      <c r="P4080">
        <v>4900</v>
      </c>
      <c r="Q4080">
        <v>904175</v>
      </c>
      <c r="AH4080">
        <v>6</v>
      </c>
      <c r="AI4080">
        <v>386</v>
      </c>
      <c r="AJ4080">
        <v>3160</v>
      </c>
      <c r="AK4080">
        <v>1219760</v>
      </c>
      <c r="AL4080">
        <v>24</v>
      </c>
      <c r="AM4080">
        <v>411</v>
      </c>
      <c r="AN4080">
        <v>3787</v>
      </c>
      <c r="AO4080">
        <v>1558827</v>
      </c>
      <c r="AP4080">
        <v>4</v>
      </c>
      <c r="AQ4080">
        <v>643</v>
      </c>
      <c r="AR4080">
        <v>4120</v>
      </c>
      <c r="AS4080">
        <v>2654560</v>
      </c>
      <c r="AU4080">
        <v>2</v>
      </c>
    </row>
    <row r="4081" spans="1:47" x14ac:dyDescent="0.2">
      <c r="A4081" s="51">
        <v>43111</v>
      </c>
      <c r="F4081">
        <v>4</v>
      </c>
      <c r="G4081">
        <v>148</v>
      </c>
      <c r="H4081">
        <v>5050</v>
      </c>
      <c r="I4081">
        <v>747400</v>
      </c>
      <c r="J4081">
        <v>80</v>
      </c>
      <c r="K4081">
        <v>170</v>
      </c>
      <c r="L4081">
        <v>4917</v>
      </c>
      <c r="M4081">
        <v>834883</v>
      </c>
      <c r="N4081">
        <v>99</v>
      </c>
      <c r="O4081">
        <v>208</v>
      </c>
      <c r="P4081">
        <v>5033</v>
      </c>
      <c r="Q4081">
        <v>1046533</v>
      </c>
      <c r="R4081">
        <v>45</v>
      </c>
      <c r="S4081">
        <v>234</v>
      </c>
      <c r="T4081">
        <v>4925</v>
      </c>
      <c r="U4081">
        <v>1154625</v>
      </c>
      <c r="V4081">
        <v>43</v>
      </c>
      <c r="W4081">
        <v>268</v>
      </c>
      <c r="X4081">
        <v>4700</v>
      </c>
      <c r="Y4081">
        <v>1260050</v>
      </c>
      <c r="Z4081">
        <v>79</v>
      </c>
      <c r="AA4081">
        <v>301</v>
      </c>
      <c r="AB4081">
        <v>4665</v>
      </c>
      <c r="AC4081">
        <v>1404070</v>
      </c>
      <c r="AD4081">
        <v>42</v>
      </c>
      <c r="AE4081">
        <v>338</v>
      </c>
      <c r="AF4081">
        <v>4487</v>
      </c>
      <c r="AG4081">
        <v>1515347</v>
      </c>
      <c r="AH4081">
        <v>17</v>
      </c>
      <c r="AI4081">
        <v>377</v>
      </c>
      <c r="AJ4081">
        <v>4540</v>
      </c>
      <c r="AK4081">
        <v>1711580</v>
      </c>
      <c r="AP4081">
        <v>1</v>
      </c>
      <c r="AQ4081">
        <v>650</v>
      </c>
      <c r="AR4081">
        <v>4300</v>
      </c>
      <c r="AS4081">
        <v>2795000</v>
      </c>
      <c r="AU4081">
        <v>315</v>
      </c>
    </row>
    <row r="4082" spans="1:47" x14ac:dyDescent="0.2">
      <c r="A4082" s="51">
        <v>43116</v>
      </c>
    </row>
    <row r="4083" spans="1:47" x14ac:dyDescent="0.2">
      <c r="A4083" s="51">
        <v>43118</v>
      </c>
      <c r="J4083">
        <v>19</v>
      </c>
      <c r="K4083">
        <v>174</v>
      </c>
      <c r="L4083">
        <v>5000</v>
      </c>
      <c r="M4083">
        <v>867375</v>
      </c>
      <c r="N4083">
        <v>248</v>
      </c>
      <c r="O4083">
        <v>197</v>
      </c>
      <c r="P4083">
        <v>5062</v>
      </c>
      <c r="Q4083">
        <v>997392</v>
      </c>
      <c r="R4083">
        <v>189</v>
      </c>
      <c r="S4083">
        <v>234</v>
      </c>
      <c r="T4083">
        <v>5017</v>
      </c>
      <c r="U4083">
        <v>1175972</v>
      </c>
      <c r="V4083">
        <v>171</v>
      </c>
      <c r="W4083">
        <v>259</v>
      </c>
      <c r="X4083">
        <v>4754</v>
      </c>
      <c r="Y4083">
        <v>1230962</v>
      </c>
      <c r="Z4083">
        <v>298</v>
      </c>
      <c r="AA4083">
        <v>299</v>
      </c>
      <c r="AB4083">
        <v>4575</v>
      </c>
      <c r="AC4083">
        <v>1365789</v>
      </c>
      <c r="AD4083">
        <v>61</v>
      </c>
      <c r="AE4083">
        <v>340</v>
      </c>
      <c r="AF4083">
        <v>4485</v>
      </c>
      <c r="AG4083">
        <v>1527065</v>
      </c>
      <c r="AH4083">
        <v>25</v>
      </c>
      <c r="AI4083">
        <v>387</v>
      </c>
      <c r="AJ4083">
        <v>4340</v>
      </c>
      <c r="AK4083">
        <v>1679580</v>
      </c>
      <c r="AL4083">
        <v>1</v>
      </c>
      <c r="AM4083">
        <v>522</v>
      </c>
      <c r="AN4083">
        <v>4120</v>
      </c>
      <c r="AO4083">
        <v>2150640</v>
      </c>
      <c r="AP4083">
        <v>4</v>
      </c>
      <c r="AQ4083">
        <v>679</v>
      </c>
      <c r="AR4083">
        <v>4240</v>
      </c>
      <c r="AS4083">
        <v>2883340</v>
      </c>
      <c r="AU4083">
        <v>854</v>
      </c>
    </row>
    <row r="4084" spans="1:47" x14ac:dyDescent="0.2">
      <c r="A4084" s="51">
        <v>43123</v>
      </c>
    </row>
    <row r="4085" spans="1:47" x14ac:dyDescent="0.2">
      <c r="A4085" s="51">
        <v>43125</v>
      </c>
      <c r="B4085">
        <v>1</v>
      </c>
      <c r="C4085">
        <v>110</v>
      </c>
      <c r="D4085">
        <v>5350</v>
      </c>
      <c r="E4085">
        <v>588500</v>
      </c>
      <c r="F4085">
        <v>40</v>
      </c>
      <c r="G4085">
        <v>168</v>
      </c>
      <c r="H4085">
        <v>5525</v>
      </c>
      <c r="I4085">
        <v>928150</v>
      </c>
      <c r="J4085">
        <v>179</v>
      </c>
      <c r="K4085">
        <v>197</v>
      </c>
      <c r="L4085">
        <v>5089</v>
      </c>
      <c r="M4085">
        <v>1000206</v>
      </c>
      <c r="N4085">
        <v>169</v>
      </c>
      <c r="O4085">
        <v>236</v>
      </c>
      <c r="P4085">
        <v>4831</v>
      </c>
      <c r="Q4085">
        <v>1138575</v>
      </c>
      <c r="V4085">
        <v>20</v>
      </c>
      <c r="W4085">
        <v>263</v>
      </c>
      <c r="X4085">
        <v>4700</v>
      </c>
      <c r="Y4085">
        <v>1236100</v>
      </c>
      <c r="Z4085">
        <v>249</v>
      </c>
      <c r="AA4085">
        <v>304</v>
      </c>
      <c r="AB4085">
        <v>4602</v>
      </c>
      <c r="AC4085">
        <v>1399903</v>
      </c>
      <c r="AD4085">
        <v>122</v>
      </c>
      <c r="AE4085">
        <v>331</v>
      </c>
      <c r="AF4085">
        <v>4620</v>
      </c>
      <c r="AG4085">
        <v>1528554</v>
      </c>
      <c r="AH4085">
        <v>36</v>
      </c>
      <c r="AI4085">
        <v>390</v>
      </c>
      <c r="AJ4085">
        <v>4480</v>
      </c>
      <c r="AK4085">
        <v>1747080</v>
      </c>
      <c r="AL4085">
        <v>3</v>
      </c>
      <c r="AM4085">
        <v>403</v>
      </c>
      <c r="AN4085">
        <v>4260</v>
      </c>
      <c r="AO4085">
        <v>1716780</v>
      </c>
      <c r="AP4085">
        <v>2</v>
      </c>
      <c r="AQ4085">
        <v>764</v>
      </c>
      <c r="AR4085">
        <v>4300</v>
      </c>
      <c r="AS4085">
        <v>3285200</v>
      </c>
      <c r="AU4085">
        <v>827</v>
      </c>
    </row>
    <row r="4086" spans="1:47" x14ac:dyDescent="0.2">
      <c r="A4086" s="51">
        <v>43130</v>
      </c>
      <c r="AH4086">
        <v>15</v>
      </c>
      <c r="AI4086">
        <v>393</v>
      </c>
      <c r="AJ4086">
        <v>4180</v>
      </c>
      <c r="AK4086">
        <v>1642740</v>
      </c>
      <c r="AP4086">
        <v>2</v>
      </c>
      <c r="AQ4086">
        <v>617</v>
      </c>
      <c r="AR4086">
        <v>4250</v>
      </c>
      <c r="AS4086">
        <v>2628500</v>
      </c>
      <c r="AU4086">
        <v>23</v>
      </c>
    </row>
    <row r="4087" spans="1:47" x14ac:dyDescent="0.2">
      <c r="A4087" s="51">
        <v>43109</v>
      </c>
      <c r="J4087">
        <v>130</v>
      </c>
      <c r="K4087">
        <v>163</v>
      </c>
      <c r="L4087">
        <v>4767</v>
      </c>
      <c r="M4087">
        <v>776054</v>
      </c>
      <c r="N4087">
        <v>205</v>
      </c>
      <c r="O4087">
        <v>200</v>
      </c>
      <c r="P4087">
        <v>4855</v>
      </c>
      <c r="Q4087">
        <v>972400</v>
      </c>
      <c r="R4087">
        <v>96</v>
      </c>
      <c r="S4087">
        <v>231</v>
      </c>
      <c r="T4087">
        <v>4700</v>
      </c>
      <c r="U4087">
        <v>1088906</v>
      </c>
      <c r="V4087">
        <v>80</v>
      </c>
      <c r="W4087">
        <v>259</v>
      </c>
      <c r="X4087">
        <v>4650</v>
      </c>
      <c r="Y4087">
        <v>1249236</v>
      </c>
      <c r="Z4087">
        <v>18</v>
      </c>
      <c r="AA4087">
        <v>302</v>
      </c>
      <c r="AB4087">
        <v>4650</v>
      </c>
      <c r="AC4087">
        <v>1404300</v>
      </c>
      <c r="AD4087">
        <v>38</v>
      </c>
      <c r="AE4087">
        <v>342</v>
      </c>
      <c r="AF4087">
        <v>4233</v>
      </c>
      <c r="AG4087">
        <v>1532697</v>
      </c>
      <c r="AL4087">
        <v>37</v>
      </c>
      <c r="AM4087">
        <v>433</v>
      </c>
      <c r="AN4087">
        <v>4293</v>
      </c>
      <c r="AO4087">
        <v>1867698</v>
      </c>
      <c r="AP4087">
        <v>5</v>
      </c>
      <c r="AQ4087">
        <v>552</v>
      </c>
      <c r="AR4087">
        <v>4242</v>
      </c>
      <c r="AS4087">
        <v>2344644</v>
      </c>
      <c r="AU4087">
        <v>139</v>
      </c>
    </row>
    <row r="4088" spans="1:47" x14ac:dyDescent="0.2">
      <c r="A4088" s="51">
        <v>43116</v>
      </c>
      <c r="B4088">
        <v>32</v>
      </c>
      <c r="C4088">
        <v>115</v>
      </c>
      <c r="D4088">
        <v>4838</v>
      </c>
      <c r="E4088">
        <v>564997</v>
      </c>
      <c r="F4088">
        <v>23</v>
      </c>
      <c r="G4088">
        <v>146</v>
      </c>
      <c r="H4088">
        <v>4817</v>
      </c>
      <c r="I4088">
        <v>703187</v>
      </c>
      <c r="J4088">
        <v>140</v>
      </c>
      <c r="K4088">
        <v>168</v>
      </c>
      <c r="L4088">
        <v>4838</v>
      </c>
      <c r="M4088">
        <v>815845</v>
      </c>
      <c r="N4088">
        <v>273</v>
      </c>
      <c r="O4088">
        <v>199</v>
      </c>
      <c r="P4088">
        <v>4904</v>
      </c>
      <c r="Q4088">
        <v>981075</v>
      </c>
      <c r="R4088">
        <v>425</v>
      </c>
      <c r="S4088">
        <v>231</v>
      </c>
      <c r="T4088">
        <v>4788</v>
      </c>
      <c r="U4088">
        <v>1107577</v>
      </c>
      <c r="V4088">
        <v>86</v>
      </c>
      <c r="W4088">
        <v>265</v>
      </c>
      <c r="X4088">
        <v>4688</v>
      </c>
      <c r="Y4088">
        <v>1242071</v>
      </c>
      <c r="Z4088">
        <v>238</v>
      </c>
      <c r="AA4088">
        <v>300</v>
      </c>
      <c r="AB4088">
        <v>4462</v>
      </c>
      <c r="AC4088">
        <v>1365254</v>
      </c>
      <c r="AD4088">
        <v>36</v>
      </c>
      <c r="AE4088">
        <v>325</v>
      </c>
      <c r="AF4088">
        <v>4625</v>
      </c>
      <c r="AG4088">
        <v>1502247</v>
      </c>
      <c r="AH4088">
        <v>42</v>
      </c>
      <c r="AI4088">
        <v>368</v>
      </c>
      <c r="AJ4088">
        <v>4245</v>
      </c>
      <c r="AK4088">
        <v>1626188</v>
      </c>
      <c r="AL4088">
        <v>19</v>
      </c>
      <c r="AM4088">
        <v>432</v>
      </c>
      <c r="AN4088">
        <v>4290</v>
      </c>
      <c r="AO4088">
        <v>1838857</v>
      </c>
      <c r="AP4088">
        <v>10</v>
      </c>
      <c r="AQ4088">
        <v>675</v>
      </c>
      <c r="AR4088">
        <v>4204</v>
      </c>
      <c r="AS4088">
        <v>2833244</v>
      </c>
      <c r="AT4088">
        <v>352</v>
      </c>
      <c r="AU4088">
        <v>310</v>
      </c>
    </row>
    <row r="4089" spans="1:47" x14ac:dyDescent="0.2">
      <c r="A4089" s="51">
        <v>43123</v>
      </c>
      <c r="B4089">
        <v>39</v>
      </c>
      <c r="C4089">
        <v>127</v>
      </c>
      <c r="D4089">
        <v>4550</v>
      </c>
      <c r="E4089">
        <v>675482</v>
      </c>
      <c r="F4089">
        <v>40</v>
      </c>
      <c r="G4089">
        <v>145</v>
      </c>
      <c r="H4089">
        <v>4800</v>
      </c>
      <c r="I4089">
        <v>696215</v>
      </c>
      <c r="J4089">
        <v>187</v>
      </c>
      <c r="K4089">
        <v>166</v>
      </c>
      <c r="L4089">
        <v>5091</v>
      </c>
      <c r="M4089">
        <v>866252</v>
      </c>
      <c r="N4089">
        <v>330</v>
      </c>
      <c r="O4089">
        <v>196</v>
      </c>
      <c r="P4089">
        <v>4931</v>
      </c>
      <c r="Q4089">
        <v>972055</v>
      </c>
      <c r="R4089">
        <v>319</v>
      </c>
      <c r="S4089">
        <v>233</v>
      </c>
      <c r="T4089">
        <v>4753</v>
      </c>
      <c r="U4089">
        <v>1117576</v>
      </c>
      <c r="V4089">
        <v>42</v>
      </c>
      <c r="W4089">
        <v>277</v>
      </c>
      <c r="X4089">
        <v>4587</v>
      </c>
      <c r="Y4089">
        <v>1308033</v>
      </c>
      <c r="Z4089">
        <v>256</v>
      </c>
      <c r="AA4089">
        <v>302</v>
      </c>
      <c r="AB4089">
        <v>4432</v>
      </c>
      <c r="AC4089">
        <v>1360671</v>
      </c>
      <c r="AD4089">
        <v>155</v>
      </c>
      <c r="AE4089">
        <v>335</v>
      </c>
      <c r="AF4089">
        <v>4494</v>
      </c>
      <c r="AG4089">
        <v>1508260</v>
      </c>
      <c r="AL4089">
        <v>1</v>
      </c>
      <c r="AM4089">
        <v>506</v>
      </c>
      <c r="AN4089">
        <v>4230</v>
      </c>
      <c r="AO4089">
        <v>2148640</v>
      </c>
      <c r="AP4089">
        <v>7</v>
      </c>
      <c r="AQ4089">
        <v>615</v>
      </c>
      <c r="AR4089">
        <v>4269</v>
      </c>
      <c r="AS4089">
        <v>2628154</v>
      </c>
      <c r="AT4089">
        <v>271</v>
      </c>
      <c r="AU4089">
        <v>286</v>
      </c>
    </row>
    <row r="4090" spans="1:47" x14ac:dyDescent="0.2">
      <c r="A4090" s="51">
        <v>43130</v>
      </c>
      <c r="B4090">
        <v>32</v>
      </c>
      <c r="C4090">
        <v>126</v>
      </c>
      <c r="D4090">
        <v>4436</v>
      </c>
      <c r="E4090">
        <v>559188</v>
      </c>
      <c r="F4090">
        <v>185</v>
      </c>
      <c r="G4090">
        <v>168</v>
      </c>
      <c r="H4090">
        <v>4913</v>
      </c>
      <c r="I4090">
        <v>842116</v>
      </c>
      <c r="J4090">
        <v>477</v>
      </c>
      <c r="K4090">
        <v>200</v>
      </c>
      <c r="L4090">
        <v>4924</v>
      </c>
      <c r="M4090">
        <v>962177</v>
      </c>
      <c r="N4090">
        <v>489</v>
      </c>
      <c r="O4090">
        <v>234</v>
      </c>
      <c r="P4090">
        <v>4789</v>
      </c>
      <c r="Q4090">
        <v>1121567</v>
      </c>
      <c r="R4090">
        <v>45</v>
      </c>
      <c r="S4090">
        <v>256</v>
      </c>
      <c r="T4090">
        <v>4825</v>
      </c>
      <c r="U4090">
        <v>1234524</v>
      </c>
      <c r="AD4090">
        <v>28</v>
      </c>
      <c r="AE4090">
        <v>350</v>
      </c>
      <c r="AF4090">
        <v>4425</v>
      </c>
      <c r="AG4090">
        <v>1562600</v>
      </c>
      <c r="AH4090">
        <v>58</v>
      </c>
      <c r="AI4090">
        <v>387</v>
      </c>
      <c r="AJ4090">
        <v>4426</v>
      </c>
      <c r="AK4090">
        <v>1647506</v>
      </c>
      <c r="AL4090">
        <v>3</v>
      </c>
      <c r="AM4090">
        <v>467</v>
      </c>
      <c r="AN4090">
        <v>4250</v>
      </c>
      <c r="AO4090">
        <v>1994400</v>
      </c>
      <c r="AP4090">
        <v>6</v>
      </c>
      <c r="AQ4090">
        <v>671</v>
      </c>
      <c r="AR4090">
        <v>4310</v>
      </c>
      <c r="AS4090">
        <v>2891073</v>
      </c>
      <c r="AT4090">
        <v>388</v>
      </c>
      <c r="AU4090">
        <v>371</v>
      </c>
    </row>
    <row r="4091" spans="1:47" x14ac:dyDescent="0.2">
      <c r="A4091" s="51"/>
    </row>
    <row r="4092" spans="1:47" x14ac:dyDescent="0.2">
      <c r="A4092" s="51">
        <v>43133</v>
      </c>
      <c r="J4092">
        <v>13</v>
      </c>
      <c r="K4092">
        <v>165</v>
      </c>
      <c r="L4092">
        <v>4600</v>
      </c>
      <c r="M4092">
        <v>760667</v>
      </c>
      <c r="N4092">
        <v>187</v>
      </c>
      <c r="O4092">
        <v>202</v>
      </c>
      <c r="P4092">
        <v>4950</v>
      </c>
      <c r="Q4092">
        <v>999004</v>
      </c>
      <c r="R4092">
        <v>124</v>
      </c>
      <c r="S4092">
        <v>235</v>
      </c>
      <c r="T4092">
        <v>4843</v>
      </c>
      <c r="U4092">
        <v>1135986</v>
      </c>
      <c r="V4092">
        <v>88</v>
      </c>
      <c r="W4092">
        <v>262</v>
      </c>
      <c r="X4092">
        <v>4673</v>
      </c>
      <c r="Y4092">
        <v>1225290</v>
      </c>
      <c r="Z4092">
        <v>52</v>
      </c>
      <c r="AA4092">
        <v>290</v>
      </c>
      <c r="AB4092">
        <v>4667</v>
      </c>
      <c r="AC4092">
        <v>1353053</v>
      </c>
      <c r="AD4092">
        <v>39</v>
      </c>
      <c r="AE4092">
        <v>336</v>
      </c>
      <c r="AF4092">
        <v>4453</v>
      </c>
      <c r="AG4092">
        <v>1496707</v>
      </c>
      <c r="AH4092">
        <v>1</v>
      </c>
      <c r="AI4092">
        <v>374</v>
      </c>
      <c r="AJ4092">
        <v>4300</v>
      </c>
      <c r="AK4092">
        <v>1608200</v>
      </c>
      <c r="AP4092">
        <v>3</v>
      </c>
      <c r="AQ4092">
        <v>479</v>
      </c>
      <c r="AR4092">
        <v>4193</v>
      </c>
      <c r="AS4092">
        <v>2009387</v>
      </c>
      <c r="AU4092">
        <v>104</v>
      </c>
    </row>
    <row r="4093" spans="1:47" x14ac:dyDescent="0.2">
      <c r="A4093" s="51">
        <v>43137</v>
      </c>
      <c r="J4093">
        <v>25</v>
      </c>
      <c r="K4093">
        <v>172</v>
      </c>
      <c r="L4093">
        <v>5100</v>
      </c>
      <c r="M4093">
        <v>877200</v>
      </c>
      <c r="R4093">
        <v>15</v>
      </c>
      <c r="S4093">
        <v>220</v>
      </c>
      <c r="T4093">
        <v>4700</v>
      </c>
      <c r="U4093">
        <v>1034000</v>
      </c>
      <c r="V4093">
        <v>5</v>
      </c>
      <c r="W4093">
        <v>259</v>
      </c>
      <c r="X4093">
        <v>4500</v>
      </c>
      <c r="Y4093">
        <v>1165500</v>
      </c>
      <c r="AH4093">
        <v>7</v>
      </c>
      <c r="AI4093">
        <v>397</v>
      </c>
      <c r="AJ4093">
        <v>4220</v>
      </c>
      <c r="AK4093">
        <v>1675340</v>
      </c>
      <c r="AL4093">
        <v>15</v>
      </c>
      <c r="AM4093">
        <v>421</v>
      </c>
      <c r="AN4093">
        <v>4300</v>
      </c>
      <c r="AO4093">
        <v>1811740</v>
      </c>
      <c r="AP4093">
        <v>16</v>
      </c>
      <c r="AQ4093">
        <v>428</v>
      </c>
      <c r="AR4093">
        <v>4370</v>
      </c>
      <c r="AS4093">
        <v>1868700</v>
      </c>
      <c r="AU4093">
        <v>23</v>
      </c>
    </row>
    <row r="4094" spans="1:47" x14ac:dyDescent="0.2">
      <c r="A4094" s="51">
        <v>43139</v>
      </c>
      <c r="F4094">
        <v>15</v>
      </c>
      <c r="G4094">
        <v>147</v>
      </c>
      <c r="H4094">
        <v>5150</v>
      </c>
      <c r="I4094">
        <v>757050</v>
      </c>
      <c r="J4094">
        <v>40</v>
      </c>
      <c r="K4094">
        <v>163</v>
      </c>
      <c r="L4094">
        <v>5017</v>
      </c>
      <c r="M4094">
        <v>816017</v>
      </c>
      <c r="N4094">
        <v>136</v>
      </c>
      <c r="O4094">
        <v>201</v>
      </c>
      <c r="P4094">
        <v>5007</v>
      </c>
      <c r="Q4094">
        <v>1005000</v>
      </c>
      <c r="R4094">
        <v>114</v>
      </c>
      <c r="S4094">
        <v>231</v>
      </c>
      <c r="T4094">
        <v>4857</v>
      </c>
      <c r="U4094">
        <v>1123836</v>
      </c>
      <c r="V4094">
        <v>89</v>
      </c>
      <c r="W4094">
        <v>269</v>
      </c>
      <c r="X4094">
        <v>4692</v>
      </c>
      <c r="Y4094">
        <v>1263440</v>
      </c>
      <c r="Z4094">
        <v>136</v>
      </c>
      <c r="AA4094">
        <v>299</v>
      </c>
      <c r="AB4094">
        <v>4666</v>
      </c>
      <c r="AC4094">
        <v>1396691</v>
      </c>
      <c r="AH4094">
        <v>36</v>
      </c>
      <c r="AI4094">
        <v>394</v>
      </c>
      <c r="AJ4094">
        <v>4590</v>
      </c>
      <c r="AK4094">
        <v>1806150</v>
      </c>
      <c r="AP4094">
        <v>9</v>
      </c>
      <c r="AQ4094">
        <v>604</v>
      </c>
      <c r="AR4094">
        <v>4238</v>
      </c>
      <c r="AS4094">
        <v>2554771</v>
      </c>
      <c r="AT4094">
        <v>20</v>
      </c>
      <c r="AU4094">
        <v>573</v>
      </c>
    </row>
    <row r="4095" spans="1:47" x14ac:dyDescent="0.2">
      <c r="A4095" s="51">
        <v>43144</v>
      </c>
      <c r="AL4095">
        <v>38</v>
      </c>
      <c r="AM4095">
        <v>422</v>
      </c>
      <c r="AN4095">
        <v>4307</v>
      </c>
      <c r="AO4095">
        <v>1819280</v>
      </c>
      <c r="AU4095">
        <v>67</v>
      </c>
    </row>
    <row r="4096" spans="1:47" x14ac:dyDescent="0.2">
      <c r="A4096" s="51">
        <v>43146</v>
      </c>
      <c r="B4096">
        <v>9</v>
      </c>
      <c r="C4096">
        <v>119</v>
      </c>
      <c r="D4096">
        <v>6000</v>
      </c>
      <c r="E4096">
        <v>714000</v>
      </c>
      <c r="F4096">
        <v>12</v>
      </c>
      <c r="G4096">
        <v>156</v>
      </c>
      <c r="H4096">
        <v>5075</v>
      </c>
      <c r="I4096">
        <v>793900</v>
      </c>
      <c r="J4096">
        <v>70</v>
      </c>
      <c r="K4096">
        <v>198</v>
      </c>
      <c r="L4096">
        <v>4933</v>
      </c>
      <c r="M4096">
        <v>978825</v>
      </c>
      <c r="N4096">
        <v>52</v>
      </c>
      <c r="O4096">
        <v>239</v>
      </c>
      <c r="P4096">
        <v>4717</v>
      </c>
      <c r="Q4096">
        <v>1126300</v>
      </c>
      <c r="R4096">
        <v>66</v>
      </c>
      <c r="S4096">
        <v>271</v>
      </c>
      <c r="T4096">
        <v>4598</v>
      </c>
      <c r="U4096">
        <v>1246015</v>
      </c>
      <c r="V4096">
        <v>178</v>
      </c>
      <c r="W4096">
        <v>301</v>
      </c>
      <c r="X4096">
        <v>4529</v>
      </c>
      <c r="Y4096">
        <v>1361120</v>
      </c>
      <c r="Z4096">
        <v>54</v>
      </c>
      <c r="AA4096">
        <v>337</v>
      </c>
      <c r="AB4096">
        <v>4553</v>
      </c>
      <c r="AC4096">
        <v>1532913</v>
      </c>
      <c r="AP4096">
        <v>3</v>
      </c>
      <c r="AQ4096">
        <v>626</v>
      </c>
      <c r="AR4096">
        <v>4220</v>
      </c>
      <c r="AS4096">
        <v>2643320</v>
      </c>
      <c r="AU4096">
        <v>485</v>
      </c>
    </row>
    <row r="4097" spans="1:47" x14ac:dyDescent="0.2">
      <c r="A4097" s="51">
        <v>43151</v>
      </c>
      <c r="AH4097">
        <v>25</v>
      </c>
      <c r="AI4097">
        <v>387</v>
      </c>
      <c r="AJ4097">
        <v>4070</v>
      </c>
      <c r="AK4097">
        <v>1574810</v>
      </c>
      <c r="AL4097">
        <v>76</v>
      </c>
      <c r="AM4097">
        <v>413</v>
      </c>
      <c r="AN4097">
        <v>4123</v>
      </c>
      <c r="AO4097">
        <v>1703197</v>
      </c>
      <c r="AP4097">
        <v>1</v>
      </c>
      <c r="AQ4097">
        <v>428</v>
      </c>
      <c r="AR4097">
        <v>4080</v>
      </c>
      <c r="AS4097">
        <v>1746240</v>
      </c>
      <c r="AU4097">
        <v>54</v>
      </c>
    </row>
    <row r="4098" spans="1:47" x14ac:dyDescent="0.2">
      <c r="A4098" s="51">
        <v>43153</v>
      </c>
      <c r="J4098">
        <v>37</v>
      </c>
      <c r="K4098">
        <v>171</v>
      </c>
      <c r="L4098">
        <v>5017</v>
      </c>
      <c r="M4098">
        <v>856167</v>
      </c>
      <c r="N4098">
        <v>138</v>
      </c>
      <c r="O4098">
        <v>204</v>
      </c>
      <c r="P4098">
        <v>4975</v>
      </c>
      <c r="Q4098">
        <v>1016617</v>
      </c>
      <c r="R4098">
        <v>164</v>
      </c>
      <c r="S4098">
        <v>237</v>
      </c>
      <c r="T4098">
        <v>4769</v>
      </c>
      <c r="U4098">
        <v>1129356</v>
      </c>
      <c r="V4098">
        <v>126</v>
      </c>
      <c r="W4098">
        <v>263</v>
      </c>
      <c r="X4098">
        <v>4777</v>
      </c>
      <c r="Y4098">
        <v>1256417</v>
      </c>
      <c r="Z4098">
        <v>259</v>
      </c>
      <c r="AA4098">
        <v>297</v>
      </c>
      <c r="AB4098">
        <v>4509</v>
      </c>
      <c r="AC4098">
        <v>1341424</v>
      </c>
      <c r="AD4098">
        <v>60</v>
      </c>
      <c r="AE4098">
        <v>334</v>
      </c>
      <c r="AF4098">
        <v>4507</v>
      </c>
      <c r="AG4098">
        <v>1506293</v>
      </c>
      <c r="AH4098">
        <v>64</v>
      </c>
      <c r="AI4098">
        <v>376</v>
      </c>
      <c r="AJ4098">
        <v>4415</v>
      </c>
      <c r="AK4098">
        <v>1660825</v>
      </c>
      <c r="AP4098">
        <v>12</v>
      </c>
      <c r="AQ4098">
        <v>629</v>
      </c>
      <c r="AR4098">
        <v>4100</v>
      </c>
      <c r="AS4098">
        <v>2576130</v>
      </c>
      <c r="AU4098">
        <v>695</v>
      </c>
    </row>
    <row r="4099" spans="1:47" x14ac:dyDescent="0.2">
      <c r="A4099" s="51">
        <v>43158</v>
      </c>
      <c r="AL4099">
        <v>23</v>
      </c>
      <c r="AM4099">
        <v>424</v>
      </c>
      <c r="AN4099">
        <v>4140</v>
      </c>
      <c r="AO4099">
        <v>1757640</v>
      </c>
      <c r="AP4099">
        <v>1</v>
      </c>
      <c r="AQ4099">
        <v>590</v>
      </c>
      <c r="AR4099">
        <v>4100</v>
      </c>
      <c r="AS4099">
        <v>2419000</v>
      </c>
      <c r="AU4099">
        <v>37</v>
      </c>
    </row>
    <row r="4100" spans="1:47" x14ac:dyDescent="0.2">
      <c r="A4100" s="51">
        <v>43137</v>
      </c>
      <c r="J4100">
        <v>291</v>
      </c>
      <c r="K4100">
        <v>166</v>
      </c>
      <c r="L4100">
        <v>4796</v>
      </c>
      <c r="M4100">
        <v>803536</v>
      </c>
      <c r="N4100">
        <v>436</v>
      </c>
      <c r="O4100">
        <v>203</v>
      </c>
      <c r="P4100">
        <v>4850</v>
      </c>
      <c r="Q4100">
        <v>987567</v>
      </c>
      <c r="R4100">
        <v>282</v>
      </c>
      <c r="S4100">
        <v>232</v>
      </c>
      <c r="T4100">
        <v>4647</v>
      </c>
      <c r="U4100">
        <v>1090645</v>
      </c>
      <c r="V4100">
        <v>43</v>
      </c>
      <c r="W4100">
        <v>271</v>
      </c>
      <c r="X4100">
        <v>4500</v>
      </c>
      <c r="Y4100">
        <v>1243609</v>
      </c>
      <c r="Z4100">
        <v>98</v>
      </c>
      <c r="AA4100">
        <v>292</v>
      </c>
      <c r="AB4100">
        <v>4400</v>
      </c>
      <c r="AC4100">
        <v>1296651</v>
      </c>
      <c r="AD4100">
        <v>153</v>
      </c>
      <c r="AE4100">
        <v>330</v>
      </c>
      <c r="AF4100">
        <v>4350</v>
      </c>
      <c r="AG4100">
        <v>1460339</v>
      </c>
      <c r="AP4100">
        <v>6</v>
      </c>
      <c r="AQ4100">
        <v>577</v>
      </c>
      <c r="AR4100">
        <v>4150</v>
      </c>
      <c r="AS4100">
        <v>2391450</v>
      </c>
      <c r="AT4100">
        <v>288</v>
      </c>
      <c r="AU4100">
        <v>481</v>
      </c>
    </row>
    <row r="4101" spans="1:47" x14ac:dyDescent="0.2">
      <c r="A4101" s="51">
        <v>43144</v>
      </c>
      <c r="B4101">
        <v>35</v>
      </c>
      <c r="C4101">
        <v>121</v>
      </c>
      <c r="D4101">
        <v>4850</v>
      </c>
      <c r="E4101">
        <v>645834</v>
      </c>
      <c r="F4101">
        <v>61</v>
      </c>
      <c r="G4101">
        <v>142</v>
      </c>
      <c r="H4101">
        <v>4825</v>
      </c>
      <c r="I4101">
        <v>698539</v>
      </c>
      <c r="J4101">
        <v>241</v>
      </c>
      <c r="K4101">
        <v>169</v>
      </c>
      <c r="L4101">
        <v>4375</v>
      </c>
      <c r="M4101">
        <v>849620</v>
      </c>
      <c r="N4101">
        <v>259</v>
      </c>
      <c r="O4101">
        <v>201</v>
      </c>
      <c r="P4101">
        <v>4750</v>
      </c>
      <c r="Q4101">
        <v>962260</v>
      </c>
      <c r="R4101">
        <v>207</v>
      </c>
      <c r="S4101">
        <v>233</v>
      </c>
      <c r="T4101">
        <v>4525</v>
      </c>
      <c r="U4101">
        <v>1097636</v>
      </c>
      <c r="V4101">
        <v>169</v>
      </c>
      <c r="W4101">
        <v>265</v>
      </c>
      <c r="X4101">
        <v>4633</v>
      </c>
      <c r="Y4101">
        <v>1230878</v>
      </c>
      <c r="Z4101">
        <v>137</v>
      </c>
      <c r="AA4101">
        <v>300</v>
      </c>
      <c r="AB4101">
        <v>4369</v>
      </c>
      <c r="AC4101">
        <v>1361970</v>
      </c>
      <c r="AD4101">
        <v>61</v>
      </c>
      <c r="AE4101">
        <v>329</v>
      </c>
      <c r="AF4101">
        <v>4483</v>
      </c>
      <c r="AG4101">
        <v>1472964</v>
      </c>
      <c r="AL4101">
        <v>15</v>
      </c>
      <c r="AM4101">
        <v>481</v>
      </c>
      <c r="AN4101">
        <v>4410</v>
      </c>
      <c r="AO4101">
        <v>2119039</v>
      </c>
      <c r="AP4101">
        <v>8</v>
      </c>
      <c r="AQ4101">
        <v>694</v>
      </c>
      <c r="AR4101">
        <v>4323</v>
      </c>
      <c r="AS4101">
        <v>2995683</v>
      </c>
      <c r="AT4101">
        <v>262</v>
      </c>
      <c r="AU4101">
        <v>417</v>
      </c>
    </row>
    <row r="4102" spans="1:47" x14ac:dyDescent="0.2">
      <c r="A4102" s="51">
        <v>43151</v>
      </c>
      <c r="F4102">
        <v>98</v>
      </c>
      <c r="G4102">
        <v>143</v>
      </c>
      <c r="H4102">
        <v>4960</v>
      </c>
      <c r="I4102">
        <v>730576</v>
      </c>
      <c r="J4102">
        <v>203</v>
      </c>
      <c r="K4102">
        <v>169</v>
      </c>
      <c r="L4102">
        <v>4775</v>
      </c>
      <c r="M4102">
        <v>827192</v>
      </c>
      <c r="N4102">
        <v>256</v>
      </c>
      <c r="O4102">
        <v>202</v>
      </c>
      <c r="P4102">
        <v>4821</v>
      </c>
      <c r="Q4102">
        <v>971579</v>
      </c>
      <c r="R4102">
        <v>227</v>
      </c>
      <c r="S4102">
        <v>230</v>
      </c>
      <c r="T4102">
        <v>4850</v>
      </c>
      <c r="U4102">
        <v>1119428</v>
      </c>
      <c r="V4102">
        <v>59</v>
      </c>
      <c r="W4102">
        <v>277</v>
      </c>
      <c r="X4102">
        <v>4700</v>
      </c>
      <c r="Y4102">
        <v>1301749</v>
      </c>
      <c r="Z4102">
        <v>81</v>
      </c>
      <c r="AA4102">
        <v>291</v>
      </c>
      <c r="AB4102">
        <v>4688</v>
      </c>
      <c r="AC4102">
        <v>1363688</v>
      </c>
      <c r="AD4102">
        <v>42</v>
      </c>
      <c r="AE4102">
        <v>334</v>
      </c>
      <c r="AF4102">
        <v>4667</v>
      </c>
      <c r="AG4102">
        <v>1460490</v>
      </c>
      <c r="AH4102">
        <v>32</v>
      </c>
      <c r="AI4102">
        <v>397</v>
      </c>
      <c r="AJ4102">
        <v>4340</v>
      </c>
      <c r="AK4102">
        <v>1724342</v>
      </c>
      <c r="AL4102">
        <v>50</v>
      </c>
      <c r="AM4102">
        <v>408</v>
      </c>
      <c r="AN4102">
        <v>4293</v>
      </c>
      <c r="AO4102">
        <v>1750922</v>
      </c>
      <c r="AP4102">
        <v>13</v>
      </c>
      <c r="AQ4102">
        <v>588</v>
      </c>
      <c r="AR4102">
        <v>4172</v>
      </c>
      <c r="AS4102">
        <v>2450766</v>
      </c>
      <c r="AT4102">
        <v>260</v>
      </c>
      <c r="AU4102">
        <v>105</v>
      </c>
    </row>
    <row r="4103" spans="1:47" x14ac:dyDescent="0.2">
      <c r="A4103" s="51">
        <v>43158</v>
      </c>
      <c r="F4103">
        <v>106</v>
      </c>
      <c r="G4103">
        <v>137</v>
      </c>
      <c r="H4103">
        <v>4636</v>
      </c>
      <c r="I4103">
        <v>639310</v>
      </c>
      <c r="J4103">
        <v>113</v>
      </c>
      <c r="K4103">
        <v>166</v>
      </c>
      <c r="L4103">
        <v>4625</v>
      </c>
      <c r="M4103">
        <v>844107</v>
      </c>
      <c r="N4103">
        <v>242</v>
      </c>
      <c r="O4103">
        <v>199</v>
      </c>
      <c r="P4103">
        <v>4758</v>
      </c>
      <c r="Q4103">
        <v>961275</v>
      </c>
      <c r="R4103">
        <v>178</v>
      </c>
      <c r="S4103">
        <v>237</v>
      </c>
      <c r="T4103">
        <v>4685</v>
      </c>
      <c r="U4103">
        <v>1119958</v>
      </c>
      <c r="V4103">
        <v>23</v>
      </c>
      <c r="W4103">
        <v>263</v>
      </c>
      <c r="X4103">
        <v>4700</v>
      </c>
      <c r="Y4103">
        <v>1234670</v>
      </c>
      <c r="Z4103">
        <v>56</v>
      </c>
      <c r="AA4103">
        <v>307</v>
      </c>
      <c r="AB4103">
        <v>4124</v>
      </c>
      <c r="AC4103">
        <v>1266068</v>
      </c>
      <c r="AD4103">
        <v>117</v>
      </c>
      <c r="AE4103">
        <v>336</v>
      </c>
      <c r="AF4103">
        <v>4329</v>
      </c>
      <c r="AG4103">
        <v>1478170</v>
      </c>
      <c r="AL4103">
        <v>2</v>
      </c>
      <c r="AM4103">
        <v>458</v>
      </c>
      <c r="AN4103">
        <v>4190</v>
      </c>
      <c r="AO4103">
        <v>1917700</v>
      </c>
      <c r="AP4103">
        <v>16</v>
      </c>
      <c r="AQ4103">
        <v>547</v>
      </c>
      <c r="AR4103">
        <v>4058</v>
      </c>
      <c r="AS4103">
        <v>2233353</v>
      </c>
      <c r="AT4103">
        <v>197</v>
      </c>
      <c r="AU4103">
        <v>411</v>
      </c>
    </row>
    <row r="4104" spans="1:47" x14ac:dyDescent="0.2">
      <c r="A4104" s="51"/>
    </row>
    <row r="4105" spans="1:47" x14ac:dyDescent="0.2">
      <c r="A4105" s="51">
        <v>43160</v>
      </c>
      <c r="J4105">
        <v>23</v>
      </c>
      <c r="K4105">
        <v>171</v>
      </c>
      <c r="L4105">
        <v>5150</v>
      </c>
      <c r="M4105">
        <v>882633</v>
      </c>
      <c r="N4105">
        <v>1</v>
      </c>
      <c r="O4105">
        <v>190</v>
      </c>
      <c r="P4105">
        <v>4600</v>
      </c>
      <c r="Q4105">
        <v>874000</v>
      </c>
      <c r="R4105">
        <v>81</v>
      </c>
      <c r="S4105">
        <v>227</v>
      </c>
      <c r="T4105">
        <v>4838</v>
      </c>
      <c r="U4105">
        <v>1099562</v>
      </c>
      <c r="V4105">
        <v>119</v>
      </c>
      <c r="W4105">
        <v>263</v>
      </c>
      <c r="X4105">
        <v>4653</v>
      </c>
      <c r="Y4105">
        <v>1225013</v>
      </c>
      <c r="Z4105">
        <v>58</v>
      </c>
      <c r="AA4105">
        <v>303</v>
      </c>
      <c r="AB4105">
        <v>4527</v>
      </c>
      <c r="AC4105">
        <v>1371680</v>
      </c>
      <c r="AD4105">
        <v>52</v>
      </c>
      <c r="AE4105">
        <v>335</v>
      </c>
      <c r="AF4105">
        <v>4493</v>
      </c>
      <c r="AG4105">
        <v>1505353</v>
      </c>
      <c r="AH4105">
        <v>1</v>
      </c>
      <c r="AI4105">
        <v>376</v>
      </c>
      <c r="AJ4105">
        <v>4200</v>
      </c>
      <c r="AK4105">
        <v>1579200</v>
      </c>
      <c r="AL4105">
        <v>3</v>
      </c>
      <c r="AM4105">
        <v>449</v>
      </c>
      <c r="AN4105">
        <v>4340</v>
      </c>
      <c r="AO4105">
        <v>1948660</v>
      </c>
      <c r="AP4105">
        <v>2</v>
      </c>
      <c r="AQ4105">
        <v>713</v>
      </c>
      <c r="AR4105">
        <v>4100</v>
      </c>
      <c r="AS4105">
        <v>2927800</v>
      </c>
      <c r="AT4105">
        <v>25</v>
      </c>
      <c r="AU4105">
        <v>369</v>
      </c>
    </row>
    <row r="4106" spans="1:47" x14ac:dyDescent="0.2">
      <c r="A4106" s="51">
        <v>43165</v>
      </c>
      <c r="AH4106">
        <v>53</v>
      </c>
      <c r="AI4106">
        <v>387</v>
      </c>
      <c r="AJ4106">
        <v>4075</v>
      </c>
      <c r="AK4106">
        <v>1577040</v>
      </c>
      <c r="AL4106">
        <v>46</v>
      </c>
      <c r="AM4106">
        <v>434</v>
      </c>
      <c r="AN4106">
        <v>4280</v>
      </c>
      <c r="AO4106">
        <v>1858780</v>
      </c>
      <c r="AP4106">
        <v>2</v>
      </c>
      <c r="AQ4106">
        <v>608</v>
      </c>
      <c r="AR4106">
        <v>4260</v>
      </c>
      <c r="AS4106">
        <v>2588160</v>
      </c>
      <c r="AU4106">
        <v>24</v>
      </c>
    </row>
    <row r="4107" spans="1:47" x14ac:dyDescent="0.2">
      <c r="A4107" s="51">
        <v>43167</v>
      </c>
      <c r="F4107">
        <v>24</v>
      </c>
      <c r="G4107">
        <v>148</v>
      </c>
      <c r="H4107">
        <v>5000</v>
      </c>
      <c r="I4107">
        <v>740000</v>
      </c>
      <c r="J4107">
        <v>48</v>
      </c>
      <c r="K4107">
        <v>160</v>
      </c>
      <c r="L4107">
        <v>5225</v>
      </c>
      <c r="M4107">
        <v>832825</v>
      </c>
      <c r="N4107">
        <v>28</v>
      </c>
      <c r="O4107">
        <v>184</v>
      </c>
      <c r="P4107">
        <v>5200</v>
      </c>
      <c r="Q4107">
        <v>956800</v>
      </c>
      <c r="R4107">
        <v>156</v>
      </c>
      <c r="S4107">
        <v>237</v>
      </c>
      <c r="T4107">
        <v>4957</v>
      </c>
      <c r="U4107">
        <v>1175493</v>
      </c>
      <c r="V4107">
        <v>40</v>
      </c>
      <c r="W4107">
        <v>266</v>
      </c>
      <c r="X4107">
        <v>4905</v>
      </c>
      <c r="Y4107">
        <v>1301805</v>
      </c>
      <c r="Z4107">
        <v>72</v>
      </c>
      <c r="AA4107">
        <v>310</v>
      </c>
      <c r="AB4107">
        <v>4695</v>
      </c>
      <c r="AC4107">
        <v>1454660</v>
      </c>
      <c r="AD4107">
        <v>103</v>
      </c>
      <c r="AE4107">
        <v>339</v>
      </c>
      <c r="AF4107">
        <v>4510</v>
      </c>
      <c r="AG4107">
        <v>1529313</v>
      </c>
      <c r="AH4107">
        <v>26</v>
      </c>
      <c r="AI4107">
        <v>389</v>
      </c>
      <c r="AJ4107">
        <v>4313</v>
      </c>
      <c r="AK4107">
        <v>1676987</v>
      </c>
      <c r="AL4107">
        <v>7</v>
      </c>
      <c r="AM4107">
        <v>535</v>
      </c>
      <c r="AN4107">
        <v>4000</v>
      </c>
      <c r="AO4107">
        <v>2140000</v>
      </c>
      <c r="AP4107">
        <v>1</v>
      </c>
      <c r="AQ4107">
        <v>628</v>
      </c>
      <c r="AR4107">
        <v>3950</v>
      </c>
      <c r="AS4107">
        <v>2480600</v>
      </c>
      <c r="AT4107">
        <v>22</v>
      </c>
      <c r="AU4107">
        <v>587</v>
      </c>
    </row>
    <row r="4108" spans="1:47" x14ac:dyDescent="0.2">
      <c r="A4108" s="51">
        <v>43172</v>
      </c>
      <c r="AL4108">
        <v>30</v>
      </c>
      <c r="AM4108">
        <v>433</v>
      </c>
      <c r="AN4108">
        <v>4320</v>
      </c>
      <c r="AO4108">
        <v>1870540</v>
      </c>
      <c r="AU4108">
        <v>1</v>
      </c>
    </row>
    <row r="4109" spans="1:47" x14ac:dyDescent="0.2">
      <c r="A4109" s="51">
        <v>43174</v>
      </c>
      <c r="F4109">
        <v>30</v>
      </c>
      <c r="G4109">
        <v>146</v>
      </c>
      <c r="H4109">
        <v>4900</v>
      </c>
      <c r="I4109">
        <v>715400</v>
      </c>
      <c r="J4109">
        <v>62</v>
      </c>
      <c r="K4109">
        <v>166</v>
      </c>
      <c r="L4109">
        <v>5200</v>
      </c>
      <c r="M4109">
        <v>865000</v>
      </c>
      <c r="N4109">
        <v>82</v>
      </c>
      <c r="O4109">
        <v>193</v>
      </c>
      <c r="P4109">
        <v>5288</v>
      </c>
      <c r="Q4109">
        <v>1020612</v>
      </c>
      <c r="R4109">
        <v>126</v>
      </c>
      <c r="S4109">
        <v>238</v>
      </c>
      <c r="T4109">
        <v>4638</v>
      </c>
      <c r="U4109">
        <v>1103700</v>
      </c>
      <c r="V4109">
        <v>77</v>
      </c>
      <c r="W4109">
        <v>276</v>
      </c>
      <c r="X4109">
        <v>4575</v>
      </c>
      <c r="Y4109">
        <v>1263600</v>
      </c>
      <c r="Z4109">
        <v>75</v>
      </c>
      <c r="AA4109">
        <v>310</v>
      </c>
      <c r="AB4109">
        <v>4590</v>
      </c>
      <c r="AC4109">
        <v>1424252</v>
      </c>
      <c r="AD4109">
        <v>18</v>
      </c>
      <c r="AE4109">
        <v>349</v>
      </c>
      <c r="AF4109">
        <v>4580</v>
      </c>
      <c r="AG4109">
        <v>1598420</v>
      </c>
      <c r="AH4109">
        <v>48</v>
      </c>
      <c r="AI4109">
        <v>386</v>
      </c>
      <c r="AJ4109">
        <v>4130</v>
      </c>
      <c r="AK4109">
        <v>1592265</v>
      </c>
      <c r="AP4109">
        <v>6</v>
      </c>
      <c r="AQ4109">
        <v>640</v>
      </c>
      <c r="AR4109">
        <v>4147</v>
      </c>
      <c r="AS4109">
        <v>2662207</v>
      </c>
      <c r="AT4109">
        <v>66</v>
      </c>
      <c r="AU4109">
        <v>557</v>
      </c>
    </row>
    <row r="4110" spans="1:47" x14ac:dyDescent="0.2">
      <c r="A4110" s="51">
        <v>43179</v>
      </c>
      <c r="Z4110">
        <v>2</v>
      </c>
      <c r="AA4110">
        <v>398</v>
      </c>
      <c r="AB4110">
        <v>3760</v>
      </c>
      <c r="AC4110">
        <v>1496480</v>
      </c>
    </row>
    <row r="4111" spans="1:47" x14ac:dyDescent="0.2">
      <c r="A4111" s="51">
        <v>43181</v>
      </c>
      <c r="B4111">
        <v>30</v>
      </c>
      <c r="C4111">
        <v>107</v>
      </c>
      <c r="D4111">
        <v>5450</v>
      </c>
      <c r="E4111">
        <v>583150</v>
      </c>
      <c r="F4111">
        <v>30</v>
      </c>
      <c r="G4111">
        <v>147</v>
      </c>
      <c r="H4111">
        <v>5500</v>
      </c>
      <c r="I4111">
        <v>808500</v>
      </c>
      <c r="J4111">
        <v>145</v>
      </c>
      <c r="K4111">
        <v>164</v>
      </c>
      <c r="L4111">
        <v>5221</v>
      </c>
      <c r="M4111">
        <v>855950</v>
      </c>
      <c r="N4111">
        <v>89</v>
      </c>
      <c r="O4111">
        <v>201</v>
      </c>
      <c r="P4111">
        <v>4967</v>
      </c>
      <c r="Q4111">
        <v>1000908</v>
      </c>
      <c r="R4111">
        <v>96</v>
      </c>
      <c r="S4111">
        <v>235</v>
      </c>
      <c r="T4111">
        <v>4820</v>
      </c>
      <c r="U4111">
        <v>1133610</v>
      </c>
      <c r="V4111">
        <v>50</v>
      </c>
      <c r="W4111">
        <v>275</v>
      </c>
      <c r="X4111">
        <v>4770</v>
      </c>
      <c r="Y4111">
        <v>1310223</v>
      </c>
      <c r="Z4111">
        <v>124</v>
      </c>
      <c r="AA4111">
        <v>301</v>
      </c>
      <c r="AB4111">
        <v>4610</v>
      </c>
      <c r="AC4111">
        <v>1386335</v>
      </c>
      <c r="AD4111">
        <v>53</v>
      </c>
      <c r="AE4111">
        <v>330</v>
      </c>
      <c r="AF4111">
        <v>4693</v>
      </c>
      <c r="AG4111">
        <v>1548907</v>
      </c>
      <c r="AH4111">
        <v>16</v>
      </c>
      <c r="AI4111">
        <v>370</v>
      </c>
      <c r="AJ4111">
        <v>4620</v>
      </c>
      <c r="AK4111">
        <v>1709400</v>
      </c>
      <c r="AL4111">
        <v>30</v>
      </c>
      <c r="AM4111">
        <v>422</v>
      </c>
      <c r="AN4111">
        <v>4260</v>
      </c>
      <c r="AO4111">
        <v>1798440</v>
      </c>
      <c r="AP4111">
        <v>2</v>
      </c>
      <c r="AQ4111">
        <v>572</v>
      </c>
      <c r="AR4111">
        <v>4310</v>
      </c>
      <c r="AS4111">
        <v>2466160</v>
      </c>
      <c r="AU4111">
        <v>437</v>
      </c>
    </row>
    <row r="4112" spans="1:47" x14ac:dyDescent="0.2">
      <c r="A4112" s="51">
        <v>43186</v>
      </c>
    </row>
    <row r="4113" spans="1:47" x14ac:dyDescent="0.2">
      <c r="A4113" s="51">
        <v>43165</v>
      </c>
      <c r="B4113">
        <v>5</v>
      </c>
      <c r="C4113">
        <v>118</v>
      </c>
      <c r="D4113">
        <v>5000</v>
      </c>
      <c r="E4113">
        <v>590000</v>
      </c>
      <c r="F4113">
        <v>52</v>
      </c>
      <c r="G4113">
        <v>143</v>
      </c>
      <c r="H4113">
        <v>5100</v>
      </c>
      <c r="I4113">
        <v>739215</v>
      </c>
      <c r="J4113">
        <v>72</v>
      </c>
      <c r="K4113">
        <v>165</v>
      </c>
      <c r="L4113">
        <v>4950</v>
      </c>
      <c r="M4113">
        <v>815338</v>
      </c>
      <c r="N4113">
        <v>123</v>
      </c>
      <c r="O4113">
        <v>196</v>
      </c>
      <c r="P4113">
        <v>4688</v>
      </c>
      <c r="Q4113">
        <v>972950</v>
      </c>
      <c r="R4113">
        <v>422</v>
      </c>
      <c r="S4113">
        <v>233</v>
      </c>
      <c r="T4113">
        <v>4755</v>
      </c>
      <c r="U4113">
        <v>1105814</v>
      </c>
      <c r="V4113">
        <v>143</v>
      </c>
      <c r="W4113">
        <v>263</v>
      </c>
      <c r="X4113">
        <v>4593</v>
      </c>
      <c r="Y4113">
        <v>1207121</v>
      </c>
      <c r="AD4113">
        <v>54</v>
      </c>
      <c r="AE4113">
        <v>324</v>
      </c>
      <c r="AF4113">
        <v>4513</v>
      </c>
      <c r="AG4113">
        <v>1476044</v>
      </c>
      <c r="AP4113">
        <v>7</v>
      </c>
      <c r="AQ4113">
        <v>626</v>
      </c>
      <c r="AR4113">
        <v>4254</v>
      </c>
      <c r="AS4113">
        <v>2668371</v>
      </c>
      <c r="AU4113">
        <v>114</v>
      </c>
    </row>
    <row r="4114" spans="1:47" x14ac:dyDescent="0.2">
      <c r="A4114" s="51">
        <v>43172</v>
      </c>
      <c r="B4114">
        <v>9</v>
      </c>
      <c r="C4114">
        <v>117</v>
      </c>
      <c r="D4114">
        <v>5000</v>
      </c>
      <c r="E4114">
        <v>584444</v>
      </c>
      <c r="F4114">
        <v>36</v>
      </c>
      <c r="G4114">
        <v>144</v>
      </c>
      <c r="H4114">
        <v>4925</v>
      </c>
      <c r="I4114">
        <v>710036</v>
      </c>
      <c r="J4114">
        <v>155</v>
      </c>
      <c r="K4114">
        <v>161</v>
      </c>
      <c r="L4114">
        <v>4690</v>
      </c>
      <c r="M4114">
        <v>782385</v>
      </c>
      <c r="N4114">
        <v>167</v>
      </c>
      <c r="O4114">
        <v>203</v>
      </c>
      <c r="P4114">
        <v>4583</v>
      </c>
      <c r="Q4114">
        <v>983674</v>
      </c>
      <c r="R4114">
        <v>218</v>
      </c>
      <c r="S4114">
        <v>236</v>
      </c>
      <c r="T4114">
        <v>4795</v>
      </c>
      <c r="U4114">
        <v>1138033</v>
      </c>
      <c r="V4114">
        <v>41</v>
      </c>
      <c r="W4114">
        <v>276</v>
      </c>
      <c r="X4114">
        <v>4650</v>
      </c>
      <c r="Y4114">
        <v>1284576</v>
      </c>
      <c r="Z4114">
        <v>89</v>
      </c>
      <c r="AA4114">
        <v>305</v>
      </c>
      <c r="AB4114">
        <v>4420</v>
      </c>
      <c r="AC4114">
        <v>1347929</v>
      </c>
      <c r="AD4114">
        <v>88</v>
      </c>
      <c r="AE4114">
        <v>341</v>
      </c>
      <c r="AF4114">
        <v>4530</v>
      </c>
      <c r="AG4114">
        <v>1544127</v>
      </c>
      <c r="AH4114">
        <v>39</v>
      </c>
      <c r="AI4114">
        <v>379</v>
      </c>
      <c r="AJ4114">
        <v>4320</v>
      </c>
      <c r="AK4114">
        <v>1682151</v>
      </c>
      <c r="AL4114">
        <v>20</v>
      </c>
      <c r="AM4114">
        <v>409</v>
      </c>
      <c r="AN4114">
        <v>4140</v>
      </c>
      <c r="AO4114">
        <v>1798660</v>
      </c>
      <c r="AP4114">
        <v>4</v>
      </c>
      <c r="AQ4114">
        <v>754</v>
      </c>
      <c r="AR4114">
        <v>4180</v>
      </c>
      <c r="AS4114">
        <v>3155060</v>
      </c>
      <c r="AT4114">
        <v>193</v>
      </c>
      <c r="AU4114">
        <v>53</v>
      </c>
    </row>
    <row r="4115" spans="1:47" x14ac:dyDescent="0.2">
      <c r="A4115" s="51">
        <v>43179</v>
      </c>
      <c r="B4115">
        <v>4</v>
      </c>
      <c r="C4115">
        <v>114</v>
      </c>
      <c r="D4115">
        <v>4500</v>
      </c>
      <c r="E4115">
        <v>510750</v>
      </c>
      <c r="F4115">
        <v>27</v>
      </c>
      <c r="G4115">
        <v>148</v>
      </c>
      <c r="H4115">
        <v>5000</v>
      </c>
      <c r="I4115">
        <v>738519</v>
      </c>
      <c r="J4115">
        <v>63</v>
      </c>
      <c r="K4115">
        <v>176</v>
      </c>
      <c r="L4115">
        <v>4933</v>
      </c>
      <c r="M4115">
        <v>869956</v>
      </c>
      <c r="N4115">
        <v>226</v>
      </c>
      <c r="O4115">
        <v>199</v>
      </c>
      <c r="P4115">
        <v>4742</v>
      </c>
      <c r="Q4115">
        <v>960733</v>
      </c>
      <c r="R4115">
        <v>91</v>
      </c>
      <c r="S4115">
        <v>243</v>
      </c>
      <c r="T4115">
        <v>4570</v>
      </c>
      <c r="U4115">
        <v>1108062</v>
      </c>
      <c r="V4115">
        <v>78</v>
      </c>
      <c r="W4115">
        <v>268</v>
      </c>
      <c r="X4115">
        <v>4575</v>
      </c>
      <c r="Y4115">
        <v>1227576</v>
      </c>
      <c r="Z4115">
        <v>38</v>
      </c>
      <c r="AA4115">
        <v>294</v>
      </c>
      <c r="AB4115">
        <v>4400</v>
      </c>
      <c r="AC4115">
        <v>1296337</v>
      </c>
      <c r="AP4115">
        <v>4</v>
      </c>
      <c r="AQ4115">
        <v>650</v>
      </c>
      <c r="AR4115">
        <v>4215</v>
      </c>
      <c r="AS4115">
        <v>2738085</v>
      </c>
      <c r="AT4115">
        <v>161</v>
      </c>
      <c r="AU4115">
        <v>195</v>
      </c>
    </row>
    <row r="4116" spans="1:47" x14ac:dyDescent="0.2">
      <c r="A4116" s="51">
        <v>43186</v>
      </c>
      <c r="B4116">
        <v>22</v>
      </c>
      <c r="C4116">
        <v>122</v>
      </c>
      <c r="D4116">
        <v>4575</v>
      </c>
      <c r="E4116">
        <v>553323</v>
      </c>
      <c r="F4116">
        <v>42</v>
      </c>
      <c r="G4116">
        <v>135</v>
      </c>
      <c r="H4116">
        <v>4825</v>
      </c>
      <c r="I4116">
        <v>654829</v>
      </c>
      <c r="J4116">
        <v>97</v>
      </c>
      <c r="K4116">
        <v>169</v>
      </c>
      <c r="L4116">
        <v>4892</v>
      </c>
      <c r="M4116">
        <v>799221</v>
      </c>
      <c r="N4116">
        <v>198</v>
      </c>
      <c r="O4116">
        <v>192</v>
      </c>
      <c r="P4116">
        <v>4806</v>
      </c>
      <c r="Q4116">
        <v>924689</v>
      </c>
      <c r="R4116">
        <v>135</v>
      </c>
      <c r="S4116">
        <v>229</v>
      </c>
      <c r="T4116">
        <v>4658</v>
      </c>
      <c r="U4116">
        <v>1065797</v>
      </c>
      <c r="V4116">
        <v>54</v>
      </c>
      <c r="W4116">
        <v>271</v>
      </c>
      <c r="X4116">
        <v>4533</v>
      </c>
      <c r="Y4116">
        <v>1228383</v>
      </c>
      <c r="AD4116">
        <v>18</v>
      </c>
      <c r="AE4116">
        <v>328</v>
      </c>
      <c r="AF4116">
        <v>4500</v>
      </c>
      <c r="AG4116">
        <v>1477500</v>
      </c>
      <c r="AH4116">
        <v>18</v>
      </c>
      <c r="AI4116">
        <v>376</v>
      </c>
      <c r="AJ4116">
        <v>4650</v>
      </c>
      <c r="AK4116">
        <v>1748400</v>
      </c>
      <c r="AL4116">
        <v>16</v>
      </c>
      <c r="AM4116">
        <v>424</v>
      </c>
      <c r="AN4116">
        <v>4300</v>
      </c>
      <c r="AO4116">
        <v>1824813</v>
      </c>
      <c r="AT4116">
        <v>228</v>
      </c>
      <c r="AU4116">
        <v>102</v>
      </c>
    </row>
    <row r="4117" spans="1:47" x14ac:dyDescent="0.2">
      <c r="A4117" s="51"/>
    </row>
    <row r="4118" spans="1:47" x14ac:dyDescent="0.2">
      <c r="A4118" s="51">
        <v>43193</v>
      </c>
      <c r="AH4118">
        <v>7</v>
      </c>
      <c r="AI4118">
        <v>388</v>
      </c>
      <c r="AJ4118">
        <v>4240</v>
      </c>
      <c r="AK4118">
        <v>1645120</v>
      </c>
      <c r="AL4118">
        <v>1</v>
      </c>
      <c r="AM4118">
        <v>438</v>
      </c>
      <c r="AN4118">
        <v>4100</v>
      </c>
      <c r="AO4118">
        <v>1795800</v>
      </c>
      <c r="AP4118">
        <v>27</v>
      </c>
      <c r="AQ4118">
        <v>441</v>
      </c>
      <c r="AR4118">
        <v>4264</v>
      </c>
      <c r="AS4118">
        <v>1882076</v>
      </c>
      <c r="AU4118">
        <v>40</v>
      </c>
    </row>
    <row r="4119" spans="1:47" x14ac:dyDescent="0.2">
      <c r="A4119" s="51">
        <v>43195</v>
      </c>
      <c r="F4119">
        <v>34</v>
      </c>
      <c r="G4119">
        <v>133</v>
      </c>
      <c r="H4119">
        <v>5500</v>
      </c>
      <c r="I4119">
        <v>731500</v>
      </c>
      <c r="J4119">
        <v>31</v>
      </c>
      <c r="K4119">
        <v>162</v>
      </c>
      <c r="L4119">
        <v>5200</v>
      </c>
      <c r="M4119">
        <v>839983</v>
      </c>
      <c r="N4119">
        <v>82</v>
      </c>
      <c r="O4119">
        <v>192</v>
      </c>
      <c r="P4119">
        <v>5200</v>
      </c>
      <c r="Q4119">
        <v>997440</v>
      </c>
      <c r="R4119">
        <v>97</v>
      </c>
      <c r="S4119">
        <v>228</v>
      </c>
      <c r="T4119">
        <v>5062</v>
      </c>
      <c r="U4119">
        <v>1155512</v>
      </c>
      <c r="V4119">
        <v>20</v>
      </c>
      <c r="W4119">
        <v>264</v>
      </c>
      <c r="X4119">
        <v>4850</v>
      </c>
      <c r="Y4119">
        <v>1280400</v>
      </c>
      <c r="Z4119">
        <v>72</v>
      </c>
      <c r="AA4119">
        <v>300</v>
      </c>
      <c r="AB4119">
        <v>4795</v>
      </c>
      <c r="AC4119">
        <v>1437115</v>
      </c>
      <c r="AH4119">
        <v>1</v>
      </c>
      <c r="AI4119">
        <v>368</v>
      </c>
      <c r="AJ4119">
        <v>4350</v>
      </c>
      <c r="AK4119">
        <v>1600800</v>
      </c>
      <c r="AP4119">
        <v>2</v>
      </c>
      <c r="AQ4119">
        <v>671</v>
      </c>
      <c r="AR4119">
        <v>4350</v>
      </c>
      <c r="AS4119">
        <v>2919280</v>
      </c>
      <c r="AU4119">
        <v>561</v>
      </c>
    </row>
    <row r="4120" spans="1:47" x14ac:dyDescent="0.2">
      <c r="A4120" s="51">
        <v>43200</v>
      </c>
      <c r="AL4120">
        <v>13</v>
      </c>
      <c r="AM4120">
        <v>414</v>
      </c>
      <c r="AN4120">
        <v>4270</v>
      </c>
      <c r="AO4120">
        <v>1765870</v>
      </c>
      <c r="AP4120">
        <v>8</v>
      </c>
      <c r="AQ4120">
        <v>416</v>
      </c>
      <c r="AR4120">
        <v>4200</v>
      </c>
      <c r="AS4120">
        <v>1745070</v>
      </c>
      <c r="AU4120">
        <v>9</v>
      </c>
    </row>
    <row r="4121" spans="1:47" x14ac:dyDescent="0.2">
      <c r="A4121" s="51">
        <v>43202</v>
      </c>
      <c r="B4121">
        <v>22</v>
      </c>
      <c r="C4121">
        <v>119</v>
      </c>
      <c r="D4121">
        <v>4950</v>
      </c>
      <c r="E4121">
        <v>589750</v>
      </c>
      <c r="F4121">
        <v>14</v>
      </c>
      <c r="G4121">
        <v>141</v>
      </c>
      <c r="H4121">
        <v>5100</v>
      </c>
      <c r="I4121">
        <v>719100</v>
      </c>
      <c r="J4121">
        <v>77</v>
      </c>
      <c r="K4121">
        <v>168</v>
      </c>
      <c r="L4121">
        <v>5250</v>
      </c>
      <c r="M4121">
        <v>882610</v>
      </c>
      <c r="N4121">
        <v>175</v>
      </c>
      <c r="O4121">
        <v>203</v>
      </c>
      <c r="P4121">
        <v>5033</v>
      </c>
      <c r="Q4121">
        <v>1019133</v>
      </c>
      <c r="R4121">
        <v>40</v>
      </c>
      <c r="S4121">
        <v>232</v>
      </c>
      <c r="T4121">
        <v>4988</v>
      </c>
      <c r="U4121">
        <v>1158775</v>
      </c>
      <c r="V4121">
        <v>68</v>
      </c>
      <c r="W4121">
        <v>261</v>
      </c>
      <c r="X4121">
        <v>4825</v>
      </c>
      <c r="Y4121">
        <v>1257338</v>
      </c>
      <c r="Z4121">
        <v>19</v>
      </c>
      <c r="AA4121">
        <v>307</v>
      </c>
      <c r="AB4121">
        <v>4680</v>
      </c>
      <c r="AC4121">
        <v>1434780</v>
      </c>
      <c r="AD4121">
        <v>39</v>
      </c>
      <c r="AE4121">
        <v>337</v>
      </c>
      <c r="AF4121">
        <v>4727</v>
      </c>
      <c r="AG4121">
        <v>1591047</v>
      </c>
      <c r="AH4121">
        <v>18</v>
      </c>
      <c r="AI4121">
        <v>380</v>
      </c>
      <c r="AJ4121">
        <v>4560</v>
      </c>
      <c r="AK4121">
        <v>1732800</v>
      </c>
      <c r="AP4121">
        <v>1</v>
      </c>
      <c r="AQ4121">
        <v>698</v>
      </c>
      <c r="AR4121">
        <v>4360</v>
      </c>
      <c r="AS4121">
        <v>3043280</v>
      </c>
      <c r="AT4121">
        <v>7</v>
      </c>
      <c r="AU4121">
        <v>452</v>
      </c>
    </row>
    <row r="4122" spans="1:47" x14ac:dyDescent="0.2">
      <c r="A4122" s="51">
        <v>43207</v>
      </c>
      <c r="AH4122">
        <v>15</v>
      </c>
      <c r="AI4122">
        <v>374</v>
      </c>
      <c r="AJ4122">
        <v>4100</v>
      </c>
      <c r="AK4122">
        <v>1533400</v>
      </c>
      <c r="AP4122">
        <v>2</v>
      </c>
      <c r="AQ4122">
        <v>705</v>
      </c>
      <c r="AR4122">
        <v>4290</v>
      </c>
      <c r="AS4122">
        <v>3047940</v>
      </c>
      <c r="AU4122">
        <v>19</v>
      </c>
    </row>
    <row r="4123" spans="1:47" x14ac:dyDescent="0.2">
      <c r="A4123" s="51">
        <v>43209</v>
      </c>
      <c r="B4123">
        <v>3</v>
      </c>
      <c r="C4123">
        <v>120</v>
      </c>
      <c r="D4123">
        <v>4800</v>
      </c>
      <c r="E4123">
        <v>576000</v>
      </c>
      <c r="F4123">
        <v>20</v>
      </c>
      <c r="G4123">
        <v>138</v>
      </c>
      <c r="H4123">
        <v>4950</v>
      </c>
      <c r="I4123">
        <v>681383</v>
      </c>
      <c r="J4123">
        <v>73</v>
      </c>
      <c r="K4123">
        <v>169</v>
      </c>
      <c r="L4123">
        <v>5150</v>
      </c>
      <c r="M4123">
        <v>871962</v>
      </c>
      <c r="N4123">
        <v>168</v>
      </c>
      <c r="O4123">
        <v>193</v>
      </c>
      <c r="P4123">
        <v>5167</v>
      </c>
      <c r="Q4123">
        <v>994106</v>
      </c>
      <c r="R4123">
        <v>2</v>
      </c>
      <c r="S4123">
        <v>224</v>
      </c>
      <c r="T4123">
        <v>4000</v>
      </c>
      <c r="U4123">
        <v>896000</v>
      </c>
      <c r="V4123">
        <v>39</v>
      </c>
      <c r="W4123">
        <v>257</v>
      </c>
      <c r="X4123">
        <v>4800</v>
      </c>
      <c r="Y4123">
        <v>1233000</v>
      </c>
      <c r="Z4123">
        <v>95</v>
      </c>
      <c r="AA4123">
        <v>295</v>
      </c>
      <c r="AB4123">
        <v>4677</v>
      </c>
      <c r="AC4123">
        <v>1380407</v>
      </c>
      <c r="AD4123">
        <v>16</v>
      </c>
      <c r="AE4123">
        <v>358</v>
      </c>
      <c r="AF4123">
        <v>4055</v>
      </c>
      <c r="AG4123">
        <v>1453970</v>
      </c>
      <c r="AP4123">
        <v>4</v>
      </c>
      <c r="AQ4123">
        <v>587</v>
      </c>
      <c r="AR4123">
        <v>4135</v>
      </c>
      <c r="AS4123">
        <v>2423320</v>
      </c>
      <c r="AU4123">
        <v>304</v>
      </c>
    </row>
    <row r="4124" spans="1:47" x14ac:dyDescent="0.2">
      <c r="A4124" s="51">
        <v>43214</v>
      </c>
      <c r="AP4124">
        <v>1</v>
      </c>
      <c r="AQ4124">
        <v>532</v>
      </c>
      <c r="AR4124">
        <v>4340</v>
      </c>
      <c r="AS4124">
        <v>2308880</v>
      </c>
    </row>
    <row r="4125" spans="1:47" x14ac:dyDescent="0.2">
      <c r="A4125" s="51">
        <v>43216</v>
      </c>
      <c r="B4125">
        <v>26</v>
      </c>
      <c r="C4125">
        <v>128</v>
      </c>
      <c r="D4125">
        <v>4750</v>
      </c>
      <c r="E4125">
        <v>610375</v>
      </c>
      <c r="F4125">
        <v>35</v>
      </c>
      <c r="G4125">
        <v>138</v>
      </c>
      <c r="H4125">
        <v>5050</v>
      </c>
      <c r="I4125">
        <v>696900</v>
      </c>
      <c r="J4125">
        <v>67</v>
      </c>
      <c r="K4125">
        <v>157</v>
      </c>
      <c r="L4125">
        <v>5525</v>
      </c>
      <c r="M4125">
        <v>870187</v>
      </c>
      <c r="N4125">
        <v>125</v>
      </c>
      <c r="O4125">
        <v>192</v>
      </c>
      <c r="P4125">
        <v>5466</v>
      </c>
      <c r="Q4125">
        <v>1046866</v>
      </c>
      <c r="R4125">
        <v>66</v>
      </c>
      <c r="S4125">
        <v>237</v>
      </c>
      <c r="T4125">
        <v>5150</v>
      </c>
      <c r="U4125">
        <v>1221837</v>
      </c>
      <c r="V4125">
        <v>41</v>
      </c>
      <c r="W4125">
        <v>273</v>
      </c>
      <c r="X4125">
        <v>4975</v>
      </c>
      <c r="Y4125">
        <v>1358175</v>
      </c>
      <c r="Z4125">
        <v>142</v>
      </c>
      <c r="AA4125">
        <v>304</v>
      </c>
      <c r="AB4125">
        <v>4787</v>
      </c>
      <c r="AC4125">
        <v>1458392</v>
      </c>
      <c r="AD4125">
        <v>2</v>
      </c>
      <c r="AE4125">
        <v>347</v>
      </c>
      <c r="AF4125">
        <v>4325</v>
      </c>
      <c r="AG4125">
        <v>1500775</v>
      </c>
      <c r="AL4125">
        <v>3</v>
      </c>
      <c r="AM4125">
        <v>427</v>
      </c>
      <c r="AN4125">
        <v>4200</v>
      </c>
      <c r="AO4125">
        <v>1793400</v>
      </c>
      <c r="AP4125">
        <v>7</v>
      </c>
      <c r="AQ4125">
        <v>622</v>
      </c>
      <c r="AR4125">
        <v>4248</v>
      </c>
      <c r="AS4125">
        <v>2646253</v>
      </c>
      <c r="AT4125">
        <v>20</v>
      </c>
      <c r="AU4125">
        <v>454</v>
      </c>
    </row>
    <row r="4126" spans="1:47" x14ac:dyDescent="0.2">
      <c r="A4126" s="51">
        <v>43193</v>
      </c>
      <c r="B4126">
        <v>23</v>
      </c>
      <c r="C4126">
        <v>132</v>
      </c>
      <c r="D4126">
        <v>4600</v>
      </c>
      <c r="E4126">
        <v>607600</v>
      </c>
      <c r="F4126">
        <v>29</v>
      </c>
      <c r="G4126">
        <v>141</v>
      </c>
      <c r="H4126">
        <v>5075</v>
      </c>
      <c r="I4126">
        <v>740155</v>
      </c>
      <c r="J4126">
        <v>82</v>
      </c>
      <c r="K4126">
        <v>167</v>
      </c>
      <c r="L4126">
        <v>4775</v>
      </c>
      <c r="M4126">
        <v>811276</v>
      </c>
      <c r="N4126">
        <v>139</v>
      </c>
      <c r="O4126">
        <v>204</v>
      </c>
      <c r="P4126">
        <v>4838</v>
      </c>
      <c r="Q4126">
        <v>1001955</v>
      </c>
      <c r="R4126">
        <v>161</v>
      </c>
      <c r="S4126">
        <v>234</v>
      </c>
      <c r="T4126">
        <v>4728</v>
      </c>
      <c r="U4126">
        <v>1119430</v>
      </c>
      <c r="V4126">
        <v>119</v>
      </c>
      <c r="W4126">
        <v>257</v>
      </c>
      <c r="X4126">
        <v>4867</v>
      </c>
      <c r="Y4126">
        <v>1249920</v>
      </c>
      <c r="Z4126">
        <v>14</v>
      </c>
      <c r="AA4126">
        <v>295</v>
      </c>
      <c r="AB4126">
        <v>4600</v>
      </c>
      <c r="AC4126">
        <v>1355686</v>
      </c>
      <c r="AH4126">
        <v>19</v>
      </c>
      <c r="AI4126">
        <v>366</v>
      </c>
      <c r="AJ4126">
        <v>4415</v>
      </c>
      <c r="AK4126">
        <v>1701397</v>
      </c>
      <c r="AL4126">
        <v>3</v>
      </c>
      <c r="AM4126">
        <v>519</v>
      </c>
      <c r="AN4126">
        <v>4193</v>
      </c>
      <c r="AO4126">
        <v>2181227</v>
      </c>
      <c r="AP4126">
        <v>1</v>
      </c>
      <c r="AQ4126">
        <v>420</v>
      </c>
      <c r="AR4126">
        <v>3700</v>
      </c>
      <c r="AS4126">
        <v>1554000</v>
      </c>
      <c r="AT4126">
        <v>18</v>
      </c>
      <c r="AU4126">
        <v>59</v>
      </c>
    </row>
    <row r="4127" spans="1:47" x14ac:dyDescent="0.2">
      <c r="A4127" s="51">
        <v>43200</v>
      </c>
      <c r="B4127">
        <v>7</v>
      </c>
      <c r="C4127">
        <v>121</v>
      </c>
      <c r="D4127">
        <v>4500</v>
      </c>
      <c r="E4127">
        <v>545143</v>
      </c>
      <c r="F4127">
        <v>19</v>
      </c>
      <c r="G4127">
        <v>141</v>
      </c>
      <c r="H4127">
        <v>5033</v>
      </c>
      <c r="I4127">
        <v>704532</v>
      </c>
      <c r="J4127">
        <v>102</v>
      </c>
      <c r="K4127">
        <v>169</v>
      </c>
      <c r="L4127">
        <v>4863</v>
      </c>
      <c r="M4127">
        <v>826897</v>
      </c>
      <c r="N4127">
        <v>270</v>
      </c>
      <c r="O4127">
        <v>200</v>
      </c>
      <c r="P4127">
        <v>4997</v>
      </c>
      <c r="Q4127">
        <v>1003300</v>
      </c>
      <c r="R4127">
        <v>112</v>
      </c>
      <c r="S4127">
        <v>240</v>
      </c>
      <c r="T4127">
        <v>4850</v>
      </c>
      <c r="U4127">
        <v>1168892</v>
      </c>
      <c r="V4127">
        <v>103</v>
      </c>
      <c r="W4127">
        <v>264</v>
      </c>
      <c r="X4127">
        <v>4817</v>
      </c>
      <c r="Y4127">
        <v>1276184</v>
      </c>
      <c r="Z4127">
        <v>65</v>
      </c>
      <c r="AA4127">
        <v>302</v>
      </c>
      <c r="AB4127">
        <v>4550</v>
      </c>
      <c r="AC4127">
        <v>1374100</v>
      </c>
      <c r="AD4127">
        <v>127</v>
      </c>
      <c r="AE4127">
        <v>341</v>
      </c>
      <c r="AF4127">
        <v>4650</v>
      </c>
      <c r="AG4127">
        <v>1611180</v>
      </c>
      <c r="AH4127">
        <v>50</v>
      </c>
      <c r="AI4127">
        <v>373</v>
      </c>
      <c r="AJ4127">
        <v>4617</v>
      </c>
      <c r="AK4127">
        <v>1724426</v>
      </c>
      <c r="AL4127">
        <v>59</v>
      </c>
      <c r="AM4127">
        <v>426</v>
      </c>
      <c r="AN4127">
        <v>4513</v>
      </c>
      <c r="AO4127">
        <v>1922878</v>
      </c>
      <c r="AP4127">
        <v>9</v>
      </c>
      <c r="AQ4127">
        <v>579</v>
      </c>
      <c r="AR4127">
        <v>4274</v>
      </c>
      <c r="AS4127">
        <v>2469807</v>
      </c>
      <c r="AT4127">
        <v>108</v>
      </c>
      <c r="AU4127">
        <v>117</v>
      </c>
    </row>
    <row r="4128" spans="1:47" x14ac:dyDescent="0.2">
      <c r="A4128" s="51">
        <v>43207</v>
      </c>
      <c r="B4128">
        <v>58</v>
      </c>
      <c r="C4128">
        <v>117</v>
      </c>
      <c r="D4128">
        <v>4550</v>
      </c>
      <c r="E4128">
        <v>525362</v>
      </c>
      <c r="F4128">
        <v>100</v>
      </c>
      <c r="G4128">
        <v>141</v>
      </c>
      <c r="H4128">
        <v>4588</v>
      </c>
      <c r="I4128">
        <v>643526</v>
      </c>
      <c r="J4128">
        <v>111</v>
      </c>
      <c r="K4128">
        <v>163</v>
      </c>
      <c r="L4128">
        <v>4642</v>
      </c>
      <c r="M4128">
        <v>768745</v>
      </c>
      <c r="N4128">
        <v>130</v>
      </c>
      <c r="O4128">
        <v>190</v>
      </c>
      <c r="P4128">
        <v>4793</v>
      </c>
      <c r="Q4128">
        <v>912100</v>
      </c>
      <c r="R4128">
        <v>201</v>
      </c>
      <c r="S4128">
        <v>234</v>
      </c>
      <c r="T4128">
        <v>4809</v>
      </c>
      <c r="U4128">
        <v>1133151</v>
      </c>
      <c r="V4128">
        <v>280</v>
      </c>
      <c r="W4128">
        <v>264</v>
      </c>
      <c r="X4128">
        <v>4619</v>
      </c>
      <c r="Y4128">
        <v>1228889</v>
      </c>
      <c r="Z4128">
        <v>20</v>
      </c>
      <c r="AA4128">
        <v>316</v>
      </c>
      <c r="AB4128">
        <v>4500</v>
      </c>
      <c r="AC4128">
        <v>1419760</v>
      </c>
      <c r="AD4128">
        <v>90</v>
      </c>
      <c r="AE4128">
        <v>234</v>
      </c>
      <c r="AF4128">
        <v>4520</v>
      </c>
      <c r="AG4128">
        <v>1508544</v>
      </c>
      <c r="AH4128">
        <v>49</v>
      </c>
      <c r="AI4128">
        <v>376</v>
      </c>
      <c r="AJ4128">
        <v>4423</v>
      </c>
      <c r="AK4128">
        <v>1682284</v>
      </c>
      <c r="AL4128">
        <v>8</v>
      </c>
      <c r="AM4128">
        <v>550</v>
      </c>
      <c r="AN4128">
        <v>4280</v>
      </c>
      <c r="AO4128">
        <v>2352930</v>
      </c>
      <c r="AP4128">
        <v>4</v>
      </c>
      <c r="AQ4128">
        <v>601</v>
      </c>
      <c r="AR4128">
        <v>4200</v>
      </c>
      <c r="AS4128">
        <v>2494525</v>
      </c>
      <c r="AT4128">
        <v>114</v>
      </c>
      <c r="AU4128">
        <v>121</v>
      </c>
    </row>
    <row r="4129" spans="1:47" x14ac:dyDescent="0.2">
      <c r="A4129" s="51">
        <v>43214</v>
      </c>
      <c r="B4129">
        <v>48</v>
      </c>
      <c r="C4129">
        <v>116</v>
      </c>
      <c r="D4129">
        <v>4867</v>
      </c>
      <c r="E4129">
        <v>579917</v>
      </c>
      <c r="F4129">
        <v>102</v>
      </c>
      <c r="G4129">
        <v>141</v>
      </c>
      <c r="H4129">
        <v>4925</v>
      </c>
      <c r="I4129">
        <v>688234</v>
      </c>
      <c r="J4129">
        <v>300</v>
      </c>
      <c r="K4129">
        <v>163</v>
      </c>
      <c r="L4129">
        <v>4913</v>
      </c>
      <c r="M4129">
        <v>803706</v>
      </c>
      <c r="N4129">
        <v>367</v>
      </c>
      <c r="O4129">
        <v>203</v>
      </c>
      <c r="P4129">
        <v>5033</v>
      </c>
      <c r="Q4129">
        <v>1027678</v>
      </c>
      <c r="R4129">
        <v>98</v>
      </c>
      <c r="S4129">
        <v>229</v>
      </c>
      <c r="T4129">
        <v>4925</v>
      </c>
      <c r="U4129">
        <v>1161844</v>
      </c>
      <c r="Z4129">
        <v>95</v>
      </c>
      <c r="AA4129">
        <v>293</v>
      </c>
      <c r="AB4129">
        <v>4580</v>
      </c>
      <c r="AC4129">
        <v>1340757</v>
      </c>
      <c r="AD4129">
        <v>125</v>
      </c>
      <c r="AE4129">
        <v>339</v>
      </c>
      <c r="AF4129">
        <v>4543</v>
      </c>
      <c r="AG4129">
        <v>1541545</v>
      </c>
      <c r="AH4129">
        <v>25</v>
      </c>
      <c r="AI4129">
        <v>364</v>
      </c>
      <c r="AJ4129">
        <v>4500</v>
      </c>
      <c r="AK4129">
        <v>1647536</v>
      </c>
      <c r="AP4129">
        <v>1</v>
      </c>
      <c r="AQ4129">
        <v>700</v>
      </c>
      <c r="AR4129">
        <v>4430</v>
      </c>
      <c r="AS4129">
        <v>3101000</v>
      </c>
      <c r="AU4129">
        <v>79</v>
      </c>
    </row>
    <row r="4130" spans="1:47" x14ac:dyDescent="0.2">
      <c r="A4130" s="51"/>
    </row>
    <row r="4131" spans="1:47" x14ac:dyDescent="0.2">
      <c r="A4131" s="51">
        <v>43223</v>
      </c>
      <c r="F4131">
        <v>56</v>
      </c>
      <c r="G4131">
        <v>139</v>
      </c>
      <c r="H4131">
        <v>5333</v>
      </c>
      <c r="I4131">
        <v>743111</v>
      </c>
      <c r="J4131">
        <v>83</v>
      </c>
      <c r="K4131">
        <v>160</v>
      </c>
      <c r="L4131">
        <v>5258</v>
      </c>
      <c r="M4131">
        <v>843962</v>
      </c>
      <c r="N4131">
        <v>142</v>
      </c>
      <c r="O4131">
        <v>198</v>
      </c>
      <c r="P4131">
        <v>5087</v>
      </c>
      <c r="Q4131">
        <v>1011776</v>
      </c>
      <c r="R4131">
        <v>53</v>
      </c>
      <c r="S4131">
        <v>238</v>
      </c>
      <c r="T4131">
        <v>5300</v>
      </c>
      <c r="U4131">
        <v>1261400</v>
      </c>
      <c r="V4131">
        <v>56</v>
      </c>
      <c r="W4131">
        <v>269</v>
      </c>
      <c r="X4131">
        <v>4826</v>
      </c>
      <c r="Y4131">
        <v>1301591</v>
      </c>
      <c r="Z4131">
        <v>83</v>
      </c>
      <c r="AA4131">
        <v>304</v>
      </c>
      <c r="AB4131">
        <v>4700</v>
      </c>
      <c r="AC4131">
        <v>1429740</v>
      </c>
      <c r="AD4131">
        <v>18</v>
      </c>
      <c r="AE4131">
        <v>323</v>
      </c>
      <c r="AF4131">
        <v>4760</v>
      </c>
      <c r="AG4131">
        <v>1537480</v>
      </c>
      <c r="AP4131">
        <v>3</v>
      </c>
      <c r="AQ4131">
        <v>587</v>
      </c>
      <c r="AR4131">
        <v>4313</v>
      </c>
      <c r="AS4131">
        <v>2533364</v>
      </c>
      <c r="AU4131">
        <f>5+21+58+75+1+79+31+98+27+37+5</f>
        <v>437</v>
      </c>
    </row>
    <row r="4132" spans="1:47" x14ac:dyDescent="0.2">
      <c r="A4132" s="51">
        <v>43228</v>
      </c>
      <c r="N4132">
        <v>29</v>
      </c>
      <c r="O4132">
        <v>180</v>
      </c>
      <c r="P4132">
        <v>5200</v>
      </c>
      <c r="Q4132">
        <v>936000</v>
      </c>
      <c r="AL4132">
        <v>9</v>
      </c>
      <c r="AM4132">
        <v>421</v>
      </c>
      <c r="AN4132">
        <v>4270</v>
      </c>
      <c r="AO4132">
        <v>1797670</v>
      </c>
      <c r="AP4132">
        <v>34</v>
      </c>
      <c r="AQ4132">
        <v>546</v>
      </c>
      <c r="AR4132">
        <v>4220</v>
      </c>
      <c r="AS4132">
        <v>2416266</v>
      </c>
      <c r="AU4132">
        <v>8</v>
      </c>
    </row>
    <row r="4133" spans="1:47" x14ac:dyDescent="0.2">
      <c r="A4133" s="51">
        <v>43230</v>
      </c>
      <c r="B4133">
        <v>29</v>
      </c>
      <c r="C4133">
        <v>112</v>
      </c>
      <c r="D4133">
        <v>4900</v>
      </c>
      <c r="E4133">
        <v>548800</v>
      </c>
      <c r="F4133">
        <v>28</v>
      </c>
      <c r="G4133">
        <v>143</v>
      </c>
      <c r="H4133">
        <v>5440</v>
      </c>
      <c r="I4133">
        <v>779350</v>
      </c>
      <c r="J4133">
        <v>178</v>
      </c>
      <c r="K4133">
        <v>165</v>
      </c>
      <c r="L4133">
        <v>5300</v>
      </c>
      <c r="M4133">
        <v>878033</v>
      </c>
      <c r="N4133">
        <v>184</v>
      </c>
      <c r="O4133">
        <v>201</v>
      </c>
      <c r="P4133">
        <v>5254</v>
      </c>
      <c r="Q4133">
        <v>1059985</v>
      </c>
      <c r="R4133">
        <v>144</v>
      </c>
      <c r="S4133">
        <v>232</v>
      </c>
      <c r="T4133">
        <v>5185</v>
      </c>
      <c r="U4133">
        <v>1207530</v>
      </c>
      <c r="V4133">
        <v>42</v>
      </c>
      <c r="W4133">
        <v>273</v>
      </c>
      <c r="X4133">
        <v>4816</v>
      </c>
      <c r="Y4133">
        <v>1318161</v>
      </c>
      <c r="Z4133">
        <v>19</v>
      </c>
      <c r="AA4133">
        <v>298</v>
      </c>
      <c r="AB4133">
        <v>4950</v>
      </c>
      <c r="AC4133">
        <v>1475100</v>
      </c>
      <c r="AD4133">
        <v>36</v>
      </c>
      <c r="AE4133">
        <v>330</v>
      </c>
      <c r="AF4133">
        <v>4875</v>
      </c>
      <c r="AG4133">
        <v>1611187</v>
      </c>
      <c r="AH4133">
        <v>6</v>
      </c>
      <c r="AI4133">
        <v>383</v>
      </c>
      <c r="AJ4133">
        <v>4440</v>
      </c>
      <c r="AK4133">
        <v>1700520</v>
      </c>
      <c r="AP4133">
        <v>1</v>
      </c>
      <c r="AQ4133">
        <v>696</v>
      </c>
      <c r="AR4133">
        <v>4640</v>
      </c>
      <c r="AS4133">
        <v>3229440</v>
      </c>
      <c r="AU4133">
        <v>704</v>
      </c>
    </row>
    <row r="4134" spans="1:47" x14ac:dyDescent="0.2">
      <c r="A4134" s="51">
        <v>43235</v>
      </c>
      <c r="V4134">
        <v>3</v>
      </c>
      <c r="W4134">
        <v>279</v>
      </c>
      <c r="X4134">
        <v>4500</v>
      </c>
      <c r="Y4134">
        <v>1255500</v>
      </c>
      <c r="AU4134">
        <f>66+9</f>
        <v>75</v>
      </c>
    </row>
    <row r="4135" spans="1:47" x14ac:dyDescent="0.2">
      <c r="A4135" s="51">
        <v>43237</v>
      </c>
      <c r="F4135">
        <v>84</v>
      </c>
      <c r="G4135">
        <v>140</v>
      </c>
      <c r="H4135">
        <v>5187</v>
      </c>
      <c r="I4135">
        <v>730140</v>
      </c>
      <c r="J4135">
        <v>186</v>
      </c>
      <c r="K4135">
        <v>163</v>
      </c>
      <c r="L4135">
        <v>5250</v>
      </c>
      <c r="M4135">
        <v>859031</v>
      </c>
      <c r="N4135">
        <v>232</v>
      </c>
      <c r="O4135">
        <v>198</v>
      </c>
      <c r="P4135">
        <v>5209</v>
      </c>
      <c r="Q4135">
        <v>1032347</v>
      </c>
      <c r="R4135">
        <v>120</v>
      </c>
      <c r="S4135">
        <v>233</v>
      </c>
      <c r="T4135">
        <v>5116</v>
      </c>
      <c r="U4135">
        <v>1193036</v>
      </c>
      <c r="V4135">
        <v>98</v>
      </c>
      <c r="W4135">
        <v>266</v>
      </c>
      <c r="X4135">
        <v>4855</v>
      </c>
      <c r="Y4135">
        <v>1293048</v>
      </c>
      <c r="Z4135">
        <v>208</v>
      </c>
      <c r="AA4135">
        <v>299</v>
      </c>
      <c r="AB4135">
        <v>4801</v>
      </c>
      <c r="AC4135">
        <v>1435743</v>
      </c>
      <c r="AD4135">
        <v>18</v>
      </c>
      <c r="AE4135">
        <v>329</v>
      </c>
      <c r="AF4135">
        <v>4660</v>
      </c>
      <c r="AG4135">
        <v>1533140</v>
      </c>
      <c r="AH4135">
        <v>19</v>
      </c>
      <c r="AI4135">
        <v>373</v>
      </c>
      <c r="AJ4135">
        <v>4620</v>
      </c>
      <c r="AK4135">
        <v>1723260</v>
      </c>
      <c r="AU4135">
        <f>54+111+203+100+66+22+60+20+128+1+1</f>
        <v>766</v>
      </c>
    </row>
    <row r="4136" spans="1:47" x14ac:dyDescent="0.2">
      <c r="A4136" s="51">
        <v>43242</v>
      </c>
      <c r="AU4136">
        <v>7</v>
      </c>
    </row>
    <row r="4137" spans="1:47" x14ac:dyDescent="0.2">
      <c r="A4137" s="51">
        <v>43244</v>
      </c>
      <c r="J4137">
        <v>35</v>
      </c>
      <c r="K4137">
        <v>169</v>
      </c>
      <c r="L4137">
        <v>5233</v>
      </c>
      <c r="M4137">
        <v>887922</v>
      </c>
      <c r="N4137">
        <v>159</v>
      </c>
      <c r="O4137">
        <v>205</v>
      </c>
      <c r="P4137">
        <v>5421</v>
      </c>
      <c r="Q4137">
        <v>1114490</v>
      </c>
      <c r="R4137">
        <v>174</v>
      </c>
      <c r="S4137">
        <v>231</v>
      </c>
      <c r="T4137">
        <v>5300</v>
      </c>
      <c r="U4137">
        <v>1224300</v>
      </c>
      <c r="V4137">
        <v>41</v>
      </c>
      <c r="W4137">
        <v>265</v>
      </c>
      <c r="X4137">
        <v>5025</v>
      </c>
      <c r="Y4137">
        <v>1334137</v>
      </c>
      <c r="Z4137">
        <v>258</v>
      </c>
      <c r="AA4137">
        <v>297</v>
      </c>
      <c r="AB4137">
        <v>4831</v>
      </c>
      <c r="AC4137">
        <v>1438564</v>
      </c>
      <c r="AD4137">
        <v>117</v>
      </c>
      <c r="AE4137">
        <v>329</v>
      </c>
      <c r="AF4137">
        <v>4777</v>
      </c>
      <c r="AG4137">
        <v>1573727</v>
      </c>
      <c r="AP4137">
        <v>4</v>
      </c>
      <c r="AQ4137">
        <v>488</v>
      </c>
      <c r="AR4137">
        <v>4430</v>
      </c>
      <c r="AS4137">
        <v>2161840</v>
      </c>
      <c r="AT4137">
        <v>20</v>
      </c>
      <c r="AU4137">
        <f>15+17+103+132+43+8+16+192+16+83+24+3+2</f>
        <v>654</v>
      </c>
    </row>
    <row r="4138" spans="1:47" x14ac:dyDescent="0.2">
      <c r="A4138" s="51">
        <v>43249</v>
      </c>
      <c r="AL4138">
        <v>4</v>
      </c>
      <c r="AM4138">
        <v>476</v>
      </c>
      <c r="AN4138">
        <v>4000</v>
      </c>
      <c r="AO4138">
        <v>1904000</v>
      </c>
      <c r="AP4138">
        <v>8</v>
      </c>
      <c r="AQ4138">
        <v>507</v>
      </c>
      <c r="AR4138">
        <v>4195</v>
      </c>
      <c r="AS4138">
        <v>2128962</v>
      </c>
      <c r="AU4138">
        <f>20+13+32</f>
        <v>65</v>
      </c>
    </row>
    <row r="4139" spans="1:47" x14ac:dyDescent="0.2">
      <c r="A4139" s="51">
        <v>43251</v>
      </c>
      <c r="B4139">
        <v>24</v>
      </c>
      <c r="C4139">
        <v>128</v>
      </c>
      <c r="D4139">
        <v>5500</v>
      </c>
      <c r="E4139">
        <v>704000</v>
      </c>
      <c r="F4139">
        <v>41</v>
      </c>
      <c r="G4139">
        <v>141</v>
      </c>
      <c r="H4139">
        <v>5200</v>
      </c>
      <c r="I4139">
        <v>735800</v>
      </c>
      <c r="J4139">
        <v>183</v>
      </c>
      <c r="K4139">
        <v>166</v>
      </c>
      <c r="L4139">
        <v>5450</v>
      </c>
      <c r="M4139">
        <v>905381</v>
      </c>
      <c r="N4139">
        <v>102</v>
      </c>
      <c r="O4139">
        <v>203</v>
      </c>
      <c r="P4139">
        <v>5450</v>
      </c>
      <c r="Q4139">
        <v>1108530</v>
      </c>
      <c r="R4139">
        <v>105</v>
      </c>
      <c r="S4139">
        <v>230</v>
      </c>
      <c r="T4139">
        <v>5441</v>
      </c>
      <c r="U4139">
        <v>1252490</v>
      </c>
      <c r="V4139">
        <v>44</v>
      </c>
      <c r="W4139">
        <v>273</v>
      </c>
      <c r="X4139">
        <v>5150</v>
      </c>
      <c r="Y4139">
        <v>1405950</v>
      </c>
      <c r="Z4139">
        <v>165</v>
      </c>
      <c r="AA4139">
        <v>302</v>
      </c>
      <c r="AB4139">
        <v>4950</v>
      </c>
      <c r="AC4139">
        <v>1495518</v>
      </c>
      <c r="AD4139">
        <v>147</v>
      </c>
      <c r="AE4139">
        <v>337</v>
      </c>
      <c r="AF4139">
        <v>4802</v>
      </c>
      <c r="AG4139">
        <v>1618442</v>
      </c>
      <c r="AL4139">
        <v>18</v>
      </c>
      <c r="AM4139">
        <v>440</v>
      </c>
      <c r="AN4139">
        <v>4360</v>
      </c>
      <c r="AO4139">
        <v>1918400</v>
      </c>
      <c r="AP4139">
        <v>3</v>
      </c>
      <c r="AQ4139">
        <v>707</v>
      </c>
      <c r="AR4139">
        <v>4453</v>
      </c>
      <c r="AS4139">
        <v>3149991</v>
      </c>
      <c r="AT4139">
        <v>21</v>
      </c>
      <c r="AU4139">
        <v>719</v>
      </c>
    </row>
    <row r="4140" spans="1:47" x14ac:dyDescent="0.2">
      <c r="A4140" s="51">
        <v>43221</v>
      </c>
      <c r="F4140">
        <v>38</v>
      </c>
      <c r="G4140">
        <v>142</v>
      </c>
      <c r="H4140">
        <v>4925</v>
      </c>
      <c r="I4140">
        <v>699350</v>
      </c>
      <c r="J4140">
        <v>137</v>
      </c>
      <c r="K4140">
        <v>166</v>
      </c>
      <c r="L4140">
        <v>5025</v>
      </c>
      <c r="M4140">
        <v>846648</v>
      </c>
      <c r="N4140">
        <v>345</v>
      </c>
      <c r="O4140">
        <v>199</v>
      </c>
      <c r="P4140">
        <v>4800</v>
      </c>
      <c r="Q4140">
        <v>958913</v>
      </c>
      <c r="R4140">
        <v>107</v>
      </c>
      <c r="S4140">
        <v>233</v>
      </c>
      <c r="T4140">
        <v>4860</v>
      </c>
      <c r="U4140">
        <v>1138556</v>
      </c>
      <c r="V4140">
        <v>65</v>
      </c>
      <c r="W4140">
        <v>267</v>
      </c>
      <c r="X4140">
        <v>4717</v>
      </c>
      <c r="Y4140">
        <v>1264208</v>
      </c>
      <c r="Z4140">
        <v>36</v>
      </c>
      <c r="AA4140">
        <v>291</v>
      </c>
      <c r="AB4140">
        <v>4700</v>
      </c>
      <c r="AC4140">
        <v>1368089</v>
      </c>
      <c r="AD4140">
        <v>38</v>
      </c>
      <c r="AE4140">
        <v>335</v>
      </c>
      <c r="AF4140">
        <v>4600</v>
      </c>
      <c r="AG4140">
        <v>1539547</v>
      </c>
      <c r="AP4140">
        <v>2</v>
      </c>
      <c r="AQ4140">
        <v>584</v>
      </c>
      <c r="AR4140">
        <v>4500</v>
      </c>
      <c r="AS4140">
        <v>2644000</v>
      </c>
      <c r="AT4140">
        <v>79</v>
      </c>
      <c r="AU4140">
        <v>62</v>
      </c>
    </row>
    <row r="4141" spans="1:47" x14ac:dyDescent="0.2">
      <c r="A4141" s="51">
        <v>43228</v>
      </c>
      <c r="B4141">
        <v>40</v>
      </c>
      <c r="C4141">
        <v>115</v>
      </c>
      <c r="D4141">
        <v>4870</v>
      </c>
      <c r="E4141">
        <v>560050</v>
      </c>
      <c r="F4141">
        <v>29</v>
      </c>
      <c r="G4141">
        <v>146</v>
      </c>
      <c r="H4141">
        <v>5000</v>
      </c>
      <c r="I4141">
        <v>664693</v>
      </c>
      <c r="J4141">
        <v>142</v>
      </c>
      <c r="K4141">
        <v>165</v>
      </c>
      <c r="L4141">
        <v>4972</v>
      </c>
      <c r="M4141">
        <v>844932</v>
      </c>
      <c r="N4141">
        <v>282</v>
      </c>
      <c r="O4141">
        <v>202</v>
      </c>
      <c r="P4141">
        <v>5067</v>
      </c>
      <c r="Q4141">
        <v>1024176</v>
      </c>
      <c r="R4141">
        <v>172</v>
      </c>
      <c r="S4141">
        <v>231</v>
      </c>
      <c r="T4141">
        <v>4931</v>
      </c>
      <c r="U4141">
        <v>1136505</v>
      </c>
      <c r="V4141">
        <v>82</v>
      </c>
      <c r="W4141">
        <v>273</v>
      </c>
      <c r="X4141">
        <v>4763</v>
      </c>
      <c r="Y4141">
        <v>1299013</v>
      </c>
      <c r="Z4141">
        <v>119</v>
      </c>
      <c r="AA4141">
        <v>293</v>
      </c>
      <c r="AB4141">
        <v>4664</v>
      </c>
      <c r="AC4141">
        <v>1376592</v>
      </c>
      <c r="AD4141">
        <v>18</v>
      </c>
      <c r="AE4141">
        <v>339</v>
      </c>
      <c r="AF4141">
        <v>4750</v>
      </c>
      <c r="AG4141">
        <v>1612361</v>
      </c>
      <c r="AL4141">
        <v>4</v>
      </c>
      <c r="AM4141">
        <v>500</v>
      </c>
      <c r="AN4141">
        <v>4405</v>
      </c>
      <c r="AO4141">
        <v>2210565</v>
      </c>
      <c r="AP4141">
        <v>2</v>
      </c>
      <c r="AQ4141">
        <v>578</v>
      </c>
      <c r="AR4141">
        <v>4300</v>
      </c>
      <c r="AS4141">
        <v>2488200</v>
      </c>
      <c r="AT4141">
        <v>124</v>
      </c>
      <c r="AU4141">
        <v>10</v>
      </c>
    </row>
    <row r="4142" spans="1:47" x14ac:dyDescent="0.2">
      <c r="A4142" s="51">
        <v>43235</v>
      </c>
      <c r="F4142">
        <v>41</v>
      </c>
      <c r="G4142">
        <v>140</v>
      </c>
      <c r="H4142">
        <v>4867</v>
      </c>
      <c r="I4142">
        <v>681307</v>
      </c>
      <c r="J4142">
        <v>48</v>
      </c>
      <c r="K4142">
        <v>157</v>
      </c>
      <c r="L4142">
        <v>4963</v>
      </c>
      <c r="M4142">
        <v>784519</v>
      </c>
      <c r="N4142">
        <v>197</v>
      </c>
      <c r="O4142">
        <v>200</v>
      </c>
      <c r="P4142">
        <v>5023</v>
      </c>
      <c r="Q4142">
        <v>1014694</v>
      </c>
      <c r="R4142">
        <v>124</v>
      </c>
      <c r="S4142">
        <v>236</v>
      </c>
      <c r="T4142">
        <v>4908</v>
      </c>
      <c r="U4142">
        <v>1177312</v>
      </c>
      <c r="V4142">
        <v>56</v>
      </c>
      <c r="W4142">
        <v>260</v>
      </c>
      <c r="X4142">
        <v>4675</v>
      </c>
      <c r="Y4142">
        <v>1265527</v>
      </c>
      <c r="Z4142">
        <v>86</v>
      </c>
      <c r="AA4142">
        <v>289</v>
      </c>
      <c r="AB4142">
        <v>4710</v>
      </c>
      <c r="AC4142">
        <v>1376756</v>
      </c>
      <c r="AD4142">
        <v>2</v>
      </c>
      <c r="AE4142">
        <v>320</v>
      </c>
      <c r="AF4142">
        <v>4500</v>
      </c>
      <c r="AG4142">
        <v>1440000</v>
      </c>
      <c r="AL4142">
        <v>6</v>
      </c>
      <c r="AM4142">
        <v>490</v>
      </c>
      <c r="AN4142">
        <v>4450</v>
      </c>
      <c r="AO4142">
        <v>2179017</v>
      </c>
      <c r="AP4142">
        <v>8</v>
      </c>
      <c r="AQ4142">
        <v>578</v>
      </c>
      <c r="AR4142">
        <v>4560</v>
      </c>
      <c r="AS4142">
        <v>2635208</v>
      </c>
      <c r="AT4142">
        <f>20+21</f>
        <v>41</v>
      </c>
      <c r="AU4142">
        <v>33</v>
      </c>
    </row>
    <row r="4143" spans="1:47" x14ac:dyDescent="0.2">
      <c r="A4143" s="51">
        <v>43242</v>
      </c>
      <c r="F4143">
        <v>113</v>
      </c>
      <c r="G4143">
        <v>141</v>
      </c>
      <c r="H4143">
        <v>5000</v>
      </c>
      <c r="I4143">
        <v>696236</v>
      </c>
      <c r="J4143">
        <v>109</v>
      </c>
      <c r="K4143">
        <v>161</v>
      </c>
      <c r="L4143">
        <v>4894</v>
      </c>
      <c r="M4143">
        <v>816166</v>
      </c>
      <c r="N4143">
        <v>299</v>
      </c>
      <c r="O4143">
        <v>196</v>
      </c>
      <c r="P4143">
        <v>4906</v>
      </c>
      <c r="Q4143">
        <v>981219</v>
      </c>
      <c r="R4143">
        <v>425</v>
      </c>
      <c r="S4143">
        <v>233</v>
      </c>
      <c r="T4143">
        <v>4810</v>
      </c>
      <c r="U4143">
        <v>1137531</v>
      </c>
      <c r="Z4143">
        <v>107</v>
      </c>
      <c r="AA4143">
        <v>306</v>
      </c>
      <c r="AB4143">
        <v>4714</v>
      </c>
      <c r="AC4143">
        <v>1470916</v>
      </c>
      <c r="AD4143">
        <v>37</v>
      </c>
      <c r="AE4143">
        <v>350</v>
      </c>
      <c r="AF4143">
        <v>4583</v>
      </c>
      <c r="AG4143">
        <v>1618843</v>
      </c>
      <c r="AH4143">
        <v>99</v>
      </c>
      <c r="AI4143">
        <v>371</v>
      </c>
      <c r="AJ4143">
        <v>4600</v>
      </c>
      <c r="AK4143">
        <v>1705735</v>
      </c>
      <c r="AL4143">
        <v>16</v>
      </c>
      <c r="AM4143">
        <v>439</v>
      </c>
      <c r="AN4143">
        <v>4280</v>
      </c>
      <c r="AO4143">
        <v>1926236</v>
      </c>
      <c r="AP4143">
        <v>5</v>
      </c>
      <c r="AQ4143">
        <v>538</v>
      </c>
      <c r="AR4143">
        <v>4316</v>
      </c>
      <c r="AS4143">
        <v>2317052</v>
      </c>
      <c r="AT4143">
        <f>186+63</f>
        <v>249</v>
      </c>
    </row>
    <row r="4144" spans="1:47" x14ac:dyDescent="0.2">
      <c r="A4144" s="51">
        <v>43249</v>
      </c>
      <c r="B4144">
        <v>10</v>
      </c>
      <c r="C4144">
        <v>119</v>
      </c>
      <c r="D4144">
        <v>5150</v>
      </c>
      <c r="E4144">
        <v>624500</v>
      </c>
      <c r="F4144">
        <v>35</v>
      </c>
      <c r="G4144">
        <v>142</v>
      </c>
      <c r="H4144">
        <v>5138</v>
      </c>
      <c r="I4144">
        <v>717040</v>
      </c>
      <c r="J4144">
        <v>249</v>
      </c>
      <c r="K4144">
        <v>162</v>
      </c>
      <c r="L4144">
        <v>5217</v>
      </c>
      <c r="M4144">
        <v>833622</v>
      </c>
      <c r="N4144">
        <v>254</v>
      </c>
      <c r="O4144">
        <v>206</v>
      </c>
      <c r="P4144">
        <v>5184</v>
      </c>
      <c r="Q4144">
        <v>1072494</v>
      </c>
      <c r="R4144">
        <v>256</v>
      </c>
      <c r="S4144">
        <v>233</v>
      </c>
      <c r="T4144">
        <v>4942</v>
      </c>
      <c r="U4144">
        <v>1155080</v>
      </c>
      <c r="V4144">
        <v>80</v>
      </c>
      <c r="W4144">
        <v>263</v>
      </c>
      <c r="X4144">
        <v>4775</v>
      </c>
      <c r="Y4144">
        <v>1255196</v>
      </c>
      <c r="Z4144">
        <v>52</v>
      </c>
      <c r="AA4144">
        <v>297</v>
      </c>
      <c r="AB4144">
        <v>4367</v>
      </c>
      <c r="AC4144">
        <v>1321896</v>
      </c>
      <c r="AD4144">
        <v>75</v>
      </c>
      <c r="AE4144">
        <v>337</v>
      </c>
      <c r="AF4144">
        <v>4563</v>
      </c>
      <c r="AG4144">
        <v>1540097</v>
      </c>
      <c r="AH4144">
        <v>96</v>
      </c>
      <c r="AI4144">
        <v>382</v>
      </c>
      <c r="AJ4144">
        <v>4307</v>
      </c>
      <c r="AK4144">
        <v>1724433</v>
      </c>
      <c r="AL4144">
        <v>5</v>
      </c>
      <c r="AM4144">
        <v>467</v>
      </c>
      <c r="AN4144">
        <v>4390</v>
      </c>
      <c r="AO4144">
        <v>2034392</v>
      </c>
      <c r="AP4144">
        <v>6</v>
      </c>
      <c r="AQ4144">
        <v>621</v>
      </c>
      <c r="AR4144">
        <v>4238</v>
      </c>
      <c r="AS4144">
        <v>2693673</v>
      </c>
      <c r="AT4144">
        <v>307</v>
      </c>
      <c r="AU4144">
        <v>175</v>
      </c>
    </row>
    <row r="4145" spans="1:47" x14ac:dyDescent="0.2">
      <c r="A4145" s="51"/>
    </row>
    <row r="4146" spans="1:47" x14ac:dyDescent="0.2">
      <c r="A4146" s="51">
        <v>43256</v>
      </c>
      <c r="AL4146">
        <v>38</v>
      </c>
      <c r="AM4146">
        <v>412</v>
      </c>
      <c r="AN4146">
        <v>4340</v>
      </c>
      <c r="AO4146">
        <v>1790973</v>
      </c>
      <c r="AP4146">
        <v>55</v>
      </c>
      <c r="AQ4146">
        <v>429</v>
      </c>
      <c r="AR4146">
        <v>4440</v>
      </c>
      <c r="AS4146">
        <v>1907424</v>
      </c>
      <c r="AU4146">
        <v>15</v>
      </c>
    </row>
    <row r="4147" spans="1:47" x14ac:dyDescent="0.2">
      <c r="A4147" s="51">
        <v>43258</v>
      </c>
      <c r="F4147">
        <v>25</v>
      </c>
      <c r="G4147">
        <v>146</v>
      </c>
      <c r="H4147">
        <v>5400</v>
      </c>
      <c r="I4147">
        <v>788400</v>
      </c>
      <c r="J4147">
        <v>52</v>
      </c>
      <c r="K4147">
        <v>170</v>
      </c>
      <c r="L4147">
        <v>5316</v>
      </c>
      <c r="M4147">
        <v>907377</v>
      </c>
      <c r="N4147">
        <v>170</v>
      </c>
      <c r="O4147">
        <v>209</v>
      </c>
      <c r="P4147">
        <v>5356</v>
      </c>
      <c r="Q4147">
        <v>1122134</v>
      </c>
      <c r="R4147">
        <v>86</v>
      </c>
      <c r="S4147">
        <v>240</v>
      </c>
      <c r="T4147">
        <v>5180</v>
      </c>
      <c r="U4147">
        <v>1246308</v>
      </c>
      <c r="V4147">
        <v>45</v>
      </c>
      <c r="W4147">
        <v>271</v>
      </c>
      <c r="X4147">
        <v>4950</v>
      </c>
      <c r="Y4147">
        <v>1341450</v>
      </c>
      <c r="Z4147">
        <v>200</v>
      </c>
      <c r="AA4147">
        <v>296</v>
      </c>
      <c r="AB4147">
        <v>4868</v>
      </c>
      <c r="AC4147">
        <v>1444752</v>
      </c>
      <c r="AD4147">
        <v>123</v>
      </c>
      <c r="AE4147">
        <v>338</v>
      </c>
      <c r="AF4147">
        <v>4725</v>
      </c>
      <c r="AG4147">
        <v>1598641</v>
      </c>
      <c r="AH4147">
        <v>54</v>
      </c>
      <c r="AI4147">
        <v>382</v>
      </c>
      <c r="AJ4147">
        <v>4706</v>
      </c>
      <c r="AK4147">
        <v>1797496</v>
      </c>
      <c r="AL4147">
        <v>31</v>
      </c>
      <c r="AM4147">
        <v>406</v>
      </c>
      <c r="AN4147">
        <v>4670</v>
      </c>
      <c r="AO4147">
        <v>1896020</v>
      </c>
      <c r="AP4147">
        <v>1</v>
      </c>
      <c r="AQ4147">
        <v>600</v>
      </c>
      <c r="AR4147">
        <v>4480</v>
      </c>
      <c r="AS4147">
        <v>2688000</v>
      </c>
      <c r="AT4147">
        <v>22</v>
      </c>
      <c r="AU4147">
        <v>809</v>
      </c>
    </row>
    <row r="4148" spans="1:47" x14ac:dyDescent="0.2">
      <c r="A4148" s="51">
        <v>43263</v>
      </c>
      <c r="AL4148">
        <v>14</v>
      </c>
      <c r="AM4148">
        <v>491</v>
      </c>
      <c r="AN4148">
        <v>4500</v>
      </c>
      <c r="AO4148">
        <v>2209500</v>
      </c>
    </row>
    <row r="4149" spans="1:47" x14ac:dyDescent="0.2">
      <c r="A4149" s="51">
        <v>43265</v>
      </c>
      <c r="F4149">
        <v>28</v>
      </c>
      <c r="G4149">
        <v>130</v>
      </c>
      <c r="H4149">
        <v>5700</v>
      </c>
      <c r="I4149">
        <v>741000</v>
      </c>
      <c r="N4149">
        <v>20</v>
      </c>
      <c r="O4149">
        <v>204</v>
      </c>
      <c r="P4149">
        <v>5300</v>
      </c>
      <c r="Q4149">
        <v>1081200</v>
      </c>
      <c r="R4149">
        <v>48</v>
      </c>
      <c r="S4149">
        <v>235</v>
      </c>
      <c r="T4149">
        <v>5125</v>
      </c>
      <c r="U4149">
        <v>1206937</v>
      </c>
      <c r="V4149">
        <v>43</v>
      </c>
      <c r="W4149">
        <v>260</v>
      </c>
      <c r="X4149">
        <v>5075</v>
      </c>
      <c r="Y4149">
        <v>1322037</v>
      </c>
      <c r="Z4149">
        <v>55</v>
      </c>
      <c r="AA4149">
        <v>300</v>
      </c>
      <c r="AB4149">
        <v>4853</v>
      </c>
      <c r="AC4149">
        <v>1457617</v>
      </c>
      <c r="AH4149">
        <v>17</v>
      </c>
      <c r="AI4149">
        <v>366</v>
      </c>
      <c r="AJ4149">
        <v>4680</v>
      </c>
      <c r="AK4149">
        <v>1712880</v>
      </c>
      <c r="AL4149">
        <v>14</v>
      </c>
      <c r="AM4149">
        <v>423</v>
      </c>
      <c r="AN4149">
        <v>4380</v>
      </c>
      <c r="AO4149">
        <v>1852740</v>
      </c>
      <c r="AP4149">
        <v>1</v>
      </c>
      <c r="AQ4149">
        <v>572</v>
      </c>
      <c r="AR4149">
        <v>4460</v>
      </c>
      <c r="AS4149">
        <v>2551120</v>
      </c>
      <c r="AU4149">
        <v>182</v>
      </c>
    </row>
    <row r="4150" spans="1:47" x14ac:dyDescent="0.2">
      <c r="A4150" s="51">
        <v>43270</v>
      </c>
      <c r="AL4150">
        <v>15</v>
      </c>
      <c r="AM4150">
        <v>450</v>
      </c>
      <c r="AN4150">
        <v>4340</v>
      </c>
      <c r="AO4150">
        <v>1953000</v>
      </c>
      <c r="AP4150">
        <v>1</v>
      </c>
      <c r="AQ4150">
        <v>800</v>
      </c>
      <c r="AR4150">
        <v>4160</v>
      </c>
      <c r="AS4150">
        <v>3328000</v>
      </c>
      <c r="AU4150">
        <v>11</v>
      </c>
    </row>
    <row r="4151" spans="1:47" x14ac:dyDescent="0.2">
      <c r="A4151" s="51">
        <v>43272</v>
      </c>
      <c r="B4151">
        <v>4</v>
      </c>
      <c r="C4151">
        <v>125</v>
      </c>
      <c r="D4151">
        <v>4900</v>
      </c>
      <c r="E4151">
        <v>612500</v>
      </c>
      <c r="F4151">
        <v>63</v>
      </c>
      <c r="G4151">
        <v>134</v>
      </c>
      <c r="H4151">
        <v>5350</v>
      </c>
      <c r="I4151">
        <v>720466</v>
      </c>
      <c r="J4151">
        <v>42</v>
      </c>
      <c r="K4151">
        <v>164</v>
      </c>
      <c r="L4151">
        <v>5350</v>
      </c>
      <c r="M4151">
        <v>877400</v>
      </c>
      <c r="N4151">
        <v>177</v>
      </c>
      <c r="O4151">
        <v>193</v>
      </c>
      <c r="P4151">
        <v>5281</v>
      </c>
      <c r="Q4151">
        <v>1021261</v>
      </c>
      <c r="R4151">
        <v>64</v>
      </c>
      <c r="S4151">
        <v>230</v>
      </c>
      <c r="T4151">
        <v>5050</v>
      </c>
      <c r="U4151">
        <v>1164025</v>
      </c>
      <c r="V4151">
        <v>59</v>
      </c>
      <c r="W4151">
        <v>266</v>
      </c>
      <c r="X4151">
        <v>4990</v>
      </c>
      <c r="Y4151">
        <v>1327340</v>
      </c>
      <c r="Z4151">
        <v>142</v>
      </c>
      <c r="AA4151">
        <v>302</v>
      </c>
      <c r="AB4151">
        <v>4896</v>
      </c>
      <c r="AC4151">
        <v>1481727</v>
      </c>
      <c r="AD4151">
        <v>73</v>
      </c>
      <c r="AE4151">
        <v>335</v>
      </c>
      <c r="AF4151">
        <v>4840</v>
      </c>
      <c r="AG4151">
        <v>1622610</v>
      </c>
      <c r="AL4151">
        <v>9</v>
      </c>
      <c r="AM4151">
        <v>446</v>
      </c>
      <c r="AN4151">
        <v>4580</v>
      </c>
      <c r="AO4151">
        <v>2042680</v>
      </c>
      <c r="AP4151">
        <v>2</v>
      </c>
      <c r="AQ4151">
        <v>477</v>
      </c>
      <c r="AR4151">
        <v>4085</v>
      </c>
      <c r="AS4151">
        <v>1948545</v>
      </c>
      <c r="AT4151">
        <v>22</v>
      </c>
      <c r="AU4151">
        <v>1021</v>
      </c>
    </row>
    <row r="4152" spans="1:47" x14ac:dyDescent="0.2">
      <c r="A4152" s="51">
        <v>43277</v>
      </c>
      <c r="AH4152">
        <v>15</v>
      </c>
      <c r="AI4152">
        <v>399</v>
      </c>
      <c r="AJ4152">
        <v>4520</v>
      </c>
      <c r="AK4152">
        <v>1803480</v>
      </c>
      <c r="AL4152">
        <v>44</v>
      </c>
      <c r="AM4152">
        <v>426</v>
      </c>
      <c r="AN4152">
        <v>4493</v>
      </c>
      <c r="AO4152">
        <v>1914160</v>
      </c>
      <c r="AP4152">
        <v>28</v>
      </c>
      <c r="AQ4152">
        <v>522</v>
      </c>
      <c r="AR4152">
        <v>4433</v>
      </c>
      <c r="AS4152">
        <v>2314200</v>
      </c>
      <c r="AU4152">
        <v>12</v>
      </c>
    </row>
    <row r="4153" spans="1:47" x14ac:dyDescent="0.2">
      <c r="A4153" s="51">
        <v>43279</v>
      </c>
      <c r="B4153">
        <v>4</v>
      </c>
      <c r="C4153">
        <v>122</v>
      </c>
      <c r="D4153">
        <v>5200</v>
      </c>
      <c r="E4153">
        <v>634400</v>
      </c>
      <c r="J4153">
        <v>50</v>
      </c>
      <c r="K4153">
        <v>157</v>
      </c>
      <c r="L4153">
        <v>5300</v>
      </c>
      <c r="M4153">
        <v>833866</v>
      </c>
      <c r="N4153">
        <v>277</v>
      </c>
      <c r="O4153">
        <v>200</v>
      </c>
      <c r="P4153">
        <v>5346</v>
      </c>
      <c r="Q4153">
        <v>1069333</v>
      </c>
      <c r="R4153">
        <v>125</v>
      </c>
      <c r="S4153">
        <v>227</v>
      </c>
      <c r="T4153">
        <v>5392</v>
      </c>
      <c r="U4153">
        <v>1228030</v>
      </c>
      <c r="V4153">
        <v>172</v>
      </c>
      <c r="W4153">
        <v>263</v>
      </c>
      <c r="X4153">
        <v>5156</v>
      </c>
      <c r="Y4153">
        <v>1358027</v>
      </c>
      <c r="Z4153">
        <v>138</v>
      </c>
      <c r="AA4153">
        <v>293</v>
      </c>
      <c r="AB4153">
        <v>4804</v>
      </c>
      <c r="AC4153">
        <v>1407655</v>
      </c>
      <c r="AD4153">
        <v>121</v>
      </c>
      <c r="AE4153">
        <v>336</v>
      </c>
      <c r="AF4153">
        <v>4651</v>
      </c>
      <c r="AG4153">
        <v>1565537</v>
      </c>
      <c r="AH4153">
        <v>54</v>
      </c>
      <c r="AI4153">
        <v>372</v>
      </c>
      <c r="AJ4153">
        <v>4553</v>
      </c>
      <c r="AK4153">
        <v>1695357</v>
      </c>
      <c r="AP4153">
        <v>2</v>
      </c>
      <c r="AQ4153">
        <v>746</v>
      </c>
      <c r="AR4153">
        <v>4140</v>
      </c>
      <c r="AS4153">
        <v>3088440</v>
      </c>
      <c r="AT4153">
        <v>20</v>
      </c>
      <c r="AU4153">
        <v>623</v>
      </c>
    </row>
    <row r="4154" spans="1:47" x14ac:dyDescent="0.2">
      <c r="A4154" s="51">
        <v>43256</v>
      </c>
      <c r="F4154">
        <v>124</v>
      </c>
      <c r="G4154">
        <v>144</v>
      </c>
      <c r="H4154">
        <v>5007</v>
      </c>
      <c r="I4154">
        <v>721008</v>
      </c>
      <c r="J4154">
        <v>178</v>
      </c>
      <c r="K4154">
        <v>165</v>
      </c>
      <c r="L4154">
        <v>5200</v>
      </c>
      <c r="M4154">
        <v>874666</v>
      </c>
      <c r="N4154">
        <v>206</v>
      </c>
      <c r="O4154">
        <v>200</v>
      </c>
      <c r="P4154">
        <v>5224</v>
      </c>
      <c r="Q4154">
        <v>1017847</v>
      </c>
      <c r="R4154">
        <v>165</v>
      </c>
      <c r="S4154">
        <v>236</v>
      </c>
      <c r="T4154">
        <v>5173</v>
      </c>
      <c r="U4154">
        <v>1220828</v>
      </c>
      <c r="V4154">
        <v>44</v>
      </c>
      <c r="W4154">
        <v>270</v>
      </c>
      <c r="X4154">
        <v>4833</v>
      </c>
      <c r="Y4154">
        <v>1302382</v>
      </c>
      <c r="Z4154">
        <v>129</v>
      </c>
      <c r="AA4154">
        <v>299</v>
      </c>
      <c r="AB4154">
        <v>4714</v>
      </c>
      <c r="AC4154">
        <v>1409486</v>
      </c>
      <c r="AD4154">
        <v>33</v>
      </c>
      <c r="AE4154">
        <v>329</v>
      </c>
      <c r="AF4154">
        <v>4317</v>
      </c>
      <c r="AG4154">
        <v>1509979</v>
      </c>
      <c r="AH4154">
        <v>37</v>
      </c>
      <c r="AI4154">
        <v>370</v>
      </c>
      <c r="AJ4154">
        <v>4575</v>
      </c>
      <c r="AK4154">
        <v>1719738</v>
      </c>
      <c r="AP4154">
        <v>4</v>
      </c>
      <c r="AQ4154">
        <v>717</v>
      </c>
      <c r="AR4154">
        <v>4383</v>
      </c>
      <c r="AS4154">
        <v>3142315</v>
      </c>
      <c r="AT4154">
        <f>131+81</f>
        <v>212</v>
      </c>
      <c r="AU4154">
        <v>285</v>
      </c>
    </row>
    <row r="4155" spans="1:47" x14ac:dyDescent="0.2">
      <c r="A4155" s="51">
        <v>43263</v>
      </c>
      <c r="B4155">
        <v>37</v>
      </c>
      <c r="C4155">
        <v>122</v>
      </c>
      <c r="D4155">
        <v>5233</v>
      </c>
      <c r="E4155">
        <v>622892</v>
      </c>
      <c r="F4155">
        <v>40</v>
      </c>
      <c r="G4155">
        <v>140</v>
      </c>
      <c r="H4155">
        <v>4933</v>
      </c>
      <c r="I4155">
        <v>712260</v>
      </c>
      <c r="J4155">
        <v>98</v>
      </c>
      <c r="K4155">
        <v>164</v>
      </c>
      <c r="L4155">
        <v>5338</v>
      </c>
      <c r="M4155">
        <v>878142</v>
      </c>
      <c r="N4155">
        <v>390</v>
      </c>
      <c r="O4155">
        <v>195</v>
      </c>
      <c r="P4155">
        <v>5213</v>
      </c>
      <c r="Q4155">
        <v>1023871</v>
      </c>
      <c r="R4155">
        <v>281</v>
      </c>
      <c r="S4155">
        <v>233</v>
      </c>
      <c r="T4155">
        <v>5115</v>
      </c>
      <c r="U4155">
        <v>1194216</v>
      </c>
      <c r="V4155">
        <v>20</v>
      </c>
      <c r="W4155">
        <v>267</v>
      </c>
      <c r="X4155">
        <v>4900</v>
      </c>
      <c r="Y4155">
        <v>1309280</v>
      </c>
      <c r="Z4155">
        <v>18</v>
      </c>
      <c r="AA4155">
        <v>282</v>
      </c>
      <c r="AB4155">
        <v>4750</v>
      </c>
      <c r="AC4155">
        <v>1341083</v>
      </c>
      <c r="AD4155">
        <v>192</v>
      </c>
      <c r="AE4155">
        <v>344</v>
      </c>
      <c r="AF4155">
        <v>4604</v>
      </c>
      <c r="AG4155">
        <v>1607473</v>
      </c>
      <c r="AH4155">
        <v>66</v>
      </c>
      <c r="AI4155">
        <v>374</v>
      </c>
      <c r="AJ4155">
        <v>4458</v>
      </c>
      <c r="AK4155">
        <v>1705482</v>
      </c>
      <c r="AP4155">
        <v>3</v>
      </c>
      <c r="AQ4155">
        <v>576</v>
      </c>
      <c r="AR4155">
        <v>4473</v>
      </c>
      <c r="AS4155">
        <v>2573720</v>
      </c>
      <c r="AT4155">
        <v>318</v>
      </c>
    </row>
    <row r="4156" spans="1:47" x14ac:dyDescent="0.2">
      <c r="A4156" s="51">
        <v>43270</v>
      </c>
      <c r="F4156">
        <v>36</v>
      </c>
      <c r="G4156">
        <v>138</v>
      </c>
      <c r="H4156">
        <v>5175</v>
      </c>
      <c r="I4156">
        <v>714150</v>
      </c>
      <c r="J4156">
        <v>201</v>
      </c>
      <c r="K4156">
        <v>165</v>
      </c>
      <c r="L4156">
        <v>5295</v>
      </c>
      <c r="M4156">
        <v>884078</v>
      </c>
      <c r="N4156">
        <v>365</v>
      </c>
      <c r="O4156">
        <v>194</v>
      </c>
      <c r="P4156">
        <v>5378</v>
      </c>
      <c r="Q4156">
        <v>1045689</v>
      </c>
      <c r="R4156">
        <v>143</v>
      </c>
      <c r="S4156">
        <v>233</v>
      </c>
      <c r="T4156">
        <v>5119</v>
      </c>
      <c r="U4156">
        <v>1198424</v>
      </c>
      <c r="V4156">
        <v>186</v>
      </c>
      <c r="W4156">
        <v>261</v>
      </c>
      <c r="X4156">
        <v>4950</v>
      </c>
      <c r="Y4156">
        <v>1329517</v>
      </c>
      <c r="Z4156">
        <v>66</v>
      </c>
      <c r="AA4156">
        <v>304</v>
      </c>
      <c r="AB4156">
        <v>4750</v>
      </c>
      <c r="AC4156">
        <v>1468259</v>
      </c>
      <c r="AD4156">
        <v>110</v>
      </c>
      <c r="AE4156">
        <v>340</v>
      </c>
      <c r="AF4156">
        <v>4658</v>
      </c>
      <c r="AG4156">
        <v>1585997</v>
      </c>
      <c r="AH4156">
        <v>136</v>
      </c>
      <c r="AI4156">
        <v>385</v>
      </c>
      <c r="AJ4156">
        <v>4578</v>
      </c>
      <c r="AK4156">
        <v>1786833</v>
      </c>
      <c r="AP4156">
        <v>2</v>
      </c>
      <c r="AQ4156">
        <v>706</v>
      </c>
      <c r="AR4156">
        <v>4290</v>
      </c>
      <c r="AS4156">
        <v>3039722</v>
      </c>
      <c r="AT4156">
        <v>47</v>
      </c>
      <c r="AU4156">
        <v>475</v>
      </c>
    </row>
    <row r="4157" spans="1:47" x14ac:dyDescent="0.2">
      <c r="A4157" s="51">
        <v>43277</v>
      </c>
      <c r="B4157">
        <v>68</v>
      </c>
      <c r="C4157">
        <v>140</v>
      </c>
      <c r="D4157">
        <v>5183</v>
      </c>
      <c r="E4157">
        <v>725620</v>
      </c>
      <c r="J4157">
        <v>132</v>
      </c>
      <c r="K4157">
        <v>173</v>
      </c>
      <c r="L4157">
        <v>5161</v>
      </c>
      <c r="M4157">
        <f>L4157*173</f>
        <v>892853</v>
      </c>
      <c r="N4157">
        <v>241</v>
      </c>
      <c r="O4157">
        <v>200</v>
      </c>
      <c r="P4157">
        <v>5213</v>
      </c>
      <c r="Q4157">
        <v>1073922</v>
      </c>
      <c r="R4157">
        <v>306</v>
      </c>
      <c r="S4157">
        <v>235</v>
      </c>
      <c r="T4157">
        <v>5132</v>
      </c>
      <c r="U4157">
        <v>1207867</v>
      </c>
      <c r="Z4157">
        <v>100</v>
      </c>
      <c r="AA4157">
        <v>304</v>
      </c>
      <c r="AB4157">
        <v>4750</v>
      </c>
      <c r="AC4157">
        <v>1446737</v>
      </c>
      <c r="AD4157">
        <v>114</v>
      </c>
      <c r="AE4157">
        <v>332</v>
      </c>
      <c r="AF4157">
        <v>4663</v>
      </c>
      <c r="AG4157">
        <v>1554750</v>
      </c>
      <c r="AH4157">
        <v>30</v>
      </c>
      <c r="AI4157">
        <v>365</v>
      </c>
      <c r="AJ4157">
        <v>4533</v>
      </c>
      <c r="AK4157">
        <v>1697347</v>
      </c>
      <c r="AL4157">
        <v>17</v>
      </c>
      <c r="AM4157">
        <v>576</v>
      </c>
      <c r="AN4157">
        <v>4300</v>
      </c>
      <c r="AO4157">
        <v>2476800</v>
      </c>
      <c r="AP4157">
        <v>4</v>
      </c>
      <c r="AQ4157">
        <v>714</v>
      </c>
      <c r="AR4157">
        <v>4343</v>
      </c>
      <c r="AS4157">
        <v>3091370</v>
      </c>
      <c r="AU4157">
        <v>740</v>
      </c>
    </row>
    <row r="4158" spans="1:47" x14ac:dyDescent="0.2">
      <c r="A4158" s="51"/>
    </row>
    <row r="4159" spans="1:47" x14ac:dyDescent="0.2">
      <c r="A4159" s="51">
        <v>43284</v>
      </c>
      <c r="AH4159">
        <v>2</v>
      </c>
      <c r="AI4159">
        <v>368</v>
      </c>
      <c r="AJ4159">
        <v>4360</v>
      </c>
      <c r="AK4159">
        <v>1604480</v>
      </c>
      <c r="AP4159">
        <v>1</v>
      </c>
      <c r="AQ4159">
        <v>612</v>
      </c>
      <c r="AR4159">
        <v>4060</v>
      </c>
      <c r="AS4159">
        <v>2484720</v>
      </c>
      <c r="AU4159">
        <v>46</v>
      </c>
    </row>
    <row r="4160" spans="1:47" x14ac:dyDescent="0.2">
      <c r="A4160" s="51">
        <v>43286</v>
      </c>
      <c r="B4160">
        <v>14</v>
      </c>
      <c r="C4160">
        <v>113</v>
      </c>
      <c r="D4160">
        <v>5325</v>
      </c>
      <c r="E4160">
        <v>604387</v>
      </c>
      <c r="F4160">
        <v>10</v>
      </c>
      <c r="G4160">
        <v>142</v>
      </c>
      <c r="H4160">
        <v>5400</v>
      </c>
      <c r="I4160">
        <v>766800</v>
      </c>
      <c r="J4160">
        <v>79</v>
      </c>
      <c r="K4160">
        <v>172</v>
      </c>
      <c r="L4160">
        <v>5312</v>
      </c>
      <c r="M4160">
        <v>915078</v>
      </c>
      <c r="N4160">
        <v>245</v>
      </c>
      <c r="O4160">
        <v>196</v>
      </c>
      <c r="P4160">
        <v>5179</v>
      </c>
      <c r="Q4160">
        <v>1018569</v>
      </c>
      <c r="R4160">
        <v>231</v>
      </c>
      <c r="S4160">
        <v>238</v>
      </c>
      <c r="T4160">
        <v>4989</v>
      </c>
      <c r="U4160">
        <v>1187450</v>
      </c>
      <c r="V4160">
        <v>217</v>
      </c>
      <c r="W4160">
        <v>262</v>
      </c>
      <c r="X4160">
        <v>4900</v>
      </c>
      <c r="Y4160">
        <v>1287809</v>
      </c>
      <c r="Z4160">
        <v>311</v>
      </c>
      <c r="AA4160">
        <v>304</v>
      </c>
      <c r="AB4160">
        <v>4673</v>
      </c>
      <c r="AC4160">
        <v>1424237</v>
      </c>
      <c r="AD4160">
        <v>76</v>
      </c>
      <c r="AE4160">
        <v>334</v>
      </c>
      <c r="AF4160">
        <v>4695</v>
      </c>
      <c r="AG4160">
        <v>1569303</v>
      </c>
      <c r="AH4160">
        <v>39</v>
      </c>
      <c r="AI4160">
        <v>376</v>
      </c>
      <c r="AJ4160">
        <v>4560</v>
      </c>
      <c r="AK4160">
        <v>1714560</v>
      </c>
      <c r="AL4160">
        <v>2</v>
      </c>
      <c r="AM4160">
        <v>540</v>
      </c>
      <c r="AN4160">
        <v>4460</v>
      </c>
      <c r="AO4160">
        <v>2408400</v>
      </c>
      <c r="AP4160">
        <v>1</v>
      </c>
      <c r="AQ4160">
        <v>510</v>
      </c>
      <c r="AR4160">
        <v>4400</v>
      </c>
      <c r="AS4160">
        <v>2244000</v>
      </c>
      <c r="AU4160">
        <f>645+580</f>
        <v>1225</v>
      </c>
    </row>
    <row r="4161" spans="1:47" x14ac:dyDescent="0.2">
      <c r="A4161" s="51">
        <v>43291</v>
      </c>
      <c r="J4161">
        <v>20</v>
      </c>
      <c r="K4161">
        <v>178</v>
      </c>
      <c r="L4161">
        <v>5050</v>
      </c>
      <c r="M4161">
        <v>898900</v>
      </c>
      <c r="R4161">
        <v>10</v>
      </c>
      <c r="S4161">
        <v>230</v>
      </c>
      <c r="T4161">
        <v>4900</v>
      </c>
      <c r="U4161">
        <v>1129450</v>
      </c>
      <c r="AP4161">
        <v>4</v>
      </c>
      <c r="AQ4161">
        <v>586</v>
      </c>
      <c r="AR4161">
        <v>4050</v>
      </c>
      <c r="AS4161">
        <v>2375325</v>
      </c>
      <c r="AU4161">
        <v>15</v>
      </c>
    </row>
    <row r="4162" spans="1:47" x14ac:dyDescent="0.2">
      <c r="A4162" s="51">
        <v>43293</v>
      </c>
      <c r="B4162">
        <v>7</v>
      </c>
      <c r="C4162">
        <v>107</v>
      </c>
      <c r="D4162">
        <v>4600</v>
      </c>
      <c r="E4162">
        <v>492200</v>
      </c>
      <c r="F4162">
        <v>1</v>
      </c>
      <c r="G4162">
        <v>132</v>
      </c>
      <c r="H4162">
        <v>5200</v>
      </c>
      <c r="I4162">
        <v>686400</v>
      </c>
      <c r="J4162">
        <v>194</v>
      </c>
      <c r="K4162">
        <v>170</v>
      </c>
      <c r="L4162">
        <v>5568</v>
      </c>
      <c r="M4162">
        <v>947383</v>
      </c>
      <c r="N4162">
        <v>161</v>
      </c>
      <c r="O4162">
        <v>194</v>
      </c>
      <c r="P4162">
        <v>5327</v>
      </c>
      <c r="Q4162">
        <v>1034180</v>
      </c>
      <c r="R4162">
        <v>140</v>
      </c>
      <c r="S4162">
        <v>239</v>
      </c>
      <c r="T4162">
        <v>5018</v>
      </c>
      <c r="U4162">
        <v>1200108</v>
      </c>
      <c r="V4162">
        <v>100</v>
      </c>
      <c r="W4162">
        <v>263</v>
      </c>
      <c r="X4162">
        <v>5030</v>
      </c>
      <c r="Y4162">
        <v>1326914</v>
      </c>
      <c r="Z4162">
        <v>158</v>
      </c>
      <c r="AA4162">
        <v>294</v>
      </c>
      <c r="AB4162">
        <v>4792</v>
      </c>
      <c r="AC4162">
        <v>1413188</v>
      </c>
      <c r="AD4162">
        <v>36</v>
      </c>
      <c r="AE4162">
        <v>341</v>
      </c>
      <c r="AF4162">
        <v>4760</v>
      </c>
      <c r="AG4162">
        <v>1623160</v>
      </c>
      <c r="AH4162">
        <v>18</v>
      </c>
      <c r="AI4162">
        <v>370</v>
      </c>
      <c r="AJ4162">
        <v>4620</v>
      </c>
      <c r="AK4162">
        <v>1709400</v>
      </c>
      <c r="AP4162">
        <v>7</v>
      </c>
      <c r="AQ4162">
        <v>601</v>
      </c>
      <c r="AR4162">
        <v>4101</v>
      </c>
      <c r="AS4162">
        <v>2466716</v>
      </c>
      <c r="AT4162">
        <v>42</v>
      </c>
      <c r="AU4162">
        <f>697+257</f>
        <v>954</v>
      </c>
    </row>
    <row r="4163" spans="1:47" x14ac:dyDescent="0.2">
      <c r="A4163" s="51">
        <v>43298</v>
      </c>
      <c r="V4163">
        <v>1</v>
      </c>
      <c r="W4163">
        <v>262</v>
      </c>
      <c r="X4163">
        <v>4600</v>
      </c>
      <c r="Y4163">
        <v>1205200</v>
      </c>
      <c r="Z4163">
        <v>7</v>
      </c>
      <c r="AA4163">
        <v>291</v>
      </c>
      <c r="AB4163">
        <v>4540</v>
      </c>
      <c r="AC4163">
        <v>1321140</v>
      </c>
      <c r="AL4163">
        <v>60</v>
      </c>
      <c r="AM4163">
        <v>409</v>
      </c>
      <c r="AN4163">
        <v>4200</v>
      </c>
      <c r="AO4163">
        <v>1718850</v>
      </c>
      <c r="AP4163">
        <v>8</v>
      </c>
      <c r="AQ4163">
        <v>650</v>
      </c>
      <c r="AR4163">
        <v>4230</v>
      </c>
      <c r="AS4163">
        <v>2749500</v>
      </c>
      <c r="AU4163">
        <v>32</v>
      </c>
    </row>
    <row r="4164" spans="1:47" x14ac:dyDescent="0.2">
      <c r="A4164" s="51">
        <v>43300</v>
      </c>
      <c r="F4164">
        <v>20</v>
      </c>
      <c r="G4164">
        <v>139</v>
      </c>
      <c r="H4164">
        <v>5750</v>
      </c>
      <c r="I4164">
        <v>799250</v>
      </c>
      <c r="J4164">
        <v>28</v>
      </c>
      <c r="K4164">
        <v>164</v>
      </c>
      <c r="L4164">
        <v>5750</v>
      </c>
      <c r="M4164">
        <v>943000</v>
      </c>
      <c r="N4164">
        <v>178</v>
      </c>
      <c r="O4164">
        <v>204</v>
      </c>
      <c r="P4164">
        <v>5100</v>
      </c>
      <c r="Q4164">
        <v>1042950</v>
      </c>
      <c r="R4164">
        <v>164</v>
      </c>
      <c r="S4164">
        <v>233</v>
      </c>
      <c r="T4164">
        <v>5012</v>
      </c>
      <c r="U4164">
        <v>1169165</v>
      </c>
      <c r="V4164">
        <v>108</v>
      </c>
      <c r="W4164">
        <v>261</v>
      </c>
      <c r="X4164">
        <v>4814</v>
      </c>
      <c r="Y4164">
        <v>1259342</v>
      </c>
      <c r="Z4164">
        <v>79</v>
      </c>
      <c r="AA4164">
        <v>298</v>
      </c>
      <c r="AB4164">
        <v>4640</v>
      </c>
      <c r="AC4164">
        <v>1383880</v>
      </c>
      <c r="AD4164">
        <v>112</v>
      </c>
      <c r="AE4164">
        <v>333</v>
      </c>
      <c r="AF4164">
        <v>4556</v>
      </c>
      <c r="AG4164">
        <v>1519648</v>
      </c>
      <c r="AP4164">
        <v>7</v>
      </c>
      <c r="AQ4164">
        <v>584</v>
      </c>
      <c r="AR4164">
        <v>4194</v>
      </c>
      <c r="AS4164">
        <v>2453057</v>
      </c>
      <c r="AU4164">
        <f>199+396</f>
        <v>595</v>
      </c>
    </row>
    <row r="4165" spans="1:47" x14ac:dyDescent="0.2">
      <c r="A4165" s="51">
        <v>43305</v>
      </c>
    </row>
    <row r="4166" spans="1:47" x14ac:dyDescent="0.2">
      <c r="A4166" s="51">
        <v>43307</v>
      </c>
      <c r="J4166">
        <v>27</v>
      </c>
      <c r="K4166">
        <v>170</v>
      </c>
      <c r="L4166">
        <v>5100</v>
      </c>
      <c r="M4166">
        <v>867000</v>
      </c>
      <c r="N4166">
        <v>221</v>
      </c>
      <c r="O4166">
        <v>202</v>
      </c>
      <c r="P4166">
        <v>5336</v>
      </c>
      <c r="Q4166">
        <v>1082796</v>
      </c>
      <c r="R4166">
        <v>156</v>
      </c>
      <c r="S4166">
        <v>232</v>
      </c>
      <c r="T4166">
        <v>4985</v>
      </c>
      <c r="U4166">
        <v>1159534</v>
      </c>
      <c r="V4166">
        <v>71</v>
      </c>
      <c r="W4166">
        <v>265</v>
      </c>
      <c r="X4166">
        <v>4666</v>
      </c>
      <c r="Y4166">
        <v>1239777</v>
      </c>
      <c r="Z4166">
        <v>60</v>
      </c>
      <c r="AA4166">
        <v>305</v>
      </c>
      <c r="AB4166">
        <v>4433</v>
      </c>
      <c r="AC4166">
        <v>1355122</v>
      </c>
      <c r="AD4166">
        <v>53</v>
      </c>
      <c r="AE4166">
        <v>340</v>
      </c>
      <c r="AF4166">
        <v>4495</v>
      </c>
      <c r="AG4166">
        <v>1528300</v>
      </c>
      <c r="AH4166">
        <v>36</v>
      </c>
      <c r="AI4166">
        <v>374</v>
      </c>
      <c r="AJ4166">
        <v>4560</v>
      </c>
      <c r="AK4166">
        <v>1705440</v>
      </c>
      <c r="AP4166">
        <v>2</v>
      </c>
      <c r="AQ4166">
        <v>591</v>
      </c>
      <c r="AR4166">
        <v>4320</v>
      </c>
      <c r="AS4166">
        <v>2553120</v>
      </c>
      <c r="AU4166">
        <f>397+365+29</f>
        <v>791</v>
      </c>
    </row>
    <row r="4167" spans="1:47" x14ac:dyDescent="0.2">
      <c r="A4167" s="51">
        <v>43312</v>
      </c>
      <c r="AH4167">
        <v>16</v>
      </c>
      <c r="AI4167">
        <v>394</v>
      </c>
      <c r="AJ4167">
        <v>4260</v>
      </c>
      <c r="AK4167">
        <v>1678440</v>
      </c>
      <c r="AL4167">
        <v>46</v>
      </c>
      <c r="AM4167">
        <v>439</v>
      </c>
      <c r="AN4167">
        <v>4200</v>
      </c>
      <c r="AO4167">
        <v>1846600</v>
      </c>
      <c r="AP4167">
        <v>21</v>
      </c>
      <c r="AQ4167">
        <v>634</v>
      </c>
      <c r="AR4167">
        <v>4160</v>
      </c>
      <c r="AS4167">
        <v>2639520</v>
      </c>
    </row>
    <row r="4168" spans="1:47" x14ac:dyDescent="0.2">
      <c r="A4168" s="51">
        <v>43284</v>
      </c>
      <c r="F4168">
        <v>37</v>
      </c>
      <c r="G4168">
        <v>137</v>
      </c>
      <c r="H4168">
        <v>5275</v>
      </c>
      <c r="I4168">
        <v>715951</v>
      </c>
      <c r="J4168">
        <v>111</v>
      </c>
      <c r="K4168">
        <v>167</v>
      </c>
      <c r="L4168">
        <v>5156</v>
      </c>
      <c r="M4168">
        <v>861052</v>
      </c>
      <c r="N4168">
        <v>290</v>
      </c>
      <c r="O4168">
        <v>201</v>
      </c>
      <c r="P4168">
        <v>5296</v>
      </c>
      <c r="Q4168">
        <v>1064496</v>
      </c>
      <c r="R4168">
        <v>215</v>
      </c>
      <c r="S4168">
        <v>233</v>
      </c>
      <c r="T4168">
        <v>4964</v>
      </c>
      <c r="U4168">
        <v>1105440</v>
      </c>
      <c r="V4168">
        <v>46</v>
      </c>
      <c r="W4168">
        <v>261</v>
      </c>
      <c r="X4168">
        <v>4825</v>
      </c>
      <c r="Y4168">
        <v>1258072</v>
      </c>
      <c r="Z4168">
        <v>85</v>
      </c>
      <c r="AA4168">
        <v>290</v>
      </c>
      <c r="AB4168">
        <v>4700</v>
      </c>
      <c r="AC4168">
        <v>1379025</v>
      </c>
      <c r="AD4168">
        <v>167</v>
      </c>
      <c r="AE4168">
        <v>335</v>
      </c>
      <c r="AF4168">
        <v>4550</v>
      </c>
      <c r="AG4168">
        <v>1529228</v>
      </c>
      <c r="AH4168">
        <v>10</v>
      </c>
      <c r="AI4168">
        <v>365</v>
      </c>
      <c r="AJ4168">
        <v>4370</v>
      </c>
      <c r="AK4168">
        <v>2071560</v>
      </c>
      <c r="AL4168">
        <v>30</v>
      </c>
      <c r="AM4168">
        <v>474</v>
      </c>
      <c r="AN4168">
        <v>4370</v>
      </c>
      <c r="AO4168">
        <v>2071560</v>
      </c>
      <c r="AP4168">
        <v>9</v>
      </c>
      <c r="AQ4168">
        <v>650</v>
      </c>
      <c r="AR4168">
        <v>4209</v>
      </c>
      <c r="AS4168">
        <v>2771449</v>
      </c>
      <c r="AT4168">
        <f>60+85</f>
        <v>145</v>
      </c>
      <c r="AU4168">
        <v>693</v>
      </c>
    </row>
    <row r="4169" spans="1:47" x14ac:dyDescent="0.2">
      <c r="A4169" s="51">
        <v>43291</v>
      </c>
      <c r="B4169">
        <v>10</v>
      </c>
      <c r="C4169">
        <v>127</v>
      </c>
      <c r="D4169">
        <v>4950</v>
      </c>
      <c r="E4169">
        <v>628514</v>
      </c>
      <c r="F4169">
        <v>45</v>
      </c>
      <c r="G4169">
        <v>135</v>
      </c>
      <c r="H4169">
        <v>5267</v>
      </c>
      <c r="I4169">
        <v>711045</v>
      </c>
      <c r="J4169">
        <v>219</v>
      </c>
      <c r="K4169">
        <v>169</v>
      </c>
      <c r="L4169">
        <v>5295</v>
      </c>
      <c r="M4169">
        <v>905968</v>
      </c>
      <c r="N4169">
        <v>378</v>
      </c>
      <c r="O4169">
        <v>199</v>
      </c>
      <c r="P4169">
        <v>5089</v>
      </c>
      <c r="Q4169">
        <v>1016676</v>
      </c>
      <c r="R4169">
        <v>240</v>
      </c>
      <c r="S4169">
        <v>237</v>
      </c>
      <c r="T4169">
        <v>4988</v>
      </c>
      <c r="U4169">
        <v>1179727</v>
      </c>
      <c r="Z4169">
        <v>140</v>
      </c>
      <c r="AA4169">
        <v>298</v>
      </c>
      <c r="AB4169">
        <v>4517</v>
      </c>
      <c r="AC4169">
        <v>1344874</v>
      </c>
      <c r="AD4169">
        <v>24</v>
      </c>
      <c r="AE4169">
        <v>329</v>
      </c>
      <c r="AF4169">
        <v>4350</v>
      </c>
      <c r="AG4169">
        <v>1431150</v>
      </c>
      <c r="AL4169">
        <v>10</v>
      </c>
      <c r="AM4169">
        <v>520</v>
      </c>
      <c r="AN4169">
        <v>4290</v>
      </c>
      <c r="AO4169">
        <v>2255370</v>
      </c>
      <c r="AP4169">
        <v>6</v>
      </c>
      <c r="AQ4169">
        <v>553</v>
      </c>
      <c r="AR4169">
        <v>4272</v>
      </c>
      <c r="AS4169">
        <v>2372963</v>
      </c>
      <c r="AT4169">
        <f>177+122+18</f>
        <v>317</v>
      </c>
      <c r="AU4169">
        <v>467</v>
      </c>
    </row>
    <row r="4170" spans="1:47" x14ac:dyDescent="0.2">
      <c r="A4170" s="51">
        <v>43298</v>
      </c>
      <c r="B4170">
        <v>9</v>
      </c>
      <c r="C4170">
        <v>108</v>
      </c>
      <c r="D4170">
        <v>4950</v>
      </c>
      <c r="E4170">
        <v>530733</v>
      </c>
      <c r="F4170">
        <v>64</v>
      </c>
      <c r="G4170">
        <v>146</v>
      </c>
      <c r="H4170">
        <v>5367</v>
      </c>
      <c r="I4170">
        <v>795156</v>
      </c>
      <c r="J4170">
        <v>186</v>
      </c>
      <c r="K4170">
        <v>163</v>
      </c>
      <c r="L4170">
        <v>5127</v>
      </c>
      <c r="M4170">
        <v>835701</v>
      </c>
      <c r="N4170">
        <v>315</v>
      </c>
      <c r="O4170">
        <v>196</v>
      </c>
      <c r="P4170">
        <v>5224</v>
      </c>
      <c r="Q4170">
        <v>1023904</v>
      </c>
      <c r="R4170">
        <v>354</v>
      </c>
      <c r="S4170">
        <v>236</v>
      </c>
      <c r="T4170">
        <v>4874</v>
      </c>
      <c r="U4170">
        <v>1153715</v>
      </c>
      <c r="Z4170">
        <v>113</v>
      </c>
      <c r="AA4170">
        <v>302</v>
      </c>
      <c r="AB4170">
        <v>4425</v>
      </c>
      <c r="AC4170">
        <v>1337665</v>
      </c>
      <c r="AD4170">
        <v>115</v>
      </c>
      <c r="AE4170">
        <v>335</v>
      </c>
      <c r="AF4170">
        <v>4371</v>
      </c>
      <c r="AG4170">
        <v>1485295</v>
      </c>
      <c r="AH4170">
        <v>55</v>
      </c>
      <c r="AI4170">
        <v>377</v>
      </c>
      <c r="AJ4170">
        <v>4450</v>
      </c>
      <c r="AK4170">
        <v>1576989</v>
      </c>
      <c r="AL4170">
        <v>82</v>
      </c>
      <c r="AM4170">
        <v>424</v>
      </c>
      <c r="AN4170">
        <v>4400</v>
      </c>
      <c r="AO4170">
        <v>1886410</v>
      </c>
      <c r="AP4170">
        <v>2</v>
      </c>
      <c r="AQ4170">
        <v>602</v>
      </c>
      <c r="AR4170">
        <v>4310</v>
      </c>
      <c r="AS4170">
        <v>2594200</v>
      </c>
      <c r="AT4170">
        <f>227+65+35</f>
        <v>327</v>
      </c>
      <c r="AU4170">
        <v>331</v>
      </c>
    </row>
    <row r="4171" spans="1:47" x14ac:dyDescent="0.2">
      <c r="A4171" s="51">
        <v>43305</v>
      </c>
      <c r="B4171">
        <v>26</v>
      </c>
      <c r="C4171">
        <v>117</v>
      </c>
      <c r="D4171">
        <v>4913</v>
      </c>
      <c r="E4171">
        <v>574821</v>
      </c>
      <c r="F4171">
        <v>35</v>
      </c>
      <c r="G4171">
        <v>142</v>
      </c>
      <c r="H4171">
        <v>5110</v>
      </c>
      <c r="I4171">
        <v>725620</v>
      </c>
      <c r="J4171">
        <v>216</v>
      </c>
      <c r="K4171">
        <v>167</v>
      </c>
      <c r="L4171">
        <v>5225</v>
      </c>
      <c r="M4171">
        <v>895568</v>
      </c>
      <c r="N4171">
        <v>333</v>
      </c>
      <c r="O4171">
        <v>201</v>
      </c>
      <c r="P4171">
        <v>5145</v>
      </c>
      <c r="Q4171">
        <v>1034145</v>
      </c>
      <c r="R4171">
        <v>277</v>
      </c>
      <c r="S4171">
        <v>229</v>
      </c>
      <c r="T4171">
        <v>5096</v>
      </c>
      <c r="U4171">
        <v>1166984</v>
      </c>
      <c r="AD4171">
        <v>29</v>
      </c>
      <c r="AE4171">
        <v>347</v>
      </c>
      <c r="AF4171">
        <v>4470</v>
      </c>
      <c r="AG4171">
        <v>1551090</v>
      </c>
      <c r="AL4171">
        <v>81</v>
      </c>
      <c r="AM4171">
        <v>460</v>
      </c>
      <c r="AN4171">
        <v>4353</v>
      </c>
      <c r="AO4171">
        <v>2008600</v>
      </c>
      <c r="AP4171">
        <v>8</v>
      </c>
      <c r="AQ4171">
        <v>552</v>
      </c>
      <c r="AR4171">
        <v>4204</v>
      </c>
      <c r="AS4171">
        <v>2321408</v>
      </c>
      <c r="AT4171">
        <f>218+137</f>
        <v>355</v>
      </c>
      <c r="AU4171">
        <v>387</v>
      </c>
    </row>
    <row r="4172" spans="1:47" x14ac:dyDescent="0.2">
      <c r="A4172" s="51">
        <v>43312</v>
      </c>
      <c r="B4172">
        <v>4</v>
      </c>
      <c r="C4172">
        <v>112</v>
      </c>
      <c r="D4172">
        <v>5500</v>
      </c>
      <c r="E4172">
        <v>616000</v>
      </c>
      <c r="F4172">
        <v>26</v>
      </c>
      <c r="G4172">
        <v>145</v>
      </c>
      <c r="H4172">
        <v>5250</v>
      </c>
      <c r="I4172">
        <v>765469</v>
      </c>
      <c r="J4172">
        <v>167</v>
      </c>
      <c r="K4172">
        <v>168</v>
      </c>
      <c r="L4172">
        <v>5208</v>
      </c>
      <c r="M4172">
        <v>874944</v>
      </c>
      <c r="N4172">
        <v>411</v>
      </c>
      <c r="O4172">
        <v>204</v>
      </c>
      <c r="P4172">
        <v>5179</v>
      </c>
      <c r="Q4172">
        <v>1056516</v>
      </c>
      <c r="R4172">
        <v>256</v>
      </c>
      <c r="S4172">
        <v>239</v>
      </c>
      <c r="T4172">
        <v>4878</v>
      </c>
      <c r="U4172">
        <v>1165842</v>
      </c>
      <c r="AD4172">
        <v>106</v>
      </c>
      <c r="AE4172">
        <v>336</v>
      </c>
      <c r="AF4172">
        <v>4271</v>
      </c>
      <c r="AG4172">
        <v>1435056</v>
      </c>
      <c r="AL4172">
        <v>54</v>
      </c>
      <c r="AM4172">
        <v>429</v>
      </c>
      <c r="AN4172">
        <v>4138</v>
      </c>
      <c r="AO4172">
        <v>1784359</v>
      </c>
      <c r="AP4172">
        <v>24</v>
      </c>
      <c r="AQ4172">
        <v>492</v>
      </c>
      <c r="AR4172">
        <v>4071</v>
      </c>
      <c r="AS4172">
        <v>2064084</v>
      </c>
      <c r="AT4172">
        <f>223+20</f>
        <v>243</v>
      </c>
      <c r="AU4172">
        <v>509</v>
      </c>
    </row>
    <row r="4173" spans="1:47" x14ac:dyDescent="0.2">
      <c r="A4173" s="51"/>
    </row>
    <row r="4174" spans="1:47" x14ac:dyDescent="0.2">
      <c r="A4174" s="51">
        <v>43314</v>
      </c>
      <c r="J4174">
        <v>70</v>
      </c>
      <c r="K4174">
        <v>166</v>
      </c>
      <c r="L4174">
        <v>5500</v>
      </c>
      <c r="M4174">
        <v>916666</v>
      </c>
      <c r="N4174">
        <v>214</v>
      </c>
      <c r="O4174">
        <v>204</v>
      </c>
      <c r="P4174">
        <v>5195</v>
      </c>
      <c r="Q4174">
        <v>1063416</v>
      </c>
      <c r="R4174">
        <v>77</v>
      </c>
      <c r="S4174">
        <v>230</v>
      </c>
      <c r="T4174">
        <v>5060</v>
      </c>
      <c r="U4174">
        <v>1165824</v>
      </c>
      <c r="V4174">
        <v>89</v>
      </c>
      <c r="W4174">
        <v>263</v>
      </c>
      <c r="X4174">
        <v>5025</v>
      </c>
      <c r="Y4174">
        <v>1324287</v>
      </c>
      <c r="Z4174">
        <v>22</v>
      </c>
      <c r="AA4174">
        <v>296</v>
      </c>
      <c r="AB4174">
        <v>4700</v>
      </c>
      <c r="AC4174">
        <v>1391200</v>
      </c>
      <c r="AD4174">
        <v>127</v>
      </c>
      <c r="AE4174">
        <v>334</v>
      </c>
      <c r="AF4174">
        <v>4537</v>
      </c>
      <c r="AG4174">
        <v>1518646</v>
      </c>
      <c r="AH4174">
        <v>15</v>
      </c>
      <c r="AI4174">
        <v>373</v>
      </c>
      <c r="AJ4174">
        <v>4440</v>
      </c>
      <c r="AK4174">
        <v>1656120</v>
      </c>
      <c r="AP4174">
        <v>4</v>
      </c>
      <c r="AQ4174">
        <v>687</v>
      </c>
      <c r="AR4174">
        <v>4095</v>
      </c>
      <c r="AS4174">
        <v>2815312</v>
      </c>
      <c r="AU4174">
        <f>292+370</f>
        <v>662</v>
      </c>
    </row>
    <row r="4175" spans="1:47" x14ac:dyDescent="0.2">
      <c r="A4175" s="51">
        <v>43321</v>
      </c>
      <c r="F4175">
        <v>30</v>
      </c>
      <c r="G4175">
        <v>133</v>
      </c>
      <c r="H4175">
        <v>5400</v>
      </c>
      <c r="I4175">
        <v>718200</v>
      </c>
      <c r="J4175">
        <v>127</v>
      </c>
      <c r="K4175">
        <v>171</v>
      </c>
      <c r="L4175">
        <v>5400</v>
      </c>
      <c r="M4175">
        <v>924480</v>
      </c>
      <c r="N4175">
        <v>162</v>
      </c>
      <c r="O4175">
        <v>200</v>
      </c>
      <c r="P4175">
        <v>5300</v>
      </c>
      <c r="Q4175">
        <v>1060757</v>
      </c>
      <c r="R4175">
        <v>105</v>
      </c>
      <c r="S4175">
        <v>235</v>
      </c>
      <c r="T4175">
        <v>4940</v>
      </c>
      <c r="U4175">
        <v>1164852</v>
      </c>
      <c r="V4175">
        <v>160</v>
      </c>
      <c r="W4175">
        <v>261</v>
      </c>
      <c r="X4175">
        <v>4950</v>
      </c>
      <c r="Y4175">
        <v>1295910</v>
      </c>
      <c r="Z4175">
        <v>136</v>
      </c>
      <c r="AA4175">
        <v>299</v>
      </c>
      <c r="AB4175">
        <v>4654</v>
      </c>
      <c r="AC4175">
        <v>1394955</v>
      </c>
      <c r="AD4175">
        <v>36</v>
      </c>
      <c r="AE4175">
        <v>342</v>
      </c>
      <c r="AF4175">
        <v>4510</v>
      </c>
      <c r="AG4175">
        <v>1544675</v>
      </c>
      <c r="AL4175">
        <v>3</v>
      </c>
      <c r="AM4175">
        <v>426</v>
      </c>
      <c r="AN4175">
        <v>4150</v>
      </c>
      <c r="AO4175">
        <v>1767900</v>
      </c>
      <c r="AP4175">
        <v>2</v>
      </c>
      <c r="AQ4175">
        <v>598</v>
      </c>
      <c r="AR4175">
        <v>4030</v>
      </c>
      <c r="AS4175">
        <v>2409940</v>
      </c>
      <c r="AT4175">
        <v>25</v>
      </c>
      <c r="AU4175">
        <f>220+419</f>
        <v>639</v>
      </c>
    </row>
    <row r="4176" spans="1:47" x14ac:dyDescent="0.2">
      <c r="A4176" s="51">
        <v>43326</v>
      </c>
      <c r="J4176">
        <v>2</v>
      </c>
      <c r="K4176">
        <v>168</v>
      </c>
      <c r="L4176">
        <v>4600</v>
      </c>
      <c r="M4176">
        <v>772800</v>
      </c>
      <c r="AL4176">
        <v>15</v>
      </c>
      <c r="AM4176">
        <v>468</v>
      </c>
      <c r="AN4176">
        <v>4260</v>
      </c>
      <c r="AO4176">
        <v>1993680</v>
      </c>
      <c r="AP4176">
        <v>3</v>
      </c>
      <c r="AQ4176">
        <v>744</v>
      </c>
      <c r="AR4176">
        <v>3980</v>
      </c>
      <c r="AS4176">
        <v>2961120</v>
      </c>
      <c r="AU4176">
        <v>36</v>
      </c>
    </row>
    <row r="4177" spans="1:47" x14ac:dyDescent="0.2">
      <c r="A4177" s="51">
        <v>43328</v>
      </c>
      <c r="J4177">
        <v>140</v>
      </c>
      <c r="K4177">
        <v>166</v>
      </c>
      <c r="L4177">
        <v>5371</v>
      </c>
      <c r="M4177">
        <v>893191</v>
      </c>
      <c r="N4177">
        <v>184</v>
      </c>
      <c r="O4177">
        <v>207</v>
      </c>
      <c r="P4177">
        <v>5155</v>
      </c>
      <c r="Q4177">
        <v>1070064</v>
      </c>
      <c r="R4177">
        <v>66</v>
      </c>
      <c r="S4177">
        <v>235</v>
      </c>
      <c r="T4177">
        <v>5100</v>
      </c>
      <c r="U4177">
        <v>1198500</v>
      </c>
      <c r="V4177">
        <v>104</v>
      </c>
      <c r="W4177">
        <v>260</v>
      </c>
      <c r="X4177">
        <v>4880</v>
      </c>
      <c r="Y4177">
        <v>1272704</v>
      </c>
      <c r="Z4177">
        <v>22</v>
      </c>
      <c r="AA4177">
        <v>305</v>
      </c>
      <c r="AB4177">
        <v>4480</v>
      </c>
      <c r="AC4177">
        <v>1366400</v>
      </c>
      <c r="AD4177">
        <v>36</v>
      </c>
      <c r="AE4177">
        <v>345</v>
      </c>
      <c r="AF4177">
        <v>4560</v>
      </c>
      <c r="AG4177">
        <v>1573200</v>
      </c>
      <c r="AH4177">
        <v>57</v>
      </c>
      <c r="AI4177">
        <v>368</v>
      </c>
      <c r="AJ4177">
        <v>4353</v>
      </c>
      <c r="AK4177">
        <v>1602026</v>
      </c>
      <c r="AP4177">
        <v>1</v>
      </c>
      <c r="AQ4177">
        <v>746</v>
      </c>
      <c r="AR4177">
        <v>4000</v>
      </c>
      <c r="AS4177">
        <v>2984000</v>
      </c>
      <c r="AU4177">
        <f>167+460</f>
        <v>627</v>
      </c>
    </row>
    <row r="4178" spans="1:47" x14ac:dyDescent="0.2">
      <c r="A4178" s="51">
        <v>43333</v>
      </c>
      <c r="AP4178">
        <v>15</v>
      </c>
      <c r="AQ4178">
        <v>450</v>
      </c>
      <c r="AR4178">
        <v>4200</v>
      </c>
      <c r="AS4178">
        <v>1890000</v>
      </c>
      <c r="AU4178">
        <v>20</v>
      </c>
    </row>
    <row r="4179" spans="1:47" x14ac:dyDescent="0.2">
      <c r="A4179" s="51">
        <v>43335</v>
      </c>
      <c r="J4179">
        <v>130</v>
      </c>
      <c r="K4179">
        <v>174</v>
      </c>
      <c r="L4179">
        <v>5360</v>
      </c>
      <c r="M4179">
        <v>933712</v>
      </c>
      <c r="N4179">
        <v>250</v>
      </c>
      <c r="O4179">
        <v>197</v>
      </c>
      <c r="P4179">
        <v>5208</v>
      </c>
      <c r="Q4179">
        <v>1027343</v>
      </c>
      <c r="R4179">
        <v>231</v>
      </c>
      <c r="S4179">
        <v>231</v>
      </c>
      <c r="T4179">
        <v>5045</v>
      </c>
      <c r="U4179">
        <v>1169421</v>
      </c>
      <c r="V4179">
        <v>177</v>
      </c>
      <c r="W4179">
        <v>261</v>
      </c>
      <c r="X4179">
        <v>4817</v>
      </c>
      <c r="Y4179">
        <v>1261582</v>
      </c>
      <c r="Z4179">
        <v>80</v>
      </c>
      <c r="AA4179">
        <v>298</v>
      </c>
      <c r="AB4179">
        <v>4520</v>
      </c>
      <c r="AC4179">
        <v>1349220</v>
      </c>
      <c r="AD4179">
        <v>34</v>
      </c>
      <c r="AE4179">
        <v>344</v>
      </c>
      <c r="AF4179">
        <v>4370</v>
      </c>
      <c r="AG4179">
        <v>1503280</v>
      </c>
      <c r="AH4179">
        <v>35</v>
      </c>
      <c r="AI4179">
        <v>373</v>
      </c>
      <c r="AJ4179">
        <v>4380</v>
      </c>
      <c r="AK4179">
        <v>1635930</v>
      </c>
      <c r="AP4179">
        <v>3</v>
      </c>
      <c r="AQ4179">
        <v>568</v>
      </c>
      <c r="AR4179">
        <v>4060</v>
      </c>
      <c r="AS4179">
        <v>2306080</v>
      </c>
      <c r="AT4179">
        <v>23</v>
      </c>
      <c r="AU4179">
        <f>216+300</f>
        <v>516</v>
      </c>
    </row>
    <row r="4180" spans="1:47" x14ac:dyDescent="0.2">
      <c r="A4180" s="51">
        <v>43340</v>
      </c>
      <c r="AL4180">
        <v>60</v>
      </c>
      <c r="AM4180">
        <v>443</v>
      </c>
      <c r="AN4180">
        <v>4110</v>
      </c>
      <c r="AO4180">
        <v>1823812</v>
      </c>
      <c r="AP4180">
        <v>1</v>
      </c>
      <c r="AQ4180">
        <v>674</v>
      </c>
      <c r="AR4180">
        <v>4040</v>
      </c>
      <c r="AS4180">
        <v>2722960</v>
      </c>
      <c r="AU4180">
        <v>25</v>
      </c>
    </row>
    <row r="4181" spans="1:47" x14ac:dyDescent="0.2">
      <c r="A4181" s="51">
        <v>43342</v>
      </c>
      <c r="F4181">
        <v>26</v>
      </c>
      <c r="G4181">
        <v>130</v>
      </c>
      <c r="H4181">
        <v>5550</v>
      </c>
      <c r="I4181">
        <v>721500</v>
      </c>
      <c r="J4181">
        <v>76</v>
      </c>
      <c r="K4181">
        <v>170</v>
      </c>
      <c r="L4181">
        <v>5312</v>
      </c>
      <c r="M4181">
        <v>903125</v>
      </c>
      <c r="N4181">
        <v>37</v>
      </c>
      <c r="O4181">
        <v>207</v>
      </c>
      <c r="P4181">
        <v>5225</v>
      </c>
      <c r="Q4181">
        <v>1081575</v>
      </c>
      <c r="R4181">
        <v>25</v>
      </c>
      <c r="S4181">
        <v>235</v>
      </c>
      <c r="T4181">
        <v>4850</v>
      </c>
      <c r="U4181">
        <v>1142175</v>
      </c>
      <c r="V4181">
        <v>107</v>
      </c>
      <c r="W4181">
        <v>261</v>
      </c>
      <c r="X4181">
        <v>4714</v>
      </c>
      <c r="Y4181">
        <v>1232239</v>
      </c>
      <c r="Z4181">
        <v>105</v>
      </c>
      <c r="AA4181">
        <v>294</v>
      </c>
      <c r="AB4181">
        <v>4482</v>
      </c>
      <c r="AC4181">
        <v>1321802</v>
      </c>
      <c r="AD4181">
        <v>108</v>
      </c>
      <c r="AE4181">
        <v>331</v>
      </c>
      <c r="AF4181">
        <v>4503</v>
      </c>
      <c r="AG4181">
        <v>1492104</v>
      </c>
      <c r="AP4181">
        <v>3</v>
      </c>
      <c r="AQ4181">
        <v>581</v>
      </c>
      <c r="AR4181">
        <v>4080</v>
      </c>
      <c r="AS4181">
        <v>2371840</v>
      </c>
      <c r="AU4181">
        <f>251+404</f>
        <v>655</v>
      </c>
    </row>
    <row r="4182" spans="1:47" x14ac:dyDescent="0.2">
      <c r="A4182" s="51">
        <v>43319</v>
      </c>
      <c r="F4182">
        <v>13</v>
      </c>
      <c r="G4182">
        <v>135</v>
      </c>
      <c r="H4182">
        <v>5150</v>
      </c>
      <c r="I4182">
        <v>694854</v>
      </c>
      <c r="J4182">
        <v>26</v>
      </c>
      <c r="K4182">
        <v>163</v>
      </c>
      <c r="L4182">
        <v>5450</v>
      </c>
      <c r="M4182">
        <v>886044</v>
      </c>
      <c r="N4182">
        <v>213</v>
      </c>
      <c r="O4182">
        <v>206</v>
      </c>
      <c r="P4182">
        <v>5233</v>
      </c>
      <c r="Q4182">
        <v>1078823</v>
      </c>
      <c r="R4182">
        <v>231</v>
      </c>
      <c r="S4182">
        <v>231</v>
      </c>
      <c r="T4182">
        <v>5061</v>
      </c>
      <c r="U4182">
        <v>1189335</v>
      </c>
      <c r="V4182">
        <v>40</v>
      </c>
      <c r="W4182">
        <v>262</v>
      </c>
      <c r="X4182">
        <v>4975</v>
      </c>
      <c r="Y4182">
        <v>1304813</v>
      </c>
      <c r="Z4182">
        <v>43</v>
      </c>
      <c r="AA4182">
        <v>290</v>
      </c>
      <c r="AB4182">
        <v>4525</v>
      </c>
      <c r="AC4182">
        <v>1311158</v>
      </c>
      <c r="AD4182">
        <v>18</v>
      </c>
      <c r="AE4182">
        <v>334</v>
      </c>
      <c r="AF4182">
        <v>4550</v>
      </c>
      <c r="AG4182">
        <v>1521217</v>
      </c>
      <c r="AH4182">
        <v>37</v>
      </c>
      <c r="AI4182">
        <v>377</v>
      </c>
      <c r="AJ4182">
        <v>4500</v>
      </c>
      <c r="AK4182">
        <v>1697719</v>
      </c>
      <c r="AP4182">
        <v>3</v>
      </c>
      <c r="AQ4182">
        <v>687</v>
      </c>
      <c r="AR4182">
        <v>4100</v>
      </c>
      <c r="AS4182">
        <v>2815333</v>
      </c>
      <c r="AU4182">
        <v>425</v>
      </c>
    </row>
    <row r="4183" spans="1:47" x14ac:dyDescent="0.2">
      <c r="A4183" s="51">
        <v>43326</v>
      </c>
      <c r="J4183">
        <v>85</v>
      </c>
      <c r="K4183">
        <v>165</v>
      </c>
      <c r="L4183">
        <v>5192</v>
      </c>
      <c r="M4183">
        <v>856680</v>
      </c>
      <c r="N4183">
        <v>189</v>
      </c>
      <c r="O4183">
        <v>203</v>
      </c>
      <c r="P4183">
        <v>5165</v>
      </c>
      <c r="Q4183">
        <v>1048495</v>
      </c>
      <c r="R4183">
        <v>334</v>
      </c>
      <c r="S4183">
        <v>235</v>
      </c>
      <c r="T4183">
        <v>5015</v>
      </c>
      <c r="U4183">
        <v>1178525</v>
      </c>
      <c r="V4183">
        <v>70</v>
      </c>
      <c r="W4183">
        <v>268</v>
      </c>
      <c r="X4183">
        <v>4675</v>
      </c>
      <c r="Y4183">
        <v>1268217</v>
      </c>
      <c r="Z4183">
        <v>78</v>
      </c>
      <c r="AA4183">
        <v>315</v>
      </c>
      <c r="AB4183">
        <v>4580</v>
      </c>
      <c r="AC4183">
        <v>1442700</v>
      </c>
      <c r="AD4183">
        <v>106</v>
      </c>
      <c r="AE4183">
        <v>345</v>
      </c>
      <c r="AF4183">
        <v>4400</v>
      </c>
      <c r="AG4183">
        <v>1522427</v>
      </c>
      <c r="AH4183">
        <v>55</v>
      </c>
      <c r="AI4183">
        <v>386</v>
      </c>
      <c r="AJ4183">
        <v>4160</v>
      </c>
      <c r="AK4183">
        <v>1605760</v>
      </c>
      <c r="AL4183">
        <v>16</v>
      </c>
      <c r="AM4183">
        <v>406</v>
      </c>
      <c r="AN4183">
        <v>4200</v>
      </c>
      <c r="AO4183">
        <v>1703625</v>
      </c>
      <c r="AP4183">
        <v>8</v>
      </c>
      <c r="AQ4183">
        <v>616</v>
      </c>
      <c r="AR4183">
        <v>4021</v>
      </c>
      <c r="AS4183">
        <v>2483055</v>
      </c>
      <c r="AT4183">
        <v>163</v>
      </c>
      <c r="AU4183">
        <v>625</v>
      </c>
    </row>
    <row r="4184" spans="1:47" x14ac:dyDescent="0.2">
      <c r="A4184" s="51">
        <v>43333</v>
      </c>
      <c r="F4184">
        <v>49</v>
      </c>
      <c r="G4184">
        <v>146</v>
      </c>
      <c r="H4184">
        <v>5400</v>
      </c>
      <c r="I4184">
        <v>792576</v>
      </c>
      <c r="J4184">
        <v>79</v>
      </c>
      <c r="K4184">
        <v>165</v>
      </c>
      <c r="L4184">
        <v>5150</v>
      </c>
      <c r="M4184">
        <v>852891</v>
      </c>
      <c r="N4184">
        <v>350</v>
      </c>
      <c r="O4184">
        <v>199</v>
      </c>
      <c r="P4184">
        <v>5182</v>
      </c>
      <c r="Q4184">
        <v>1031218</v>
      </c>
      <c r="R4184">
        <v>128</v>
      </c>
      <c r="S4184">
        <v>231</v>
      </c>
      <c r="T4184">
        <v>4908</v>
      </c>
      <c r="U4184">
        <v>1131445</v>
      </c>
      <c r="V4184">
        <v>155</v>
      </c>
      <c r="W4184">
        <v>262</v>
      </c>
      <c r="X4184">
        <v>4744</v>
      </c>
      <c r="Y4184">
        <v>1254225</v>
      </c>
      <c r="Z4184">
        <v>36</v>
      </c>
      <c r="AA4184">
        <v>297</v>
      </c>
      <c r="AB4184">
        <v>4483</v>
      </c>
      <c r="AC4184">
        <v>1327333</v>
      </c>
      <c r="AD4184">
        <v>32</v>
      </c>
      <c r="AE4184">
        <v>336</v>
      </c>
      <c r="AF4184">
        <v>4500</v>
      </c>
      <c r="AG4184">
        <v>1512000</v>
      </c>
      <c r="AH4184">
        <v>54</v>
      </c>
      <c r="AI4184">
        <v>379</v>
      </c>
      <c r="AJ4184">
        <v>4367</v>
      </c>
      <c r="AK4184">
        <v>1655970</v>
      </c>
      <c r="AP4184">
        <v>2</v>
      </c>
      <c r="AQ4184">
        <v>652</v>
      </c>
      <c r="AR4184">
        <v>3825</v>
      </c>
      <c r="AS4184">
        <v>2490400</v>
      </c>
      <c r="AU4184">
        <v>613</v>
      </c>
    </row>
    <row r="4185" spans="1:47" x14ac:dyDescent="0.2">
      <c r="A4185" s="51">
        <v>43340</v>
      </c>
      <c r="B4185">
        <v>6</v>
      </c>
      <c r="C4185">
        <v>121</v>
      </c>
      <c r="D4185">
        <v>5150</v>
      </c>
      <c r="E4185">
        <v>623150</v>
      </c>
      <c r="F4185">
        <v>83</v>
      </c>
      <c r="G4185">
        <v>148</v>
      </c>
      <c r="H4185">
        <v>5283</v>
      </c>
      <c r="I4185">
        <v>776748</v>
      </c>
      <c r="J4185">
        <v>278</v>
      </c>
      <c r="K4185">
        <v>165</v>
      </c>
      <c r="L4185">
        <v>5114</v>
      </c>
      <c r="M4185">
        <v>848845</v>
      </c>
      <c r="N4185">
        <v>288</v>
      </c>
      <c r="O4185">
        <v>203</v>
      </c>
      <c r="P4185">
        <v>5140</v>
      </c>
      <c r="Q4185">
        <v>1043420</v>
      </c>
      <c r="R4185">
        <v>453</v>
      </c>
      <c r="S4185">
        <v>230</v>
      </c>
      <c r="T4185">
        <v>4950</v>
      </c>
      <c r="U4185">
        <v>1147983</v>
      </c>
      <c r="V4185">
        <v>157</v>
      </c>
      <c r="W4185">
        <v>261</v>
      </c>
      <c r="X4185">
        <v>4833</v>
      </c>
      <c r="Y4185">
        <v>1251413</v>
      </c>
      <c r="Z4185">
        <v>101</v>
      </c>
      <c r="AA4185">
        <v>300</v>
      </c>
      <c r="AB4185">
        <v>4470</v>
      </c>
      <c r="AC4185">
        <v>1341000</v>
      </c>
      <c r="AD4185">
        <v>37</v>
      </c>
      <c r="AE4185">
        <v>340</v>
      </c>
      <c r="AF4185">
        <v>4233</v>
      </c>
      <c r="AG4185">
        <v>1476995</v>
      </c>
      <c r="AH4185">
        <v>15</v>
      </c>
      <c r="AI4185">
        <v>379</v>
      </c>
      <c r="AJ4185">
        <v>4400</v>
      </c>
      <c r="AK4185">
        <v>1667307</v>
      </c>
      <c r="AP4185">
        <v>21</v>
      </c>
      <c r="AQ4185">
        <v>498</v>
      </c>
      <c r="AR4185">
        <v>3948</v>
      </c>
      <c r="AS4185">
        <v>1929397</v>
      </c>
      <c r="AT4185">
        <v>72</v>
      </c>
      <c r="AU4185">
        <v>431</v>
      </c>
    </row>
    <row r="4186" spans="1:47" x14ac:dyDescent="0.2">
      <c r="A4186" s="51">
        <v>43347</v>
      </c>
      <c r="AL4186">
        <v>3</v>
      </c>
      <c r="AM4186">
        <v>427</v>
      </c>
      <c r="AN4186">
        <v>4160</v>
      </c>
      <c r="AO4186">
        <v>1776320</v>
      </c>
      <c r="AP4186">
        <v>1</v>
      </c>
      <c r="AQ4186">
        <v>636</v>
      </c>
      <c r="AR4186">
        <v>4080</v>
      </c>
      <c r="AS4186">
        <v>2594880</v>
      </c>
      <c r="AU4186">
        <v>7</v>
      </c>
    </row>
    <row r="4187" spans="1:47" x14ac:dyDescent="0.2">
      <c r="A4187" s="51">
        <v>43349</v>
      </c>
      <c r="J4187">
        <v>30</v>
      </c>
      <c r="K4187">
        <v>174</v>
      </c>
      <c r="L4187">
        <v>5375</v>
      </c>
      <c r="M4187">
        <v>936927</v>
      </c>
      <c r="N4187">
        <v>202</v>
      </c>
      <c r="O4187">
        <v>205</v>
      </c>
      <c r="P4187">
        <v>5140</v>
      </c>
      <c r="Q4187">
        <v>1057298</v>
      </c>
      <c r="R4187">
        <v>66</v>
      </c>
      <c r="S4187">
        <v>237</v>
      </c>
      <c r="T4187">
        <v>4933</v>
      </c>
      <c r="U4187">
        <v>1172488</v>
      </c>
      <c r="V4187">
        <v>21</v>
      </c>
      <c r="W4187">
        <v>271</v>
      </c>
      <c r="X4187">
        <v>4600</v>
      </c>
      <c r="Y4187">
        <v>1246600</v>
      </c>
      <c r="Z4187">
        <v>20</v>
      </c>
      <c r="AA4187">
        <v>292</v>
      </c>
      <c r="AB4187">
        <v>4540</v>
      </c>
      <c r="AC4187">
        <v>1325680</v>
      </c>
      <c r="AD4187">
        <v>70</v>
      </c>
      <c r="AE4187">
        <v>334</v>
      </c>
      <c r="AF4187">
        <v>4385</v>
      </c>
      <c r="AG4187">
        <v>1464590</v>
      </c>
      <c r="AP4187">
        <v>4</v>
      </c>
      <c r="AQ4187">
        <v>550</v>
      </c>
      <c r="AR4187">
        <v>4115</v>
      </c>
      <c r="AS4187">
        <v>2265307</v>
      </c>
      <c r="AU4187">
        <f>267+307</f>
        <v>574</v>
      </c>
    </row>
    <row r="4188" spans="1:47" x14ac:dyDescent="0.2">
      <c r="A4188" s="51">
        <v>43354</v>
      </c>
      <c r="AH4188">
        <v>30</v>
      </c>
      <c r="AI4188">
        <v>367</v>
      </c>
      <c r="AJ4188">
        <v>4206</v>
      </c>
      <c r="AK4188">
        <v>1543846</v>
      </c>
      <c r="AP4188">
        <v>1</v>
      </c>
      <c r="AQ4188">
        <v>590</v>
      </c>
      <c r="AR4188">
        <v>3980</v>
      </c>
      <c r="AS4188">
        <v>2348200</v>
      </c>
      <c r="AU4188">
        <v>10</v>
      </c>
    </row>
    <row r="4189" spans="1:47" x14ac:dyDescent="0.2">
      <c r="A4189" s="51">
        <v>43356</v>
      </c>
      <c r="B4189">
        <v>7</v>
      </c>
      <c r="C4189">
        <v>121</v>
      </c>
      <c r="D4189">
        <v>5500</v>
      </c>
      <c r="E4189">
        <v>665500</v>
      </c>
      <c r="F4189">
        <v>40</v>
      </c>
      <c r="G4189">
        <v>138</v>
      </c>
      <c r="H4189">
        <v>5475</v>
      </c>
      <c r="I4189">
        <v>758287</v>
      </c>
      <c r="J4189">
        <v>40</v>
      </c>
      <c r="K4189">
        <v>152</v>
      </c>
      <c r="L4189">
        <v>5416</v>
      </c>
      <c r="M4189">
        <v>825138</v>
      </c>
      <c r="N4189">
        <v>146</v>
      </c>
      <c r="O4189">
        <v>206</v>
      </c>
      <c r="P4189">
        <v>5198</v>
      </c>
      <c r="Q4189">
        <v>1070470</v>
      </c>
      <c r="R4189">
        <v>87</v>
      </c>
      <c r="S4189">
        <v>227</v>
      </c>
      <c r="T4189">
        <v>5037</v>
      </c>
      <c r="U4189">
        <v>1144771</v>
      </c>
      <c r="V4189">
        <v>60</v>
      </c>
      <c r="W4189">
        <v>264</v>
      </c>
      <c r="X4189">
        <v>4670</v>
      </c>
      <c r="Y4189">
        <v>1232880</v>
      </c>
      <c r="Z4189">
        <v>111</v>
      </c>
      <c r="AA4189">
        <v>299</v>
      </c>
      <c r="AB4189">
        <v>4523</v>
      </c>
      <c r="AC4189">
        <v>1355492</v>
      </c>
      <c r="AD4189">
        <v>121</v>
      </c>
      <c r="AE4189">
        <v>337</v>
      </c>
      <c r="AF4189">
        <v>4397</v>
      </c>
      <c r="AG4189">
        <v>1485255</v>
      </c>
      <c r="AH4189">
        <v>34</v>
      </c>
      <c r="AI4189">
        <v>372</v>
      </c>
      <c r="AJ4189">
        <v>4480</v>
      </c>
      <c r="AK4189">
        <v>1662800</v>
      </c>
      <c r="AT4189">
        <v>20</v>
      </c>
      <c r="AU4189">
        <f>185+329</f>
        <v>514</v>
      </c>
    </row>
    <row r="4190" spans="1:47" x14ac:dyDescent="0.2">
      <c r="A4190" s="51">
        <v>43361</v>
      </c>
      <c r="AL4190">
        <v>15</v>
      </c>
      <c r="AM4190">
        <v>467</v>
      </c>
      <c r="AN4190">
        <v>4200</v>
      </c>
      <c r="AO4190">
        <v>1961400</v>
      </c>
      <c r="AP4190">
        <v>1</v>
      </c>
      <c r="AQ4190">
        <v>828</v>
      </c>
      <c r="AR4190">
        <v>4200</v>
      </c>
      <c r="AS4190">
        <v>3477600</v>
      </c>
    </row>
    <row r="4191" spans="1:47" x14ac:dyDescent="0.2">
      <c r="A4191" s="51">
        <v>43363</v>
      </c>
      <c r="B4191">
        <v>1</v>
      </c>
      <c r="C4191">
        <v>110</v>
      </c>
      <c r="D4191">
        <v>4300</v>
      </c>
      <c r="E4191">
        <v>473000</v>
      </c>
      <c r="J4191">
        <v>38</v>
      </c>
      <c r="K4191">
        <v>165</v>
      </c>
      <c r="L4191">
        <v>5266</v>
      </c>
      <c r="M4191">
        <v>872511</v>
      </c>
      <c r="N4191">
        <v>118</v>
      </c>
      <c r="O4191">
        <v>200</v>
      </c>
      <c r="P4191">
        <v>5275</v>
      </c>
      <c r="Q4191">
        <v>1057637</v>
      </c>
      <c r="R4191">
        <v>23</v>
      </c>
      <c r="S4191">
        <v>242</v>
      </c>
      <c r="T4191">
        <v>4900</v>
      </c>
      <c r="U4191">
        <v>1185800</v>
      </c>
      <c r="V4191">
        <v>147</v>
      </c>
      <c r="W4191">
        <v>262</v>
      </c>
      <c r="X4191">
        <v>4706</v>
      </c>
      <c r="Y4191">
        <v>1234214</v>
      </c>
      <c r="Z4191">
        <v>77</v>
      </c>
      <c r="AA4191">
        <v>305</v>
      </c>
      <c r="AB4191">
        <v>4470</v>
      </c>
      <c r="AC4191">
        <v>1365585</v>
      </c>
      <c r="AD4191">
        <v>41</v>
      </c>
      <c r="AE4191">
        <v>330</v>
      </c>
      <c r="AF4191">
        <v>4320</v>
      </c>
      <c r="AG4191">
        <v>1425600</v>
      </c>
      <c r="AH4191">
        <v>18</v>
      </c>
      <c r="AI4191">
        <v>362</v>
      </c>
      <c r="AJ4191">
        <v>4440</v>
      </c>
      <c r="AK4191">
        <v>1607280</v>
      </c>
      <c r="AL4191">
        <v>46</v>
      </c>
      <c r="AM4191">
        <v>455</v>
      </c>
      <c r="AN4191">
        <v>4115</v>
      </c>
      <c r="AO4191">
        <v>1874382</v>
      </c>
      <c r="AP4191">
        <v>4</v>
      </c>
      <c r="AQ4191">
        <v>711</v>
      </c>
      <c r="AR4191">
        <v>4040</v>
      </c>
      <c r="AS4191">
        <v>2873450</v>
      </c>
      <c r="AU4191">
        <f>226+289</f>
        <v>515</v>
      </c>
    </row>
    <row r="4192" spans="1:47" x14ac:dyDescent="0.2">
      <c r="A4192" s="51">
        <v>43368</v>
      </c>
      <c r="AH4192">
        <v>15</v>
      </c>
      <c r="AI4192">
        <v>396</v>
      </c>
      <c r="AJ4192">
        <v>4140</v>
      </c>
      <c r="AK4192">
        <v>1639440</v>
      </c>
      <c r="AL4192">
        <v>60</v>
      </c>
      <c r="AM4192">
        <v>418</v>
      </c>
      <c r="AN4192">
        <v>4135</v>
      </c>
      <c r="AO4192">
        <v>1730497</v>
      </c>
      <c r="AU4192">
        <v>1</v>
      </c>
    </row>
    <row r="4193" spans="1:47" x14ac:dyDescent="0.2">
      <c r="A4193" s="51">
        <v>43370</v>
      </c>
      <c r="J4193">
        <v>16</v>
      </c>
      <c r="K4193">
        <v>171</v>
      </c>
      <c r="L4193">
        <v>4825</v>
      </c>
      <c r="M4193">
        <v>827487</v>
      </c>
      <c r="N4193">
        <v>86</v>
      </c>
      <c r="O4193">
        <v>190</v>
      </c>
      <c r="P4193">
        <v>4874</v>
      </c>
      <c r="Q4193">
        <v>926267</v>
      </c>
      <c r="R4193">
        <v>126</v>
      </c>
      <c r="S4193">
        <v>237</v>
      </c>
      <c r="T4193">
        <v>4792</v>
      </c>
      <c r="U4193">
        <v>1136591</v>
      </c>
      <c r="V4193">
        <v>179</v>
      </c>
      <c r="W4193">
        <v>259</v>
      </c>
      <c r="X4193">
        <v>4604</v>
      </c>
      <c r="Y4193">
        <v>1195658</v>
      </c>
      <c r="Z4193">
        <v>149</v>
      </c>
      <c r="AA4193">
        <v>310</v>
      </c>
      <c r="AB4193">
        <v>4360</v>
      </c>
      <c r="AC4193">
        <v>1353780</v>
      </c>
      <c r="AD4193">
        <v>178</v>
      </c>
      <c r="AE4193">
        <v>327</v>
      </c>
      <c r="AF4193">
        <v>4364</v>
      </c>
      <c r="AG4193">
        <v>1430519</v>
      </c>
      <c r="AH4193">
        <v>17</v>
      </c>
      <c r="AI4193">
        <v>398</v>
      </c>
      <c r="AJ4193">
        <v>4280</v>
      </c>
      <c r="AK4193">
        <v>1703440</v>
      </c>
      <c r="AL4193">
        <v>1</v>
      </c>
      <c r="AM4193">
        <v>478</v>
      </c>
      <c r="AN4193">
        <v>4000</v>
      </c>
      <c r="AO4193">
        <v>1912000</v>
      </c>
      <c r="AP4193">
        <v>25</v>
      </c>
      <c r="AQ4193">
        <v>603</v>
      </c>
      <c r="AR4193">
        <v>3960</v>
      </c>
      <c r="AS4193">
        <v>2392029</v>
      </c>
      <c r="AT4193">
        <v>26</v>
      </c>
      <c r="AU4193">
        <f>194+240</f>
        <v>434</v>
      </c>
    </row>
    <row r="4194" spans="1:47" x14ac:dyDescent="0.2">
      <c r="A4194" s="51">
        <v>43347</v>
      </c>
      <c r="F4194">
        <v>64</v>
      </c>
      <c r="G4194">
        <v>141</v>
      </c>
      <c r="H4194">
        <v>5192</v>
      </c>
      <c r="I4194">
        <v>732072</v>
      </c>
      <c r="J4194">
        <v>246</v>
      </c>
      <c r="K4194">
        <v>164</v>
      </c>
      <c r="L4194">
        <v>5245</v>
      </c>
      <c r="M4194">
        <v>860180</v>
      </c>
      <c r="N4194">
        <v>363</v>
      </c>
      <c r="O4194">
        <v>202</v>
      </c>
      <c r="P4194">
        <v>5078</v>
      </c>
      <c r="Q4194">
        <v>1023824</v>
      </c>
      <c r="R4194">
        <v>343</v>
      </c>
      <c r="S4194">
        <v>236</v>
      </c>
      <c r="T4194">
        <v>4839</v>
      </c>
      <c r="U4194">
        <v>1145366</v>
      </c>
      <c r="V4194">
        <v>72</v>
      </c>
      <c r="W4194">
        <v>262</v>
      </c>
      <c r="X4194">
        <v>4500</v>
      </c>
      <c r="Y4194">
        <v>1192100</v>
      </c>
      <c r="Z4194">
        <v>127</v>
      </c>
      <c r="AA4194">
        <v>300</v>
      </c>
      <c r="AB4194">
        <v>4508</v>
      </c>
      <c r="AC4194">
        <v>1354858</v>
      </c>
      <c r="AD4194">
        <v>74</v>
      </c>
      <c r="AE4194">
        <v>326</v>
      </c>
      <c r="AF4194">
        <v>4480</v>
      </c>
      <c r="AG4194">
        <v>1457865</v>
      </c>
      <c r="AH4194">
        <v>36</v>
      </c>
      <c r="AI4194">
        <v>379</v>
      </c>
      <c r="AJ4194">
        <v>4425</v>
      </c>
      <c r="AK4194">
        <v>1678414</v>
      </c>
      <c r="AP4194">
        <v>3</v>
      </c>
      <c r="AQ4194">
        <v>641</v>
      </c>
      <c r="AR4194">
        <v>4033</v>
      </c>
      <c r="AS4194">
        <v>2585153</v>
      </c>
      <c r="AT4194">
        <f>72+33</f>
        <v>105</v>
      </c>
      <c r="AU4194">
        <v>344</v>
      </c>
    </row>
    <row r="4195" spans="1:47" x14ac:dyDescent="0.2">
      <c r="A4195" s="51">
        <v>43354</v>
      </c>
      <c r="F4195">
        <v>36</v>
      </c>
      <c r="G4195">
        <v>137</v>
      </c>
      <c r="H4195">
        <v>5275</v>
      </c>
      <c r="I4195">
        <v>739884</v>
      </c>
      <c r="J4195">
        <v>144</v>
      </c>
      <c r="K4195">
        <v>171</v>
      </c>
      <c r="L4195">
        <v>5129</v>
      </c>
      <c r="M4195">
        <v>879121</v>
      </c>
      <c r="N4195">
        <v>376</v>
      </c>
      <c r="O4195">
        <v>202</v>
      </c>
      <c r="P4195">
        <v>4933</v>
      </c>
      <c r="Q4195">
        <v>996466</v>
      </c>
      <c r="R4195">
        <v>262</v>
      </c>
      <c r="S4195">
        <v>235</v>
      </c>
      <c r="T4195">
        <v>4812</v>
      </c>
      <c r="U4195">
        <v>1148037</v>
      </c>
      <c r="V4195">
        <v>24</v>
      </c>
      <c r="W4195">
        <v>266</v>
      </c>
      <c r="X4195">
        <v>4500</v>
      </c>
      <c r="Y4195">
        <v>1197375</v>
      </c>
      <c r="Z4195">
        <v>154</v>
      </c>
      <c r="AA4195">
        <v>303</v>
      </c>
      <c r="AB4195">
        <v>4375</v>
      </c>
      <c r="AC4195">
        <v>1325625</v>
      </c>
      <c r="AD4195">
        <v>100</v>
      </c>
      <c r="AE4195">
        <v>340</v>
      </c>
      <c r="AF4195">
        <v>4336</v>
      </c>
      <c r="AG4195">
        <v>1488530</v>
      </c>
      <c r="AL4195">
        <v>5</v>
      </c>
      <c r="AM4195">
        <v>412</v>
      </c>
      <c r="AN4195">
        <v>4120</v>
      </c>
      <c r="AO4195">
        <v>1699088</v>
      </c>
      <c r="AP4195">
        <v>3</v>
      </c>
      <c r="AQ4195">
        <v>675</v>
      </c>
      <c r="AR4195">
        <v>3927</v>
      </c>
      <c r="AS4195">
        <v>2649720</v>
      </c>
      <c r="AT4195">
        <f>162+30</f>
        <v>192</v>
      </c>
      <c r="AU4195">
        <v>545</v>
      </c>
    </row>
    <row r="4196" spans="1:47" x14ac:dyDescent="0.2">
      <c r="A4196" s="51">
        <v>43361</v>
      </c>
      <c r="F4196">
        <v>28</v>
      </c>
      <c r="G4196">
        <v>135</v>
      </c>
      <c r="H4196">
        <v>4950</v>
      </c>
      <c r="I4196">
        <v>668250</v>
      </c>
      <c r="J4196">
        <v>127</v>
      </c>
      <c r="K4196">
        <v>164</v>
      </c>
      <c r="L4196">
        <v>5194</v>
      </c>
      <c r="M4196">
        <v>851816</v>
      </c>
      <c r="N4196">
        <v>303</v>
      </c>
      <c r="O4196">
        <v>197</v>
      </c>
      <c r="P4196">
        <v>5007</v>
      </c>
      <c r="Q4196">
        <v>986379</v>
      </c>
      <c r="R4196">
        <v>201</v>
      </c>
      <c r="S4196">
        <v>233</v>
      </c>
      <c r="T4196">
        <v>4964</v>
      </c>
      <c r="U4196">
        <v>1156612</v>
      </c>
      <c r="V4196">
        <v>35</v>
      </c>
      <c r="W4196">
        <v>278</v>
      </c>
      <c r="X4196">
        <v>4500</v>
      </c>
      <c r="Y4196">
        <v>1252800</v>
      </c>
      <c r="Z4196">
        <v>107</v>
      </c>
      <c r="AA4196">
        <v>299</v>
      </c>
      <c r="AB4196">
        <v>4436</v>
      </c>
      <c r="AC4196">
        <v>1326364</v>
      </c>
      <c r="AD4196">
        <v>118</v>
      </c>
      <c r="AE4196">
        <v>345</v>
      </c>
      <c r="AF4196">
        <v>4225</v>
      </c>
      <c r="AG4196">
        <v>1464513</v>
      </c>
      <c r="AH4196">
        <v>82</v>
      </c>
      <c r="AI4196">
        <v>394</v>
      </c>
      <c r="AJ4196">
        <v>4236</v>
      </c>
      <c r="AK4196">
        <v>1667227</v>
      </c>
      <c r="AP4196">
        <v>4</v>
      </c>
      <c r="AQ4196">
        <v>640</v>
      </c>
      <c r="AR4196">
        <v>3975</v>
      </c>
      <c r="AS4196">
        <v>2542700</v>
      </c>
      <c r="AT4196">
        <f>50+50</f>
        <v>100</v>
      </c>
      <c r="AU4196">
        <v>412</v>
      </c>
    </row>
    <row r="4197" spans="1:47" x14ac:dyDescent="0.2">
      <c r="A4197" s="51">
        <v>43368</v>
      </c>
      <c r="F4197">
        <v>11</v>
      </c>
      <c r="G4197">
        <v>148</v>
      </c>
      <c r="H4197">
        <v>4950</v>
      </c>
      <c r="I4197">
        <v>728309</v>
      </c>
      <c r="J4197">
        <v>126</v>
      </c>
      <c r="K4197">
        <v>173</v>
      </c>
      <c r="L4197">
        <v>5158</v>
      </c>
      <c r="M4197">
        <v>892334</v>
      </c>
      <c r="N4197">
        <v>443</v>
      </c>
      <c r="O4197">
        <v>202</v>
      </c>
      <c r="P4197">
        <v>5050</v>
      </c>
      <c r="Q4197">
        <v>1020100</v>
      </c>
      <c r="R4197">
        <v>435</v>
      </c>
      <c r="S4197">
        <v>231</v>
      </c>
      <c r="T4197">
        <v>4857</v>
      </c>
      <c r="U4197">
        <v>1120427</v>
      </c>
      <c r="V4197">
        <v>34</v>
      </c>
      <c r="W4197">
        <v>251</v>
      </c>
      <c r="X4197">
        <v>4750</v>
      </c>
      <c r="Y4197">
        <v>1190955</v>
      </c>
      <c r="Z4197">
        <v>81</v>
      </c>
      <c r="AA4197">
        <v>303</v>
      </c>
      <c r="AB4197">
        <v>4280</v>
      </c>
      <c r="AC4197">
        <v>1305807</v>
      </c>
      <c r="AD4197">
        <v>72</v>
      </c>
      <c r="AE4197">
        <v>330</v>
      </c>
      <c r="AF4197">
        <v>4388</v>
      </c>
      <c r="AG4197">
        <v>1445079</v>
      </c>
      <c r="AL4197">
        <v>7</v>
      </c>
      <c r="AM4197">
        <v>493</v>
      </c>
      <c r="AN4197">
        <v>4000</v>
      </c>
      <c r="AO4197">
        <v>1973714</v>
      </c>
      <c r="AP4197">
        <v>34</v>
      </c>
      <c r="AQ4197">
        <v>480</v>
      </c>
      <c r="AR4197">
        <v>4050</v>
      </c>
      <c r="AS4197">
        <v>1985374</v>
      </c>
      <c r="AT4197">
        <f>72+55+72</f>
        <v>199</v>
      </c>
      <c r="AU4197">
        <v>548</v>
      </c>
    </row>
    <row r="4198" spans="1:47" x14ac:dyDescent="0.2">
      <c r="A4198" s="51">
        <v>43375</v>
      </c>
      <c r="AP4198">
        <v>91</v>
      </c>
      <c r="AQ4198">
        <v>473</v>
      </c>
      <c r="AR4198">
        <v>4122</v>
      </c>
      <c r="AS4198">
        <v>1951878</v>
      </c>
      <c r="AU4198">
        <v>27</v>
      </c>
    </row>
    <row r="4199" spans="1:47" x14ac:dyDescent="0.2">
      <c r="A4199" s="51">
        <v>43377</v>
      </c>
      <c r="B4199">
        <v>20</v>
      </c>
      <c r="C4199">
        <v>129</v>
      </c>
      <c r="D4199">
        <v>4700</v>
      </c>
      <c r="E4199">
        <v>606300</v>
      </c>
      <c r="F4199">
        <v>75</v>
      </c>
      <c r="G4199">
        <v>138</v>
      </c>
      <c r="H4199">
        <v>4916</v>
      </c>
      <c r="I4199">
        <v>678500</v>
      </c>
      <c r="J4199">
        <v>128</v>
      </c>
      <c r="K4199">
        <v>175</v>
      </c>
      <c r="L4199">
        <v>5100</v>
      </c>
      <c r="M4199">
        <v>894200</v>
      </c>
      <c r="N4199">
        <v>88</v>
      </c>
      <c r="O4199">
        <v>198</v>
      </c>
      <c r="P4199">
        <v>4975</v>
      </c>
      <c r="Q4199">
        <v>985050</v>
      </c>
      <c r="R4199">
        <v>116</v>
      </c>
      <c r="S4199">
        <v>235</v>
      </c>
      <c r="T4199">
        <v>5150</v>
      </c>
      <c r="U4199">
        <v>1210250</v>
      </c>
      <c r="V4199">
        <v>46</v>
      </c>
      <c r="W4199">
        <v>267</v>
      </c>
      <c r="X4199">
        <v>4710</v>
      </c>
      <c r="Y4199">
        <v>1257570</v>
      </c>
      <c r="Z4199">
        <v>100</v>
      </c>
      <c r="AA4199">
        <v>292</v>
      </c>
      <c r="AB4199">
        <v>4375</v>
      </c>
      <c r="AC4199">
        <v>1277500</v>
      </c>
      <c r="AD4199">
        <v>103</v>
      </c>
      <c r="AE4199">
        <v>339</v>
      </c>
      <c r="AF4199">
        <v>4300</v>
      </c>
      <c r="AG4199">
        <v>1459850</v>
      </c>
      <c r="AH4199">
        <v>35</v>
      </c>
      <c r="AI4199">
        <v>364</v>
      </c>
      <c r="AJ4199">
        <v>4160</v>
      </c>
      <c r="AK4199">
        <v>1514240</v>
      </c>
      <c r="AP4199">
        <v>2</v>
      </c>
      <c r="AQ4199">
        <v>693</v>
      </c>
      <c r="AR4199">
        <v>3740</v>
      </c>
      <c r="AS4199">
        <v>2591820</v>
      </c>
      <c r="AT4199">
        <v>1</v>
      </c>
      <c r="AU4199">
        <f>126+417</f>
        <v>543</v>
      </c>
    </row>
    <row r="4200" spans="1:47" x14ac:dyDescent="0.2">
      <c r="A4200" s="51">
        <v>43382</v>
      </c>
      <c r="AL4200">
        <v>15</v>
      </c>
      <c r="AM4200">
        <v>477</v>
      </c>
      <c r="AN4200">
        <v>3940</v>
      </c>
      <c r="AO4200">
        <v>1879380</v>
      </c>
      <c r="AP4200">
        <v>7</v>
      </c>
      <c r="AQ4200">
        <v>447</v>
      </c>
      <c r="AR4200">
        <v>3900</v>
      </c>
      <c r="AS4200">
        <v>1743300</v>
      </c>
      <c r="AU4200">
        <v>8</v>
      </c>
    </row>
    <row r="4201" spans="1:47" x14ac:dyDescent="0.2">
      <c r="A4201" s="51">
        <v>43384</v>
      </c>
      <c r="J4201">
        <v>57</v>
      </c>
      <c r="K4201">
        <v>165</v>
      </c>
      <c r="L4201">
        <v>5087</v>
      </c>
      <c r="M4201">
        <v>840709</v>
      </c>
      <c r="N4201">
        <v>142</v>
      </c>
      <c r="O4201">
        <v>194</v>
      </c>
      <c r="P4201">
        <v>5000</v>
      </c>
      <c r="Q4201">
        <v>573333</v>
      </c>
      <c r="R4201">
        <v>67</v>
      </c>
      <c r="S4201">
        <v>232</v>
      </c>
      <c r="T4201">
        <v>4637</v>
      </c>
      <c r="U4201">
        <v>1075900</v>
      </c>
      <c r="V4201">
        <v>6</v>
      </c>
      <c r="W4201">
        <v>268</v>
      </c>
      <c r="X4201">
        <v>4300</v>
      </c>
      <c r="Y4201">
        <v>1152400</v>
      </c>
      <c r="Z4201">
        <v>80</v>
      </c>
      <c r="AA4201">
        <v>298</v>
      </c>
      <c r="AB4201">
        <v>4380</v>
      </c>
      <c r="AC4201">
        <v>1308525</v>
      </c>
      <c r="AD4201">
        <v>54</v>
      </c>
      <c r="AE4201">
        <v>331</v>
      </c>
      <c r="AF4201">
        <v>4213</v>
      </c>
      <c r="AG4201">
        <v>1396017</v>
      </c>
      <c r="AH4201">
        <v>55</v>
      </c>
      <c r="AI4201">
        <v>376</v>
      </c>
      <c r="AJ4201">
        <v>4080</v>
      </c>
      <c r="AK4201">
        <v>1535440</v>
      </c>
      <c r="AL4201">
        <v>55</v>
      </c>
      <c r="AM4201">
        <v>415</v>
      </c>
      <c r="AN4201">
        <v>4100</v>
      </c>
      <c r="AO4201">
        <v>1701500</v>
      </c>
      <c r="AP4201">
        <v>2</v>
      </c>
      <c r="AQ4201">
        <v>688</v>
      </c>
      <c r="AR4201">
        <v>4020</v>
      </c>
      <c r="AS4201">
        <v>2765760</v>
      </c>
      <c r="AT4201">
        <v>45</v>
      </c>
      <c r="AU4201">
        <f>205+230</f>
        <v>435</v>
      </c>
    </row>
    <row r="4202" spans="1:47" x14ac:dyDescent="0.2">
      <c r="A4202" s="51">
        <v>43389</v>
      </c>
    </row>
    <row r="4203" spans="1:47" x14ac:dyDescent="0.2">
      <c r="A4203" s="51">
        <v>43391</v>
      </c>
      <c r="J4203">
        <v>95</v>
      </c>
      <c r="K4203">
        <v>166</v>
      </c>
      <c r="L4203">
        <v>5062</v>
      </c>
      <c r="M4203">
        <v>840375</v>
      </c>
      <c r="N4203">
        <v>34</v>
      </c>
      <c r="O4203">
        <v>202</v>
      </c>
      <c r="P4203">
        <v>4825</v>
      </c>
      <c r="Q4203">
        <v>974650</v>
      </c>
      <c r="R4203">
        <v>4</v>
      </c>
      <c r="S4203">
        <v>241</v>
      </c>
      <c r="T4203">
        <v>4500</v>
      </c>
      <c r="U4203">
        <v>1084500</v>
      </c>
      <c r="V4203">
        <v>64</v>
      </c>
      <c r="W4203">
        <v>262</v>
      </c>
      <c r="X4203">
        <v>4660</v>
      </c>
      <c r="Y4203">
        <v>1220920</v>
      </c>
      <c r="Z4203">
        <v>28</v>
      </c>
      <c r="AA4203">
        <v>304</v>
      </c>
      <c r="AB4203">
        <v>4686</v>
      </c>
      <c r="AC4203">
        <v>1424746</v>
      </c>
      <c r="AD4203">
        <v>16</v>
      </c>
      <c r="AE4203">
        <v>338</v>
      </c>
      <c r="AF4203">
        <v>4420</v>
      </c>
      <c r="AG4203">
        <v>1493960</v>
      </c>
      <c r="AL4203">
        <v>1</v>
      </c>
      <c r="AM4203">
        <v>500</v>
      </c>
      <c r="AN4203">
        <v>3960</v>
      </c>
      <c r="AO4203">
        <v>1980000</v>
      </c>
      <c r="AP4203">
        <v>3</v>
      </c>
      <c r="AQ4203">
        <v>695</v>
      </c>
      <c r="AR4203">
        <v>3813</v>
      </c>
      <c r="AS4203">
        <v>2651537</v>
      </c>
      <c r="AU4203">
        <f>334+272</f>
        <v>606</v>
      </c>
    </row>
    <row r="4204" spans="1:47" x14ac:dyDescent="0.2">
      <c r="A4204" s="51">
        <v>43396</v>
      </c>
      <c r="AP4204">
        <v>8</v>
      </c>
      <c r="AQ4204">
        <v>451</v>
      </c>
      <c r="AR4204">
        <v>3880</v>
      </c>
      <c r="AS4204">
        <v>1749880</v>
      </c>
    </row>
    <row r="4205" spans="1:47" x14ac:dyDescent="0.2">
      <c r="A4205" s="51">
        <v>43398</v>
      </c>
      <c r="J4205">
        <v>29</v>
      </c>
      <c r="K4205">
        <v>178</v>
      </c>
      <c r="L4205">
        <v>4850</v>
      </c>
      <c r="M4205">
        <v>863300</v>
      </c>
      <c r="N4205">
        <v>122</v>
      </c>
      <c r="O4205">
        <v>200</v>
      </c>
      <c r="P4205">
        <v>4883</v>
      </c>
      <c r="Q4205">
        <v>976676</v>
      </c>
      <c r="R4205">
        <v>130</v>
      </c>
      <c r="S4205">
        <v>239</v>
      </c>
      <c r="T4205">
        <v>4758</v>
      </c>
      <c r="U4205">
        <v>1139620</v>
      </c>
      <c r="V4205">
        <v>20</v>
      </c>
      <c r="W4205">
        <v>252</v>
      </c>
      <c r="X4205">
        <v>4850</v>
      </c>
      <c r="Y4205">
        <v>1222200</v>
      </c>
      <c r="Z4205">
        <v>56</v>
      </c>
      <c r="AA4205">
        <v>313</v>
      </c>
      <c r="AB4205">
        <v>4420</v>
      </c>
      <c r="AC4205">
        <v>1383460</v>
      </c>
      <c r="AD4205">
        <v>146</v>
      </c>
      <c r="AE4205">
        <v>345</v>
      </c>
      <c r="AF4205">
        <v>4311</v>
      </c>
      <c r="AG4205">
        <v>1488997</v>
      </c>
      <c r="AL4205">
        <v>18</v>
      </c>
      <c r="AM4205">
        <v>406</v>
      </c>
      <c r="AN4205">
        <v>4100</v>
      </c>
      <c r="AO4205">
        <v>1664600</v>
      </c>
      <c r="AP4205">
        <v>10</v>
      </c>
      <c r="AQ4205">
        <v>550</v>
      </c>
      <c r="AR4205">
        <v>3890</v>
      </c>
      <c r="AS4205">
        <v>2140278</v>
      </c>
      <c r="AU4205">
        <f>364+457</f>
        <v>821</v>
      </c>
    </row>
    <row r="4206" spans="1:47" x14ac:dyDescent="0.2">
      <c r="A4206" s="51">
        <v>43403</v>
      </c>
      <c r="AU4206">
        <v>17</v>
      </c>
    </row>
    <row r="4207" spans="1:47" x14ac:dyDescent="0.2">
      <c r="A4207" s="51">
        <v>43375</v>
      </c>
      <c r="F4207">
        <v>67</v>
      </c>
      <c r="G4207">
        <v>143</v>
      </c>
      <c r="H4207">
        <v>5050</v>
      </c>
      <c r="I4207">
        <v>722150</v>
      </c>
      <c r="J4207">
        <v>123</v>
      </c>
      <c r="K4207">
        <v>157</v>
      </c>
      <c r="L4207">
        <v>5107</v>
      </c>
      <c r="M4207">
        <v>801799</v>
      </c>
      <c r="N4207">
        <v>245</v>
      </c>
      <c r="O4207">
        <v>201</v>
      </c>
      <c r="P4207">
        <v>4966</v>
      </c>
      <c r="Q4207">
        <v>1011826</v>
      </c>
      <c r="R4207">
        <v>311</v>
      </c>
      <c r="S4207">
        <v>237</v>
      </c>
      <c r="T4207">
        <v>4943</v>
      </c>
      <c r="U4207">
        <v>1171896</v>
      </c>
      <c r="V4207">
        <v>18</v>
      </c>
      <c r="W4207">
        <v>273</v>
      </c>
      <c r="X4207">
        <v>4600</v>
      </c>
      <c r="Y4207">
        <v>1257333</v>
      </c>
      <c r="Z4207">
        <v>132</v>
      </c>
      <c r="AA4207">
        <v>297</v>
      </c>
      <c r="AB4207">
        <v>4414</v>
      </c>
      <c r="AC4207">
        <v>1310958</v>
      </c>
      <c r="AD4207">
        <v>60</v>
      </c>
      <c r="AE4207">
        <v>332</v>
      </c>
      <c r="AF4207">
        <v>4367</v>
      </c>
      <c r="AG4207">
        <v>1449917</v>
      </c>
      <c r="AL4207">
        <v>15</v>
      </c>
      <c r="AM4207">
        <v>440</v>
      </c>
      <c r="AN4207">
        <v>4100</v>
      </c>
      <c r="AO4207">
        <v>1802907</v>
      </c>
      <c r="AP4207">
        <v>5</v>
      </c>
      <c r="AQ4207">
        <v>685</v>
      </c>
      <c r="AR4207">
        <v>3900</v>
      </c>
      <c r="AS4207">
        <v>2745340</v>
      </c>
      <c r="AT4207">
        <f>97+24</f>
        <v>121</v>
      </c>
      <c r="AU4207">
        <v>423</v>
      </c>
    </row>
    <row r="4208" spans="1:47" x14ac:dyDescent="0.2">
      <c r="A4208" s="51">
        <v>43382</v>
      </c>
      <c r="J4208">
        <v>151</v>
      </c>
      <c r="K4208">
        <v>163</v>
      </c>
      <c r="L4208">
        <v>4904</v>
      </c>
      <c r="M4208">
        <v>799352</v>
      </c>
      <c r="N4208">
        <v>237</v>
      </c>
      <c r="O4208">
        <v>199</v>
      </c>
      <c r="P4208">
        <v>4795</v>
      </c>
      <c r="Q4208">
        <v>953995</v>
      </c>
      <c r="R4208">
        <v>168</v>
      </c>
      <c r="S4208">
        <v>233</v>
      </c>
      <c r="T4208">
        <v>4715</v>
      </c>
      <c r="U4208">
        <v>1098595</v>
      </c>
      <c r="V4208">
        <v>25</v>
      </c>
      <c r="W4208">
        <v>255</v>
      </c>
      <c r="X4208">
        <v>4700</v>
      </c>
      <c r="Y4208">
        <v>1197184</v>
      </c>
      <c r="Z4208">
        <v>22</v>
      </c>
      <c r="AA4208">
        <v>308</v>
      </c>
      <c r="AB4208">
        <v>4225</v>
      </c>
      <c r="AC4208">
        <v>1322482</v>
      </c>
      <c r="AH4208">
        <v>70</v>
      </c>
      <c r="AI4208">
        <v>374</v>
      </c>
      <c r="AJ4208">
        <v>4193</v>
      </c>
      <c r="AK4208">
        <v>1567977</v>
      </c>
      <c r="AP4208">
        <v>13</v>
      </c>
      <c r="AQ4208">
        <v>677</v>
      </c>
      <c r="AR4208">
        <v>3794</v>
      </c>
      <c r="AS4208">
        <v>2563077</v>
      </c>
      <c r="AT4208">
        <f>105+43+21</f>
        <v>169</v>
      </c>
      <c r="AU4208">
        <v>579</v>
      </c>
    </row>
    <row r="4209" spans="1:47" x14ac:dyDescent="0.2">
      <c r="A4209" s="51">
        <v>43389</v>
      </c>
      <c r="B4209">
        <v>40</v>
      </c>
      <c r="C4209">
        <v>118</v>
      </c>
      <c r="D4209">
        <v>4550</v>
      </c>
      <c r="E4209">
        <v>536900</v>
      </c>
      <c r="F4209">
        <v>33</v>
      </c>
      <c r="G4209">
        <v>146</v>
      </c>
      <c r="H4209">
        <v>4850</v>
      </c>
      <c r="I4209">
        <v>736539</v>
      </c>
      <c r="J4209">
        <v>88</v>
      </c>
      <c r="K4209">
        <v>163</v>
      </c>
      <c r="L4209">
        <v>4913</v>
      </c>
      <c r="M4209">
        <v>804944</v>
      </c>
      <c r="N4209">
        <v>324</v>
      </c>
      <c r="O4209">
        <v>200</v>
      </c>
      <c r="P4209">
        <v>4781</v>
      </c>
      <c r="Q4209">
        <v>956200</v>
      </c>
      <c r="R4209">
        <v>196</v>
      </c>
      <c r="S4209">
        <v>232</v>
      </c>
      <c r="T4209">
        <v>4680</v>
      </c>
      <c r="U4209">
        <v>1085760</v>
      </c>
      <c r="Z4209">
        <v>60</v>
      </c>
      <c r="AA4209">
        <v>313</v>
      </c>
      <c r="AB4209">
        <v>4467</v>
      </c>
      <c r="AC4209">
        <v>1398990</v>
      </c>
      <c r="AL4209">
        <v>9</v>
      </c>
      <c r="AM4209">
        <v>514</v>
      </c>
      <c r="AN4209">
        <v>4000</v>
      </c>
      <c r="AO4209">
        <v>2054222</v>
      </c>
      <c r="AP4209">
        <v>1</v>
      </c>
      <c r="AQ4209">
        <v>556</v>
      </c>
      <c r="AR4209">
        <v>4000</v>
      </c>
      <c r="AS4209">
        <v>2224000</v>
      </c>
      <c r="AT4209">
        <f>81+41</f>
        <v>122</v>
      </c>
      <c r="AU4209">
        <v>253</v>
      </c>
    </row>
    <row r="4210" spans="1:47" x14ac:dyDescent="0.2">
      <c r="A4210" s="51">
        <v>43396</v>
      </c>
      <c r="F4210">
        <v>54</v>
      </c>
      <c r="G4210">
        <v>134</v>
      </c>
      <c r="H4210">
        <v>5167</v>
      </c>
      <c r="I4210">
        <v>692291</v>
      </c>
      <c r="J4210">
        <v>187</v>
      </c>
      <c r="K4210">
        <v>162</v>
      </c>
      <c r="L4210">
        <v>4915</v>
      </c>
      <c r="M4210">
        <v>821838</v>
      </c>
      <c r="N4210">
        <v>428</v>
      </c>
      <c r="O4210">
        <v>197</v>
      </c>
      <c r="P4210">
        <v>4885</v>
      </c>
      <c r="Q4210">
        <v>962345</v>
      </c>
      <c r="R4210">
        <v>340</v>
      </c>
      <c r="S4210">
        <v>237</v>
      </c>
      <c r="T4210">
        <v>4832</v>
      </c>
      <c r="U4210">
        <v>1145184</v>
      </c>
      <c r="V4210">
        <v>57</v>
      </c>
      <c r="W4210">
        <v>269</v>
      </c>
      <c r="X4210">
        <v>4677</v>
      </c>
      <c r="Y4210">
        <v>1260145</v>
      </c>
      <c r="Z4210">
        <v>127</v>
      </c>
      <c r="AA4210">
        <v>304</v>
      </c>
      <c r="AB4210">
        <v>4264</v>
      </c>
      <c r="AC4210">
        <v>1296256</v>
      </c>
      <c r="AD4210">
        <v>94</v>
      </c>
      <c r="AE4210">
        <v>347</v>
      </c>
      <c r="AF4210">
        <v>4114</v>
      </c>
      <c r="AG4210">
        <v>1455591</v>
      </c>
      <c r="AH4210">
        <v>38</v>
      </c>
      <c r="AI4210">
        <v>381</v>
      </c>
      <c r="AJ4210">
        <v>4050</v>
      </c>
      <c r="AK4210">
        <v>1541137</v>
      </c>
      <c r="AP4210">
        <v>2</v>
      </c>
      <c r="AQ4210">
        <v>435</v>
      </c>
      <c r="AR4210">
        <v>3750</v>
      </c>
      <c r="AS4210">
        <v>1636000</v>
      </c>
      <c r="AT4210">
        <f>87+23</f>
        <v>110</v>
      </c>
      <c r="AU4210">
        <v>458</v>
      </c>
    </row>
    <row r="4211" spans="1:47" x14ac:dyDescent="0.2">
      <c r="A4211" s="51">
        <v>43403</v>
      </c>
      <c r="F4211">
        <v>113</v>
      </c>
      <c r="G4211">
        <v>143</v>
      </c>
      <c r="H4211">
        <v>4700</v>
      </c>
      <c r="I4211">
        <v>672100</v>
      </c>
      <c r="J4211">
        <v>208</v>
      </c>
      <c r="K4211">
        <v>167</v>
      </c>
      <c r="L4211">
        <v>4871</v>
      </c>
      <c r="M4211">
        <v>813457</v>
      </c>
      <c r="N4211">
        <v>261</v>
      </c>
      <c r="O4211">
        <v>205</v>
      </c>
      <c r="P4211">
        <v>4608</v>
      </c>
      <c r="Q4211">
        <v>944640</v>
      </c>
      <c r="R4211">
        <v>342</v>
      </c>
      <c r="S4211">
        <v>235</v>
      </c>
      <c r="T4211">
        <v>4584</v>
      </c>
      <c r="U4211">
        <v>1077240</v>
      </c>
      <c r="V4211">
        <v>106</v>
      </c>
      <c r="W4211">
        <v>268</v>
      </c>
      <c r="X4211">
        <v>4049</v>
      </c>
      <c r="Y4211">
        <v>1085132</v>
      </c>
      <c r="Z4211">
        <v>113</v>
      </c>
      <c r="AA4211">
        <v>308</v>
      </c>
      <c r="AB4211">
        <v>4070</v>
      </c>
      <c r="AC4211">
        <v>1253160</v>
      </c>
      <c r="AD4211">
        <v>108</v>
      </c>
      <c r="AE4211">
        <v>336</v>
      </c>
      <c r="AF4211">
        <v>3957</v>
      </c>
      <c r="AG4211">
        <v>1328774</v>
      </c>
      <c r="AH4211">
        <v>78</v>
      </c>
      <c r="AI4211">
        <v>375</v>
      </c>
      <c r="AJ4211">
        <v>4097</v>
      </c>
      <c r="AK4211">
        <v>1536375</v>
      </c>
      <c r="AP4211">
        <v>5</v>
      </c>
      <c r="AQ4211">
        <v>553</v>
      </c>
      <c r="AR4211">
        <v>3810</v>
      </c>
      <c r="AS4211">
        <v>2101744</v>
      </c>
      <c r="AT4211">
        <v>397</v>
      </c>
      <c r="AU4211">
        <v>223</v>
      </c>
    </row>
    <row r="4212" spans="1:47" x14ac:dyDescent="0.2">
      <c r="A4212" s="51">
        <v>43405</v>
      </c>
      <c r="F4212">
        <v>14</v>
      </c>
      <c r="G4212">
        <v>138</v>
      </c>
      <c r="H4212">
        <v>4650</v>
      </c>
      <c r="I4212">
        <v>641700</v>
      </c>
      <c r="J4212">
        <v>52</v>
      </c>
      <c r="K4212">
        <v>167</v>
      </c>
      <c r="L4212">
        <v>4666</v>
      </c>
      <c r="M4212">
        <v>780888</v>
      </c>
      <c r="N4212">
        <v>163</v>
      </c>
      <c r="O4212">
        <v>198</v>
      </c>
      <c r="P4212">
        <v>4558</v>
      </c>
      <c r="Q4212">
        <v>903309</v>
      </c>
      <c r="R4212">
        <v>158</v>
      </c>
      <c r="S4212">
        <v>237</v>
      </c>
      <c r="T4212">
        <v>4693</v>
      </c>
      <c r="U4212">
        <v>1113005</v>
      </c>
      <c r="V4212">
        <v>104</v>
      </c>
      <c r="W4212">
        <v>267</v>
      </c>
      <c r="X4212">
        <v>4364</v>
      </c>
      <c r="Y4212">
        <v>1167806</v>
      </c>
      <c r="Z4212">
        <v>38</v>
      </c>
      <c r="AA4212">
        <v>295</v>
      </c>
      <c r="AB4212">
        <v>4300</v>
      </c>
      <c r="AC4212">
        <v>1268500</v>
      </c>
      <c r="AD4212">
        <v>65</v>
      </c>
      <c r="AE4212">
        <v>341</v>
      </c>
      <c r="AF4212">
        <v>4250</v>
      </c>
      <c r="AG4212">
        <v>1452437</v>
      </c>
      <c r="AL4212">
        <v>32</v>
      </c>
      <c r="AM4212">
        <v>452</v>
      </c>
      <c r="AN4212">
        <v>3930</v>
      </c>
      <c r="AO4212">
        <v>1678325</v>
      </c>
      <c r="AP4212">
        <v>1</v>
      </c>
      <c r="AQ4212">
        <v>624</v>
      </c>
      <c r="AR4212">
        <v>3800</v>
      </c>
      <c r="AS4212">
        <v>2371200</v>
      </c>
      <c r="AT4212">
        <f>20+20</f>
        <v>40</v>
      </c>
      <c r="AU4212">
        <f>275+222+13</f>
        <v>510</v>
      </c>
    </row>
    <row r="4213" spans="1:47" x14ac:dyDescent="0.2">
      <c r="A4213" s="51">
        <v>43410</v>
      </c>
      <c r="AP4213">
        <v>17</v>
      </c>
      <c r="AQ4213">
        <v>569</v>
      </c>
      <c r="AR4213">
        <v>3930</v>
      </c>
      <c r="AS4213">
        <v>2236170</v>
      </c>
      <c r="AU4213">
        <f>33+11</f>
        <v>44</v>
      </c>
    </row>
    <row r="4214" spans="1:47" x14ac:dyDescent="0.2">
      <c r="A4214" s="51">
        <v>43412</v>
      </c>
      <c r="F4214">
        <v>7</v>
      </c>
      <c r="G4214">
        <v>131</v>
      </c>
      <c r="H4214">
        <v>4400</v>
      </c>
      <c r="I4214">
        <v>576400</v>
      </c>
      <c r="J4214">
        <v>2</v>
      </c>
      <c r="K4214">
        <v>151</v>
      </c>
      <c r="L4214">
        <v>5400</v>
      </c>
      <c r="M4214">
        <v>815400</v>
      </c>
      <c r="N4214">
        <v>145</v>
      </c>
      <c r="O4214">
        <v>201</v>
      </c>
      <c r="P4214">
        <v>4792</v>
      </c>
      <c r="Q4214">
        <v>967472</v>
      </c>
      <c r="R4214">
        <v>86</v>
      </c>
      <c r="S4214">
        <v>238</v>
      </c>
      <c r="T4214">
        <v>4525</v>
      </c>
      <c r="U4214">
        <v>1078081</v>
      </c>
      <c r="V4214">
        <v>74</v>
      </c>
      <c r="W4214">
        <v>264</v>
      </c>
      <c r="X4214">
        <v>4460</v>
      </c>
      <c r="Y4214">
        <v>1177440</v>
      </c>
      <c r="Z4214">
        <v>96</v>
      </c>
      <c r="AA4214">
        <v>296</v>
      </c>
      <c r="AB4214">
        <v>4186</v>
      </c>
      <c r="AC4214">
        <v>1240730</v>
      </c>
      <c r="AD4214">
        <v>78</v>
      </c>
      <c r="AE4214">
        <v>337</v>
      </c>
      <c r="AF4214">
        <v>4220</v>
      </c>
      <c r="AG4214">
        <v>1425305</v>
      </c>
      <c r="AH4214">
        <v>36</v>
      </c>
      <c r="AI4214">
        <v>376</v>
      </c>
      <c r="AJ4214">
        <v>4130</v>
      </c>
      <c r="AK4214">
        <v>1552880</v>
      </c>
      <c r="AP4214">
        <v>1</v>
      </c>
      <c r="AQ4214">
        <v>532</v>
      </c>
      <c r="AR4214">
        <v>3960</v>
      </c>
      <c r="AS4214">
        <v>2106720</v>
      </c>
      <c r="AU4214">
        <f>138+131</f>
        <v>269</v>
      </c>
    </row>
    <row r="4215" spans="1:47" x14ac:dyDescent="0.2">
      <c r="A4215" s="51">
        <v>43417</v>
      </c>
    </row>
    <row r="4216" spans="1:47" x14ac:dyDescent="0.2">
      <c r="A4216" s="51">
        <v>43419</v>
      </c>
      <c r="J4216">
        <v>58</v>
      </c>
      <c r="K4216">
        <v>169</v>
      </c>
      <c r="L4216">
        <v>4816</v>
      </c>
      <c r="M4216">
        <v>814016</v>
      </c>
      <c r="N4216">
        <v>123</v>
      </c>
      <c r="O4216">
        <v>201</v>
      </c>
      <c r="P4216">
        <v>4910</v>
      </c>
      <c r="Q4216">
        <v>987892</v>
      </c>
      <c r="R4216">
        <v>71</v>
      </c>
      <c r="S4216">
        <v>239</v>
      </c>
      <c r="T4216">
        <v>4710</v>
      </c>
      <c r="U4216">
        <v>1128830</v>
      </c>
      <c r="V4216">
        <v>44</v>
      </c>
      <c r="W4216">
        <v>266</v>
      </c>
      <c r="X4216">
        <v>4400</v>
      </c>
      <c r="Y4216">
        <v>1170400</v>
      </c>
      <c r="AD4216">
        <v>94</v>
      </c>
      <c r="AE4216">
        <v>341</v>
      </c>
      <c r="AF4216">
        <v>4184</v>
      </c>
      <c r="AG4216">
        <v>1428417</v>
      </c>
      <c r="AH4216">
        <v>18</v>
      </c>
      <c r="AI4216">
        <v>363</v>
      </c>
      <c r="AJ4216">
        <v>4200</v>
      </c>
      <c r="AK4216">
        <v>1524600</v>
      </c>
      <c r="AL4216">
        <v>15</v>
      </c>
      <c r="AM4216">
        <v>435</v>
      </c>
      <c r="AN4216">
        <v>4090</v>
      </c>
      <c r="AO4216">
        <v>1781195</v>
      </c>
      <c r="AP4216">
        <v>13</v>
      </c>
      <c r="AQ4216">
        <v>667</v>
      </c>
      <c r="AR4216">
        <v>4046</v>
      </c>
      <c r="AS4216">
        <v>2700475</v>
      </c>
      <c r="AT4216">
        <v>61</v>
      </c>
      <c r="AU4216">
        <f>268+126</f>
        <v>394</v>
      </c>
    </row>
    <row r="4217" spans="1:47" x14ac:dyDescent="0.2">
      <c r="A4217" s="51">
        <v>43424</v>
      </c>
      <c r="J4217">
        <v>5</v>
      </c>
      <c r="K4217">
        <v>177</v>
      </c>
      <c r="L4217">
        <v>4650</v>
      </c>
      <c r="M4217">
        <v>823050</v>
      </c>
      <c r="AL4217">
        <v>15</v>
      </c>
      <c r="AM4217">
        <v>489</v>
      </c>
      <c r="AN4217">
        <v>3900</v>
      </c>
      <c r="AO4217">
        <v>1907100</v>
      </c>
      <c r="AU4217">
        <v>11</v>
      </c>
    </row>
    <row r="4218" spans="1:47" x14ac:dyDescent="0.2">
      <c r="A4218" s="51">
        <v>43426</v>
      </c>
      <c r="J4218">
        <v>40</v>
      </c>
      <c r="K4218">
        <v>165</v>
      </c>
      <c r="L4218">
        <v>4862</v>
      </c>
      <c r="M4218">
        <v>804743</v>
      </c>
      <c r="N4218">
        <v>109</v>
      </c>
      <c r="O4218">
        <v>198</v>
      </c>
      <c r="P4218">
        <v>4858</v>
      </c>
      <c r="Q4218">
        <v>965188</v>
      </c>
      <c r="R4218">
        <v>40</v>
      </c>
      <c r="S4218">
        <v>240</v>
      </c>
      <c r="T4218">
        <v>4433</v>
      </c>
      <c r="U4218">
        <v>1064000</v>
      </c>
      <c r="V4218">
        <v>129</v>
      </c>
      <c r="W4218">
        <v>269</v>
      </c>
      <c r="X4218">
        <v>4503</v>
      </c>
      <c r="Y4218">
        <v>1211396</v>
      </c>
      <c r="Z4218">
        <v>58</v>
      </c>
      <c r="AA4218">
        <v>296</v>
      </c>
      <c r="AB4218">
        <v>4273</v>
      </c>
      <c r="AC4218">
        <v>1264906</v>
      </c>
      <c r="AD4218">
        <v>38</v>
      </c>
      <c r="AE4218">
        <v>326</v>
      </c>
      <c r="AF4218">
        <v>4330</v>
      </c>
      <c r="AG4218">
        <v>1411580</v>
      </c>
      <c r="AH4218">
        <v>38</v>
      </c>
      <c r="AI4218">
        <v>365</v>
      </c>
      <c r="AJ4218">
        <v>4350</v>
      </c>
      <c r="AK4218">
        <v>1587750</v>
      </c>
      <c r="AL4218">
        <v>3</v>
      </c>
      <c r="AM4218">
        <v>444</v>
      </c>
      <c r="AN4218">
        <v>4060</v>
      </c>
      <c r="AO4218">
        <v>1802640</v>
      </c>
      <c r="AP4218">
        <v>8</v>
      </c>
      <c r="AQ4218">
        <v>633</v>
      </c>
      <c r="AR4218">
        <v>3997</v>
      </c>
      <c r="AS4218">
        <v>2533415</v>
      </c>
      <c r="AU4218">
        <f>274+123</f>
        <v>397</v>
      </c>
    </row>
    <row r="4219" spans="1:47" x14ac:dyDescent="0.2">
      <c r="A4219" s="51">
        <v>43411</v>
      </c>
      <c r="F4219">
        <v>23</v>
      </c>
      <c r="G4219">
        <v>139</v>
      </c>
      <c r="H4219">
        <v>4600</v>
      </c>
      <c r="I4219">
        <v>652557</v>
      </c>
      <c r="J4219">
        <v>112</v>
      </c>
      <c r="K4219">
        <v>164</v>
      </c>
      <c r="L4219">
        <v>4842</v>
      </c>
      <c r="M4219">
        <v>794088</v>
      </c>
      <c r="N4219">
        <v>164</v>
      </c>
      <c r="O4219">
        <v>193</v>
      </c>
      <c r="P4219">
        <v>4714</v>
      </c>
      <c r="Q4219">
        <v>909802</v>
      </c>
      <c r="R4219">
        <v>181</v>
      </c>
      <c r="S4219">
        <v>231</v>
      </c>
      <c r="T4219">
        <v>4541</v>
      </c>
      <c r="U4219">
        <v>1048971</v>
      </c>
      <c r="V4219">
        <v>57</v>
      </c>
      <c r="W4219">
        <v>269</v>
      </c>
      <c r="X4219">
        <v>4360</v>
      </c>
      <c r="Y4219">
        <v>1175095</v>
      </c>
      <c r="Z4219">
        <v>31</v>
      </c>
      <c r="AA4219">
        <v>293</v>
      </c>
      <c r="AB4219">
        <v>4420</v>
      </c>
      <c r="AC4219">
        <v>1299231</v>
      </c>
      <c r="AD4219">
        <v>100</v>
      </c>
      <c r="AE4219">
        <v>334</v>
      </c>
      <c r="AF4219">
        <v>4211</v>
      </c>
      <c r="AG4219">
        <v>1406474</v>
      </c>
      <c r="AL4219">
        <v>1</v>
      </c>
      <c r="AM4219">
        <v>416</v>
      </c>
      <c r="AN4219">
        <v>3500</v>
      </c>
      <c r="AO4219">
        <v>1456000</v>
      </c>
      <c r="AP4219">
        <v>8</v>
      </c>
      <c r="AQ4219">
        <v>591</v>
      </c>
      <c r="AR4219">
        <v>3660</v>
      </c>
      <c r="AS4219">
        <v>2159468</v>
      </c>
      <c r="AT4219">
        <f>74+21</f>
        <v>95</v>
      </c>
      <c r="AU4219">
        <v>218</v>
      </c>
    </row>
    <row r="4220" spans="1:47" x14ac:dyDescent="0.2">
      <c r="A4220" s="51">
        <v>43418</v>
      </c>
      <c r="B4220">
        <v>1</v>
      </c>
      <c r="C4220">
        <v>110</v>
      </c>
      <c r="D4220">
        <v>4950</v>
      </c>
      <c r="E4220">
        <v>544500</v>
      </c>
      <c r="F4220">
        <v>6</v>
      </c>
      <c r="G4220">
        <v>146</v>
      </c>
      <c r="H4220">
        <v>4800</v>
      </c>
      <c r="I4220">
        <v>702400</v>
      </c>
      <c r="J4220">
        <v>96</v>
      </c>
      <c r="K4220">
        <v>170</v>
      </c>
      <c r="L4220">
        <v>4854</v>
      </c>
      <c r="M4220">
        <v>828802</v>
      </c>
      <c r="N4220">
        <v>244</v>
      </c>
      <c r="O4220">
        <v>206</v>
      </c>
      <c r="P4220">
        <v>4886</v>
      </c>
      <c r="Q4220">
        <v>1006516</v>
      </c>
      <c r="R4220">
        <v>241</v>
      </c>
      <c r="S4220">
        <v>235</v>
      </c>
      <c r="T4220">
        <v>4678</v>
      </c>
      <c r="U4220">
        <v>1075488</v>
      </c>
      <c r="V4220">
        <v>88</v>
      </c>
      <c r="W4220">
        <v>261</v>
      </c>
      <c r="X4220">
        <v>4480</v>
      </c>
      <c r="Y4220">
        <v>1166579</v>
      </c>
      <c r="Z4220">
        <v>75</v>
      </c>
      <c r="AA4220">
        <v>307</v>
      </c>
      <c r="AB4220">
        <v>4114</v>
      </c>
      <c r="AC4220">
        <v>1284634</v>
      </c>
      <c r="AD4220">
        <v>111</v>
      </c>
      <c r="AE4220">
        <v>347</v>
      </c>
      <c r="AF4220">
        <v>4160</v>
      </c>
      <c r="AG4220">
        <v>1440946</v>
      </c>
      <c r="AH4220">
        <v>18</v>
      </c>
      <c r="AI4220">
        <v>366</v>
      </c>
      <c r="AJ4220">
        <v>4300</v>
      </c>
      <c r="AK4220">
        <v>1572844</v>
      </c>
      <c r="AL4220">
        <v>1</v>
      </c>
      <c r="AM4220">
        <v>540</v>
      </c>
      <c r="AN4220">
        <v>3800</v>
      </c>
      <c r="AO4220">
        <v>2052000</v>
      </c>
      <c r="AP4220">
        <v>2</v>
      </c>
      <c r="AQ4220">
        <v>617</v>
      </c>
      <c r="AR4220">
        <v>3780</v>
      </c>
      <c r="AS4220">
        <v>2333280</v>
      </c>
      <c r="AU4220">
        <v>148</v>
      </c>
    </row>
    <row r="4221" spans="1:47" x14ac:dyDescent="0.2">
      <c r="A4221" s="51">
        <v>43425</v>
      </c>
      <c r="F4221">
        <v>36</v>
      </c>
      <c r="G4221">
        <v>144</v>
      </c>
      <c r="H4221">
        <v>4730</v>
      </c>
      <c r="I4221">
        <v>687394</v>
      </c>
      <c r="J4221">
        <v>166</v>
      </c>
      <c r="K4221">
        <v>168</v>
      </c>
      <c r="L4221">
        <v>4835</v>
      </c>
      <c r="M4221">
        <v>812280</v>
      </c>
      <c r="N4221">
        <v>163</v>
      </c>
      <c r="O4221">
        <v>193</v>
      </c>
      <c r="P4221">
        <v>4894</v>
      </c>
      <c r="Q4221">
        <v>944542</v>
      </c>
      <c r="R4221">
        <v>306</v>
      </c>
      <c r="S4221">
        <v>236</v>
      </c>
      <c r="T4221">
        <v>4726</v>
      </c>
      <c r="U4221">
        <v>1115336</v>
      </c>
      <c r="V4221">
        <v>105</v>
      </c>
      <c r="W4221">
        <v>262</v>
      </c>
      <c r="X4221">
        <v>4564</v>
      </c>
      <c r="Y4221">
        <v>1194532</v>
      </c>
      <c r="Z4221">
        <v>103</v>
      </c>
      <c r="AA4221">
        <v>301</v>
      </c>
      <c r="AB4221">
        <v>4250</v>
      </c>
      <c r="AC4221">
        <v>1279477</v>
      </c>
      <c r="AD4221">
        <v>60</v>
      </c>
      <c r="AE4221">
        <v>332</v>
      </c>
      <c r="AF4221">
        <v>4180</v>
      </c>
      <c r="AG4221">
        <v>1387760</v>
      </c>
      <c r="AH4221">
        <v>41</v>
      </c>
      <c r="AI4221">
        <v>387</v>
      </c>
      <c r="AJ4221">
        <v>4133</v>
      </c>
      <c r="AK4221">
        <v>1595757</v>
      </c>
      <c r="AL4221">
        <v>3</v>
      </c>
      <c r="AM4221">
        <v>437</v>
      </c>
      <c r="AN4221">
        <v>3900</v>
      </c>
      <c r="AO4221">
        <v>1716933</v>
      </c>
      <c r="AP4221">
        <v>3</v>
      </c>
      <c r="AQ4221">
        <v>621</v>
      </c>
      <c r="AR4221">
        <v>3817</v>
      </c>
      <c r="AS4221">
        <v>2372767</v>
      </c>
      <c r="AU4221">
        <f>318</f>
        <v>318</v>
      </c>
    </row>
    <row r="4222" spans="1:47" x14ac:dyDescent="0.2">
      <c r="A4222" s="51">
        <v>43438</v>
      </c>
      <c r="R4222">
        <v>15</v>
      </c>
      <c r="S4222">
        <v>243</v>
      </c>
      <c r="T4222">
        <v>4250</v>
      </c>
      <c r="U4222">
        <v>1032750</v>
      </c>
      <c r="Z4222">
        <v>85</v>
      </c>
      <c r="AA4222">
        <v>313</v>
      </c>
      <c r="AB4222">
        <v>4275</v>
      </c>
      <c r="AC4222">
        <v>1338075</v>
      </c>
      <c r="AP4222">
        <v>16</v>
      </c>
      <c r="AQ4222">
        <v>497</v>
      </c>
      <c r="AR4222">
        <v>4140</v>
      </c>
      <c r="AS4222">
        <v>2059650</v>
      </c>
    </row>
    <row r="4223" spans="1:47" x14ac:dyDescent="0.2">
      <c r="A4223" s="51">
        <v>43440</v>
      </c>
      <c r="B4223">
        <v>9</v>
      </c>
      <c r="C4223">
        <v>120</v>
      </c>
      <c r="D4223">
        <v>4700</v>
      </c>
      <c r="E4223">
        <v>564400</v>
      </c>
      <c r="F4223">
        <v>36</v>
      </c>
      <c r="G4223">
        <v>138</v>
      </c>
      <c r="H4223">
        <v>4550</v>
      </c>
      <c r="I4223">
        <v>630175</v>
      </c>
      <c r="J4223">
        <v>48</v>
      </c>
      <c r="K4223">
        <v>167</v>
      </c>
      <c r="L4223">
        <v>4670</v>
      </c>
      <c r="M4223">
        <v>783626</v>
      </c>
      <c r="N4223">
        <v>165</v>
      </c>
      <c r="O4223">
        <v>196</v>
      </c>
      <c r="P4223">
        <v>4812</v>
      </c>
      <c r="Q4223">
        <v>943250</v>
      </c>
      <c r="R4223">
        <v>215</v>
      </c>
      <c r="S4223">
        <v>238</v>
      </c>
      <c r="T4223">
        <v>4735</v>
      </c>
      <c r="U4223">
        <v>1129297</v>
      </c>
      <c r="V4223">
        <v>106</v>
      </c>
      <c r="W4223">
        <v>261</v>
      </c>
      <c r="X4223">
        <v>4600</v>
      </c>
      <c r="Y4223">
        <v>1201520</v>
      </c>
      <c r="Z4223">
        <v>41</v>
      </c>
      <c r="AA4223">
        <v>295</v>
      </c>
      <c r="AB4223">
        <v>4100</v>
      </c>
      <c r="AC4223">
        <v>1209500</v>
      </c>
      <c r="AD4223">
        <v>130</v>
      </c>
      <c r="AE4223">
        <v>339</v>
      </c>
      <c r="AF4223">
        <v>4187</v>
      </c>
      <c r="AG4223">
        <v>1422703</v>
      </c>
      <c r="AH4223">
        <v>72</v>
      </c>
      <c r="AI4223">
        <v>376</v>
      </c>
      <c r="AJ4223">
        <v>3987</v>
      </c>
      <c r="AK4223">
        <v>1502290</v>
      </c>
      <c r="AL4223">
        <v>16</v>
      </c>
      <c r="AM4223">
        <v>423</v>
      </c>
      <c r="AN4223">
        <v>3900</v>
      </c>
      <c r="AO4223">
        <v>1649700</v>
      </c>
      <c r="AP4223">
        <v>25</v>
      </c>
      <c r="AQ4223">
        <v>695</v>
      </c>
      <c r="AR4223">
        <v>4096</v>
      </c>
      <c r="AS4223">
        <v>2847539</v>
      </c>
      <c r="AT4223">
        <v>25</v>
      </c>
      <c r="AU4223">
        <f>463+152+6</f>
        <v>621</v>
      </c>
    </row>
    <row r="4224" spans="1:47" x14ac:dyDescent="0.2">
      <c r="A4224" s="51">
        <v>43445</v>
      </c>
      <c r="V4224">
        <v>22</v>
      </c>
      <c r="W4224">
        <v>272</v>
      </c>
      <c r="X4224">
        <v>4240</v>
      </c>
      <c r="Y4224">
        <v>1153280</v>
      </c>
      <c r="Z4224">
        <v>20</v>
      </c>
      <c r="AA4224">
        <v>280</v>
      </c>
      <c r="AB4224">
        <v>4240</v>
      </c>
      <c r="AC4224">
        <v>1187200</v>
      </c>
      <c r="AL4224">
        <v>15</v>
      </c>
      <c r="AM4224">
        <v>432</v>
      </c>
      <c r="AN4224">
        <v>4120</v>
      </c>
      <c r="AO4224">
        <v>1779840</v>
      </c>
      <c r="AP4224">
        <v>27</v>
      </c>
      <c r="AQ4224">
        <v>455</v>
      </c>
      <c r="AR4224">
        <v>4090</v>
      </c>
      <c r="AS4224">
        <v>1860950</v>
      </c>
      <c r="AU4224">
        <f>41</f>
        <v>41</v>
      </c>
    </row>
    <row r="4225" spans="1:47" x14ac:dyDescent="0.2">
      <c r="A4225" s="51">
        <v>43447</v>
      </c>
      <c r="F4225">
        <v>11</v>
      </c>
      <c r="G4225">
        <v>141</v>
      </c>
      <c r="H4225">
        <v>4400</v>
      </c>
      <c r="I4225">
        <v>620400</v>
      </c>
      <c r="J4225">
        <v>158</v>
      </c>
      <c r="K4225">
        <v>172</v>
      </c>
      <c r="L4225">
        <v>4714</v>
      </c>
      <c r="M4225">
        <v>811530</v>
      </c>
      <c r="N4225">
        <v>189</v>
      </c>
      <c r="O4225">
        <v>201</v>
      </c>
      <c r="P4225">
        <v>4750</v>
      </c>
      <c r="Q4225">
        <v>957916</v>
      </c>
      <c r="R4225">
        <v>77</v>
      </c>
      <c r="S4225">
        <v>234</v>
      </c>
      <c r="T4225">
        <v>4510</v>
      </c>
      <c r="U4225">
        <v>1058046</v>
      </c>
      <c r="V4225">
        <v>305</v>
      </c>
      <c r="W4225">
        <v>265</v>
      </c>
      <c r="X4225">
        <v>4587</v>
      </c>
      <c r="Y4225">
        <v>1215687</v>
      </c>
      <c r="Z4225">
        <v>39</v>
      </c>
      <c r="AA4225">
        <v>295</v>
      </c>
      <c r="AB4225">
        <v>4102</v>
      </c>
      <c r="AC4225">
        <v>1212288</v>
      </c>
      <c r="AD4225">
        <v>21</v>
      </c>
      <c r="AE4225">
        <v>334</v>
      </c>
      <c r="AF4225">
        <v>4222</v>
      </c>
      <c r="AG4225">
        <v>1412847</v>
      </c>
      <c r="AH4225">
        <v>18</v>
      </c>
      <c r="AI4225">
        <v>367</v>
      </c>
      <c r="AJ4225">
        <v>4240</v>
      </c>
      <c r="AK4225">
        <v>1556080</v>
      </c>
      <c r="AP4225">
        <v>4</v>
      </c>
      <c r="AQ4225">
        <v>631</v>
      </c>
      <c r="AR4225">
        <v>4025</v>
      </c>
      <c r="AS4225">
        <v>2541787</v>
      </c>
      <c r="AT4225">
        <v>83</v>
      </c>
      <c r="AU4225">
        <f>423+735</f>
        <v>1158</v>
      </c>
    </row>
    <row r="4226" spans="1:47" x14ac:dyDescent="0.2">
      <c r="A4226" s="51">
        <v>43452</v>
      </c>
      <c r="AL4226">
        <v>15</v>
      </c>
      <c r="AM4226">
        <v>417</v>
      </c>
      <c r="AN4226">
        <v>4050</v>
      </c>
      <c r="AO4226">
        <v>1688850</v>
      </c>
      <c r="AP4226">
        <v>4</v>
      </c>
      <c r="AQ4226">
        <v>664</v>
      </c>
      <c r="AR4226">
        <v>3986</v>
      </c>
      <c r="AS4226">
        <v>2647146</v>
      </c>
      <c r="AU4226">
        <v>19</v>
      </c>
    </row>
    <row r="4227" spans="1:47" x14ac:dyDescent="0.2">
      <c r="A4227" s="51">
        <v>43454</v>
      </c>
      <c r="J4227">
        <v>100</v>
      </c>
      <c r="K4227">
        <v>165</v>
      </c>
      <c r="L4227">
        <v>4537</v>
      </c>
      <c r="M4227">
        <v>752090</v>
      </c>
      <c r="N4227">
        <v>218</v>
      </c>
      <c r="O4227">
        <v>203</v>
      </c>
      <c r="P4227">
        <v>4518</v>
      </c>
      <c r="Q4227">
        <v>920476</v>
      </c>
      <c r="R4227">
        <v>199</v>
      </c>
      <c r="S4227">
        <v>230</v>
      </c>
      <c r="T4227">
        <v>4416</v>
      </c>
      <c r="U4227">
        <v>1017196</v>
      </c>
      <c r="V4227">
        <v>136</v>
      </c>
      <c r="W4227">
        <v>263</v>
      </c>
      <c r="X4227">
        <v>4331</v>
      </c>
      <c r="Y4227">
        <v>1140403</v>
      </c>
      <c r="Z4227">
        <v>142</v>
      </c>
      <c r="AA4227">
        <v>290</v>
      </c>
      <c r="AB4227">
        <v>4280</v>
      </c>
      <c r="AC4227">
        <v>1441811</v>
      </c>
      <c r="AD4227">
        <v>57</v>
      </c>
      <c r="AE4227">
        <v>330</v>
      </c>
      <c r="AF4227">
        <v>4166</v>
      </c>
      <c r="AG4227">
        <v>1377777</v>
      </c>
      <c r="AH4227">
        <v>84</v>
      </c>
      <c r="AI4227">
        <v>381</v>
      </c>
      <c r="AJ4227">
        <v>4036</v>
      </c>
      <c r="AK4227">
        <v>1540137</v>
      </c>
      <c r="AL4227">
        <v>16</v>
      </c>
      <c r="AM4227">
        <v>415</v>
      </c>
      <c r="AN4227">
        <v>4160</v>
      </c>
      <c r="AO4227">
        <v>1726400</v>
      </c>
      <c r="AP4227">
        <v>2</v>
      </c>
      <c r="AQ4227">
        <v>689</v>
      </c>
      <c r="AR4227">
        <v>3830</v>
      </c>
      <c r="AS4227">
        <v>2638870</v>
      </c>
      <c r="AT4227">
        <v>44</v>
      </c>
      <c r="AU4227">
        <f>185+419</f>
        <v>604</v>
      </c>
    </row>
    <row r="4228" spans="1:47" x14ac:dyDescent="0.2">
      <c r="A4228" s="51">
        <v>43438</v>
      </c>
      <c r="F4228">
        <v>50</v>
      </c>
      <c r="G4228">
        <v>149</v>
      </c>
      <c r="H4228">
        <v>5100</v>
      </c>
      <c r="I4228">
        <v>759129</v>
      </c>
      <c r="J4228">
        <v>114</v>
      </c>
      <c r="K4228">
        <v>163</v>
      </c>
      <c r="L4228">
        <v>4892</v>
      </c>
      <c r="M4228">
        <v>795396</v>
      </c>
      <c r="N4228">
        <v>358</v>
      </c>
      <c r="O4228">
        <v>202</v>
      </c>
      <c r="P4228">
        <v>4830</v>
      </c>
      <c r="Q4228">
        <v>975660</v>
      </c>
      <c r="R4228">
        <v>395</v>
      </c>
      <c r="S4228">
        <v>234</v>
      </c>
      <c r="T4228">
        <v>4669</v>
      </c>
      <c r="U4228">
        <v>1099444</v>
      </c>
      <c r="V4228">
        <v>45</v>
      </c>
      <c r="W4228">
        <v>263</v>
      </c>
      <c r="X4228">
        <v>3930</v>
      </c>
      <c r="Y4228">
        <v>1033590</v>
      </c>
      <c r="Z4228">
        <v>207</v>
      </c>
      <c r="AA4228">
        <v>303</v>
      </c>
      <c r="AB4228">
        <v>4313</v>
      </c>
      <c r="AC4228">
        <v>1300839</v>
      </c>
      <c r="AD4228">
        <v>63</v>
      </c>
      <c r="AE4228">
        <v>334</v>
      </c>
      <c r="AF4228">
        <v>4132</v>
      </c>
      <c r="AG4228">
        <v>1386965</v>
      </c>
      <c r="AH4228">
        <v>24</v>
      </c>
      <c r="AI4228">
        <v>393</v>
      </c>
      <c r="AJ4228">
        <v>3873</v>
      </c>
      <c r="AK4228">
        <v>1522089</v>
      </c>
      <c r="AL4228">
        <v>33</v>
      </c>
      <c r="AM4228">
        <v>437</v>
      </c>
      <c r="AN4228">
        <v>4050</v>
      </c>
      <c r="AO4228">
        <v>1768370</v>
      </c>
      <c r="AP4228">
        <v>11</v>
      </c>
      <c r="AQ4228">
        <v>589</v>
      </c>
      <c r="AR4228">
        <v>3865</v>
      </c>
      <c r="AS4228">
        <v>2279138</v>
      </c>
      <c r="AT4228">
        <f>163+54</f>
        <v>217</v>
      </c>
    </row>
    <row r="4229" spans="1:47" x14ac:dyDescent="0.2">
      <c r="A4229" s="51">
        <v>43445</v>
      </c>
      <c r="F4229">
        <v>85</v>
      </c>
      <c r="G4229">
        <v>142</v>
      </c>
      <c r="H4229">
        <v>4865</v>
      </c>
      <c r="I4229">
        <v>694930</v>
      </c>
      <c r="J4229">
        <v>173</v>
      </c>
      <c r="K4229">
        <v>169</v>
      </c>
      <c r="L4229">
        <v>4705</v>
      </c>
      <c r="M4229">
        <v>795145</v>
      </c>
      <c r="N4229">
        <v>420</v>
      </c>
      <c r="O4229">
        <v>198</v>
      </c>
      <c r="P4229">
        <v>4733</v>
      </c>
      <c r="Q4229">
        <v>937134</v>
      </c>
      <c r="R4229">
        <v>378</v>
      </c>
      <c r="S4229">
        <v>235</v>
      </c>
      <c r="T4229">
        <v>4580</v>
      </c>
      <c r="U4229">
        <v>1076300</v>
      </c>
      <c r="Z4229">
        <v>95</v>
      </c>
      <c r="AA4229">
        <v>300</v>
      </c>
      <c r="AB4229">
        <f>AC4229/AA4229</f>
        <v>4048</v>
      </c>
      <c r="AC4229">
        <v>1214400</v>
      </c>
      <c r="AD4229">
        <v>103</v>
      </c>
      <c r="AE4229">
        <v>332</v>
      </c>
      <c r="AF4229">
        <v>3977</v>
      </c>
      <c r="AG4229">
        <v>1358411</v>
      </c>
      <c r="AH4229">
        <v>59</v>
      </c>
      <c r="AI4229">
        <v>375</v>
      </c>
      <c r="AJ4229">
        <v>4105</v>
      </c>
      <c r="AK4229">
        <v>1541227</v>
      </c>
      <c r="AL4229">
        <v>18</v>
      </c>
      <c r="AM4229">
        <v>427</v>
      </c>
      <c r="AN4229">
        <v>4033</v>
      </c>
      <c r="AO4229">
        <v>1712067</v>
      </c>
      <c r="AP4229">
        <v>7</v>
      </c>
      <c r="AQ4229">
        <v>532</v>
      </c>
      <c r="AR4229">
        <v>3883</v>
      </c>
      <c r="AS4229">
        <v>2060989</v>
      </c>
      <c r="AT4229">
        <f>335+93</f>
        <v>428</v>
      </c>
      <c r="AU4229">
        <v>391</v>
      </c>
    </row>
    <row r="4230" spans="1:47" x14ac:dyDescent="0.2">
      <c r="A4230" s="51">
        <v>43452</v>
      </c>
      <c r="J4230">
        <v>180</v>
      </c>
      <c r="K4230">
        <v>166</v>
      </c>
      <c r="L4230">
        <v>4759</v>
      </c>
      <c r="M4230">
        <v>789994</v>
      </c>
      <c r="N4230">
        <v>303</v>
      </c>
      <c r="O4230">
        <v>202</v>
      </c>
      <c r="P4230">
        <v>4679</v>
      </c>
      <c r="Q4230">
        <v>945158</v>
      </c>
      <c r="R4230">
        <v>209</v>
      </c>
      <c r="S4230">
        <v>234</v>
      </c>
      <c r="T4230">
        <v>4586</v>
      </c>
      <c r="U4230">
        <v>1073124</v>
      </c>
      <c r="Z4230">
        <v>174</v>
      </c>
      <c r="AA4230">
        <v>306</v>
      </c>
      <c r="AB4230">
        <v>4225</v>
      </c>
      <c r="AC4230">
        <v>1298850</v>
      </c>
      <c r="AD4230">
        <v>185</v>
      </c>
      <c r="AE4230">
        <v>334</v>
      </c>
      <c r="AF4230">
        <v>4130</v>
      </c>
      <c r="AG4230">
        <v>1378420</v>
      </c>
      <c r="AH4230">
        <v>39</v>
      </c>
      <c r="AI4230">
        <v>369</v>
      </c>
      <c r="AJ4230">
        <v>3940</v>
      </c>
      <c r="AK4230">
        <v>1453860</v>
      </c>
      <c r="AL4230">
        <v>20</v>
      </c>
      <c r="AM4230">
        <v>406</v>
      </c>
      <c r="AN4230">
        <v>3865</v>
      </c>
      <c r="AO4230">
        <v>1611118</v>
      </c>
      <c r="AP4230">
        <v>11</v>
      </c>
      <c r="AQ4230">
        <v>580</v>
      </c>
      <c r="AR4230">
        <v>4028</v>
      </c>
      <c r="AS4230">
        <v>2334940</v>
      </c>
      <c r="AT4230">
        <f>89+95</f>
        <v>184</v>
      </c>
      <c r="AU4230">
        <v>396</v>
      </c>
    </row>
    <row r="4231" spans="1:47" x14ac:dyDescent="0.2">
      <c r="A4231" s="51"/>
    </row>
    <row r="4232" spans="1:47" x14ac:dyDescent="0.2">
      <c r="A4232" s="51"/>
    </row>
    <row r="4233" spans="1:47" x14ac:dyDescent="0.2">
      <c r="A4233" s="51">
        <v>43475</v>
      </c>
      <c r="J4233">
        <v>30</v>
      </c>
      <c r="K4233">
        <v>153</v>
      </c>
      <c r="L4233">
        <v>4700</v>
      </c>
      <c r="M4233">
        <v>719100</v>
      </c>
      <c r="N4233">
        <v>49</v>
      </c>
      <c r="O4233">
        <v>199</v>
      </c>
      <c r="P4233">
        <v>4750</v>
      </c>
      <c r="Q4233">
        <v>945250</v>
      </c>
      <c r="R4233">
        <v>151</v>
      </c>
      <c r="S4233">
        <v>235</v>
      </c>
      <c r="T4233">
        <v>4481</v>
      </c>
      <c r="U4233">
        <v>1054774</v>
      </c>
      <c r="V4233">
        <v>65</v>
      </c>
      <c r="W4233">
        <v>267</v>
      </c>
      <c r="X4233">
        <v>4266</v>
      </c>
      <c r="Y4233">
        <v>1139200</v>
      </c>
      <c r="Z4233">
        <v>37</v>
      </c>
      <c r="AA4233">
        <v>303</v>
      </c>
      <c r="AB4233">
        <v>4290</v>
      </c>
      <c r="AC4233">
        <v>1299680</v>
      </c>
      <c r="AD4233">
        <v>91</v>
      </c>
      <c r="AE4233">
        <v>336</v>
      </c>
      <c r="AF4233">
        <v>4296</v>
      </c>
      <c r="AG4233">
        <v>1443456</v>
      </c>
      <c r="AP4233">
        <v>2</v>
      </c>
      <c r="AQ4233">
        <v>475</v>
      </c>
      <c r="AR4233">
        <v>4050</v>
      </c>
      <c r="AS4233">
        <v>1923750</v>
      </c>
      <c r="AU4233">
        <f>43+296</f>
        <v>339</v>
      </c>
    </row>
    <row r="4234" spans="1:47" x14ac:dyDescent="0.2">
      <c r="A4234" s="51">
        <v>43480</v>
      </c>
      <c r="AL4234">
        <v>14</v>
      </c>
      <c r="AM4234">
        <v>470</v>
      </c>
      <c r="AN4234">
        <v>3900</v>
      </c>
      <c r="AO4234">
        <v>1833000</v>
      </c>
      <c r="AP4234">
        <v>1</v>
      </c>
      <c r="AQ4234">
        <v>828</v>
      </c>
      <c r="AR4234">
        <v>4140</v>
      </c>
      <c r="AS4234">
        <v>3427920</v>
      </c>
      <c r="AU4234">
        <v>45</v>
      </c>
    </row>
    <row r="4235" spans="1:47" x14ac:dyDescent="0.2">
      <c r="A4235" s="51">
        <v>43482</v>
      </c>
      <c r="B4235">
        <v>12</v>
      </c>
      <c r="C4235">
        <v>111</v>
      </c>
      <c r="D4235">
        <v>4400</v>
      </c>
      <c r="E4235">
        <v>488400</v>
      </c>
      <c r="F4235">
        <v>24</v>
      </c>
      <c r="G4235">
        <v>136</v>
      </c>
      <c r="H4235">
        <v>4650</v>
      </c>
      <c r="I4235">
        <v>632400</v>
      </c>
      <c r="J4235">
        <v>69</v>
      </c>
      <c r="K4235">
        <v>164</v>
      </c>
      <c r="L4235">
        <v>4633</v>
      </c>
      <c r="M4235">
        <v>763727</v>
      </c>
      <c r="N4235">
        <v>5</v>
      </c>
      <c r="O4235">
        <v>182</v>
      </c>
      <c r="P4235">
        <v>4350</v>
      </c>
      <c r="Q4235">
        <v>791700</v>
      </c>
      <c r="R4235">
        <v>84</v>
      </c>
      <c r="S4235">
        <v>242</v>
      </c>
      <c r="T4235">
        <v>4600</v>
      </c>
      <c r="U4235">
        <v>1115500</v>
      </c>
      <c r="V4235">
        <v>181</v>
      </c>
      <c r="W4235">
        <v>266</v>
      </c>
      <c r="X4235">
        <v>4325</v>
      </c>
      <c r="Y4235">
        <v>1152039</v>
      </c>
      <c r="Z4235">
        <v>96</v>
      </c>
      <c r="AA4235">
        <v>298</v>
      </c>
      <c r="AB4235">
        <v>4132</v>
      </c>
      <c r="AC4235">
        <v>1231336</v>
      </c>
      <c r="AD4235">
        <v>34</v>
      </c>
      <c r="AE4235">
        <v>354</v>
      </c>
      <c r="AF4235">
        <v>4150</v>
      </c>
      <c r="AG4235">
        <v>1469100</v>
      </c>
      <c r="AH4235">
        <v>78</v>
      </c>
      <c r="AI4235">
        <v>378</v>
      </c>
      <c r="AJ4235">
        <v>4080</v>
      </c>
      <c r="AK4235">
        <v>1543056</v>
      </c>
      <c r="AL4235">
        <v>38</v>
      </c>
      <c r="AM4235">
        <v>422</v>
      </c>
      <c r="AN4235">
        <v>3960</v>
      </c>
      <c r="AO4235">
        <v>1673760</v>
      </c>
      <c r="AP4235">
        <v>6</v>
      </c>
      <c r="AQ4235">
        <v>716</v>
      </c>
      <c r="AR4235">
        <v>3724</v>
      </c>
      <c r="AS4235">
        <v>2666384</v>
      </c>
    </row>
    <row r="4236" spans="1:47" x14ac:dyDescent="0.2">
      <c r="A4236" s="51">
        <v>43487</v>
      </c>
      <c r="AL4236">
        <v>30</v>
      </c>
      <c r="AM4236">
        <v>449</v>
      </c>
      <c r="AN4236">
        <v>4000</v>
      </c>
      <c r="AO4236">
        <v>1798000</v>
      </c>
      <c r="AU4236">
        <v>4</v>
      </c>
    </row>
    <row r="4237" spans="1:47" x14ac:dyDescent="0.2">
      <c r="A4237" s="51">
        <v>43489</v>
      </c>
      <c r="J4237">
        <v>90</v>
      </c>
      <c r="K4237">
        <v>169</v>
      </c>
      <c r="L4237">
        <v>4360</v>
      </c>
      <c r="M4237">
        <v>737712</v>
      </c>
      <c r="N4237">
        <v>121</v>
      </c>
      <c r="O4237">
        <v>204</v>
      </c>
      <c r="P4237">
        <v>4375</v>
      </c>
      <c r="Q4237">
        <v>893958</v>
      </c>
      <c r="R4237">
        <v>195</v>
      </c>
      <c r="S4237">
        <v>236</v>
      </c>
      <c r="T4237">
        <v>4566</v>
      </c>
      <c r="U4237">
        <v>1081285</v>
      </c>
      <c r="V4237">
        <v>20</v>
      </c>
      <c r="W4237">
        <v>268</v>
      </c>
      <c r="X4237">
        <v>4400</v>
      </c>
      <c r="Y4237">
        <v>1179200</v>
      </c>
      <c r="Z4237">
        <v>96</v>
      </c>
      <c r="AA4237">
        <v>301</v>
      </c>
      <c r="AB4237">
        <v>4096</v>
      </c>
      <c r="AC4237">
        <v>1233715</v>
      </c>
      <c r="AD4237">
        <v>19</v>
      </c>
      <c r="AE4237">
        <v>337</v>
      </c>
      <c r="AF4237">
        <v>4060</v>
      </c>
      <c r="AG4237">
        <v>1368220</v>
      </c>
      <c r="AH4237">
        <v>36</v>
      </c>
      <c r="AI4237">
        <v>376</v>
      </c>
      <c r="AJ4237">
        <v>4210</v>
      </c>
      <c r="AK4237">
        <v>1585065</v>
      </c>
      <c r="AL4237">
        <v>32</v>
      </c>
      <c r="AM4237">
        <v>421</v>
      </c>
      <c r="AN4237">
        <v>3930</v>
      </c>
      <c r="AO4237">
        <v>1654530</v>
      </c>
      <c r="AP4237">
        <v>3</v>
      </c>
      <c r="AQ4237">
        <v>639</v>
      </c>
      <c r="AR4237">
        <v>3726</v>
      </c>
      <c r="AS4237">
        <v>2382582</v>
      </c>
      <c r="AT4237">
        <f>31+23</f>
        <v>54</v>
      </c>
      <c r="AU4237">
        <f>16+11+3+15+5+18+43+21+44+35+66+29+31+113+120+75+4+5+61+5+50+60+10+1+5</f>
        <v>846</v>
      </c>
    </row>
    <row r="4238" spans="1:47" x14ac:dyDescent="0.2">
      <c r="A4238" s="51">
        <v>43494</v>
      </c>
      <c r="AP4238">
        <v>71</v>
      </c>
      <c r="AQ4238">
        <v>492</v>
      </c>
      <c r="AR4238">
        <v>4052</v>
      </c>
      <c r="AS4238">
        <v>1993584</v>
      </c>
      <c r="AU4238">
        <v>9</v>
      </c>
    </row>
    <row r="4239" spans="1:47" x14ac:dyDescent="0.2">
      <c r="A4239" s="51">
        <v>43496</v>
      </c>
      <c r="AP4239">
        <v>2</v>
      </c>
      <c r="AQ4239">
        <v>529</v>
      </c>
      <c r="AR4239">
        <v>4000</v>
      </c>
      <c r="AS4239">
        <v>2116000</v>
      </c>
      <c r="AU4239">
        <v>3</v>
      </c>
    </row>
    <row r="4240" spans="1:47" x14ac:dyDescent="0.2">
      <c r="A4240" s="51">
        <v>43473</v>
      </c>
      <c r="F4240">
        <v>46</v>
      </c>
      <c r="G4240">
        <v>142</v>
      </c>
      <c r="H4240">
        <v>4500</v>
      </c>
      <c r="I4240">
        <v>651505</v>
      </c>
      <c r="J4240">
        <v>47</v>
      </c>
      <c r="K4240">
        <v>174</v>
      </c>
      <c r="L4240">
        <v>4600</v>
      </c>
      <c r="M4240">
        <v>800400</v>
      </c>
      <c r="N4240">
        <v>232</v>
      </c>
      <c r="O4240">
        <v>197</v>
      </c>
      <c r="P4240">
        <v>4501</v>
      </c>
      <c r="Q4240">
        <v>886697</v>
      </c>
      <c r="R4240">
        <v>229</v>
      </c>
      <c r="S4240">
        <v>229</v>
      </c>
      <c r="T4240">
        <v>4438</v>
      </c>
      <c r="U4240">
        <v>1016302</v>
      </c>
      <c r="V4240">
        <v>20</v>
      </c>
      <c r="W4240">
        <v>279</v>
      </c>
      <c r="X4240">
        <v>4150</v>
      </c>
      <c r="Y4240">
        <v>1157435</v>
      </c>
      <c r="AL4240">
        <v>13</v>
      </c>
      <c r="AM4240">
        <v>444</v>
      </c>
      <c r="AN4240">
        <v>4000</v>
      </c>
      <c r="AO4240">
        <v>1724925</v>
      </c>
      <c r="AT4240">
        <f>128</f>
        <v>128</v>
      </c>
      <c r="AU4240">
        <v>269</v>
      </c>
    </row>
    <row r="4241" spans="1:47" x14ac:dyDescent="0.2">
      <c r="A4241" s="51">
        <v>43480</v>
      </c>
      <c r="J4241">
        <v>108</v>
      </c>
      <c r="K4241">
        <v>160</v>
      </c>
      <c r="L4241">
        <v>4580</v>
      </c>
      <c r="M4241">
        <v>732800</v>
      </c>
      <c r="N4241">
        <v>310</v>
      </c>
      <c r="O4241">
        <v>199</v>
      </c>
      <c r="P4241">
        <v>4508</v>
      </c>
      <c r="Q4241">
        <v>897092</v>
      </c>
      <c r="R4241">
        <v>145</v>
      </c>
      <c r="S4241">
        <v>239</v>
      </c>
      <c r="T4241">
        <v>4528</v>
      </c>
      <c r="U4241">
        <v>1082192</v>
      </c>
      <c r="V4241">
        <v>42</v>
      </c>
      <c r="W4241">
        <v>264</v>
      </c>
      <c r="X4241">
        <v>4300</v>
      </c>
      <c r="Y4241">
        <v>1133943</v>
      </c>
      <c r="Z4241">
        <v>98</v>
      </c>
      <c r="AA4241">
        <v>303</v>
      </c>
      <c r="AB4241">
        <v>4052</v>
      </c>
      <c r="AC4241">
        <v>1250822</v>
      </c>
      <c r="AD4241">
        <v>30</v>
      </c>
      <c r="AE4241">
        <v>325</v>
      </c>
      <c r="AF4241">
        <v>4030</v>
      </c>
      <c r="AG4241">
        <v>1312723</v>
      </c>
      <c r="AH4241">
        <v>18</v>
      </c>
      <c r="AI4241">
        <v>375</v>
      </c>
      <c r="AJ4241">
        <v>4240</v>
      </c>
      <c r="AK4241">
        <v>1589529</v>
      </c>
      <c r="AL4241">
        <v>33</v>
      </c>
      <c r="AM4241">
        <v>422</v>
      </c>
      <c r="AN4241">
        <v>4037</v>
      </c>
      <c r="AO4241">
        <v>1756885</v>
      </c>
      <c r="AP4241">
        <v>7</v>
      </c>
      <c r="AQ4241">
        <v>666</v>
      </c>
      <c r="AR4241">
        <v>4158</v>
      </c>
      <c r="AS4241">
        <v>2709129</v>
      </c>
      <c r="AT4241">
        <f>246+54</f>
        <v>300</v>
      </c>
      <c r="AU4241">
        <v>354</v>
      </c>
    </row>
    <row r="4242" spans="1:47" x14ac:dyDescent="0.2">
      <c r="A4242" s="51">
        <v>43487</v>
      </c>
      <c r="J4242">
        <v>155</v>
      </c>
      <c r="K4242">
        <v>172</v>
      </c>
      <c r="L4242">
        <v>4403</v>
      </c>
      <c r="M4242">
        <v>757316</v>
      </c>
      <c r="N4242">
        <v>442</v>
      </c>
      <c r="O4242">
        <v>202</v>
      </c>
      <c r="P4242">
        <v>4403</v>
      </c>
      <c r="Q4242">
        <v>889406</v>
      </c>
      <c r="R4242">
        <v>111</v>
      </c>
      <c r="S4242">
        <v>236</v>
      </c>
      <c r="T4242">
        <v>4320</v>
      </c>
      <c r="U4242">
        <v>1019520</v>
      </c>
      <c r="Z4242">
        <v>116</v>
      </c>
      <c r="AA4242">
        <v>309</v>
      </c>
      <c r="AB4242">
        <v>4087</v>
      </c>
      <c r="AC4242">
        <v>1262883</v>
      </c>
      <c r="AD4242">
        <v>80</v>
      </c>
      <c r="AE4242">
        <v>332</v>
      </c>
      <c r="AF4242">
        <v>3950</v>
      </c>
      <c r="AG4242">
        <v>1311400</v>
      </c>
      <c r="AH4242">
        <v>97</v>
      </c>
      <c r="AI4242">
        <v>381</v>
      </c>
      <c r="AJ4242">
        <v>4033</v>
      </c>
      <c r="AK4242">
        <v>1534791</v>
      </c>
      <c r="AL4242">
        <v>117</v>
      </c>
      <c r="AM4242">
        <v>421</v>
      </c>
      <c r="AN4242">
        <v>3994</v>
      </c>
      <c r="AO4242">
        <v>1689508</v>
      </c>
      <c r="AP4242">
        <v>6</v>
      </c>
      <c r="AQ4242">
        <v>614</v>
      </c>
      <c r="AR4242">
        <v>4070</v>
      </c>
      <c r="AS4242">
        <v>2492397</v>
      </c>
      <c r="AT4242">
        <v>152</v>
      </c>
      <c r="AU4242">
        <v>269</v>
      </c>
    </row>
    <row r="4243" spans="1:47" x14ac:dyDescent="0.2">
      <c r="A4243" s="51">
        <v>43494</v>
      </c>
      <c r="B4243">
        <v>3</v>
      </c>
      <c r="C4243">
        <v>129</v>
      </c>
      <c r="D4243">
        <v>3750</v>
      </c>
      <c r="E4243">
        <v>485000</v>
      </c>
      <c r="J4243">
        <v>42</v>
      </c>
      <c r="K4243">
        <v>158</v>
      </c>
      <c r="L4243">
        <v>4233</v>
      </c>
      <c r="M4243">
        <v>668814</v>
      </c>
      <c r="N4243">
        <v>134</v>
      </c>
      <c r="O4243">
        <v>210</v>
      </c>
      <c r="P4243">
        <v>4291</v>
      </c>
      <c r="Q4243">
        <v>910830</v>
      </c>
      <c r="R4243">
        <v>176</v>
      </c>
      <c r="S4243">
        <v>232</v>
      </c>
      <c r="T4243">
        <v>4344</v>
      </c>
      <c r="U4243">
        <v>1007808</v>
      </c>
      <c r="Z4243">
        <v>150</v>
      </c>
      <c r="AA4243">
        <v>296</v>
      </c>
      <c r="AB4243">
        <v>4012</v>
      </c>
      <c r="AC4243">
        <v>1184256</v>
      </c>
      <c r="AD4243">
        <v>26</v>
      </c>
      <c r="AE4243">
        <v>338</v>
      </c>
      <c r="AF4243">
        <v>3907</v>
      </c>
      <c r="AG4243">
        <v>1320556</v>
      </c>
      <c r="AH4243">
        <v>68</v>
      </c>
      <c r="AI4243">
        <v>390</v>
      </c>
      <c r="AJ4243">
        <v>3922</v>
      </c>
      <c r="AK4243">
        <v>1528346</v>
      </c>
      <c r="AL4243">
        <v>15</v>
      </c>
      <c r="AM4243">
        <v>418</v>
      </c>
      <c r="AN4243">
        <v>3880</v>
      </c>
      <c r="AO4243">
        <v>1622875</v>
      </c>
      <c r="AP4243">
        <v>8</v>
      </c>
      <c r="AQ4243">
        <v>651</v>
      </c>
      <c r="AR4243">
        <v>3699</v>
      </c>
      <c r="AS4243">
        <v>2405550</v>
      </c>
      <c r="AT4243">
        <v>84</v>
      </c>
      <c r="AU4243">
        <v>293</v>
      </c>
    </row>
    <row r="4244" spans="1:47" x14ac:dyDescent="0.2">
      <c r="A4244" s="51"/>
      <c r="AL4244">
        <v>30</v>
      </c>
      <c r="AM4244">
        <v>443</v>
      </c>
      <c r="AN4244">
        <v>3907</v>
      </c>
      <c r="AO4244">
        <v>1724693</v>
      </c>
    </row>
    <row r="4245" spans="1:47" x14ac:dyDescent="0.2">
      <c r="A4245" s="51"/>
    </row>
    <row r="4246" spans="1:47" x14ac:dyDescent="0.2">
      <c r="A4246" s="51">
        <v>43501</v>
      </c>
      <c r="AL4246">
        <v>56</v>
      </c>
      <c r="AM4246">
        <v>444</v>
      </c>
      <c r="AN4246">
        <v>3990</v>
      </c>
      <c r="AO4246">
        <v>1771560</v>
      </c>
    </row>
    <row r="4247" spans="1:47" x14ac:dyDescent="0.2">
      <c r="A4247" s="51">
        <v>43503</v>
      </c>
      <c r="B4247">
        <v>33</v>
      </c>
      <c r="C4247">
        <v>128</v>
      </c>
      <c r="D4247">
        <v>4800</v>
      </c>
      <c r="E4247">
        <v>614400</v>
      </c>
      <c r="N4247">
        <v>20</v>
      </c>
      <c r="O4247">
        <v>218</v>
      </c>
      <c r="P4247">
        <v>4500</v>
      </c>
      <c r="Q4247">
        <v>981000</v>
      </c>
      <c r="R4247">
        <v>47</v>
      </c>
      <c r="S4247">
        <v>227</v>
      </c>
      <c r="T4247">
        <v>4525</v>
      </c>
      <c r="U4247">
        <v>1027175</v>
      </c>
      <c r="V4247">
        <v>45</v>
      </c>
      <c r="W4247">
        <v>254</v>
      </c>
      <c r="X4247">
        <v>4400</v>
      </c>
      <c r="Y4247">
        <v>1119800</v>
      </c>
      <c r="Z4247">
        <v>4</v>
      </c>
      <c r="AA4247">
        <v>284</v>
      </c>
      <c r="AB4247">
        <v>4140</v>
      </c>
      <c r="AC4247">
        <v>1175700</v>
      </c>
      <c r="AD4247">
        <v>18</v>
      </c>
      <c r="AE4247">
        <v>330</v>
      </c>
      <c r="AF4247">
        <v>4060</v>
      </c>
      <c r="AG4247">
        <v>1339800</v>
      </c>
      <c r="AT4247">
        <v>21</v>
      </c>
      <c r="AU4247">
        <f>66+176</f>
        <v>242</v>
      </c>
    </row>
    <row r="4248" spans="1:47" x14ac:dyDescent="0.2">
      <c r="A4248" s="51">
        <v>43508</v>
      </c>
      <c r="AL4248">
        <v>8</v>
      </c>
      <c r="AM4248">
        <v>445</v>
      </c>
      <c r="AN4248">
        <v>3860</v>
      </c>
      <c r="AO4248">
        <v>1717700</v>
      </c>
      <c r="AT4248">
        <v>2</v>
      </c>
    </row>
    <row r="4249" spans="1:47" x14ac:dyDescent="0.2">
      <c r="A4249" s="51">
        <v>43510</v>
      </c>
      <c r="B4249">
        <v>16</v>
      </c>
      <c r="C4249">
        <v>126</v>
      </c>
      <c r="D4249">
        <v>4700</v>
      </c>
      <c r="E4249">
        <v>592200</v>
      </c>
      <c r="F4249">
        <v>30</v>
      </c>
      <c r="G4249">
        <v>149</v>
      </c>
      <c r="H4249">
        <v>4550</v>
      </c>
      <c r="I4249">
        <v>677950</v>
      </c>
      <c r="J4249">
        <v>89</v>
      </c>
      <c r="K4249">
        <v>167</v>
      </c>
      <c r="L4249">
        <v>5012</v>
      </c>
      <c r="M4249">
        <v>838340</v>
      </c>
      <c r="N4249">
        <v>95</v>
      </c>
      <c r="O4249">
        <v>197</v>
      </c>
      <c r="P4249">
        <v>4650</v>
      </c>
      <c r="Q4249">
        <v>919770</v>
      </c>
      <c r="R4249">
        <v>121</v>
      </c>
      <c r="S4249">
        <v>233</v>
      </c>
      <c r="T4249">
        <v>4658</v>
      </c>
      <c r="U4249">
        <v>1085391</v>
      </c>
      <c r="V4249">
        <v>6</v>
      </c>
      <c r="W4249">
        <v>251</v>
      </c>
      <c r="X4249">
        <v>4550</v>
      </c>
      <c r="Y4249">
        <v>1142050</v>
      </c>
      <c r="Z4249">
        <v>97</v>
      </c>
      <c r="AA4249">
        <v>300</v>
      </c>
      <c r="AB4249">
        <v>4332</v>
      </c>
      <c r="AC4249">
        <v>1269600</v>
      </c>
      <c r="AD4249">
        <v>34</v>
      </c>
      <c r="AE4249">
        <v>348</v>
      </c>
      <c r="AF4249">
        <v>4073</v>
      </c>
      <c r="AG4249">
        <v>1418877</v>
      </c>
      <c r="AH4249">
        <v>35</v>
      </c>
      <c r="AI4249">
        <v>389</v>
      </c>
      <c r="AJ4249">
        <v>4230</v>
      </c>
      <c r="AK4249">
        <v>1647585</v>
      </c>
      <c r="AP4249">
        <v>1</v>
      </c>
      <c r="AQ4249">
        <v>654</v>
      </c>
      <c r="AR4249">
        <v>4000</v>
      </c>
      <c r="AS4249">
        <v>2616000</v>
      </c>
      <c r="AT4249">
        <f>22</f>
        <v>22</v>
      </c>
      <c r="AU4249">
        <f>126+264</f>
        <v>390</v>
      </c>
    </row>
    <row r="4250" spans="1:47" x14ac:dyDescent="0.2">
      <c r="A4250" s="51">
        <v>43515</v>
      </c>
    </row>
    <row r="4251" spans="1:47" x14ac:dyDescent="0.2">
      <c r="A4251" s="51">
        <v>43517</v>
      </c>
      <c r="F4251">
        <v>23</v>
      </c>
      <c r="G4251">
        <v>134</v>
      </c>
      <c r="H4251">
        <v>4600</v>
      </c>
      <c r="I4251">
        <v>616400</v>
      </c>
      <c r="J4251">
        <v>30</v>
      </c>
      <c r="K4251">
        <v>162</v>
      </c>
      <c r="L4251">
        <v>4900</v>
      </c>
      <c r="M4251">
        <v>793800</v>
      </c>
      <c r="N4251">
        <v>116</v>
      </c>
      <c r="O4251">
        <v>199</v>
      </c>
      <c r="P4251">
        <v>4641</v>
      </c>
      <c r="Q4251">
        <v>926012</v>
      </c>
      <c r="R4251">
        <v>47</v>
      </c>
      <c r="S4251">
        <v>235</v>
      </c>
      <c r="T4251">
        <v>4625</v>
      </c>
      <c r="U4251">
        <v>1086875</v>
      </c>
      <c r="V4251">
        <v>20</v>
      </c>
      <c r="W4251">
        <v>277</v>
      </c>
      <c r="X4251">
        <v>4400</v>
      </c>
      <c r="Y4251">
        <v>1218800</v>
      </c>
      <c r="Z4251">
        <v>54</v>
      </c>
      <c r="AA4251">
        <v>300</v>
      </c>
      <c r="AB4251">
        <v>4300</v>
      </c>
      <c r="AC4251">
        <v>1291433</v>
      </c>
      <c r="AD4251">
        <v>102</v>
      </c>
      <c r="AE4251">
        <v>338</v>
      </c>
      <c r="AF4251">
        <v>4233</v>
      </c>
      <c r="AG4251">
        <v>1431572</v>
      </c>
      <c r="AH4251">
        <v>36</v>
      </c>
      <c r="AI4251">
        <v>368</v>
      </c>
      <c r="AJ4251">
        <v>4190</v>
      </c>
      <c r="AK4251">
        <v>1541920</v>
      </c>
      <c r="AP4251">
        <v>11</v>
      </c>
      <c r="AQ4251">
        <v>652</v>
      </c>
      <c r="AR4251">
        <v>3869</v>
      </c>
      <c r="AS4251">
        <v>2524757</v>
      </c>
      <c r="AU4251">
        <f>170+392</f>
        <v>562</v>
      </c>
    </row>
    <row r="4252" spans="1:47" x14ac:dyDescent="0.2">
      <c r="A4252" s="51">
        <v>43522</v>
      </c>
      <c r="AU4252">
        <v>1</v>
      </c>
    </row>
    <row r="4253" spans="1:47" x14ac:dyDescent="0.2">
      <c r="A4253" s="51">
        <v>43524</v>
      </c>
      <c r="F4253">
        <v>49</v>
      </c>
      <c r="G4253">
        <v>143</v>
      </c>
      <c r="H4253">
        <v>5200</v>
      </c>
      <c r="I4253">
        <v>746200</v>
      </c>
      <c r="J4253">
        <v>14</v>
      </c>
      <c r="K4253">
        <v>179</v>
      </c>
      <c r="L4253">
        <v>4700</v>
      </c>
      <c r="M4253">
        <v>841300</v>
      </c>
      <c r="N4253">
        <v>105</v>
      </c>
      <c r="O4253">
        <v>196</v>
      </c>
      <c r="P4253">
        <v>4810</v>
      </c>
      <c r="Q4253">
        <v>944684</v>
      </c>
      <c r="R4253">
        <v>45</v>
      </c>
      <c r="S4253">
        <v>230</v>
      </c>
      <c r="T4253">
        <v>4875</v>
      </c>
      <c r="U4253">
        <v>1121250</v>
      </c>
      <c r="V4253">
        <v>21</v>
      </c>
      <c r="W4253">
        <v>268</v>
      </c>
      <c r="X4253">
        <v>4400</v>
      </c>
      <c r="Y4253">
        <v>1179200</v>
      </c>
      <c r="Z4253">
        <v>21</v>
      </c>
      <c r="AA4253">
        <v>309</v>
      </c>
      <c r="AB4253">
        <v>4360</v>
      </c>
      <c r="AC4253">
        <v>1347240</v>
      </c>
      <c r="AD4253">
        <v>72</v>
      </c>
      <c r="AE4253">
        <v>328</v>
      </c>
      <c r="AF4253">
        <v>4355</v>
      </c>
      <c r="AG4253">
        <v>1430617</v>
      </c>
      <c r="AH4253">
        <v>17</v>
      </c>
      <c r="AI4253">
        <v>373</v>
      </c>
      <c r="AJ4253">
        <v>4280</v>
      </c>
      <c r="AK4253">
        <v>1596440</v>
      </c>
      <c r="AP4253">
        <v>3</v>
      </c>
      <c r="AQ4253">
        <v>729</v>
      </c>
      <c r="AR4253">
        <v>3873</v>
      </c>
      <c r="AS4253">
        <v>2824951</v>
      </c>
      <c r="AU4253">
        <v>248</v>
      </c>
    </row>
    <row r="4254" spans="1:47" x14ac:dyDescent="0.2">
      <c r="A4254" s="51">
        <v>43501</v>
      </c>
      <c r="F4254">
        <v>23</v>
      </c>
      <c r="G4254">
        <v>137</v>
      </c>
      <c r="H4254">
        <v>4400</v>
      </c>
      <c r="I4254">
        <v>611800</v>
      </c>
      <c r="J4254">
        <v>75</v>
      </c>
      <c r="K4254">
        <v>173</v>
      </c>
      <c r="L4254">
        <v>4533</v>
      </c>
      <c r="M4254">
        <v>801509</v>
      </c>
      <c r="N4254">
        <v>167</v>
      </c>
      <c r="O4254">
        <v>199</v>
      </c>
      <c r="P4254">
        <v>4344</v>
      </c>
      <c r="Q4254">
        <v>884356</v>
      </c>
      <c r="R4254">
        <v>123</v>
      </c>
      <c r="S4254">
        <v>229</v>
      </c>
      <c r="T4254">
        <v>4386</v>
      </c>
      <c r="U4254">
        <v>1027294</v>
      </c>
      <c r="V4254">
        <v>59</v>
      </c>
      <c r="W4254">
        <v>259</v>
      </c>
      <c r="X4254">
        <v>4315</v>
      </c>
      <c r="Y4254">
        <v>1143485</v>
      </c>
      <c r="Z4254">
        <v>56</v>
      </c>
      <c r="AA4254">
        <v>298</v>
      </c>
      <c r="AB4254">
        <v>4067</v>
      </c>
      <c r="AC4254">
        <v>1213334</v>
      </c>
      <c r="AH4254">
        <v>52</v>
      </c>
      <c r="AI4254">
        <v>384</v>
      </c>
      <c r="AJ4254">
        <v>4017</v>
      </c>
      <c r="AK4254">
        <v>1542436</v>
      </c>
      <c r="AL4254">
        <v>1</v>
      </c>
      <c r="AM4254">
        <v>442</v>
      </c>
      <c r="AN4254">
        <v>4017</v>
      </c>
      <c r="AO4254">
        <v>1542438</v>
      </c>
      <c r="AP4254">
        <v>7</v>
      </c>
      <c r="AQ4254">
        <v>524</v>
      </c>
      <c r="AR4254">
        <v>3790</v>
      </c>
      <c r="AS4254">
        <v>1980940</v>
      </c>
      <c r="AT4254">
        <f>59+64</f>
        <v>123</v>
      </c>
      <c r="AU4254">
        <v>161</v>
      </c>
    </row>
    <row r="4255" spans="1:47" x14ac:dyDescent="0.2">
      <c r="A4255" s="51">
        <v>43508</v>
      </c>
      <c r="F4255">
        <v>40</v>
      </c>
      <c r="G4255">
        <v>143</v>
      </c>
      <c r="H4255">
        <v>4450</v>
      </c>
      <c r="I4255">
        <v>636350</v>
      </c>
      <c r="J4255">
        <v>52</v>
      </c>
      <c r="K4255">
        <v>167</v>
      </c>
      <c r="L4255">
        <v>4467</v>
      </c>
      <c r="M4255">
        <v>740340</v>
      </c>
      <c r="N4255">
        <v>121</v>
      </c>
      <c r="O4255">
        <v>200</v>
      </c>
      <c r="P4255">
        <v>4583</v>
      </c>
      <c r="Q4255">
        <v>923526</v>
      </c>
      <c r="R4255">
        <v>71</v>
      </c>
      <c r="S4255">
        <v>231</v>
      </c>
      <c r="T4255">
        <v>4433</v>
      </c>
      <c r="U4255">
        <v>1024023</v>
      </c>
      <c r="Z4255">
        <v>45</v>
      </c>
      <c r="AA4255">
        <v>305</v>
      </c>
      <c r="AB4255">
        <v>4143</v>
      </c>
      <c r="AC4255">
        <v>1284917</v>
      </c>
      <c r="AD4255">
        <v>66</v>
      </c>
      <c r="AE4255">
        <v>326</v>
      </c>
      <c r="AF4255">
        <v>4165</v>
      </c>
      <c r="AG4255">
        <v>1361528</v>
      </c>
      <c r="AP4255">
        <v>6</v>
      </c>
      <c r="AQ4255">
        <v>710</v>
      </c>
      <c r="AR4255">
        <v>3820</v>
      </c>
      <c r="AS4255">
        <v>2706287</v>
      </c>
      <c r="AT4255">
        <f>53+66+22</f>
        <v>141</v>
      </c>
      <c r="AU4255">
        <f>201</f>
        <v>201</v>
      </c>
    </row>
    <row r="4256" spans="1:47" x14ac:dyDescent="0.2">
      <c r="A4256" s="51">
        <v>43515</v>
      </c>
      <c r="J4256">
        <v>38</v>
      </c>
      <c r="K4256">
        <v>178</v>
      </c>
      <c r="L4256">
        <v>4590</v>
      </c>
      <c r="M4256">
        <v>817020</v>
      </c>
      <c r="N4256">
        <v>130</v>
      </c>
      <c r="O4256">
        <v>192</v>
      </c>
      <c r="P4256">
        <v>4669</v>
      </c>
      <c r="Q4256">
        <v>896448</v>
      </c>
      <c r="R4256">
        <v>96</v>
      </c>
      <c r="S4256">
        <v>240</v>
      </c>
      <c r="T4256">
        <v>4634</v>
      </c>
      <c r="U4256">
        <v>1106168</v>
      </c>
      <c r="V4256">
        <v>29</v>
      </c>
      <c r="W4256">
        <v>250</v>
      </c>
      <c r="X4256">
        <v>4450</v>
      </c>
      <c r="Y4256">
        <v>1110646</v>
      </c>
      <c r="Z4256">
        <v>65</v>
      </c>
      <c r="AA4256">
        <v>306</v>
      </c>
      <c r="AB4256">
        <v>4026</v>
      </c>
      <c r="AC4256">
        <v>1231956</v>
      </c>
      <c r="AH4256">
        <v>32</v>
      </c>
      <c r="AI4256">
        <v>384</v>
      </c>
      <c r="AJ4256">
        <v>4230</v>
      </c>
      <c r="AK4256">
        <v>1623732</v>
      </c>
      <c r="AP4256">
        <v>8</v>
      </c>
      <c r="AQ4256">
        <v>600</v>
      </c>
      <c r="AR4256">
        <v>3844</v>
      </c>
      <c r="AS4256">
        <v>2304500</v>
      </c>
      <c r="AT4256">
        <f>154+44</f>
        <v>198</v>
      </c>
      <c r="AU4256">
        <v>192</v>
      </c>
    </row>
    <row r="4257" spans="1:47" x14ac:dyDescent="0.2">
      <c r="A4257" s="51">
        <v>43522</v>
      </c>
      <c r="F4257">
        <v>23</v>
      </c>
      <c r="G4257">
        <v>136</v>
      </c>
      <c r="H4257">
        <v>4500</v>
      </c>
      <c r="I4257">
        <v>616887</v>
      </c>
      <c r="J4257">
        <v>121</v>
      </c>
      <c r="K4257">
        <v>167</v>
      </c>
      <c r="L4257">
        <v>4556</v>
      </c>
      <c r="M4257">
        <v>760852</v>
      </c>
      <c r="N4257">
        <v>151</v>
      </c>
      <c r="O4257">
        <v>200</v>
      </c>
      <c r="P4257">
        <v>4664</v>
      </c>
      <c r="Q4257">
        <v>937398</v>
      </c>
      <c r="R4257">
        <v>151</v>
      </c>
      <c r="S4257">
        <v>239</v>
      </c>
      <c r="T4257">
        <v>4624</v>
      </c>
      <c r="U4257">
        <v>1107010</v>
      </c>
      <c r="Z4257">
        <v>46</v>
      </c>
      <c r="AA4257">
        <v>310</v>
      </c>
      <c r="AB4257">
        <v>4158</v>
      </c>
      <c r="AC4257">
        <v>1288980</v>
      </c>
      <c r="AD4257">
        <v>40</v>
      </c>
      <c r="AE4257">
        <v>348</v>
      </c>
      <c r="AF4257">
        <v>4065</v>
      </c>
      <c r="AG4257">
        <v>1414620</v>
      </c>
      <c r="AL4257">
        <v>48</v>
      </c>
      <c r="AM4257">
        <v>400</v>
      </c>
      <c r="AN4257">
        <v>4133</v>
      </c>
      <c r="AO4257">
        <v>1653673</v>
      </c>
      <c r="AP4257">
        <v>3</v>
      </c>
      <c r="AQ4257">
        <v>586</v>
      </c>
      <c r="AR4257">
        <v>4093</v>
      </c>
      <c r="AS4257">
        <v>2399280</v>
      </c>
      <c r="AT4257">
        <f>86</f>
        <v>86</v>
      </c>
      <c r="AU4257">
        <v>397</v>
      </c>
    </row>
    <row r="4258" spans="1:47" x14ac:dyDescent="0.2">
      <c r="A4258" s="51"/>
    </row>
    <row r="4259" spans="1:47" x14ac:dyDescent="0.2">
      <c r="A4259" s="51">
        <v>43529</v>
      </c>
      <c r="AP4259">
        <v>1</v>
      </c>
      <c r="AQ4259">
        <v>610</v>
      </c>
      <c r="AR4259">
        <v>2640</v>
      </c>
      <c r="AS4259">
        <v>1610400</v>
      </c>
      <c r="AU4259">
        <v>1</v>
      </c>
    </row>
    <row r="4260" spans="1:47" x14ac:dyDescent="0.2">
      <c r="A4260" s="51">
        <v>43531</v>
      </c>
      <c r="F4260">
        <v>31</v>
      </c>
      <c r="G4260">
        <v>135</v>
      </c>
      <c r="H4260">
        <v>5350</v>
      </c>
      <c r="I4260">
        <v>722250</v>
      </c>
      <c r="J4260">
        <v>72</v>
      </c>
      <c r="K4260">
        <v>166</v>
      </c>
      <c r="L4260">
        <v>4960</v>
      </c>
      <c r="M4260">
        <v>824352</v>
      </c>
      <c r="N4260">
        <v>163</v>
      </c>
      <c r="O4260">
        <v>195</v>
      </c>
      <c r="P4260">
        <v>4987</v>
      </c>
      <c r="Q4260">
        <v>974432</v>
      </c>
      <c r="R4260">
        <v>1</v>
      </c>
      <c r="S4260">
        <v>238</v>
      </c>
      <c r="T4260">
        <v>3500</v>
      </c>
      <c r="U4260">
        <v>833000</v>
      </c>
      <c r="Z4260">
        <v>72</v>
      </c>
      <c r="AA4260">
        <v>309</v>
      </c>
      <c r="AB4260">
        <v>4470</v>
      </c>
      <c r="AC4260">
        <v>1382347</v>
      </c>
      <c r="AD4260">
        <v>1</v>
      </c>
      <c r="AE4260">
        <v>348</v>
      </c>
      <c r="AF4260">
        <v>3900</v>
      </c>
      <c r="AG4260">
        <v>1357200</v>
      </c>
      <c r="AH4260">
        <v>17</v>
      </c>
      <c r="AI4260">
        <v>388</v>
      </c>
      <c r="AJ4260">
        <v>4260</v>
      </c>
      <c r="AK4260">
        <v>1652880</v>
      </c>
      <c r="AU4260">
        <f>90+267</f>
        <v>357</v>
      </c>
    </row>
    <row r="4261" spans="1:47" x14ac:dyDescent="0.2">
      <c r="A4261" s="51">
        <v>43536</v>
      </c>
    </row>
    <row r="4262" spans="1:47" x14ac:dyDescent="0.2">
      <c r="A4262" s="51">
        <v>43538</v>
      </c>
      <c r="F4262">
        <v>22</v>
      </c>
      <c r="G4262">
        <v>138</v>
      </c>
      <c r="H4262">
        <v>5000</v>
      </c>
      <c r="I4262">
        <v>690000</v>
      </c>
      <c r="J4262">
        <v>70</v>
      </c>
      <c r="K4262">
        <v>160</v>
      </c>
      <c r="L4262">
        <v>4890</v>
      </c>
      <c r="M4262">
        <v>784356</v>
      </c>
      <c r="N4262">
        <v>153</v>
      </c>
      <c r="O4262">
        <v>207</v>
      </c>
      <c r="P4262">
        <v>4918</v>
      </c>
      <c r="Q4262">
        <v>1019410</v>
      </c>
      <c r="R4262">
        <v>49</v>
      </c>
      <c r="S4262">
        <v>237</v>
      </c>
      <c r="T4262">
        <v>4883</v>
      </c>
      <c r="U4262">
        <v>1158977</v>
      </c>
      <c r="Z4262">
        <v>86</v>
      </c>
      <c r="AA4262">
        <v>298</v>
      </c>
      <c r="AB4262">
        <v>4584</v>
      </c>
      <c r="AC4262">
        <v>1366948</v>
      </c>
      <c r="AD4262">
        <v>20</v>
      </c>
      <c r="AE4262">
        <v>334</v>
      </c>
      <c r="AF4262">
        <v>4500</v>
      </c>
      <c r="AG4262">
        <v>1503000</v>
      </c>
      <c r="AP4262">
        <v>14</v>
      </c>
      <c r="AQ4262">
        <v>551</v>
      </c>
      <c r="AR4262">
        <v>4210</v>
      </c>
      <c r="AS4262">
        <v>2322867</v>
      </c>
      <c r="AT4262">
        <v>22</v>
      </c>
      <c r="AU4262">
        <f>106+330</f>
        <v>436</v>
      </c>
    </row>
    <row r="4263" spans="1:47" x14ac:dyDescent="0.2">
      <c r="A4263" s="51">
        <v>43543</v>
      </c>
    </row>
    <row r="4264" spans="1:47" x14ac:dyDescent="0.2">
      <c r="A4264" s="51">
        <v>43545</v>
      </c>
      <c r="B4264">
        <v>30</v>
      </c>
      <c r="C4264">
        <v>129</v>
      </c>
      <c r="D4264">
        <v>5400</v>
      </c>
      <c r="E4264">
        <v>696600</v>
      </c>
      <c r="F4264">
        <v>28</v>
      </c>
      <c r="G4264">
        <v>145</v>
      </c>
      <c r="H4264">
        <v>4783</v>
      </c>
      <c r="I4264">
        <v>693583</v>
      </c>
      <c r="J4264">
        <v>56</v>
      </c>
      <c r="K4264">
        <v>163</v>
      </c>
      <c r="L4264">
        <v>4990</v>
      </c>
      <c r="M4264">
        <v>815366</v>
      </c>
      <c r="N4264">
        <v>117</v>
      </c>
      <c r="O4264">
        <v>198</v>
      </c>
      <c r="P4264">
        <v>4933</v>
      </c>
      <c r="Q4264">
        <v>978444</v>
      </c>
      <c r="R4264">
        <v>20</v>
      </c>
      <c r="S4264">
        <v>269</v>
      </c>
      <c r="T4264">
        <v>4700</v>
      </c>
      <c r="U4264">
        <v>1123300</v>
      </c>
      <c r="V4264">
        <v>19</v>
      </c>
      <c r="W4264">
        <v>260</v>
      </c>
      <c r="X4264">
        <v>4760</v>
      </c>
      <c r="Y4264">
        <v>1237600</v>
      </c>
      <c r="Z4264">
        <v>100</v>
      </c>
      <c r="AA4264">
        <v>292</v>
      </c>
      <c r="AB4264">
        <v>4616</v>
      </c>
      <c r="AC4264">
        <v>1351564</v>
      </c>
      <c r="AD4264">
        <v>17</v>
      </c>
      <c r="AE4264">
        <v>337</v>
      </c>
      <c r="AF4264">
        <v>4620</v>
      </c>
      <c r="AG4264">
        <v>1556940</v>
      </c>
      <c r="AH4264">
        <v>19</v>
      </c>
      <c r="AI4264">
        <v>368</v>
      </c>
      <c r="AJ4264">
        <v>4420</v>
      </c>
      <c r="AK4264">
        <v>1626560</v>
      </c>
      <c r="AT4264">
        <v>1</v>
      </c>
      <c r="AU4264">
        <f>142+282</f>
        <v>424</v>
      </c>
    </row>
    <row r="4265" spans="1:47" x14ac:dyDescent="0.2">
      <c r="A4265" s="51">
        <v>43552</v>
      </c>
      <c r="B4265">
        <v>21</v>
      </c>
      <c r="C4265">
        <v>129</v>
      </c>
      <c r="D4265">
        <v>4700</v>
      </c>
      <c r="E4265">
        <v>606300</v>
      </c>
      <c r="F4265">
        <v>133</v>
      </c>
      <c r="G4265">
        <v>165</v>
      </c>
      <c r="H4265">
        <v>4850</v>
      </c>
      <c r="I4265">
        <v>804291</v>
      </c>
      <c r="J4265">
        <v>75</v>
      </c>
      <c r="K4265">
        <v>187</v>
      </c>
      <c r="L4265">
        <v>4916</v>
      </c>
      <c r="M4265">
        <v>919416</v>
      </c>
      <c r="N4265">
        <v>94</v>
      </c>
      <c r="O4265">
        <v>240</v>
      </c>
      <c r="P4265">
        <v>4770</v>
      </c>
      <c r="Q4265">
        <v>1148616</v>
      </c>
      <c r="R4265">
        <v>93</v>
      </c>
      <c r="S4265">
        <v>261</v>
      </c>
      <c r="T4265">
        <v>4702</v>
      </c>
      <c r="U4265">
        <v>1228162</v>
      </c>
      <c r="V4265">
        <v>33</v>
      </c>
      <c r="W4265">
        <v>308</v>
      </c>
      <c r="X4265">
        <v>4566</v>
      </c>
      <c r="Y4265">
        <v>1402533</v>
      </c>
      <c r="AH4265">
        <v>32</v>
      </c>
      <c r="AI4265">
        <v>363</v>
      </c>
      <c r="AJ4265">
        <v>4560</v>
      </c>
      <c r="AK4265">
        <v>1657560</v>
      </c>
      <c r="AL4265">
        <v>16</v>
      </c>
      <c r="AM4265">
        <v>423</v>
      </c>
      <c r="AN4265">
        <v>4460</v>
      </c>
      <c r="AO4265">
        <v>1886580</v>
      </c>
      <c r="AP4265">
        <v>6</v>
      </c>
      <c r="AQ4265">
        <v>575</v>
      </c>
      <c r="AR4265">
        <v>4152</v>
      </c>
      <c r="AS4265">
        <v>2389891</v>
      </c>
      <c r="AT4265">
        <v>19</v>
      </c>
      <c r="AU4265">
        <f>140+183</f>
        <v>323</v>
      </c>
    </row>
    <row r="4266" spans="1:47" x14ac:dyDescent="0.2">
      <c r="A4266" s="51">
        <v>43529</v>
      </c>
      <c r="J4266">
        <v>30</v>
      </c>
      <c r="K4266">
        <v>151</v>
      </c>
      <c r="L4266">
        <v>4550</v>
      </c>
      <c r="M4266">
        <v>687353</v>
      </c>
      <c r="N4266">
        <v>167</v>
      </c>
      <c r="O4266">
        <v>199</v>
      </c>
      <c r="P4266">
        <v>4824</v>
      </c>
      <c r="Q4266">
        <v>1094340</v>
      </c>
      <c r="V4266">
        <v>19</v>
      </c>
      <c r="W4266">
        <v>271</v>
      </c>
      <c r="X4266">
        <v>4420</v>
      </c>
      <c r="Y4266">
        <v>1198053</v>
      </c>
      <c r="AD4266">
        <v>39</v>
      </c>
      <c r="AE4266">
        <v>326</v>
      </c>
      <c r="AF4266">
        <v>4123</v>
      </c>
      <c r="AG4266">
        <v>1344098</v>
      </c>
      <c r="AH4266">
        <v>54</v>
      </c>
      <c r="AI4266">
        <v>392</v>
      </c>
      <c r="AJ4266">
        <v>4260</v>
      </c>
      <c r="AK4266">
        <v>1687673</v>
      </c>
      <c r="AL4266">
        <v>50</v>
      </c>
      <c r="AM4266">
        <v>417</v>
      </c>
      <c r="AN4266">
        <v>4202</v>
      </c>
      <c r="AO4266">
        <v>1786477</v>
      </c>
      <c r="AT4266">
        <f>66+21+19</f>
        <v>106</v>
      </c>
      <c r="AU4266">
        <v>294</v>
      </c>
    </row>
    <row r="4267" spans="1:47" x14ac:dyDescent="0.2">
      <c r="A4267" s="51">
        <v>43536</v>
      </c>
      <c r="F4267">
        <v>33</v>
      </c>
      <c r="G4267" s="54">
        <f>I4267/H4267</f>
        <v>141.74886128364389</v>
      </c>
      <c r="H4267">
        <v>4830</v>
      </c>
      <c r="I4267">
        <v>684647</v>
      </c>
      <c r="J4267">
        <v>160</v>
      </c>
      <c r="K4267">
        <v>166</v>
      </c>
      <c r="L4267">
        <v>4855</v>
      </c>
      <c r="M4267">
        <v>805930</v>
      </c>
      <c r="N4267">
        <v>196</v>
      </c>
      <c r="O4267">
        <v>197</v>
      </c>
      <c r="P4267">
        <v>4802</v>
      </c>
      <c r="Q4267">
        <v>945594</v>
      </c>
      <c r="R4267">
        <v>210</v>
      </c>
      <c r="S4267">
        <v>234</v>
      </c>
      <c r="T4267">
        <v>4775</v>
      </c>
      <c r="U4267">
        <v>1119870</v>
      </c>
      <c r="V4267">
        <v>20</v>
      </c>
      <c r="W4267">
        <v>270</v>
      </c>
      <c r="X4267">
        <v>4580</v>
      </c>
      <c r="Y4267">
        <v>1234768</v>
      </c>
      <c r="Z4267">
        <v>54</v>
      </c>
      <c r="AA4267">
        <v>307</v>
      </c>
      <c r="AB4267">
        <v>4603</v>
      </c>
      <c r="AC4267">
        <v>1412161</v>
      </c>
      <c r="AD4267">
        <v>62</v>
      </c>
      <c r="AE4267">
        <v>354</v>
      </c>
      <c r="AF4267">
        <v>4242</v>
      </c>
      <c r="AG4267">
        <v>1513450</v>
      </c>
      <c r="AH4267">
        <v>89</v>
      </c>
      <c r="AI4267">
        <v>384</v>
      </c>
      <c r="AJ4267">
        <v>4303</v>
      </c>
      <c r="AK4267">
        <v>1660626</v>
      </c>
      <c r="AP4267">
        <v>6</v>
      </c>
      <c r="AQ4267">
        <v>584</v>
      </c>
      <c r="AR4267">
        <v>4148</v>
      </c>
      <c r="AS4267">
        <v>2420987</v>
      </c>
      <c r="AT4267">
        <v>42</v>
      </c>
      <c r="AU4267">
        <v>218</v>
      </c>
    </row>
    <row r="4268" spans="1:47" x14ac:dyDescent="0.2">
      <c r="A4268" s="51">
        <v>43543</v>
      </c>
      <c r="F4268">
        <v>22</v>
      </c>
      <c r="G4268">
        <v>142</v>
      </c>
      <c r="H4268">
        <v>5000</v>
      </c>
      <c r="I4268">
        <v>707427</v>
      </c>
      <c r="J4268">
        <v>40</v>
      </c>
      <c r="K4268">
        <v>163</v>
      </c>
      <c r="L4268">
        <v>4870</v>
      </c>
      <c r="M4268">
        <v>800208</v>
      </c>
      <c r="N4268">
        <v>111</v>
      </c>
      <c r="O4268">
        <v>197</v>
      </c>
      <c r="P4268">
        <v>4656</v>
      </c>
      <c r="Q4268">
        <v>924078</v>
      </c>
      <c r="R4268">
        <v>96</v>
      </c>
      <c r="S4268">
        <v>227</v>
      </c>
      <c r="T4268">
        <v>4627</v>
      </c>
      <c r="U4268">
        <v>1050329</v>
      </c>
      <c r="V4268">
        <v>28</v>
      </c>
      <c r="W4268">
        <v>258</v>
      </c>
      <c r="X4268">
        <v>4445</v>
      </c>
      <c r="Y4268">
        <v>1146810</v>
      </c>
      <c r="Z4268">
        <v>56</v>
      </c>
      <c r="AA4268">
        <v>305</v>
      </c>
      <c r="AB4268">
        <v>4240</v>
      </c>
      <c r="AC4268">
        <v>1293200</v>
      </c>
      <c r="AD4268">
        <v>55</v>
      </c>
      <c r="AE4268">
        <v>334</v>
      </c>
      <c r="AF4268">
        <v>4382</v>
      </c>
      <c r="AG4268">
        <v>1463588</v>
      </c>
      <c r="AH4268">
        <v>18</v>
      </c>
      <c r="AI4268">
        <v>361</v>
      </c>
      <c r="AJ4268">
        <v>4640</v>
      </c>
      <c r="AK4268">
        <v>1674524</v>
      </c>
      <c r="AL4268">
        <v>14</v>
      </c>
      <c r="AM4268">
        <v>424</v>
      </c>
      <c r="AN4268">
        <v>4400</v>
      </c>
      <c r="AO4268">
        <v>1865600</v>
      </c>
      <c r="AP4268">
        <v>13</v>
      </c>
      <c r="AQ4268">
        <v>597</v>
      </c>
      <c r="AR4268">
        <v>4299</v>
      </c>
      <c r="AS4268">
        <v>2572585</v>
      </c>
      <c r="AT4268">
        <f>105</f>
        <v>105</v>
      </c>
      <c r="AU4268">
        <v>358</v>
      </c>
    </row>
    <row r="4269" spans="1:47" x14ac:dyDescent="0.2">
      <c r="A4269" s="51">
        <v>43550</v>
      </c>
      <c r="F4269">
        <v>7</v>
      </c>
      <c r="G4269">
        <v>141</v>
      </c>
      <c r="H4269">
        <v>4517</v>
      </c>
      <c r="I4269">
        <v>636897</v>
      </c>
      <c r="J4269">
        <v>120</v>
      </c>
      <c r="K4269">
        <v>163</v>
      </c>
      <c r="L4269">
        <v>4786</v>
      </c>
      <c r="M4269">
        <v>780118</v>
      </c>
      <c r="N4269">
        <v>166</v>
      </c>
      <c r="O4269">
        <v>208</v>
      </c>
      <c r="P4269">
        <v>4884</v>
      </c>
      <c r="Q4269">
        <v>1015872</v>
      </c>
      <c r="R4269">
        <v>141</v>
      </c>
      <c r="S4269">
        <v>239</v>
      </c>
      <c r="T4269">
        <v>4837</v>
      </c>
      <c r="U4269">
        <v>1156660</v>
      </c>
      <c r="V4269">
        <v>66</v>
      </c>
      <c r="W4269">
        <v>268</v>
      </c>
      <c r="X4269">
        <v>4640</v>
      </c>
      <c r="Y4269">
        <v>1243624</v>
      </c>
      <c r="Z4269">
        <v>20</v>
      </c>
      <c r="AA4269">
        <v>290</v>
      </c>
      <c r="AB4269">
        <v>4400</v>
      </c>
      <c r="AC4269">
        <v>1275644</v>
      </c>
      <c r="AH4269">
        <v>16</v>
      </c>
      <c r="AI4269">
        <v>363</v>
      </c>
      <c r="AJ4269">
        <v>4520</v>
      </c>
      <c r="AK4269">
        <v>1640760</v>
      </c>
      <c r="AL4269">
        <v>32</v>
      </c>
      <c r="AM4269">
        <v>426</v>
      </c>
      <c r="AN4269">
        <v>4377</v>
      </c>
      <c r="AO4269">
        <v>1858609</v>
      </c>
      <c r="AP4269">
        <v>23</v>
      </c>
      <c r="AQ4269">
        <v>471</v>
      </c>
      <c r="AR4269">
        <v>4193</v>
      </c>
      <c r="AS4269">
        <v>1977254</v>
      </c>
      <c r="AU4269">
        <v>228</v>
      </c>
    </row>
    <row r="4270" spans="1:47" x14ac:dyDescent="0.2">
      <c r="A4270" s="51"/>
    </row>
    <row r="4271" spans="1:47" x14ac:dyDescent="0.2">
      <c r="A4271" s="51">
        <v>43557</v>
      </c>
      <c r="AU4271">
        <v>16</v>
      </c>
    </row>
    <row r="4272" spans="1:47" x14ac:dyDescent="0.2">
      <c r="A4272" s="51">
        <v>43559</v>
      </c>
      <c r="J4272">
        <v>53</v>
      </c>
      <c r="K4272">
        <v>156</v>
      </c>
      <c r="L4272">
        <v>5000</v>
      </c>
      <c r="M4272">
        <v>782500</v>
      </c>
      <c r="N4272">
        <v>71</v>
      </c>
      <c r="O4272">
        <v>188</v>
      </c>
      <c r="P4272">
        <v>5016</v>
      </c>
      <c r="Q4272">
        <v>943133</v>
      </c>
      <c r="V4272">
        <v>40</v>
      </c>
      <c r="W4272">
        <v>274</v>
      </c>
      <c r="X4272">
        <v>4650</v>
      </c>
      <c r="Y4272">
        <v>1276425</v>
      </c>
      <c r="Z4272">
        <v>123</v>
      </c>
      <c r="AA4272">
        <v>295</v>
      </c>
      <c r="AB4272">
        <v>4620</v>
      </c>
      <c r="AC4272">
        <v>1364880</v>
      </c>
      <c r="AD4272">
        <v>17</v>
      </c>
      <c r="AE4272">
        <v>340</v>
      </c>
      <c r="AF4272">
        <v>4550</v>
      </c>
      <c r="AG4272">
        <v>1547000</v>
      </c>
      <c r="AH4272">
        <v>18</v>
      </c>
      <c r="AI4272">
        <v>380</v>
      </c>
      <c r="AJ4272">
        <v>4500</v>
      </c>
      <c r="AK4272">
        <v>1710000</v>
      </c>
      <c r="AL4272">
        <v>17</v>
      </c>
      <c r="AM4272">
        <v>409</v>
      </c>
      <c r="AN4272">
        <v>4500</v>
      </c>
      <c r="AO4272">
        <v>1840500</v>
      </c>
      <c r="AP4272">
        <v>5</v>
      </c>
      <c r="AQ4272">
        <v>516</v>
      </c>
      <c r="AR4272">
        <v>4344</v>
      </c>
      <c r="AS4272">
        <v>2241504</v>
      </c>
      <c r="AU4272">
        <f>122+319</f>
        <v>441</v>
      </c>
    </row>
    <row r="4273" spans="1:47" x14ac:dyDescent="0.2">
      <c r="A4273" s="51">
        <v>43564</v>
      </c>
      <c r="AP4273">
        <v>3</v>
      </c>
      <c r="AQ4273">
        <v>666</v>
      </c>
      <c r="AR4273">
        <v>4300</v>
      </c>
      <c r="AS4273">
        <v>2863800</v>
      </c>
      <c r="AU4273">
        <v>8</v>
      </c>
    </row>
    <row r="4274" spans="1:47" x14ac:dyDescent="0.2">
      <c r="A4274" s="51">
        <v>43566</v>
      </c>
      <c r="J4274">
        <v>52</v>
      </c>
      <c r="K4274">
        <v>156</v>
      </c>
      <c r="L4274">
        <v>4975</v>
      </c>
      <c r="M4274">
        <v>776100</v>
      </c>
      <c r="N4274">
        <v>65</v>
      </c>
      <c r="O4274">
        <v>193</v>
      </c>
      <c r="P4274">
        <v>4870</v>
      </c>
      <c r="Q4274">
        <v>943806</v>
      </c>
      <c r="V4274">
        <v>22</v>
      </c>
      <c r="W4274">
        <v>258</v>
      </c>
      <c r="X4274">
        <v>5050</v>
      </c>
      <c r="Y4274">
        <v>1302900</v>
      </c>
      <c r="Z4274">
        <v>10</v>
      </c>
      <c r="AA4274">
        <v>308</v>
      </c>
      <c r="AB4274">
        <v>4800</v>
      </c>
      <c r="AC4274">
        <v>1478400</v>
      </c>
      <c r="AD4274">
        <v>108</v>
      </c>
      <c r="AE4274">
        <v>346</v>
      </c>
      <c r="AF4274">
        <v>4640</v>
      </c>
      <c r="AG4274">
        <v>1606986</v>
      </c>
      <c r="AP4274">
        <v>4</v>
      </c>
      <c r="AQ4274">
        <v>498</v>
      </c>
      <c r="AR4274">
        <v>4686</v>
      </c>
      <c r="AS4274">
        <v>2333960</v>
      </c>
      <c r="AU4274">
        <f>87+358</f>
        <v>445</v>
      </c>
    </row>
    <row r="4275" spans="1:47" x14ac:dyDescent="0.2">
      <c r="A4275" s="51">
        <v>43571</v>
      </c>
      <c r="J4275">
        <v>18</v>
      </c>
      <c r="K4275">
        <v>160</v>
      </c>
      <c r="L4275">
        <v>4575</v>
      </c>
      <c r="M4275">
        <v>734287</v>
      </c>
      <c r="AL4275">
        <v>4</v>
      </c>
      <c r="AM4275">
        <v>434</v>
      </c>
      <c r="AN4275">
        <v>4200</v>
      </c>
      <c r="AO4275">
        <v>1822800</v>
      </c>
      <c r="AP4275">
        <v>1</v>
      </c>
      <c r="AQ4275">
        <v>516</v>
      </c>
      <c r="AR4275">
        <v>4580</v>
      </c>
      <c r="AS4275">
        <v>2363280</v>
      </c>
      <c r="AU4275">
        <f>6+28</f>
        <v>34</v>
      </c>
    </row>
    <row r="4276" spans="1:47" x14ac:dyDescent="0.2">
      <c r="A4276" s="51">
        <v>43578</v>
      </c>
      <c r="AL4276">
        <v>5</v>
      </c>
      <c r="AM4276">
        <v>442</v>
      </c>
      <c r="AN4276">
        <v>4050</v>
      </c>
      <c r="AO4276">
        <v>1790100</v>
      </c>
      <c r="AU4276">
        <v>17</v>
      </c>
    </row>
    <row r="4277" spans="1:47" x14ac:dyDescent="0.2">
      <c r="A4277" s="51">
        <v>43580</v>
      </c>
      <c r="F4277">
        <v>24</v>
      </c>
      <c r="G4277">
        <v>138</v>
      </c>
      <c r="H4277">
        <v>5100</v>
      </c>
      <c r="I4277">
        <v>703800</v>
      </c>
      <c r="J4277">
        <v>51</v>
      </c>
      <c r="K4277">
        <v>160</v>
      </c>
      <c r="L4277">
        <v>5066</v>
      </c>
      <c r="M4277">
        <v>810666</v>
      </c>
      <c r="N4277">
        <v>1</v>
      </c>
      <c r="O4277">
        <v>218</v>
      </c>
      <c r="P4277">
        <v>4700</v>
      </c>
      <c r="Q4277">
        <v>1024600</v>
      </c>
      <c r="R4277">
        <v>42</v>
      </c>
      <c r="S4277">
        <v>240</v>
      </c>
      <c r="T4277">
        <v>5100</v>
      </c>
      <c r="U4277">
        <v>1226550</v>
      </c>
      <c r="V4277">
        <v>24</v>
      </c>
      <c r="W4277">
        <v>262</v>
      </c>
      <c r="X4277">
        <v>5100</v>
      </c>
      <c r="Y4277">
        <v>1336200</v>
      </c>
      <c r="Z4277">
        <v>20</v>
      </c>
      <c r="AA4277">
        <v>286</v>
      </c>
      <c r="AB4277">
        <v>4760</v>
      </c>
      <c r="AC4277">
        <v>1361360</v>
      </c>
      <c r="AP4277">
        <v>2</v>
      </c>
      <c r="AQ4277">
        <v>696</v>
      </c>
      <c r="AR4277">
        <v>4390</v>
      </c>
      <c r="AS4277">
        <v>3055440</v>
      </c>
      <c r="AT4277">
        <v>22</v>
      </c>
      <c r="AU4277">
        <f>52+354</f>
        <v>406</v>
      </c>
    </row>
    <row r="4278" spans="1:47" x14ac:dyDescent="0.2">
      <c r="A4278" s="51">
        <v>43585</v>
      </c>
      <c r="AU4278">
        <v>13</v>
      </c>
    </row>
    <row r="4279" spans="1:47" x14ac:dyDescent="0.2">
      <c r="A4279" s="51">
        <v>43557</v>
      </c>
      <c r="B4279">
        <v>20</v>
      </c>
      <c r="C4279">
        <v>127</v>
      </c>
      <c r="D4279">
        <v>4575</v>
      </c>
      <c r="E4279">
        <v>566020</v>
      </c>
      <c r="F4279">
        <v>44</v>
      </c>
      <c r="G4279">
        <v>142</v>
      </c>
      <c r="H4279">
        <v>4535</v>
      </c>
      <c r="I4279">
        <v>645751</v>
      </c>
      <c r="J4279">
        <v>180</v>
      </c>
      <c r="K4279">
        <v>165</v>
      </c>
      <c r="L4279">
        <v>4780</v>
      </c>
      <c r="M4279">
        <v>788700</v>
      </c>
      <c r="N4279">
        <v>212</v>
      </c>
      <c r="O4279">
        <v>203</v>
      </c>
      <c r="P4279">
        <v>4926</v>
      </c>
      <c r="Q4279">
        <v>1001109</v>
      </c>
      <c r="R4279">
        <v>132</v>
      </c>
      <c r="S4279">
        <v>233</v>
      </c>
      <c r="T4279">
        <v>4782</v>
      </c>
      <c r="U4279">
        <v>1114206</v>
      </c>
      <c r="V4279">
        <v>34</v>
      </c>
      <c r="W4279">
        <v>260</v>
      </c>
      <c r="X4279">
        <v>4565</v>
      </c>
      <c r="Y4279">
        <v>1212673</v>
      </c>
      <c r="Z4279">
        <v>18</v>
      </c>
      <c r="AA4279">
        <v>316</v>
      </c>
      <c r="AB4279">
        <v>4520</v>
      </c>
      <c r="AC4279">
        <v>1428822</v>
      </c>
      <c r="AH4279">
        <v>56</v>
      </c>
      <c r="AI4279">
        <v>378</v>
      </c>
      <c r="AJ4279">
        <v>4415</v>
      </c>
      <c r="AK4279">
        <v>1690190</v>
      </c>
      <c r="AL4279">
        <v>32</v>
      </c>
      <c r="AM4279">
        <v>400</v>
      </c>
      <c r="AN4279">
        <v>4420</v>
      </c>
      <c r="AO4279">
        <v>1768815</v>
      </c>
      <c r="AP4279">
        <v>7</v>
      </c>
      <c r="AQ4279">
        <v>603</v>
      </c>
      <c r="AR4279">
        <v>4207</v>
      </c>
      <c r="AS4279">
        <v>2544269</v>
      </c>
      <c r="AU4279">
        <f>290</f>
        <v>290</v>
      </c>
    </row>
    <row r="4280" spans="1:47" x14ac:dyDescent="0.2">
      <c r="A4280" s="51">
        <v>43564</v>
      </c>
      <c r="B4280">
        <v>14</v>
      </c>
      <c r="C4280">
        <v>126</v>
      </c>
      <c r="D4280">
        <v>4217</v>
      </c>
      <c r="E4280">
        <v>542200</v>
      </c>
      <c r="F4280">
        <v>123</v>
      </c>
      <c r="G4280">
        <v>146</v>
      </c>
      <c r="H4280">
        <v>4857</v>
      </c>
      <c r="I4280">
        <v>709122</v>
      </c>
      <c r="J4280">
        <v>105</v>
      </c>
      <c r="K4280">
        <v>161</v>
      </c>
      <c r="L4280">
        <v>4929</v>
      </c>
      <c r="M4280">
        <v>793388</v>
      </c>
      <c r="N4280">
        <v>187</v>
      </c>
      <c r="O4280">
        <v>198</v>
      </c>
      <c r="P4280">
        <v>4895</v>
      </c>
      <c r="Q4280">
        <v>979105</v>
      </c>
      <c r="R4280">
        <v>128</v>
      </c>
      <c r="S4280">
        <v>234</v>
      </c>
      <c r="T4280">
        <v>4637</v>
      </c>
      <c r="U4280">
        <v>1089286</v>
      </c>
      <c r="V4280">
        <v>77</v>
      </c>
      <c r="W4280">
        <v>258</v>
      </c>
      <c r="X4280">
        <v>4775</v>
      </c>
      <c r="Y4280">
        <v>1237385</v>
      </c>
      <c r="Z4280">
        <v>155</v>
      </c>
      <c r="AA4280">
        <v>305</v>
      </c>
      <c r="AB4280">
        <v>4627</v>
      </c>
      <c r="AC4280">
        <v>1411235</v>
      </c>
      <c r="AD4280">
        <v>20</v>
      </c>
      <c r="AE4280">
        <v>338</v>
      </c>
      <c r="AF4280">
        <v>4100</v>
      </c>
      <c r="AG4280">
        <v>1455432</v>
      </c>
      <c r="AH4280">
        <v>20</v>
      </c>
      <c r="AI4280">
        <v>364</v>
      </c>
      <c r="AJ4280">
        <v>4275</v>
      </c>
      <c r="AK4280">
        <v>1494695</v>
      </c>
      <c r="AP4280">
        <v>4</v>
      </c>
      <c r="AQ4280">
        <v>520</v>
      </c>
      <c r="AR4280">
        <v>4150</v>
      </c>
      <c r="AS4280">
        <v>2161850</v>
      </c>
      <c r="AT4280">
        <v>20</v>
      </c>
      <c r="AU4280">
        <v>307</v>
      </c>
    </row>
    <row r="4281" spans="1:47" x14ac:dyDescent="0.2">
      <c r="A4281" s="51">
        <v>43571</v>
      </c>
      <c r="F4281">
        <v>59</v>
      </c>
      <c r="G4281">
        <v>140</v>
      </c>
      <c r="H4281">
        <v>4568</v>
      </c>
      <c r="I4281">
        <v>644603</v>
      </c>
      <c r="J4281">
        <v>130</v>
      </c>
      <c r="K4281">
        <v>170</v>
      </c>
      <c r="L4281">
        <v>4787</v>
      </c>
      <c r="M4281">
        <v>813790</v>
      </c>
      <c r="N4281">
        <v>123</v>
      </c>
      <c r="O4281">
        <v>196</v>
      </c>
      <c r="P4281">
        <v>4794</v>
      </c>
      <c r="Q4281">
        <v>936483</v>
      </c>
      <c r="R4281">
        <v>58</v>
      </c>
      <c r="S4281">
        <v>245</v>
      </c>
      <c r="T4281">
        <v>4595</v>
      </c>
      <c r="U4281">
        <v>1145948</v>
      </c>
      <c r="Z4281">
        <v>28</v>
      </c>
      <c r="AA4281">
        <v>314</v>
      </c>
      <c r="AB4281">
        <v>4400</v>
      </c>
      <c r="AC4281">
        <v>1381600</v>
      </c>
      <c r="AD4281">
        <v>87</v>
      </c>
      <c r="AE4281">
        <v>352</v>
      </c>
      <c r="AF4281">
        <v>4614</v>
      </c>
      <c r="AG4281">
        <v>1622280</v>
      </c>
      <c r="AH4281">
        <v>34</v>
      </c>
      <c r="AI4281">
        <v>376</v>
      </c>
      <c r="AJ4281">
        <v>4470</v>
      </c>
      <c r="AK4281">
        <v>1680493</v>
      </c>
      <c r="AL4281">
        <v>8</v>
      </c>
      <c r="AM4281">
        <v>446</v>
      </c>
      <c r="AN4281">
        <v>4470</v>
      </c>
      <c r="AO4281">
        <v>1995145</v>
      </c>
      <c r="AP4281">
        <v>8</v>
      </c>
      <c r="AQ4281">
        <v>646</v>
      </c>
      <c r="AR4281">
        <v>4436</v>
      </c>
      <c r="AS4281">
        <v>2876002</v>
      </c>
      <c r="AT4281">
        <v>38</v>
      </c>
      <c r="AU4281">
        <v>181</v>
      </c>
    </row>
    <row r="4282" spans="1:47" x14ac:dyDescent="0.2">
      <c r="A4282" s="51">
        <v>43578</v>
      </c>
      <c r="F4282">
        <v>48</v>
      </c>
      <c r="G4282">
        <v>143</v>
      </c>
      <c r="H4282">
        <v>4725</v>
      </c>
      <c r="I4282">
        <v>677450</v>
      </c>
      <c r="J4282">
        <v>123</v>
      </c>
      <c r="K4282">
        <v>163</v>
      </c>
      <c r="L4282">
        <v>4890</v>
      </c>
      <c r="M4282">
        <v>797070</v>
      </c>
      <c r="N4282">
        <v>127</v>
      </c>
      <c r="O4282">
        <v>202</v>
      </c>
      <c r="P4282">
        <v>4850</v>
      </c>
      <c r="Q4282">
        <v>983329</v>
      </c>
      <c r="R4282">
        <v>22</v>
      </c>
      <c r="S4282">
        <v>247</v>
      </c>
      <c r="T4282">
        <v>4740</v>
      </c>
      <c r="U4282">
        <v>1172935</v>
      </c>
      <c r="V4282">
        <v>20</v>
      </c>
      <c r="W4282">
        <v>264</v>
      </c>
      <c r="X4282">
        <v>4750</v>
      </c>
      <c r="Y4282">
        <v>1255900</v>
      </c>
      <c r="Z4282">
        <v>20</v>
      </c>
      <c r="AA4282">
        <v>290</v>
      </c>
      <c r="AB4282">
        <v>4650</v>
      </c>
      <c r="AC4282">
        <v>1346640</v>
      </c>
      <c r="AD4282">
        <v>17</v>
      </c>
      <c r="AE4282">
        <v>328</v>
      </c>
      <c r="AF4282">
        <v>4450</v>
      </c>
      <c r="AG4282">
        <v>1461694</v>
      </c>
      <c r="AP4282">
        <v>3</v>
      </c>
      <c r="AQ4282">
        <v>541</v>
      </c>
      <c r="AR4282">
        <v>3950</v>
      </c>
      <c r="AS4282">
        <v>2132400</v>
      </c>
      <c r="AU4282">
        <v>97</v>
      </c>
    </row>
    <row r="4283" spans="1:47" x14ac:dyDescent="0.2">
      <c r="A4283" s="51">
        <v>43585</v>
      </c>
      <c r="F4283">
        <v>56</v>
      </c>
      <c r="G4283">
        <v>137</v>
      </c>
      <c r="H4283">
        <v>4583</v>
      </c>
      <c r="I4283">
        <v>627871</v>
      </c>
      <c r="J4283">
        <v>80</v>
      </c>
      <c r="K4283">
        <v>164</v>
      </c>
      <c r="L4283">
        <v>4660</v>
      </c>
      <c r="M4283">
        <v>764240</v>
      </c>
      <c r="N4283">
        <v>219</v>
      </c>
      <c r="O4283">
        <v>199</v>
      </c>
      <c r="P4283">
        <v>5026</v>
      </c>
      <c r="Q4283">
        <v>1000174</v>
      </c>
      <c r="R4283">
        <v>60</v>
      </c>
      <c r="S4283">
        <v>237</v>
      </c>
      <c r="T4283">
        <v>4588</v>
      </c>
      <c r="U4283">
        <v>1087356</v>
      </c>
      <c r="V4283">
        <v>17</v>
      </c>
      <c r="W4283">
        <v>277</v>
      </c>
      <c r="X4283">
        <v>4700</v>
      </c>
      <c r="Y4283">
        <v>1299965</v>
      </c>
      <c r="Z4283">
        <v>98</v>
      </c>
      <c r="AA4283">
        <v>300</v>
      </c>
      <c r="AB4283">
        <v>4762</v>
      </c>
      <c r="AC4283">
        <v>1431857</v>
      </c>
      <c r="AD4283">
        <v>18</v>
      </c>
      <c r="AE4283">
        <v>335</v>
      </c>
      <c r="AF4283">
        <v>4750</v>
      </c>
      <c r="AG4283">
        <v>1592833</v>
      </c>
      <c r="AL4283">
        <v>1</v>
      </c>
      <c r="AM4283">
        <v>434</v>
      </c>
      <c r="AN4283">
        <v>4320</v>
      </c>
      <c r="AO4283">
        <v>1874880</v>
      </c>
      <c r="AP4283">
        <v>6</v>
      </c>
      <c r="AQ4283">
        <v>562</v>
      </c>
      <c r="AR4283">
        <v>4462</v>
      </c>
      <c r="AS4283">
        <v>2515053</v>
      </c>
      <c r="AT4283">
        <v>103</v>
      </c>
      <c r="AU4283">
        <v>306</v>
      </c>
    </row>
  </sheetData>
  <mergeCells count="12">
    <mergeCell ref="AP2:AS2"/>
    <mergeCell ref="B2:E2"/>
    <mergeCell ref="F2:I2"/>
    <mergeCell ref="J2:M2"/>
    <mergeCell ref="N2:Q2"/>
    <mergeCell ref="R2:U2"/>
    <mergeCell ref="AL2:AO2"/>
    <mergeCell ref="B1:S1"/>
    <mergeCell ref="V2:Y2"/>
    <mergeCell ref="Z2:AC2"/>
    <mergeCell ref="AD2:AG2"/>
    <mergeCell ref="AH2:AK2"/>
  </mergeCells>
  <phoneticPr fontId="2" type="noConversion"/>
  <pageMargins left="0.75" right="0.75" top="1" bottom="1" header="0" footer="0"/>
  <pageSetup orientation="portrait" horizontalDpi="4294967293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582"/>
  <sheetViews>
    <sheetView workbookViewId="0">
      <pane xSplit="1" ySplit="3" topLeftCell="B4569" activePane="bottomRight" state="frozen"/>
      <selection pane="topRight" activeCell="B1" sqref="B1"/>
      <selection pane="bottomLeft" activeCell="A4" sqref="A4"/>
      <selection pane="bottomRight" activeCell="BB4582" sqref="BB4582"/>
    </sheetView>
  </sheetViews>
  <sheetFormatPr baseColWidth="10" defaultRowHeight="12.75" x14ac:dyDescent="0.2"/>
  <cols>
    <col min="1" max="1" width="32.42578125" customWidth="1"/>
    <col min="47" max="47" width="15.140625" customWidth="1"/>
    <col min="50" max="50" width="15.28515625" customWidth="1"/>
  </cols>
  <sheetData>
    <row r="1" spans="1:68" ht="15" x14ac:dyDescent="0.2">
      <c r="B1" s="261" t="s">
        <v>154</v>
      </c>
      <c r="C1" s="261"/>
      <c r="D1" s="261"/>
      <c r="E1" s="261"/>
      <c r="F1" s="261"/>
      <c r="G1" s="261"/>
      <c r="H1" s="261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AY1" s="1"/>
      <c r="AZ1" s="1"/>
      <c r="BA1" s="1"/>
      <c r="BB1" s="1"/>
      <c r="BC1" s="1"/>
      <c r="BD1" s="1"/>
      <c r="BG1" s="1"/>
      <c r="BH1" s="1"/>
      <c r="BK1" s="1"/>
      <c r="BL1" s="1"/>
      <c r="BO1" s="1"/>
      <c r="BP1" s="1"/>
    </row>
    <row r="2" spans="1:68" ht="15" x14ac:dyDescent="0.2">
      <c r="A2" s="147"/>
      <c r="B2" s="255" t="s">
        <v>155</v>
      </c>
      <c r="C2" s="256"/>
      <c r="D2" s="256"/>
      <c r="E2" s="257"/>
      <c r="F2" s="255">
        <v>1</v>
      </c>
      <c r="G2" s="256"/>
      <c r="H2" s="256"/>
      <c r="I2" s="257"/>
      <c r="J2" s="258">
        <v>1.25</v>
      </c>
      <c r="K2" s="259"/>
      <c r="L2" s="259"/>
      <c r="M2" s="260"/>
      <c r="N2" s="258">
        <v>1.5</v>
      </c>
      <c r="O2" s="259"/>
      <c r="P2" s="259"/>
      <c r="Q2" s="260"/>
      <c r="R2" s="258">
        <v>1.75</v>
      </c>
      <c r="S2" s="259"/>
      <c r="T2" s="259"/>
      <c r="U2" s="260"/>
      <c r="V2" s="255">
        <v>2</v>
      </c>
      <c r="W2" s="256"/>
      <c r="X2" s="256"/>
      <c r="Y2" s="257"/>
      <c r="Z2" s="258">
        <v>2.25</v>
      </c>
      <c r="AA2" s="259"/>
      <c r="AB2" s="259"/>
      <c r="AC2" s="260"/>
      <c r="AD2" s="258">
        <v>2.5</v>
      </c>
      <c r="AE2" s="259"/>
      <c r="AF2" s="259"/>
      <c r="AG2" s="260"/>
      <c r="AH2" s="258">
        <v>2.75</v>
      </c>
      <c r="AI2" s="259"/>
      <c r="AJ2" s="259"/>
      <c r="AK2" s="260"/>
      <c r="AL2" s="148" t="s">
        <v>156</v>
      </c>
      <c r="AM2" s="148"/>
      <c r="AN2" s="148"/>
      <c r="AO2" s="148"/>
      <c r="AP2" t="s">
        <v>157</v>
      </c>
      <c r="AT2" t="s">
        <v>158</v>
      </c>
      <c r="AX2" s="55" t="s">
        <v>179</v>
      </c>
      <c r="AY2" s="55" t="s">
        <v>180</v>
      </c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</row>
    <row r="3" spans="1:68" x14ac:dyDescent="0.2">
      <c r="A3" s="51" t="s">
        <v>159</v>
      </c>
      <c r="B3" s="149" t="s">
        <v>160</v>
      </c>
      <c r="C3" s="149" t="s">
        <v>161</v>
      </c>
      <c r="D3" s="149" t="s">
        <v>162</v>
      </c>
      <c r="E3" s="149" t="s">
        <v>163</v>
      </c>
      <c r="F3" s="149" t="s">
        <v>160</v>
      </c>
      <c r="G3" s="149" t="s">
        <v>161</v>
      </c>
      <c r="H3" s="149" t="s">
        <v>162</v>
      </c>
      <c r="I3" s="149" t="s">
        <v>163</v>
      </c>
      <c r="J3" s="149" t="s">
        <v>160</v>
      </c>
      <c r="K3" s="149" t="s">
        <v>161</v>
      </c>
      <c r="L3" s="149" t="s">
        <v>162</v>
      </c>
      <c r="M3" s="149" t="s">
        <v>163</v>
      </c>
      <c r="N3" s="149" t="s">
        <v>160</v>
      </c>
      <c r="O3" s="149" t="s">
        <v>161</v>
      </c>
      <c r="P3" s="149" t="s">
        <v>162</v>
      </c>
      <c r="Q3" s="149" t="s">
        <v>163</v>
      </c>
      <c r="R3" s="149" t="s">
        <v>160</v>
      </c>
      <c r="S3" s="149" t="s">
        <v>161</v>
      </c>
      <c r="T3" s="149" t="s">
        <v>162</v>
      </c>
      <c r="U3" s="149" t="s">
        <v>163</v>
      </c>
      <c r="V3" s="149" t="s">
        <v>160</v>
      </c>
      <c r="W3" s="149" t="s">
        <v>161</v>
      </c>
      <c r="X3" s="149" t="s">
        <v>162</v>
      </c>
      <c r="Y3" s="149" t="s">
        <v>163</v>
      </c>
      <c r="Z3" s="149" t="s">
        <v>160</v>
      </c>
      <c r="AA3" s="149" t="s">
        <v>161</v>
      </c>
      <c r="AB3" s="149" t="s">
        <v>162</v>
      </c>
      <c r="AC3" s="149" t="s">
        <v>163</v>
      </c>
      <c r="AD3" s="149" t="s">
        <v>160</v>
      </c>
      <c r="AE3" s="149" t="s">
        <v>161</v>
      </c>
      <c r="AF3" s="149" t="s">
        <v>162</v>
      </c>
      <c r="AG3" s="149" t="s">
        <v>163</v>
      </c>
      <c r="AH3" s="149" t="s">
        <v>160</v>
      </c>
      <c r="AI3" s="149" t="s">
        <v>161</v>
      </c>
      <c r="AJ3" s="149" t="s">
        <v>162</v>
      </c>
      <c r="AK3" s="149" t="s">
        <v>163</v>
      </c>
      <c r="AL3" s="149" t="s">
        <v>160</v>
      </c>
      <c r="AM3" s="149" t="s">
        <v>161</v>
      </c>
      <c r="AN3" s="149" t="s">
        <v>162</v>
      </c>
      <c r="AO3" s="149" t="s">
        <v>163</v>
      </c>
      <c r="AP3" s="149" t="s">
        <v>160</v>
      </c>
      <c r="AQ3" s="149" t="s">
        <v>161</v>
      </c>
      <c r="AR3" s="149" t="s">
        <v>162</v>
      </c>
      <c r="AS3" s="149" t="s">
        <v>163</v>
      </c>
      <c r="AT3" s="149" t="s">
        <v>160</v>
      </c>
      <c r="AU3" s="149" t="s">
        <v>161</v>
      </c>
      <c r="AV3" s="149" t="s">
        <v>162</v>
      </c>
      <c r="AW3" s="149" t="s">
        <v>163</v>
      </c>
      <c r="AX3" s="54" t="s">
        <v>177</v>
      </c>
      <c r="AY3" s="247" t="s">
        <v>177</v>
      </c>
      <c r="AZ3" s="54"/>
      <c r="BA3" s="54"/>
      <c r="BB3" s="54"/>
      <c r="BC3" s="54"/>
      <c r="BD3" s="54"/>
    </row>
    <row r="4" spans="1:68" x14ac:dyDescent="0.2">
      <c r="A4" s="51">
        <v>35432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X4" s="54"/>
      <c r="AY4" s="54"/>
      <c r="AZ4" s="54"/>
      <c r="BA4" s="54"/>
      <c r="BB4" s="54"/>
      <c r="BC4" s="54"/>
      <c r="BD4" s="54"/>
    </row>
    <row r="5" spans="1:68" x14ac:dyDescent="0.2">
      <c r="A5" s="51">
        <v>35437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X5" s="54"/>
      <c r="AY5" s="54"/>
      <c r="AZ5" s="54"/>
      <c r="BA5" s="54"/>
      <c r="BB5" s="54"/>
      <c r="BC5" s="54"/>
      <c r="BD5" s="54"/>
    </row>
    <row r="6" spans="1:68" x14ac:dyDescent="0.2">
      <c r="A6" s="83">
        <v>35439</v>
      </c>
      <c r="B6" s="151">
        <v>10</v>
      </c>
      <c r="C6" s="151">
        <v>105</v>
      </c>
      <c r="D6" s="151">
        <v>1370</v>
      </c>
      <c r="E6" s="151">
        <v>143850</v>
      </c>
      <c r="F6" s="151">
        <v>71</v>
      </c>
      <c r="G6" s="151">
        <v>150</v>
      </c>
      <c r="H6" s="151">
        <v>1268</v>
      </c>
      <c r="I6" s="151">
        <v>189693</v>
      </c>
      <c r="J6" s="151">
        <v>70</v>
      </c>
      <c r="K6" s="151">
        <v>172</v>
      </c>
      <c r="L6" s="151">
        <v>1248</v>
      </c>
      <c r="M6" s="151">
        <v>214258</v>
      </c>
      <c r="N6" s="151">
        <v>114</v>
      </c>
      <c r="O6" s="151">
        <v>195</v>
      </c>
      <c r="P6" s="151">
        <v>1222</v>
      </c>
      <c r="Q6" s="151">
        <v>238225</v>
      </c>
      <c r="R6" s="151">
        <v>155</v>
      </c>
      <c r="S6" s="151">
        <v>230</v>
      </c>
      <c r="T6" s="151">
        <v>1135</v>
      </c>
      <c r="U6" s="151">
        <v>260624</v>
      </c>
      <c r="V6" s="151">
        <v>79</v>
      </c>
      <c r="W6" s="151">
        <v>259</v>
      </c>
      <c r="X6" s="151">
        <v>1072</v>
      </c>
      <c r="Y6" s="151">
        <v>277648</v>
      </c>
      <c r="Z6" s="151">
        <v>54</v>
      </c>
      <c r="AA6" s="151">
        <v>296</v>
      </c>
      <c r="AB6" s="151">
        <v>1063</v>
      </c>
      <c r="AC6" s="151">
        <v>315101</v>
      </c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X6" s="54"/>
      <c r="AY6" s="54"/>
      <c r="AZ6" s="54"/>
      <c r="BA6" s="54"/>
      <c r="BB6" s="54"/>
      <c r="BC6" s="54"/>
      <c r="BD6" s="54"/>
    </row>
    <row r="7" spans="1:68" x14ac:dyDescent="0.2">
      <c r="A7" s="83">
        <v>35444</v>
      </c>
      <c r="B7" s="151"/>
      <c r="C7" s="151"/>
      <c r="D7" s="151"/>
      <c r="E7" s="151"/>
      <c r="F7" s="151">
        <v>27</v>
      </c>
      <c r="G7" s="151">
        <v>151</v>
      </c>
      <c r="H7" s="151">
        <v>870</v>
      </c>
      <c r="I7" s="151">
        <v>131370</v>
      </c>
      <c r="J7" s="151">
        <v>11</v>
      </c>
      <c r="K7" s="151">
        <v>163</v>
      </c>
      <c r="L7" s="151">
        <v>880</v>
      </c>
      <c r="M7" s="151">
        <v>143440</v>
      </c>
      <c r="N7" s="151">
        <v>6</v>
      </c>
      <c r="O7" s="151">
        <v>210</v>
      </c>
      <c r="P7" s="151">
        <v>860</v>
      </c>
      <c r="Q7" s="151">
        <v>180600</v>
      </c>
      <c r="R7" s="151">
        <v>13</v>
      </c>
      <c r="S7" s="151">
        <v>244</v>
      </c>
      <c r="T7" s="151">
        <v>890</v>
      </c>
      <c r="U7" s="151">
        <v>217160</v>
      </c>
      <c r="V7" s="151">
        <v>10</v>
      </c>
      <c r="W7" s="151">
        <v>262</v>
      </c>
      <c r="X7" s="151">
        <v>920</v>
      </c>
      <c r="Y7" s="151">
        <v>241040</v>
      </c>
      <c r="Z7" s="151">
        <v>16</v>
      </c>
      <c r="AA7" s="151">
        <v>264</v>
      </c>
      <c r="AB7" s="151">
        <v>890</v>
      </c>
      <c r="AC7" s="151">
        <v>234960</v>
      </c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X7" s="54"/>
      <c r="AY7" s="54"/>
      <c r="AZ7" s="54"/>
      <c r="BA7" s="54"/>
      <c r="BB7" s="54"/>
      <c r="BC7" s="54"/>
      <c r="BD7" s="54"/>
    </row>
    <row r="8" spans="1:68" x14ac:dyDescent="0.2">
      <c r="A8" s="83">
        <v>35446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X8" s="54"/>
      <c r="AY8" s="54"/>
      <c r="AZ8" s="54"/>
      <c r="BA8" s="54"/>
      <c r="BB8" s="54"/>
      <c r="BC8" s="54"/>
      <c r="BD8" s="54"/>
    </row>
    <row r="9" spans="1:68" x14ac:dyDescent="0.2">
      <c r="A9" s="83">
        <v>35451</v>
      </c>
      <c r="B9" s="151"/>
      <c r="C9" s="151"/>
      <c r="D9" s="151"/>
      <c r="E9" s="151"/>
      <c r="F9" s="151">
        <v>5</v>
      </c>
      <c r="G9" s="151">
        <v>143</v>
      </c>
      <c r="H9" s="151">
        <v>970</v>
      </c>
      <c r="I9" s="151">
        <v>138710</v>
      </c>
      <c r="J9" s="151">
        <v>37</v>
      </c>
      <c r="K9" s="151">
        <v>160</v>
      </c>
      <c r="L9" s="151">
        <v>920</v>
      </c>
      <c r="M9" s="151">
        <v>146740</v>
      </c>
      <c r="N9" s="151">
        <v>7</v>
      </c>
      <c r="O9" s="151">
        <v>196</v>
      </c>
      <c r="P9" s="151">
        <v>990</v>
      </c>
      <c r="Q9" s="151">
        <v>194040</v>
      </c>
      <c r="R9" s="151"/>
      <c r="S9" s="151"/>
      <c r="T9" s="151"/>
      <c r="U9" s="151"/>
      <c r="V9" s="151"/>
      <c r="W9" s="151"/>
      <c r="X9" s="151"/>
      <c r="Y9" s="151"/>
      <c r="Z9" s="151">
        <v>29</v>
      </c>
      <c r="AA9" s="151">
        <v>284</v>
      </c>
      <c r="AB9" s="151">
        <v>915</v>
      </c>
      <c r="AC9" s="151">
        <v>259860</v>
      </c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X9" s="54"/>
      <c r="AY9" s="54"/>
      <c r="AZ9" s="54"/>
      <c r="BA9" s="54"/>
      <c r="BB9" s="54"/>
      <c r="BC9" s="54"/>
      <c r="BD9" s="54"/>
    </row>
    <row r="10" spans="1:68" x14ac:dyDescent="0.2">
      <c r="A10" s="83">
        <v>35453</v>
      </c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X10" s="54"/>
      <c r="AY10" s="54"/>
      <c r="AZ10" s="54"/>
      <c r="BA10" s="54"/>
      <c r="BB10" s="54"/>
      <c r="BC10" s="54"/>
      <c r="BD10" s="54"/>
    </row>
    <row r="11" spans="1:68" x14ac:dyDescent="0.2">
      <c r="A11" s="83">
        <v>35458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>
        <v>3</v>
      </c>
      <c r="O11" s="151">
        <v>187</v>
      </c>
      <c r="P11" s="151">
        <v>920</v>
      </c>
      <c r="Q11" s="151">
        <v>172040</v>
      </c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X11" s="54"/>
      <c r="AY11" s="54"/>
      <c r="AZ11" s="54"/>
      <c r="BA11" s="54"/>
      <c r="BB11" s="54"/>
      <c r="BC11" s="54"/>
      <c r="BD11" s="54"/>
    </row>
    <row r="12" spans="1:68" x14ac:dyDescent="0.2">
      <c r="A12" s="83">
        <v>35460</v>
      </c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X12" s="54"/>
      <c r="AY12" s="54"/>
      <c r="AZ12" s="54"/>
      <c r="BA12" s="54"/>
      <c r="BB12" s="54"/>
      <c r="BC12" s="54"/>
      <c r="BD12" s="54"/>
    </row>
    <row r="13" spans="1:68" x14ac:dyDescent="0.2">
      <c r="A13" s="83"/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X13" s="54"/>
      <c r="AY13" s="54"/>
      <c r="AZ13" s="54"/>
      <c r="BA13" s="54"/>
      <c r="BB13" s="54"/>
      <c r="BC13" s="54"/>
      <c r="BD13" s="54"/>
    </row>
    <row r="14" spans="1:68" x14ac:dyDescent="0.2">
      <c r="A14" s="83">
        <v>35465</v>
      </c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>
        <v>4</v>
      </c>
      <c r="AE14" s="151">
        <v>335</v>
      </c>
      <c r="AF14" s="151">
        <v>2993</v>
      </c>
      <c r="AG14" s="151">
        <v>1002488</v>
      </c>
      <c r="AH14" s="151"/>
      <c r="AI14" s="151"/>
      <c r="AJ14" s="151"/>
      <c r="AK14" s="151"/>
      <c r="AL14" s="151"/>
      <c r="AM14" s="151"/>
      <c r="AN14" s="151"/>
      <c r="AO14" s="151"/>
      <c r="AX14" s="54"/>
      <c r="AY14" s="54"/>
      <c r="AZ14" s="54"/>
      <c r="BA14" s="54"/>
      <c r="BB14" s="54"/>
      <c r="BC14" s="54"/>
      <c r="BD14" s="54"/>
    </row>
    <row r="15" spans="1:68" x14ac:dyDescent="0.2">
      <c r="A15" s="83">
        <v>35467</v>
      </c>
      <c r="B15" s="151"/>
      <c r="C15" s="151"/>
      <c r="D15" s="151"/>
      <c r="E15" s="151"/>
      <c r="F15" s="151"/>
      <c r="G15" s="151"/>
      <c r="H15" s="151"/>
      <c r="I15" s="151"/>
      <c r="J15" s="151">
        <v>8</v>
      </c>
      <c r="K15" s="151">
        <v>162</v>
      </c>
      <c r="L15" s="151">
        <v>920</v>
      </c>
      <c r="M15" s="151">
        <v>149040</v>
      </c>
      <c r="N15" s="151">
        <v>15</v>
      </c>
      <c r="O15" s="151">
        <v>196</v>
      </c>
      <c r="P15" s="151">
        <v>900</v>
      </c>
      <c r="Q15" s="151">
        <v>176400</v>
      </c>
      <c r="R15" s="151">
        <v>20</v>
      </c>
      <c r="S15" s="151">
        <v>244</v>
      </c>
      <c r="T15" s="151">
        <v>880</v>
      </c>
      <c r="U15" s="151">
        <v>214720</v>
      </c>
      <c r="V15" s="151">
        <v>13</v>
      </c>
      <c r="W15" s="151">
        <v>258</v>
      </c>
      <c r="X15" s="151">
        <v>940</v>
      </c>
      <c r="Y15" s="151">
        <v>242520</v>
      </c>
      <c r="Z15" s="151">
        <v>9</v>
      </c>
      <c r="AA15" s="151">
        <v>280</v>
      </c>
      <c r="AB15" s="151">
        <v>900</v>
      </c>
      <c r="AC15" s="151">
        <v>252000</v>
      </c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X15" s="54"/>
      <c r="AY15" s="54"/>
      <c r="AZ15" s="54"/>
      <c r="BA15" s="54"/>
      <c r="BB15" s="54"/>
      <c r="BC15" s="54"/>
      <c r="BD15" s="54"/>
    </row>
    <row r="16" spans="1:68" x14ac:dyDescent="0.2">
      <c r="A16" s="83">
        <v>35472</v>
      </c>
      <c r="B16" s="151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X16" s="54"/>
      <c r="AY16" s="54"/>
      <c r="AZ16" s="54"/>
      <c r="BA16" s="54"/>
      <c r="BB16" s="54"/>
      <c r="BC16" s="54"/>
      <c r="BD16" s="54"/>
    </row>
    <row r="17" spans="1:56" x14ac:dyDescent="0.2">
      <c r="A17" s="83">
        <v>35474</v>
      </c>
      <c r="B17" s="151"/>
      <c r="C17" s="151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X17" s="54"/>
      <c r="AY17" s="54"/>
      <c r="AZ17" s="54"/>
      <c r="BA17" s="54"/>
      <c r="BB17" s="54"/>
      <c r="BC17" s="54"/>
      <c r="BD17" s="54"/>
    </row>
    <row r="18" spans="1:56" x14ac:dyDescent="0.2">
      <c r="A18" s="83">
        <v>35479</v>
      </c>
      <c r="B18" s="151">
        <v>10</v>
      </c>
      <c r="C18" s="151">
        <v>122</v>
      </c>
      <c r="D18" s="151">
        <v>1300</v>
      </c>
      <c r="E18" s="151">
        <v>158600</v>
      </c>
      <c r="F18" s="151">
        <v>76</v>
      </c>
      <c r="G18" s="151">
        <v>140</v>
      </c>
      <c r="H18" s="151">
        <v>1343</v>
      </c>
      <c r="I18" s="151">
        <v>188067</v>
      </c>
      <c r="J18" s="151">
        <v>263</v>
      </c>
      <c r="K18" s="151">
        <v>160</v>
      </c>
      <c r="L18" s="151">
        <v>1299</v>
      </c>
      <c r="M18" s="151">
        <v>211475</v>
      </c>
      <c r="N18" s="151">
        <v>259</v>
      </c>
      <c r="O18" s="151">
        <v>199</v>
      </c>
      <c r="P18" s="151">
        <v>1195</v>
      </c>
      <c r="Q18" s="151">
        <v>237293</v>
      </c>
      <c r="R18" s="151">
        <v>61</v>
      </c>
      <c r="S18" s="151">
        <v>234</v>
      </c>
      <c r="T18" s="151">
        <v>1177</v>
      </c>
      <c r="U18" s="151">
        <v>275732</v>
      </c>
      <c r="V18" s="151">
        <v>143</v>
      </c>
      <c r="W18" s="151">
        <v>257</v>
      </c>
      <c r="X18" s="151">
        <v>1119</v>
      </c>
      <c r="Y18" s="151">
        <v>287153</v>
      </c>
      <c r="Z18" s="151">
        <v>41</v>
      </c>
      <c r="AA18" s="151">
        <v>279</v>
      </c>
      <c r="AB18" s="151">
        <v>1140</v>
      </c>
      <c r="AC18" s="151">
        <v>317490</v>
      </c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X18" s="54"/>
      <c r="AY18" s="54"/>
      <c r="AZ18" s="54"/>
      <c r="BA18" s="54"/>
      <c r="BB18" s="54"/>
      <c r="BC18" s="54"/>
      <c r="BD18" s="54"/>
    </row>
    <row r="19" spans="1:56" ht="15.75" x14ac:dyDescent="0.25">
      <c r="A19" s="83">
        <v>35481</v>
      </c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>
        <v>17</v>
      </c>
      <c r="AI19" s="151">
        <v>307</v>
      </c>
      <c r="AJ19" s="151">
        <v>930</v>
      </c>
      <c r="AK19" s="151">
        <v>285510</v>
      </c>
      <c r="AL19" s="6">
        <v>18</v>
      </c>
      <c r="AM19" s="6">
        <v>417</v>
      </c>
      <c r="AN19" s="6">
        <v>895</v>
      </c>
      <c r="AO19" s="6">
        <v>373251</v>
      </c>
      <c r="AX19" s="54"/>
      <c r="AY19" s="54"/>
      <c r="AZ19" s="54"/>
      <c r="BA19" s="54"/>
      <c r="BB19" s="54"/>
      <c r="BC19" s="54"/>
      <c r="BD19" s="54"/>
    </row>
    <row r="20" spans="1:56" x14ac:dyDescent="0.2">
      <c r="A20" s="83">
        <v>35486</v>
      </c>
      <c r="B20" s="151"/>
      <c r="C20" s="151"/>
      <c r="D20" s="151"/>
      <c r="E20" s="151"/>
      <c r="F20" s="151"/>
      <c r="G20" s="151"/>
      <c r="H20" s="151"/>
      <c r="I20" s="151"/>
      <c r="J20" s="151">
        <v>25</v>
      </c>
      <c r="K20" s="151">
        <v>160</v>
      </c>
      <c r="L20" s="151">
        <v>1330</v>
      </c>
      <c r="M20" s="151">
        <v>212800</v>
      </c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>
        <v>11</v>
      </c>
      <c r="AA20" s="151">
        <v>285</v>
      </c>
      <c r="AB20" s="151">
        <v>920</v>
      </c>
      <c r="AC20" s="151">
        <v>262200</v>
      </c>
      <c r="AD20" s="151">
        <v>17</v>
      </c>
      <c r="AE20" s="151">
        <v>289</v>
      </c>
      <c r="AF20" s="151">
        <v>960</v>
      </c>
      <c r="AG20" s="151">
        <v>277440</v>
      </c>
      <c r="AH20" s="151">
        <v>17</v>
      </c>
      <c r="AI20" s="151">
        <v>324</v>
      </c>
      <c r="AJ20" s="151">
        <v>935</v>
      </c>
      <c r="AK20" s="151">
        <v>302473</v>
      </c>
      <c r="AL20" s="151"/>
      <c r="AM20" s="151"/>
      <c r="AN20" s="151"/>
      <c r="AO20" s="151"/>
      <c r="AX20" s="54"/>
      <c r="AY20" s="54"/>
      <c r="AZ20" s="54"/>
      <c r="BA20" s="54"/>
      <c r="BB20" s="54"/>
      <c r="BC20" s="54"/>
      <c r="BD20" s="54"/>
    </row>
    <row r="21" spans="1:56" x14ac:dyDescent="0.2">
      <c r="A21" s="83">
        <v>35488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>
        <v>25</v>
      </c>
      <c r="O21" s="151">
        <v>190</v>
      </c>
      <c r="P21" s="151">
        <v>1050</v>
      </c>
      <c r="Q21" s="151">
        <v>199500</v>
      </c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X21" s="54"/>
      <c r="AY21" s="54"/>
      <c r="AZ21" s="54"/>
      <c r="BA21" s="54"/>
      <c r="BB21" s="54"/>
      <c r="BC21" s="54"/>
      <c r="BD21" s="54"/>
    </row>
    <row r="22" spans="1:56" x14ac:dyDescent="0.2">
      <c r="A22" s="83"/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X22" s="54"/>
      <c r="AY22" s="54"/>
      <c r="AZ22" s="54"/>
      <c r="BA22" s="54"/>
      <c r="BB22" s="54"/>
      <c r="BC22" s="54"/>
      <c r="BD22" s="54"/>
    </row>
    <row r="23" spans="1:56" x14ac:dyDescent="0.2">
      <c r="A23" s="83">
        <v>35493</v>
      </c>
      <c r="B23" s="151">
        <v>1</v>
      </c>
      <c r="C23" s="151">
        <v>125</v>
      </c>
      <c r="D23" s="151">
        <v>930</v>
      </c>
      <c r="E23" s="151">
        <v>116250</v>
      </c>
      <c r="F23" s="151">
        <v>4</v>
      </c>
      <c r="G23" s="151">
        <v>136</v>
      </c>
      <c r="H23" s="151">
        <v>980</v>
      </c>
      <c r="I23" s="151">
        <v>133280</v>
      </c>
      <c r="J23" s="151"/>
      <c r="K23" s="151"/>
      <c r="L23" s="151"/>
      <c r="M23" s="151"/>
      <c r="N23" s="151">
        <v>22</v>
      </c>
      <c r="O23" s="151">
        <v>198</v>
      </c>
      <c r="P23" s="151">
        <v>940</v>
      </c>
      <c r="Q23" s="151">
        <v>186120</v>
      </c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>
        <v>4</v>
      </c>
      <c r="AI23" s="151">
        <v>328</v>
      </c>
      <c r="AJ23" s="151">
        <v>920</v>
      </c>
      <c r="AK23" s="151">
        <v>301300</v>
      </c>
      <c r="AL23" s="151"/>
      <c r="AM23" s="151"/>
      <c r="AN23" s="151"/>
      <c r="AO23" s="151"/>
      <c r="AX23" s="54"/>
      <c r="AY23" s="54"/>
      <c r="AZ23" s="54"/>
      <c r="BA23" s="54"/>
      <c r="BB23" s="54"/>
      <c r="BC23" s="54"/>
      <c r="BD23" s="54"/>
    </row>
    <row r="24" spans="1:56" x14ac:dyDescent="0.2">
      <c r="A24" s="83">
        <v>35495</v>
      </c>
      <c r="B24" s="151">
        <v>9</v>
      </c>
      <c r="C24" s="151">
        <v>118</v>
      </c>
      <c r="D24" s="151">
        <v>960</v>
      </c>
      <c r="E24" s="151">
        <v>113280</v>
      </c>
      <c r="F24" s="151">
        <v>12</v>
      </c>
      <c r="G24" s="151">
        <v>139</v>
      </c>
      <c r="H24" s="151">
        <v>1250</v>
      </c>
      <c r="I24" s="151">
        <v>173750</v>
      </c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X24" s="54"/>
      <c r="AY24" s="54"/>
      <c r="AZ24" s="54"/>
      <c r="BA24" s="54"/>
      <c r="BB24" s="54"/>
      <c r="BC24" s="54"/>
      <c r="BD24" s="54"/>
    </row>
    <row r="25" spans="1:56" x14ac:dyDescent="0.2">
      <c r="A25" s="83">
        <v>35500</v>
      </c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>
        <v>18</v>
      </c>
      <c r="AA25" s="151">
        <v>272</v>
      </c>
      <c r="AB25" s="151">
        <v>920</v>
      </c>
      <c r="AC25" s="151">
        <v>250240</v>
      </c>
      <c r="AD25" s="151"/>
      <c r="AE25" s="151"/>
      <c r="AF25" s="151"/>
      <c r="AG25" s="151"/>
      <c r="AH25" s="151">
        <v>8</v>
      </c>
      <c r="AI25" s="151">
        <v>426</v>
      </c>
      <c r="AJ25" s="151">
        <v>2456</v>
      </c>
      <c r="AK25" s="151">
        <v>1046150</v>
      </c>
      <c r="AL25" s="151"/>
      <c r="AM25" s="151"/>
      <c r="AN25" s="151"/>
      <c r="AO25" s="151"/>
      <c r="AX25" s="54"/>
      <c r="AY25" s="54"/>
      <c r="AZ25" s="54"/>
      <c r="BA25" s="54"/>
      <c r="BB25" s="54"/>
      <c r="BC25" s="54"/>
      <c r="BD25" s="54"/>
    </row>
    <row r="26" spans="1:56" x14ac:dyDescent="0.2">
      <c r="A26" s="83">
        <v>35502</v>
      </c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>
        <v>12</v>
      </c>
      <c r="AI26" s="151">
        <v>313</v>
      </c>
      <c r="AJ26" s="151">
        <v>930</v>
      </c>
      <c r="AK26" s="151">
        <v>291090</v>
      </c>
      <c r="AL26" s="151"/>
      <c r="AM26" s="151"/>
      <c r="AN26" s="151"/>
      <c r="AO26" s="151"/>
      <c r="AX26" s="54"/>
      <c r="AY26" s="54"/>
      <c r="AZ26" s="54"/>
      <c r="BA26" s="54"/>
      <c r="BB26" s="54"/>
      <c r="BC26" s="54"/>
      <c r="BD26" s="54"/>
    </row>
    <row r="27" spans="1:56" ht="15.75" x14ac:dyDescent="0.25">
      <c r="A27" s="83">
        <v>35507</v>
      </c>
      <c r="B27" s="151"/>
      <c r="C27" s="151"/>
      <c r="D27" s="151"/>
      <c r="E27" s="151"/>
      <c r="F27" s="151">
        <v>25</v>
      </c>
      <c r="G27" s="151">
        <v>143</v>
      </c>
      <c r="H27" s="151">
        <v>980</v>
      </c>
      <c r="I27" s="151">
        <v>140140</v>
      </c>
      <c r="J27" s="151">
        <v>22</v>
      </c>
      <c r="K27" s="151">
        <v>178</v>
      </c>
      <c r="L27" s="151">
        <v>950</v>
      </c>
      <c r="M27" s="151">
        <v>169100</v>
      </c>
      <c r="N27" s="151">
        <v>10</v>
      </c>
      <c r="O27" s="151">
        <v>214</v>
      </c>
      <c r="P27" s="151">
        <v>920</v>
      </c>
      <c r="Q27" s="151">
        <v>196880</v>
      </c>
      <c r="R27" s="151">
        <v>44</v>
      </c>
      <c r="S27" s="151">
        <v>228</v>
      </c>
      <c r="T27" s="151">
        <v>943</v>
      </c>
      <c r="U27" s="151">
        <v>215394</v>
      </c>
      <c r="V27" s="151"/>
      <c r="W27" s="151"/>
      <c r="X27" s="151"/>
      <c r="Y27" s="151"/>
      <c r="Z27" s="151"/>
      <c r="AA27" s="151"/>
      <c r="AB27" s="151"/>
      <c r="AC27" s="151"/>
      <c r="AD27" s="151">
        <v>25</v>
      </c>
      <c r="AE27" s="151">
        <v>317</v>
      </c>
      <c r="AF27" s="151">
        <v>918</v>
      </c>
      <c r="AG27" s="151">
        <v>291077</v>
      </c>
      <c r="AH27" s="151">
        <v>18</v>
      </c>
      <c r="AI27" s="151">
        <v>417</v>
      </c>
      <c r="AJ27" s="151">
        <v>1432</v>
      </c>
      <c r="AK27" s="151">
        <v>597606</v>
      </c>
      <c r="AL27" s="6">
        <v>17</v>
      </c>
      <c r="AM27" s="6">
        <v>373</v>
      </c>
      <c r="AN27" s="6">
        <v>905</v>
      </c>
      <c r="AO27" s="6">
        <v>337565</v>
      </c>
      <c r="AX27" s="54"/>
      <c r="AY27" s="54"/>
      <c r="AZ27" s="54"/>
      <c r="BA27" s="54"/>
      <c r="BB27" s="54"/>
      <c r="BC27" s="54"/>
      <c r="BD27" s="54"/>
    </row>
    <row r="28" spans="1:56" x14ac:dyDescent="0.2">
      <c r="A28" s="83">
        <v>35509</v>
      </c>
      <c r="B28" s="151"/>
      <c r="C28" s="151"/>
      <c r="D28" s="151"/>
      <c r="E28" s="151"/>
      <c r="F28" s="151">
        <v>3</v>
      </c>
      <c r="G28" s="151">
        <v>153</v>
      </c>
      <c r="H28" s="151">
        <v>960</v>
      </c>
      <c r="I28" s="151">
        <v>146880</v>
      </c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X28" s="54"/>
      <c r="AY28" s="54"/>
      <c r="AZ28" s="54"/>
      <c r="BA28" s="54"/>
      <c r="BB28" s="54"/>
      <c r="BC28" s="54"/>
      <c r="BD28" s="54"/>
    </row>
    <row r="29" spans="1:56" ht="15.75" x14ac:dyDescent="0.25">
      <c r="A29" s="83">
        <v>35514</v>
      </c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6">
        <v>11</v>
      </c>
      <c r="AM29" s="6">
        <v>353</v>
      </c>
      <c r="AN29" s="6">
        <v>910</v>
      </c>
      <c r="AO29" s="6">
        <v>321230</v>
      </c>
      <c r="AX29" s="54"/>
      <c r="AY29" s="54"/>
      <c r="AZ29" s="54"/>
      <c r="BA29" s="54"/>
      <c r="BB29" s="54"/>
      <c r="BC29" s="54"/>
      <c r="BD29" s="54"/>
    </row>
    <row r="30" spans="1:56" x14ac:dyDescent="0.2">
      <c r="A30" s="83">
        <v>35516</v>
      </c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X30" s="54"/>
      <c r="AY30" s="54"/>
      <c r="AZ30" s="54"/>
      <c r="BA30" s="54"/>
      <c r="BB30" s="54"/>
      <c r="BC30" s="54"/>
      <c r="BD30" s="54"/>
    </row>
    <row r="31" spans="1:56" x14ac:dyDescent="0.2">
      <c r="A31" s="83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X31" s="54"/>
      <c r="AY31" s="54"/>
      <c r="AZ31" s="54"/>
      <c r="BA31" s="54"/>
      <c r="BB31" s="54"/>
      <c r="BC31" s="54"/>
      <c r="BD31" s="54"/>
    </row>
    <row r="32" spans="1:56" ht="15.75" x14ac:dyDescent="0.25">
      <c r="A32" s="83">
        <v>35521</v>
      </c>
      <c r="B32" s="151"/>
      <c r="C32" s="151"/>
      <c r="D32" s="151"/>
      <c r="E32" s="151"/>
      <c r="F32" s="151">
        <v>17</v>
      </c>
      <c r="G32" s="151">
        <v>144</v>
      </c>
      <c r="H32" s="151">
        <v>960</v>
      </c>
      <c r="I32" s="151">
        <v>138240</v>
      </c>
      <c r="J32" s="151">
        <v>43</v>
      </c>
      <c r="K32" s="151">
        <v>162</v>
      </c>
      <c r="L32" s="151">
        <v>925</v>
      </c>
      <c r="M32" s="151">
        <v>149850</v>
      </c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>
        <v>10</v>
      </c>
      <c r="AE32" s="151">
        <v>320</v>
      </c>
      <c r="AF32" s="151">
        <v>970</v>
      </c>
      <c r="AG32" s="151">
        <v>310400</v>
      </c>
      <c r="AH32" s="151">
        <v>5</v>
      </c>
      <c r="AI32" s="151">
        <v>383</v>
      </c>
      <c r="AJ32" s="151">
        <v>985</v>
      </c>
      <c r="AK32" s="151">
        <v>377255</v>
      </c>
      <c r="AL32" s="6">
        <v>12</v>
      </c>
      <c r="AM32" s="6">
        <v>410</v>
      </c>
      <c r="AN32" s="6">
        <v>955</v>
      </c>
      <c r="AO32" s="6">
        <v>391550</v>
      </c>
      <c r="AX32" s="54"/>
      <c r="AY32" s="54"/>
      <c r="AZ32" s="54"/>
      <c r="BA32" s="54"/>
      <c r="BB32" s="54"/>
      <c r="BC32" s="54"/>
      <c r="BD32" s="54"/>
    </row>
    <row r="33" spans="1:56" ht="15.75" x14ac:dyDescent="0.25">
      <c r="A33" s="83">
        <v>35523</v>
      </c>
      <c r="B33" s="151"/>
      <c r="C33" s="151"/>
      <c r="D33" s="151"/>
      <c r="E33" s="151"/>
      <c r="F33" s="151">
        <v>24</v>
      </c>
      <c r="G33" s="151">
        <v>142</v>
      </c>
      <c r="H33" s="151">
        <v>930</v>
      </c>
      <c r="I33" s="151">
        <v>132060</v>
      </c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6">
        <v>23</v>
      </c>
      <c r="AM33" s="6">
        <v>365</v>
      </c>
      <c r="AN33" s="6">
        <v>995</v>
      </c>
      <c r="AO33" s="6">
        <v>362678</v>
      </c>
      <c r="AX33" s="54"/>
      <c r="AY33" s="54"/>
      <c r="AZ33" s="54"/>
      <c r="BA33" s="54"/>
      <c r="BB33" s="54"/>
      <c r="BC33" s="54"/>
      <c r="BD33" s="54"/>
    </row>
    <row r="34" spans="1:56" ht="15.75" x14ac:dyDescent="0.25">
      <c r="A34" s="83">
        <v>35528</v>
      </c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>
        <v>90</v>
      </c>
      <c r="O34" s="151">
        <v>209</v>
      </c>
      <c r="P34" s="151">
        <v>1030</v>
      </c>
      <c r="Q34" s="151">
        <v>215013</v>
      </c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6">
        <v>43</v>
      </c>
      <c r="AM34" s="6">
        <v>393</v>
      </c>
      <c r="AN34" s="6">
        <v>1010</v>
      </c>
      <c r="AO34" s="6">
        <v>396526</v>
      </c>
      <c r="AX34" s="54"/>
      <c r="AY34" s="54"/>
      <c r="AZ34" s="54"/>
      <c r="BA34" s="54"/>
      <c r="BB34" s="54"/>
      <c r="BC34" s="54"/>
      <c r="BD34" s="54"/>
    </row>
    <row r="35" spans="1:56" x14ac:dyDescent="0.2">
      <c r="A35" s="83">
        <v>35530</v>
      </c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X35" s="54"/>
      <c r="AY35" s="54"/>
      <c r="AZ35" s="54"/>
      <c r="BA35" s="54"/>
      <c r="BB35" s="54"/>
      <c r="BC35" s="54"/>
      <c r="BD35" s="54"/>
    </row>
    <row r="36" spans="1:56" x14ac:dyDescent="0.2">
      <c r="A36" s="83">
        <v>35535</v>
      </c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>
        <v>21</v>
      </c>
      <c r="O36" s="151">
        <v>198</v>
      </c>
      <c r="P36" s="151">
        <v>940</v>
      </c>
      <c r="Q36" s="151">
        <v>186120</v>
      </c>
      <c r="R36" s="151">
        <v>36</v>
      </c>
      <c r="S36" s="151">
        <v>246</v>
      </c>
      <c r="T36" s="151">
        <v>900</v>
      </c>
      <c r="U36" s="151">
        <v>221400</v>
      </c>
      <c r="V36" s="151"/>
      <c r="W36" s="151"/>
      <c r="X36" s="151"/>
      <c r="Y36" s="151"/>
      <c r="Z36" s="151"/>
      <c r="AA36" s="151"/>
      <c r="AB36" s="151"/>
      <c r="AC36" s="151"/>
      <c r="AD36" s="151">
        <v>13</v>
      </c>
      <c r="AE36" s="151">
        <v>308</v>
      </c>
      <c r="AF36" s="151">
        <v>910</v>
      </c>
      <c r="AG36" s="151">
        <v>280280</v>
      </c>
      <c r="AH36" s="151"/>
      <c r="AI36" s="151"/>
      <c r="AJ36" s="151"/>
      <c r="AK36" s="151"/>
      <c r="AL36" s="151"/>
      <c r="AM36" s="151"/>
      <c r="AN36" s="151"/>
      <c r="AO36" s="151"/>
      <c r="AX36" s="54"/>
      <c r="AY36" s="54"/>
      <c r="AZ36" s="54"/>
      <c r="BA36" s="54"/>
      <c r="BB36" s="54"/>
      <c r="BC36" s="54"/>
      <c r="BD36" s="54"/>
    </row>
    <row r="37" spans="1:56" ht="15.75" x14ac:dyDescent="0.25">
      <c r="A37" s="83">
        <v>35537</v>
      </c>
      <c r="B37" s="151"/>
      <c r="C37" s="151"/>
      <c r="D37" s="151"/>
      <c r="E37" s="151"/>
      <c r="F37" s="151">
        <v>3</v>
      </c>
      <c r="G37" s="151">
        <v>143</v>
      </c>
      <c r="H37" s="151">
        <v>970</v>
      </c>
      <c r="I37" s="151">
        <v>138710</v>
      </c>
      <c r="J37" s="151">
        <v>28</v>
      </c>
      <c r="K37" s="151">
        <v>165</v>
      </c>
      <c r="L37" s="151">
        <v>920</v>
      </c>
      <c r="M37" s="151">
        <v>151340</v>
      </c>
      <c r="N37" s="151">
        <v>18</v>
      </c>
      <c r="O37" s="151">
        <v>194</v>
      </c>
      <c r="P37" s="151">
        <v>930</v>
      </c>
      <c r="Q37" s="151">
        <v>180420</v>
      </c>
      <c r="R37" s="151">
        <v>2</v>
      </c>
      <c r="S37" s="151">
        <v>220</v>
      </c>
      <c r="T37" s="151">
        <v>1060</v>
      </c>
      <c r="U37" s="151">
        <v>233200</v>
      </c>
      <c r="V37" s="151"/>
      <c r="W37" s="151"/>
      <c r="X37" s="151"/>
      <c r="Y37" s="151"/>
      <c r="Z37" s="151">
        <v>4</v>
      </c>
      <c r="AA37" s="151">
        <v>293</v>
      </c>
      <c r="AB37" s="151">
        <v>965</v>
      </c>
      <c r="AC37" s="151">
        <v>282263</v>
      </c>
      <c r="AD37" s="151">
        <v>7</v>
      </c>
      <c r="AE37" s="151">
        <v>311</v>
      </c>
      <c r="AF37" s="151">
        <v>940</v>
      </c>
      <c r="AG37" s="151">
        <v>292340</v>
      </c>
      <c r="AH37" s="151"/>
      <c r="AI37" s="151"/>
      <c r="AJ37" s="151"/>
      <c r="AK37" s="151"/>
      <c r="AL37" s="6">
        <v>12</v>
      </c>
      <c r="AM37" s="6">
        <v>426</v>
      </c>
      <c r="AN37" s="6">
        <v>800</v>
      </c>
      <c r="AO37" s="6">
        <v>383700</v>
      </c>
      <c r="AX37" s="54"/>
      <c r="AY37" s="54"/>
      <c r="AZ37" s="54"/>
      <c r="BA37" s="54"/>
      <c r="BB37" s="54"/>
      <c r="BC37" s="54"/>
      <c r="BD37" s="54"/>
    </row>
    <row r="38" spans="1:56" ht="15.75" x14ac:dyDescent="0.25">
      <c r="A38" s="83">
        <v>35542</v>
      </c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>
        <v>22</v>
      </c>
      <c r="O38" s="151">
        <v>207</v>
      </c>
      <c r="P38" s="151">
        <v>915</v>
      </c>
      <c r="Q38" s="151">
        <v>189405</v>
      </c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>
        <v>4</v>
      </c>
      <c r="AE38" s="151">
        <v>300</v>
      </c>
      <c r="AF38" s="151">
        <v>930</v>
      </c>
      <c r="AG38" s="151">
        <v>279000</v>
      </c>
      <c r="AH38" s="151"/>
      <c r="AI38" s="151"/>
      <c r="AJ38" s="151"/>
      <c r="AK38" s="151"/>
      <c r="AL38" s="6">
        <v>50</v>
      </c>
      <c r="AM38" s="6">
        <v>381</v>
      </c>
      <c r="AN38" s="6">
        <v>938</v>
      </c>
      <c r="AO38" s="6">
        <v>357188</v>
      </c>
      <c r="AX38" s="54"/>
      <c r="AY38" s="54"/>
      <c r="AZ38" s="54"/>
      <c r="BA38" s="54"/>
      <c r="BB38" s="54"/>
      <c r="BC38" s="54"/>
      <c r="BD38" s="54"/>
    </row>
    <row r="39" spans="1:56" ht="15.75" x14ac:dyDescent="0.25">
      <c r="A39" s="83">
        <v>35544</v>
      </c>
      <c r="B39" s="151"/>
      <c r="C39" s="151"/>
      <c r="D39" s="151"/>
      <c r="E39" s="151"/>
      <c r="F39" s="151"/>
      <c r="G39" s="151"/>
      <c r="H39" s="151"/>
      <c r="I39" s="151"/>
      <c r="J39" s="151">
        <v>4</v>
      </c>
      <c r="K39" s="151">
        <v>169</v>
      </c>
      <c r="L39" s="151">
        <v>970</v>
      </c>
      <c r="M39" s="151">
        <v>163930</v>
      </c>
      <c r="N39" s="151">
        <v>61</v>
      </c>
      <c r="O39" s="151">
        <v>214</v>
      </c>
      <c r="P39" s="151">
        <v>1013</v>
      </c>
      <c r="Q39" s="151">
        <v>216516</v>
      </c>
      <c r="R39" s="151"/>
      <c r="S39" s="151"/>
      <c r="T39" s="151"/>
      <c r="U39" s="151"/>
      <c r="V39" s="151">
        <v>5</v>
      </c>
      <c r="W39" s="151">
        <v>257</v>
      </c>
      <c r="X39" s="151">
        <v>1010</v>
      </c>
      <c r="Y39" s="151">
        <v>259570</v>
      </c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6">
        <v>18</v>
      </c>
      <c r="AM39" s="6">
        <v>378</v>
      </c>
      <c r="AN39" s="6">
        <v>960</v>
      </c>
      <c r="AO39" s="6">
        <v>362400</v>
      </c>
      <c r="AX39" s="54"/>
      <c r="AY39" s="54"/>
      <c r="AZ39" s="54"/>
      <c r="BA39" s="54"/>
      <c r="BB39" s="54"/>
      <c r="BC39" s="54"/>
      <c r="BD39" s="54"/>
    </row>
    <row r="40" spans="1:56" ht="15.75" x14ac:dyDescent="0.25">
      <c r="A40" s="83">
        <v>35549</v>
      </c>
      <c r="B40" s="151"/>
      <c r="C40" s="151"/>
      <c r="D40" s="151"/>
      <c r="E40" s="151"/>
      <c r="F40" s="151"/>
      <c r="G40" s="151"/>
      <c r="H40" s="151"/>
      <c r="I40" s="151"/>
      <c r="J40" s="151">
        <v>12</v>
      </c>
      <c r="K40" s="151">
        <v>178</v>
      </c>
      <c r="L40" s="151">
        <v>920</v>
      </c>
      <c r="M40" s="151">
        <v>163760</v>
      </c>
      <c r="N40" s="151">
        <v>11</v>
      </c>
      <c r="O40" s="151">
        <v>192</v>
      </c>
      <c r="P40" s="151">
        <v>940</v>
      </c>
      <c r="Q40" s="151">
        <v>180480</v>
      </c>
      <c r="R40" s="151">
        <v>40</v>
      </c>
      <c r="S40" s="151">
        <v>240</v>
      </c>
      <c r="T40" s="151">
        <v>1005</v>
      </c>
      <c r="U40" s="151">
        <v>241200</v>
      </c>
      <c r="V40" s="151"/>
      <c r="W40" s="151"/>
      <c r="X40" s="151"/>
      <c r="Y40" s="151"/>
      <c r="Z40" s="151">
        <v>18</v>
      </c>
      <c r="AA40" s="151">
        <v>297</v>
      </c>
      <c r="AB40" s="151">
        <v>1000</v>
      </c>
      <c r="AC40" s="151">
        <v>297000</v>
      </c>
      <c r="AD40" s="151"/>
      <c r="AE40" s="151"/>
      <c r="AF40" s="151"/>
      <c r="AG40" s="151"/>
      <c r="AH40" s="151"/>
      <c r="AI40" s="151"/>
      <c r="AJ40" s="151"/>
      <c r="AK40" s="151"/>
      <c r="AL40" s="6">
        <v>16</v>
      </c>
      <c r="AM40" s="6">
        <v>440</v>
      </c>
      <c r="AN40" s="6">
        <v>1361</v>
      </c>
      <c r="AO40" s="6">
        <v>598568</v>
      </c>
      <c r="AX40" s="54"/>
      <c r="AY40" s="54"/>
      <c r="AZ40" s="54"/>
      <c r="BA40" s="54"/>
      <c r="BB40" s="54"/>
      <c r="BC40" s="54"/>
      <c r="BD40" s="54"/>
    </row>
    <row r="41" spans="1:56" x14ac:dyDescent="0.2">
      <c r="A41" s="83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X41" s="54"/>
      <c r="AY41" s="54"/>
      <c r="AZ41" s="54"/>
      <c r="BA41" s="54"/>
      <c r="BB41" s="54"/>
      <c r="BC41" s="54"/>
      <c r="BD41" s="54"/>
    </row>
    <row r="42" spans="1:56" x14ac:dyDescent="0.2">
      <c r="A42" s="83">
        <v>35551</v>
      </c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X42" s="54"/>
      <c r="AY42" s="54"/>
      <c r="AZ42" s="54"/>
      <c r="BA42" s="54"/>
      <c r="BB42" s="54"/>
      <c r="BC42" s="54"/>
      <c r="BD42" s="54"/>
    </row>
    <row r="43" spans="1:56" x14ac:dyDescent="0.2">
      <c r="A43" s="83">
        <v>35556</v>
      </c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X43" s="54"/>
      <c r="AY43" s="54"/>
      <c r="AZ43" s="54"/>
      <c r="BA43" s="54"/>
      <c r="BB43" s="54"/>
      <c r="BC43" s="54"/>
      <c r="BD43" s="54"/>
    </row>
    <row r="44" spans="1:56" x14ac:dyDescent="0.2">
      <c r="A44" s="83">
        <v>35558</v>
      </c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>
        <v>4</v>
      </c>
      <c r="AE44" s="151">
        <v>311</v>
      </c>
      <c r="AF44" s="151">
        <v>980</v>
      </c>
      <c r="AG44" s="151">
        <v>304780</v>
      </c>
      <c r="AH44" s="151"/>
      <c r="AI44" s="151"/>
      <c r="AJ44" s="151"/>
      <c r="AK44" s="151"/>
      <c r="AL44" s="151"/>
      <c r="AM44" s="151"/>
      <c r="AN44" s="151"/>
      <c r="AO44" s="151"/>
      <c r="AX44" s="54"/>
      <c r="AY44" s="54"/>
      <c r="AZ44" s="54"/>
      <c r="BA44" s="54"/>
      <c r="BB44" s="54"/>
      <c r="BC44" s="54"/>
      <c r="BD44" s="54"/>
    </row>
    <row r="45" spans="1:56" x14ac:dyDescent="0.2">
      <c r="A45" s="83">
        <v>35563</v>
      </c>
      <c r="B45" s="151"/>
      <c r="C45" s="151"/>
      <c r="D45" s="151"/>
      <c r="E45" s="151"/>
      <c r="F45" s="151">
        <v>1</v>
      </c>
      <c r="G45" s="151">
        <v>150</v>
      </c>
      <c r="H45" s="151">
        <v>1080</v>
      </c>
      <c r="I45" s="151">
        <v>162000</v>
      </c>
      <c r="J45" s="151">
        <v>7</v>
      </c>
      <c r="K45" s="151">
        <v>156</v>
      </c>
      <c r="L45" s="151">
        <v>990</v>
      </c>
      <c r="M45" s="151">
        <v>154440</v>
      </c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X45" s="54"/>
      <c r="AY45" s="54"/>
      <c r="AZ45" s="54"/>
      <c r="BA45" s="54"/>
      <c r="BB45" s="54"/>
      <c r="BC45" s="54"/>
      <c r="BD45" s="54"/>
    </row>
    <row r="46" spans="1:56" x14ac:dyDescent="0.2">
      <c r="A46" s="83">
        <v>35565</v>
      </c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X46" s="54"/>
      <c r="AY46" s="54"/>
      <c r="AZ46" s="54"/>
      <c r="BA46" s="54"/>
      <c r="BB46" s="54"/>
      <c r="BC46" s="54"/>
      <c r="BD46" s="54"/>
    </row>
    <row r="47" spans="1:56" x14ac:dyDescent="0.2">
      <c r="A47" s="83">
        <v>35570</v>
      </c>
      <c r="B47" s="151"/>
      <c r="C47" s="151"/>
      <c r="D47" s="151"/>
      <c r="E47" s="151"/>
      <c r="F47" s="151">
        <v>12</v>
      </c>
      <c r="G47" s="151">
        <v>148</v>
      </c>
      <c r="H47" s="151">
        <v>1060</v>
      </c>
      <c r="I47" s="151">
        <v>156880</v>
      </c>
      <c r="J47" s="151">
        <v>14</v>
      </c>
      <c r="K47" s="151">
        <v>167</v>
      </c>
      <c r="L47" s="151">
        <v>1010</v>
      </c>
      <c r="M47" s="151">
        <v>168670</v>
      </c>
      <c r="N47" s="151">
        <v>44</v>
      </c>
      <c r="O47" s="151">
        <v>201</v>
      </c>
      <c r="P47" s="151">
        <v>1130</v>
      </c>
      <c r="Q47" s="151">
        <v>226565</v>
      </c>
      <c r="R47" s="151">
        <v>20</v>
      </c>
      <c r="S47" s="151">
        <v>245</v>
      </c>
      <c r="T47" s="151">
        <v>1010</v>
      </c>
      <c r="U47" s="151">
        <v>247450</v>
      </c>
      <c r="V47" s="151">
        <v>8</v>
      </c>
      <c r="W47" s="151">
        <v>261</v>
      </c>
      <c r="X47" s="151">
        <v>1040</v>
      </c>
      <c r="Y47" s="151">
        <v>271440</v>
      </c>
      <c r="Z47" s="151">
        <v>10</v>
      </c>
      <c r="AA47" s="151">
        <v>276</v>
      </c>
      <c r="AB47" s="151">
        <v>1170</v>
      </c>
      <c r="AC47" s="151">
        <v>322920</v>
      </c>
      <c r="AD47" s="151">
        <v>44</v>
      </c>
      <c r="AE47" s="151">
        <v>329</v>
      </c>
      <c r="AF47" s="151">
        <v>1000</v>
      </c>
      <c r="AG47" s="151">
        <v>329000</v>
      </c>
      <c r="AH47" s="151"/>
      <c r="AI47" s="151"/>
      <c r="AJ47" s="151"/>
      <c r="AK47" s="151"/>
      <c r="AL47" s="151"/>
      <c r="AM47" s="151"/>
      <c r="AN47" s="151"/>
      <c r="AO47" s="151"/>
      <c r="AX47" s="54"/>
      <c r="AY47" s="54"/>
      <c r="AZ47" s="54"/>
      <c r="BA47" s="54"/>
      <c r="BB47" s="54"/>
      <c r="BC47" s="54"/>
      <c r="BD47" s="54"/>
    </row>
    <row r="48" spans="1:56" x14ac:dyDescent="0.2">
      <c r="A48" s="83">
        <v>35572</v>
      </c>
      <c r="B48" s="151"/>
      <c r="C48" s="151"/>
      <c r="D48" s="151"/>
      <c r="E48" s="151"/>
      <c r="F48" s="151"/>
      <c r="G48" s="151"/>
      <c r="H48" s="151"/>
      <c r="I48" s="151"/>
      <c r="J48" s="151">
        <v>25</v>
      </c>
      <c r="K48" s="151">
        <v>175</v>
      </c>
      <c r="L48" s="151">
        <v>980</v>
      </c>
      <c r="M48" s="151">
        <v>171500</v>
      </c>
      <c r="N48" s="151">
        <v>25</v>
      </c>
      <c r="O48" s="151">
        <v>182</v>
      </c>
      <c r="P48" s="151">
        <v>980</v>
      </c>
      <c r="Q48" s="151">
        <v>178360</v>
      </c>
      <c r="R48" s="151"/>
      <c r="S48" s="151"/>
      <c r="T48" s="151"/>
      <c r="U48" s="151"/>
      <c r="V48" s="151">
        <v>22</v>
      </c>
      <c r="W48" s="151">
        <v>256</v>
      </c>
      <c r="X48" s="151">
        <v>990</v>
      </c>
      <c r="Y48" s="151">
        <v>253440</v>
      </c>
      <c r="Z48" s="151"/>
      <c r="AA48" s="151"/>
      <c r="AB48" s="151"/>
      <c r="AC48" s="151"/>
      <c r="AD48" s="151">
        <v>4</v>
      </c>
      <c r="AE48" s="151">
        <v>305</v>
      </c>
      <c r="AF48" s="151">
        <v>980</v>
      </c>
      <c r="AG48" s="151">
        <v>298900</v>
      </c>
      <c r="AH48" s="151"/>
      <c r="AI48" s="151"/>
      <c r="AJ48" s="151"/>
      <c r="AK48" s="151"/>
      <c r="AL48" s="151"/>
      <c r="AM48" s="151"/>
      <c r="AN48" s="151"/>
      <c r="AO48" s="151"/>
      <c r="AX48" s="54"/>
      <c r="AY48" s="54"/>
      <c r="AZ48" s="54"/>
      <c r="BA48" s="54"/>
      <c r="BB48" s="54"/>
      <c r="BC48" s="54"/>
      <c r="BD48" s="54"/>
    </row>
    <row r="49" spans="1:56" x14ac:dyDescent="0.2">
      <c r="A49" s="83">
        <v>35577</v>
      </c>
      <c r="B49" s="151"/>
      <c r="C49" s="151"/>
      <c r="D49" s="151"/>
      <c r="E49" s="151"/>
      <c r="F49" s="151">
        <v>19</v>
      </c>
      <c r="G49" s="151">
        <v>144</v>
      </c>
      <c r="H49" s="151">
        <v>1010</v>
      </c>
      <c r="I49" s="151">
        <v>145440</v>
      </c>
      <c r="J49" s="151">
        <v>70</v>
      </c>
      <c r="K49" s="151">
        <v>159</v>
      </c>
      <c r="L49" s="151">
        <v>1010</v>
      </c>
      <c r="M49" s="151">
        <v>160085</v>
      </c>
      <c r="N49" s="151">
        <v>6</v>
      </c>
      <c r="O49" s="151">
        <v>200</v>
      </c>
      <c r="P49" s="151">
        <v>930</v>
      </c>
      <c r="Q49" s="151">
        <v>186000</v>
      </c>
      <c r="R49" s="151">
        <v>20</v>
      </c>
      <c r="S49" s="151">
        <v>223</v>
      </c>
      <c r="T49" s="151">
        <v>1070</v>
      </c>
      <c r="U49" s="151">
        <v>238610</v>
      </c>
      <c r="V49" s="151">
        <v>4</v>
      </c>
      <c r="W49" s="151">
        <v>256</v>
      </c>
      <c r="X49" s="151">
        <v>980</v>
      </c>
      <c r="Y49" s="151">
        <v>250880</v>
      </c>
      <c r="Z49" s="151"/>
      <c r="AA49" s="151"/>
      <c r="AB49" s="151"/>
      <c r="AC49" s="151"/>
      <c r="AD49" s="151">
        <v>1</v>
      </c>
      <c r="AE49" s="151">
        <v>350</v>
      </c>
      <c r="AF49" s="151">
        <v>1030</v>
      </c>
      <c r="AG49" s="151">
        <v>360500</v>
      </c>
      <c r="AH49" s="151"/>
      <c r="AI49" s="151"/>
      <c r="AJ49" s="151"/>
      <c r="AK49" s="151"/>
      <c r="AL49" s="151"/>
      <c r="AM49" s="151"/>
      <c r="AN49" s="151"/>
      <c r="AO49" s="151"/>
      <c r="AX49" s="54"/>
      <c r="AY49" s="54"/>
      <c r="AZ49" s="54"/>
      <c r="BA49" s="54"/>
      <c r="BB49" s="54"/>
      <c r="BC49" s="54"/>
      <c r="BD49" s="54"/>
    </row>
    <row r="50" spans="1:56" x14ac:dyDescent="0.2">
      <c r="A50" s="83">
        <v>35579</v>
      </c>
      <c r="B50" s="151">
        <v>3</v>
      </c>
      <c r="C50" s="151">
        <v>118</v>
      </c>
      <c r="D50" s="151">
        <v>1070</v>
      </c>
      <c r="E50" s="151">
        <v>126260</v>
      </c>
      <c r="F50" s="151">
        <v>1</v>
      </c>
      <c r="G50" s="151">
        <v>140</v>
      </c>
      <c r="H50" s="151">
        <v>1270</v>
      </c>
      <c r="I50" s="151">
        <v>177800</v>
      </c>
      <c r="J50" s="151">
        <v>1</v>
      </c>
      <c r="K50" s="151">
        <v>175</v>
      </c>
      <c r="L50" s="151">
        <v>970</v>
      </c>
      <c r="M50" s="151">
        <v>109750</v>
      </c>
      <c r="N50" s="151">
        <v>6</v>
      </c>
      <c r="O50" s="151">
        <v>199</v>
      </c>
      <c r="P50" s="151">
        <v>1000</v>
      </c>
      <c r="Q50" s="151">
        <v>199000</v>
      </c>
      <c r="R50" s="151">
        <v>4</v>
      </c>
      <c r="S50" s="151">
        <v>221</v>
      </c>
      <c r="T50" s="151">
        <v>990</v>
      </c>
      <c r="U50" s="151">
        <v>218790</v>
      </c>
      <c r="V50" s="151"/>
      <c r="W50" s="151"/>
      <c r="X50" s="151"/>
      <c r="Y50" s="151"/>
      <c r="Z50" s="151">
        <v>5</v>
      </c>
      <c r="AA50" s="151">
        <v>274</v>
      </c>
      <c r="AB50" s="151">
        <v>1080</v>
      </c>
      <c r="AC50" s="151">
        <v>295920</v>
      </c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X50" s="54"/>
      <c r="AY50" s="54"/>
      <c r="AZ50" s="54"/>
      <c r="BA50" s="54"/>
      <c r="BB50" s="54"/>
      <c r="BC50" s="54"/>
      <c r="BD50" s="54"/>
    </row>
    <row r="51" spans="1:56" x14ac:dyDescent="0.2">
      <c r="A51" s="83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X51" s="54"/>
      <c r="AY51" s="54"/>
      <c r="AZ51" s="54"/>
      <c r="BA51" s="54"/>
      <c r="BB51" s="54"/>
      <c r="BC51" s="54"/>
      <c r="BD51" s="54"/>
    </row>
    <row r="52" spans="1:56" x14ac:dyDescent="0.2">
      <c r="A52" s="83">
        <v>35584</v>
      </c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>
        <v>15</v>
      </c>
      <c r="O52" s="151">
        <v>200</v>
      </c>
      <c r="P52" s="151">
        <v>1050</v>
      </c>
      <c r="Q52" s="151">
        <v>210000</v>
      </c>
      <c r="R52" s="151">
        <v>10</v>
      </c>
      <c r="S52" s="151">
        <v>229</v>
      </c>
      <c r="T52" s="151">
        <v>980</v>
      </c>
      <c r="U52" s="151">
        <v>224420</v>
      </c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>
        <v>3</v>
      </c>
      <c r="AI52" s="151">
        <v>378</v>
      </c>
      <c r="AJ52" s="151">
        <v>1110</v>
      </c>
      <c r="AK52" s="151">
        <v>419580</v>
      </c>
      <c r="AL52" s="151"/>
      <c r="AM52" s="151"/>
      <c r="AN52" s="151"/>
      <c r="AO52" s="151"/>
      <c r="AX52" s="54"/>
      <c r="AY52" s="54"/>
      <c r="AZ52" s="54"/>
      <c r="BA52" s="54"/>
      <c r="BB52" s="54"/>
      <c r="BC52" s="54"/>
      <c r="BD52" s="54"/>
    </row>
    <row r="53" spans="1:56" x14ac:dyDescent="0.2">
      <c r="A53" s="83">
        <v>35586</v>
      </c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>
        <v>15</v>
      </c>
      <c r="O53" s="151">
        <v>213</v>
      </c>
      <c r="P53" s="151">
        <v>1070</v>
      </c>
      <c r="Q53" s="151">
        <v>227910</v>
      </c>
      <c r="R53" s="151">
        <v>14</v>
      </c>
      <c r="S53" s="151">
        <v>225</v>
      </c>
      <c r="T53" s="151">
        <v>1080</v>
      </c>
      <c r="U53" s="151">
        <v>243000</v>
      </c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X53" s="54"/>
      <c r="AY53" s="54"/>
      <c r="AZ53" s="54"/>
      <c r="BA53" s="54"/>
      <c r="BB53" s="54"/>
      <c r="BC53" s="54"/>
      <c r="BD53" s="54"/>
    </row>
    <row r="54" spans="1:56" x14ac:dyDescent="0.2">
      <c r="A54" s="83">
        <v>35591</v>
      </c>
      <c r="B54" s="151"/>
      <c r="C54" s="151"/>
      <c r="D54" s="151"/>
      <c r="E54" s="151"/>
      <c r="F54" s="151"/>
      <c r="G54" s="151"/>
      <c r="H54" s="151"/>
      <c r="I54" s="151"/>
      <c r="J54" s="151">
        <v>1</v>
      </c>
      <c r="K54" s="151">
        <v>160</v>
      </c>
      <c r="L54" s="151">
        <v>1000</v>
      </c>
      <c r="M54" s="151">
        <v>160000</v>
      </c>
      <c r="N54" s="151">
        <v>54</v>
      </c>
      <c r="O54" s="151">
        <v>183</v>
      </c>
      <c r="P54" s="151">
        <v>1057</v>
      </c>
      <c r="Q54" s="151">
        <v>193018</v>
      </c>
      <c r="R54" s="151">
        <v>39</v>
      </c>
      <c r="S54" s="151">
        <v>235</v>
      </c>
      <c r="T54" s="151">
        <v>1070</v>
      </c>
      <c r="U54" s="151">
        <v>250915</v>
      </c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>
        <v>2</v>
      </c>
      <c r="AI54" s="151">
        <v>350</v>
      </c>
      <c r="AJ54" s="151">
        <v>970</v>
      </c>
      <c r="AK54" s="151">
        <v>339500</v>
      </c>
      <c r="AL54" s="151"/>
      <c r="AM54" s="151"/>
      <c r="AN54" s="151"/>
      <c r="AO54" s="151"/>
      <c r="AX54" s="54"/>
      <c r="AY54" s="54"/>
      <c r="AZ54" s="54"/>
      <c r="BA54" s="54"/>
      <c r="BB54" s="54"/>
      <c r="BC54" s="54"/>
      <c r="BD54" s="54"/>
    </row>
    <row r="55" spans="1:56" x14ac:dyDescent="0.2">
      <c r="A55" s="83">
        <v>35593</v>
      </c>
      <c r="B55" s="151">
        <v>6</v>
      </c>
      <c r="C55" s="151">
        <v>122</v>
      </c>
      <c r="D55" s="151">
        <v>1120</v>
      </c>
      <c r="E55" s="151">
        <v>136640</v>
      </c>
      <c r="F55" s="151">
        <v>7</v>
      </c>
      <c r="G55" s="151">
        <v>136</v>
      </c>
      <c r="H55" s="151">
        <v>1040</v>
      </c>
      <c r="I55" s="151">
        <v>141440</v>
      </c>
      <c r="J55" s="151">
        <v>53</v>
      </c>
      <c r="K55" s="151">
        <v>167</v>
      </c>
      <c r="L55" s="151">
        <v>1050</v>
      </c>
      <c r="M55" s="151">
        <v>175700</v>
      </c>
      <c r="N55" s="151">
        <v>53</v>
      </c>
      <c r="O55" s="151">
        <v>210</v>
      </c>
      <c r="P55" s="151">
        <v>1123</v>
      </c>
      <c r="Q55" s="151">
        <v>235444</v>
      </c>
      <c r="R55" s="151">
        <v>9</v>
      </c>
      <c r="S55" s="151">
        <v>225</v>
      </c>
      <c r="T55" s="151">
        <v>1050</v>
      </c>
      <c r="U55" s="151">
        <v>236750</v>
      </c>
      <c r="V55" s="151">
        <v>10</v>
      </c>
      <c r="W55" s="151">
        <v>262</v>
      </c>
      <c r="X55" s="151">
        <v>1040</v>
      </c>
      <c r="Y55" s="151">
        <v>272480</v>
      </c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X55" s="54"/>
      <c r="AY55" s="54"/>
      <c r="AZ55" s="54"/>
      <c r="BA55" s="54"/>
      <c r="BB55" s="54"/>
      <c r="BC55" s="54"/>
      <c r="BD55" s="54"/>
    </row>
    <row r="56" spans="1:56" x14ac:dyDescent="0.2">
      <c r="A56" s="83">
        <v>35598</v>
      </c>
      <c r="B56" s="151"/>
      <c r="C56" s="151"/>
      <c r="D56" s="151"/>
      <c r="E56" s="151"/>
      <c r="F56" s="151"/>
      <c r="G56" s="151"/>
      <c r="H56" s="151"/>
      <c r="I56" s="151"/>
      <c r="J56" s="151">
        <v>30</v>
      </c>
      <c r="K56" s="151">
        <v>162</v>
      </c>
      <c r="L56" s="151">
        <v>1033</v>
      </c>
      <c r="M56" s="151">
        <v>167056</v>
      </c>
      <c r="N56" s="151">
        <v>51</v>
      </c>
      <c r="O56" s="151">
        <v>208</v>
      </c>
      <c r="P56" s="151">
        <v>1037</v>
      </c>
      <c r="Q56" s="151">
        <v>215972</v>
      </c>
      <c r="R56" s="151">
        <v>18</v>
      </c>
      <c r="S56" s="151">
        <v>225</v>
      </c>
      <c r="T56" s="151">
        <v>1010</v>
      </c>
      <c r="U56" s="151">
        <v>227250</v>
      </c>
      <c r="V56" s="151"/>
      <c r="W56" s="151"/>
      <c r="X56" s="151"/>
      <c r="Y56" s="151"/>
      <c r="Z56" s="151">
        <v>24</v>
      </c>
      <c r="AA56" s="151">
        <v>298</v>
      </c>
      <c r="AB56" s="151">
        <v>1015</v>
      </c>
      <c r="AC56" s="151">
        <v>302470</v>
      </c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X56" s="54"/>
      <c r="AY56" s="54"/>
      <c r="AZ56" s="54"/>
      <c r="BA56" s="54"/>
      <c r="BB56" s="54"/>
      <c r="BC56" s="54"/>
      <c r="BD56" s="54"/>
    </row>
    <row r="57" spans="1:56" x14ac:dyDescent="0.2">
      <c r="A57" s="83">
        <v>35600</v>
      </c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>
        <v>25</v>
      </c>
      <c r="O57" s="151">
        <v>210</v>
      </c>
      <c r="P57" s="151">
        <v>1070</v>
      </c>
      <c r="Q57" s="151">
        <v>224700</v>
      </c>
      <c r="R57" s="151">
        <v>6</v>
      </c>
      <c r="S57" s="151">
        <v>243</v>
      </c>
      <c r="T57" s="151">
        <v>1020</v>
      </c>
      <c r="U57" s="151">
        <v>247860</v>
      </c>
      <c r="V57" s="151">
        <v>86</v>
      </c>
      <c r="W57" s="151">
        <v>262</v>
      </c>
      <c r="X57" s="151">
        <v>1038</v>
      </c>
      <c r="Y57" s="151">
        <v>272371</v>
      </c>
      <c r="Z57" s="151">
        <v>11</v>
      </c>
      <c r="AA57" s="151">
        <v>291</v>
      </c>
      <c r="AB57" s="151">
        <v>1010</v>
      </c>
      <c r="AC57" s="151">
        <v>293910</v>
      </c>
      <c r="AD57" s="151">
        <v>58</v>
      </c>
      <c r="AE57" s="151">
        <v>326</v>
      </c>
      <c r="AF57" s="151">
        <v>1038</v>
      </c>
      <c r="AG57" s="151">
        <v>338225</v>
      </c>
      <c r="AH57" s="151">
        <v>1</v>
      </c>
      <c r="AI57" s="151">
        <v>355</v>
      </c>
      <c r="AJ57" s="151">
        <v>1030</v>
      </c>
      <c r="AK57" s="151">
        <v>365650</v>
      </c>
      <c r="AL57" s="151"/>
      <c r="AM57" s="151"/>
      <c r="AN57" s="151"/>
      <c r="AO57" s="151"/>
      <c r="AX57" s="54"/>
      <c r="AY57" s="54"/>
      <c r="AZ57" s="54"/>
      <c r="BA57" s="54"/>
      <c r="BB57" s="54"/>
      <c r="BC57" s="54"/>
      <c r="BD57" s="54"/>
    </row>
    <row r="58" spans="1:56" x14ac:dyDescent="0.2">
      <c r="A58" s="83">
        <v>35605</v>
      </c>
      <c r="B58" s="151"/>
      <c r="C58" s="151"/>
      <c r="D58" s="151"/>
      <c r="E58" s="151"/>
      <c r="F58" s="151">
        <v>8</v>
      </c>
      <c r="G58" s="151">
        <v>148</v>
      </c>
      <c r="H58" s="151">
        <v>1060</v>
      </c>
      <c r="I58" s="151">
        <v>156880</v>
      </c>
      <c r="J58" s="151">
        <v>41</v>
      </c>
      <c r="K58" s="151">
        <v>175</v>
      </c>
      <c r="L58" s="151">
        <v>1055</v>
      </c>
      <c r="M58" s="151">
        <v>184625</v>
      </c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>
        <v>2</v>
      </c>
      <c r="AA58" s="151">
        <v>292</v>
      </c>
      <c r="AB58" s="151">
        <v>970</v>
      </c>
      <c r="AC58" s="151">
        <v>283240</v>
      </c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X58" s="54"/>
      <c r="AY58" s="54"/>
      <c r="AZ58" s="54"/>
      <c r="BA58" s="54"/>
      <c r="BB58" s="54"/>
      <c r="BC58" s="54"/>
      <c r="BD58" s="54"/>
    </row>
    <row r="59" spans="1:56" x14ac:dyDescent="0.2">
      <c r="A59" s="83">
        <v>35607</v>
      </c>
      <c r="B59" s="151"/>
      <c r="C59" s="151"/>
      <c r="D59" s="151"/>
      <c r="E59" s="151"/>
      <c r="F59" s="151"/>
      <c r="G59" s="151"/>
      <c r="H59" s="151"/>
      <c r="I59" s="151"/>
      <c r="J59" s="151">
        <v>12</v>
      </c>
      <c r="K59" s="151">
        <v>153</v>
      </c>
      <c r="L59" s="151">
        <v>1030</v>
      </c>
      <c r="M59" s="151">
        <v>157590</v>
      </c>
      <c r="N59" s="151"/>
      <c r="O59" s="151"/>
      <c r="P59" s="151"/>
      <c r="Q59" s="151"/>
      <c r="R59" s="151">
        <v>40</v>
      </c>
      <c r="S59" s="151">
        <v>240</v>
      </c>
      <c r="T59" s="151">
        <v>1025</v>
      </c>
      <c r="U59" s="151">
        <v>245488</v>
      </c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X59" s="54"/>
      <c r="AY59" s="54"/>
      <c r="AZ59" s="54"/>
      <c r="BA59" s="54"/>
      <c r="BB59" s="54"/>
      <c r="BC59" s="54"/>
      <c r="BD59" s="54"/>
    </row>
    <row r="60" spans="1:56" x14ac:dyDescent="0.2">
      <c r="A60" s="83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X60" s="54"/>
      <c r="AY60" s="54"/>
      <c r="AZ60" s="54"/>
      <c r="BA60" s="54"/>
      <c r="BB60" s="54"/>
      <c r="BC60" s="54"/>
      <c r="BD60" s="54"/>
    </row>
    <row r="61" spans="1:56" x14ac:dyDescent="0.2">
      <c r="A61" s="83">
        <v>35612</v>
      </c>
      <c r="B61" s="151"/>
      <c r="C61" s="151"/>
      <c r="D61" s="151"/>
      <c r="E61" s="151"/>
      <c r="F61" s="151"/>
      <c r="G61" s="151"/>
      <c r="H61" s="151"/>
      <c r="I61" s="151"/>
      <c r="J61" s="151">
        <v>1</v>
      </c>
      <c r="K61" s="151">
        <v>170</v>
      </c>
      <c r="L61" s="151">
        <v>1000</v>
      </c>
      <c r="M61" s="151">
        <v>170000</v>
      </c>
      <c r="N61" s="151">
        <v>22</v>
      </c>
      <c r="O61" s="151">
        <v>202</v>
      </c>
      <c r="P61" s="151">
        <v>980</v>
      </c>
      <c r="Q61" s="151">
        <v>197470</v>
      </c>
      <c r="R61" s="151">
        <v>60</v>
      </c>
      <c r="S61" s="151">
        <v>240</v>
      </c>
      <c r="T61" s="151">
        <v>1013</v>
      </c>
      <c r="U61" s="151">
        <v>242862</v>
      </c>
      <c r="V61" s="151">
        <v>37</v>
      </c>
      <c r="W61" s="151">
        <v>267</v>
      </c>
      <c r="X61" s="151">
        <v>977</v>
      </c>
      <c r="Y61" s="151">
        <v>261096</v>
      </c>
      <c r="Z61" s="151">
        <v>44</v>
      </c>
      <c r="AA61" s="151">
        <v>288</v>
      </c>
      <c r="AB61" s="151">
        <v>1020</v>
      </c>
      <c r="AC61" s="151">
        <v>294100</v>
      </c>
      <c r="AD61" s="151"/>
      <c r="AE61" s="151"/>
      <c r="AF61" s="151"/>
      <c r="AG61" s="151"/>
      <c r="AH61" s="151">
        <v>1</v>
      </c>
      <c r="AI61" s="151">
        <v>330</v>
      </c>
      <c r="AJ61" s="151">
        <v>980</v>
      </c>
      <c r="AK61" s="151">
        <v>323400</v>
      </c>
      <c r="AL61" s="151"/>
      <c r="AM61" s="151"/>
      <c r="AN61" s="151"/>
      <c r="AO61" s="151"/>
      <c r="AX61" s="54"/>
      <c r="AY61" s="54"/>
      <c r="AZ61" s="54"/>
      <c r="BA61" s="54"/>
      <c r="BB61" s="54"/>
      <c r="BC61" s="54"/>
      <c r="BD61" s="54"/>
    </row>
    <row r="62" spans="1:56" x14ac:dyDescent="0.2">
      <c r="A62" s="83">
        <v>35614</v>
      </c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>
        <v>20</v>
      </c>
      <c r="O62" s="151">
        <v>201</v>
      </c>
      <c r="P62" s="151">
        <v>1030</v>
      </c>
      <c r="Q62" s="151">
        <v>207030</v>
      </c>
      <c r="R62" s="151">
        <v>4</v>
      </c>
      <c r="S62" s="151">
        <v>225</v>
      </c>
      <c r="T62" s="151">
        <v>1030</v>
      </c>
      <c r="U62" s="151">
        <v>231750</v>
      </c>
      <c r="V62" s="151">
        <v>1</v>
      </c>
      <c r="W62" s="151">
        <v>250</v>
      </c>
      <c r="X62" s="151">
        <v>970</v>
      </c>
      <c r="Y62" s="151">
        <v>242500</v>
      </c>
      <c r="Z62" s="151">
        <v>20</v>
      </c>
      <c r="AA62" s="151">
        <v>274</v>
      </c>
      <c r="AB62" s="151">
        <v>1020</v>
      </c>
      <c r="AC62" s="151">
        <v>279480</v>
      </c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X62" s="54"/>
      <c r="AY62" s="54"/>
      <c r="AZ62" s="54"/>
      <c r="BA62" s="54"/>
      <c r="BB62" s="54"/>
      <c r="BC62" s="54"/>
      <c r="BD62" s="54"/>
    </row>
    <row r="63" spans="1:56" x14ac:dyDescent="0.2">
      <c r="A63" s="83">
        <v>35619</v>
      </c>
      <c r="B63" s="151">
        <v>3</v>
      </c>
      <c r="C63" s="151">
        <v>125</v>
      </c>
      <c r="D63" s="151">
        <v>1010</v>
      </c>
      <c r="E63" s="151">
        <v>126250</v>
      </c>
      <c r="F63" s="151"/>
      <c r="G63" s="151"/>
      <c r="H63" s="151"/>
      <c r="I63" s="151"/>
      <c r="J63" s="151">
        <v>7</v>
      </c>
      <c r="K63" s="151">
        <v>155</v>
      </c>
      <c r="L63" s="151">
        <v>1070</v>
      </c>
      <c r="M63" s="151">
        <v>165850</v>
      </c>
      <c r="N63" s="151">
        <v>16</v>
      </c>
      <c r="O63" s="151">
        <v>192</v>
      </c>
      <c r="P63" s="151">
        <v>1110</v>
      </c>
      <c r="Q63" s="151">
        <v>213120</v>
      </c>
      <c r="R63" s="151">
        <v>31</v>
      </c>
      <c r="S63" s="151">
        <v>234</v>
      </c>
      <c r="T63" s="151">
        <v>960</v>
      </c>
      <c r="U63" s="151">
        <v>224320</v>
      </c>
      <c r="V63" s="151"/>
      <c r="W63" s="151"/>
      <c r="X63" s="151"/>
      <c r="Y63" s="151"/>
      <c r="Z63" s="151">
        <v>5</v>
      </c>
      <c r="AA63" s="151">
        <v>299</v>
      </c>
      <c r="AB63" s="151">
        <v>1020</v>
      </c>
      <c r="AC63" s="151">
        <v>304980</v>
      </c>
      <c r="AD63" s="151">
        <v>15</v>
      </c>
      <c r="AE63" s="151">
        <v>333</v>
      </c>
      <c r="AF63" s="151">
        <v>960</v>
      </c>
      <c r="AG63" s="151">
        <v>319680</v>
      </c>
      <c r="AH63" s="151"/>
      <c r="AI63" s="151"/>
      <c r="AJ63" s="151"/>
      <c r="AK63" s="151"/>
      <c r="AL63" s="151"/>
      <c r="AM63" s="151"/>
      <c r="AN63" s="151"/>
      <c r="AO63" s="151"/>
      <c r="AX63" s="54"/>
      <c r="AY63" s="54"/>
      <c r="AZ63" s="54"/>
      <c r="BA63" s="54"/>
      <c r="BB63" s="54"/>
      <c r="BC63" s="54"/>
      <c r="BD63" s="54"/>
    </row>
    <row r="64" spans="1:56" x14ac:dyDescent="0.2">
      <c r="A64" s="83">
        <v>35621</v>
      </c>
      <c r="B64" s="151"/>
      <c r="C64" s="151"/>
      <c r="D64" s="151"/>
      <c r="E64" s="151"/>
      <c r="F64" s="151"/>
      <c r="G64" s="151"/>
      <c r="H64" s="151"/>
      <c r="I64" s="151"/>
      <c r="J64" s="151">
        <v>12</v>
      </c>
      <c r="K64" s="151">
        <v>167</v>
      </c>
      <c r="L64" s="151">
        <v>1010</v>
      </c>
      <c r="M64" s="151">
        <v>168670</v>
      </c>
      <c r="N64" s="151"/>
      <c r="O64" s="151"/>
      <c r="P64" s="151"/>
      <c r="Q64" s="151"/>
      <c r="R64" s="151">
        <v>34</v>
      </c>
      <c r="S64" s="151">
        <v>238</v>
      </c>
      <c r="T64" s="151">
        <v>960</v>
      </c>
      <c r="U64" s="151">
        <v>228160</v>
      </c>
      <c r="V64" s="151">
        <v>9</v>
      </c>
      <c r="W64" s="151">
        <v>265</v>
      </c>
      <c r="X64" s="151">
        <v>940</v>
      </c>
      <c r="Y64" s="151">
        <v>248630</v>
      </c>
      <c r="Z64" s="151"/>
      <c r="AA64" s="151"/>
      <c r="AB64" s="151"/>
      <c r="AC64" s="151"/>
      <c r="AD64" s="151">
        <v>14</v>
      </c>
      <c r="AE64" s="151">
        <v>336</v>
      </c>
      <c r="AF64" s="151">
        <v>1000</v>
      </c>
      <c r="AG64" s="151">
        <v>336000</v>
      </c>
      <c r="AH64" s="151"/>
      <c r="AI64" s="151"/>
      <c r="AJ64" s="151"/>
      <c r="AK64" s="151"/>
      <c r="AL64" s="151"/>
      <c r="AM64" s="151"/>
      <c r="AN64" s="151"/>
      <c r="AO64" s="151"/>
      <c r="AX64" s="54"/>
      <c r="AY64" s="54"/>
      <c r="AZ64" s="54"/>
      <c r="BA64" s="54"/>
      <c r="BB64" s="54"/>
      <c r="BC64" s="54"/>
      <c r="BD64" s="54"/>
    </row>
    <row r="65" spans="1:56" x14ac:dyDescent="0.2">
      <c r="A65" s="83">
        <v>35626</v>
      </c>
      <c r="B65" s="151"/>
      <c r="C65" s="151"/>
      <c r="D65" s="151"/>
      <c r="E65" s="151"/>
      <c r="F65" s="151">
        <v>13</v>
      </c>
      <c r="G65" s="151">
        <v>136</v>
      </c>
      <c r="H65" s="151">
        <v>1135</v>
      </c>
      <c r="I65" s="151">
        <v>154360</v>
      </c>
      <c r="J65" s="151">
        <v>32</v>
      </c>
      <c r="K65" s="151">
        <v>172</v>
      </c>
      <c r="L65" s="151">
        <v>1160</v>
      </c>
      <c r="M65" s="151">
        <v>198940</v>
      </c>
      <c r="N65" s="151"/>
      <c r="O65" s="151"/>
      <c r="P65" s="151"/>
      <c r="Q65" s="151"/>
      <c r="R65" s="151">
        <v>13</v>
      </c>
      <c r="S65" s="151">
        <v>243</v>
      </c>
      <c r="T65" s="151">
        <v>950</v>
      </c>
      <c r="U65" s="151">
        <v>230850</v>
      </c>
      <c r="V65" s="151">
        <v>7</v>
      </c>
      <c r="W65" s="151">
        <v>291</v>
      </c>
      <c r="X65" s="151">
        <v>920</v>
      </c>
      <c r="Y65" s="151">
        <v>267720</v>
      </c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X65" s="54"/>
      <c r="AY65" s="54"/>
      <c r="AZ65" s="54"/>
      <c r="BA65" s="54"/>
      <c r="BB65" s="54"/>
      <c r="BC65" s="54"/>
      <c r="BD65" s="54"/>
    </row>
    <row r="66" spans="1:56" x14ac:dyDescent="0.2">
      <c r="A66" s="83">
        <v>35628</v>
      </c>
      <c r="B66" s="151"/>
      <c r="C66" s="151"/>
      <c r="D66" s="151"/>
      <c r="E66" s="151"/>
      <c r="F66" s="151">
        <v>12</v>
      </c>
      <c r="G66" s="151">
        <v>122</v>
      </c>
      <c r="H66" s="151">
        <v>1030</v>
      </c>
      <c r="I66" s="151">
        <v>125660</v>
      </c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  <c r="AD66" s="151">
        <v>28</v>
      </c>
      <c r="AE66" s="151">
        <v>327</v>
      </c>
      <c r="AF66" s="151">
        <v>1110</v>
      </c>
      <c r="AG66" s="151">
        <v>362415</v>
      </c>
      <c r="AH66" s="151"/>
      <c r="AI66" s="151"/>
      <c r="AJ66" s="151"/>
      <c r="AK66" s="151"/>
      <c r="AL66" s="151"/>
      <c r="AM66" s="151"/>
      <c r="AN66" s="151"/>
      <c r="AO66" s="151"/>
      <c r="AX66" s="54"/>
      <c r="AY66" s="54"/>
      <c r="AZ66" s="54"/>
      <c r="BA66" s="54"/>
      <c r="BB66" s="54"/>
      <c r="BC66" s="54"/>
      <c r="BD66" s="54"/>
    </row>
    <row r="67" spans="1:56" x14ac:dyDescent="0.2">
      <c r="A67" s="83">
        <v>35633</v>
      </c>
      <c r="B67" s="151"/>
      <c r="C67" s="151"/>
      <c r="D67" s="151"/>
      <c r="E67" s="151"/>
      <c r="F67" s="151"/>
      <c r="G67" s="151"/>
      <c r="H67" s="151"/>
      <c r="I67" s="151"/>
      <c r="J67" s="151">
        <v>11</v>
      </c>
      <c r="K67" s="151">
        <v>169</v>
      </c>
      <c r="L67" s="151">
        <v>1010</v>
      </c>
      <c r="M67" s="151">
        <v>170690</v>
      </c>
      <c r="N67" s="151">
        <v>96</v>
      </c>
      <c r="O67" s="151">
        <v>198</v>
      </c>
      <c r="P67" s="151">
        <v>1016</v>
      </c>
      <c r="Q67" s="151">
        <v>200965</v>
      </c>
      <c r="R67" s="151"/>
      <c r="S67" s="151"/>
      <c r="T67" s="151"/>
      <c r="U67" s="151"/>
      <c r="V67" s="151"/>
      <c r="W67" s="151"/>
      <c r="X67" s="151"/>
      <c r="Y67" s="151"/>
      <c r="Z67" s="151">
        <v>4</v>
      </c>
      <c r="AA67" s="151">
        <v>285</v>
      </c>
      <c r="AB67" s="151">
        <v>1070</v>
      </c>
      <c r="AC67" s="151">
        <v>304950</v>
      </c>
      <c r="AD67" s="151">
        <v>18</v>
      </c>
      <c r="AE67" s="151">
        <v>315</v>
      </c>
      <c r="AF67" s="151">
        <v>1080</v>
      </c>
      <c r="AG67" s="151">
        <v>340200</v>
      </c>
      <c r="AH67" s="151">
        <v>14</v>
      </c>
      <c r="AI67" s="151">
        <v>355</v>
      </c>
      <c r="AJ67" s="151">
        <v>1060</v>
      </c>
      <c r="AK67" s="151">
        <v>376300</v>
      </c>
      <c r="AL67" s="151"/>
      <c r="AM67" s="151"/>
      <c r="AN67" s="151"/>
      <c r="AO67" s="151"/>
      <c r="AX67" s="54"/>
      <c r="AY67" s="54"/>
      <c r="AZ67" s="54"/>
      <c r="BA67" s="54"/>
      <c r="BB67" s="54"/>
      <c r="BC67" s="54"/>
      <c r="BD67" s="54"/>
    </row>
    <row r="68" spans="1:56" x14ac:dyDescent="0.2">
      <c r="A68" s="83">
        <v>35635</v>
      </c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>
        <v>26</v>
      </c>
      <c r="O68" s="151">
        <v>207</v>
      </c>
      <c r="P68" s="151">
        <v>1030</v>
      </c>
      <c r="Q68" s="151">
        <v>213210</v>
      </c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X68" s="54"/>
      <c r="AY68" s="54"/>
      <c r="AZ68" s="54"/>
      <c r="BA68" s="54"/>
      <c r="BB68" s="54"/>
      <c r="BC68" s="54"/>
      <c r="BD68" s="54"/>
    </row>
    <row r="69" spans="1:56" x14ac:dyDescent="0.2">
      <c r="A69" s="83">
        <v>35640</v>
      </c>
      <c r="B69" s="151"/>
      <c r="C69" s="151"/>
      <c r="D69" s="151"/>
      <c r="E69" s="151"/>
      <c r="F69" s="151">
        <v>18</v>
      </c>
      <c r="G69" s="151">
        <v>140</v>
      </c>
      <c r="H69" s="151">
        <v>1010</v>
      </c>
      <c r="I69" s="151">
        <v>141400</v>
      </c>
      <c r="J69" s="151"/>
      <c r="K69" s="151"/>
      <c r="L69" s="151"/>
      <c r="M69" s="151"/>
      <c r="N69" s="151">
        <v>62</v>
      </c>
      <c r="O69" s="151">
        <v>194</v>
      </c>
      <c r="P69" s="151">
        <v>974</v>
      </c>
      <c r="Q69" s="151">
        <v>188566</v>
      </c>
      <c r="R69" s="151"/>
      <c r="S69" s="151"/>
      <c r="T69" s="151"/>
      <c r="U69" s="151"/>
      <c r="V69" s="151">
        <v>4</v>
      </c>
      <c r="W69" s="151">
        <v>264</v>
      </c>
      <c r="X69" s="151">
        <v>980</v>
      </c>
      <c r="Y69" s="151">
        <v>258720</v>
      </c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X69" s="54"/>
      <c r="AY69" s="54"/>
      <c r="AZ69" s="54"/>
      <c r="BA69" s="54"/>
      <c r="BB69" s="54"/>
      <c r="BC69" s="54"/>
      <c r="BD69" s="54"/>
    </row>
    <row r="70" spans="1:56" x14ac:dyDescent="0.2">
      <c r="A70" s="83">
        <v>35642</v>
      </c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>
        <v>14</v>
      </c>
      <c r="O70" s="151">
        <v>196</v>
      </c>
      <c r="P70" s="151">
        <v>960</v>
      </c>
      <c r="Q70" s="151">
        <v>188160</v>
      </c>
      <c r="R70" s="151"/>
      <c r="S70" s="151"/>
      <c r="T70" s="151"/>
      <c r="U70" s="151"/>
      <c r="V70" s="151"/>
      <c r="W70" s="151"/>
      <c r="X70" s="151"/>
      <c r="Y70" s="151"/>
      <c r="Z70" s="151">
        <v>20</v>
      </c>
      <c r="AA70" s="151">
        <v>280</v>
      </c>
      <c r="AB70" s="151">
        <v>1040</v>
      </c>
      <c r="AC70" s="151">
        <v>291200</v>
      </c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X70" s="54"/>
      <c r="AY70" s="54"/>
      <c r="AZ70" s="54"/>
      <c r="BA70" s="54"/>
      <c r="BB70" s="54"/>
      <c r="BC70" s="54"/>
      <c r="BD70" s="54"/>
    </row>
    <row r="71" spans="1:56" x14ac:dyDescent="0.2">
      <c r="A71" s="83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X71" s="54"/>
      <c r="AY71" s="54"/>
      <c r="AZ71" s="54"/>
      <c r="BA71" s="54"/>
      <c r="BB71" s="54"/>
      <c r="BC71" s="54"/>
      <c r="BD71" s="54"/>
    </row>
    <row r="72" spans="1:56" x14ac:dyDescent="0.2">
      <c r="A72" s="83">
        <v>35647</v>
      </c>
      <c r="B72" s="151"/>
      <c r="C72" s="151"/>
      <c r="D72" s="151"/>
      <c r="E72" s="151"/>
      <c r="F72" s="151">
        <v>3</v>
      </c>
      <c r="G72" s="151">
        <v>140</v>
      </c>
      <c r="H72" s="151">
        <v>1030</v>
      </c>
      <c r="I72" s="151">
        <v>144200</v>
      </c>
      <c r="J72" s="151">
        <v>18</v>
      </c>
      <c r="K72" s="151">
        <v>167</v>
      </c>
      <c r="L72" s="151">
        <v>970</v>
      </c>
      <c r="M72" s="151">
        <v>161505</v>
      </c>
      <c r="N72" s="151">
        <v>25</v>
      </c>
      <c r="O72" s="151">
        <v>181</v>
      </c>
      <c r="P72" s="151">
        <v>900</v>
      </c>
      <c r="Q72" s="151">
        <v>173760</v>
      </c>
      <c r="R72" s="151">
        <v>16</v>
      </c>
      <c r="S72" s="151">
        <v>225</v>
      </c>
      <c r="T72" s="151">
        <v>1000</v>
      </c>
      <c r="U72" s="151">
        <v>225000</v>
      </c>
      <c r="V72" s="151">
        <v>17</v>
      </c>
      <c r="W72" s="151">
        <v>258</v>
      </c>
      <c r="X72" s="151">
        <v>1000</v>
      </c>
      <c r="Y72" s="151">
        <v>258000</v>
      </c>
      <c r="Z72" s="151">
        <v>16</v>
      </c>
      <c r="AA72" s="151">
        <v>301</v>
      </c>
      <c r="AB72" s="151">
        <v>1020</v>
      </c>
      <c r="AC72" s="151">
        <v>307020</v>
      </c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X72" s="54"/>
      <c r="AY72" s="54"/>
      <c r="AZ72" s="54"/>
      <c r="BA72" s="54"/>
      <c r="BB72" s="54"/>
      <c r="BC72" s="54"/>
      <c r="BD72" s="54"/>
    </row>
    <row r="73" spans="1:56" x14ac:dyDescent="0.2">
      <c r="A73" s="83">
        <v>35649</v>
      </c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X73" s="54"/>
      <c r="AY73" s="54"/>
      <c r="AZ73" s="54"/>
      <c r="BA73" s="54"/>
      <c r="BB73" s="54"/>
      <c r="BC73" s="54"/>
      <c r="BD73" s="54"/>
    </row>
    <row r="74" spans="1:56" x14ac:dyDescent="0.2">
      <c r="A74" s="83">
        <v>35654</v>
      </c>
      <c r="B74" s="151"/>
      <c r="C74" s="151"/>
      <c r="D74" s="151"/>
      <c r="E74" s="151"/>
      <c r="F74" s="151">
        <v>16</v>
      </c>
      <c r="G74" s="151">
        <v>155</v>
      </c>
      <c r="H74" s="151">
        <v>910</v>
      </c>
      <c r="I74" s="151">
        <v>141050</v>
      </c>
      <c r="J74" s="151">
        <v>12</v>
      </c>
      <c r="K74" s="151">
        <v>148</v>
      </c>
      <c r="L74" s="151">
        <v>920</v>
      </c>
      <c r="M74" s="151">
        <v>133200</v>
      </c>
      <c r="N74" s="151">
        <v>41</v>
      </c>
      <c r="O74" s="151">
        <v>203</v>
      </c>
      <c r="P74" s="151">
        <v>1023</v>
      </c>
      <c r="Q74" s="151">
        <v>207396</v>
      </c>
      <c r="R74" s="151"/>
      <c r="S74" s="151"/>
      <c r="T74" s="151"/>
      <c r="U74" s="151"/>
      <c r="V74" s="151">
        <v>16</v>
      </c>
      <c r="W74" s="151">
        <v>281</v>
      </c>
      <c r="X74" s="151">
        <v>920</v>
      </c>
      <c r="Y74" s="151">
        <v>258520</v>
      </c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X74" s="54"/>
      <c r="AY74" s="54"/>
      <c r="AZ74" s="54"/>
      <c r="BA74" s="54"/>
      <c r="BB74" s="54"/>
      <c r="BC74" s="54"/>
      <c r="BD74" s="54"/>
    </row>
    <row r="75" spans="1:56" x14ac:dyDescent="0.2">
      <c r="A75" s="83">
        <v>35656</v>
      </c>
      <c r="B75" s="151"/>
      <c r="C75" s="151"/>
      <c r="D75" s="151"/>
      <c r="E75" s="151"/>
      <c r="F75" s="151"/>
      <c r="G75" s="151"/>
      <c r="H75" s="151"/>
      <c r="I75" s="151"/>
      <c r="J75" s="151">
        <v>15</v>
      </c>
      <c r="K75" s="151">
        <v>156</v>
      </c>
      <c r="L75" s="151">
        <v>970</v>
      </c>
      <c r="M75" s="151">
        <v>151320</v>
      </c>
      <c r="N75" s="151"/>
      <c r="O75" s="151"/>
      <c r="P75" s="151"/>
      <c r="Q75" s="151"/>
      <c r="R75" s="151">
        <v>3</v>
      </c>
      <c r="S75" s="151">
        <v>240</v>
      </c>
      <c r="T75" s="151">
        <v>1030</v>
      </c>
      <c r="U75" s="151">
        <v>247200</v>
      </c>
      <c r="V75" s="151">
        <v>22</v>
      </c>
      <c r="W75" s="151">
        <v>258</v>
      </c>
      <c r="X75" s="151">
        <v>940</v>
      </c>
      <c r="Y75" s="151">
        <v>242050</v>
      </c>
      <c r="Z75" s="151">
        <v>9</v>
      </c>
      <c r="AA75" s="151">
        <v>273</v>
      </c>
      <c r="AB75" s="151">
        <v>950</v>
      </c>
      <c r="AC75" s="151">
        <v>259350</v>
      </c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X75" s="54"/>
      <c r="AY75" s="54"/>
      <c r="AZ75" s="54"/>
      <c r="BA75" s="54"/>
      <c r="BB75" s="54"/>
      <c r="BC75" s="54"/>
      <c r="BD75" s="54"/>
    </row>
    <row r="76" spans="1:56" x14ac:dyDescent="0.2">
      <c r="A76" s="83">
        <v>35661</v>
      </c>
      <c r="B76" s="151"/>
      <c r="C76" s="151"/>
      <c r="D76" s="151"/>
      <c r="E76" s="151"/>
      <c r="F76" s="151"/>
      <c r="G76" s="151"/>
      <c r="H76" s="151"/>
      <c r="I76" s="151"/>
      <c r="J76" s="151">
        <v>15</v>
      </c>
      <c r="K76" s="151">
        <v>177</v>
      </c>
      <c r="L76" s="151">
        <v>1040</v>
      </c>
      <c r="M76" s="151"/>
      <c r="N76" s="151"/>
      <c r="O76" s="151"/>
      <c r="P76" s="151"/>
      <c r="Q76" s="151"/>
      <c r="R76" s="151">
        <v>8</v>
      </c>
      <c r="S76" s="151">
        <v>242</v>
      </c>
      <c r="T76" s="151">
        <v>960</v>
      </c>
      <c r="U76" s="151"/>
      <c r="V76" s="151">
        <v>29</v>
      </c>
      <c r="W76" s="151">
        <v>258</v>
      </c>
      <c r="X76" s="151">
        <v>940</v>
      </c>
      <c r="Y76" s="151">
        <f>W76*X76</f>
        <v>242520</v>
      </c>
      <c r="Z76" s="151">
        <v>35</v>
      </c>
      <c r="AA76" s="151">
        <v>290</v>
      </c>
      <c r="AB76" s="151">
        <v>973</v>
      </c>
      <c r="AC76" s="151"/>
      <c r="AD76" s="151">
        <v>2</v>
      </c>
      <c r="AE76" s="151">
        <v>312</v>
      </c>
      <c r="AF76" s="151">
        <v>950</v>
      </c>
      <c r="AG76" s="151">
        <f>AE76*AF76</f>
        <v>296400</v>
      </c>
      <c r="AH76" s="151"/>
      <c r="AI76" s="151"/>
      <c r="AJ76" s="151"/>
      <c r="AK76" s="151"/>
      <c r="AL76" s="151"/>
      <c r="AM76" s="151"/>
      <c r="AN76" s="151"/>
      <c r="AO76" s="151"/>
      <c r="AX76" s="54"/>
      <c r="AY76" s="54"/>
      <c r="AZ76" s="54"/>
      <c r="BA76" s="54"/>
      <c r="BB76" s="54"/>
      <c r="BC76" s="54"/>
      <c r="BD76" s="54"/>
    </row>
    <row r="77" spans="1:56" x14ac:dyDescent="0.2">
      <c r="A77" s="83">
        <v>35663</v>
      </c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>
        <v>15</v>
      </c>
      <c r="O77" s="151">
        <v>202</v>
      </c>
      <c r="P77" s="151">
        <v>905</v>
      </c>
      <c r="Q77" s="151">
        <v>182810</v>
      </c>
      <c r="R77" s="151">
        <v>1</v>
      </c>
      <c r="S77" s="151">
        <v>230</v>
      </c>
      <c r="T77" s="151">
        <v>930</v>
      </c>
      <c r="U77" s="151">
        <v>213900</v>
      </c>
      <c r="V77" s="151"/>
      <c r="W77" s="151"/>
      <c r="X77" s="151"/>
      <c r="Y77" s="151"/>
      <c r="Z77" s="151">
        <v>15</v>
      </c>
      <c r="AA77" s="151">
        <v>284</v>
      </c>
      <c r="AB77" s="151">
        <v>940</v>
      </c>
      <c r="AC77" s="151">
        <v>266647</v>
      </c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X77" s="54"/>
      <c r="AY77" s="54"/>
      <c r="AZ77" s="54"/>
      <c r="BA77" s="54"/>
      <c r="BB77" s="54"/>
      <c r="BC77" s="54"/>
      <c r="BD77" s="54"/>
    </row>
    <row r="78" spans="1:56" x14ac:dyDescent="0.2">
      <c r="A78" s="83">
        <v>35668</v>
      </c>
      <c r="B78" s="151">
        <v>10</v>
      </c>
      <c r="C78" s="151">
        <v>102</v>
      </c>
      <c r="D78" s="151">
        <v>1090</v>
      </c>
      <c r="E78" s="151">
        <v>111180</v>
      </c>
      <c r="F78" s="151">
        <v>10</v>
      </c>
      <c r="G78" s="151">
        <v>131</v>
      </c>
      <c r="H78" s="151">
        <v>990</v>
      </c>
      <c r="I78" s="151">
        <v>129690</v>
      </c>
      <c r="J78" s="151">
        <v>12</v>
      </c>
      <c r="K78" s="151">
        <v>165</v>
      </c>
      <c r="L78" s="151">
        <v>990</v>
      </c>
      <c r="M78" s="151">
        <v>163350</v>
      </c>
      <c r="N78" s="151"/>
      <c r="O78" s="151"/>
      <c r="P78" s="151"/>
      <c r="Q78" s="151"/>
      <c r="R78" s="151">
        <v>28</v>
      </c>
      <c r="S78" s="151">
        <v>236</v>
      </c>
      <c r="T78" s="151">
        <v>940</v>
      </c>
      <c r="U78" s="151">
        <v>221840</v>
      </c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X78" s="54"/>
      <c r="AY78" s="54"/>
      <c r="AZ78" s="54"/>
      <c r="BA78" s="54"/>
      <c r="BB78" s="54"/>
      <c r="BC78" s="54"/>
      <c r="BD78" s="54"/>
    </row>
    <row r="79" spans="1:56" x14ac:dyDescent="0.2">
      <c r="A79" s="83">
        <v>35670</v>
      </c>
      <c r="B79" s="151"/>
      <c r="C79" s="151"/>
      <c r="D79" s="151"/>
      <c r="E79" s="151"/>
      <c r="F79" s="151"/>
      <c r="G79" s="151"/>
      <c r="H79" s="151"/>
      <c r="I79" s="151"/>
      <c r="J79" s="151">
        <v>8</v>
      </c>
      <c r="K79" s="151">
        <v>173</v>
      </c>
      <c r="L79" s="151">
        <v>960</v>
      </c>
      <c r="M79" s="151">
        <v>166080</v>
      </c>
      <c r="N79" s="151">
        <v>28</v>
      </c>
      <c r="O79" s="151">
        <v>201</v>
      </c>
      <c r="P79" s="151">
        <v>937</v>
      </c>
      <c r="Q79" s="151">
        <v>188270</v>
      </c>
      <c r="R79" s="151"/>
      <c r="S79" s="151"/>
      <c r="T79" s="151"/>
      <c r="U79" s="151"/>
      <c r="V79" s="151">
        <v>23</v>
      </c>
      <c r="W79" s="151">
        <v>256</v>
      </c>
      <c r="X79" s="151">
        <v>960</v>
      </c>
      <c r="Y79" s="151">
        <v>245280</v>
      </c>
      <c r="Z79" s="151"/>
      <c r="AA79" s="151"/>
      <c r="AB79" s="151"/>
      <c r="AC79" s="151"/>
      <c r="AD79" s="151">
        <v>2</v>
      </c>
      <c r="AE79" s="151">
        <v>310</v>
      </c>
      <c r="AF79" s="151">
        <v>900</v>
      </c>
      <c r="AG79" s="151">
        <v>279000</v>
      </c>
      <c r="AH79" s="151"/>
      <c r="AI79" s="151"/>
      <c r="AJ79" s="151"/>
      <c r="AK79" s="151"/>
      <c r="AL79" s="151"/>
      <c r="AM79" s="151"/>
      <c r="AN79" s="151"/>
      <c r="AO79" s="151"/>
      <c r="AX79" s="54"/>
      <c r="AY79" s="54"/>
      <c r="AZ79" s="54"/>
      <c r="BA79" s="54"/>
      <c r="BB79" s="54"/>
      <c r="BC79" s="54"/>
      <c r="BD79" s="54"/>
    </row>
    <row r="80" spans="1:56" x14ac:dyDescent="0.2">
      <c r="A80" s="83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X80" s="54"/>
      <c r="AY80" s="54"/>
      <c r="AZ80" s="54"/>
      <c r="BA80" s="54"/>
      <c r="BB80" s="54"/>
      <c r="BC80" s="54"/>
      <c r="BD80" s="54"/>
    </row>
    <row r="81" spans="1:56" x14ac:dyDescent="0.2">
      <c r="A81" s="83">
        <v>35675</v>
      </c>
      <c r="B81" s="151"/>
      <c r="C81" s="151"/>
      <c r="D81" s="151"/>
      <c r="E81" s="151"/>
      <c r="F81" s="151">
        <v>5</v>
      </c>
      <c r="G81" s="151">
        <v>134</v>
      </c>
      <c r="H81" s="151">
        <v>990</v>
      </c>
      <c r="I81" s="151">
        <v>132660</v>
      </c>
      <c r="J81" s="151">
        <v>20</v>
      </c>
      <c r="K81" s="151">
        <v>170</v>
      </c>
      <c r="L81" s="151">
        <v>970</v>
      </c>
      <c r="M81" s="151">
        <v>164900</v>
      </c>
      <c r="N81" s="151">
        <v>60</v>
      </c>
      <c r="O81" s="151">
        <v>200</v>
      </c>
      <c r="P81" s="151">
        <v>966</v>
      </c>
      <c r="Q81" s="151">
        <v>193586</v>
      </c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>
        <v>10</v>
      </c>
      <c r="AE81" s="151">
        <v>328</v>
      </c>
      <c r="AF81" s="151">
        <v>950</v>
      </c>
      <c r="AG81" s="151">
        <v>311600</v>
      </c>
      <c r="AH81" s="151">
        <v>2</v>
      </c>
      <c r="AI81" s="151">
        <v>422</v>
      </c>
      <c r="AJ81" s="151">
        <v>1010</v>
      </c>
      <c r="AK81" s="151">
        <v>426220</v>
      </c>
      <c r="AL81" s="151"/>
      <c r="AM81" s="151"/>
      <c r="AN81" s="151"/>
      <c r="AO81" s="151"/>
      <c r="AX81" s="54"/>
      <c r="AY81" s="54"/>
      <c r="AZ81" s="54"/>
      <c r="BA81" s="54"/>
      <c r="BB81" s="54"/>
      <c r="BC81" s="54"/>
      <c r="BD81" s="54"/>
    </row>
    <row r="82" spans="1:56" x14ac:dyDescent="0.2">
      <c r="A82" s="83">
        <v>35677</v>
      </c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>
        <v>12</v>
      </c>
      <c r="O82" s="151">
        <v>187</v>
      </c>
      <c r="P82" s="151">
        <v>950</v>
      </c>
      <c r="Q82" s="151">
        <v>177650</v>
      </c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X82" s="54"/>
      <c r="AY82" s="54"/>
      <c r="AZ82" s="54"/>
      <c r="BA82" s="54"/>
      <c r="BB82" s="54"/>
      <c r="BC82" s="54"/>
      <c r="BD82" s="54"/>
    </row>
    <row r="83" spans="1:56" x14ac:dyDescent="0.2">
      <c r="A83" s="83">
        <v>35682</v>
      </c>
      <c r="B83" s="151"/>
      <c r="C83" s="151"/>
      <c r="D83" s="151"/>
      <c r="E83" s="151"/>
      <c r="F83" s="151">
        <v>3</v>
      </c>
      <c r="G83" s="151">
        <v>140</v>
      </c>
      <c r="H83" s="151">
        <v>1010</v>
      </c>
      <c r="I83" s="151">
        <v>141400</v>
      </c>
      <c r="J83" s="151"/>
      <c r="K83" s="151"/>
      <c r="L83" s="151"/>
      <c r="M83" s="151"/>
      <c r="N83" s="151">
        <v>77</v>
      </c>
      <c r="O83" s="151">
        <v>204</v>
      </c>
      <c r="P83" s="151">
        <v>972</v>
      </c>
      <c r="Q83" s="151">
        <v>198094</v>
      </c>
      <c r="R83" s="151">
        <v>12</v>
      </c>
      <c r="S83" s="151">
        <v>235</v>
      </c>
      <c r="T83" s="151">
        <v>945</v>
      </c>
      <c r="U83" s="151">
        <v>222075</v>
      </c>
      <c r="V83" s="151">
        <v>5</v>
      </c>
      <c r="W83" s="151">
        <v>266</v>
      </c>
      <c r="X83" s="151">
        <v>910</v>
      </c>
      <c r="Y83" s="151">
        <v>242060</v>
      </c>
      <c r="Z83" s="151">
        <v>9</v>
      </c>
      <c r="AA83" s="151">
        <v>277</v>
      </c>
      <c r="AB83" s="151">
        <v>940</v>
      </c>
      <c r="AC83" s="151">
        <v>259910</v>
      </c>
      <c r="AD83" s="151">
        <v>32</v>
      </c>
      <c r="AE83" s="151">
        <v>328</v>
      </c>
      <c r="AF83" s="151">
        <v>933</v>
      </c>
      <c r="AG83" s="151">
        <v>306444</v>
      </c>
      <c r="AH83" s="151"/>
      <c r="AI83" s="151"/>
      <c r="AJ83" s="151"/>
      <c r="AK83" s="151"/>
      <c r="AL83" s="151"/>
      <c r="AM83" s="151"/>
      <c r="AN83" s="151"/>
      <c r="AO83" s="151"/>
      <c r="AX83" s="54"/>
      <c r="AY83" s="54"/>
      <c r="AZ83" s="54"/>
      <c r="BA83" s="54"/>
      <c r="BB83" s="54"/>
      <c r="BC83" s="54"/>
      <c r="BD83" s="54"/>
    </row>
    <row r="84" spans="1:56" x14ac:dyDescent="0.2">
      <c r="A84" s="83">
        <v>35684</v>
      </c>
      <c r="B84" s="151">
        <v>20</v>
      </c>
      <c r="C84" s="151">
        <v>115</v>
      </c>
      <c r="D84" s="151">
        <v>1060</v>
      </c>
      <c r="E84" s="151">
        <v>121900</v>
      </c>
      <c r="F84" s="151">
        <v>27</v>
      </c>
      <c r="G84" s="151">
        <v>147</v>
      </c>
      <c r="H84" s="151">
        <v>1070</v>
      </c>
      <c r="I84" s="151">
        <v>157290</v>
      </c>
      <c r="J84" s="151"/>
      <c r="K84" s="151"/>
      <c r="L84" s="151"/>
      <c r="M84" s="151"/>
      <c r="N84" s="151">
        <v>22</v>
      </c>
      <c r="O84" s="151">
        <v>215</v>
      </c>
      <c r="P84" s="151">
        <v>1050</v>
      </c>
      <c r="Q84" s="151">
        <v>225750</v>
      </c>
      <c r="R84" s="151">
        <v>5</v>
      </c>
      <c r="S84" s="151">
        <v>224</v>
      </c>
      <c r="T84" s="151">
        <v>950</v>
      </c>
      <c r="U84" s="151">
        <v>212800</v>
      </c>
      <c r="V84" s="151">
        <v>1</v>
      </c>
      <c r="W84" s="151">
        <v>255</v>
      </c>
      <c r="X84" s="151">
        <v>910</v>
      </c>
      <c r="Y84" s="151">
        <v>232050</v>
      </c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X84" s="54"/>
      <c r="AY84" s="54"/>
      <c r="AZ84" s="54"/>
      <c r="BA84" s="54"/>
      <c r="BB84" s="54"/>
      <c r="BC84" s="54"/>
      <c r="BD84" s="54"/>
    </row>
    <row r="85" spans="1:56" x14ac:dyDescent="0.2">
      <c r="A85" s="83">
        <v>35689</v>
      </c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>
        <v>17</v>
      </c>
      <c r="O85" s="151">
        <v>196</v>
      </c>
      <c r="P85" s="151">
        <v>945</v>
      </c>
      <c r="Q85" s="151">
        <v>184748</v>
      </c>
      <c r="R85" s="151">
        <v>43</v>
      </c>
      <c r="S85" s="151">
        <v>238</v>
      </c>
      <c r="T85" s="151">
        <v>957</v>
      </c>
      <c r="U85" s="151">
        <v>228006</v>
      </c>
      <c r="V85" s="151">
        <v>4</v>
      </c>
      <c r="W85" s="151">
        <v>269</v>
      </c>
      <c r="X85" s="151">
        <v>950</v>
      </c>
      <c r="Y85" s="151">
        <v>255550</v>
      </c>
      <c r="Z85" s="151">
        <v>20</v>
      </c>
      <c r="AA85" s="151">
        <v>289</v>
      </c>
      <c r="AB85" s="151">
        <v>1000</v>
      </c>
      <c r="AC85" s="151">
        <v>289000</v>
      </c>
      <c r="AD85" s="151">
        <v>54</v>
      </c>
      <c r="AE85" s="151">
        <v>305</v>
      </c>
      <c r="AF85" s="151">
        <v>958</v>
      </c>
      <c r="AG85" s="151">
        <v>292036</v>
      </c>
      <c r="AH85" s="151"/>
      <c r="AI85" s="151"/>
      <c r="AJ85" s="151"/>
      <c r="AK85" s="151"/>
      <c r="AL85" s="151"/>
      <c r="AM85" s="151"/>
      <c r="AN85" s="151"/>
      <c r="AO85" s="151"/>
      <c r="AX85" s="54"/>
      <c r="AY85" s="54"/>
      <c r="AZ85" s="54"/>
      <c r="BA85" s="54"/>
      <c r="BB85" s="54"/>
      <c r="BC85" s="54"/>
      <c r="BD85" s="54"/>
    </row>
    <row r="86" spans="1:56" x14ac:dyDescent="0.2">
      <c r="A86" s="83">
        <v>35691</v>
      </c>
      <c r="B86" s="151"/>
      <c r="C86" s="151"/>
      <c r="D86" s="151"/>
      <c r="E86" s="151"/>
      <c r="F86" s="151"/>
      <c r="G86" s="151"/>
      <c r="H86" s="151"/>
      <c r="I86" s="151"/>
      <c r="J86" s="151">
        <v>9</v>
      </c>
      <c r="K86" s="151">
        <v>173</v>
      </c>
      <c r="L86" s="151">
        <v>960</v>
      </c>
      <c r="M86" s="151">
        <v>166080</v>
      </c>
      <c r="N86" s="151">
        <v>5</v>
      </c>
      <c r="O86" s="151">
        <v>210</v>
      </c>
      <c r="P86" s="151">
        <v>950</v>
      </c>
      <c r="Q86" s="151">
        <v>199500</v>
      </c>
      <c r="R86" s="151">
        <v>31</v>
      </c>
      <c r="S86" s="151">
        <v>242</v>
      </c>
      <c r="T86" s="151">
        <v>955</v>
      </c>
      <c r="U86" s="151">
        <v>230633</v>
      </c>
      <c r="V86" s="151">
        <v>9</v>
      </c>
      <c r="W86" s="151">
        <v>260</v>
      </c>
      <c r="X86" s="151">
        <v>950</v>
      </c>
      <c r="Y86" s="151">
        <v>247000</v>
      </c>
      <c r="Z86" s="151"/>
      <c r="AA86" s="151"/>
      <c r="AB86" s="151"/>
      <c r="AC86" s="151"/>
      <c r="AD86" s="151">
        <v>6</v>
      </c>
      <c r="AE86" s="151">
        <v>312</v>
      </c>
      <c r="AF86" s="151">
        <v>930</v>
      </c>
      <c r="AG86" s="151">
        <v>290160</v>
      </c>
      <c r="AH86" s="151">
        <v>8</v>
      </c>
      <c r="AI86" s="151">
        <v>370</v>
      </c>
      <c r="AJ86" s="151">
        <v>970</v>
      </c>
      <c r="AK86" s="151">
        <v>358900</v>
      </c>
      <c r="AL86" s="151"/>
      <c r="AM86" s="151"/>
      <c r="AN86" s="151"/>
      <c r="AO86" s="151"/>
      <c r="AX86" s="54"/>
      <c r="AY86" s="54"/>
      <c r="AZ86" s="54"/>
      <c r="BA86" s="54"/>
      <c r="BB86" s="54"/>
      <c r="BC86" s="54"/>
      <c r="BD86" s="54"/>
    </row>
    <row r="87" spans="1:56" x14ac:dyDescent="0.2">
      <c r="A87" s="83">
        <v>35696</v>
      </c>
      <c r="B87" s="151"/>
      <c r="C87" s="151"/>
      <c r="D87" s="151"/>
      <c r="E87" s="151"/>
      <c r="F87" s="151"/>
      <c r="G87" s="151"/>
      <c r="H87" s="151"/>
      <c r="I87" s="151"/>
      <c r="J87" s="151">
        <v>7</v>
      </c>
      <c r="K87" s="151">
        <v>165</v>
      </c>
      <c r="L87" s="151">
        <v>1035</v>
      </c>
      <c r="M87" s="151">
        <v>170528</v>
      </c>
      <c r="N87" s="151">
        <v>12</v>
      </c>
      <c r="O87" s="151">
        <v>212</v>
      </c>
      <c r="P87" s="151">
        <v>1070</v>
      </c>
      <c r="Q87" s="151">
        <v>226840</v>
      </c>
      <c r="R87" s="151">
        <v>32</v>
      </c>
      <c r="S87" s="151">
        <v>232</v>
      </c>
      <c r="T87" s="151">
        <v>953</v>
      </c>
      <c r="U87" s="151">
        <v>221173</v>
      </c>
      <c r="V87" s="151">
        <v>10</v>
      </c>
      <c r="W87" s="151">
        <v>267</v>
      </c>
      <c r="X87" s="151">
        <v>945</v>
      </c>
      <c r="Y87" s="151">
        <v>251843</v>
      </c>
      <c r="Z87" s="151">
        <v>20</v>
      </c>
      <c r="AA87" s="151">
        <v>273</v>
      </c>
      <c r="AB87" s="151">
        <v>1010</v>
      </c>
      <c r="AC87" s="151">
        <v>275730</v>
      </c>
      <c r="AD87" s="151">
        <v>8</v>
      </c>
      <c r="AE87" s="151">
        <v>307</v>
      </c>
      <c r="AF87" s="151">
        <v>950</v>
      </c>
      <c r="AG87" s="151">
        <v>291650</v>
      </c>
      <c r="AH87" s="151"/>
      <c r="AI87" s="151"/>
      <c r="AJ87" s="151"/>
      <c r="AK87" s="151"/>
      <c r="AL87" s="151"/>
      <c r="AM87" s="151"/>
      <c r="AN87" s="151"/>
      <c r="AO87" s="151"/>
      <c r="AX87" s="54"/>
      <c r="AY87" s="54"/>
      <c r="AZ87" s="54"/>
      <c r="BA87" s="54"/>
      <c r="BB87" s="54"/>
      <c r="BC87" s="54"/>
      <c r="BD87" s="54"/>
    </row>
    <row r="88" spans="1:56" x14ac:dyDescent="0.2">
      <c r="A88" s="83">
        <v>35698</v>
      </c>
      <c r="B88" s="151"/>
      <c r="C88" s="151"/>
      <c r="D88" s="151"/>
      <c r="E88" s="151"/>
      <c r="F88" s="151">
        <v>1</v>
      </c>
      <c r="G88" s="151">
        <v>150</v>
      </c>
      <c r="H88" s="151">
        <v>950</v>
      </c>
      <c r="I88" s="151">
        <v>142500</v>
      </c>
      <c r="J88" s="151"/>
      <c r="K88" s="151"/>
      <c r="L88" s="151"/>
      <c r="M88" s="151"/>
      <c r="N88" s="151">
        <v>98</v>
      </c>
      <c r="O88" s="151">
        <v>198</v>
      </c>
      <c r="P88" s="151">
        <v>985</v>
      </c>
      <c r="Q88" s="151">
        <v>195399</v>
      </c>
      <c r="R88" s="151">
        <v>35</v>
      </c>
      <c r="S88" s="151">
        <v>243</v>
      </c>
      <c r="T88" s="151">
        <v>975</v>
      </c>
      <c r="U88" s="151">
        <v>236925</v>
      </c>
      <c r="V88" s="151"/>
      <c r="W88" s="151"/>
      <c r="X88" s="151"/>
      <c r="Y88" s="151"/>
      <c r="Z88" s="151">
        <v>12</v>
      </c>
      <c r="AA88" s="151">
        <v>298</v>
      </c>
      <c r="AB88" s="151">
        <v>980</v>
      </c>
      <c r="AC88" s="151">
        <v>292040</v>
      </c>
      <c r="AD88" s="151">
        <v>33</v>
      </c>
      <c r="AE88" s="151">
        <v>326</v>
      </c>
      <c r="AF88" s="151">
        <v>958</v>
      </c>
      <c r="AG88" s="151">
        <v>311666</v>
      </c>
      <c r="AH88" s="151"/>
      <c r="AI88" s="151"/>
      <c r="AJ88" s="151"/>
      <c r="AK88" s="151"/>
      <c r="AL88" s="151"/>
      <c r="AM88" s="151"/>
      <c r="AN88" s="151"/>
      <c r="AO88" s="151"/>
      <c r="AX88" s="54"/>
      <c r="AY88" s="54"/>
      <c r="AZ88" s="54"/>
      <c r="BA88" s="54"/>
      <c r="BB88" s="54"/>
      <c r="BC88" s="54"/>
      <c r="BD88" s="54"/>
    </row>
    <row r="89" spans="1:56" x14ac:dyDescent="0.2">
      <c r="A89" s="83">
        <v>35703</v>
      </c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>
        <v>49</v>
      </c>
      <c r="O89" s="151">
        <v>210</v>
      </c>
      <c r="P89" s="151">
        <v>965</v>
      </c>
      <c r="Q89" s="151">
        <v>202168</v>
      </c>
      <c r="R89" s="151">
        <v>12</v>
      </c>
      <c r="S89" s="151">
        <v>238</v>
      </c>
      <c r="T89" s="151">
        <v>930</v>
      </c>
      <c r="U89" s="151">
        <v>221340</v>
      </c>
      <c r="V89" s="151">
        <v>41</v>
      </c>
      <c r="W89" s="151">
        <v>273</v>
      </c>
      <c r="X89" s="151">
        <v>1020</v>
      </c>
      <c r="Y89" s="151">
        <v>278800</v>
      </c>
      <c r="Z89" s="151">
        <v>8</v>
      </c>
      <c r="AA89" s="151">
        <v>292</v>
      </c>
      <c r="AB89" s="151">
        <v>1020</v>
      </c>
      <c r="AC89" s="151">
        <v>297840</v>
      </c>
      <c r="AD89" s="151">
        <v>29</v>
      </c>
      <c r="AE89" s="151">
        <v>325</v>
      </c>
      <c r="AF89" s="151">
        <v>995</v>
      </c>
      <c r="AG89" s="151">
        <v>322878</v>
      </c>
      <c r="AH89" s="151">
        <v>16</v>
      </c>
      <c r="AI89" s="151">
        <v>346</v>
      </c>
      <c r="AJ89" s="151">
        <v>1000</v>
      </c>
      <c r="AK89" s="151">
        <v>346000</v>
      </c>
      <c r="AL89" s="151"/>
      <c r="AM89" s="151"/>
      <c r="AN89" s="151"/>
      <c r="AO89" s="151"/>
      <c r="AX89" s="54"/>
      <c r="AY89" s="54"/>
      <c r="AZ89" s="54"/>
      <c r="BA89" s="54"/>
      <c r="BB89" s="54"/>
      <c r="BC89" s="54"/>
      <c r="BD89" s="54"/>
    </row>
    <row r="90" spans="1:56" x14ac:dyDescent="0.2">
      <c r="A90" s="83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X90" s="54"/>
      <c r="AY90" s="54"/>
      <c r="AZ90" s="54"/>
      <c r="BA90" s="54"/>
      <c r="BB90" s="54"/>
      <c r="BC90" s="54"/>
      <c r="BD90" s="54"/>
    </row>
    <row r="91" spans="1:56" x14ac:dyDescent="0.2">
      <c r="A91" s="83">
        <v>35705</v>
      </c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>
        <v>45</v>
      </c>
      <c r="O91" s="151">
        <v>202</v>
      </c>
      <c r="P91" s="151">
        <v>963</v>
      </c>
      <c r="Q91" s="151">
        <v>194914</v>
      </c>
      <c r="R91" s="151">
        <v>44</v>
      </c>
      <c r="S91" s="151">
        <v>239</v>
      </c>
      <c r="T91" s="151">
        <v>990</v>
      </c>
      <c r="U91" s="151">
        <v>236940</v>
      </c>
      <c r="V91" s="151">
        <v>34</v>
      </c>
      <c r="W91" s="151">
        <v>252</v>
      </c>
      <c r="X91" s="151">
        <v>980</v>
      </c>
      <c r="Y91" s="151">
        <v>246960</v>
      </c>
      <c r="Z91" s="151">
        <v>14</v>
      </c>
      <c r="AA91" s="151">
        <v>287</v>
      </c>
      <c r="AB91" s="151">
        <v>970</v>
      </c>
      <c r="AC91" s="151">
        <v>277905</v>
      </c>
      <c r="AD91" s="151">
        <v>17</v>
      </c>
      <c r="AE91" s="151">
        <v>326</v>
      </c>
      <c r="AF91" s="151">
        <v>995</v>
      </c>
      <c r="AG91" s="151">
        <v>324370</v>
      </c>
      <c r="AH91" s="151"/>
      <c r="AI91" s="151"/>
      <c r="AJ91" s="151"/>
      <c r="AK91" s="151"/>
      <c r="AL91" s="151"/>
      <c r="AM91" s="151"/>
      <c r="AN91" s="151"/>
      <c r="AO91" s="151"/>
      <c r="AX91" s="54"/>
      <c r="AY91" s="54"/>
      <c r="AZ91" s="54"/>
      <c r="BA91" s="54"/>
      <c r="BB91" s="54"/>
      <c r="BC91" s="54"/>
      <c r="BD91" s="54"/>
    </row>
    <row r="92" spans="1:56" x14ac:dyDescent="0.2">
      <c r="A92" s="83">
        <v>35710</v>
      </c>
      <c r="B92" s="151"/>
      <c r="C92" s="151"/>
      <c r="D92" s="151"/>
      <c r="E92" s="151"/>
      <c r="F92" s="151"/>
      <c r="G92" s="151"/>
      <c r="H92" s="151"/>
      <c r="I92" s="151"/>
      <c r="J92" s="151">
        <v>11</v>
      </c>
      <c r="K92" s="151">
        <v>156</v>
      </c>
      <c r="L92" s="151">
        <v>1100</v>
      </c>
      <c r="M92" s="151">
        <v>171600</v>
      </c>
      <c r="N92" s="151">
        <v>18</v>
      </c>
      <c r="O92" s="151">
        <v>216</v>
      </c>
      <c r="P92" s="151">
        <v>1035</v>
      </c>
      <c r="Q92" s="151">
        <v>223043</v>
      </c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  <c r="AD92" s="151">
        <v>5</v>
      </c>
      <c r="AE92" s="151">
        <v>350</v>
      </c>
      <c r="AF92" s="151">
        <v>970</v>
      </c>
      <c r="AG92" s="151">
        <v>339500</v>
      </c>
      <c r="AH92" s="151"/>
      <c r="AI92" s="151"/>
      <c r="AJ92" s="151"/>
      <c r="AK92" s="151"/>
      <c r="AL92" s="151"/>
      <c r="AM92" s="151"/>
      <c r="AN92" s="151"/>
      <c r="AO92" s="151"/>
      <c r="AX92" s="54"/>
      <c r="AY92" s="54"/>
      <c r="AZ92" s="54"/>
      <c r="BA92" s="54"/>
      <c r="BB92" s="54"/>
      <c r="BC92" s="54"/>
      <c r="BD92" s="54"/>
    </row>
    <row r="93" spans="1:56" x14ac:dyDescent="0.2">
      <c r="A93" s="83">
        <v>35712</v>
      </c>
      <c r="B93" s="151">
        <v>2</v>
      </c>
      <c r="C93" s="151">
        <v>102</v>
      </c>
      <c r="D93" s="151">
        <v>1090</v>
      </c>
      <c r="E93" s="151">
        <v>111180</v>
      </c>
      <c r="F93" s="151">
        <v>10</v>
      </c>
      <c r="G93" s="151">
        <v>135</v>
      </c>
      <c r="H93" s="151">
        <v>1030</v>
      </c>
      <c r="I93" s="151">
        <v>139050</v>
      </c>
      <c r="J93" s="151"/>
      <c r="K93" s="151"/>
      <c r="L93" s="151"/>
      <c r="M93" s="151"/>
      <c r="N93" s="151">
        <v>8</v>
      </c>
      <c r="O93" s="151">
        <v>202</v>
      </c>
      <c r="P93" s="151">
        <v>990</v>
      </c>
      <c r="Q93" s="151">
        <v>199485</v>
      </c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>
        <v>15</v>
      </c>
      <c r="AE93" s="151">
        <v>332</v>
      </c>
      <c r="AF93" s="151">
        <v>950</v>
      </c>
      <c r="AG93" s="151">
        <v>315717</v>
      </c>
      <c r="AH93" s="151"/>
      <c r="AI93" s="151"/>
      <c r="AJ93" s="151"/>
      <c r="AK93" s="151"/>
      <c r="AL93" s="151"/>
      <c r="AM93" s="151"/>
      <c r="AN93" s="151"/>
      <c r="AO93" s="151"/>
      <c r="AX93" s="54"/>
      <c r="AY93" s="54"/>
      <c r="AZ93" s="54"/>
      <c r="BA93" s="54"/>
      <c r="BB93" s="54"/>
      <c r="BC93" s="54"/>
      <c r="BD93" s="54"/>
    </row>
    <row r="94" spans="1:56" x14ac:dyDescent="0.2">
      <c r="A94" s="83">
        <v>35717</v>
      </c>
      <c r="B94" s="151">
        <v>28</v>
      </c>
      <c r="C94" s="151">
        <v>128</v>
      </c>
      <c r="D94" s="151">
        <v>1050</v>
      </c>
      <c r="E94" s="151">
        <v>133875</v>
      </c>
      <c r="F94" s="151">
        <v>27</v>
      </c>
      <c r="G94" s="151">
        <v>133</v>
      </c>
      <c r="H94" s="151">
        <v>1025</v>
      </c>
      <c r="I94" s="151">
        <v>136325</v>
      </c>
      <c r="J94" s="151"/>
      <c r="K94" s="151"/>
      <c r="L94" s="151"/>
      <c r="M94" s="151"/>
      <c r="N94" s="151">
        <v>36</v>
      </c>
      <c r="O94" s="151">
        <v>205</v>
      </c>
      <c r="P94" s="151">
        <v>1020</v>
      </c>
      <c r="Q94" s="151">
        <v>209100</v>
      </c>
      <c r="R94" s="151">
        <v>14</v>
      </c>
      <c r="S94" s="151">
        <v>248</v>
      </c>
      <c r="T94" s="151">
        <v>975</v>
      </c>
      <c r="U94" s="151">
        <v>241313</v>
      </c>
      <c r="V94" s="151"/>
      <c r="W94" s="151"/>
      <c r="X94" s="151"/>
      <c r="Y94" s="151"/>
      <c r="Z94" s="151"/>
      <c r="AA94" s="151"/>
      <c r="AB94" s="151"/>
      <c r="AC94" s="151"/>
      <c r="AD94" s="151">
        <v>15</v>
      </c>
      <c r="AE94" s="151">
        <v>322</v>
      </c>
      <c r="AF94" s="151">
        <v>965</v>
      </c>
      <c r="AG94" s="151">
        <v>310248</v>
      </c>
      <c r="AH94" s="151"/>
      <c r="AI94" s="151"/>
      <c r="AJ94" s="151"/>
      <c r="AK94" s="151"/>
      <c r="AL94" s="151"/>
      <c r="AM94" s="151"/>
      <c r="AN94" s="151"/>
      <c r="AO94" s="151"/>
      <c r="AX94" s="54"/>
      <c r="AY94" s="54"/>
      <c r="AZ94" s="54"/>
      <c r="BA94" s="54"/>
      <c r="BB94" s="54"/>
      <c r="BC94" s="54"/>
      <c r="BD94" s="54"/>
    </row>
    <row r="95" spans="1:56" x14ac:dyDescent="0.2">
      <c r="A95" s="83">
        <v>35719</v>
      </c>
      <c r="B95" s="151">
        <v>7</v>
      </c>
      <c r="C95" s="151">
        <v>117</v>
      </c>
      <c r="D95" s="151">
        <v>1110</v>
      </c>
      <c r="E95" s="151">
        <v>129870</v>
      </c>
      <c r="F95" s="151">
        <v>4</v>
      </c>
      <c r="G95" s="151">
        <v>147</v>
      </c>
      <c r="H95" s="151">
        <v>1120</v>
      </c>
      <c r="I95" s="151">
        <v>164640</v>
      </c>
      <c r="J95" s="151">
        <v>28</v>
      </c>
      <c r="K95" s="151">
        <v>173</v>
      </c>
      <c r="L95" s="151">
        <v>1035</v>
      </c>
      <c r="M95" s="151">
        <v>178538</v>
      </c>
      <c r="N95" s="151">
        <v>5</v>
      </c>
      <c r="O95" s="151">
        <v>186</v>
      </c>
      <c r="P95" s="151">
        <v>980</v>
      </c>
      <c r="Q95" s="151">
        <v>182280</v>
      </c>
      <c r="R95" s="151">
        <v>19</v>
      </c>
      <c r="S95" s="151">
        <v>229</v>
      </c>
      <c r="T95" s="151">
        <v>1060</v>
      </c>
      <c r="U95" s="151">
        <v>242740</v>
      </c>
      <c r="V95" s="151">
        <v>45</v>
      </c>
      <c r="W95" s="151">
        <v>256</v>
      </c>
      <c r="X95" s="151">
        <v>1010</v>
      </c>
      <c r="Y95" s="151">
        <v>258560</v>
      </c>
      <c r="Z95" s="151">
        <v>37</v>
      </c>
      <c r="AA95" s="151">
        <v>294</v>
      </c>
      <c r="AB95" s="151">
        <v>1030</v>
      </c>
      <c r="AC95" s="151">
        <v>302305</v>
      </c>
      <c r="AD95" s="151"/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X95" s="54"/>
      <c r="AY95" s="54"/>
      <c r="AZ95" s="54"/>
      <c r="BA95" s="54"/>
      <c r="BB95" s="54"/>
      <c r="BC95" s="54"/>
      <c r="BD95" s="54"/>
    </row>
    <row r="96" spans="1:56" x14ac:dyDescent="0.2">
      <c r="A96" s="83">
        <v>35724</v>
      </c>
      <c r="B96" s="151"/>
      <c r="C96" s="151"/>
      <c r="D96" s="151"/>
      <c r="E96" s="151"/>
      <c r="F96" s="151"/>
      <c r="G96" s="151"/>
      <c r="H96" s="151"/>
      <c r="I96" s="151"/>
      <c r="J96" s="151">
        <v>8</v>
      </c>
      <c r="K96" s="151">
        <v>153</v>
      </c>
      <c r="L96" s="151">
        <v>940</v>
      </c>
      <c r="M96" s="151">
        <v>143820</v>
      </c>
      <c r="N96" s="151">
        <v>39</v>
      </c>
      <c r="O96" s="151">
        <v>195</v>
      </c>
      <c r="P96" s="151">
        <v>987</v>
      </c>
      <c r="Q96" s="151">
        <v>192400</v>
      </c>
      <c r="R96" s="151">
        <v>16</v>
      </c>
      <c r="S96" s="151">
        <v>230</v>
      </c>
      <c r="T96" s="151">
        <v>1020</v>
      </c>
      <c r="U96" s="151">
        <v>234600</v>
      </c>
      <c r="V96" s="151"/>
      <c r="W96" s="151"/>
      <c r="X96" s="151"/>
      <c r="Y96" s="151"/>
      <c r="Z96" s="151"/>
      <c r="AA96" s="151"/>
      <c r="AB96" s="151"/>
      <c r="AC96" s="151"/>
      <c r="AD96" s="151">
        <v>19</v>
      </c>
      <c r="AE96" s="151">
        <v>338</v>
      </c>
      <c r="AF96" s="151">
        <v>1040</v>
      </c>
      <c r="AG96" s="151">
        <v>351000</v>
      </c>
      <c r="AH96" s="151">
        <v>15</v>
      </c>
      <c r="AI96" s="151">
        <v>352</v>
      </c>
      <c r="AJ96" s="151">
        <v>1090</v>
      </c>
      <c r="AK96" s="151">
        <v>383680</v>
      </c>
      <c r="AL96" s="151"/>
      <c r="AM96" s="151"/>
      <c r="AN96" s="151"/>
      <c r="AO96" s="151"/>
      <c r="AX96" s="54"/>
      <c r="AY96" s="54"/>
      <c r="AZ96" s="54"/>
      <c r="BA96" s="54"/>
      <c r="BB96" s="54"/>
      <c r="BC96" s="54"/>
      <c r="BD96" s="54"/>
    </row>
    <row r="97" spans="1:56" ht="15.75" x14ac:dyDescent="0.25">
      <c r="A97" s="83">
        <v>35726</v>
      </c>
      <c r="B97" s="151"/>
      <c r="C97" s="151"/>
      <c r="D97" s="151"/>
      <c r="E97" s="151"/>
      <c r="F97" s="151"/>
      <c r="G97" s="151"/>
      <c r="H97" s="151"/>
      <c r="I97" s="151"/>
      <c r="J97" s="151">
        <v>15</v>
      </c>
      <c r="K97" s="151">
        <v>170</v>
      </c>
      <c r="L97" s="151">
        <v>1140</v>
      </c>
      <c r="M97" s="151">
        <v>193800</v>
      </c>
      <c r="N97" s="151">
        <v>20</v>
      </c>
      <c r="O97" s="151">
        <v>199</v>
      </c>
      <c r="P97" s="151">
        <v>1160</v>
      </c>
      <c r="Q97" s="151">
        <v>230840</v>
      </c>
      <c r="R97" s="151">
        <v>11</v>
      </c>
      <c r="S97" s="151">
        <v>229</v>
      </c>
      <c r="T97" s="151">
        <v>1050</v>
      </c>
      <c r="U97" s="151">
        <v>240450</v>
      </c>
      <c r="V97" s="151">
        <v>30</v>
      </c>
      <c r="W97" s="151">
        <v>255</v>
      </c>
      <c r="X97" s="151">
        <v>1035</v>
      </c>
      <c r="Y97" s="151">
        <v>263925</v>
      </c>
      <c r="Z97" s="151">
        <v>32</v>
      </c>
      <c r="AA97" s="151">
        <v>282</v>
      </c>
      <c r="AB97" s="151">
        <v>990</v>
      </c>
      <c r="AC97" s="151">
        <v>278800</v>
      </c>
      <c r="AD97" s="151">
        <v>45</v>
      </c>
      <c r="AE97" s="151">
        <v>344</v>
      </c>
      <c r="AF97" s="151">
        <v>1053</v>
      </c>
      <c r="AG97" s="151">
        <v>362347</v>
      </c>
      <c r="AH97" s="151">
        <v>15</v>
      </c>
      <c r="AI97" s="151">
        <v>352</v>
      </c>
      <c r="AJ97" s="151">
        <v>1020</v>
      </c>
      <c r="AK97" s="151">
        <v>359040</v>
      </c>
      <c r="AL97" s="6">
        <v>47</v>
      </c>
      <c r="AM97" s="6">
        <v>388</v>
      </c>
      <c r="AN97" s="6">
        <v>974</v>
      </c>
      <c r="AO97" s="6">
        <v>378302</v>
      </c>
      <c r="AX97" s="54"/>
      <c r="AY97" s="54"/>
      <c r="AZ97" s="54"/>
      <c r="BA97" s="54"/>
      <c r="BB97" s="54"/>
      <c r="BC97" s="54"/>
      <c r="BD97" s="54"/>
    </row>
    <row r="98" spans="1:56" x14ac:dyDescent="0.2">
      <c r="A98" s="83">
        <v>35731</v>
      </c>
      <c r="B98" s="151">
        <v>17</v>
      </c>
      <c r="C98" s="151">
        <v>121</v>
      </c>
      <c r="D98" s="151">
        <v>1050</v>
      </c>
      <c r="E98" s="151">
        <v>127050</v>
      </c>
      <c r="F98" s="151">
        <v>5</v>
      </c>
      <c r="G98" s="151">
        <v>133</v>
      </c>
      <c r="H98" s="151">
        <v>1020</v>
      </c>
      <c r="I98" s="151">
        <v>135660</v>
      </c>
      <c r="J98" s="151"/>
      <c r="K98" s="151"/>
      <c r="L98" s="151"/>
      <c r="M98" s="151"/>
      <c r="N98" s="151">
        <v>8</v>
      </c>
      <c r="O98" s="151">
        <v>208</v>
      </c>
      <c r="P98" s="151">
        <v>1000</v>
      </c>
      <c r="Q98" s="151">
        <v>208000</v>
      </c>
      <c r="R98" s="151">
        <v>26</v>
      </c>
      <c r="S98" s="151">
        <v>237</v>
      </c>
      <c r="T98" s="151">
        <v>975</v>
      </c>
      <c r="U98" s="151">
        <v>230588</v>
      </c>
      <c r="V98" s="151"/>
      <c r="W98" s="151"/>
      <c r="X98" s="151"/>
      <c r="Y98" s="151"/>
      <c r="Z98" s="151">
        <v>36</v>
      </c>
      <c r="AA98" s="151">
        <v>290</v>
      </c>
      <c r="AB98" s="151">
        <v>1020</v>
      </c>
      <c r="AC98" s="151">
        <v>295460</v>
      </c>
      <c r="AD98" s="151">
        <v>35</v>
      </c>
      <c r="AE98" s="151">
        <v>322</v>
      </c>
      <c r="AF98" s="151">
        <v>1013</v>
      </c>
      <c r="AG98" s="151">
        <v>325956</v>
      </c>
      <c r="AH98" s="151"/>
      <c r="AI98" s="151"/>
      <c r="AJ98" s="151"/>
      <c r="AK98" s="151"/>
      <c r="AL98" s="151"/>
      <c r="AM98" s="151"/>
      <c r="AN98" s="151"/>
      <c r="AO98" s="151"/>
      <c r="AX98" s="54"/>
      <c r="AY98" s="54"/>
      <c r="AZ98" s="54"/>
      <c r="BA98" s="54"/>
      <c r="BB98" s="54"/>
      <c r="BC98" s="54"/>
      <c r="BD98" s="54"/>
    </row>
    <row r="99" spans="1:56" x14ac:dyDescent="0.2">
      <c r="A99" s="83">
        <v>35733</v>
      </c>
      <c r="B99" s="151"/>
      <c r="C99" s="151"/>
      <c r="D99" s="151"/>
      <c r="E99" s="151"/>
      <c r="F99" s="151">
        <v>36</v>
      </c>
      <c r="G99" s="151">
        <v>138</v>
      </c>
      <c r="H99" s="151">
        <v>1050</v>
      </c>
      <c r="I99" s="151">
        <v>144900</v>
      </c>
      <c r="J99" s="151">
        <v>8</v>
      </c>
      <c r="K99" s="151">
        <v>173</v>
      </c>
      <c r="L99" s="151">
        <v>1150</v>
      </c>
      <c r="M99" s="151">
        <v>198950</v>
      </c>
      <c r="N99" s="151">
        <v>43</v>
      </c>
      <c r="O99" s="151">
        <v>197</v>
      </c>
      <c r="P99" s="151">
        <v>1043</v>
      </c>
      <c r="Q99" s="151">
        <v>205084</v>
      </c>
      <c r="R99" s="151">
        <v>41</v>
      </c>
      <c r="S99" s="151">
        <v>229</v>
      </c>
      <c r="T99" s="151">
        <v>1035</v>
      </c>
      <c r="U99" s="151">
        <v>236498</v>
      </c>
      <c r="V99" s="151">
        <v>15</v>
      </c>
      <c r="W99" s="151">
        <v>261</v>
      </c>
      <c r="X99" s="151">
        <v>1050</v>
      </c>
      <c r="Y99" s="151">
        <v>274050</v>
      </c>
      <c r="Z99" s="151">
        <v>48</v>
      </c>
      <c r="AA99" s="151">
        <v>305</v>
      </c>
      <c r="AB99" s="151">
        <v>1020</v>
      </c>
      <c r="AC99" s="151">
        <v>311100</v>
      </c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X99" s="54"/>
      <c r="AY99" s="54"/>
      <c r="AZ99" s="54"/>
      <c r="BA99" s="54"/>
      <c r="BB99" s="54"/>
      <c r="BC99" s="54"/>
      <c r="BD99" s="54"/>
    </row>
    <row r="100" spans="1:56" x14ac:dyDescent="0.2">
      <c r="A100" s="83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X100" s="54"/>
      <c r="AY100" s="54"/>
      <c r="AZ100" s="54"/>
      <c r="BA100" s="54"/>
      <c r="BB100" s="54"/>
      <c r="BC100" s="54"/>
      <c r="BD100" s="54"/>
    </row>
    <row r="101" spans="1:56" x14ac:dyDescent="0.2">
      <c r="A101" s="83">
        <v>35738</v>
      </c>
      <c r="B101" s="151">
        <v>36</v>
      </c>
      <c r="C101" s="151">
        <v>118</v>
      </c>
      <c r="D101" s="151">
        <v>1037</v>
      </c>
      <c r="E101" s="151">
        <v>122672</v>
      </c>
      <c r="F101" s="151">
        <v>3</v>
      </c>
      <c r="G101" s="151">
        <v>145</v>
      </c>
      <c r="H101" s="151">
        <v>970</v>
      </c>
      <c r="I101" s="151">
        <v>140650</v>
      </c>
      <c r="J101" s="151">
        <v>20</v>
      </c>
      <c r="K101" s="151">
        <v>179</v>
      </c>
      <c r="L101" s="151">
        <v>1040</v>
      </c>
      <c r="M101" s="151">
        <v>186160</v>
      </c>
      <c r="N101" s="151">
        <v>18</v>
      </c>
      <c r="O101" s="151">
        <v>190</v>
      </c>
      <c r="P101" s="151">
        <v>1010</v>
      </c>
      <c r="Q101" s="151">
        <v>191395</v>
      </c>
      <c r="R101" s="151">
        <v>21</v>
      </c>
      <c r="S101" s="151">
        <v>236</v>
      </c>
      <c r="T101" s="151">
        <v>990</v>
      </c>
      <c r="U101" s="151">
        <v>233640</v>
      </c>
      <c r="V101" s="151"/>
      <c r="W101" s="151"/>
      <c r="X101" s="151"/>
      <c r="Y101" s="151"/>
      <c r="Z101" s="151">
        <v>12</v>
      </c>
      <c r="AA101" s="151">
        <v>286</v>
      </c>
      <c r="AB101" s="151">
        <v>955</v>
      </c>
      <c r="AC101" s="151">
        <v>273130</v>
      </c>
      <c r="AD101" s="151">
        <v>23</v>
      </c>
      <c r="AE101" s="151">
        <v>318</v>
      </c>
      <c r="AF101" s="151">
        <v>1010</v>
      </c>
      <c r="AG101" s="151">
        <v>320675</v>
      </c>
      <c r="AH101" s="151"/>
      <c r="AI101" s="151"/>
      <c r="AJ101" s="151"/>
      <c r="AK101" s="151"/>
      <c r="AL101" s="151"/>
      <c r="AM101" s="151"/>
      <c r="AN101" s="151"/>
      <c r="AO101" s="151"/>
      <c r="AX101" s="54"/>
      <c r="AY101" s="54"/>
      <c r="AZ101" s="54"/>
      <c r="BA101" s="54"/>
      <c r="BB101" s="54"/>
      <c r="BC101" s="54"/>
      <c r="BD101" s="54"/>
    </row>
    <row r="102" spans="1:56" x14ac:dyDescent="0.2">
      <c r="A102" s="83">
        <v>35740</v>
      </c>
      <c r="B102" s="151"/>
      <c r="C102" s="151"/>
      <c r="D102" s="151"/>
      <c r="E102" s="151"/>
      <c r="F102" s="151">
        <v>14</v>
      </c>
      <c r="G102" s="151">
        <v>141</v>
      </c>
      <c r="H102" s="151">
        <v>1050</v>
      </c>
      <c r="I102" s="151">
        <v>148050</v>
      </c>
      <c r="J102" s="151">
        <v>70</v>
      </c>
      <c r="K102" s="151">
        <v>166</v>
      </c>
      <c r="L102" s="151">
        <v>988</v>
      </c>
      <c r="M102" s="151">
        <v>163431</v>
      </c>
      <c r="N102" s="151">
        <v>15</v>
      </c>
      <c r="O102" s="151">
        <v>212</v>
      </c>
      <c r="P102" s="151">
        <v>980</v>
      </c>
      <c r="Q102" s="151">
        <v>207270</v>
      </c>
      <c r="R102" s="151">
        <v>9</v>
      </c>
      <c r="S102" s="151">
        <v>246</v>
      </c>
      <c r="T102" s="151">
        <v>970</v>
      </c>
      <c r="U102" s="151">
        <v>238620</v>
      </c>
      <c r="V102" s="151">
        <v>20</v>
      </c>
      <c r="W102" s="151">
        <v>264</v>
      </c>
      <c r="X102" s="151">
        <v>980</v>
      </c>
      <c r="Y102" s="151">
        <v>258230</v>
      </c>
      <c r="Z102" s="151"/>
      <c r="AA102" s="151"/>
      <c r="AB102" s="151"/>
      <c r="AC102" s="151"/>
      <c r="AD102" s="151">
        <v>32</v>
      </c>
      <c r="AE102" s="151">
        <v>314</v>
      </c>
      <c r="AF102" s="151">
        <v>963</v>
      </c>
      <c r="AG102" s="151">
        <v>302487</v>
      </c>
      <c r="AH102" s="151"/>
      <c r="AI102" s="151"/>
      <c r="AJ102" s="151"/>
      <c r="AK102" s="151"/>
      <c r="AL102" s="151"/>
      <c r="AM102" s="151"/>
      <c r="AN102" s="151"/>
      <c r="AO102" s="151"/>
      <c r="AX102" s="54"/>
      <c r="AY102" s="54"/>
      <c r="AZ102" s="54"/>
      <c r="BA102" s="54"/>
      <c r="BB102" s="54"/>
      <c r="BC102" s="54"/>
      <c r="BD102" s="54"/>
    </row>
    <row r="103" spans="1:56" x14ac:dyDescent="0.2">
      <c r="A103" s="83">
        <v>35745</v>
      </c>
      <c r="B103" s="151">
        <v>13</v>
      </c>
      <c r="C103" s="151">
        <v>96</v>
      </c>
      <c r="D103" s="151">
        <v>1040</v>
      </c>
      <c r="E103" s="151">
        <v>99840</v>
      </c>
      <c r="F103" s="151">
        <v>14</v>
      </c>
      <c r="G103" s="151">
        <v>139</v>
      </c>
      <c r="H103" s="151">
        <v>1013</v>
      </c>
      <c r="I103" s="151">
        <v>140516</v>
      </c>
      <c r="J103" s="151">
        <v>29</v>
      </c>
      <c r="K103" s="151">
        <v>172</v>
      </c>
      <c r="L103" s="151">
        <v>1014</v>
      </c>
      <c r="M103" s="151">
        <v>174205</v>
      </c>
      <c r="N103" s="151">
        <v>10</v>
      </c>
      <c r="O103" s="151">
        <v>218</v>
      </c>
      <c r="P103" s="151">
        <v>990</v>
      </c>
      <c r="Q103" s="151">
        <v>215820</v>
      </c>
      <c r="R103" s="151">
        <v>21</v>
      </c>
      <c r="S103" s="151">
        <v>233</v>
      </c>
      <c r="T103" s="151">
        <v>1020</v>
      </c>
      <c r="U103" s="151">
        <v>237660</v>
      </c>
      <c r="V103" s="151">
        <v>4</v>
      </c>
      <c r="W103" s="151">
        <v>250</v>
      </c>
      <c r="X103" s="151">
        <v>970</v>
      </c>
      <c r="Y103" s="151">
        <v>242500</v>
      </c>
      <c r="Z103" s="151">
        <v>12</v>
      </c>
      <c r="AA103" s="151">
        <v>300</v>
      </c>
      <c r="AB103" s="151">
        <v>950</v>
      </c>
      <c r="AC103" s="151">
        <v>285000</v>
      </c>
      <c r="AD103" s="151">
        <v>18</v>
      </c>
      <c r="AE103" s="151">
        <v>315</v>
      </c>
      <c r="AF103" s="151">
        <v>970</v>
      </c>
      <c r="AG103" s="151">
        <v>305308</v>
      </c>
      <c r="AH103" s="151"/>
      <c r="AI103" s="151"/>
      <c r="AJ103" s="151"/>
      <c r="AK103" s="151"/>
      <c r="AL103" s="151"/>
      <c r="AM103" s="151"/>
      <c r="AN103" s="151"/>
      <c r="AO103" s="151"/>
      <c r="AX103" s="54"/>
      <c r="AY103" s="54"/>
      <c r="AZ103" s="54"/>
      <c r="BA103" s="54"/>
      <c r="BB103" s="54"/>
      <c r="BC103" s="54"/>
      <c r="BD103" s="54"/>
    </row>
    <row r="104" spans="1:56" x14ac:dyDescent="0.2">
      <c r="A104" s="83">
        <v>35747</v>
      </c>
      <c r="B104" s="151"/>
      <c r="C104" s="151"/>
      <c r="D104" s="151"/>
      <c r="E104" s="151"/>
      <c r="F104" s="151"/>
      <c r="G104" s="151"/>
      <c r="H104" s="151"/>
      <c r="I104" s="151"/>
      <c r="J104" s="151">
        <v>9</v>
      </c>
      <c r="K104" s="151">
        <v>163</v>
      </c>
      <c r="L104" s="151">
        <v>1020</v>
      </c>
      <c r="M104" s="151">
        <v>166260</v>
      </c>
      <c r="N104" s="151"/>
      <c r="O104" s="151"/>
      <c r="P104" s="151"/>
      <c r="Q104" s="151"/>
      <c r="R104" s="151">
        <v>9</v>
      </c>
      <c r="S104" s="151">
        <v>240</v>
      </c>
      <c r="T104" s="151">
        <v>1020</v>
      </c>
      <c r="U104" s="151">
        <v>244290</v>
      </c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X104" s="54"/>
      <c r="AY104" s="54"/>
      <c r="AZ104" s="54"/>
      <c r="BA104" s="54"/>
      <c r="BB104" s="54"/>
      <c r="BC104" s="54"/>
      <c r="BD104" s="54"/>
    </row>
    <row r="105" spans="1:56" x14ac:dyDescent="0.2">
      <c r="A105" s="83">
        <v>35752</v>
      </c>
      <c r="B105" s="151">
        <v>2</v>
      </c>
      <c r="C105" s="151">
        <v>102</v>
      </c>
      <c r="D105" s="151">
        <v>1060</v>
      </c>
      <c r="E105" s="151">
        <v>108120</v>
      </c>
      <c r="F105" s="151"/>
      <c r="G105" s="151"/>
      <c r="H105" s="151"/>
      <c r="I105" s="151"/>
      <c r="J105" s="151">
        <v>14</v>
      </c>
      <c r="K105" s="151">
        <v>163</v>
      </c>
      <c r="L105" s="151">
        <v>1050</v>
      </c>
      <c r="M105" s="151">
        <v>170625</v>
      </c>
      <c r="N105" s="151"/>
      <c r="O105" s="151"/>
      <c r="P105" s="151"/>
      <c r="Q105" s="151"/>
      <c r="R105" s="151">
        <v>14</v>
      </c>
      <c r="S105" s="151">
        <v>248</v>
      </c>
      <c r="T105" s="151">
        <v>940</v>
      </c>
      <c r="U105" s="151">
        <v>233120</v>
      </c>
      <c r="V105" s="151"/>
      <c r="W105" s="151"/>
      <c r="X105" s="151"/>
      <c r="Y105" s="151"/>
      <c r="Z105" s="151"/>
      <c r="AA105" s="151"/>
      <c r="AB105" s="151"/>
      <c r="AC105" s="151"/>
      <c r="AD105" s="151">
        <v>94</v>
      </c>
      <c r="AE105" s="151">
        <v>313</v>
      </c>
      <c r="AF105" s="151">
        <v>1030</v>
      </c>
      <c r="AG105" s="151">
        <v>322218</v>
      </c>
      <c r="AH105" s="151">
        <v>12</v>
      </c>
      <c r="AI105" s="151">
        <v>358</v>
      </c>
      <c r="AJ105" s="151">
        <v>1000</v>
      </c>
      <c r="AK105" s="151">
        <v>358000</v>
      </c>
      <c r="AL105" s="151"/>
      <c r="AM105" s="151"/>
      <c r="AN105" s="151"/>
      <c r="AO105" s="151"/>
      <c r="AX105" s="54"/>
      <c r="AY105" s="54"/>
      <c r="AZ105" s="54"/>
      <c r="BA105" s="54"/>
      <c r="BB105" s="54"/>
      <c r="BC105" s="54"/>
      <c r="BD105" s="54"/>
    </row>
    <row r="106" spans="1:56" x14ac:dyDescent="0.2">
      <c r="A106" s="83">
        <v>35754</v>
      </c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>
        <v>6</v>
      </c>
      <c r="O106" s="151">
        <v>208</v>
      </c>
      <c r="P106" s="151">
        <v>1030</v>
      </c>
      <c r="Q106" s="151">
        <v>214240</v>
      </c>
      <c r="R106" s="151"/>
      <c r="S106" s="151"/>
      <c r="T106" s="151"/>
      <c r="U106" s="151"/>
      <c r="V106" s="151"/>
      <c r="W106" s="151"/>
      <c r="X106" s="151"/>
      <c r="Y106" s="151"/>
      <c r="Z106" s="151">
        <v>13</v>
      </c>
      <c r="AA106" s="151">
        <v>272</v>
      </c>
      <c r="AB106" s="151">
        <v>1000</v>
      </c>
      <c r="AC106" s="151">
        <v>272000</v>
      </c>
      <c r="AD106" s="151">
        <v>47</v>
      </c>
      <c r="AE106" s="151">
        <v>325</v>
      </c>
      <c r="AF106" s="151">
        <v>1005</v>
      </c>
      <c r="AG106" s="151">
        <v>326374</v>
      </c>
      <c r="AH106" s="151"/>
      <c r="AI106" s="151"/>
      <c r="AJ106" s="151"/>
      <c r="AK106" s="151"/>
      <c r="AL106" s="151"/>
      <c r="AM106" s="151"/>
      <c r="AN106" s="151"/>
      <c r="AO106" s="151"/>
      <c r="AX106" s="54"/>
      <c r="AY106" s="54"/>
      <c r="AZ106" s="54"/>
      <c r="BA106" s="54"/>
      <c r="BB106" s="54"/>
      <c r="BC106" s="54"/>
      <c r="BD106" s="54"/>
    </row>
    <row r="107" spans="1:56" x14ac:dyDescent="0.2">
      <c r="A107" s="83">
        <v>35759</v>
      </c>
      <c r="B107" s="151">
        <v>9</v>
      </c>
      <c r="C107" s="151">
        <v>116</v>
      </c>
      <c r="D107" s="151">
        <v>1110</v>
      </c>
      <c r="E107" s="151">
        <v>128205</v>
      </c>
      <c r="F107" s="151">
        <v>10</v>
      </c>
      <c r="G107" s="151">
        <v>149</v>
      </c>
      <c r="H107" s="151">
        <v>1010</v>
      </c>
      <c r="I107" s="151">
        <v>150490</v>
      </c>
      <c r="J107" s="151">
        <v>23</v>
      </c>
      <c r="K107" s="151">
        <v>175</v>
      </c>
      <c r="L107" s="151">
        <v>1040</v>
      </c>
      <c r="M107" s="151">
        <v>181653</v>
      </c>
      <c r="N107" s="151">
        <v>11</v>
      </c>
      <c r="O107" s="151">
        <v>214</v>
      </c>
      <c r="P107" s="151">
        <v>1045</v>
      </c>
      <c r="Q107" s="151">
        <v>223108</v>
      </c>
      <c r="R107" s="151"/>
      <c r="S107" s="151"/>
      <c r="T107" s="151"/>
      <c r="U107" s="151"/>
      <c r="V107" s="151"/>
      <c r="W107" s="151"/>
      <c r="X107" s="151"/>
      <c r="Y107" s="151"/>
      <c r="Z107" s="151">
        <v>32</v>
      </c>
      <c r="AA107" s="151">
        <v>282</v>
      </c>
      <c r="AB107" s="151">
        <v>1045</v>
      </c>
      <c r="AC107" s="151">
        <v>294168</v>
      </c>
      <c r="AD107" s="151">
        <v>78</v>
      </c>
      <c r="AE107" s="151">
        <v>326</v>
      </c>
      <c r="AF107" s="151">
        <v>1043</v>
      </c>
      <c r="AG107" s="151">
        <v>340127</v>
      </c>
      <c r="AH107" s="151">
        <v>14</v>
      </c>
      <c r="AI107" s="151">
        <v>353</v>
      </c>
      <c r="AJ107" s="151">
        <v>1080</v>
      </c>
      <c r="AK107" s="151">
        <v>381240</v>
      </c>
      <c r="AL107" s="151"/>
      <c r="AM107" s="151"/>
      <c r="AN107" s="151"/>
      <c r="AO107" s="151"/>
      <c r="AX107" s="54"/>
      <c r="AY107" s="54"/>
      <c r="AZ107" s="54"/>
      <c r="BA107" s="54"/>
      <c r="BB107" s="54"/>
      <c r="BC107" s="54"/>
      <c r="BD107" s="54"/>
    </row>
    <row r="108" spans="1:56" x14ac:dyDescent="0.2">
      <c r="A108" s="83">
        <v>35761</v>
      </c>
      <c r="B108" s="151">
        <v>10</v>
      </c>
      <c r="C108" s="151">
        <v>105</v>
      </c>
      <c r="D108" s="151">
        <v>1260</v>
      </c>
      <c r="E108" s="151">
        <v>132300</v>
      </c>
      <c r="F108" s="151">
        <v>3</v>
      </c>
      <c r="G108" s="151">
        <v>148</v>
      </c>
      <c r="H108" s="151">
        <v>1010</v>
      </c>
      <c r="I108" s="151">
        <v>149480</v>
      </c>
      <c r="J108" s="151">
        <v>3</v>
      </c>
      <c r="K108" s="151">
        <v>172</v>
      </c>
      <c r="L108" s="151">
        <v>1060</v>
      </c>
      <c r="M108" s="151">
        <v>182320</v>
      </c>
      <c r="N108" s="151">
        <v>18</v>
      </c>
      <c r="O108" s="151">
        <v>211</v>
      </c>
      <c r="P108" s="151">
        <v>1035</v>
      </c>
      <c r="Q108" s="151">
        <v>217868</v>
      </c>
      <c r="R108" s="151">
        <v>10</v>
      </c>
      <c r="S108" s="151">
        <v>243</v>
      </c>
      <c r="T108" s="151">
        <v>1000</v>
      </c>
      <c r="U108" s="151">
        <v>243000</v>
      </c>
      <c r="V108" s="151"/>
      <c r="W108" s="151"/>
      <c r="X108" s="151"/>
      <c r="Y108" s="151"/>
      <c r="Z108" s="151">
        <v>32</v>
      </c>
      <c r="AA108" s="151">
        <v>283</v>
      </c>
      <c r="AB108" s="151">
        <v>1054</v>
      </c>
      <c r="AC108" s="151">
        <v>298493</v>
      </c>
      <c r="AD108" s="151">
        <v>19</v>
      </c>
      <c r="AE108" s="151">
        <v>328</v>
      </c>
      <c r="AF108" s="151">
        <v>990</v>
      </c>
      <c r="AG108" s="151">
        <v>324225</v>
      </c>
      <c r="AH108" s="151"/>
      <c r="AI108" s="151"/>
      <c r="AJ108" s="151"/>
      <c r="AK108" s="151"/>
      <c r="AL108" s="151"/>
      <c r="AM108" s="151"/>
      <c r="AN108" s="151"/>
      <c r="AO108" s="151"/>
      <c r="AX108" s="54"/>
      <c r="AY108" s="54"/>
      <c r="AZ108" s="54"/>
      <c r="BA108" s="54"/>
      <c r="BB108" s="54"/>
      <c r="BC108" s="54"/>
      <c r="BD108" s="54"/>
    </row>
    <row r="109" spans="1:56" x14ac:dyDescent="0.2">
      <c r="A109" s="83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X109" s="54"/>
      <c r="AY109" s="54"/>
      <c r="AZ109" s="54"/>
      <c r="BA109" s="54"/>
      <c r="BB109" s="54"/>
      <c r="BC109" s="54"/>
      <c r="BD109" s="54"/>
    </row>
    <row r="110" spans="1:56" x14ac:dyDescent="0.2">
      <c r="A110" s="83">
        <v>35766</v>
      </c>
      <c r="B110" s="151"/>
      <c r="C110" s="151"/>
      <c r="D110" s="151"/>
      <c r="E110" s="151"/>
      <c r="F110" s="151"/>
      <c r="G110" s="151"/>
      <c r="H110" s="151"/>
      <c r="I110" s="151"/>
      <c r="J110" s="151">
        <v>27</v>
      </c>
      <c r="K110" s="151">
        <v>169</v>
      </c>
      <c r="L110" s="151">
        <v>1010</v>
      </c>
      <c r="M110" s="151">
        <v>170185</v>
      </c>
      <c r="N110" s="151">
        <v>50</v>
      </c>
      <c r="O110" s="151">
        <v>211</v>
      </c>
      <c r="P110" s="151">
        <v>998</v>
      </c>
      <c r="Q110" s="151">
        <v>210223</v>
      </c>
      <c r="R110" s="151">
        <v>59</v>
      </c>
      <c r="S110" s="151">
        <v>236</v>
      </c>
      <c r="T110" s="151">
        <v>1075</v>
      </c>
      <c r="U110" s="151">
        <v>253431</v>
      </c>
      <c r="V110" s="151">
        <v>20</v>
      </c>
      <c r="W110" s="151">
        <v>268</v>
      </c>
      <c r="X110" s="151">
        <v>1060</v>
      </c>
      <c r="Y110" s="151">
        <v>283550</v>
      </c>
      <c r="Z110" s="151">
        <v>2</v>
      </c>
      <c r="AA110" s="151">
        <v>315</v>
      </c>
      <c r="AB110" s="151">
        <v>990</v>
      </c>
      <c r="AC110" s="151">
        <v>311850</v>
      </c>
      <c r="AD110" s="151">
        <v>5</v>
      </c>
      <c r="AE110" s="151">
        <v>355</v>
      </c>
      <c r="AF110" s="151">
        <v>990</v>
      </c>
      <c r="AG110" s="151">
        <v>350955</v>
      </c>
      <c r="AH110" s="151">
        <v>1</v>
      </c>
      <c r="AI110" s="151">
        <v>374</v>
      </c>
      <c r="AJ110" s="151">
        <v>1110</v>
      </c>
      <c r="AK110" s="151">
        <v>415140</v>
      </c>
      <c r="AL110" s="151"/>
      <c r="AM110" s="151"/>
      <c r="AN110" s="151"/>
      <c r="AO110" s="151"/>
      <c r="AX110" s="54"/>
      <c r="AY110" s="54"/>
      <c r="AZ110" s="54"/>
      <c r="BA110" s="54"/>
      <c r="BB110" s="54"/>
      <c r="BC110" s="54"/>
      <c r="BD110" s="54"/>
    </row>
    <row r="111" spans="1:56" x14ac:dyDescent="0.2">
      <c r="A111" s="83">
        <v>35768</v>
      </c>
      <c r="B111" s="151"/>
      <c r="C111" s="151"/>
      <c r="D111" s="151"/>
      <c r="E111" s="151"/>
      <c r="F111" s="151"/>
      <c r="G111" s="151"/>
      <c r="H111" s="151"/>
      <c r="I111" s="151"/>
      <c r="J111" s="151">
        <v>10</v>
      </c>
      <c r="K111" s="151">
        <v>172</v>
      </c>
      <c r="L111" s="151">
        <v>1030</v>
      </c>
      <c r="M111" s="151">
        <v>177160</v>
      </c>
      <c r="N111" s="151">
        <v>30</v>
      </c>
      <c r="O111" s="151">
        <v>212</v>
      </c>
      <c r="P111" s="151">
        <v>1050</v>
      </c>
      <c r="Q111" s="151">
        <v>222600</v>
      </c>
      <c r="R111" s="151">
        <v>36</v>
      </c>
      <c r="S111" s="151">
        <v>240</v>
      </c>
      <c r="T111" s="151">
        <v>1010</v>
      </c>
      <c r="U111" s="151">
        <v>241895</v>
      </c>
      <c r="V111" s="151"/>
      <c r="W111" s="151"/>
      <c r="X111" s="151"/>
      <c r="Y111" s="151"/>
      <c r="Z111" s="151">
        <v>12</v>
      </c>
      <c r="AA111" s="151">
        <v>274</v>
      </c>
      <c r="AB111" s="151">
        <v>960</v>
      </c>
      <c r="AC111" s="151">
        <v>263040</v>
      </c>
      <c r="AD111" s="151">
        <v>2</v>
      </c>
      <c r="AE111" s="151">
        <v>319</v>
      </c>
      <c r="AF111" s="151">
        <v>960</v>
      </c>
      <c r="AG111" s="151">
        <v>306240</v>
      </c>
      <c r="AH111" s="151"/>
      <c r="AI111" s="151"/>
      <c r="AJ111" s="151"/>
      <c r="AK111" s="151"/>
      <c r="AL111" s="151"/>
      <c r="AM111" s="151"/>
      <c r="AN111" s="151"/>
      <c r="AO111" s="151"/>
      <c r="AX111" s="54"/>
      <c r="AY111" s="54"/>
      <c r="AZ111" s="54"/>
      <c r="BA111" s="54"/>
      <c r="BB111" s="54"/>
      <c r="BC111" s="54"/>
      <c r="BD111" s="54"/>
    </row>
    <row r="112" spans="1:56" x14ac:dyDescent="0.2">
      <c r="A112" s="83">
        <v>35773</v>
      </c>
      <c r="B112" s="151"/>
      <c r="C112" s="151"/>
      <c r="D112" s="151"/>
      <c r="E112" s="151"/>
      <c r="F112" s="151">
        <v>13</v>
      </c>
      <c r="G112" s="151">
        <v>142</v>
      </c>
      <c r="H112" s="151">
        <v>1000</v>
      </c>
      <c r="I112" s="151">
        <v>141667</v>
      </c>
      <c r="J112" s="151">
        <v>10</v>
      </c>
      <c r="K112" s="151">
        <v>167</v>
      </c>
      <c r="L112" s="151">
        <v>1060</v>
      </c>
      <c r="M112" s="151">
        <v>176490</v>
      </c>
      <c r="N112" s="151">
        <v>15</v>
      </c>
      <c r="O112" s="151">
        <v>200</v>
      </c>
      <c r="P112" s="151">
        <v>990</v>
      </c>
      <c r="Q112" s="151">
        <v>198000</v>
      </c>
      <c r="R112" s="151">
        <v>38</v>
      </c>
      <c r="S112" s="151">
        <v>240</v>
      </c>
      <c r="T112" s="151">
        <v>1060</v>
      </c>
      <c r="U112" s="151">
        <v>254047</v>
      </c>
      <c r="V112" s="151">
        <v>15</v>
      </c>
      <c r="W112" s="151">
        <v>264</v>
      </c>
      <c r="X112" s="151">
        <v>1140</v>
      </c>
      <c r="Y112" s="151">
        <v>300960</v>
      </c>
      <c r="Z112" s="151">
        <v>16</v>
      </c>
      <c r="AA112" s="151">
        <v>290</v>
      </c>
      <c r="AB112" s="151">
        <v>1035</v>
      </c>
      <c r="AC112" s="151">
        <v>300150</v>
      </c>
      <c r="AD112" s="151">
        <v>8</v>
      </c>
      <c r="AE112" s="151">
        <v>340</v>
      </c>
      <c r="AF112" s="151">
        <v>1000</v>
      </c>
      <c r="AG112" s="151">
        <v>339500</v>
      </c>
      <c r="AH112" s="151">
        <v>2</v>
      </c>
      <c r="AI112" s="151">
        <v>408</v>
      </c>
      <c r="AJ112" s="151">
        <v>940</v>
      </c>
      <c r="AK112" s="151">
        <v>383520</v>
      </c>
      <c r="AL112" s="151"/>
      <c r="AM112" s="151"/>
      <c r="AN112" s="151"/>
      <c r="AO112" s="151"/>
      <c r="AX112" s="54"/>
      <c r="AY112" s="54"/>
      <c r="AZ112" s="54"/>
      <c r="BA112" s="54"/>
      <c r="BB112" s="54"/>
      <c r="BC112" s="54"/>
      <c r="BD112" s="54"/>
    </row>
    <row r="113" spans="1:56" x14ac:dyDescent="0.2">
      <c r="A113" s="83">
        <v>35775</v>
      </c>
      <c r="B113" s="151">
        <v>14</v>
      </c>
      <c r="C113" s="151">
        <v>105</v>
      </c>
      <c r="D113" s="151">
        <v>1160</v>
      </c>
      <c r="E113" s="151">
        <v>121413</v>
      </c>
      <c r="F113" s="151">
        <v>37</v>
      </c>
      <c r="G113" s="151">
        <v>141</v>
      </c>
      <c r="H113" s="151">
        <v>1107</v>
      </c>
      <c r="I113" s="151">
        <v>156224</v>
      </c>
      <c r="J113" s="151">
        <v>39</v>
      </c>
      <c r="K113" s="151">
        <v>164</v>
      </c>
      <c r="L113" s="151">
        <v>1070</v>
      </c>
      <c r="M113" s="151">
        <v>175480</v>
      </c>
      <c r="N113" s="151">
        <v>17</v>
      </c>
      <c r="O113" s="151">
        <v>206</v>
      </c>
      <c r="P113" s="151">
        <v>1080</v>
      </c>
      <c r="Q113" s="151">
        <v>221940</v>
      </c>
      <c r="R113" s="151">
        <v>22</v>
      </c>
      <c r="S113" s="151">
        <v>224</v>
      </c>
      <c r="T113" s="151">
        <v>1030</v>
      </c>
      <c r="U113" s="151">
        <v>230720</v>
      </c>
      <c r="V113" s="151">
        <v>23</v>
      </c>
      <c r="W113" s="151">
        <v>275</v>
      </c>
      <c r="X113" s="151">
        <v>1005</v>
      </c>
      <c r="Y113" s="151">
        <v>275873</v>
      </c>
      <c r="Z113" s="151">
        <v>27</v>
      </c>
      <c r="AA113" s="151">
        <v>307</v>
      </c>
      <c r="AB113" s="151">
        <v>1020</v>
      </c>
      <c r="AC113" s="151">
        <v>313140</v>
      </c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X113" s="54"/>
      <c r="AY113" s="54"/>
      <c r="AZ113" s="54"/>
      <c r="BA113" s="54"/>
      <c r="BB113" s="54"/>
      <c r="BC113" s="54"/>
      <c r="BD113" s="54"/>
    </row>
    <row r="114" spans="1:56" x14ac:dyDescent="0.2">
      <c r="A114" s="83">
        <v>35780</v>
      </c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X114" s="54"/>
      <c r="AY114" s="54"/>
      <c r="AZ114" s="54"/>
      <c r="BA114" s="54"/>
      <c r="BB114" s="54"/>
      <c r="BC114" s="54"/>
      <c r="BD114" s="54"/>
    </row>
    <row r="115" spans="1:56" x14ac:dyDescent="0.2">
      <c r="A115" s="83">
        <v>35782</v>
      </c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X115" s="54"/>
      <c r="AY115" s="54"/>
      <c r="AZ115" s="54"/>
      <c r="BA115" s="54"/>
      <c r="BB115" s="54"/>
      <c r="BC115" s="54"/>
      <c r="BD115" s="54"/>
    </row>
    <row r="116" spans="1:56" x14ac:dyDescent="0.2">
      <c r="A116" s="83">
        <v>35787</v>
      </c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X116" s="54"/>
      <c r="AY116" s="54"/>
      <c r="AZ116" s="54"/>
      <c r="BA116" s="54"/>
      <c r="BB116" s="54"/>
      <c r="BC116" s="54"/>
      <c r="BD116" s="54"/>
    </row>
    <row r="117" spans="1:56" x14ac:dyDescent="0.2">
      <c r="A117" s="83">
        <v>35789</v>
      </c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X117" s="54"/>
      <c r="AY117" s="54"/>
      <c r="AZ117" s="54"/>
      <c r="BA117" s="54"/>
      <c r="BB117" s="54"/>
      <c r="BC117" s="54"/>
      <c r="BD117" s="54"/>
    </row>
    <row r="118" spans="1:56" x14ac:dyDescent="0.2">
      <c r="A118" s="83">
        <v>35794</v>
      </c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X118" s="54"/>
      <c r="AY118" s="54"/>
      <c r="AZ118" s="54"/>
      <c r="BA118" s="54"/>
      <c r="BB118" s="54"/>
      <c r="BC118" s="54"/>
      <c r="BD118" s="54"/>
    </row>
    <row r="119" spans="1:56" x14ac:dyDescent="0.2">
      <c r="A119" s="83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X119" s="54"/>
      <c r="AY119" s="54"/>
      <c r="AZ119" s="54"/>
      <c r="BA119" s="54"/>
      <c r="BB119" s="54"/>
      <c r="BC119" s="54"/>
      <c r="BD119" s="54"/>
    </row>
    <row r="120" spans="1:56" x14ac:dyDescent="0.2">
      <c r="A120" s="83">
        <v>35796</v>
      </c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X120" s="54"/>
      <c r="AY120" s="54"/>
      <c r="AZ120" s="54"/>
      <c r="BA120" s="54"/>
      <c r="BB120" s="54"/>
      <c r="BC120" s="54"/>
      <c r="BD120" s="54"/>
    </row>
    <row r="121" spans="1:56" x14ac:dyDescent="0.2">
      <c r="A121" s="83">
        <v>35801</v>
      </c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X121" s="54"/>
      <c r="AY121" s="54"/>
      <c r="AZ121" s="54"/>
      <c r="BA121" s="54"/>
      <c r="BB121" s="54"/>
      <c r="BC121" s="54"/>
      <c r="BD121" s="54"/>
    </row>
    <row r="122" spans="1:56" x14ac:dyDescent="0.2">
      <c r="A122" s="83">
        <v>35803</v>
      </c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X122" s="54"/>
      <c r="AY122" s="54"/>
      <c r="AZ122" s="54"/>
      <c r="BA122" s="54"/>
      <c r="BB122" s="54"/>
      <c r="BC122" s="54"/>
      <c r="BD122" s="54"/>
    </row>
    <row r="123" spans="1:56" x14ac:dyDescent="0.2">
      <c r="A123" s="65">
        <v>35808</v>
      </c>
      <c r="B123" s="151"/>
      <c r="C123" s="151"/>
      <c r="D123" s="151"/>
      <c r="E123" s="151"/>
      <c r="F123" s="151"/>
      <c r="G123" s="151"/>
      <c r="H123" s="151"/>
      <c r="I123" s="151"/>
      <c r="J123" s="151">
        <v>17</v>
      </c>
      <c r="K123" s="151">
        <v>173</v>
      </c>
      <c r="L123" s="151">
        <v>970</v>
      </c>
      <c r="M123" s="151">
        <v>167810</v>
      </c>
      <c r="N123" s="151">
        <v>22</v>
      </c>
      <c r="O123" s="151">
        <v>206</v>
      </c>
      <c r="P123" s="151">
        <v>1160</v>
      </c>
      <c r="Q123" s="151">
        <v>238960</v>
      </c>
      <c r="R123" s="151">
        <v>7</v>
      </c>
      <c r="S123" s="151">
        <v>240</v>
      </c>
      <c r="T123" s="151">
        <v>960</v>
      </c>
      <c r="U123" s="151">
        <v>230400</v>
      </c>
      <c r="V123" s="151">
        <v>7</v>
      </c>
      <c r="W123" s="151">
        <v>254</v>
      </c>
      <c r="X123" s="151">
        <v>990</v>
      </c>
      <c r="Y123" s="151">
        <v>251460</v>
      </c>
      <c r="Z123" s="151">
        <v>2</v>
      </c>
      <c r="AA123" s="151">
        <v>279</v>
      </c>
      <c r="AB123" s="151">
        <v>990</v>
      </c>
      <c r="AC123" s="151">
        <v>366660</v>
      </c>
      <c r="AD123" s="151">
        <v>30</v>
      </c>
      <c r="AE123" s="151">
        <v>340</v>
      </c>
      <c r="AF123" s="151">
        <v>1080</v>
      </c>
      <c r="AG123" s="151"/>
      <c r="AH123" s="151"/>
      <c r="AI123" s="151"/>
      <c r="AJ123" s="151"/>
      <c r="AK123" s="151"/>
      <c r="AL123" s="151"/>
      <c r="AM123" s="151"/>
      <c r="AN123" s="151"/>
      <c r="AO123" s="151"/>
      <c r="AX123" s="54"/>
      <c r="AY123" s="54"/>
      <c r="AZ123" s="54"/>
      <c r="BA123" s="54"/>
      <c r="BB123" s="54"/>
      <c r="BC123" s="54"/>
      <c r="BD123" s="54"/>
    </row>
    <row r="124" spans="1:56" x14ac:dyDescent="0.2">
      <c r="A124" s="83">
        <v>35810</v>
      </c>
      <c r="B124" s="151"/>
      <c r="C124" s="151"/>
      <c r="D124" s="151"/>
      <c r="E124" s="151"/>
      <c r="F124" s="151">
        <v>21</v>
      </c>
      <c r="G124" s="151">
        <v>144</v>
      </c>
      <c r="H124" s="151">
        <v>1020</v>
      </c>
      <c r="I124" s="151">
        <v>144935</v>
      </c>
      <c r="J124" s="151">
        <v>5</v>
      </c>
      <c r="K124" s="151">
        <v>167</v>
      </c>
      <c r="L124" s="151">
        <v>990</v>
      </c>
      <c r="M124" s="151">
        <v>165330</v>
      </c>
      <c r="N124" s="151">
        <v>76</v>
      </c>
      <c r="O124" s="151">
        <v>213</v>
      </c>
      <c r="P124" s="151">
        <v>1068</v>
      </c>
      <c r="Q124" s="151">
        <v>226844</v>
      </c>
      <c r="R124" s="151">
        <v>25</v>
      </c>
      <c r="S124" s="151">
        <v>231</v>
      </c>
      <c r="T124" s="151">
        <v>983</v>
      </c>
      <c r="U124" s="151">
        <v>226822</v>
      </c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X124" s="54"/>
      <c r="AY124" s="54"/>
      <c r="AZ124" s="54"/>
      <c r="BA124" s="54"/>
      <c r="BB124" s="54"/>
      <c r="BC124" s="54"/>
      <c r="BD124" s="54"/>
    </row>
    <row r="125" spans="1:56" x14ac:dyDescent="0.2">
      <c r="A125" s="83">
        <v>35815</v>
      </c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>
        <v>48</v>
      </c>
      <c r="O125" s="151">
        <v>192</v>
      </c>
      <c r="P125" s="151">
        <v>950</v>
      </c>
      <c r="Q125" s="151">
        <v>182083</v>
      </c>
      <c r="R125" s="151">
        <v>12</v>
      </c>
      <c r="S125" s="151">
        <v>232</v>
      </c>
      <c r="T125" s="151">
        <v>960</v>
      </c>
      <c r="U125" s="151">
        <v>222720</v>
      </c>
      <c r="V125" s="151">
        <v>10</v>
      </c>
      <c r="W125" s="151">
        <v>263</v>
      </c>
      <c r="X125" s="151">
        <v>980</v>
      </c>
      <c r="Y125" s="151">
        <v>257740</v>
      </c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X125" s="54"/>
      <c r="AY125" s="54"/>
      <c r="AZ125" s="54"/>
      <c r="BA125" s="54"/>
      <c r="BB125" s="54"/>
      <c r="BC125" s="54"/>
      <c r="BD125" s="54"/>
    </row>
    <row r="126" spans="1:56" x14ac:dyDescent="0.2">
      <c r="A126" s="83">
        <v>35817</v>
      </c>
      <c r="B126" s="151"/>
      <c r="C126" s="151"/>
      <c r="D126" s="151"/>
      <c r="E126" s="151"/>
      <c r="F126" s="151"/>
      <c r="G126" s="151"/>
      <c r="H126" s="151"/>
      <c r="I126" s="151"/>
      <c r="J126" s="151">
        <v>12</v>
      </c>
      <c r="K126" s="151">
        <v>168</v>
      </c>
      <c r="L126" s="151">
        <v>910</v>
      </c>
      <c r="M126" s="151">
        <v>152880</v>
      </c>
      <c r="N126" s="151">
        <v>24</v>
      </c>
      <c r="O126" s="151">
        <v>215</v>
      </c>
      <c r="P126" s="151">
        <v>920</v>
      </c>
      <c r="Q126" s="151">
        <v>197800</v>
      </c>
      <c r="R126" s="151">
        <v>6</v>
      </c>
      <c r="S126" s="151">
        <v>231</v>
      </c>
      <c r="T126" s="151">
        <v>930</v>
      </c>
      <c r="U126" s="151">
        <v>214830</v>
      </c>
      <c r="V126" s="151"/>
      <c r="W126" s="151"/>
      <c r="X126" s="151"/>
      <c r="Y126" s="151"/>
      <c r="Z126" s="151">
        <v>21</v>
      </c>
      <c r="AA126" s="151">
        <v>300</v>
      </c>
      <c r="AB126" s="151">
        <v>1020</v>
      </c>
      <c r="AC126" s="151">
        <v>306000</v>
      </c>
      <c r="AD126" s="151">
        <v>6</v>
      </c>
      <c r="AE126" s="151">
        <v>361</v>
      </c>
      <c r="AF126" s="151">
        <v>920</v>
      </c>
      <c r="AG126" s="151">
        <v>332120</v>
      </c>
      <c r="AH126" s="151"/>
      <c r="AI126" s="151"/>
      <c r="AJ126" s="151"/>
      <c r="AK126" s="151"/>
      <c r="AL126" s="151"/>
      <c r="AM126" s="151"/>
      <c r="AN126" s="151"/>
      <c r="AO126" s="151"/>
      <c r="AX126" s="54"/>
      <c r="AY126" s="54"/>
      <c r="AZ126" s="54"/>
      <c r="BA126" s="54"/>
      <c r="BB126" s="54"/>
      <c r="BC126" s="54"/>
      <c r="BD126" s="54"/>
    </row>
    <row r="127" spans="1:56" x14ac:dyDescent="0.2">
      <c r="A127" s="83">
        <v>35822</v>
      </c>
      <c r="B127" s="151"/>
      <c r="C127" s="151"/>
      <c r="D127" s="151"/>
      <c r="E127" s="151"/>
      <c r="F127" s="151">
        <v>9</v>
      </c>
      <c r="G127" s="151">
        <v>150</v>
      </c>
      <c r="H127" s="151">
        <v>960</v>
      </c>
      <c r="I127" s="151">
        <v>144000</v>
      </c>
      <c r="J127" s="151">
        <v>16</v>
      </c>
      <c r="K127" s="151">
        <v>169</v>
      </c>
      <c r="L127" s="151">
        <v>950</v>
      </c>
      <c r="M127" s="151">
        <v>160550</v>
      </c>
      <c r="N127" s="151">
        <v>43</v>
      </c>
      <c r="O127" s="151">
        <v>193</v>
      </c>
      <c r="P127" s="151">
        <v>1005</v>
      </c>
      <c r="Q127" s="151">
        <v>193965</v>
      </c>
      <c r="R127" s="151"/>
      <c r="S127" s="151"/>
      <c r="T127" s="151"/>
      <c r="U127" s="151"/>
      <c r="V127" s="151"/>
      <c r="W127" s="151"/>
      <c r="X127" s="151"/>
      <c r="Y127" s="151"/>
      <c r="Z127" s="151">
        <v>6</v>
      </c>
      <c r="AA127" s="151">
        <v>292</v>
      </c>
      <c r="AB127" s="151">
        <v>1005</v>
      </c>
      <c r="AC127" s="151">
        <v>292958</v>
      </c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X127" s="54"/>
      <c r="AY127" s="54"/>
      <c r="AZ127" s="54"/>
      <c r="BA127" s="54"/>
      <c r="BB127" s="54"/>
      <c r="BC127" s="54"/>
      <c r="BD127" s="54"/>
    </row>
    <row r="128" spans="1:56" x14ac:dyDescent="0.2">
      <c r="A128" s="83">
        <v>35824</v>
      </c>
      <c r="B128" s="151"/>
      <c r="C128" s="151"/>
      <c r="D128" s="151"/>
      <c r="E128" s="151"/>
      <c r="F128" s="151"/>
      <c r="G128" s="151"/>
      <c r="H128" s="151"/>
      <c r="I128" s="151"/>
      <c r="J128" s="151">
        <v>23</v>
      </c>
      <c r="K128" s="151">
        <v>174</v>
      </c>
      <c r="L128" s="151">
        <v>1060</v>
      </c>
      <c r="M128" s="151">
        <v>184440</v>
      </c>
      <c r="N128" s="151"/>
      <c r="O128" s="151"/>
      <c r="P128" s="151"/>
      <c r="Q128" s="151"/>
      <c r="R128" s="151">
        <v>6</v>
      </c>
      <c r="S128" s="151">
        <v>247</v>
      </c>
      <c r="T128" s="151">
        <v>950</v>
      </c>
      <c r="U128" s="151">
        <v>234650</v>
      </c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X128" s="54"/>
      <c r="AY128" s="54"/>
      <c r="AZ128" s="54"/>
      <c r="BA128" s="54"/>
      <c r="BB128" s="54"/>
      <c r="BC128" s="54"/>
      <c r="BD128" s="54"/>
    </row>
    <row r="129" spans="1:56" x14ac:dyDescent="0.2">
      <c r="A129" s="83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X129" s="54"/>
      <c r="AY129" s="54"/>
      <c r="AZ129" s="54"/>
      <c r="BA129" s="54"/>
      <c r="BB129" s="54"/>
      <c r="BC129" s="54"/>
      <c r="BD129" s="54"/>
    </row>
    <row r="130" spans="1:56" x14ac:dyDescent="0.2">
      <c r="A130" s="83">
        <v>35829</v>
      </c>
      <c r="B130" s="151"/>
      <c r="C130" s="151"/>
      <c r="D130" s="151"/>
      <c r="E130" s="151"/>
      <c r="F130" s="151">
        <v>1</v>
      </c>
      <c r="G130" s="151">
        <v>175</v>
      </c>
      <c r="H130" s="151">
        <v>900</v>
      </c>
      <c r="I130" s="151">
        <v>157500</v>
      </c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  <c r="AD130" s="151">
        <v>9</v>
      </c>
      <c r="AE130" s="151">
        <v>336</v>
      </c>
      <c r="AF130" s="151">
        <v>1010</v>
      </c>
      <c r="AG130" s="151">
        <v>339360</v>
      </c>
      <c r="AH130" s="151"/>
      <c r="AI130" s="151"/>
      <c r="AJ130" s="151"/>
      <c r="AK130" s="151"/>
      <c r="AL130" s="151"/>
      <c r="AM130" s="151"/>
      <c r="AN130" s="151"/>
      <c r="AO130" s="151"/>
      <c r="AX130" s="54"/>
      <c r="AY130" s="54"/>
      <c r="AZ130" s="54"/>
      <c r="BA130" s="54"/>
      <c r="BB130" s="54"/>
      <c r="BC130" s="54"/>
      <c r="BD130" s="54"/>
    </row>
    <row r="131" spans="1:56" x14ac:dyDescent="0.2">
      <c r="A131" s="83">
        <v>35831</v>
      </c>
      <c r="B131" s="151"/>
      <c r="C131" s="151"/>
      <c r="D131" s="151"/>
      <c r="E131" s="151"/>
      <c r="F131" s="151">
        <v>12</v>
      </c>
      <c r="G131" s="151">
        <v>164</v>
      </c>
      <c r="H131" s="151">
        <v>940</v>
      </c>
      <c r="I131" s="151">
        <v>154160</v>
      </c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>
        <v>16</v>
      </c>
      <c r="AE131" s="151">
        <v>342</v>
      </c>
      <c r="AF131" s="151">
        <v>1010</v>
      </c>
      <c r="AG131" s="151">
        <v>345420</v>
      </c>
      <c r="AH131" s="151"/>
      <c r="AI131" s="151"/>
      <c r="AJ131" s="151"/>
      <c r="AK131" s="151"/>
      <c r="AL131" s="151"/>
      <c r="AM131" s="151"/>
      <c r="AN131" s="151"/>
      <c r="AO131" s="151"/>
      <c r="AX131" s="54"/>
      <c r="AY131" s="54"/>
      <c r="AZ131" s="54"/>
      <c r="BA131" s="54"/>
      <c r="BB131" s="54"/>
      <c r="BC131" s="54"/>
      <c r="BD131" s="54"/>
    </row>
    <row r="132" spans="1:56" x14ac:dyDescent="0.2">
      <c r="A132" s="83">
        <v>35836</v>
      </c>
      <c r="B132" s="151"/>
      <c r="C132" s="151"/>
      <c r="D132" s="151"/>
      <c r="E132" s="151"/>
      <c r="F132" s="151"/>
      <c r="G132" s="151"/>
      <c r="H132" s="151"/>
      <c r="I132" s="151"/>
      <c r="J132" s="151">
        <v>14</v>
      </c>
      <c r="K132" s="151">
        <v>161</v>
      </c>
      <c r="L132" s="151">
        <v>955</v>
      </c>
      <c r="M132" s="151">
        <v>153755</v>
      </c>
      <c r="N132" s="151"/>
      <c r="O132" s="151"/>
      <c r="P132" s="151"/>
      <c r="Q132" s="151"/>
      <c r="R132" s="151">
        <v>5</v>
      </c>
      <c r="S132" s="151">
        <v>239</v>
      </c>
      <c r="T132" s="151">
        <v>990</v>
      </c>
      <c r="U132" s="151">
        <v>236610</v>
      </c>
      <c r="V132" s="151"/>
      <c r="W132" s="151"/>
      <c r="X132" s="151"/>
      <c r="Y132" s="151"/>
      <c r="Z132" s="151">
        <v>2</v>
      </c>
      <c r="AA132" s="151">
        <v>283</v>
      </c>
      <c r="AB132" s="151">
        <v>960</v>
      </c>
      <c r="AC132" s="151">
        <v>271680</v>
      </c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X132" s="54"/>
      <c r="AY132" s="54"/>
      <c r="AZ132" s="54"/>
      <c r="BA132" s="54"/>
      <c r="BB132" s="54"/>
      <c r="BC132" s="54"/>
      <c r="BD132" s="54"/>
    </row>
    <row r="133" spans="1:56" x14ac:dyDescent="0.2">
      <c r="A133" s="83">
        <v>35838</v>
      </c>
      <c r="B133" s="151"/>
      <c r="C133" s="151"/>
      <c r="D133" s="151"/>
      <c r="E133" s="151"/>
      <c r="F133" s="151"/>
      <c r="G133" s="151"/>
      <c r="H133" s="151"/>
      <c r="I133" s="151"/>
      <c r="J133" s="151">
        <v>28</v>
      </c>
      <c r="K133" s="151">
        <v>178</v>
      </c>
      <c r="L133" s="151">
        <v>1230</v>
      </c>
      <c r="M133" s="151">
        <v>218940</v>
      </c>
      <c r="N133" s="151">
        <v>1</v>
      </c>
      <c r="O133" s="151">
        <v>204</v>
      </c>
      <c r="P133" s="151">
        <v>1240</v>
      </c>
      <c r="Q133" s="151">
        <v>252960</v>
      </c>
      <c r="R133" s="151"/>
      <c r="S133" s="151"/>
      <c r="T133" s="151"/>
      <c r="U133" s="151"/>
      <c r="V133" s="151"/>
      <c r="W133" s="151"/>
      <c r="X133" s="151"/>
      <c r="Y133" s="151"/>
      <c r="Z133" s="151">
        <v>1</v>
      </c>
      <c r="AA133" s="151">
        <v>330</v>
      </c>
      <c r="AB133" s="151">
        <v>1050</v>
      </c>
      <c r="AC133" s="151">
        <v>346500</v>
      </c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X133" s="54"/>
      <c r="AY133" s="54"/>
      <c r="AZ133" s="54"/>
      <c r="BA133" s="54"/>
      <c r="BB133" s="54"/>
      <c r="BC133" s="54"/>
      <c r="BD133" s="54"/>
    </row>
    <row r="134" spans="1:56" x14ac:dyDescent="0.2">
      <c r="A134" s="83">
        <v>35843</v>
      </c>
      <c r="B134" s="151"/>
      <c r="C134" s="151"/>
      <c r="D134" s="151"/>
      <c r="E134" s="151"/>
      <c r="F134" s="151"/>
      <c r="G134" s="151"/>
      <c r="H134" s="151"/>
      <c r="I134" s="151"/>
      <c r="J134" s="151">
        <v>4</v>
      </c>
      <c r="K134" s="151">
        <v>117</v>
      </c>
      <c r="L134" s="151">
        <v>1190</v>
      </c>
      <c r="M134" s="151">
        <v>210630</v>
      </c>
      <c r="N134" s="151"/>
      <c r="O134" s="151"/>
      <c r="P134" s="151"/>
      <c r="Q134" s="151"/>
      <c r="R134" s="151"/>
      <c r="S134" s="151"/>
      <c r="T134" s="151"/>
      <c r="U134" s="151"/>
      <c r="V134" s="151">
        <v>12</v>
      </c>
      <c r="W134" s="151">
        <v>255</v>
      </c>
      <c r="X134" s="151">
        <v>1037</v>
      </c>
      <c r="Y134" s="151">
        <v>264350</v>
      </c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X134" s="54"/>
      <c r="AY134" s="54"/>
      <c r="AZ134" s="54"/>
      <c r="BA134" s="54"/>
      <c r="BB134" s="54"/>
      <c r="BC134" s="54"/>
      <c r="BD134" s="54"/>
    </row>
    <row r="135" spans="1:56" x14ac:dyDescent="0.2">
      <c r="A135" s="83">
        <v>35845</v>
      </c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>
        <v>1</v>
      </c>
      <c r="O135" s="151">
        <v>212</v>
      </c>
      <c r="P135" s="151">
        <v>980</v>
      </c>
      <c r="Q135" s="151">
        <v>207760</v>
      </c>
      <c r="R135" s="151"/>
      <c r="S135" s="151"/>
      <c r="T135" s="151"/>
      <c r="U135" s="151"/>
      <c r="V135" s="151">
        <v>5</v>
      </c>
      <c r="W135" s="151">
        <v>252</v>
      </c>
      <c r="X135" s="151">
        <v>980</v>
      </c>
      <c r="Y135" s="151">
        <v>246960</v>
      </c>
      <c r="Z135" s="151">
        <v>15</v>
      </c>
      <c r="AA135" s="151">
        <v>307</v>
      </c>
      <c r="AB135" s="151">
        <v>1000</v>
      </c>
      <c r="AC135" s="151">
        <v>307000</v>
      </c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X135" s="54"/>
      <c r="AY135" s="54"/>
      <c r="AZ135" s="54"/>
      <c r="BA135" s="54"/>
      <c r="BB135" s="54"/>
      <c r="BC135" s="54"/>
      <c r="BD135" s="54"/>
    </row>
    <row r="136" spans="1:56" x14ac:dyDescent="0.2">
      <c r="A136" s="83">
        <v>35850</v>
      </c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>
        <v>1</v>
      </c>
      <c r="O136" s="151">
        <v>200</v>
      </c>
      <c r="P136" s="151">
        <v>1010</v>
      </c>
      <c r="Q136" s="151">
        <v>202000</v>
      </c>
      <c r="R136" s="151">
        <v>100</v>
      </c>
      <c r="S136" s="151">
        <v>229</v>
      </c>
      <c r="T136" s="151">
        <v>1078</v>
      </c>
      <c r="U136" s="151">
        <v>246862</v>
      </c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X136" s="54"/>
      <c r="AY136" s="54"/>
      <c r="AZ136" s="54"/>
      <c r="BA136" s="54"/>
      <c r="BB136" s="54"/>
      <c r="BC136" s="54"/>
      <c r="BD136" s="54"/>
    </row>
    <row r="137" spans="1:56" x14ac:dyDescent="0.2">
      <c r="A137" s="83">
        <v>35852</v>
      </c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>
        <v>60</v>
      </c>
      <c r="O137" s="151">
        <v>208</v>
      </c>
      <c r="P137" s="151">
        <v>1110</v>
      </c>
      <c r="Q137" s="151">
        <v>231250</v>
      </c>
      <c r="R137" s="151">
        <v>40</v>
      </c>
      <c r="S137" s="151">
        <v>224</v>
      </c>
      <c r="T137" s="151">
        <v>1125</v>
      </c>
      <c r="U137" s="151">
        <v>252000</v>
      </c>
      <c r="V137" s="151"/>
      <c r="W137" s="151"/>
      <c r="X137" s="151"/>
      <c r="Y137" s="151"/>
      <c r="Z137" s="151">
        <v>26</v>
      </c>
      <c r="AA137" s="151">
        <v>303</v>
      </c>
      <c r="AB137" s="151">
        <v>1095</v>
      </c>
      <c r="AC137" s="151">
        <v>331785</v>
      </c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X137" s="54"/>
      <c r="AY137" s="54"/>
      <c r="AZ137" s="54"/>
      <c r="BA137" s="54"/>
      <c r="BB137" s="54"/>
      <c r="BC137" s="54"/>
      <c r="BD137" s="54"/>
    </row>
    <row r="138" spans="1:56" x14ac:dyDescent="0.2">
      <c r="A138" s="83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X138" s="54"/>
      <c r="AY138" s="54"/>
      <c r="AZ138" s="54"/>
      <c r="BA138" s="54"/>
      <c r="BB138" s="54"/>
      <c r="BC138" s="54"/>
      <c r="BD138" s="54"/>
    </row>
    <row r="139" spans="1:56" x14ac:dyDescent="0.2">
      <c r="A139" s="83">
        <v>35857</v>
      </c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>
        <v>28</v>
      </c>
      <c r="O139" s="151">
        <v>212</v>
      </c>
      <c r="P139" s="151">
        <v>1070</v>
      </c>
      <c r="Q139" s="151">
        <v>226305</v>
      </c>
      <c r="R139" s="151"/>
      <c r="S139" s="151"/>
      <c r="T139" s="151"/>
      <c r="U139" s="151"/>
      <c r="V139" s="151">
        <v>2</v>
      </c>
      <c r="W139" s="151">
        <v>280</v>
      </c>
      <c r="X139" s="151">
        <v>1050</v>
      </c>
      <c r="Y139" s="151">
        <v>294000</v>
      </c>
      <c r="Z139" s="151">
        <v>21</v>
      </c>
      <c r="AA139" s="151">
        <v>300</v>
      </c>
      <c r="AB139" s="151">
        <v>1100</v>
      </c>
      <c r="AC139" s="151">
        <v>329450</v>
      </c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X139" s="54"/>
      <c r="AY139" s="54"/>
      <c r="AZ139" s="54"/>
      <c r="BA139" s="54"/>
      <c r="BB139" s="54"/>
      <c r="BC139" s="54"/>
      <c r="BD139" s="54"/>
    </row>
    <row r="140" spans="1:56" x14ac:dyDescent="0.2">
      <c r="A140" s="83">
        <v>35859</v>
      </c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>
        <v>8</v>
      </c>
      <c r="O140" s="151">
        <v>181</v>
      </c>
      <c r="P140" s="151">
        <v>1060</v>
      </c>
      <c r="Q140" s="151">
        <v>191860</v>
      </c>
      <c r="R140" s="151">
        <v>9</v>
      </c>
      <c r="S140" s="151">
        <v>239</v>
      </c>
      <c r="T140" s="151">
        <v>1060</v>
      </c>
      <c r="U140" s="151">
        <v>253340</v>
      </c>
      <c r="V140" s="151"/>
      <c r="W140" s="151"/>
      <c r="X140" s="151"/>
      <c r="Y140" s="151"/>
      <c r="Z140" s="151">
        <v>3</v>
      </c>
      <c r="AA140" s="151">
        <v>321</v>
      </c>
      <c r="AB140" s="151">
        <v>1070</v>
      </c>
      <c r="AC140" s="151">
        <v>343470</v>
      </c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X140" s="54"/>
      <c r="AY140" s="54"/>
      <c r="AZ140" s="54"/>
      <c r="BA140" s="54"/>
      <c r="BB140" s="54"/>
      <c r="BC140" s="54"/>
      <c r="BD140" s="54"/>
    </row>
    <row r="141" spans="1:56" x14ac:dyDescent="0.2">
      <c r="A141" s="83">
        <v>35864</v>
      </c>
      <c r="B141" s="151"/>
      <c r="C141" s="151"/>
      <c r="D141" s="151"/>
      <c r="E141" s="151"/>
      <c r="F141" s="151">
        <v>20</v>
      </c>
      <c r="G141" s="151">
        <v>152</v>
      </c>
      <c r="H141" s="151">
        <v>1100</v>
      </c>
      <c r="I141" s="151">
        <v>167200</v>
      </c>
      <c r="J141" s="151"/>
      <c r="K141" s="151"/>
      <c r="L141" s="151"/>
      <c r="M141" s="151"/>
      <c r="N141" s="151">
        <v>41</v>
      </c>
      <c r="O141" s="151">
        <v>199</v>
      </c>
      <c r="P141" s="151">
        <v>1075</v>
      </c>
      <c r="Q141" s="151">
        <v>213925</v>
      </c>
      <c r="R141" s="151"/>
      <c r="S141" s="151"/>
      <c r="T141" s="151"/>
      <c r="U141" s="151"/>
      <c r="V141" s="151">
        <v>48</v>
      </c>
      <c r="W141" s="151">
        <v>271</v>
      </c>
      <c r="X141" s="151">
        <v>1117</v>
      </c>
      <c r="Y141" s="151">
        <v>302989</v>
      </c>
      <c r="Z141" s="151">
        <v>78</v>
      </c>
      <c r="AA141" s="151">
        <v>285</v>
      </c>
      <c r="AB141" s="151">
        <v>1103</v>
      </c>
      <c r="AC141" s="151">
        <v>314787</v>
      </c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/>
      <c r="AN141" s="151"/>
      <c r="AO141" s="151"/>
      <c r="AX141" s="54"/>
      <c r="AY141" s="54"/>
      <c r="AZ141" s="54"/>
      <c r="BA141" s="54"/>
      <c r="BB141" s="54"/>
      <c r="BC141" s="54"/>
      <c r="BD141" s="54"/>
    </row>
    <row r="142" spans="1:56" x14ac:dyDescent="0.2">
      <c r="A142" s="83">
        <v>35866</v>
      </c>
      <c r="B142" s="151"/>
      <c r="C142" s="151"/>
      <c r="D142" s="151"/>
      <c r="E142" s="151"/>
      <c r="F142" s="151">
        <v>20</v>
      </c>
      <c r="G142" s="151">
        <v>151</v>
      </c>
      <c r="H142" s="151">
        <v>1050</v>
      </c>
      <c r="I142" s="151">
        <v>158550</v>
      </c>
      <c r="J142" s="151"/>
      <c r="K142" s="151"/>
      <c r="L142" s="151"/>
      <c r="M142" s="151"/>
      <c r="N142" s="151">
        <v>8</v>
      </c>
      <c r="O142" s="151">
        <v>186</v>
      </c>
      <c r="P142" s="151">
        <v>1050</v>
      </c>
      <c r="Q142" s="151">
        <v>195300</v>
      </c>
      <c r="R142" s="151">
        <v>1</v>
      </c>
      <c r="S142" s="151">
        <v>240</v>
      </c>
      <c r="T142" s="151">
        <v>1110</v>
      </c>
      <c r="U142" s="151">
        <v>266400</v>
      </c>
      <c r="V142" s="151"/>
      <c r="W142" s="151"/>
      <c r="X142" s="151"/>
      <c r="Y142" s="151"/>
      <c r="Z142" s="151"/>
      <c r="AA142" s="151"/>
      <c r="AB142" s="151"/>
      <c r="AC142" s="151"/>
      <c r="AD142" s="151">
        <v>2</v>
      </c>
      <c r="AE142" s="151">
        <v>345</v>
      </c>
      <c r="AF142" s="151">
        <v>1040</v>
      </c>
      <c r="AG142" s="151">
        <v>358800</v>
      </c>
      <c r="AH142" s="151"/>
      <c r="AI142" s="151"/>
      <c r="AJ142" s="151"/>
      <c r="AK142" s="151"/>
      <c r="AL142" s="151"/>
      <c r="AM142" s="151"/>
      <c r="AN142" s="151"/>
      <c r="AO142" s="151"/>
      <c r="AX142" s="54"/>
      <c r="AY142" s="54"/>
      <c r="AZ142" s="54"/>
      <c r="BA142" s="54"/>
      <c r="BB142" s="54"/>
      <c r="BC142" s="54"/>
      <c r="BD142" s="54"/>
    </row>
    <row r="143" spans="1:56" x14ac:dyDescent="0.2">
      <c r="A143" s="83" t="s">
        <v>2</v>
      </c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X143" s="54"/>
      <c r="AY143" s="54"/>
      <c r="AZ143" s="54"/>
      <c r="BA143" s="54"/>
      <c r="BB143" s="54"/>
      <c r="BC143" s="54"/>
      <c r="BD143" s="54"/>
    </row>
    <row r="144" spans="1:56" x14ac:dyDescent="0.2">
      <c r="A144" s="83">
        <v>35873</v>
      </c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>
        <v>1</v>
      </c>
      <c r="S144" s="151">
        <v>246</v>
      </c>
      <c r="T144" s="151">
        <v>1110</v>
      </c>
      <c r="U144" s="151">
        <v>248460</v>
      </c>
      <c r="V144" s="151"/>
      <c r="W144" s="151"/>
      <c r="X144" s="151"/>
      <c r="Y144" s="151"/>
      <c r="Z144" s="151">
        <v>1</v>
      </c>
      <c r="AA144" s="151">
        <v>290</v>
      </c>
      <c r="AB144" s="151">
        <v>1030</v>
      </c>
      <c r="AC144" s="151">
        <v>298700</v>
      </c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  <c r="AX144" s="54"/>
      <c r="AY144" s="54"/>
      <c r="AZ144" s="54"/>
      <c r="BA144" s="54"/>
      <c r="BB144" s="54"/>
      <c r="BC144" s="54"/>
      <c r="BD144" s="54"/>
    </row>
    <row r="145" spans="1:56" x14ac:dyDescent="0.2">
      <c r="A145" s="83">
        <v>35878</v>
      </c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>
        <v>12</v>
      </c>
      <c r="O145" s="151">
        <v>187</v>
      </c>
      <c r="P145" s="151">
        <v>1000</v>
      </c>
      <c r="Q145" s="151">
        <v>187000</v>
      </c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X145" s="54"/>
      <c r="AY145" s="54"/>
      <c r="AZ145" s="54"/>
      <c r="BA145" s="54"/>
      <c r="BB145" s="54"/>
      <c r="BC145" s="54"/>
      <c r="BD145" s="54"/>
    </row>
    <row r="146" spans="1:56" x14ac:dyDescent="0.2">
      <c r="A146" s="83">
        <v>35880</v>
      </c>
      <c r="B146" s="151"/>
      <c r="C146" s="151"/>
      <c r="D146" s="151"/>
      <c r="E146" s="151"/>
      <c r="F146" s="151"/>
      <c r="G146" s="151"/>
      <c r="H146" s="151"/>
      <c r="I146" s="151"/>
      <c r="J146" s="151">
        <v>10</v>
      </c>
      <c r="K146" s="151">
        <v>175</v>
      </c>
      <c r="L146" s="151">
        <v>1060</v>
      </c>
      <c r="M146" s="151">
        <v>185500</v>
      </c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51"/>
      <c r="AX146" s="54"/>
      <c r="AY146" s="54"/>
      <c r="AZ146" s="54"/>
      <c r="BA146" s="54"/>
      <c r="BB146" s="54"/>
      <c r="BC146" s="54"/>
      <c r="BD146" s="54"/>
    </row>
    <row r="147" spans="1:56" x14ac:dyDescent="0.2">
      <c r="A147" s="83">
        <v>35885</v>
      </c>
      <c r="B147" s="151"/>
      <c r="C147" s="151"/>
      <c r="D147" s="151"/>
      <c r="E147" s="151"/>
      <c r="F147" s="151">
        <v>21</v>
      </c>
      <c r="G147" s="151">
        <v>150</v>
      </c>
      <c r="H147" s="151">
        <v>1100</v>
      </c>
      <c r="I147" s="151">
        <v>165000</v>
      </c>
      <c r="J147" s="151">
        <v>26</v>
      </c>
      <c r="K147" s="151">
        <v>174</v>
      </c>
      <c r="L147" s="151">
        <v>1135</v>
      </c>
      <c r="M147" s="151">
        <v>197490</v>
      </c>
      <c r="N147" s="151">
        <v>3</v>
      </c>
      <c r="O147" s="151">
        <v>216</v>
      </c>
      <c r="P147" s="151">
        <v>1220</v>
      </c>
      <c r="Q147" s="151">
        <v>263500</v>
      </c>
      <c r="R147" s="151">
        <v>14</v>
      </c>
      <c r="S147" s="151">
        <v>233</v>
      </c>
      <c r="T147" s="151">
        <v>1055</v>
      </c>
      <c r="U147" s="151">
        <v>245288</v>
      </c>
      <c r="V147" s="151"/>
      <c r="W147" s="151"/>
      <c r="X147" s="151"/>
      <c r="Y147" s="151"/>
      <c r="Z147" s="151">
        <v>7</v>
      </c>
      <c r="AA147" s="151">
        <v>296</v>
      </c>
      <c r="AB147" s="151">
        <v>1070</v>
      </c>
      <c r="AC147" s="151">
        <v>316185</v>
      </c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X147" s="54"/>
      <c r="AY147" s="54"/>
      <c r="AZ147" s="54"/>
      <c r="BA147" s="54"/>
      <c r="BB147" s="54"/>
      <c r="BC147" s="54"/>
      <c r="BD147" s="54"/>
    </row>
    <row r="148" spans="1:56" x14ac:dyDescent="0.2">
      <c r="A148" s="83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X148" s="54"/>
      <c r="AY148" s="54"/>
      <c r="AZ148" s="54"/>
      <c r="BA148" s="54"/>
      <c r="BB148" s="54"/>
      <c r="BC148" s="54"/>
      <c r="BD148" s="54"/>
    </row>
    <row r="149" spans="1:56" x14ac:dyDescent="0.2">
      <c r="A149" s="152">
        <v>35886</v>
      </c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X149" s="54"/>
      <c r="AY149" s="54"/>
      <c r="AZ149" s="54"/>
      <c r="BA149" s="54"/>
      <c r="BB149" s="54"/>
      <c r="BC149" s="54"/>
      <c r="BD149" s="54"/>
    </row>
    <row r="150" spans="1:56" x14ac:dyDescent="0.2">
      <c r="A150" s="83">
        <v>35887</v>
      </c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>
        <v>5</v>
      </c>
      <c r="O150" s="151">
        <v>197</v>
      </c>
      <c r="P150" s="151">
        <v>1010</v>
      </c>
      <c r="Q150" s="151">
        <v>199970</v>
      </c>
      <c r="R150" s="151"/>
      <c r="S150" s="151"/>
      <c r="T150" s="151"/>
      <c r="U150" s="151"/>
      <c r="V150" s="151">
        <v>6</v>
      </c>
      <c r="W150" s="151">
        <v>264</v>
      </c>
      <c r="X150" s="151">
        <v>1150</v>
      </c>
      <c r="Y150" s="151">
        <v>303600</v>
      </c>
      <c r="Z150" s="151"/>
      <c r="AA150" s="151"/>
      <c r="AB150" s="151"/>
      <c r="AC150" s="151"/>
      <c r="AD150" s="151">
        <v>16</v>
      </c>
      <c r="AE150" s="151">
        <v>325</v>
      </c>
      <c r="AF150" s="151">
        <v>1140</v>
      </c>
      <c r="AG150" s="151">
        <v>370550</v>
      </c>
      <c r="AH150" s="151"/>
      <c r="AI150" s="151"/>
      <c r="AJ150" s="151"/>
      <c r="AK150" s="151"/>
      <c r="AL150" s="151"/>
      <c r="AM150" s="151"/>
      <c r="AN150" s="151"/>
      <c r="AO150" s="151"/>
      <c r="AX150" s="54"/>
      <c r="AY150" s="54"/>
      <c r="AZ150" s="54"/>
      <c r="BA150" s="54"/>
      <c r="BB150" s="54"/>
      <c r="BC150" s="54"/>
      <c r="BD150" s="54"/>
    </row>
    <row r="151" spans="1:56" x14ac:dyDescent="0.2">
      <c r="A151" s="83">
        <v>35892</v>
      </c>
      <c r="B151" s="151"/>
      <c r="C151" s="151"/>
      <c r="D151" s="151"/>
      <c r="E151" s="151"/>
      <c r="F151" s="151">
        <v>7</v>
      </c>
      <c r="G151" s="151">
        <v>148</v>
      </c>
      <c r="H151" s="151">
        <v>1110</v>
      </c>
      <c r="I151" s="151">
        <v>164280</v>
      </c>
      <c r="J151" s="151"/>
      <c r="K151" s="151"/>
      <c r="L151" s="151"/>
      <c r="M151" s="151"/>
      <c r="N151" s="151">
        <v>6</v>
      </c>
      <c r="O151" s="151">
        <v>219</v>
      </c>
      <c r="P151" s="151">
        <v>1060</v>
      </c>
      <c r="Q151" s="151">
        <v>232140</v>
      </c>
      <c r="R151" s="151">
        <v>35</v>
      </c>
      <c r="S151" s="151">
        <v>234</v>
      </c>
      <c r="T151" s="151">
        <v>1113</v>
      </c>
      <c r="U151" s="151">
        <v>260891</v>
      </c>
      <c r="V151" s="151">
        <v>26</v>
      </c>
      <c r="W151" s="151">
        <v>265</v>
      </c>
      <c r="X151" s="151">
        <v>1120</v>
      </c>
      <c r="Y151" s="151">
        <v>296240</v>
      </c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X151" s="54"/>
      <c r="AY151" s="54"/>
      <c r="AZ151" s="54"/>
      <c r="BA151" s="54"/>
      <c r="BB151" s="54"/>
      <c r="BC151" s="54"/>
      <c r="BD151" s="54"/>
    </row>
    <row r="152" spans="1:56" x14ac:dyDescent="0.2">
      <c r="A152" s="83">
        <v>35894</v>
      </c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X152" s="54"/>
      <c r="AY152" s="54"/>
      <c r="AZ152" s="54"/>
      <c r="BA152" s="54"/>
      <c r="BB152" s="54"/>
      <c r="BC152" s="54"/>
      <c r="BD152" s="54"/>
    </row>
    <row r="153" spans="1:56" x14ac:dyDescent="0.2">
      <c r="A153" s="83">
        <v>35899</v>
      </c>
      <c r="B153" s="151"/>
      <c r="C153" s="151"/>
      <c r="D153" s="151"/>
      <c r="E153" s="151"/>
      <c r="F153" s="151">
        <v>1</v>
      </c>
      <c r="G153" s="151">
        <v>142</v>
      </c>
      <c r="H153" s="151">
        <v>1180</v>
      </c>
      <c r="I153" s="151">
        <v>167560</v>
      </c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X153" s="54"/>
      <c r="AY153" s="54"/>
      <c r="AZ153" s="54"/>
      <c r="BA153" s="54"/>
      <c r="BB153" s="54"/>
      <c r="BC153" s="54"/>
      <c r="BD153" s="54"/>
    </row>
    <row r="154" spans="1:56" x14ac:dyDescent="0.2">
      <c r="A154" s="83">
        <v>35901</v>
      </c>
      <c r="B154" s="151"/>
      <c r="C154" s="151"/>
      <c r="D154" s="151"/>
      <c r="E154" s="151"/>
      <c r="F154" s="151">
        <v>6</v>
      </c>
      <c r="G154" s="151">
        <v>42</v>
      </c>
      <c r="H154" s="151">
        <v>1350</v>
      </c>
      <c r="I154" s="151">
        <v>191700</v>
      </c>
      <c r="J154" s="151">
        <v>25</v>
      </c>
      <c r="K154" s="151">
        <v>176</v>
      </c>
      <c r="L154" s="151">
        <v>1250</v>
      </c>
      <c r="M154" s="151">
        <v>220000</v>
      </c>
      <c r="N154" s="151"/>
      <c r="O154" s="151"/>
      <c r="P154" s="151"/>
      <c r="Q154" s="151"/>
      <c r="R154" s="151">
        <v>3</v>
      </c>
      <c r="S154" s="151">
        <v>235</v>
      </c>
      <c r="T154" s="151">
        <v>1220</v>
      </c>
      <c r="U154" s="151">
        <v>286700</v>
      </c>
      <c r="V154" s="151">
        <v>28</v>
      </c>
      <c r="W154" s="151">
        <v>260</v>
      </c>
      <c r="X154" s="151">
        <v>1240</v>
      </c>
      <c r="Y154" s="151">
        <v>321780</v>
      </c>
      <c r="Z154" s="151"/>
      <c r="AA154" s="151"/>
      <c r="AB154" s="151"/>
      <c r="AC154" s="151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X154" s="54"/>
      <c r="AY154" s="54"/>
      <c r="AZ154" s="54"/>
      <c r="BA154" s="54"/>
      <c r="BB154" s="54"/>
      <c r="BC154" s="54"/>
      <c r="BD154" s="54"/>
    </row>
    <row r="155" spans="1:56" x14ac:dyDescent="0.2">
      <c r="A155" s="83">
        <v>35906</v>
      </c>
      <c r="B155" s="151"/>
      <c r="C155" s="151"/>
      <c r="D155" s="151"/>
      <c r="E155" s="151"/>
      <c r="F155" s="151">
        <v>22</v>
      </c>
      <c r="G155" s="151">
        <v>146</v>
      </c>
      <c r="H155" s="151">
        <v>1340</v>
      </c>
      <c r="I155" s="151">
        <v>195640</v>
      </c>
      <c r="J155" s="151">
        <v>7</v>
      </c>
      <c r="K155" s="151">
        <v>159</v>
      </c>
      <c r="L155" s="151">
        <v>1230</v>
      </c>
      <c r="M155" s="151">
        <v>194955</v>
      </c>
      <c r="N155" s="151">
        <v>25</v>
      </c>
      <c r="O155" s="151">
        <v>209</v>
      </c>
      <c r="P155" s="151">
        <v>1213</v>
      </c>
      <c r="Q155" s="151">
        <v>253182</v>
      </c>
      <c r="R155" s="151">
        <v>7</v>
      </c>
      <c r="S155" s="151">
        <v>234</v>
      </c>
      <c r="T155" s="151">
        <v>1248</v>
      </c>
      <c r="U155" s="151">
        <v>291782</v>
      </c>
      <c r="V155" s="151">
        <v>31</v>
      </c>
      <c r="W155" s="151">
        <v>270</v>
      </c>
      <c r="X155" s="151">
        <v>1255</v>
      </c>
      <c r="Y155" s="151">
        <v>338223</v>
      </c>
      <c r="Z155" s="151">
        <v>10</v>
      </c>
      <c r="AA155" s="151">
        <v>324</v>
      </c>
      <c r="AB155" s="151">
        <v>1290</v>
      </c>
      <c r="AC155" s="151">
        <v>417960</v>
      </c>
      <c r="AD155" s="151">
        <v>22</v>
      </c>
      <c r="AE155" s="151">
        <v>359</v>
      </c>
      <c r="AF155" s="151">
        <v>1380</v>
      </c>
      <c r="AG155" s="151">
        <v>495420</v>
      </c>
      <c r="AH155" s="151"/>
      <c r="AI155" s="151"/>
      <c r="AJ155" s="151"/>
      <c r="AK155" s="151"/>
      <c r="AL155" s="151"/>
      <c r="AM155" s="151"/>
      <c r="AN155" s="151"/>
      <c r="AO155" s="151"/>
      <c r="AX155" s="54"/>
      <c r="AY155" s="54"/>
      <c r="AZ155" s="54"/>
      <c r="BA155" s="54"/>
      <c r="BB155" s="54"/>
      <c r="BC155" s="54"/>
      <c r="BD155" s="54"/>
    </row>
    <row r="156" spans="1:56" x14ac:dyDescent="0.2">
      <c r="A156" s="83">
        <v>35908</v>
      </c>
      <c r="B156" s="151"/>
      <c r="C156" s="151"/>
      <c r="D156" s="151"/>
      <c r="E156" s="151"/>
      <c r="F156" s="151"/>
      <c r="G156" s="151"/>
      <c r="H156" s="151"/>
      <c r="I156" s="151"/>
      <c r="J156" s="151">
        <v>9</v>
      </c>
      <c r="K156" s="151">
        <v>154</v>
      </c>
      <c r="L156" s="151">
        <v>1240</v>
      </c>
      <c r="M156" s="151">
        <v>190960</v>
      </c>
      <c r="N156" s="151">
        <v>15</v>
      </c>
      <c r="O156" s="151">
        <v>188</v>
      </c>
      <c r="P156" s="151">
        <v>1200</v>
      </c>
      <c r="Q156" s="151">
        <v>225600</v>
      </c>
      <c r="R156" s="151"/>
      <c r="S156" s="151"/>
      <c r="T156" s="151"/>
      <c r="U156" s="151"/>
      <c r="V156" s="151"/>
      <c r="W156" s="151"/>
      <c r="X156" s="151"/>
      <c r="Y156" s="151"/>
      <c r="Z156" s="151">
        <v>18</v>
      </c>
      <c r="AA156" s="151">
        <v>301</v>
      </c>
      <c r="AB156" s="151">
        <v>1205</v>
      </c>
      <c r="AC156" s="151">
        <v>380133</v>
      </c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X156" s="54"/>
      <c r="AY156" s="54"/>
      <c r="AZ156" s="54"/>
      <c r="BA156" s="54"/>
      <c r="BB156" s="54"/>
      <c r="BC156" s="54"/>
      <c r="BD156" s="54"/>
    </row>
    <row r="157" spans="1:56" ht="15.75" x14ac:dyDescent="0.25">
      <c r="A157" s="83">
        <v>35913</v>
      </c>
      <c r="B157" s="151">
        <v>10</v>
      </c>
      <c r="C157" s="151">
        <v>121</v>
      </c>
      <c r="D157" s="151">
        <v>1680</v>
      </c>
      <c r="E157" s="151">
        <v>203280</v>
      </c>
      <c r="F157" s="151">
        <v>13</v>
      </c>
      <c r="G157" s="151">
        <v>141</v>
      </c>
      <c r="H157" s="151">
        <v>1190</v>
      </c>
      <c r="I157" s="151">
        <v>167790</v>
      </c>
      <c r="J157" s="151"/>
      <c r="K157" s="151"/>
      <c r="L157" s="151"/>
      <c r="M157" s="151"/>
      <c r="N157" s="151">
        <v>28</v>
      </c>
      <c r="O157" s="151">
        <v>213</v>
      </c>
      <c r="P157" s="151">
        <v>1170</v>
      </c>
      <c r="Q157" s="151">
        <v>249210</v>
      </c>
      <c r="R157" s="151"/>
      <c r="S157" s="151"/>
      <c r="T157" s="151"/>
      <c r="U157" s="151"/>
      <c r="V157" s="151">
        <v>39</v>
      </c>
      <c r="W157" s="151">
        <v>262</v>
      </c>
      <c r="X157" s="151">
        <v>1233</v>
      </c>
      <c r="Y157" s="151">
        <v>323133</v>
      </c>
      <c r="Z157" s="151">
        <v>18</v>
      </c>
      <c r="AA157" s="151">
        <v>298</v>
      </c>
      <c r="AB157" s="151">
        <v>1180</v>
      </c>
      <c r="AC157" s="151">
        <v>351640</v>
      </c>
      <c r="AD157" s="151"/>
      <c r="AE157" s="151"/>
      <c r="AF157" s="151"/>
      <c r="AG157" s="151"/>
      <c r="AH157" s="151"/>
      <c r="AI157" s="151"/>
      <c r="AJ157" s="151"/>
      <c r="AK157" s="151"/>
      <c r="AL157" s="6">
        <v>53</v>
      </c>
      <c r="AM157" s="6">
        <v>409</v>
      </c>
      <c r="AN157" s="6">
        <v>1213</v>
      </c>
      <c r="AO157" s="6">
        <v>496456</v>
      </c>
      <c r="AX157" s="54"/>
      <c r="AY157" s="54"/>
      <c r="AZ157" s="54"/>
      <c r="BA157" s="54"/>
      <c r="BB157" s="54"/>
      <c r="BC157" s="54"/>
      <c r="BD157" s="54"/>
    </row>
    <row r="158" spans="1:56" x14ac:dyDescent="0.2">
      <c r="A158" s="83">
        <v>35915</v>
      </c>
      <c r="B158" s="151"/>
      <c r="C158" s="151"/>
      <c r="D158" s="151"/>
      <c r="E158" s="151"/>
      <c r="F158" s="151">
        <v>11</v>
      </c>
      <c r="G158" s="151">
        <v>144</v>
      </c>
      <c r="H158" s="151">
        <v>1220</v>
      </c>
      <c r="I158" s="151">
        <v>175680</v>
      </c>
      <c r="J158" s="151">
        <v>12</v>
      </c>
      <c r="K158" s="151">
        <v>156</v>
      </c>
      <c r="L158" s="151">
        <v>1260</v>
      </c>
      <c r="M158" s="151">
        <v>196560</v>
      </c>
      <c r="N158" s="151">
        <v>22</v>
      </c>
      <c r="O158" s="151">
        <v>211</v>
      </c>
      <c r="P158" s="151">
        <v>1213</v>
      </c>
      <c r="Q158" s="151">
        <v>256013</v>
      </c>
      <c r="R158" s="151"/>
      <c r="S158" s="151"/>
      <c r="T158" s="151"/>
      <c r="U158" s="151"/>
      <c r="V158" s="151">
        <v>23</v>
      </c>
      <c r="W158" s="151">
        <v>263</v>
      </c>
      <c r="X158" s="151">
        <v>1225</v>
      </c>
      <c r="Y158" s="151">
        <v>321563</v>
      </c>
      <c r="Z158" s="151"/>
      <c r="AA158" s="151"/>
      <c r="AB158" s="151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X158" s="54"/>
      <c r="AY158" s="54"/>
      <c r="AZ158" s="54"/>
      <c r="BA158" s="54"/>
      <c r="BB158" s="54"/>
      <c r="BC158" s="54"/>
    </row>
    <row r="159" spans="1:56" x14ac:dyDescent="0.2">
      <c r="A159" s="83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</row>
    <row r="160" spans="1:56" x14ac:dyDescent="0.2">
      <c r="A160" s="83">
        <v>35920</v>
      </c>
      <c r="B160" s="151"/>
      <c r="C160" s="151"/>
      <c r="D160" s="151"/>
      <c r="E160" s="151"/>
      <c r="F160" s="151"/>
      <c r="G160" s="151"/>
      <c r="H160" s="151"/>
      <c r="I160" s="151"/>
      <c r="J160" s="151">
        <v>48</v>
      </c>
      <c r="K160" s="151">
        <v>163</v>
      </c>
      <c r="L160" s="151">
        <v>1300</v>
      </c>
      <c r="M160" s="151">
        <v>212225</v>
      </c>
      <c r="N160" s="151">
        <v>21</v>
      </c>
      <c r="O160" s="151">
        <v>185</v>
      </c>
      <c r="P160" s="151">
        <v>1313</v>
      </c>
      <c r="Q160" s="151">
        <v>243404</v>
      </c>
      <c r="R160" s="151">
        <v>12</v>
      </c>
      <c r="S160" s="151">
        <v>242</v>
      </c>
      <c r="T160" s="151">
        <v>1325</v>
      </c>
      <c r="U160" s="151">
        <v>319988</v>
      </c>
      <c r="V160" s="151">
        <v>10</v>
      </c>
      <c r="W160" s="151">
        <v>263</v>
      </c>
      <c r="X160" s="151">
        <v>1255</v>
      </c>
      <c r="Y160" s="151">
        <v>330005</v>
      </c>
      <c r="Z160" s="151">
        <v>20</v>
      </c>
      <c r="AA160" s="151">
        <v>312</v>
      </c>
      <c r="AB160" s="151">
        <v>1270</v>
      </c>
      <c r="AC160" s="151">
        <v>396240</v>
      </c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</row>
    <row r="161" spans="1:41" x14ac:dyDescent="0.2">
      <c r="A161" s="83">
        <v>35922</v>
      </c>
      <c r="B161" s="151"/>
      <c r="C161" s="151"/>
      <c r="D161" s="151"/>
      <c r="E161" s="151"/>
      <c r="F161" s="151"/>
      <c r="G161" s="151"/>
      <c r="H161" s="151"/>
      <c r="I161" s="151"/>
      <c r="J161" s="151">
        <v>2</v>
      </c>
      <c r="K161" s="151">
        <v>158</v>
      </c>
      <c r="L161" s="151">
        <v>1250</v>
      </c>
      <c r="M161" s="151">
        <v>191500</v>
      </c>
      <c r="N161" s="151">
        <v>37</v>
      </c>
      <c r="O161" s="151">
        <v>213</v>
      </c>
      <c r="P161" s="151">
        <v>1325</v>
      </c>
      <c r="Q161" s="151">
        <v>282225</v>
      </c>
      <c r="R161" s="151">
        <v>3</v>
      </c>
      <c r="S161" s="151">
        <v>241</v>
      </c>
      <c r="T161" s="151">
        <v>1290</v>
      </c>
      <c r="U161" s="151">
        <v>310890</v>
      </c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</row>
    <row r="162" spans="1:41" x14ac:dyDescent="0.2">
      <c r="A162" s="83">
        <v>35927</v>
      </c>
      <c r="B162" s="151">
        <v>18</v>
      </c>
      <c r="C162" s="151">
        <v>123</v>
      </c>
      <c r="D162" s="151">
        <v>1300</v>
      </c>
      <c r="E162" s="151">
        <v>159250</v>
      </c>
      <c r="F162" s="151"/>
      <c r="G162" s="151"/>
      <c r="H162" s="151"/>
      <c r="I162" s="151"/>
      <c r="J162" s="151">
        <v>12</v>
      </c>
      <c r="K162" s="151">
        <v>154</v>
      </c>
      <c r="L162" s="151">
        <v>1250</v>
      </c>
      <c r="M162" s="151">
        <v>192500</v>
      </c>
      <c r="N162" s="151"/>
      <c r="O162" s="151"/>
      <c r="P162" s="151"/>
      <c r="Q162" s="151"/>
      <c r="R162" s="151">
        <v>15</v>
      </c>
      <c r="S162" s="151">
        <v>243</v>
      </c>
      <c r="T162" s="151">
        <v>1270</v>
      </c>
      <c r="U162" s="151">
        <v>307975</v>
      </c>
      <c r="V162" s="151">
        <v>32</v>
      </c>
      <c r="W162" s="151">
        <v>264</v>
      </c>
      <c r="X162" s="151">
        <v>1280</v>
      </c>
      <c r="Y162" s="151">
        <v>337920</v>
      </c>
      <c r="Z162" s="151">
        <v>32</v>
      </c>
      <c r="AA162" s="151">
        <v>305</v>
      </c>
      <c r="AB162" s="151">
        <v>1245</v>
      </c>
      <c r="AC162" s="151">
        <v>379203</v>
      </c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</row>
    <row r="163" spans="1:41" x14ac:dyDescent="0.2">
      <c r="A163" s="83">
        <v>35929</v>
      </c>
      <c r="B163" s="151">
        <v>1</v>
      </c>
      <c r="C163" s="151">
        <v>98</v>
      </c>
      <c r="D163" s="151">
        <v>1340</v>
      </c>
      <c r="E163" s="151">
        <v>131320</v>
      </c>
      <c r="F163" s="151">
        <v>1</v>
      </c>
      <c r="G163" s="151">
        <v>150</v>
      </c>
      <c r="H163" s="151">
        <v>1300</v>
      </c>
      <c r="I163" s="151">
        <v>195000</v>
      </c>
      <c r="J163" s="151">
        <v>3</v>
      </c>
      <c r="K163" s="151">
        <v>163</v>
      </c>
      <c r="L163" s="151">
        <v>1330</v>
      </c>
      <c r="M163" s="151">
        <v>216790</v>
      </c>
      <c r="N163" s="151"/>
      <c r="O163" s="151"/>
      <c r="P163" s="151"/>
      <c r="Q163" s="151"/>
      <c r="R163" s="151">
        <v>5</v>
      </c>
      <c r="S163" s="151">
        <v>235</v>
      </c>
      <c r="T163" s="151">
        <v>1330</v>
      </c>
      <c r="U163" s="151">
        <v>312550</v>
      </c>
      <c r="V163" s="151">
        <v>23</v>
      </c>
      <c r="W163" s="151">
        <v>258</v>
      </c>
      <c r="X163" s="151">
        <v>1295</v>
      </c>
      <c r="Y163" s="151">
        <v>334110</v>
      </c>
      <c r="Z163" s="151">
        <v>15</v>
      </c>
      <c r="AA163" s="151">
        <v>292</v>
      </c>
      <c r="AB163" s="151">
        <v>1250</v>
      </c>
      <c r="AC163" s="151">
        <v>365000</v>
      </c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</row>
    <row r="164" spans="1:41" x14ac:dyDescent="0.2">
      <c r="A164" s="83">
        <v>35934</v>
      </c>
      <c r="B164" s="151">
        <v>26</v>
      </c>
      <c r="C164" s="151">
        <v>124</v>
      </c>
      <c r="D164" s="151">
        <v>1445</v>
      </c>
      <c r="E164" s="151">
        <f>C164*D164</f>
        <v>179180</v>
      </c>
      <c r="F164" s="151">
        <v>32</v>
      </c>
      <c r="G164" s="151">
        <v>140</v>
      </c>
      <c r="H164" s="151">
        <v>1447</v>
      </c>
      <c r="I164" s="151">
        <f>G164*H164</f>
        <v>202580</v>
      </c>
      <c r="J164" s="151">
        <v>75</v>
      </c>
      <c r="K164" s="151">
        <v>172</v>
      </c>
      <c r="L164" s="151">
        <v>1398</v>
      </c>
      <c r="M164" s="151">
        <f>K164*L164</f>
        <v>240456</v>
      </c>
      <c r="N164" s="151">
        <v>55</v>
      </c>
      <c r="O164" s="151">
        <v>190</v>
      </c>
      <c r="P164" s="151">
        <v>1318</v>
      </c>
      <c r="Q164" s="151">
        <f>O164*P164</f>
        <v>250420</v>
      </c>
      <c r="R164" s="151">
        <v>56</v>
      </c>
      <c r="S164" s="151">
        <v>234</v>
      </c>
      <c r="T164" s="151">
        <v>1380</v>
      </c>
      <c r="U164" s="151">
        <f>S164*T164</f>
        <v>322920</v>
      </c>
      <c r="V164" s="151">
        <v>48</v>
      </c>
      <c r="W164" s="151">
        <v>261</v>
      </c>
      <c r="X164" s="151">
        <v>1330</v>
      </c>
      <c r="Y164" s="151">
        <f>W164*X164</f>
        <v>347130</v>
      </c>
      <c r="Z164" s="151">
        <v>1</v>
      </c>
      <c r="AA164" s="151">
        <v>310</v>
      </c>
      <c r="AB164" s="151">
        <v>1360</v>
      </c>
      <c r="AC164" s="151">
        <f>AA164*AB164</f>
        <v>421600</v>
      </c>
      <c r="AD164" s="151">
        <v>3</v>
      </c>
      <c r="AE164" s="151">
        <v>357</v>
      </c>
      <c r="AF164" s="151">
        <v>1410</v>
      </c>
      <c r="AG164" s="151">
        <f>AE164*AF164</f>
        <v>503370</v>
      </c>
      <c r="AH164" s="151"/>
      <c r="AI164" s="151"/>
      <c r="AJ164" s="151"/>
      <c r="AK164" s="151"/>
      <c r="AL164" s="151"/>
      <c r="AM164" s="151"/>
      <c r="AN164" s="151"/>
      <c r="AO164" s="151"/>
    </row>
    <row r="165" spans="1:41" x14ac:dyDescent="0.2">
      <c r="A165" s="83">
        <v>35936</v>
      </c>
      <c r="B165" s="151">
        <v>8</v>
      </c>
      <c r="C165" s="151">
        <v>129</v>
      </c>
      <c r="D165" s="151">
        <v>1370</v>
      </c>
      <c r="E165" s="151">
        <v>176730</v>
      </c>
      <c r="F165" s="151">
        <v>13</v>
      </c>
      <c r="G165" s="151">
        <v>142</v>
      </c>
      <c r="H165" s="151">
        <v>1360</v>
      </c>
      <c r="I165" s="151">
        <v>193120</v>
      </c>
      <c r="J165" s="151">
        <v>46</v>
      </c>
      <c r="K165" s="151">
        <v>165</v>
      </c>
      <c r="L165" s="151">
        <v>1370</v>
      </c>
      <c r="M165" s="151">
        <v>226490</v>
      </c>
      <c r="N165" s="151"/>
      <c r="O165" s="151"/>
      <c r="P165" s="151"/>
      <c r="Q165" s="151"/>
      <c r="R165" s="151">
        <v>19</v>
      </c>
      <c r="S165" s="151">
        <v>239</v>
      </c>
      <c r="T165" s="151">
        <v>1370</v>
      </c>
      <c r="U165" s="151">
        <v>327088</v>
      </c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</row>
    <row r="166" spans="1:41" x14ac:dyDescent="0.2">
      <c r="A166" s="83">
        <v>35941</v>
      </c>
      <c r="B166" s="151">
        <v>2</v>
      </c>
      <c r="C166" s="151">
        <v>107</v>
      </c>
      <c r="D166" s="151">
        <v>1650</v>
      </c>
      <c r="E166" s="151">
        <v>176550</v>
      </c>
      <c r="F166" s="151">
        <v>12</v>
      </c>
      <c r="G166" s="151">
        <v>135</v>
      </c>
      <c r="H166" s="151">
        <v>1260</v>
      </c>
      <c r="I166" s="151">
        <v>170100</v>
      </c>
      <c r="J166" s="151">
        <v>33</v>
      </c>
      <c r="K166" s="151">
        <v>163</v>
      </c>
      <c r="L166" s="151">
        <v>1293</v>
      </c>
      <c r="M166" s="151">
        <v>210813</v>
      </c>
      <c r="N166" s="151">
        <v>49</v>
      </c>
      <c r="O166" s="151">
        <v>198</v>
      </c>
      <c r="P166" s="151">
        <v>1350</v>
      </c>
      <c r="Q166" s="151">
        <v>267638</v>
      </c>
      <c r="R166" s="151">
        <v>9</v>
      </c>
      <c r="S166" s="151">
        <v>239</v>
      </c>
      <c r="T166" s="151">
        <v>1327</v>
      </c>
      <c r="U166" s="151">
        <v>316631</v>
      </c>
      <c r="V166" s="151"/>
      <c r="W166" s="151"/>
      <c r="X166" s="151"/>
      <c r="Y166" s="151"/>
      <c r="Z166" s="151">
        <v>30</v>
      </c>
      <c r="AA166" s="151">
        <v>301</v>
      </c>
      <c r="AB166" s="151">
        <v>1275</v>
      </c>
      <c r="AC166" s="151">
        <v>383456</v>
      </c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</row>
    <row r="167" spans="1:41" x14ac:dyDescent="0.2">
      <c r="A167" s="83">
        <v>35943</v>
      </c>
      <c r="B167" s="151">
        <v>5</v>
      </c>
      <c r="C167" s="151">
        <v>105</v>
      </c>
      <c r="D167" s="151">
        <v>1430</v>
      </c>
      <c r="E167" s="151">
        <v>150150</v>
      </c>
      <c r="F167" s="151">
        <v>23</v>
      </c>
      <c r="G167" s="151">
        <v>137</v>
      </c>
      <c r="H167" s="151">
        <v>1300</v>
      </c>
      <c r="I167" s="151">
        <v>178100</v>
      </c>
      <c r="J167" s="151"/>
      <c r="K167" s="151"/>
      <c r="L167" s="151"/>
      <c r="M167" s="151"/>
      <c r="N167" s="151">
        <v>17</v>
      </c>
      <c r="O167" s="151">
        <v>206</v>
      </c>
      <c r="P167" s="151">
        <v>1230</v>
      </c>
      <c r="Q167" s="151">
        <v>253380</v>
      </c>
      <c r="R167" s="151"/>
      <c r="S167" s="151"/>
      <c r="T167" s="151"/>
      <c r="U167" s="151"/>
      <c r="V167" s="151"/>
      <c r="W167" s="151"/>
      <c r="X167" s="151"/>
      <c r="Y167" s="151"/>
      <c r="Z167" s="151">
        <v>24</v>
      </c>
      <c r="AA167" s="151">
        <v>314</v>
      </c>
      <c r="AB167" s="151">
        <v>1350</v>
      </c>
      <c r="AC167" s="151">
        <v>423225</v>
      </c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</row>
    <row r="168" spans="1:41" x14ac:dyDescent="0.2">
      <c r="A168" s="83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</row>
    <row r="169" spans="1:41" x14ac:dyDescent="0.2">
      <c r="A169" s="83">
        <v>35948</v>
      </c>
      <c r="B169" s="151"/>
      <c r="C169" s="151"/>
      <c r="D169" s="151"/>
      <c r="E169" s="151"/>
      <c r="F169" s="151">
        <v>20</v>
      </c>
      <c r="G169" s="151">
        <v>148</v>
      </c>
      <c r="H169" s="151">
        <v>1485</v>
      </c>
      <c r="I169" s="151">
        <v>219780</v>
      </c>
      <c r="J169" s="151">
        <v>12</v>
      </c>
      <c r="K169" s="151">
        <v>172</v>
      </c>
      <c r="L169" s="151">
        <v>1340</v>
      </c>
      <c r="M169" s="151">
        <v>230480</v>
      </c>
      <c r="N169" s="151">
        <v>15</v>
      </c>
      <c r="O169" s="151">
        <v>209</v>
      </c>
      <c r="P169" s="151">
        <v>1350</v>
      </c>
      <c r="Q169" s="151">
        <v>282150</v>
      </c>
      <c r="R169" s="151"/>
      <c r="S169" s="151"/>
      <c r="T169" s="151"/>
      <c r="U169" s="151"/>
      <c r="V169" s="151">
        <v>28</v>
      </c>
      <c r="W169" s="151">
        <v>263</v>
      </c>
      <c r="X169" s="151">
        <v>1303</v>
      </c>
      <c r="Y169" s="151">
        <v>342342</v>
      </c>
      <c r="Z169" s="151"/>
      <c r="AA169" s="151"/>
      <c r="AB169" s="151"/>
      <c r="AC169" s="151"/>
      <c r="AD169" s="151">
        <v>4</v>
      </c>
      <c r="AE169" s="151">
        <v>295</v>
      </c>
      <c r="AF169" s="151">
        <v>1350</v>
      </c>
      <c r="AG169" s="151">
        <v>329250</v>
      </c>
      <c r="AH169" s="151">
        <v>4</v>
      </c>
      <c r="AI169" s="151">
        <v>370</v>
      </c>
      <c r="AJ169" s="151">
        <v>1350</v>
      </c>
      <c r="AK169" s="151">
        <v>499500</v>
      </c>
      <c r="AL169" s="151"/>
      <c r="AM169" s="151"/>
      <c r="AN169" s="151"/>
      <c r="AO169" s="151"/>
    </row>
    <row r="170" spans="1:41" x14ac:dyDescent="0.2">
      <c r="A170" s="83">
        <v>35950</v>
      </c>
      <c r="B170" s="151">
        <v>4</v>
      </c>
      <c r="C170" s="151">
        <v>117</v>
      </c>
      <c r="D170" s="151">
        <v>1480</v>
      </c>
      <c r="E170" s="151">
        <v>173160</v>
      </c>
      <c r="F170" s="151"/>
      <c r="G170" s="151"/>
      <c r="H170" s="151"/>
      <c r="I170" s="151"/>
      <c r="J170" s="151"/>
      <c r="K170" s="151"/>
      <c r="L170" s="151"/>
      <c r="M170" s="151"/>
      <c r="N170" s="151">
        <v>24</v>
      </c>
      <c r="O170" s="151">
        <v>194</v>
      </c>
      <c r="P170" s="151">
        <v>1358</v>
      </c>
      <c r="Q170" s="151">
        <v>263694</v>
      </c>
      <c r="R170" s="151"/>
      <c r="S170" s="151"/>
      <c r="T170" s="151"/>
      <c r="U170" s="151"/>
      <c r="V170" s="151"/>
      <c r="W170" s="151"/>
      <c r="X170" s="151"/>
      <c r="Y170" s="151"/>
      <c r="Z170" s="151">
        <v>3</v>
      </c>
      <c r="AA170" s="151">
        <v>293</v>
      </c>
      <c r="AB170" s="151">
        <v>1290</v>
      </c>
      <c r="AC170" s="151">
        <v>377970</v>
      </c>
      <c r="AD170" s="151"/>
      <c r="AE170" s="151"/>
      <c r="AF170" s="151"/>
      <c r="AG170" s="151"/>
      <c r="AH170" s="151"/>
      <c r="AI170" s="151"/>
      <c r="AJ170" s="151"/>
      <c r="AK170" s="151"/>
      <c r="AL170" s="151"/>
      <c r="AM170" s="151"/>
      <c r="AN170" s="151"/>
      <c r="AO170" s="151"/>
    </row>
    <row r="171" spans="1:41" x14ac:dyDescent="0.2">
      <c r="A171" s="83">
        <v>35955</v>
      </c>
      <c r="B171" s="151">
        <v>10</v>
      </c>
      <c r="C171" s="151">
        <v>102</v>
      </c>
      <c r="D171" s="151">
        <v>1540</v>
      </c>
      <c r="E171" s="151">
        <v>157080</v>
      </c>
      <c r="F171" s="151">
        <v>3</v>
      </c>
      <c r="G171" s="151">
        <v>135</v>
      </c>
      <c r="H171" s="151">
        <v>1340</v>
      </c>
      <c r="I171" s="151">
        <v>180900</v>
      </c>
      <c r="J171" s="151">
        <v>57</v>
      </c>
      <c r="K171" s="151">
        <v>158</v>
      </c>
      <c r="L171" s="151">
        <v>1396</v>
      </c>
      <c r="M171" s="151">
        <v>220289</v>
      </c>
      <c r="N171" s="151">
        <v>9</v>
      </c>
      <c r="O171" s="151">
        <v>197</v>
      </c>
      <c r="P171" s="151">
        <v>1360</v>
      </c>
      <c r="Q171" s="151">
        <v>267920</v>
      </c>
      <c r="R171" s="151">
        <v>14</v>
      </c>
      <c r="S171" s="151">
        <v>234</v>
      </c>
      <c r="T171" s="151">
        <v>1320</v>
      </c>
      <c r="U171" s="151">
        <v>368440</v>
      </c>
      <c r="V171" s="151">
        <v>15</v>
      </c>
      <c r="W171" s="151">
        <v>271</v>
      </c>
      <c r="X171" s="151">
        <v>1350</v>
      </c>
      <c r="Y171" s="151">
        <v>365650</v>
      </c>
      <c r="Z171" s="151">
        <v>21</v>
      </c>
      <c r="AA171" s="151">
        <v>299</v>
      </c>
      <c r="AB171" s="151">
        <v>1317</v>
      </c>
      <c r="AC171" s="151">
        <v>393244</v>
      </c>
      <c r="AD171" s="151"/>
      <c r="AE171" s="151"/>
      <c r="AF171" s="151"/>
      <c r="AG171" s="151"/>
      <c r="AH171" s="151">
        <v>40</v>
      </c>
      <c r="AI171" s="151">
        <v>349</v>
      </c>
      <c r="AJ171" s="151">
        <v>1403</v>
      </c>
      <c r="AK171" s="151">
        <v>490231</v>
      </c>
      <c r="AL171" s="151"/>
      <c r="AM171" s="151"/>
      <c r="AN171" s="151"/>
      <c r="AO171" s="151"/>
    </row>
    <row r="172" spans="1:41" x14ac:dyDescent="0.2">
      <c r="A172" s="83">
        <v>35957</v>
      </c>
      <c r="B172" s="151">
        <v>9</v>
      </c>
      <c r="C172" s="151">
        <v>121</v>
      </c>
      <c r="D172" s="151">
        <v>1300</v>
      </c>
      <c r="E172" s="151">
        <f>C172*D172</f>
        <v>157300</v>
      </c>
      <c r="F172" s="151">
        <v>25</v>
      </c>
      <c r="G172" s="151">
        <v>158</v>
      </c>
      <c r="H172" s="151">
        <v>1370</v>
      </c>
      <c r="I172" s="151"/>
      <c r="J172" s="151">
        <v>30</v>
      </c>
      <c r="K172" s="151">
        <v>174</v>
      </c>
      <c r="L172" s="151">
        <v>1330</v>
      </c>
      <c r="M172" s="151">
        <f>K172*L172</f>
        <v>231420</v>
      </c>
      <c r="N172" s="151">
        <v>31</v>
      </c>
      <c r="O172" s="151">
        <v>200</v>
      </c>
      <c r="P172" s="151">
        <v>1324</v>
      </c>
      <c r="Q172" s="151">
        <f>O172*P172</f>
        <v>264800</v>
      </c>
      <c r="R172" s="151">
        <v>14</v>
      </c>
      <c r="S172" s="151">
        <v>227</v>
      </c>
      <c r="T172" s="151">
        <v>1360</v>
      </c>
      <c r="U172" s="151">
        <f>S172*T172</f>
        <v>308720</v>
      </c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</row>
    <row r="173" spans="1:41" x14ac:dyDescent="0.2">
      <c r="A173" s="83">
        <v>35962</v>
      </c>
      <c r="B173" s="151">
        <v>17</v>
      </c>
      <c r="C173" s="151">
        <v>123</v>
      </c>
      <c r="D173" s="151">
        <v>1340</v>
      </c>
      <c r="E173" s="151">
        <v>164150</v>
      </c>
      <c r="F173" s="151">
        <v>2</v>
      </c>
      <c r="G173" s="151">
        <v>135</v>
      </c>
      <c r="H173" s="151">
        <v>1360</v>
      </c>
      <c r="I173" s="151">
        <v>183600</v>
      </c>
      <c r="J173" s="151"/>
      <c r="K173" s="151"/>
      <c r="L173" s="151"/>
      <c r="M173" s="151"/>
      <c r="N173" s="151">
        <v>30</v>
      </c>
      <c r="O173" s="151">
        <v>194</v>
      </c>
      <c r="P173" s="151">
        <v>1365</v>
      </c>
      <c r="Q173" s="151">
        <v>264810</v>
      </c>
      <c r="R173" s="151">
        <v>21</v>
      </c>
      <c r="S173" s="151">
        <v>244</v>
      </c>
      <c r="T173" s="151">
        <v>1367</v>
      </c>
      <c r="U173" s="151">
        <v>333011</v>
      </c>
      <c r="V173" s="151">
        <v>14</v>
      </c>
      <c r="W173" s="151">
        <v>268</v>
      </c>
      <c r="X173" s="151">
        <v>1320</v>
      </c>
      <c r="Y173" s="151">
        <v>353760</v>
      </c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</row>
    <row r="174" spans="1:41" x14ac:dyDescent="0.2">
      <c r="A174" s="83">
        <v>35964</v>
      </c>
      <c r="B174" s="151">
        <v>2</v>
      </c>
      <c r="C174" s="151">
        <v>99</v>
      </c>
      <c r="D174" s="151">
        <v>1260</v>
      </c>
      <c r="E174" s="151">
        <v>124740</v>
      </c>
      <c r="F174" s="151"/>
      <c r="G174" s="151"/>
      <c r="H174" s="151"/>
      <c r="I174" s="151"/>
      <c r="J174" s="151">
        <v>47</v>
      </c>
      <c r="K174" s="151">
        <v>166</v>
      </c>
      <c r="L174" s="151">
        <v>1285</v>
      </c>
      <c r="M174" s="151">
        <v>213310</v>
      </c>
      <c r="N174" s="151">
        <v>14</v>
      </c>
      <c r="O174" s="151">
        <v>203</v>
      </c>
      <c r="P174" s="151">
        <v>1285</v>
      </c>
      <c r="Q174" s="151">
        <v>260213</v>
      </c>
      <c r="R174" s="151">
        <v>18</v>
      </c>
      <c r="S174" s="151">
        <v>239</v>
      </c>
      <c r="T174" s="151">
        <v>1310</v>
      </c>
      <c r="U174" s="151">
        <v>313090</v>
      </c>
      <c r="V174" s="151">
        <v>6</v>
      </c>
      <c r="W174" s="151">
        <v>250</v>
      </c>
      <c r="X174" s="151">
        <v>1320</v>
      </c>
      <c r="Y174" s="151">
        <v>330000</v>
      </c>
      <c r="Z174" s="151">
        <v>16</v>
      </c>
      <c r="AA174" s="151">
        <v>301</v>
      </c>
      <c r="AB174" s="151">
        <v>1270</v>
      </c>
      <c r="AC174" s="151">
        <v>381635</v>
      </c>
      <c r="AD174" s="151">
        <v>6</v>
      </c>
      <c r="AE174" s="151">
        <v>326</v>
      </c>
      <c r="AF174" s="151">
        <v>1250</v>
      </c>
      <c r="AG174" s="151">
        <v>407500</v>
      </c>
      <c r="AH174" s="151"/>
      <c r="AI174" s="151"/>
      <c r="AJ174" s="151"/>
      <c r="AK174" s="151"/>
      <c r="AL174" s="151"/>
      <c r="AM174" s="151"/>
      <c r="AN174" s="151"/>
      <c r="AO174" s="151"/>
    </row>
    <row r="175" spans="1:41" x14ac:dyDescent="0.2">
      <c r="A175" s="83">
        <v>35969</v>
      </c>
      <c r="B175" s="151">
        <v>31</v>
      </c>
      <c r="C175" s="151">
        <v>141</v>
      </c>
      <c r="D175" s="151">
        <v>1400</v>
      </c>
      <c r="E175" s="151">
        <v>196700</v>
      </c>
      <c r="F175" s="151">
        <v>80</v>
      </c>
      <c r="G175" s="151">
        <v>164</v>
      </c>
      <c r="H175" s="151">
        <v>1484</v>
      </c>
      <c r="I175" s="151">
        <v>242782</v>
      </c>
      <c r="J175" s="151">
        <v>41</v>
      </c>
      <c r="K175" s="151">
        <v>206</v>
      </c>
      <c r="L175" s="151">
        <v>1320</v>
      </c>
      <c r="M175" s="151">
        <v>272360</v>
      </c>
      <c r="N175" s="151">
        <v>4</v>
      </c>
      <c r="O175" s="151">
        <v>215</v>
      </c>
      <c r="P175" s="151">
        <v>1280</v>
      </c>
      <c r="Q175" s="151">
        <v>288000</v>
      </c>
      <c r="R175" s="151"/>
      <c r="S175" s="151"/>
      <c r="T175" s="151"/>
      <c r="U175" s="151"/>
      <c r="V175" s="151">
        <v>32</v>
      </c>
      <c r="W175" s="151">
        <v>285</v>
      </c>
      <c r="X175" s="151">
        <v>1295</v>
      </c>
      <c r="Y175" s="151">
        <v>368428</v>
      </c>
      <c r="Z175" s="151">
        <v>20</v>
      </c>
      <c r="AA175" s="151">
        <v>338</v>
      </c>
      <c r="AB175" s="151">
        <v>1260</v>
      </c>
      <c r="AC175" s="151">
        <v>425880</v>
      </c>
      <c r="AD175" s="151"/>
      <c r="AE175" s="151"/>
      <c r="AF175" s="151"/>
      <c r="AG175" s="151"/>
      <c r="AH175" s="151"/>
      <c r="AI175" s="151"/>
      <c r="AJ175" s="151"/>
      <c r="AK175" s="151"/>
      <c r="AL175" s="151"/>
      <c r="AM175" s="151"/>
      <c r="AN175" s="151"/>
      <c r="AO175" s="151"/>
    </row>
    <row r="176" spans="1:41" x14ac:dyDescent="0.2">
      <c r="A176" s="83">
        <v>35971</v>
      </c>
      <c r="B176" s="151">
        <v>10</v>
      </c>
      <c r="C176" s="151">
        <v>124</v>
      </c>
      <c r="D176" s="151">
        <v>1320</v>
      </c>
      <c r="E176" s="151">
        <v>163680</v>
      </c>
      <c r="F176" s="151"/>
      <c r="G176" s="151"/>
      <c r="H176" s="151"/>
      <c r="I176" s="151"/>
      <c r="J176" s="151">
        <v>7</v>
      </c>
      <c r="K176" s="151">
        <v>164</v>
      </c>
      <c r="L176" s="151">
        <v>1410</v>
      </c>
      <c r="M176" s="151">
        <v>231240</v>
      </c>
      <c r="N176" s="151">
        <v>28</v>
      </c>
      <c r="O176" s="151">
        <v>193</v>
      </c>
      <c r="P176" s="151">
        <v>1277</v>
      </c>
      <c r="Q176" s="151">
        <v>246397</v>
      </c>
      <c r="R176" s="151">
        <v>1</v>
      </c>
      <c r="S176" s="151">
        <v>244</v>
      </c>
      <c r="T176" s="151">
        <v>1250</v>
      </c>
      <c r="U176" s="151">
        <v>305000</v>
      </c>
      <c r="V176" s="151">
        <v>50</v>
      </c>
      <c r="W176" s="151">
        <v>262</v>
      </c>
      <c r="X176" s="151">
        <v>1320</v>
      </c>
      <c r="Y176" s="151">
        <v>345400</v>
      </c>
      <c r="Z176" s="151"/>
      <c r="AA176" s="151"/>
      <c r="AB176" s="151"/>
      <c r="AC176" s="151"/>
      <c r="AD176" s="151">
        <v>6</v>
      </c>
      <c r="AE176" s="151">
        <v>381</v>
      </c>
      <c r="AF176" s="151">
        <v>1310</v>
      </c>
      <c r="AG176" s="151">
        <v>499110</v>
      </c>
      <c r="AH176" s="151"/>
      <c r="AI176" s="151"/>
      <c r="AJ176" s="151"/>
      <c r="AK176" s="151"/>
      <c r="AL176" s="151"/>
      <c r="AM176" s="151"/>
      <c r="AN176" s="151"/>
      <c r="AO176" s="151"/>
    </row>
    <row r="177" spans="1:41" x14ac:dyDescent="0.2">
      <c r="A177" s="83">
        <v>35976</v>
      </c>
      <c r="B177" s="151">
        <v>2</v>
      </c>
      <c r="C177" s="151">
        <v>126</v>
      </c>
      <c r="D177" s="151">
        <v>1300</v>
      </c>
      <c r="E177" s="151">
        <v>163800</v>
      </c>
      <c r="F177" s="151"/>
      <c r="G177" s="151"/>
      <c r="H177" s="151"/>
      <c r="I177" s="151"/>
      <c r="J177" s="151">
        <v>27</v>
      </c>
      <c r="K177" s="151">
        <v>160</v>
      </c>
      <c r="L177" s="151">
        <v>1390</v>
      </c>
      <c r="M177" s="151">
        <v>222400</v>
      </c>
      <c r="N177" s="151"/>
      <c r="O177" s="151"/>
      <c r="P177" s="151"/>
      <c r="Q177" s="151"/>
      <c r="R177" s="151"/>
      <c r="S177" s="151"/>
      <c r="T177" s="151"/>
      <c r="U177" s="151"/>
      <c r="V177" s="151">
        <v>4</v>
      </c>
      <c r="W177" s="151">
        <v>251</v>
      </c>
      <c r="X177" s="151">
        <v>1320</v>
      </c>
      <c r="Y177" s="151">
        <v>331320</v>
      </c>
      <c r="Z177" s="151">
        <v>34</v>
      </c>
      <c r="AA177" s="151">
        <v>294</v>
      </c>
      <c r="AB177" s="151">
        <v>1305</v>
      </c>
      <c r="AC177" s="151">
        <v>383670</v>
      </c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</row>
    <row r="178" spans="1:41" x14ac:dyDescent="0.2">
      <c r="A178" s="83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</row>
    <row r="179" spans="1:41" x14ac:dyDescent="0.2">
      <c r="A179" s="83">
        <v>35978</v>
      </c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>
        <v>14</v>
      </c>
      <c r="O179" s="151">
        <v>193</v>
      </c>
      <c r="P179" s="151">
        <v>1357</v>
      </c>
      <c r="Q179" s="151">
        <v>261384</v>
      </c>
      <c r="R179" s="151"/>
      <c r="S179" s="151"/>
      <c r="T179" s="151"/>
      <c r="U179" s="151"/>
      <c r="V179" s="151">
        <v>7</v>
      </c>
      <c r="W179" s="151">
        <v>255</v>
      </c>
      <c r="X179" s="151">
        <v>1290</v>
      </c>
      <c r="Y179" s="151">
        <v>328950</v>
      </c>
      <c r="Z179" s="151">
        <v>6</v>
      </c>
      <c r="AA179" s="151">
        <v>306</v>
      </c>
      <c r="AB179" s="151">
        <v>1280</v>
      </c>
      <c r="AC179" s="151">
        <v>391680</v>
      </c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</row>
    <row r="180" spans="1:41" x14ac:dyDescent="0.2">
      <c r="A180" s="152">
        <v>35979</v>
      </c>
      <c r="B180" s="151"/>
      <c r="C180" s="151"/>
      <c r="D180" s="151"/>
      <c r="E180" s="151"/>
      <c r="F180" s="151">
        <v>10</v>
      </c>
      <c r="G180" s="151">
        <v>131</v>
      </c>
      <c r="H180" s="151">
        <v>1290</v>
      </c>
      <c r="I180" s="151">
        <v>168900</v>
      </c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>
        <v>6</v>
      </c>
      <c r="AA180" s="151">
        <v>306</v>
      </c>
      <c r="AB180" s="151">
        <v>1300</v>
      </c>
      <c r="AC180" s="151">
        <v>397800</v>
      </c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</row>
    <row r="181" spans="1:41" x14ac:dyDescent="0.2">
      <c r="A181" s="83">
        <v>35983</v>
      </c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>
        <v>21</v>
      </c>
      <c r="O181" s="151">
        <v>214</v>
      </c>
      <c r="P181" s="151">
        <v>1260</v>
      </c>
      <c r="Q181" s="151">
        <v>269640</v>
      </c>
      <c r="R181" s="151">
        <v>1</v>
      </c>
      <c r="S181" s="151">
        <v>246</v>
      </c>
      <c r="T181" s="151">
        <v>1290</v>
      </c>
      <c r="U181" s="151">
        <v>317340</v>
      </c>
      <c r="V181" s="151"/>
      <c r="W181" s="151"/>
      <c r="X181" s="151"/>
      <c r="Y181" s="151"/>
      <c r="Z181" s="151">
        <v>27</v>
      </c>
      <c r="AA181" s="151">
        <v>292</v>
      </c>
      <c r="AB181" s="151">
        <v>1297</v>
      </c>
      <c r="AC181" s="151">
        <v>378194</v>
      </c>
      <c r="AD181" s="151"/>
      <c r="AE181" s="151"/>
      <c r="AF181" s="151"/>
      <c r="AG181" s="151"/>
      <c r="AH181" s="151"/>
      <c r="AI181" s="151"/>
      <c r="AJ181" s="151"/>
      <c r="AK181" s="151"/>
      <c r="AL181" s="151"/>
      <c r="AM181" s="151"/>
      <c r="AN181" s="151"/>
      <c r="AO181" s="151"/>
    </row>
    <row r="182" spans="1:41" x14ac:dyDescent="0.2">
      <c r="A182" s="83">
        <v>35985</v>
      </c>
      <c r="B182" s="151"/>
      <c r="C182" s="151"/>
      <c r="D182" s="151"/>
      <c r="E182" s="151"/>
      <c r="F182" s="151"/>
      <c r="G182" s="151"/>
      <c r="H182" s="151"/>
      <c r="I182" s="151"/>
      <c r="J182" s="151">
        <v>28</v>
      </c>
      <c r="K182" s="151">
        <v>166</v>
      </c>
      <c r="L182" s="151">
        <v>1490</v>
      </c>
      <c r="M182" s="151">
        <v>247340</v>
      </c>
      <c r="N182" s="151">
        <v>65</v>
      </c>
      <c r="O182" s="151">
        <v>199</v>
      </c>
      <c r="P182" s="151">
        <v>1308</v>
      </c>
      <c r="Q182" s="151">
        <v>259769</v>
      </c>
      <c r="R182" s="151">
        <v>8</v>
      </c>
      <c r="S182" s="151">
        <v>224</v>
      </c>
      <c r="T182" s="151">
        <v>1280</v>
      </c>
      <c r="U182" s="151">
        <v>286720</v>
      </c>
      <c r="V182" s="151">
        <v>21</v>
      </c>
      <c r="W182" s="151">
        <v>261</v>
      </c>
      <c r="X182" s="151">
        <v>1300</v>
      </c>
      <c r="Y182" s="151">
        <v>339300</v>
      </c>
      <c r="Z182" s="151">
        <v>13</v>
      </c>
      <c r="AA182" s="151">
        <v>277</v>
      </c>
      <c r="AB182" s="151">
        <v>1370</v>
      </c>
      <c r="AC182" s="151">
        <v>379490</v>
      </c>
      <c r="AD182" s="151">
        <v>14</v>
      </c>
      <c r="AE182" s="151">
        <v>328</v>
      </c>
      <c r="AF182" s="151">
        <v>1290</v>
      </c>
      <c r="AG182" s="151">
        <v>423120</v>
      </c>
      <c r="AH182" s="151"/>
      <c r="AI182" s="151"/>
      <c r="AJ182" s="151"/>
      <c r="AK182" s="151"/>
      <c r="AL182" s="151"/>
      <c r="AM182" s="151"/>
      <c r="AN182" s="151"/>
      <c r="AO182" s="151"/>
    </row>
    <row r="183" spans="1:41" x14ac:dyDescent="0.2">
      <c r="A183" s="83">
        <v>35990</v>
      </c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  <c r="AI183" s="151"/>
      <c r="AJ183" s="151"/>
      <c r="AK183" s="151"/>
      <c r="AL183" s="151"/>
      <c r="AM183" s="151"/>
      <c r="AN183" s="151"/>
      <c r="AO183" s="151"/>
    </row>
    <row r="184" spans="1:41" x14ac:dyDescent="0.2">
      <c r="A184" s="83">
        <v>35992</v>
      </c>
      <c r="B184" s="151"/>
      <c r="C184" s="151"/>
      <c r="D184" s="151"/>
      <c r="E184" s="151"/>
      <c r="F184" s="151"/>
      <c r="G184" s="151"/>
      <c r="H184" s="151"/>
      <c r="I184" s="151"/>
      <c r="J184" s="151">
        <v>38</v>
      </c>
      <c r="K184" s="151">
        <v>164</v>
      </c>
      <c r="L184" s="151">
        <v>1330</v>
      </c>
      <c r="M184" s="151">
        <v>218120</v>
      </c>
      <c r="N184" s="151">
        <v>14</v>
      </c>
      <c r="O184" s="151">
        <v>204</v>
      </c>
      <c r="P184" s="151">
        <v>1310</v>
      </c>
      <c r="Q184" s="151">
        <v>267240</v>
      </c>
      <c r="R184" s="151"/>
      <c r="S184" s="151"/>
      <c r="T184" s="151"/>
      <c r="U184" s="151"/>
      <c r="V184" s="151"/>
      <c r="W184" s="151"/>
      <c r="X184" s="151"/>
      <c r="Y184" s="151"/>
      <c r="Z184" s="151">
        <v>37</v>
      </c>
      <c r="AA184" s="151">
        <v>307</v>
      </c>
      <c r="AB184" s="151">
        <v>1325</v>
      </c>
      <c r="AC184" s="151">
        <v>406775</v>
      </c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</row>
    <row r="185" spans="1:41" x14ac:dyDescent="0.2">
      <c r="A185" s="83">
        <v>35997</v>
      </c>
      <c r="B185" s="151">
        <v>1</v>
      </c>
      <c r="C185" s="151">
        <v>110</v>
      </c>
      <c r="D185" s="151">
        <v>1270</v>
      </c>
      <c r="E185" s="151">
        <v>139700</v>
      </c>
      <c r="F185" s="151">
        <v>22</v>
      </c>
      <c r="G185" s="151">
        <v>140</v>
      </c>
      <c r="H185" s="151">
        <v>1460</v>
      </c>
      <c r="I185" s="151">
        <v>203670</v>
      </c>
      <c r="J185" s="151">
        <v>33</v>
      </c>
      <c r="K185" s="151">
        <v>160</v>
      </c>
      <c r="L185" s="151">
        <v>1517</v>
      </c>
      <c r="M185" s="151">
        <v>242667</v>
      </c>
      <c r="N185" s="151">
        <v>52</v>
      </c>
      <c r="O185" s="151">
        <v>201</v>
      </c>
      <c r="P185" s="151">
        <v>1457</v>
      </c>
      <c r="Q185" s="151">
        <v>292790</v>
      </c>
      <c r="R185" s="151">
        <v>29</v>
      </c>
      <c r="S185" s="151">
        <v>231</v>
      </c>
      <c r="T185" s="151">
        <v>1297</v>
      </c>
      <c r="U185" s="151">
        <v>299530</v>
      </c>
      <c r="V185" s="151">
        <v>7</v>
      </c>
      <c r="W185" s="151">
        <v>258</v>
      </c>
      <c r="X185" s="151">
        <v>1310</v>
      </c>
      <c r="Y185" s="151">
        <v>337980</v>
      </c>
      <c r="Z185" s="151">
        <v>47</v>
      </c>
      <c r="AA185" s="151">
        <v>296</v>
      </c>
      <c r="AB185" s="151">
        <v>1338</v>
      </c>
      <c r="AC185" s="151">
        <v>396316</v>
      </c>
      <c r="AD185" s="151"/>
      <c r="AE185" s="151"/>
      <c r="AF185" s="151"/>
      <c r="AG185" s="151"/>
      <c r="AH185" s="151"/>
      <c r="AI185" s="151"/>
      <c r="AJ185" s="151"/>
      <c r="AK185" s="151"/>
      <c r="AL185" s="151"/>
      <c r="AM185" s="151"/>
      <c r="AN185" s="151"/>
      <c r="AO185" s="151"/>
    </row>
    <row r="186" spans="1:41" x14ac:dyDescent="0.2">
      <c r="A186" s="83">
        <v>35999</v>
      </c>
      <c r="B186" s="151">
        <v>5</v>
      </c>
      <c r="C186" s="151">
        <v>118</v>
      </c>
      <c r="D186" s="151">
        <v>1410</v>
      </c>
      <c r="E186" s="151">
        <v>166380</v>
      </c>
      <c r="F186" s="151">
        <v>27</v>
      </c>
      <c r="G186" s="151">
        <v>139</v>
      </c>
      <c r="H186" s="151">
        <v>1365</v>
      </c>
      <c r="I186" s="151">
        <v>189053</v>
      </c>
      <c r="J186" s="151">
        <v>35</v>
      </c>
      <c r="K186" s="151">
        <v>104</v>
      </c>
      <c r="L186" s="151">
        <v>1347</v>
      </c>
      <c r="M186" s="151">
        <v>220404</v>
      </c>
      <c r="N186" s="151">
        <v>35</v>
      </c>
      <c r="O186" s="151">
        <v>197</v>
      </c>
      <c r="P186" s="151">
        <v>1305</v>
      </c>
      <c r="Q186" s="151">
        <v>257085</v>
      </c>
      <c r="R186" s="151"/>
      <c r="S186" s="151"/>
      <c r="T186" s="151"/>
      <c r="U186" s="151"/>
      <c r="V186" s="151"/>
      <c r="W186" s="151"/>
      <c r="X186" s="151"/>
      <c r="Y186" s="151"/>
      <c r="Z186" s="151">
        <v>12</v>
      </c>
      <c r="AA186" s="151">
        <v>299</v>
      </c>
      <c r="AB186" s="151">
        <v>1263</v>
      </c>
      <c r="AC186" s="151">
        <v>377916</v>
      </c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</row>
    <row r="187" spans="1:41" x14ac:dyDescent="0.2">
      <c r="A187" s="83">
        <v>36004</v>
      </c>
      <c r="B187" s="151"/>
      <c r="C187" s="151"/>
      <c r="D187" s="151"/>
      <c r="E187" s="151"/>
      <c r="F187" s="151">
        <v>1</v>
      </c>
      <c r="G187" s="151">
        <v>138</v>
      </c>
      <c r="H187" s="151">
        <v>1290</v>
      </c>
      <c r="I187" s="151">
        <v>178020</v>
      </c>
      <c r="J187" s="151">
        <v>7</v>
      </c>
      <c r="K187" s="151">
        <v>163</v>
      </c>
      <c r="L187" s="151">
        <v>1310</v>
      </c>
      <c r="M187" s="151">
        <v>213530</v>
      </c>
      <c r="N187" s="151">
        <v>12</v>
      </c>
      <c r="O187" s="151">
        <v>212</v>
      </c>
      <c r="P187" s="151">
        <v>1310</v>
      </c>
      <c r="Q187" s="151">
        <v>277720</v>
      </c>
      <c r="R187" s="151"/>
      <c r="S187" s="151"/>
      <c r="T187" s="151"/>
      <c r="U187" s="151"/>
      <c r="V187" s="151">
        <v>17</v>
      </c>
      <c r="W187" s="151">
        <v>273</v>
      </c>
      <c r="X187" s="151">
        <v>1290</v>
      </c>
      <c r="Y187" s="151">
        <v>351525</v>
      </c>
      <c r="Z187" s="151">
        <v>38</v>
      </c>
      <c r="AA187" s="151">
        <v>304</v>
      </c>
      <c r="AB187" s="151">
        <v>1287</v>
      </c>
      <c r="AC187" s="151">
        <v>390718</v>
      </c>
      <c r="AD187" s="151">
        <v>49</v>
      </c>
      <c r="AE187" s="151">
        <v>352</v>
      </c>
      <c r="AF187" s="151">
        <v>1285</v>
      </c>
      <c r="AG187" s="151">
        <v>452641</v>
      </c>
      <c r="AH187" s="151"/>
      <c r="AI187" s="151"/>
      <c r="AJ187" s="151"/>
      <c r="AK187" s="151"/>
      <c r="AL187" s="151"/>
      <c r="AM187" s="151"/>
      <c r="AN187" s="151"/>
      <c r="AO187" s="151"/>
    </row>
    <row r="188" spans="1:41" x14ac:dyDescent="0.2">
      <c r="A188" s="83">
        <v>36006</v>
      </c>
      <c r="B188" s="151"/>
      <c r="C188" s="151"/>
      <c r="D188" s="151"/>
      <c r="E188" s="151"/>
      <c r="F188" s="151"/>
      <c r="G188" s="151"/>
      <c r="H188" s="151"/>
      <c r="I188" s="151"/>
      <c r="J188" s="151">
        <v>20</v>
      </c>
      <c r="K188" s="151">
        <v>167</v>
      </c>
      <c r="L188" s="151">
        <v>1290</v>
      </c>
      <c r="M188" s="151">
        <v>215430</v>
      </c>
      <c r="N188" s="151">
        <v>9</v>
      </c>
      <c r="O188" s="151">
        <v>211</v>
      </c>
      <c r="P188" s="151">
        <v>1310</v>
      </c>
      <c r="Q188" s="151">
        <v>276410</v>
      </c>
      <c r="R188" s="151">
        <v>11</v>
      </c>
      <c r="S188" s="151">
        <v>224</v>
      </c>
      <c r="T188" s="151">
        <v>1250</v>
      </c>
      <c r="U188" s="151">
        <v>260000</v>
      </c>
      <c r="V188" s="151">
        <v>15</v>
      </c>
      <c r="W188" s="151">
        <v>268</v>
      </c>
      <c r="X188" s="151">
        <v>1293</v>
      </c>
      <c r="Y188" s="151">
        <v>345744</v>
      </c>
      <c r="Z188" s="151">
        <v>27</v>
      </c>
      <c r="AA188" s="151">
        <v>305</v>
      </c>
      <c r="AB188" s="151">
        <v>1250</v>
      </c>
      <c r="AC188" s="151">
        <v>380625</v>
      </c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</row>
    <row r="189" spans="1:41" x14ac:dyDescent="0.2">
      <c r="A189" s="152">
        <v>36007</v>
      </c>
      <c r="B189" s="151">
        <v>1</v>
      </c>
      <c r="C189" s="151">
        <v>92</v>
      </c>
      <c r="D189" s="151">
        <v>1300</v>
      </c>
      <c r="E189" s="151">
        <v>119600</v>
      </c>
      <c r="F189" s="151"/>
      <c r="G189" s="151"/>
      <c r="H189" s="151"/>
      <c r="I189" s="151"/>
      <c r="J189" s="151">
        <v>13</v>
      </c>
      <c r="K189" s="151">
        <v>168</v>
      </c>
      <c r="L189" s="151">
        <v>1280</v>
      </c>
      <c r="M189" s="151">
        <v>215040</v>
      </c>
      <c r="N189" s="151">
        <v>6</v>
      </c>
      <c r="O189" s="151">
        <v>195</v>
      </c>
      <c r="P189" s="151">
        <v>1440</v>
      </c>
      <c r="Q189" s="151">
        <v>280800</v>
      </c>
      <c r="R189" s="151">
        <v>6</v>
      </c>
      <c r="S189" s="151">
        <v>231</v>
      </c>
      <c r="T189" s="151">
        <v>1285</v>
      </c>
      <c r="U189" s="151">
        <v>296193</v>
      </c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</row>
    <row r="190" spans="1:41" x14ac:dyDescent="0.2">
      <c r="A190" s="152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  <c r="AN190" s="151"/>
      <c r="AO190" s="151"/>
    </row>
    <row r="191" spans="1:41" x14ac:dyDescent="0.2">
      <c r="A191" s="83">
        <v>36011</v>
      </c>
      <c r="B191" s="151">
        <v>21</v>
      </c>
      <c r="C191" s="151">
        <v>97</v>
      </c>
      <c r="D191" s="151">
        <v>1620</v>
      </c>
      <c r="E191" s="151">
        <v>157140</v>
      </c>
      <c r="F191" s="151">
        <v>4</v>
      </c>
      <c r="G191" s="151">
        <v>143</v>
      </c>
      <c r="H191" s="151">
        <v>1490</v>
      </c>
      <c r="I191" s="151">
        <v>213070</v>
      </c>
      <c r="J191" s="151"/>
      <c r="K191" s="151"/>
      <c r="L191" s="151"/>
      <c r="M191" s="151"/>
      <c r="N191" s="151">
        <v>7</v>
      </c>
      <c r="O191" s="151">
        <v>208</v>
      </c>
      <c r="P191" s="151">
        <v>1360</v>
      </c>
      <c r="Q191" s="151">
        <v>282880</v>
      </c>
      <c r="R191" s="151">
        <v>39</v>
      </c>
      <c r="S191" s="151">
        <v>232</v>
      </c>
      <c r="T191" s="151">
        <v>1330</v>
      </c>
      <c r="U191" s="151">
        <v>308228</v>
      </c>
      <c r="V191" s="151">
        <v>20</v>
      </c>
      <c r="W191" s="151">
        <v>264</v>
      </c>
      <c r="X191" s="151">
        <v>1390</v>
      </c>
      <c r="Y191" s="151">
        <v>366960</v>
      </c>
      <c r="Z191" s="151">
        <v>84</v>
      </c>
      <c r="AA191" s="151">
        <v>291</v>
      </c>
      <c r="AB191" s="151">
        <v>1362</v>
      </c>
      <c r="AC191" s="151">
        <v>396342</v>
      </c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</row>
    <row r="192" spans="1:41" x14ac:dyDescent="0.2">
      <c r="A192" s="83">
        <v>36012</v>
      </c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</row>
    <row r="193" spans="1:41" x14ac:dyDescent="0.2">
      <c r="A193" s="83">
        <v>36013</v>
      </c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>
        <v>1</v>
      </c>
      <c r="S193" s="151">
        <v>236</v>
      </c>
      <c r="T193" s="151">
        <v>1290</v>
      </c>
      <c r="U193" s="151">
        <v>304440</v>
      </c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</row>
    <row r="194" spans="1:41" x14ac:dyDescent="0.2">
      <c r="A194" s="65">
        <v>36014</v>
      </c>
      <c r="B194" s="151"/>
      <c r="C194" s="151"/>
      <c r="D194" s="151"/>
      <c r="E194" s="151"/>
      <c r="F194" s="151"/>
      <c r="G194" s="151"/>
      <c r="H194" s="151"/>
      <c r="I194" s="151"/>
      <c r="J194" s="151">
        <v>5</v>
      </c>
      <c r="K194" s="151">
        <v>173</v>
      </c>
      <c r="L194" s="151">
        <v>1340</v>
      </c>
      <c r="M194" s="151">
        <v>231820</v>
      </c>
      <c r="N194" s="151"/>
      <c r="O194" s="151"/>
      <c r="P194" s="151"/>
      <c r="Q194" s="151"/>
      <c r="R194" s="151">
        <v>11</v>
      </c>
      <c r="S194" s="151">
        <v>244</v>
      </c>
      <c r="T194" s="151">
        <v>1300</v>
      </c>
      <c r="U194" s="151">
        <v>317200</v>
      </c>
      <c r="V194" s="151">
        <v>43</v>
      </c>
      <c r="W194" s="151">
        <v>266</v>
      </c>
      <c r="X194" s="151">
        <v>1360</v>
      </c>
      <c r="Y194" s="151">
        <v>361760</v>
      </c>
      <c r="Z194" s="151">
        <v>36</v>
      </c>
      <c r="AA194" s="151">
        <v>303</v>
      </c>
      <c r="AB194" s="151">
        <v>1310</v>
      </c>
      <c r="AC194" s="151">
        <v>396930</v>
      </c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</row>
    <row r="195" spans="1:41" x14ac:dyDescent="0.2">
      <c r="A195" s="83">
        <v>36018</v>
      </c>
      <c r="B195" s="151">
        <v>9</v>
      </c>
      <c r="C195" s="151">
        <v>108</v>
      </c>
      <c r="D195" s="151">
        <v>1470</v>
      </c>
      <c r="E195" s="151">
        <v>158025</v>
      </c>
      <c r="F195" s="151">
        <v>4</v>
      </c>
      <c r="G195" s="151">
        <v>135</v>
      </c>
      <c r="H195" s="151">
        <v>1320</v>
      </c>
      <c r="I195" s="151">
        <v>178200</v>
      </c>
      <c r="J195" s="151">
        <v>28</v>
      </c>
      <c r="K195" s="151">
        <v>170</v>
      </c>
      <c r="L195" s="151">
        <v>1300</v>
      </c>
      <c r="M195" s="151">
        <v>221000</v>
      </c>
      <c r="N195" s="151">
        <v>13</v>
      </c>
      <c r="O195" s="151">
        <v>219</v>
      </c>
      <c r="P195" s="151">
        <v>1320</v>
      </c>
      <c r="Q195" s="151">
        <v>289080</v>
      </c>
      <c r="R195" s="151">
        <v>4</v>
      </c>
      <c r="S195" s="151">
        <v>246</v>
      </c>
      <c r="T195" s="151">
        <v>1330</v>
      </c>
      <c r="U195" s="151">
        <v>327180</v>
      </c>
      <c r="V195" s="151">
        <v>39</v>
      </c>
      <c r="W195" s="151">
        <v>265</v>
      </c>
      <c r="X195" s="151">
        <v>1290</v>
      </c>
      <c r="Y195" s="151">
        <v>342173</v>
      </c>
      <c r="Z195" s="151">
        <v>60</v>
      </c>
      <c r="AA195" s="151">
        <v>297</v>
      </c>
      <c r="AB195" s="151">
        <v>1320</v>
      </c>
      <c r="AC195" s="151">
        <v>388740</v>
      </c>
      <c r="AD195" s="151">
        <v>39</v>
      </c>
      <c r="AE195" s="151">
        <v>337</v>
      </c>
      <c r="AF195" s="151">
        <v>1307</v>
      </c>
      <c r="AG195" s="151">
        <v>440782</v>
      </c>
      <c r="AH195" s="151"/>
      <c r="AI195" s="151"/>
      <c r="AJ195" s="151"/>
      <c r="AK195" s="151"/>
      <c r="AL195" s="151"/>
      <c r="AM195" s="151"/>
      <c r="AN195" s="151"/>
      <c r="AO195" s="151"/>
    </row>
    <row r="196" spans="1:41" x14ac:dyDescent="0.2">
      <c r="A196" s="83">
        <v>36020</v>
      </c>
      <c r="B196" s="151"/>
      <c r="C196" s="151"/>
      <c r="D196" s="151"/>
      <c r="E196" s="151"/>
      <c r="F196" s="151"/>
      <c r="G196" s="151"/>
      <c r="H196" s="151"/>
      <c r="I196" s="151"/>
      <c r="J196" s="151">
        <v>1</v>
      </c>
      <c r="K196" s="151">
        <v>166</v>
      </c>
      <c r="L196" s="151">
        <v>1400</v>
      </c>
      <c r="M196" s="151">
        <v>232400</v>
      </c>
      <c r="N196" s="151">
        <v>9</v>
      </c>
      <c r="O196" s="151">
        <v>204</v>
      </c>
      <c r="P196" s="151">
        <v>1370</v>
      </c>
      <c r="Q196" s="151">
        <v>279480</v>
      </c>
      <c r="R196" s="151"/>
      <c r="S196" s="151"/>
      <c r="T196" s="151"/>
      <c r="U196" s="151"/>
      <c r="V196" s="151"/>
      <c r="W196" s="151"/>
      <c r="X196" s="151"/>
      <c r="Y196" s="151"/>
      <c r="Z196" s="151">
        <v>17</v>
      </c>
      <c r="AA196" s="151">
        <v>293</v>
      </c>
      <c r="AB196" s="151">
        <v>1340</v>
      </c>
      <c r="AC196" s="151">
        <v>392620</v>
      </c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</row>
    <row r="197" spans="1:41" x14ac:dyDescent="0.2">
      <c r="A197" s="83">
        <v>36021</v>
      </c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>
        <v>11</v>
      </c>
      <c r="O197" s="151">
        <v>203</v>
      </c>
      <c r="P197" s="151">
        <v>1320</v>
      </c>
      <c r="Q197" s="151">
        <v>267960</v>
      </c>
      <c r="R197" s="151">
        <v>8</v>
      </c>
      <c r="S197" s="151">
        <v>225</v>
      </c>
      <c r="T197" s="151">
        <v>1320</v>
      </c>
      <c r="U197" s="151">
        <v>297000</v>
      </c>
      <c r="V197" s="151">
        <v>2</v>
      </c>
      <c r="W197" s="151">
        <v>389</v>
      </c>
      <c r="X197" s="151">
        <v>1450</v>
      </c>
      <c r="Y197" s="151">
        <v>544600</v>
      </c>
      <c r="Z197" s="151"/>
      <c r="AA197" s="151"/>
      <c r="AB197" s="151"/>
      <c r="AC197" s="151"/>
      <c r="AD197" s="151"/>
      <c r="AE197" s="151"/>
      <c r="AF197" s="151"/>
      <c r="AG197" s="151"/>
      <c r="AH197" s="151"/>
      <c r="AI197" s="151"/>
      <c r="AJ197" s="151"/>
      <c r="AK197" s="151"/>
      <c r="AL197" s="151"/>
      <c r="AM197" s="151"/>
      <c r="AN197" s="151"/>
      <c r="AO197" s="151"/>
    </row>
    <row r="198" spans="1:41" x14ac:dyDescent="0.2">
      <c r="A198" s="83">
        <v>36025</v>
      </c>
      <c r="B198" s="151"/>
      <c r="C198" s="151"/>
      <c r="D198" s="151"/>
      <c r="E198" s="151"/>
      <c r="F198" s="151">
        <v>6</v>
      </c>
      <c r="G198" s="151">
        <v>133</v>
      </c>
      <c r="H198" s="151">
        <v>1370</v>
      </c>
      <c r="I198" s="151">
        <v>182210</v>
      </c>
      <c r="J198" s="151"/>
      <c r="K198" s="151"/>
      <c r="L198" s="151"/>
      <c r="M198" s="151"/>
      <c r="N198" s="151">
        <v>25</v>
      </c>
      <c r="O198" s="151">
        <v>194</v>
      </c>
      <c r="P198" s="151">
        <v>1313</v>
      </c>
      <c r="Q198" s="151">
        <v>259224</v>
      </c>
      <c r="R198" s="151">
        <v>8</v>
      </c>
      <c r="S198" s="151">
        <v>240</v>
      </c>
      <c r="T198" s="151">
        <v>1310</v>
      </c>
      <c r="U198" s="151">
        <v>314400</v>
      </c>
      <c r="V198" s="151">
        <v>7</v>
      </c>
      <c r="W198" s="151">
        <v>256</v>
      </c>
      <c r="X198" s="151">
        <v>1280</v>
      </c>
      <c r="Y198" s="151">
        <v>327680</v>
      </c>
      <c r="Z198" s="151">
        <v>19</v>
      </c>
      <c r="AA198" s="151">
        <v>299</v>
      </c>
      <c r="AB198" s="151">
        <v>1300</v>
      </c>
      <c r="AC198" s="151">
        <v>388700</v>
      </c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</row>
    <row r="199" spans="1:41" x14ac:dyDescent="0.2">
      <c r="A199" s="153">
        <v>36026</v>
      </c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>
        <v>4</v>
      </c>
      <c r="O199" s="151">
        <v>211</v>
      </c>
      <c r="P199" s="151">
        <v>1285</v>
      </c>
      <c r="Q199" s="151">
        <v>270493</v>
      </c>
      <c r="R199" s="151">
        <v>3</v>
      </c>
      <c r="S199" s="151">
        <v>240</v>
      </c>
      <c r="T199" s="151">
        <v>1250</v>
      </c>
      <c r="U199" s="151">
        <v>300000</v>
      </c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</row>
    <row r="200" spans="1:41" x14ac:dyDescent="0.2">
      <c r="A200" s="83">
        <v>36027</v>
      </c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>
        <v>3</v>
      </c>
      <c r="O200" s="151">
        <v>204</v>
      </c>
      <c r="P200" s="151">
        <v>1280</v>
      </c>
      <c r="Q200" s="151">
        <v>261120</v>
      </c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</row>
    <row r="201" spans="1:41" x14ac:dyDescent="0.2">
      <c r="A201" s="83">
        <v>36028</v>
      </c>
      <c r="B201" s="151"/>
      <c r="C201" s="151"/>
      <c r="D201" s="151"/>
      <c r="E201" s="151"/>
      <c r="F201" s="151">
        <v>8</v>
      </c>
      <c r="G201" s="151">
        <v>145</v>
      </c>
      <c r="H201" s="151">
        <v>1430</v>
      </c>
      <c r="I201" s="151">
        <v>207350</v>
      </c>
      <c r="J201" s="151"/>
      <c r="K201" s="151"/>
      <c r="L201" s="151"/>
      <c r="M201" s="151"/>
      <c r="N201" s="151">
        <v>67</v>
      </c>
      <c r="O201" s="151">
        <v>195</v>
      </c>
      <c r="P201" s="151">
        <v>1555</v>
      </c>
      <c r="Q201" s="151">
        <v>302448</v>
      </c>
      <c r="R201" s="151">
        <v>7</v>
      </c>
      <c r="S201" s="151">
        <v>222</v>
      </c>
      <c r="T201" s="151">
        <v>1350</v>
      </c>
      <c r="U201" s="151">
        <v>299700</v>
      </c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</row>
    <row r="202" spans="1:41" x14ac:dyDescent="0.2">
      <c r="A202" s="83">
        <v>36032</v>
      </c>
      <c r="B202" s="151">
        <v>2</v>
      </c>
      <c r="C202" s="151">
        <v>98</v>
      </c>
      <c r="D202" s="151">
        <v>1540</v>
      </c>
      <c r="E202" s="151">
        <v>150920</v>
      </c>
      <c r="F202" s="151">
        <v>25</v>
      </c>
      <c r="G202" s="151">
        <v>140</v>
      </c>
      <c r="H202" s="151">
        <v>1420</v>
      </c>
      <c r="I202" s="151">
        <v>198800</v>
      </c>
      <c r="J202" s="151">
        <v>20</v>
      </c>
      <c r="K202" s="151">
        <v>179</v>
      </c>
      <c r="L202" s="151">
        <v>1320</v>
      </c>
      <c r="M202" s="151">
        <v>236280</v>
      </c>
      <c r="N202" s="151">
        <v>85</v>
      </c>
      <c r="O202" s="151">
        <v>196</v>
      </c>
      <c r="P202" s="151">
        <v>1359</v>
      </c>
      <c r="Q202" s="151">
        <v>265968</v>
      </c>
      <c r="R202" s="151">
        <v>20</v>
      </c>
      <c r="S202" s="151">
        <v>235</v>
      </c>
      <c r="T202" s="151">
        <v>1320</v>
      </c>
      <c r="U202" s="151">
        <v>309540</v>
      </c>
      <c r="V202" s="151"/>
      <c r="W202" s="151"/>
      <c r="X202" s="151"/>
      <c r="Y202" s="151"/>
      <c r="Z202" s="151">
        <v>13</v>
      </c>
      <c r="AA202" s="151">
        <v>296</v>
      </c>
      <c r="AB202" s="151">
        <v>1285</v>
      </c>
      <c r="AC202" s="151">
        <v>380360</v>
      </c>
      <c r="AD202" s="151">
        <v>13</v>
      </c>
      <c r="AE202" s="151">
        <v>354</v>
      </c>
      <c r="AF202" s="151">
        <v>1321</v>
      </c>
      <c r="AG202" s="151">
        <v>466797</v>
      </c>
      <c r="AH202" s="151"/>
      <c r="AI202" s="151"/>
      <c r="AJ202" s="151"/>
      <c r="AK202" s="151"/>
      <c r="AL202" s="151"/>
      <c r="AM202" s="151"/>
      <c r="AN202" s="151"/>
      <c r="AO202" s="151"/>
    </row>
    <row r="203" spans="1:41" x14ac:dyDescent="0.2">
      <c r="A203" s="83">
        <v>36033</v>
      </c>
      <c r="B203" s="151"/>
      <c r="C203" s="151"/>
      <c r="D203" s="151"/>
      <c r="E203" s="151"/>
      <c r="F203" s="151"/>
      <c r="G203" s="151"/>
      <c r="H203" s="151"/>
      <c r="I203" s="151"/>
      <c r="J203" s="151">
        <v>6</v>
      </c>
      <c r="K203" s="151">
        <v>174</v>
      </c>
      <c r="L203" s="151">
        <v>1320</v>
      </c>
      <c r="M203" s="151">
        <v>229680</v>
      </c>
      <c r="N203" s="151">
        <v>40</v>
      </c>
      <c r="O203" s="151">
        <v>193</v>
      </c>
      <c r="P203" s="151">
        <v>1355</v>
      </c>
      <c r="Q203" s="151">
        <v>260838</v>
      </c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151"/>
      <c r="AO203" s="151"/>
    </row>
    <row r="204" spans="1:41" x14ac:dyDescent="0.2">
      <c r="A204" s="83">
        <v>36034</v>
      </c>
      <c r="B204" s="151"/>
      <c r="C204" s="151"/>
      <c r="D204" s="151"/>
      <c r="E204" s="151"/>
      <c r="F204" s="151">
        <v>53</v>
      </c>
      <c r="G204" s="151">
        <v>140</v>
      </c>
      <c r="H204" s="151">
        <v>1400</v>
      </c>
      <c r="I204" s="151">
        <v>196000</v>
      </c>
      <c r="J204" s="151"/>
      <c r="K204" s="151"/>
      <c r="L204" s="151"/>
      <c r="M204" s="151"/>
      <c r="N204" s="151">
        <v>18</v>
      </c>
      <c r="O204" s="151">
        <v>220</v>
      </c>
      <c r="P204" s="151">
        <v>1450</v>
      </c>
      <c r="Q204" s="151">
        <v>319000</v>
      </c>
      <c r="R204" s="151">
        <v>10</v>
      </c>
      <c r="S204" s="151">
        <v>232</v>
      </c>
      <c r="T204" s="151">
        <v>1330</v>
      </c>
      <c r="U204" s="151">
        <v>308560</v>
      </c>
      <c r="V204" s="151">
        <v>8</v>
      </c>
      <c r="W204" s="151">
        <v>261</v>
      </c>
      <c r="X204" s="151">
        <v>1290</v>
      </c>
      <c r="Y204" s="151">
        <v>336690</v>
      </c>
      <c r="Z204" s="151"/>
      <c r="AA204" s="151"/>
      <c r="AB204" s="151"/>
      <c r="AC204" s="151"/>
      <c r="AD204" s="151"/>
      <c r="AE204" s="151"/>
      <c r="AF204" s="151"/>
      <c r="AG204" s="151"/>
      <c r="AH204" s="151">
        <v>6</v>
      </c>
      <c r="AI204" s="151">
        <v>357</v>
      </c>
      <c r="AJ204" s="151">
        <v>1250</v>
      </c>
      <c r="AK204" s="151">
        <v>445625</v>
      </c>
      <c r="AL204" s="151"/>
      <c r="AM204" s="151"/>
      <c r="AN204" s="151"/>
      <c r="AO204" s="151"/>
    </row>
    <row r="205" spans="1:41" x14ac:dyDescent="0.2">
      <c r="A205" s="83">
        <v>36035</v>
      </c>
      <c r="B205" s="151">
        <v>4</v>
      </c>
      <c r="C205" s="151">
        <v>121</v>
      </c>
      <c r="D205" s="151">
        <v>1390</v>
      </c>
      <c r="E205" s="151">
        <v>168190</v>
      </c>
      <c r="F205" s="151"/>
      <c r="G205" s="151"/>
      <c r="H205" s="151"/>
      <c r="I205" s="151"/>
      <c r="J205" s="151">
        <v>18</v>
      </c>
      <c r="K205" s="151">
        <v>163</v>
      </c>
      <c r="L205" s="151">
        <v>1340</v>
      </c>
      <c r="M205" s="151">
        <v>218420</v>
      </c>
      <c r="N205" s="151">
        <v>8</v>
      </c>
      <c r="O205" s="151">
        <v>196</v>
      </c>
      <c r="P205" s="151">
        <v>1340</v>
      </c>
      <c r="Q205" s="151">
        <v>262640</v>
      </c>
      <c r="R205" s="151">
        <v>4</v>
      </c>
      <c r="S205" s="151">
        <v>238</v>
      </c>
      <c r="T205" s="151">
        <v>1200</v>
      </c>
      <c r="U205" s="151">
        <v>285600</v>
      </c>
      <c r="V205" s="151">
        <v>7</v>
      </c>
      <c r="W205" s="151">
        <v>297</v>
      </c>
      <c r="X205" s="151">
        <v>1320</v>
      </c>
      <c r="Y205" s="151">
        <v>392040</v>
      </c>
      <c r="Z205" s="151"/>
      <c r="AA205" s="151"/>
      <c r="AB205" s="151"/>
      <c r="AC205" s="151"/>
      <c r="AD205" s="151"/>
      <c r="AE205" s="151"/>
      <c r="AF205" s="151"/>
      <c r="AG205" s="151"/>
      <c r="AH205" s="151">
        <v>6</v>
      </c>
      <c r="AI205" s="151">
        <v>410</v>
      </c>
      <c r="AJ205" s="151">
        <v>1205</v>
      </c>
      <c r="AK205" s="151">
        <v>494050</v>
      </c>
      <c r="AL205" s="151"/>
      <c r="AM205" s="151"/>
      <c r="AN205" s="151"/>
      <c r="AO205" s="151"/>
    </row>
    <row r="206" spans="1:41" x14ac:dyDescent="0.2">
      <c r="A206" s="83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</row>
    <row r="207" spans="1:41" x14ac:dyDescent="0.2">
      <c r="A207" s="83">
        <v>36039</v>
      </c>
      <c r="B207" s="151">
        <v>1</v>
      </c>
      <c r="C207" s="151">
        <v>124</v>
      </c>
      <c r="D207" s="151">
        <v>1320</v>
      </c>
      <c r="E207" s="151">
        <v>163680</v>
      </c>
      <c r="F207" s="151">
        <v>39</v>
      </c>
      <c r="G207" s="151">
        <v>145</v>
      </c>
      <c r="H207" s="151">
        <v>1440</v>
      </c>
      <c r="I207" s="151">
        <v>208800</v>
      </c>
      <c r="J207" s="151">
        <v>25</v>
      </c>
      <c r="K207" s="151">
        <v>158</v>
      </c>
      <c r="L207" s="151">
        <v>1380</v>
      </c>
      <c r="M207" s="151">
        <v>218040</v>
      </c>
      <c r="N207" s="151">
        <v>27</v>
      </c>
      <c r="O207" s="151">
        <v>218</v>
      </c>
      <c r="P207" s="151">
        <v>1295</v>
      </c>
      <c r="Q207" s="151">
        <v>281663</v>
      </c>
      <c r="R207" s="151">
        <v>69</v>
      </c>
      <c r="S207" s="151">
        <v>230</v>
      </c>
      <c r="T207" s="151">
        <v>1343</v>
      </c>
      <c r="U207" s="151">
        <v>308439</v>
      </c>
      <c r="V207" s="151">
        <v>21</v>
      </c>
      <c r="W207" s="151">
        <v>353</v>
      </c>
      <c r="X207" s="151">
        <v>1330</v>
      </c>
      <c r="Y207" s="151">
        <v>336490</v>
      </c>
      <c r="Z207" s="151">
        <v>29</v>
      </c>
      <c r="AA207" s="151">
        <v>310</v>
      </c>
      <c r="AB207" s="151">
        <v>1275</v>
      </c>
      <c r="AC207" s="151">
        <v>395250</v>
      </c>
      <c r="AD207" s="151"/>
      <c r="AE207" s="151"/>
      <c r="AF207" s="151"/>
      <c r="AG207" s="151"/>
      <c r="AH207" s="151"/>
      <c r="AI207" s="151"/>
      <c r="AJ207" s="151"/>
      <c r="AK207" s="151"/>
      <c r="AL207" s="151"/>
      <c r="AM207" s="151"/>
      <c r="AN207" s="151"/>
      <c r="AO207" s="151"/>
    </row>
    <row r="208" spans="1:41" x14ac:dyDescent="0.2">
      <c r="A208" s="83">
        <v>36040</v>
      </c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>
        <v>5</v>
      </c>
      <c r="S208" s="151">
        <v>231</v>
      </c>
      <c r="T208" s="151">
        <v>1590</v>
      </c>
      <c r="U208" s="151">
        <v>367290</v>
      </c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  <c r="AI208" s="151"/>
      <c r="AJ208" s="151"/>
      <c r="AK208" s="151"/>
      <c r="AL208" s="151"/>
      <c r="AM208" s="151"/>
      <c r="AN208" s="151"/>
      <c r="AO208" s="151"/>
    </row>
    <row r="209" spans="1:41" x14ac:dyDescent="0.2">
      <c r="A209" s="83">
        <v>36041</v>
      </c>
      <c r="B209" s="151"/>
      <c r="C209" s="151"/>
      <c r="D209" s="151"/>
      <c r="E209" s="151"/>
      <c r="F209" s="151">
        <v>1</v>
      </c>
      <c r="G209" s="151">
        <v>130</v>
      </c>
      <c r="H209" s="151">
        <v>1290</v>
      </c>
      <c r="I209" s="151">
        <v>167700</v>
      </c>
      <c r="J209" s="151"/>
      <c r="K209" s="151"/>
      <c r="L209" s="151"/>
      <c r="M209" s="151"/>
      <c r="N209" s="151">
        <v>39</v>
      </c>
      <c r="O209" s="151">
        <v>195</v>
      </c>
      <c r="P209" s="151">
        <v>1317</v>
      </c>
      <c r="Q209" s="151">
        <v>256750</v>
      </c>
      <c r="R209" s="151">
        <v>18</v>
      </c>
      <c r="S209" s="151">
        <v>234</v>
      </c>
      <c r="T209" s="151">
        <v>1290</v>
      </c>
      <c r="U209" s="151">
        <v>301860</v>
      </c>
      <c r="V209" s="151"/>
      <c r="W209" s="151"/>
      <c r="X209" s="151"/>
      <c r="Y209" s="151"/>
      <c r="Z209" s="151"/>
      <c r="AA209" s="151"/>
      <c r="AB209" s="151"/>
      <c r="AC209" s="151"/>
      <c r="AD209" s="151">
        <v>16</v>
      </c>
      <c r="AE209" s="151">
        <v>346</v>
      </c>
      <c r="AF209" s="151">
        <v>1300</v>
      </c>
      <c r="AG209" s="151">
        <v>449800</v>
      </c>
      <c r="AH209" s="151"/>
      <c r="AI209" s="151"/>
      <c r="AJ209" s="151"/>
      <c r="AK209" s="151"/>
      <c r="AL209" s="151"/>
      <c r="AM209" s="151"/>
      <c r="AN209" s="151"/>
      <c r="AO209" s="151"/>
    </row>
    <row r="210" spans="1:41" x14ac:dyDescent="0.2">
      <c r="A210" s="83">
        <v>36042</v>
      </c>
      <c r="B210" s="151">
        <v>3</v>
      </c>
      <c r="C210" s="151">
        <v>95</v>
      </c>
      <c r="D210" s="151">
        <v>1590</v>
      </c>
      <c r="E210" s="151">
        <v>151050</v>
      </c>
      <c r="F210" s="151"/>
      <c r="G210" s="151"/>
      <c r="H210" s="151"/>
      <c r="I210" s="151"/>
      <c r="J210" s="151">
        <v>50</v>
      </c>
      <c r="K210" s="151">
        <v>165</v>
      </c>
      <c r="L210" s="151">
        <v>1365</v>
      </c>
      <c r="M210" s="151">
        <v>225225</v>
      </c>
      <c r="N210" s="151">
        <v>6</v>
      </c>
      <c r="O210" s="151">
        <v>202</v>
      </c>
      <c r="P210" s="151">
        <v>1277</v>
      </c>
      <c r="Q210" s="151">
        <v>258312</v>
      </c>
      <c r="R210" s="151">
        <v>4</v>
      </c>
      <c r="S210" s="151">
        <v>228</v>
      </c>
      <c r="T210" s="151">
        <v>1280</v>
      </c>
      <c r="U210" s="151">
        <v>291840</v>
      </c>
      <c r="V210" s="151"/>
      <c r="W210" s="151"/>
      <c r="X210" s="151"/>
      <c r="Y210" s="151"/>
      <c r="Z210" s="151"/>
      <c r="AA210" s="151"/>
      <c r="AB210" s="151"/>
      <c r="AC210" s="151"/>
      <c r="AD210" s="151">
        <v>17</v>
      </c>
      <c r="AE210" s="151">
        <v>352</v>
      </c>
      <c r="AF210" s="151">
        <v>1260</v>
      </c>
      <c r="AG210" s="151">
        <v>443520</v>
      </c>
      <c r="AH210" s="151"/>
      <c r="AI210" s="151"/>
      <c r="AJ210" s="151"/>
      <c r="AK210" s="151"/>
      <c r="AL210" s="151"/>
      <c r="AM210" s="151"/>
      <c r="AN210" s="151"/>
      <c r="AO210" s="151"/>
    </row>
    <row r="211" spans="1:41" x14ac:dyDescent="0.2">
      <c r="A211" s="83">
        <v>36046</v>
      </c>
      <c r="B211" s="151"/>
      <c r="C211" s="151"/>
      <c r="D211" s="151"/>
      <c r="E211" s="151"/>
      <c r="F211" s="151">
        <v>3</v>
      </c>
      <c r="G211" s="151">
        <v>144</v>
      </c>
      <c r="H211" s="151">
        <v>1450</v>
      </c>
      <c r="I211" s="151">
        <v>208800</v>
      </c>
      <c r="J211" s="151"/>
      <c r="K211" s="151"/>
      <c r="L211" s="151"/>
      <c r="M211" s="151"/>
      <c r="N211" s="151">
        <v>38</v>
      </c>
      <c r="O211" s="151">
        <v>200</v>
      </c>
      <c r="P211" s="151">
        <v>1380</v>
      </c>
      <c r="Q211" s="151">
        <v>276020</v>
      </c>
      <c r="R211" s="151"/>
      <c r="S211" s="151"/>
      <c r="T211" s="151"/>
      <c r="U211" s="151"/>
      <c r="V211" s="151">
        <v>5</v>
      </c>
      <c r="W211" s="151">
        <v>266</v>
      </c>
      <c r="X211" s="151">
        <v>1280</v>
      </c>
      <c r="Y211" s="151">
        <v>340480</v>
      </c>
      <c r="Z211" s="151"/>
      <c r="AA211" s="151"/>
      <c r="AB211" s="151"/>
      <c r="AC211" s="151"/>
      <c r="AD211" s="151">
        <v>5</v>
      </c>
      <c r="AE211" s="151">
        <v>344</v>
      </c>
      <c r="AF211" s="151">
        <v>1310</v>
      </c>
      <c r="AG211" s="151">
        <v>450640</v>
      </c>
      <c r="AH211" s="151"/>
      <c r="AI211" s="151"/>
      <c r="AJ211" s="151"/>
      <c r="AK211" s="151"/>
      <c r="AL211" s="151"/>
      <c r="AM211" s="151"/>
      <c r="AN211" s="151"/>
      <c r="AO211" s="151"/>
    </row>
    <row r="212" spans="1:41" x14ac:dyDescent="0.2">
      <c r="A212" s="83">
        <v>36047</v>
      </c>
      <c r="B212" s="151">
        <v>1</v>
      </c>
      <c r="C212" s="151">
        <v>116</v>
      </c>
      <c r="D212" s="151">
        <v>1440</v>
      </c>
      <c r="E212" s="151">
        <v>167040</v>
      </c>
      <c r="F212" s="151">
        <v>4</v>
      </c>
      <c r="G212" s="151">
        <v>145</v>
      </c>
      <c r="H212" s="151">
        <v>1365</v>
      </c>
      <c r="I212" s="151">
        <v>197243</v>
      </c>
      <c r="J212" s="151"/>
      <c r="K212" s="151"/>
      <c r="L212" s="151"/>
      <c r="M212" s="151"/>
      <c r="N212" s="151">
        <v>32</v>
      </c>
      <c r="O212" s="151">
        <v>187</v>
      </c>
      <c r="P212" s="151">
        <v>1323</v>
      </c>
      <c r="Q212" s="151">
        <v>247904</v>
      </c>
      <c r="R212" s="151"/>
      <c r="S212" s="151"/>
      <c r="T212" s="151"/>
      <c r="U212" s="151"/>
      <c r="V212" s="151"/>
      <c r="W212" s="151"/>
      <c r="X212" s="151"/>
      <c r="Y212" s="151"/>
      <c r="Z212" s="151">
        <v>14</v>
      </c>
      <c r="AA212" s="151">
        <v>330</v>
      </c>
      <c r="AB212" s="151">
        <v>1290</v>
      </c>
      <c r="AC212" s="151">
        <v>425700</v>
      </c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</row>
    <row r="213" spans="1:41" x14ac:dyDescent="0.2">
      <c r="A213" s="83">
        <v>36048</v>
      </c>
      <c r="B213" s="151"/>
      <c r="C213" s="151"/>
      <c r="D213" s="151"/>
      <c r="E213" s="151"/>
      <c r="F213" s="151"/>
      <c r="G213" s="151"/>
      <c r="H213" s="151"/>
      <c r="I213" s="151"/>
      <c r="J213" s="151">
        <v>5</v>
      </c>
      <c r="K213" s="151">
        <v>163</v>
      </c>
      <c r="L213" s="151">
        <v>820</v>
      </c>
      <c r="M213" s="151">
        <v>133660</v>
      </c>
      <c r="N213" s="151">
        <v>13</v>
      </c>
      <c r="O213" s="151">
        <v>185</v>
      </c>
      <c r="P213" s="151">
        <v>1330</v>
      </c>
      <c r="Q213" s="151">
        <v>246050</v>
      </c>
      <c r="R213" s="151">
        <v>23</v>
      </c>
      <c r="S213" s="151">
        <v>237</v>
      </c>
      <c r="T213" s="151">
        <v>1280</v>
      </c>
      <c r="U213" s="151">
        <v>303660</v>
      </c>
      <c r="V213" s="151">
        <v>17</v>
      </c>
      <c r="W213" s="151">
        <v>266</v>
      </c>
      <c r="X213" s="151">
        <v>1290</v>
      </c>
      <c r="Y213" s="151">
        <v>342495</v>
      </c>
      <c r="Z213" s="151"/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1"/>
      <c r="AN213" s="151"/>
      <c r="AO213" s="151"/>
    </row>
    <row r="214" spans="1:41" x14ac:dyDescent="0.2">
      <c r="A214" s="83">
        <v>36049</v>
      </c>
      <c r="B214" s="151">
        <v>1</v>
      </c>
      <c r="C214" s="151">
        <v>114</v>
      </c>
      <c r="D214" s="151">
        <v>1360</v>
      </c>
      <c r="E214" s="151">
        <v>155040</v>
      </c>
      <c r="F214" s="151">
        <v>5</v>
      </c>
      <c r="G214" s="151">
        <v>136</v>
      </c>
      <c r="H214" s="151">
        <v>1360</v>
      </c>
      <c r="I214" s="151">
        <v>184960</v>
      </c>
      <c r="J214" s="151">
        <v>10</v>
      </c>
      <c r="K214" s="151">
        <v>156</v>
      </c>
      <c r="L214" s="151">
        <v>1400</v>
      </c>
      <c r="M214" s="151">
        <v>218400</v>
      </c>
      <c r="N214" s="151">
        <v>24</v>
      </c>
      <c r="O214" s="151">
        <v>193</v>
      </c>
      <c r="P214" s="151">
        <v>1310</v>
      </c>
      <c r="Q214" s="151">
        <v>252830</v>
      </c>
      <c r="R214" s="151"/>
      <c r="S214" s="151"/>
      <c r="T214" s="151"/>
      <c r="U214" s="151"/>
      <c r="V214" s="151">
        <v>11</v>
      </c>
      <c r="W214" s="151">
        <v>258</v>
      </c>
      <c r="X214" s="151">
        <v>1300</v>
      </c>
      <c r="Y214" s="151">
        <v>335400</v>
      </c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151"/>
      <c r="AO214" s="151"/>
    </row>
    <row r="215" spans="1:41" x14ac:dyDescent="0.2">
      <c r="A215" s="83">
        <v>36053</v>
      </c>
      <c r="B215" s="151"/>
      <c r="C215" s="151"/>
      <c r="D215" s="151"/>
      <c r="E215" s="151"/>
      <c r="F215" s="151">
        <v>8</v>
      </c>
      <c r="G215" s="151">
        <v>140</v>
      </c>
      <c r="H215" s="151">
        <v>1400</v>
      </c>
      <c r="I215" s="151">
        <v>196000</v>
      </c>
      <c r="J215" s="151"/>
      <c r="K215" s="151"/>
      <c r="L215" s="151"/>
      <c r="M215" s="151"/>
      <c r="N215" s="151"/>
      <c r="O215" s="151"/>
      <c r="P215" s="151"/>
      <c r="Q215" s="151"/>
      <c r="R215" s="151">
        <v>35</v>
      </c>
      <c r="S215" s="151">
        <v>231</v>
      </c>
      <c r="T215" s="151">
        <v>1328</v>
      </c>
      <c r="U215" s="151">
        <v>306653</v>
      </c>
      <c r="V215" s="151">
        <v>51</v>
      </c>
      <c r="W215" s="151">
        <v>261</v>
      </c>
      <c r="X215" s="151">
        <v>1350</v>
      </c>
      <c r="Y215" s="151">
        <v>351900</v>
      </c>
      <c r="Z215" s="151"/>
      <c r="AA215" s="151"/>
      <c r="AB215" s="151"/>
      <c r="AC215" s="151"/>
      <c r="AD215" s="151">
        <v>2</v>
      </c>
      <c r="AE215" s="151">
        <v>342</v>
      </c>
      <c r="AF215" s="151">
        <v>1290</v>
      </c>
      <c r="AG215" s="151">
        <v>441180</v>
      </c>
      <c r="AH215" s="151"/>
      <c r="AI215" s="151"/>
      <c r="AJ215" s="151"/>
      <c r="AK215" s="151"/>
      <c r="AL215" s="151"/>
      <c r="AM215" s="151"/>
      <c r="AN215" s="151"/>
      <c r="AO215" s="151"/>
    </row>
    <row r="216" spans="1:41" x14ac:dyDescent="0.2">
      <c r="A216" s="83">
        <v>36054</v>
      </c>
      <c r="B216" s="151"/>
      <c r="C216" s="151"/>
      <c r="D216" s="151"/>
      <c r="E216" s="151"/>
      <c r="F216" s="151">
        <v>6</v>
      </c>
      <c r="G216" s="151">
        <v>140</v>
      </c>
      <c r="H216" s="151">
        <v>1313</v>
      </c>
      <c r="I216" s="151">
        <v>183664</v>
      </c>
      <c r="J216" s="151">
        <v>1</v>
      </c>
      <c r="K216" s="151">
        <v>168</v>
      </c>
      <c r="L216" s="151">
        <v>1300</v>
      </c>
      <c r="M216" s="151">
        <v>218400</v>
      </c>
      <c r="N216" s="151">
        <v>63</v>
      </c>
      <c r="O216" s="151">
        <v>207</v>
      </c>
      <c r="P216" s="151">
        <v>1303</v>
      </c>
      <c r="Q216" s="151">
        <v>270007</v>
      </c>
      <c r="R216" s="151">
        <v>20</v>
      </c>
      <c r="S216" s="151">
        <v>226</v>
      </c>
      <c r="T216" s="151">
        <v>1330</v>
      </c>
      <c r="U216" s="151">
        <v>300580</v>
      </c>
      <c r="V216" s="151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  <c r="AI216" s="151"/>
      <c r="AJ216" s="151"/>
      <c r="AK216" s="151"/>
      <c r="AL216" s="151"/>
      <c r="AM216" s="151"/>
      <c r="AN216" s="151"/>
      <c r="AO216" s="151"/>
    </row>
    <row r="217" spans="1:41" x14ac:dyDescent="0.2">
      <c r="A217" s="83">
        <v>36055</v>
      </c>
      <c r="B217" s="151">
        <v>7</v>
      </c>
      <c r="C217" s="151">
        <v>127</v>
      </c>
      <c r="D217" s="151">
        <v>1320</v>
      </c>
      <c r="E217" s="151">
        <v>167640</v>
      </c>
      <c r="F217" s="151">
        <v>3</v>
      </c>
      <c r="G217" s="151">
        <v>137</v>
      </c>
      <c r="H217" s="151">
        <v>1320</v>
      </c>
      <c r="I217" s="151">
        <v>180840</v>
      </c>
      <c r="J217" s="151">
        <v>11</v>
      </c>
      <c r="K217" s="151">
        <v>167</v>
      </c>
      <c r="L217" s="151">
        <v>1320</v>
      </c>
      <c r="M217" s="151">
        <v>220440</v>
      </c>
      <c r="N217" s="151">
        <v>40</v>
      </c>
      <c r="O217" s="151">
        <v>207</v>
      </c>
      <c r="P217" s="151">
        <v>1300</v>
      </c>
      <c r="Q217" s="151">
        <v>269100</v>
      </c>
      <c r="R217" s="151"/>
      <c r="S217" s="151"/>
      <c r="T217" s="151"/>
      <c r="U217" s="151"/>
      <c r="V217" s="151"/>
      <c r="W217" s="151"/>
      <c r="X217" s="151"/>
      <c r="Y217" s="151"/>
      <c r="Z217" s="151">
        <v>3</v>
      </c>
      <c r="AA217" s="151">
        <v>282</v>
      </c>
      <c r="AB217" s="151">
        <v>1250</v>
      </c>
      <c r="AC217" s="151">
        <v>352500</v>
      </c>
      <c r="AD217" s="151"/>
      <c r="AE217" s="151"/>
      <c r="AF217" s="151"/>
      <c r="AG217" s="151"/>
      <c r="AH217" s="151"/>
      <c r="AI217" s="151"/>
      <c r="AJ217" s="151"/>
      <c r="AK217" s="151"/>
      <c r="AL217" s="151"/>
      <c r="AM217" s="151"/>
      <c r="AN217" s="151"/>
      <c r="AO217" s="151"/>
    </row>
    <row r="218" spans="1:41" x14ac:dyDescent="0.2">
      <c r="A218" s="83">
        <v>36056</v>
      </c>
      <c r="B218" s="151"/>
      <c r="C218" s="151"/>
      <c r="D218" s="151"/>
      <c r="E218" s="151"/>
      <c r="F218" s="151">
        <v>18</v>
      </c>
      <c r="G218" s="151">
        <v>137</v>
      </c>
      <c r="H218" s="151">
        <v>1350</v>
      </c>
      <c r="I218" s="151">
        <v>184950</v>
      </c>
      <c r="J218" s="151">
        <v>3</v>
      </c>
      <c r="K218" s="151">
        <v>155</v>
      </c>
      <c r="L218" s="151">
        <v>1320</v>
      </c>
      <c r="M218" s="151">
        <v>204600</v>
      </c>
      <c r="N218" s="151">
        <v>13</v>
      </c>
      <c r="O218" s="151">
        <v>189</v>
      </c>
      <c r="P218" s="151">
        <v>1330</v>
      </c>
      <c r="Q218" s="151">
        <v>251370</v>
      </c>
      <c r="R218" s="151">
        <v>6</v>
      </c>
      <c r="S218" s="151">
        <v>232</v>
      </c>
      <c r="T218" s="151">
        <v>1310</v>
      </c>
      <c r="U218" s="151">
        <v>303920</v>
      </c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</row>
    <row r="219" spans="1:41" x14ac:dyDescent="0.2">
      <c r="A219" s="83">
        <v>36060</v>
      </c>
      <c r="B219" s="151">
        <v>51</v>
      </c>
      <c r="C219" s="151">
        <v>107</v>
      </c>
      <c r="D219" s="151">
        <v>1520</v>
      </c>
      <c r="E219" s="151">
        <v>161880</v>
      </c>
      <c r="F219" s="151">
        <v>20</v>
      </c>
      <c r="G219" s="151">
        <v>137</v>
      </c>
      <c r="H219" s="151">
        <v>1510</v>
      </c>
      <c r="I219" s="151">
        <v>206870</v>
      </c>
      <c r="J219" s="151">
        <v>43</v>
      </c>
      <c r="K219" s="151">
        <v>153</v>
      </c>
      <c r="L219" s="151">
        <v>1450</v>
      </c>
      <c r="M219" s="151">
        <v>221850</v>
      </c>
      <c r="N219" s="151">
        <v>21</v>
      </c>
      <c r="O219" s="151">
        <v>199</v>
      </c>
      <c r="P219" s="151">
        <v>1365</v>
      </c>
      <c r="Q219" s="151">
        <v>271635</v>
      </c>
      <c r="R219" s="151">
        <v>22</v>
      </c>
      <c r="S219" s="151">
        <v>234</v>
      </c>
      <c r="T219" s="151">
        <v>1380</v>
      </c>
      <c r="U219" s="151">
        <v>322230</v>
      </c>
      <c r="V219" s="151">
        <v>100</v>
      </c>
      <c r="W219" s="151">
        <v>292</v>
      </c>
      <c r="X219" s="151">
        <v>1318</v>
      </c>
      <c r="Y219" s="151">
        <v>384381</v>
      </c>
      <c r="Z219" s="151">
        <v>1</v>
      </c>
      <c r="AA219" s="151">
        <v>316</v>
      </c>
      <c r="AB219" s="151">
        <v>1310</v>
      </c>
      <c r="AC219" s="151">
        <v>413960</v>
      </c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</row>
    <row r="220" spans="1:41" x14ac:dyDescent="0.2">
      <c r="A220" s="83">
        <v>36061</v>
      </c>
      <c r="B220" s="151"/>
      <c r="C220" s="151"/>
      <c r="D220" s="151"/>
      <c r="E220" s="151"/>
      <c r="F220" s="151">
        <v>10</v>
      </c>
      <c r="G220" s="151">
        <v>134</v>
      </c>
      <c r="H220" s="151">
        <v>1510</v>
      </c>
      <c r="I220" s="151">
        <v>202340</v>
      </c>
      <c r="J220" s="151">
        <v>29</v>
      </c>
      <c r="K220" s="151">
        <v>158</v>
      </c>
      <c r="L220" s="151">
        <v>1465</v>
      </c>
      <c r="M220" s="151">
        <v>231470</v>
      </c>
      <c r="N220" s="151">
        <v>32</v>
      </c>
      <c r="O220" s="151">
        <v>190</v>
      </c>
      <c r="P220" s="151">
        <v>1355</v>
      </c>
      <c r="Q220" s="151">
        <v>257450</v>
      </c>
      <c r="R220" s="151">
        <v>41</v>
      </c>
      <c r="S220" s="151">
        <v>233</v>
      </c>
      <c r="T220" s="151">
        <v>1340</v>
      </c>
      <c r="U220" s="151">
        <v>311952</v>
      </c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</row>
    <row r="221" spans="1:41" x14ac:dyDescent="0.2">
      <c r="A221" s="83">
        <v>36062</v>
      </c>
      <c r="B221" s="151">
        <v>24</v>
      </c>
      <c r="C221" s="151">
        <v>107</v>
      </c>
      <c r="D221" s="151">
        <v>1490</v>
      </c>
      <c r="E221" s="151">
        <v>159430</v>
      </c>
      <c r="F221" s="151"/>
      <c r="G221" s="151"/>
      <c r="H221" s="151"/>
      <c r="I221" s="151"/>
      <c r="J221" s="151">
        <v>54</v>
      </c>
      <c r="K221" s="151">
        <v>164</v>
      </c>
      <c r="L221" s="151">
        <v>1443</v>
      </c>
      <c r="M221" s="151">
        <v>235849</v>
      </c>
      <c r="N221" s="151"/>
      <c r="O221" s="151"/>
      <c r="P221" s="151"/>
      <c r="Q221" s="151"/>
      <c r="R221" s="151"/>
      <c r="S221" s="151"/>
      <c r="T221" s="151"/>
      <c r="U221" s="151"/>
      <c r="V221" s="151">
        <v>17</v>
      </c>
      <c r="W221" s="151">
        <v>273</v>
      </c>
      <c r="X221" s="151">
        <v>1370</v>
      </c>
      <c r="Y221" s="151">
        <v>374010</v>
      </c>
      <c r="Z221" s="151">
        <v>1</v>
      </c>
      <c r="AA221" s="151">
        <v>300</v>
      </c>
      <c r="AB221" s="151">
        <v>1280</v>
      </c>
      <c r="AC221" s="151">
        <v>384020</v>
      </c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</row>
    <row r="222" spans="1:41" x14ac:dyDescent="0.2">
      <c r="A222" s="83">
        <v>36063</v>
      </c>
      <c r="B222" s="151">
        <v>1</v>
      </c>
      <c r="C222" s="151">
        <v>110</v>
      </c>
      <c r="D222" s="151">
        <v>1480</v>
      </c>
      <c r="E222" s="151">
        <v>162800</v>
      </c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>
        <v>24</v>
      </c>
      <c r="AE222" s="151">
        <v>328</v>
      </c>
      <c r="AF222" s="151">
        <v>1240</v>
      </c>
      <c r="AG222" s="151">
        <v>407133</v>
      </c>
      <c r="AH222" s="151"/>
      <c r="AI222" s="151"/>
      <c r="AJ222" s="151"/>
      <c r="AK222" s="151"/>
      <c r="AL222" s="151"/>
      <c r="AM222" s="151"/>
      <c r="AN222" s="151"/>
      <c r="AO222" s="151"/>
    </row>
    <row r="223" spans="1:41" x14ac:dyDescent="0.2">
      <c r="A223" s="83">
        <v>36067</v>
      </c>
      <c r="B223" s="151"/>
      <c r="C223" s="151"/>
      <c r="D223" s="151"/>
      <c r="E223" s="151"/>
      <c r="F223" s="151">
        <v>15</v>
      </c>
      <c r="G223" s="151">
        <v>141</v>
      </c>
      <c r="H223" s="151">
        <v>1440</v>
      </c>
      <c r="I223" s="151">
        <v>203040</v>
      </c>
      <c r="J223" s="151"/>
      <c r="K223" s="151"/>
      <c r="L223" s="151"/>
      <c r="M223" s="151"/>
      <c r="N223" s="151">
        <v>15</v>
      </c>
      <c r="O223" s="151">
        <v>188</v>
      </c>
      <c r="P223" s="151">
        <v>1380</v>
      </c>
      <c r="Q223" s="151">
        <v>259440</v>
      </c>
      <c r="R223" s="151">
        <v>19</v>
      </c>
      <c r="S223" s="151">
        <v>233</v>
      </c>
      <c r="T223" s="151">
        <v>1360</v>
      </c>
      <c r="U223" s="151">
        <v>316880</v>
      </c>
      <c r="V223" s="151"/>
      <c r="W223" s="151"/>
      <c r="X223" s="151"/>
      <c r="Y223" s="151"/>
      <c r="Z223" s="151">
        <v>3</v>
      </c>
      <c r="AA223" s="151">
        <v>312</v>
      </c>
      <c r="AB223" s="151">
        <v>1330</v>
      </c>
      <c r="AC223" s="151">
        <v>414960</v>
      </c>
      <c r="AD223" s="151">
        <v>16</v>
      </c>
      <c r="AE223" s="151">
        <v>380</v>
      </c>
      <c r="AF223" s="151">
        <v>1260</v>
      </c>
      <c r="AG223" s="151">
        <v>478800</v>
      </c>
      <c r="AH223" s="151"/>
      <c r="AI223" s="151"/>
      <c r="AJ223" s="151"/>
      <c r="AK223" s="151"/>
      <c r="AL223" s="151"/>
      <c r="AM223" s="151"/>
      <c r="AN223" s="151"/>
      <c r="AO223" s="151"/>
    </row>
    <row r="224" spans="1:41" x14ac:dyDescent="0.2">
      <c r="A224" s="83">
        <v>36068</v>
      </c>
      <c r="B224" s="151"/>
      <c r="C224" s="151"/>
      <c r="D224" s="151"/>
      <c r="E224" s="151"/>
      <c r="F224" s="151"/>
      <c r="G224" s="151"/>
      <c r="H224" s="151"/>
      <c r="I224" s="151"/>
      <c r="J224" s="151">
        <v>50</v>
      </c>
      <c r="K224" s="151">
        <v>169</v>
      </c>
      <c r="L224" s="151">
        <v>1457</v>
      </c>
      <c r="M224" s="151">
        <v>245691</v>
      </c>
      <c r="N224" s="151">
        <v>15</v>
      </c>
      <c r="O224" s="151">
        <v>194</v>
      </c>
      <c r="P224" s="151">
        <v>1360</v>
      </c>
      <c r="Q224" s="151">
        <v>263160</v>
      </c>
      <c r="R224" s="151"/>
      <c r="S224" s="151"/>
      <c r="T224" s="151"/>
      <c r="U224" s="151"/>
      <c r="V224" s="151">
        <v>12</v>
      </c>
      <c r="W224" s="151">
        <v>274</v>
      </c>
      <c r="X224" s="151">
        <v>1330</v>
      </c>
      <c r="Y224" s="151">
        <v>364420</v>
      </c>
      <c r="Z224" s="151">
        <v>15</v>
      </c>
      <c r="AA224" s="151">
        <v>292</v>
      </c>
      <c r="AB224" s="151">
        <v>1290</v>
      </c>
      <c r="AC224" s="151">
        <v>376860</v>
      </c>
      <c r="AD224" s="151"/>
      <c r="AE224" s="151"/>
      <c r="AF224" s="151"/>
      <c r="AG224" s="151"/>
      <c r="AH224" s="151"/>
      <c r="AI224" s="151"/>
      <c r="AJ224" s="151"/>
      <c r="AK224" s="151"/>
      <c r="AL224" s="151"/>
      <c r="AM224" s="151"/>
      <c r="AN224" s="151"/>
      <c r="AO224" s="151"/>
    </row>
    <row r="225" spans="1:41" x14ac:dyDescent="0.2">
      <c r="A225" s="83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  <c r="AD225" s="151"/>
      <c r="AE225" s="151"/>
      <c r="AF225" s="151"/>
      <c r="AG225" s="151"/>
      <c r="AH225" s="151"/>
      <c r="AI225" s="151"/>
      <c r="AJ225" s="151"/>
      <c r="AK225" s="151"/>
      <c r="AL225" s="151"/>
      <c r="AM225" s="151"/>
      <c r="AN225" s="151"/>
      <c r="AO225" s="151"/>
    </row>
    <row r="226" spans="1:41" x14ac:dyDescent="0.2">
      <c r="A226" s="153">
        <v>36069</v>
      </c>
      <c r="B226" s="151">
        <v>1</v>
      </c>
      <c r="C226" s="151">
        <v>104</v>
      </c>
      <c r="D226" s="151">
        <v>2290</v>
      </c>
      <c r="E226" s="151">
        <v>238160</v>
      </c>
      <c r="F226" s="151">
        <v>35</v>
      </c>
      <c r="G226" s="151">
        <v>146</v>
      </c>
      <c r="H226" s="151">
        <v>1585</v>
      </c>
      <c r="I226" s="151">
        <v>231410</v>
      </c>
      <c r="J226" s="151">
        <v>6</v>
      </c>
      <c r="K226" s="151">
        <v>153</v>
      </c>
      <c r="L226" s="151">
        <v>1590</v>
      </c>
      <c r="M226" s="151">
        <v>243270</v>
      </c>
      <c r="N226" s="151"/>
      <c r="O226" s="151"/>
      <c r="P226" s="151"/>
      <c r="Q226" s="151"/>
      <c r="R226" s="151">
        <v>7</v>
      </c>
      <c r="S226" s="151">
        <v>236</v>
      </c>
      <c r="T226" s="151">
        <v>1360</v>
      </c>
      <c r="U226" s="151">
        <v>320960</v>
      </c>
      <c r="V226" s="151">
        <v>7</v>
      </c>
      <c r="W226" s="151">
        <v>264</v>
      </c>
      <c r="X226" s="151">
        <v>1540</v>
      </c>
      <c r="Y226" s="151">
        <v>406560</v>
      </c>
      <c r="Z226" s="151">
        <v>1</v>
      </c>
      <c r="AA226" s="151">
        <v>322</v>
      </c>
      <c r="AB226" s="151">
        <v>1250</v>
      </c>
      <c r="AC226" s="151">
        <v>402000</v>
      </c>
      <c r="AD226" s="151">
        <v>1</v>
      </c>
      <c r="AE226" s="151">
        <v>332</v>
      </c>
      <c r="AF226" s="151">
        <v>1210</v>
      </c>
      <c r="AG226" s="151">
        <v>401720</v>
      </c>
      <c r="AH226" s="151"/>
      <c r="AI226" s="151"/>
      <c r="AJ226" s="151"/>
      <c r="AK226" s="151"/>
      <c r="AL226" s="151"/>
      <c r="AM226" s="151"/>
      <c r="AN226" s="151"/>
      <c r="AO226" s="151"/>
    </row>
    <row r="227" spans="1:41" x14ac:dyDescent="0.2">
      <c r="A227" s="153">
        <v>36070</v>
      </c>
      <c r="B227" s="151"/>
      <c r="C227" s="151"/>
      <c r="D227" s="151"/>
      <c r="E227" s="151"/>
      <c r="F227" s="151"/>
      <c r="G227" s="151"/>
      <c r="H227" s="151"/>
      <c r="I227" s="151"/>
      <c r="J227" s="151">
        <v>48</v>
      </c>
      <c r="K227" s="151">
        <v>183</v>
      </c>
      <c r="L227" s="151">
        <v>1450</v>
      </c>
      <c r="M227" s="151">
        <v>265350</v>
      </c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</row>
    <row r="228" spans="1:41" x14ac:dyDescent="0.2">
      <c r="A228" s="83">
        <v>36074</v>
      </c>
      <c r="B228" s="151">
        <v>3</v>
      </c>
      <c r="C228" s="151">
        <v>121</v>
      </c>
      <c r="D228" s="151">
        <v>1390</v>
      </c>
      <c r="E228" s="151">
        <v>168290</v>
      </c>
      <c r="F228" s="151"/>
      <c r="G228" s="151"/>
      <c r="H228" s="151"/>
      <c r="I228" s="151"/>
      <c r="J228" s="151">
        <v>15</v>
      </c>
      <c r="K228" s="151">
        <v>166</v>
      </c>
      <c r="L228" s="151">
        <v>1397</v>
      </c>
      <c r="M228" s="151">
        <v>232312</v>
      </c>
      <c r="N228" s="151">
        <v>70</v>
      </c>
      <c r="O228" s="151">
        <v>199</v>
      </c>
      <c r="P228" s="151">
        <v>1344</v>
      </c>
      <c r="Q228" s="151">
        <v>267321</v>
      </c>
      <c r="R228" s="151">
        <v>5</v>
      </c>
      <c r="S228" s="151">
        <v>228</v>
      </c>
      <c r="T228" s="151">
        <v>1250</v>
      </c>
      <c r="U228" s="151">
        <v>285000</v>
      </c>
      <c r="V228" s="151">
        <v>35</v>
      </c>
      <c r="W228" s="151">
        <v>264</v>
      </c>
      <c r="X228" s="151">
        <v>1313</v>
      </c>
      <c r="Y228" s="151">
        <v>347158</v>
      </c>
      <c r="Z228" s="151">
        <v>12</v>
      </c>
      <c r="AA228" s="151">
        <v>284</v>
      </c>
      <c r="AB228" s="151">
        <v>1350</v>
      </c>
      <c r="AC228" s="151">
        <v>383400</v>
      </c>
      <c r="AD228" s="151">
        <v>4</v>
      </c>
      <c r="AE228" s="151">
        <v>341</v>
      </c>
      <c r="AF228" s="151">
        <v>1260</v>
      </c>
      <c r="AG228" s="151">
        <v>429660</v>
      </c>
      <c r="AH228" s="151">
        <v>5</v>
      </c>
      <c r="AI228" s="151">
        <v>404</v>
      </c>
      <c r="AJ228" s="151">
        <v>1290</v>
      </c>
      <c r="AK228" s="151">
        <v>521160</v>
      </c>
      <c r="AL228" s="151"/>
      <c r="AM228" s="151"/>
      <c r="AN228" s="151"/>
      <c r="AO228" s="151"/>
    </row>
    <row r="229" spans="1:41" x14ac:dyDescent="0.2">
      <c r="A229" s="83">
        <v>36075</v>
      </c>
      <c r="B229" s="151">
        <v>3</v>
      </c>
      <c r="C229" s="151">
        <v>105</v>
      </c>
      <c r="D229" s="151">
        <v>1350</v>
      </c>
      <c r="E229" s="151">
        <v>135850</v>
      </c>
      <c r="F229" s="151"/>
      <c r="G229" s="151"/>
      <c r="H229" s="151"/>
      <c r="I229" s="151"/>
      <c r="J229" s="151"/>
      <c r="K229" s="151"/>
      <c r="L229" s="151"/>
      <c r="M229" s="151"/>
      <c r="N229" s="151">
        <v>21</v>
      </c>
      <c r="O229" s="151">
        <v>195</v>
      </c>
      <c r="P229" s="151">
        <v>1400</v>
      </c>
      <c r="Q229" s="151">
        <v>273000</v>
      </c>
      <c r="R229" s="151">
        <v>10</v>
      </c>
      <c r="S229" s="151">
        <v>236</v>
      </c>
      <c r="T229" s="151">
        <v>1260</v>
      </c>
      <c r="U229" s="151">
        <v>296730</v>
      </c>
      <c r="V229" s="151"/>
      <c r="W229" s="151"/>
      <c r="X229" s="151"/>
      <c r="Y229" s="151"/>
      <c r="Z229" s="151">
        <v>3</v>
      </c>
      <c r="AA229" s="151">
        <v>299</v>
      </c>
      <c r="AB229" s="151">
        <v>1130</v>
      </c>
      <c r="AC229" s="151">
        <v>337870</v>
      </c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</row>
    <row r="230" spans="1:41" x14ac:dyDescent="0.2">
      <c r="A230" s="83">
        <v>36076</v>
      </c>
      <c r="B230" s="151"/>
      <c r="C230" s="151"/>
      <c r="D230" s="151"/>
      <c r="E230" s="151"/>
      <c r="F230" s="151">
        <v>5</v>
      </c>
      <c r="G230" s="151">
        <v>140</v>
      </c>
      <c r="H230" s="151">
        <v>1380</v>
      </c>
      <c r="I230" s="151">
        <v>193200</v>
      </c>
      <c r="J230" s="151"/>
      <c r="K230" s="151"/>
      <c r="L230" s="151"/>
      <c r="M230" s="151"/>
      <c r="N230" s="151">
        <v>5</v>
      </c>
      <c r="O230" s="151">
        <v>200</v>
      </c>
      <c r="P230" s="151">
        <v>1310</v>
      </c>
      <c r="Q230" s="151">
        <v>262000</v>
      </c>
      <c r="R230" s="151">
        <v>4</v>
      </c>
      <c r="S230" s="151">
        <v>229</v>
      </c>
      <c r="T230" s="151">
        <v>1330</v>
      </c>
      <c r="U230" s="151">
        <v>304570</v>
      </c>
      <c r="V230" s="151"/>
      <c r="W230" s="151"/>
      <c r="X230" s="151"/>
      <c r="Y230" s="151"/>
      <c r="Z230" s="151">
        <v>1</v>
      </c>
      <c r="AA230" s="151">
        <v>314</v>
      </c>
      <c r="AB230" s="151">
        <v>1150</v>
      </c>
      <c r="AC230" s="151">
        <v>361250</v>
      </c>
      <c r="AD230" s="151"/>
      <c r="AE230" s="151"/>
      <c r="AF230" s="151"/>
      <c r="AG230" s="151"/>
      <c r="AH230" s="151"/>
      <c r="AI230" s="151"/>
      <c r="AJ230" s="151"/>
      <c r="AK230" s="151"/>
      <c r="AL230" s="151"/>
      <c r="AM230" s="151"/>
      <c r="AN230" s="151"/>
      <c r="AO230" s="151"/>
    </row>
    <row r="231" spans="1:41" x14ac:dyDescent="0.2">
      <c r="A231" s="83">
        <v>36081</v>
      </c>
      <c r="B231" s="151">
        <v>17</v>
      </c>
      <c r="C231" s="151">
        <v>112</v>
      </c>
      <c r="D231" s="151">
        <v>1430</v>
      </c>
      <c r="E231" s="151">
        <v>160160</v>
      </c>
      <c r="F231" s="151">
        <v>4</v>
      </c>
      <c r="G231" s="151">
        <v>146</v>
      </c>
      <c r="H231" s="151">
        <v>1510</v>
      </c>
      <c r="I231" s="151">
        <v>220460</v>
      </c>
      <c r="J231" s="151">
        <v>12</v>
      </c>
      <c r="K231" s="151">
        <v>161</v>
      </c>
      <c r="L231" s="151">
        <v>1490</v>
      </c>
      <c r="M231" s="151">
        <v>239890</v>
      </c>
      <c r="N231" s="151">
        <v>26</v>
      </c>
      <c r="O231" s="151">
        <v>189</v>
      </c>
      <c r="P231" s="151">
        <v>1337</v>
      </c>
      <c r="Q231" s="151">
        <v>252184</v>
      </c>
      <c r="R231" s="151">
        <v>19</v>
      </c>
      <c r="S231" s="151">
        <v>241</v>
      </c>
      <c r="T231" s="151">
        <v>1337</v>
      </c>
      <c r="U231" s="151">
        <v>322137</v>
      </c>
      <c r="V231" s="151"/>
      <c r="W231" s="151"/>
      <c r="X231" s="151"/>
      <c r="Y231" s="151"/>
      <c r="Z231" s="151"/>
      <c r="AA231" s="151"/>
      <c r="AB231" s="151"/>
      <c r="AC231" s="151"/>
      <c r="AD231" s="151">
        <v>4</v>
      </c>
      <c r="AE231" s="151">
        <v>346</v>
      </c>
      <c r="AF231" s="151">
        <v>1250</v>
      </c>
      <c r="AG231" s="151">
        <v>432500</v>
      </c>
      <c r="AH231" s="151"/>
      <c r="AI231" s="151"/>
      <c r="AJ231" s="151"/>
      <c r="AK231" s="151"/>
      <c r="AL231" s="151"/>
      <c r="AM231" s="151"/>
      <c r="AN231" s="151"/>
      <c r="AO231" s="151"/>
    </row>
    <row r="232" spans="1:41" x14ac:dyDescent="0.2">
      <c r="A232" s="83">
        <v>36082</v>
      </c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>
        <v>9</v>
      </c>
      <c r="O232" s="151">
        <v>191</v>
      </c>
      <c r="P232" s="151">
        <v>1310</v>
      </c>
      <c r="Q232" s="151">
        <v>250210</v>
      </c>
      <c r="R232" s="151"/>
      <c r="S232" s="151"/>
      <c r="T232" s="151"/>
      <c r="U232" s="151"/>
      <c r="V232" s="151">
        <v>13</v>
      </c>
      <c r="W232" s="151">
        <v>261</v>
      </c>
      <c r="X232" s="151">
        <v>1320</v>
      </c>
      <c r="Y232" s="151">
        <v>344520</v>
      </c>
      <c r="Z232" s="151">
        <v>4</v>
      </c>
      <c r="AA232" s="151">
        <v>336</v>
      </c>
      <c r="AB232" s="151">
        <v>1280</v>
      </c>
      <c r="AC232" s="151">
        <v>430080</v>
      </c>
      <c r="AD232" s="151"/>
      <c r="AE232" s="151"/>
      <c r="AF232" s="151"/>
      <c r="AG232" s="151"/>
      <c r="AH232" s="151"/>
      <c r="AI232" s="151"/>
      <c r="AJ232" s="151"/>
      <c r="AK232" s="151"/>
      <c r="AL232" s="151"/>
      <c r="AM232" s="151"/>
      <c r="AN232" s="151"/>
      <c r="AO232" s="151"/>
    </row>
    <row r="233" spans="1:41" x14ac:dyDescent="0.2">
      <c r="A233" s="83">
        <v>36083</v>
      </c>
      <c r="B233" s="151">
        <v>16</v>
      </c>
      <c r="C233" s="151">
        <v>133</v>
      </c>
      <c r="D233" s="151">
        <v>1490</v>
      </c>
      <c r="E233" s="151">
        <v>198170</v>
      </c>
      <c r="F233" s="151"/>
      <c r="G233" s="151"/>
      <c r="H233" s="151"/>
      <c r="I233" s="151"/>
      <c r="J233" s="151">
        <v>14</v>
      </c>
      <c r="K233" s="151">
        <v>169</v>
      </c>
      <c r="L233" s="151">
        <v>1450</v>
      </c>
      <c r="M233" s="151">
        <v>245050</v>
      </c>
      <c r="N233" s="151">
        <v>74</v>
      </c>
      <c r="O233" s="151">
        <v>198</v>
      </c>
      <c r="P233" s="151">
        <v>1383</v>
      </c>
      <c r="Q233" s="151">
        <v>274361</v>
      </c>
      <c r="R233" s="151">
        <v>51</v>
      </c>
      <c r="S233" s="151">
        <v>233</v>
      </c>
      <c r="T233" s="151">
        <v>1380</v>
      </c>
      <c r="U233" s="151">
        <v>321080</v>
      </c>
      <c r="V233" s="151">
        <v>11</v>
      </c>
      <c r="W233" s="151">
        <v>273</v>
      </c>
      <c r="X233" s="151">
        <v>1620</v>
      </c>
      <c r="Y233" s="151">
        <v>441450</v>
      </c>
      <c r="Z233" s="151">
        <v>18</v>
      </c>
      <c r="AA233" s="151">
        <v>308</v>
      </c>
      <c r="AB233" s="151">
        <v>1300</v>
      </c>
      <c r="AC233" s="151">
        <v>401288</v>
      </c>
      <c r="AD233" s="151"/>
      <c r="AE233" s="151"/>
      <c r="AF233" s="151"/>
      <c r="AG233" s="151"/>
      <c r="AH233" s="151"/>
      <c r="AI233" s="151"/>
      <c r="AJ233" s="151"/>
      <c r="AK233" s="151"/>
      <c r="AL233" s="151"/>
      <c r="AM233" s="151"/>
      <c r="AN233" s="151"/>
      <c r="AO233" s="151"/>
    </row>
    <row r="234" spans="1:41" x14ac:dyDescent="0.2">
      <c r="A234" s="83">
        <v>36084</v>
      </c>
      <c r="B234" s="151">
        <v>5</v>
      </c>
      <c r="C234" s="151">
        <v>112</v>
      </c>
      <c r="D234" s="151">
        <v>1400</v>
      </c>
      <c r="E234" s="151">
        <v>150800</v>
      </c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>
        <v>4</v>
      </c>
      <c r="AA234" s="151">
        <v>308</v>
      </c>
      <c r="AB234" s="151">
        <v>1270</v>
      </c>
      <c r="AC234" s="151">
        <v>391160</v>
      </c>
      <c r="AD234" s="151"/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151"/>
    </row>
    <row r="235" spans="1:41" x14ac:dyDescent="0.2">
      <c r="A235" s="83">
        <v>36088</v>
      </c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>
        <v>37</v>
      </c>
      <c r="O235" s="151">
        <v>200</v>
      </c>
      <c r="P235" s="151">
        <v>1370</v>
      </c>
      <c r="Q235" s="151">
        <v>273543</v>
      </c>
      <c r="R235" s="151">
        <v>1</v>
      </c>
      <c r="S235" s="151">
        <v>228</v>
      </c>
      <c r="T235" s="151">
        <v>1500</v>
      </c>
      <c r="U235" s="151">
        <v>342000</v>
      </c>
      <c r="V235" s="151">
        <v>32</v>
      </c>
      <c r="W235" s="151">
        <v>263</v>
      </c>
      <c r="X235" s="151">
        <v>1327</v>
      </c>
      <c r="Y235" s="151">
        <v>348471</v>
      </c>
      <c r="Z235" s="151">
        <v>8</v>
      </c>
      <c r="AA235" s="151">
        <v>324</v>
      </c>
      <c r="AB235" s="151">
        <v>1295</v>
      </c>
      <c r="AC235" s="151">
        <v>406630</v>
      </c>
      <c r="AD235" s="151">
        <v>10</v>
      </c>
      <c r="AE235" s="151">
        <v>355</v>
      </c>
      <c r="AF235" s="151">
        <v>1280</v>
      </c>
      <c r="AG235" s="151">
        <v>454400</v>
      </c>
      <c r="AH235" s="151"/>
      <c r="AI235" s="151"/>
      <c r="AJ235" s="151"/>
      <c r="AK235" s="151"/>
      <c r="AL235" s="151"/>
      <c r="AM235" s="151"/>
      <c r="AN235" s="151"/>
      <c r="AO235" s="151"/>
    </row>
    <row r="236" spans="1:41" x14ac:dyDescent="0.2">
      <c r="A236" s="83">
        <v>36089</v>
      </c>
      <c r="B236" s="151"/>
      <c r="C236" s="151"/>
      <c r="D236" s="151"/>
      <c r="E236" s="151"/>
      <c r="F236" s="151"/>
      <c r="G236" s="151"/>
      <c r="H236" s="151"/>
      <c r="I236" s="151"/>
      <c r="J236" s="151">
        <v>1</v>
      </c>
      <c r="K236" s="151">
        <v>206</v>
      </c>
      <c r="L236" s="151">
        <v>1290</v>
      </c>
      <c r="M236" s="151">
        <v>265740</v>
      </c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>
        <v>2</v>
      </c>
      <c r="AE236" s="151">
        <v>366</v>
      </c>
      <c r="AF236" s="151">
        <v>1260</v>
      </c>
      <c r="AG236" s="151">
        <v>461160</v>
      </c>
      <c r="AH236" s="151">
        <v>2</v>
      </c>
      <c r="AI236" s="151">
        <v>411</v>
      </c>
      <c r="AJ236" s="151">
        <v>1270</v>
      </c>
      <c r="AK236" s="151">
        <v>521970</v>
      </c>
      <c r="AL236" s="151"/>
      <c r="AM236" s="151"/>
      <c r="AN236" s="151"/>
      <c r="AO236" s="151"/>
    </row>
    <row r="237" spans="1:41" x14ac:dyDescent="0.2">
      <c r="A237" s="83">
        <v>36090</v>
      </c>
      <c r="B237" s="151">
        <v>15</v>
      </c>
      <c r="C237" s="151">
        <v>118</v>
      </c>
      <c r="D237" s="151">
        <v>1550</v>
      </c>
      <c r="E237" s="151">
        <v>182900</v>
      </c>
      <c r="F237" s="151"/>
      <c r="G237" s="151"/>
      <c r="H237" s="151"/>
      <c r="I237" s="151"/>
      <c r="J237" s="151">
        <v>10</v>
      </c>
      <c r="K237" s="151">
        <v>162</v>
      </c>
      <c r="L237" s="151">
        <v>1510</v>
      </c>
      <c r="M237" s="151">
        <v>244620</v>
      </c>
      <c r="N237" s="151">
        <v>33</v>
      </c>
      <c r="O237" s="151">
        <v>197</v>
      </c>
      <c r="P237" s="151">
        <v>1505</v>
      </c>
      <c r="Q237" s="151">
        <v>311453</v>
      </c>
      <c r="R237" s="151">
        <v>3</v>
      </c>
      <c r="S237" s="151">
        <v>232</v>
      </c>
      <c r="T237" s="151">
        <v>1325</v>
      </c>
      <c r="U237" s="151">
        <v>307400</v>
      </c>
      <c r="V237" s="151"/>
      <c r="W237" s="151"/>
      <c r="X237" s="151"/>
      <c r="Y237" s="151"/>
      <c r="Z237" s="151"/>
      <c r="AA237" s="151"/>
      <c r="AB237" s="151"/>
      <c r="AC237" s="151"/>
      <c r="AD237" s="151"/>
      <c r="AE237" s="151"/>
      <c r="AF237" s="151"/>
      <c r="AG237" s="151"/>
      <c r="AH237" s="151"/>
      <c r="AI237" s="151"/>
      <c r="AJ237" s="151"/>
      <c r="AK237" s="151"/>
      <c r="AL237" s="151"/>
      <c r="AM237" s="151"/>
      <c r="AN237" s="151"/>
      <c r="AO237" s="151"/>
    </row>
    <row r="238" spans="1:41" x14ac:dyDescent="0.2">
      <c r="A238" s="83">
        <v>36091</v>
      </c>
      <c r="B238" s="151"/>
      <c r="C238" s="151"/>
      <c r="D238" s="151"/>
      <c r="E238" s="151"/>
      <c r="F238" s="151"/>
      <c r="G238" s="151"/>
      <c r="H238" s="151"/>
      <c r="I238" s="151"/>
      <c r="J238" s="151">
        <v>12</v>
      </c>
      <c r="K238" s="151">
        <v>164</v>
      </c>
      <c r="L238" s="151">
        <v>1365</v>
      </c>
      <c r="M238" s="151">
        <v>223178</v>
      </c>
      <c r="N238" s="151"/>
      <c r="O238" s="151"/>
      <c r="P238" s="151"/>
      <c r="Q238" s="151"/>
      <c r="R238" s="151">
        <v>16</v>
      </c>
      <c r="S238" s="151">
        <v>237</v>
      </c>
      <c r="T238" s="151">
        <v>1355</v>
      </c>
      <c r="U238" s="151">
        <v>321135</v>
      </c>
      <c r="V238" s="151"/>
      <c r="W238" s="151"/>
      <c r="X238" s="151"/>
      <c r="Y238" s="151"/>
      <c r="Z238" s="151">
        <v>5</v>
      </c>
      <c r="AA238" s="151">
        <v>315</v>
      </c>
      <c r="AB238" s="151">
        <v>1270</v>
      </c>
      <c r="AC238" s="151">
        <v>400050</v>
      </c>
      <c r="AD238" s="151"/>
      <c r="AE238" s="151"/>
      <c r="AF238" s="151"/>
      <c r="AG238" s="151"/>
      <c r="AH238" s="151"/>
      <c r="AI238" s="151"/>
      <c r="AJ238" s="151"/>
      <c r="AK238" s="151"/>
      <c r="AL238" s="151"/>
      <c r="AM238" s="151"/>
      <c r="AN238" s="151"/>
      <c r="AO238" s="151"/>
    </row>
    <row r="239" spans="1:41" x14ac:dyDescent="0.2">
      <c r="A239" s="83">
        <v>36095</v>
      </c>
      <c r="B239" s="151">
        <v>7</v>
      </c>
      <c r="C239" s="151">
        <v>118</v>
      </c>
      <c r="D239" s="151">
        <v>1410</v>
      </c>
      <c r="E239" s="151">
        <v>166380</v>
      </c>
      <c r="F239" s="151">
        <v>20</v>
      </c>
      <c r="G239" s="151">
        <v>138</v>
      </c>
      <c r="H239" s="151">
        <v>1350</v>
      </c>
      <c r="I239" s="151">
        <v>186300</v>
      </c>
      <c r="J239" s="151">
        <v>58</v>
      </c>
      <c r="K239" s="151">
        <v>166</v>
      </c>
      <c r="L239" s="151">
        <v>1403</v>
      </c>
      <c r="M239" s="151">
        <v>232953</v>
      </c>
      <c r="N239" s="151">
        <v>69</v>
      </c>
      <c r="O239" s="151">
        <v>190</v>
      </c>
      <c r="P239" s="151">
        <v>1430</v>
      </c>
      <c r="Q239" s="151">
        <v>271223</v>
      </c>
      <c r="R239" s="151">
        <v>37</v>
      </c>
      <c r="S239" s="151">
        <v>230</v>
      </c>
      <c r="T239" s="151">
        <v>1345</v>
      </c>
      <c r="U239" s="151">
        <v>308678</v>
      </c>
      <c r="V239" s="151">
        <v>26</v>
      </c>
      <c r="W239" s="151">
        <v>271</v>
      </c>
      <c r="X239" s="151">
        <v>1325</v>
      </c>
      <c r="Y239" s="151">
        <v>358413</v>
      </c>
      <c r="Z239" s="151">
        <v>19</v>
      </c>
      <c r="AA239" s="151">
        <v>308</v>
      </c>
      <c r="AB239" s="151">
        <v>1303</v>
      </c>
      <c r="AC239" s="151">
        <v>400992</v>
      </c>
      <c r="AD239" s="151">
        <v>18</v>
      </c>
      <c r="AE239" s="151">
        <v>341</v>
      </c>
      <c r="AF239" s="151">
        <v>1520</v>
      </c>
      <c r="AG239" s="151">
        <v>518320</v>
      </c>
      <c r="AH239" s="151">
        <v>19</v>
      </c>
      <c r="AI239" s="151">
        <v>384</v>
      </c>
      <c r="AJ239" s="151">
        <v>1305</v>
      </c>
      <c r="AK239" s="151">
        <v>500468</v>
      </c>
      <c r="AL239" s="151"/>
      <c r="AM239" s="151"/>
      <c r="AN239" s="151"/>
      <c r="AO239" s="151"/>
    </row>
    <row r="240" spans="1:41" x14ac:dyDescent="0.2">
      <c r="A240" s="83">
        <v>36096</v>
      </c>
      <c r="B240" s="151"/>
      <c r="C240" s="151"/>
      <c r="D240" s="151"/>
      <c r="E240" s="151"/>
      <c r="F240" s="151"/>
      <c r="G240" s="151"/>
      <c r="H240" s="151"/>
      <c r="I240" s="151"/>
      <c r="J240" s="151">
        <v>14</v>
      </c>
      <c r="K240" s="151">
        <v>154</v>
      </c>
      <c r="L240" s="151">
        <v>1420</v>
      </c>
      <c r="M240" s="151">
        <v>218680</v>
      </c>
      <c r="N240" s="151">
        <v>10</v>
      </c>
      <c r="O240" s="151">
        <v>201</v>
      </c>
      <c r="P240" s="151">
        <v>1320</v>
      </c>
      <c r="Q240" s="151">
        <v>265320</v>
      </c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  <c r="AC240" s="151"/>
      <c r="AD240" s="151"/>
      <c r="AE240" s="151"/>
      <c r="AF240" s="151"/>
      <c r="AG240" s="151"/>
      <c r="AH240" s="151"/>
      <c r="AI240" s="151"/>
      <c r="AJ240" s="151"/>
      <c r="AK240" s="151"/>
      <c r="AL240" s="151"/>
      <c r="AM240" s="151"/>
      <c r="AN240" s="151"/>
      <c r="AO240" s="151"/>
    </row>
    <row r="241" spans="1:41" x14ac:dyDescent="0.2">
      <c r="A241" s="83">
        <v>36097</v>
      </c>
      <c r="B241" s="151">
        <v>16</v>
      </c>
      <c r="C241" s="151">
        <v>113</v>
      </c>
      <c r="D241" s="151">
        <f>E241/C241</f>
        <v>1410</v>
      </c>
      <c r="E241" s="151">
        <v>159330</v>
      </c>
      <c r="F241" s="151"/>
      <c r="G241" s="151"/>
      <c r="H241" s="151"/>
      <c r="I241" s="151"/>
      <c r="J241" s="151">
        <v>19</v>
      </c>
      <c r="K241" s="151">
        <v>163</v>
      </c>
      <c r="L241" s="151">
        <v>1350</v>
      </c>
      <c r="M241" s="151">
        <v>219375</v>
      </c>
      <c r="N241" s="151">
        <v>14</v>
      </c>
      <c r="O241" s="151">
        <v>192</v>
      </c>
      <c r="P241" s="151">
        <v>1375</v>
      </c>
      <c r="Q241" s="151">
        <v>264000</v>
      </c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  <c r="AC241" s="151"/>
      <c r="AD241" s="151"/>
      <c r="AE241" s="151"/>
      <c r="AF241" s="151"/>
      <c r="AG241" s="151"/>
      <c r="AH241" s="151"/>
      <c r="AI241" s="151"/>
      <c r="AJ241" s="151"/>
      <c r="AK241" s="151"/>
      <c r="AL241" s="151"/>
      <c r="AM241" s="151"/>
      <c r="AN241" s="151"/>
      <c r="AO241" s="151"/>
    </row>
    <row r="242" spans="1:41" x14ac:dyDescent="0.2">
      <c r="A242" s="83">
        <v>36098</v>
      </c>
      <c r="B242" s="151">
        <v>4</v>
      </c>
      <c r="C242" s="151">
        <v>95</v>
      </c>
      <c r="D242" s="151">
        <v>1350</v>
      </c>
      <c r="E242" s="151">
        <v>128200</v>
      </c>
      <c r="F242" s="151"/>
      <c r="G242" s="151"/>
      <c r="H242" s="151"/>
      <c r="I242" s="151"/>
      <c r="J242" s="151">
        <v>6</v>
      </c>
      <c r="K242" s="151">
        <v>173</v>
      </c>
      <c r="L242" s="151">
        <v>1370</v>
      </c>
      <c r="M242" s="151">
        <v>237010</v>
      </c>
      <c r="N242" s="151">
        <v>10</v>
      </c>
      <c r="O242" s="151">
        <v>199</v>
      </c>
      <c r="P242" s="151">
        <v>1345</v>
      </c>
      <c r="Q242" s="151">
        <v>267655</v>
      </c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  <c r="AD242" s="151"/>
      <c r="AE242" s="151"/>
      <c r="AF242" s="151"/>
      <c r="AG242" s="151"/>
      <c r="AH242" s="151"/>
      <c r="AI242" s="151"/>
      <c r="AJ242" s="151"/>
      <c r="AK242" s="151"/>
      <c r="AL242" s="151"/>
      <c r="AM242" s="151"/>
      <c r="AN242" s="151"/>
      <c r="AO242" s="151"/>
    </row>
    <row r="243" spans="1:41" x14ac:dyDescent="0.2">
      <c r="A243" s="83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  <c r="AC243" s="151"/>
      <c r="AD243" s="151"/>
      <c r="AE243" s="151"/>
      <c r="AF243" s="151"/>
      <c r="AG243" s="151"/>
      <c r="AH243" s="151"/>
      <c r="AI243" s="151"/>
      <c r="AJ243" s="151"/>
      <c r="AK243" s="151"/>
      <c r="AL243" s="151"/>
      <c r="AM243" s="151"/>
      <c r="AN243" s="151"/>
      <c r="AO243" s="151"/>
    </row>
    <row r="244" spans="1:41" x14ac:dyDescent="0.2">
      <c r="A244" s="83">
        <v>36102</v>
      </c>
      <c r="B244" s="151">
        <v>11</v>
      </c>
      <c r="C244" s="151">
        <v>104</v>
      </c>
      <c r="D244" s="151">
        <v>1240</v>
      </c>
      <c r="E244" s="151">
        <v>128340</v>
      </c>
      <c r="F244" s="151">
        <v>34</v>
      </c>
      <c r="G244" s="151">
        <v>135</v>
      </c>
      <c r="H244" s="151">
        <v>1428</v>
      </c>
      <c r="I244" s="151">
        <v>192713</v>
      </c>
      <c r="J244" s="151">
        <v>7</v>
      </c>
      <c r="K244" s="151">
        <v>164</v>
      </c>
      <c r="L244" s="151">
        <v>1430</v>
      </c>
      <c r="M244" s="151">
        <v>234520</v>
      </c>
      <c r="N244" s="151">
        <v>7</v>
      </c>
      <c r="O244" s="151">
        <v>215</v>
      </c>
      <c r="P244" s="151">
        <v>1380</v>
      </c>
      <c r="Q244" s="151">
        <v>296700</v>
      </c>
      <c r="R244" s="151">
        <v>8</v>
      </c>
      <c r="S244" s="151">
        <v>232</v>
      </c>
      <c r="T244" s="151">
        <v>1380</v>
      </c>
      <c r="U244" s="151">
        <v>320160</v>
      </c>
      <c r="V244" s="151">
        <v>28</v>
      </c>
      <c r="W244" s="151">
        <v>270</v>
      </c>
      <c r="X244" s="151">
        <v>1360</v>
      </c>
      <c r="Y244" s="151">
        <v>367200</v>
      </c>
      <c r="Z244" s="151">
        <v>11</v>
      </c>
      <c r="AA244" s="151">
        <v>280</v>
      </c>
      <c r="AB244" s="151">
        <v>1360</v>
      </c>
      <c r="AC244" s="151">
        <v>380800</v>
      </c>
      <c r="AD244" s="151">
        <v>9</v>
      </c>
      <c r="AE244" s="151">
        <v>365</v>
      </c>
      <c r="AF244" s="151">
        <v>1280</v>
      </c>
      <c r="AG244" s="151">
        <v>467200</v>
      </c>
      <c r="AH244" s="151"/>
      <c r="AI244" s="151"/>
      <c r="AJ244" s="151"/>
      <c r="AK244" s="151"/>
      <c r="AL244" s="151"/>
      <c r="AM244" s="151"/>
      <c r="AN244" s="151"/>
      <c r="AO244" s="151"/>
    </row>
    <row r="245" spans="1:41" x14ac:dyDescent="0.2">
      <c r="A245" s="83">
        <v>36103</v>
      </c>
      <c r="B245" s="151"/>
      <c r="C245" s="151"/>
      <c r="D245" s="151"/>
      <c r="E245" s="151"/>
      <c r="F245" s="151">
        <v>4</v>
      </c>
      <c r="G245" s="151">
        <v>137</v>
      </c>
      <c r="H245" s="151">
        <v>1390</v>
      </c>
      <c r="I245" s="151">
        <v>190430</v>
      </c>
      <c r="J245" s="151">
        <v>19</v>
      </c>
      <c r="K245" s="151">
        <v>167</v>
      </c>
      <c r="L245" s="151">
        <v>1530</v>
      </c>
      <c r="M245" s="151">
        <v>255510</v>
      </c>
      <c r="N245" s="151">
        <v>6</v>
      </c>
      <c r="O245" s="151">
        <v>196</v>
      </c>
      <c r="P245" s="151">
        <v>1285</v>
      </c>
      <c r="Q245" s="151">
        <v>251218</v>
      </c>
      <c r="R245" s="151"/>
      <c r="S245" s="151"/>
      <c r="T245" s="151"/>
      <c r="U245" s="151"/>
      <c r="V245" s="151"/>
      <c r="W245" s="151"/>
      <c r="X245" s="151"/>
      <c r="Y245" s="151"/>
      <c r="Z245" s="151">
        <v>9</v>
      </c>
      <c r="AA245" s="151">
        <v>308</v>
      </c>
      <c r="AB245" s="151">
        <v>1270</v>
      </c>
      <c r="AC245" s="151">
        <v>391160</v>
      </c>
      <c r="AD245" s="151"/>
      <c r="AE245" s="151"/>
      <c r="AF245" s="151"/>
      <c r="AG245" s="151"/>
      <c r="AH245" s="151"/>
      <c r="AI245" s="151"/>
      <c r="AJ245" s="151"/>
      <c r="AK245" s="151"/>
      <c r="AL245" s="151"/>
      <c r="AM245" s="151"/>
      <c r="AN245" s="151"/>
      <c r="AO245" s="151"/>
    </row>
    <row r="246" spans="1:41" x14ac:dyDescent="0.2">
      <c r="A246" s="83">
        <v>36104</v>
      </c>
      <c r="B246" s="151">
        <v>10</v>
      </c>
      <c r="C246" s="151">
        <v>110</v>
      </c>
      <c r="D246" s="151">
        <f>E246/C246</f>
        <v>1475</v>
      </c>
      <c r="E246" s="151">
        <v>162250</v>
      </c>
      <c r="F246" s="151">
        <v>10</v>
      </c>
      <c r="G246" s="151">
        <v>136</v>
      </c>
      <c r="H246" s="151">
        <v>1480</v>
      </c>
      <c r="I246" s="151">
        <v>201280</v>
      </c>
      <c r="J246" s="151"/>
      <c r="K246" s="151"/>
      <c r="L246" s="151"/>
      <c r="M246" s="151"/>
      <c r="N246" s="151">
        <v>64</v>
      </c>
      <c r="O246" s="151">
        <v>194</v>
      </c>
      <c r="P246" s="151">
        <v>1405</v>
      </c>
      <c r="Q246" s="151">
        <v>271868</v>
      </c>
      <c r="R246" s="151">
        <v>63</v>
      </c>
      <c r="S246" s="151">
        <v>227</v>
      </c>
      <c r="T246" s="151">
        <v>1410</v>
      </c>
      <c r="U246" s="151">
        <v>320540</v>
      </c>
      <c r="V246" s="151"/>
      <c r="W246" s="151"/>
      <c r="X246" s="151"/>
      <c r="Y246" s="151"/>
      <c r="Z246" s="151">
        <v>16</v>
      </c>
      <c r="AA246" s="151">
        <v>309</v>
      </c>
      <c r="AB246" s="151">
        <v>1330</v>
      </c>
      <c r="AC246" s="151">
        <v>410970</v>
      </c>
      <c r="AD246" s="151"/>
      <c r="AE246" s="151"/>
      <c r="AF246" s="151"/>
      <c r="AG246" s="151"/>
      <c r="AH246" s="151"/>
      <c r="AI246" s="151"/>
      <c r="AJ246" s="151"/>
      <c r="AK246" s="151"/>
      <c r="AL246" s="151"/>
      <c r="AM246" s="151"/>
      <c r="AN246" s="151"/>
      <c r="AO246" s="151"/>
    </row>
    <row r="247" spans="1:41" x14ac:dyDescent="0.2">
      <c r="A247" s="83">
        <v>36105</v>
      </c>
      <c r="B247" s="151"/>
      <c r="C247" s="151"/>
      <c r="D247" s="151"/>
      <c r="E247" s="151"/>
      <c r="F247" s="151"/>
      <c r="G247" s="151"/>
      <c r="H247" s="151"/>
      <c r="I247" s="151"/>
      <c r="J247" s="151">
        <v>25</v>
      </c>
      <c r="K247" s="151">
        <v>174</v>
      </c>
      <c r="L247" s="151">
        <v>1430</v>
      </c>
      <c r="M247" s="151">
        <v>248620</v>
      </c>
      <c r="N247" s="151">
        <v>10</v>
      </c>
      <c r="O247" s="151">
        <v>197</v>
      </c>
      <c r="P247" s="151">
        <v>1390</v>
      </c>
      <c r="Q247" s="151">
        <v>273830</v>
      </c>
      <c r="R247" s="151">
        <v>10</v>
      </c>
      <c r="S247" s="151">
        <v>242</v>
      </c>
      <c r="T247" s="151">
        <v>1250</v>
      </c>
      <c r="U247" s="151">
        <v>302520</v>
      </c>
      <c r="V247" s="151"/>
      <c r="W247" s="151"/>
      <c r="X247" s="151"/>
      <c r="Y247" s="151"/>
      <c r="Z247" s="151"/>
      <c r="AA247" s="151"/>
      <c r="AB247" s="151"/>
      <c r="AC247" s="151"/>
      <c r="AD247" s="151"/>
      <c r="AE247" s="151"/>
      <c r="AF247" s="151"/>
      <c r="AG247" s="151"/>
      <c r="AH247" s="151"/>
      <c r="AI247" s="151"/>
      <c r="AJ247" s="151"/>
      <c r="AK247" s="151"/>
      <c r="AL247" s="151"/>
      <c r="AM247" s="151"/>
      <c r="AN247" s="151"/>
      <c r="AO247" s="151"/>
    </row>
    <row r="248" spans="1:41" x14ac:dyDescent="0.2">
      <c r="A248" s="83">
        <v>36109</v>
      </c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  <c r="AC248" s="151"/>
      <c r="AD248" s="151"/>
      <c r="AE248" s="151"/>
      <c r="AF248" s="151"/>
      <c r="AG248" s="151"/>
      <c r="AH248" s="151"/>
      <c r="AI248" s="151"/>
      <c r="AJ248" s="151"/>
      <c r="AK248" s="151"/>
      <c r="AL248" s="151"/>
      <c r="AM248" s="151"/>
      <c r="AN248" s="151"/>
      <c r="AO248" s="151"/>
    </row>
    <row r="249" spans="1:41" x14ac:dyDescent="0.2">
      <c r="A249" s="83">
        <v>36110</v>
      </c>
      <c r="B249" s="151"/>
      <c r="C249" s="151"/>
      <c r="D249" s="151"/>
      <c r="E249" s="151"/>
      <c r="F249" s="151">
        <v>3</v>
      </c>
      <c r="G249" s="151">
        <v>145</v>
      </c>
      <c r="H249" s="151">
        <v>1410</v>
      </c>
      <c r="I249" s="151">
        <v>204450</v>
      </c>
      <c r="J249" s="151">
        <v>14</v>
      </c>
      <c r="K249" s="151">
        <v>169</v>
      </c>
      <c r="L249" s="151">
        <v>1375</v>
      </c>
      <c r="M249" s="151">
        <v>231686</v>
      </c>
      <c r="N249" s="151">
        <v>19</v>
      </c>
      <c r="O249" s="151">
        <v>199</v>
      </c>
      <c r="P249" s="151">
        <v>1350</v>
      </c>
      <c r="Q249" s="151">
        <v>268650</v>
      </c>
      <c r="R249" s="151">
        <v>20</v>
      </c>
      <c r="S249" s="151">
        <v>241</v>
      </c>
      <c r="T249" s="151">
        <v>1430</v>
      </c>
      <c r="U249" s="151">
        <v>344630</v>
      </c>
      <c r="V249" s="151">
        <v>17</v>
      </c>
      <c r="W249" s="151">
        <v>264</v>
      </c>
      <c r="X249" s="151">
        <v>1370</v>
      </c>
      <c r="Y249" s="151">
        <v>361680</v>
      </c>
      <c r="Z249" s="151">
        <v>16</v>
      </c>
      <c r="AA249" s="151">
        <v>311</v>
      </c>
      <c r="AB249" s="151">
        <v>1360</v>
      </c>
      <c r="AC249" s="151">
        <v>422960</v>
      </c>
      <c r="AD249" s="151"/>
      <c r="AE249" s="151"/>
      <c r="AF249" s="151"/>
      <c r="AG249" s="151"/>
      <c r="AH249" s="151"/>
      <c r="AI249" s="151"/>
      <c r="AJ249" s="151"/>
      <c r="AK249" s="151"/>
      <c r="AL249" s="151"/>
      <c r="AM249" s="151"/>
      <c r="AN249" s="151"/>
      <c r="AO249" s="151"/>
    </row>
    <row r="250" spans="1:41" x14ac:dyDescent="0.2">
      <c r="A250" s="83">
        <v>36111</v>
      </c>
      <c r="B250" s="151">
        <v>3</v>
      </c>
      <c r="C250" s="151">
        <v>99</v>
      </c>
      <c r="D250" s="151">
        <v>1300</v>
      </c>
      <c r="E250" s="151">
        <v>128700</v>
      </c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  <c r="AC250" s="151"/>
      <c r="AD250" s="151"/>
      <c r="AE250" s="151"/>
      <c r="AF250" s="151"/>
      <c r="AG250" s="151"/>
      <c r="AH250" s="151"/>
      <c r="AI250" s="151"/>
      <c r="AJ250" s="151"/>
      <c r="AK250" s="151"/>
      <c r="AL250" s="151"/>
      <c r="AM250" s="151"/>
      <c r="AN250" s="151"/>
      <c r="AO250" s="151"/>
    </row>
    <row r="251" spans="1:41" x14ac:dyDescent="0.2">
      <c r="A251" s="83">
        <v>36112</v>
      </c>
      <c r="B251" s="151"/>
      <c r="C251" s="151"/>
      <c r="D251" s="151"/>
      <c r="E251" s="151"/>
      <c r="F251" s="151"/>
      <c r="G251" s="151"/>
      <c r="H251" s="151"/>
      <c r="I251" s="151"/>
      <c r="J251" s="151">
        <v>1</v>
      </c>
      <c r="K251" s="151">
        <v>156</v>
      </c>
      <c r="L251" s="151">
        <v>1380</v>
      </c>
      <c r="M251" s="151">
        <v>202800</v>
      </c>
      <c r="N251" s="151">
        <v>40</v>
      </c>
      <c r="O251" s="151">
        <v>211</v>
      </c>
      <c r="P251" s="151">
        <v>1387</v>
      </c>
      <c r="Q251" s="151">
        <v>292124</v>
      </c>
      <c r="R251" s="151">
        <v>4</v>
      </c>
      <c r="S251" s="151">
        <v>238</v>
      </c>
      <c r="T251" s="151">
        <v>1320</v>
      </c>
      <c r="U251" s="151">
        <v>314160</v>
      </c>
      <c r="V251" s="151"/>
      <c r="W251" s="151"/>
      <c r="X251" s="151"/>
      <c r="Y251" s="151"/>
      <c r="Z251" s="151">
        <v>3</v>
      </c>
      <c r="AA251" s="151">
        <v>308</v>
      </c>
      <c r="AB251" s="151">
        <v>1270</v>
      </c>
      <c r="AC251" s="151">
        <v>391160</v>
      </c>
      <c r="AD251" s="151"/>
      <c r="AE251" s="151"/>
      <c r="AF251" s="151"/>
      <c r="AG251" s="151"/>
      <c r="AH251" s="151"/>
      <c r="AI251" s="151"/>
      <c r="AJ251" s="151"/>
      <c r="AK251" s="151"/>
      <c r="AL251" s="151"/>
      <c r="AM251" s="151"/>
      <c r="AN251" s="151"/>
      <c r="AO251" s="151"/>
    </row>
    <row r="252" spans="1:41" x14ac:dyDescent="0.2">
      <c r="A252" s="83">
        <v>36116</v>
      </c>
      <c r="B252" s="151"/>
      <c r="C252" s="151"/>
      <c r="D252" s="151"/>
      <c r="E252" s="151"/>
      <c r="F252" s="151">
        <v>12</v>
      </c>
      <c r="G252" s="151">
        <v>148</v>
      </c>
      <c r="H252" s="151">
        <v>1360</v>
      </c>
      <c r="I252" s="151">
        <v>201280</v>
      </c>
      <c r="J252" s="151">
        <v>6</v>
      </c>
      <c r="K252" s="151">
        <v>171</v>
      </c>
      <c r="L252" s="151">
        <v>1350</v>
      </c>
      <c r="M252" s="151">
        <v>230810</v>
      </c>
      <c r="N252" s="151">
        <v>47</v>
      </c>
      <c r="O252" s="151">
        <v>202</v>
      </c>
      <c r="P252" s="151">
        <v>1387</v>
      </c>
      <c r="Q252" s="151">
        <v>280107</v>
      </c>
      <c r="R252" s="151">
        <v>28</v>
      </c>
      <c r="S252" s="151">
        <v>237</v>
      </c>
      <c r="T252" s="151">
        <v>1363</v>
      </c>
      <c r="U252" s="151">
        <v>323564</v>
      </c>
      <c r="V252" s="151">
        <v>47</v>
      </c>
      <c r="W252" s="151">
        <v>268</v>
      </c>
      <c r="X252" s="151">
        <v>1298</v>
      </c>
      <c r="Y252" s="151">
        <v>347730</v>
      </c>
      <c r="Z252" s="151"/>
      <c r="AA252" s="151"/>
      <c r="AB252" s="151"/>
      <c r="AC252" s="151"/>
      <c r="AD252" s="151">
        <v>14</v>
      </c>
      <c r="AE252" s="151">
        <v>327</v>
      </c>
      <c r="AF252" s="151">
        <v>1280</v>
      </c>
      <c r="AG252" s="151">
        <v>418560</v>
      </c>
      <c r="AH252" s="151"/>
      <c r="AI252" s="151"/>
      <c r="AJ252" s="151"/>
      <c r="AK252" s="151"/>
      <c r="AL252" s="151"/>
      <c r="AM252" s="151"/>
      <c r="AN252" s="151"/>
      <c r="AO252" s="151"/>
    </row>
    <row r="253" spans="1:41" x14ac:dyDescent="0.2">
      <c r="A253" s="83">
        <v>36117</v>
      </c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>
        <v>1</v>
      </c>
      <c r="O253" s="151">
        <v>186</v>
      </c>
      <c r="P253" s="151">
        <v>1350</v>
      </c>
      <c r="Q253" s="151">
        <v>251150</v>
      </c>
      <c r="R253" s="151"/>
      <c r="S253" s="151"/>
      <c r="T253" s="151"/>
      <c r="U253" s="151"/>
      <c r="V253" s="151">
        <v>3</v>
      </c>
      <c r="W253" s="151">
        <v>263</v>
      </c>
      <c r="X253" s="151">
        <v>1340</v>
      </c>
      <c r="Y253" s="151">
        <v>352420</v>
      </c>
      <c r="Z253" s="151"/>
      <c r="AA253" s="151"/>
      <c r="AB253" s="151"/>
      <c r="AC253" s="151"/>
      <c r="AD253" s="151"/>
      <c r="AE253" s="151"/>
      <c r="AF253" s="151"/>
      <c r="AG253" s="151"/>
      <c r="AH253" s="151"/>
      <c r="AI253" s="151"/>
      <c r="AJ253" s="151"/>
      <c r="AK253" s="151"/>
      <c r="AL253" s="151"/>
      <c r="AM253" s="151"/>
      <c r="AN253" s="151"/>
      <c r="AO253" s="151"/>
    </row>
    <row r="254" spans="1:41" x14ac:dyDescent="0.2">
      <c r="A254" s="83">
        <v>36118</v>
      </c>
      <c r="B254" s="151"/>
      <c r="C254" s="151"/>
      <c r="D254" s="151"/>
      <c r="E254" s="151"/>
      <c r="F254" s="151">
        <v>10</v>
      </c>
      <c r="G254" s="151">
        <v>139</v>
      </c>
      <c r="H254" s="151">
        <v>1380</v>
      </c>
      <c r="I254" s="151">
        <v>191820</v>
      </c>
      <c r="J254" s="151"/>
      <c r="K254" s="151"/>
      <c r="L254" s="151"/>
      <c r="M254" s="151"/>
      <c r="N254" s="151"/>
      <c r="O254" s="151"/>
      <c r="P254" s="151"/>
      <c r="Q254" s="151"/>
      <c r="R254" s="151">
        <v>19</v>
      </c>
      <c r="S254" s="151">
        <v>241</v>
      </c>
      <c r="T254" s="151">
        <v>1370</v>
      </c>
      <c r="U254" s="151">
        <v>330170</v>
      </c>
      <c r="V254" s="151">
        <v>12</v>
      </c>
      <c r="W254" s="151">
        <v>257</v>
      </c>
      <c r="X254" s="151">
        <v>1310</v>
      </c>
      <c r="Y254" s="151">
        <v>336015</v>
      </c>
      <c r="Z254" s="151"/>
      <c r="AA254" s="151"/>
      <c r="AB254" s="151"/>
      <c r="AC254" s="151"/>
      <c r="AD254" s="151"/>
      <c r="AE254" s="151"/>
      <c r="AF254" s="151"/>
      <c r="AG254" s="151"/>
      <c r="AH254" s="151"/>
      <c r="AI254" s="151"/>
      <c r="AJ254" s="151"/>
      <c r="AK254" s="151"/>
      <c r="AL254" s="151"/>
      <c r="AM254" s="151"/>
      <c r="AN254" s="151"/>
      <c r="AO254" s="151"/>
    </row>
    <row r="255" spans="1:41" x14ac:dyDescent="0.2">
      <c r="A255" s="83">
        <v>36119</v>
      </c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  <c r="AC255" s="151"/>
      <c r="AD255" s="151"/>
      <c r="AE255" s="151"/>
      <c r="AF255" s="151"/>
      <c r="AG255" s="151"/>
      <c r="AH255" s="151"/>
      <c r="AI255" s="151"/>
      <c r="AJ255" s="151"/>
      <c r="AK255" s="151"/>
      <c r="AL255" s="151"/>
      <c r="AM255" s="151"/>
      <c r="AN255" s="151"/>
      <c r="AO255" s="151"/>
    </row>
    <row r="256" spans="1:41" x14ac:dyDescent="0.2">
      <c r="A256" s="83">
        <v>36123</v>
      </c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  <c r="AC256" s="151"/>
      <c r="AD256" s="151"/>
      <c r="AE256" s="151"/>
      <c r="AF256" s="151"/>
      <c r="AG256" s="151"/>
      <c r="AH256" s="151"/>
      <c r="AI256" s="151"/>
      <c r="AJ256" s="151"/>
      <c r="AK256" s="151"/>
      <c r="AL256" s="151"/>
      <c r="AM256" s="151"/>
      <c r="AN256" s="151"/>
      <c r="AO256" s="151"/>
    </row>
    <row r="257" spans="1:41" x14ac:dyDescent="0.2">
      <c r="A257" s="83">
        <v>36124</v>
      </c>
      <c r="B257" s="151"/>
      <c r="C257" s="151"/>
      <c r="D257" s="151"/>
      <c r="E257" s="151"/>
      <c r="F257" s="151">
        <v>4</v>
      </c>
      <c r="G257" s="151">
        <v>147</v>
      </c>
      <c r="H257" s="151">
        <v>1360</v>
      </c>
      <c r="I257" s="151">
        <v>199920</v>
      </c>
      <c r="J257" s="151"/>
      <c r="K257" s="151"/>
      <c r="L257" s="151"/>
      <c r="M257" s="151"/>
      <c r="N257" s="151">
        <v>30</v>
      </c>
      <c r="O257" s="151">
        <v>180</v>
      </c>
      <c r="P257" s="151">
        <v>1363</v>
      </c>
      <c r="Q257" s="151">
        <v>245450</v>
      </c>
      <c r="R257" s="151"/>
      <c r="S257" s="151"/>
      <c r="T257" s="151"/>
      <c r="U257" s="151"/>
      <c r="V257" s="151">
        <v>42</v>
      </c>
      <c r="W257" s="151">
        <v>273</v>
      </c>
      <c r="X257" s="151">
        <v>1275</v>
      </c>
      <c r="Y257" s="151">
        <v>348075</v>
      </c>
      <c r="Z257" s="151">
        <v>16</v>
      </c>
      <c r="AA257" s="151">
        <v>283</v>
      </c>
      <c r="AB257" s="151">
        <v>1270</v>
      </c>
      <c r="AC257" s="151">
        <v>359420</v>
      </c>
      <c r="AD257" s="151">
        <v>7</v>
      </c>
      <c r="AE257" s="151">
        <v>363</v>
      </c>
      <c r="AF257" s="151">
        <v>1240</v>
      </c>
      <c r="AG257" s="151">
        <v>450120</v>
      </c>
      <c r="AH257" s="151"/>
      <c r="AI257" s="151"/>
      <c r="AJ257" s="151"/>
      <c r="AK257" s="151"/>
      <c r="AL257" s="151"/>
      <c r="AM257" s="151"/>
      <c r="AN257" s="151"/>
      <c r="AO257" s="151"/>
    </row>
    <row r="258" spans="1:41" x14ac:dyDescent="0.2">
      <c r="A258" s="83">
        <v>36125</v>
      </c>
      <c r="B258" s="151">
        <v>2</v>
      </c>
      <c r="C258" s="151">
        <v>129</v>
      </c>
      <c r="D258" s="151">
        <v>1480</v>
      </c>
      <c r="E258" s="151">
        <v>190920</v>
      </c>
      <c r="F258" s="151">
        <v>4</v>
      </c>
      <c r="G258" s="151">
        <v>144</v>
      </c>
      <c r="H258" s="151">
        <v>1410</v>
      </c>
      <c r="I258" s="151">
        <v>203040</v>
      </c>
      <c r="J258" s="151"/>
      <c r="K258" s="151"/>
      <c r="L258" s="151"/>
      <c r="M258" s="151"/>
      <c r="N258" s="151">
        <v>3</v>
      </c>
      <c r="O258" s="151">
        <v>204</v>
      </c>
      <c r="P258" s="151">
        <v>1300</v>
      </c>
      <c r="Q258" s="151">
        <v>265200</v>
      </c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  <c r="AC258" s="151"/>
      <c r="AD258" s="151"/>
      <c r="AE258" s="151"/>
      <c r="AF258" s="151"/>
      <c r="AG258" s="151"/>
      <c r="AH258" s="151"/>
      <c r="AI258" s="151"/>
      <c r="AJ258" s="151"/>
      <c r="AK258" s="151"/>
      <c r="AL258" s="151"/>
      <c r="AM258" s="151"/>
      <c r="AN258" s="151"/>
      <c r="AO258" s="151"/>
    </row>
    <row r="259" spans="1:41" x14ac:dyDescent="0.2">
      <c r="A259" s="83">
        <v>36126</v>
      </c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  <c r="AC259" s="151"/>
      <c r="AD259" s="151"/>
      <c r="AE259" s="151"/>
      <c r="AF259" s="151"/>
      <c r="AG259" s="151"/>
      <c r="AH259" s="151"/>
      <c r="AI259" s="151"/>
      <c r="AJ259" s="151"/>
      <c r="AK259" s="151"/>
      <c r="AL259" s="151"/>
      <c r="AM259" s="151"/>
      <c r="AN259" s="151"/>
      <c r="AO259" s="151"/>
    </row>
    <row r="260" spans="1:41" x14ac:dyDescent="0.2">
      <c r="A260" s="83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  <c r="AC260" s="151"/>
      <c r="AD260" s="151"/>
      <c r="AE260" s="151"/>
      <c r="AF260" s="151"/>
      <c r="AG260" s="151"/>
      <c r="AH260" s="151"/>
      <c r="AI260" s="151"/>
      <c r="AJ260" s="151"/>
      <c r="AK260" s="151"/>
      <c r="AL260" s="151"/>
      <c r="AM260" s="151"/>
      <c r="AN260" s="151"/>
      <c r="AO260" s="151"/>
    </row>
    <row r="261" spans="1:41" x14ac:dyDescent="0.2">
      <c r="A261" s="83">
        <v>36130</v>
      </c>
      <c r="B261" s="151"/>
      <c r="C261" s="151"/>
      <c r="D261" s="151"/>
      <c r="E261" s="151"/>
      <c r="F261" s="151">
        <v>2</v>
      </c>
      <c r="G261" s="151">
        <v>136</v>
      </c>
      <c r="H261" s="151">
        <v>1360</v>
      </c>
      <c r="I261" s="151">
        <v>184960</v>
      </c>
      <c r="J261" s="151">
        <v>10</v>
      </c>
      <c r="K261" s="151">
        <v>151</v>
      </c>
      <c r="L261" s="151">
        <v>1400</v>
      </c>
      <c r="M261" s="151">
        <v>211400</v>
      </c>
      <c r="N261" s="151">
        <v>28</v>
      </c>
      <c r="O261" s="151">
        <v>198</v>
      </c>
      <c r="P261" s="151">
        <v>1360</v>
      </c>
      <c r="Q261" s="151">
        <v>269824</v>
      </c>
      <c r="R261" s="151">
        <v>7</v>
      </c>
      <c r="S261" s="151">
        <v>232</v>
      </c>
      <c r="T261" s="151">
        <v>1330</v>
      </c>
      <c r="U261" s="151">
        <v>308560</v>
      </c>
      <c r="V261" s="151">
        <v>20</v>
      </c>
      <c r="W261" s="151">
        <v>263</v>
      </c>
      <c r="X261" s="151">
        <v>1370</v>
      </c>
      <c r="Y261" s="151">
        <v>360310</v>
      </c>
      <c r="Z261" s="151">
        <v>29</v>
      </c>
      <c r="AA261" s="151">
        <v>312</v>
      </c>
      <c r="AB261" s="151">
        <v>1300</v>
      </c>
      <c r="AC261" s="151">
        <v>405600</v>
      </c>
      <c r="AD261" s="151"/>
      <c r="AE261" s="151"/>
      <c r="AF261" s="151"/>
      <c r="AG261" s="151"/>
      <c r="AH261" s="151"/>
      <c r="AI261" s="151"/>
      <c r="AJ261" s="151"/>
      <c r="AK261" s="151"/>
      <c r="AL261" s="151"/>
      <c r="AM261" s="151"/>
      <c r="AN261" s="151"/>
      <c r="AO261" s="151"/>
    </row>
    <row r="262" spans="1:41" x14ac:dyDescent="0.2">
      <c r="A262" s="83">
        <v>36131</v>
      </c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  <c r="AC262" s="151"/>
      <c r="AD262" s="151"/>
      <c r="AE262" s="151"/>
      <c r="AF262" s="151"/>
      <c r="AG262" s="151"/>
      <c r="AH262" s="151"/>
      <c r="AI262" s="151"/>
      <c r="AJ262" s="151"/>
      <c r="AK262" s="151"/>
      <c r="AL262" s="151"/>
      <c r="AM262" s="151"/>
      <c r="AN262" s="151"/>
      <c r="AO262" s="151"/>
    </row>
    <row r="263" spans="1:41" x14ac:dyDescent="0.2">
      <c r="A263" s="83">
        <v>36132</v>
      </c>
      <c r="B263" s="151"/>
      <c r="C263" s="151"/>
      <c r="D263" s="151"/>
      <c r="E263" s="151"/>
      <c r="F263" s="151"/>
      <c r="G263" s="151"/>
      <c r="H263" s="151"/>
      <c r="I263" s="151"/>
      <c r="J263" s="151">
        <v>3</v>
      </c>
      <c r="K263" s="151">
        <v>151</v>
      </c>
      <c r="L263" s="151">
        <v>1350</v>
      </c>
      <c r="M263" s="151">
        <v>203850</v>
      </c>
      <c r="N263" s="151"/>
      <c r="O263" s="151"/>
      <c r="P263" s="151"/>
      <c r="Q263" s="151"/>
      <c r="R263" s="151">
        <v>12</v>
      </c>
      <c r="S263" s="151">
        <v>235</v>
      </c>
      <c r="T263" s="151">
        <v>1365</v>
      </c>
      <c r="U263" s="151">
        <v>320093</v>
      </c>
      <c r="V263" s="151"/>
      <c r="W263" s="151"/>
      <c r="X263" s="151"/>
      <c r="Y263" s="151"/>
      <c r="Z263" s="151">
        <v>14</v>
      </c>
      <c r="AA263" s="151">
        <v>280</v>
      </c>
      <c r="AB263" s="151">
        <v>1300</v>
      </c>
      <c r="AC263" s="151">
        <v>364000</v>
      </c>
      <c r="AD263" s="151"/>
      <c r="AE263" s="151"/>
      <c r="AF263" s="151"/>
      <c r="AG263" s="151"/>
      <c r="AH263" s="151"/>
      <c r="AI263" s="151"/>
      <c r="AJ263" s="151"/>
      <c r="AK263" s="151"/>
      <c r="AL263" s="151"/>
      <c r="AM263" s="151"/>
      <c r="AN263" s="151"/>
      <c r="AO263" s="151"/>
    </row>
    <row r="264" spans="1:41" x14ac:dyDescent="0.2">
      <c r="A264" s="83">
        <v>36137</v>
      </c>
      <c r="B264" s="151"/>
      <c r="C264" s="151"/>
      <c r="D264" s="151"/>
      <c r="E264" s="151"/>
      <c r="F264" s="151"/>
      <c r="G264" s="151"/>
      <c r="H264" s="151"/>
      <c r="I264" s="151"/>
      <c r="J264" s="151">
        <v>62</v>
      </c>
      <c r="K264" s="151">
        <v>169</v>
      </c>
      <c r="L264" s="151">
        <v>1373</v>
      </c>
      <c r="M264" s="151">
        <v>231636</v>
      </c>
      <c r="N264" s="151">
        <v>90</v>
      </c>
      <c r="O264" s="151">
        <v>200</v>
      </c>
      <c r="P264" s="151">
        <v>1393</v>
      </c>
      <c r="Q264" s="151">
        <v>278899</v>
      </c>
      <c r="R264" s="151">
        <v>72</v>
      </c>
      <c r="S264" s="151">
        <v>242</v>
      </c>
      <c r="T264" s="151">
        <v>1346</v>
      </c>
      <c r="U264" s="151">
        <v>325194</v>
      </c>
      <c r="V264" s="151">
        <v>10</v>
      </c>
      <c r="W264" s="151">
        <v>265</v>
      </c>
      <c r="X264" s="151">
        <v>1330</v>
      </c>
      <c r="Y264" s="151">
        <v>352450</v>
      </c>
      <c r="Z264" s="151">
        <v>13</v>
      </c>
      <c r="AA264" s="151">
        <v>334</v>
      </c>
      <c r="AB264" s="151">
        <v>1280</v>
      </c>
      <c r="AC264" s="151">
        <v>427520</v>
      </c>
      <c r="AD264" s="151">
        <v>38</v>
      </c>
      <c r="AE264" s="151">
        <v>335</v>
      </c>
      <c r="AF264" s="151">
        <v>1323</v>
      </c>
      <c r="AG264" s="151">
        <v>443758</v>
      </c>
      <c r="AH264" s="151"/>
      <c r="AI264" s="151"/>
      <c r="AJ264" s="151"/>
      <c r="AK264" s="151"/>
      <c r="AL264" s="151"/>
      <c r="AM264" s="151"/>
      <c r="AN264" s="151"/>
      <c r="AO264" s="151"/>
    </row>
    <row r="265" spans="1:41" x14ac:dyDescent="0.2">
      <c r="A265" s="83">
        <v>36138</v>
      </c>
      <c r="B265" s="151"/>
      <c r="C265" s="151"/>
      <c r="D265" s="151"/>
      <c r="E265" s="151"/>
      <c r="F265" s="151">
        <v>10</v>
      </c>
      <c r="G265" s="151">
        <v>144</v>
      </c>
      <c r="H265" s="151">
        <v>1490</v>
      </c>
      <c r="I265" s="151">
        <v>214560</v>
      </c>
      <c r="J265" s="151"/>
      <c r="K265" s="151"/>
      <c r="L265" s="151"/>
      <c r="M265" s="151"/>
      <c r="N265" s="151">
        <v>16</v>
      </c>
      <c r="O265" s="151">
        <v>208</v>
      </c>
      <c r="P265" s="151">
        <v>1340</v>
      </c>
      <c r="Q265" s="151">
        <v>278720</v>
      </c>
      <c r="R265" s="151">
        <v>22</v>
      </c>
      <c r="S265" s="151">
        <v>239</v>
      </c>
      <c r="T265" s="151">
        <v>1380</v>
      </c>
      <c r="U265" s="151">
        <v>329820</v>
      </c>
      <c r="V265" s="151">
        <v>16</v>
      </c>
      <c r="W265" s="151">
        <v>256</v>
      </c>
      <c r="X265" s="151">
        <v>1350</v>
      </c>
      <c r="Y265" s="151">
        <v>345600</v>
      </c>
      <c r="Z265" s="151"/>
      <c r="AA265" s="151"/>
      <c r="AB265" s="151"/>
      <c r="AC265" s="151"/>
      <c r="AD265" s="151"/>
      <c r="AE265" s="151"/>
      <c r="AF265" s="151"/>
      <c r="AG265" s="151"/>
      <c r="AH265" s="151"/>
      <c r="AI265" s="151"/>
      <c r="AJ265" s="151"/>
      <c r="AK265" s="151"/>
      <c r="AL265" s="151"/>
      <c r="AM265" s="151"/>
      <c r="AN265" s="151"/>
      <c r="AO265" s="151"/>
    </row>
    <row r="266" spans="1:41" x14ac:dyDescent="0.2">
      <c r="A266" s="83">
        <v>36139</v>
      </c>
      <c r="B266" s="151"/>
      <c r="C266" s="151"/>
      <c r="D266" s="151"/>
      <c r="E266" s="151"/>
      <c r="F266" s="151"/>
      <c r="G266" s="151"/>
      <c r="H266" s="151"/>
      <c r="I266" s="151"/>
      <c r="J266" s="151">
        <v>25</v>
      </c>
      <c r="K266" s="151">
        <v>152</v>
      </c>
      <c r="L266" s="151">
        <v>1460</v>
      </c>
      <c r="M266" s="151">
        <v>221920</v>
      </c>
      <c r="N266" s="151">
        <v>45</v>
      </c>
      <c r="O266" s="151">
        <v>185</v>
      </c>
      <c r="P266" s="151">
        <v>1420</v>
      </c>
      <c r="Q266" s="151">
        <v>262700</v>
      </c>
      <c r="R266" s="151">
        <v>7</v>
      </c>
      <c r="S266" s="151">
        <v>222</v>
      </c>
      <c r="T266" s="151">
        <v>1350</v>
      </c>
      <c r="U266" s="151">
        <v>299700</v>
      </c>
      <c r="V266" s="151"/>
      <c r="W266" s="151"/>
      <c r="X266" s="151"/>
      <c r="Y266" s="151"/>
      <c r="Z266" s="151"/>
      <c r="AA266" s="151"/>
      <c r="AB266" s="151"/>
      <c r="AC266" s="151"/>
      <c r="AD266" s="151"/>
      <c r="AE266" s="151"/>
      <c r="AF266" s="151"/>
      <c r="AG266" s="151"/>
      <c r="AH266" s="151"/>
      <c r="AI266" s="151"/>
      <c r="AJ266" s="151"/>
      <c r="AK266" s="151"/>
      <c r="AL266" s="151"/>
      <c r="AM266" s="151"/>
      <c r="AN266" s="151"/>
      <c r="AO266" s="151"/>
    </row>
    <row r="267" spans="1:41" x14ac:dyDescent="0.2">
      <c r="A267" s="83">
        <v>36144</v>
      </c>
      <c r="B267" s="151"/>
      <c r="C267" s="151"/>
      <c r="D267" s="151"/>
      <c r="E267" s="151"/>
      <c r="F267" s="151">
        <v>2</v>
      </c>
      <c r="G267" s="151">
        <v>143</v>
      </c>
      <c r="H267" s="151">
        <v>1220</v>
      </c>
      <c r="I267" s="151">
        <v>174460</v>
      </c>
      <c r="J267" s="151"/>
      <c r="K267" s="151"/>
      <c r="L267" s="151"/>
      <c r="M267" s="151"/>
      <c r="N267" s="151">
        <v>43</v>
      </c>
      <c r="O267" s="151">
        <v>200</v>
      </c>
      <c r="P267" s="151">
        <v>1350</v>
      </c>
      <c r="Q267" s="151">
        <v>269663</v>
      </c>
      <c r="R267" s="151">
        <v>57</v>
      </c>
      <c r="S267" s="151">
        <v>240</v>
      </c>
      <c r="T267" s="151">
        <v>1310</v>
      </c>
      <c r="U267" s="151">
        <v>314837</v>
      </c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</row>
    <row r="268" spans="1:41" x14ac:dyDescent="0.2">
      <c r="A268" s="83">
        <v>36145</v>
      </c>
      <c r="B268" s="151"/>
      <c r="C268" s="151"/>
      <c r="D268" s="151"/>
      <c r="E268" s="151"/>
      <c r="F268" s="151">
        <v>52</v>
      </c>
      <c r="G268" s="151">
        <v>145</v>
      </c>
      <c r="H268" s="151">
        <v>1300</v>
      </c>
      <c r="I268" s="151">
        <v>188175</v>
      </c>
      <c r="J268" s="151">
        <v>25</v>
      </c>
      <c r="K268" s="151">
        <v>179</v>
      </c>
      <c r="L268" s="151">
        <v>1400</v>
      </c>
      <c r="M268" s="151">
        <v>250600</v>
      </c>
      <c r="N268" s="151">
        <v>4</v>
      </c>
      <c r="O268" s="151">
        <v>195</v>
      </c>
      <c r="P268" s="151">
        <v>1320</v>
      </c>
      <c r="Q268" s="151">
        <v>257400</v>
      </c>
      <c r="R268" s="151">
        <v>9</v>
      </c>
      <c r="S268" s="151">
        <v>235</v>
      </c>
      <c r="T268" s="151">
        <v>1350</v>
      </c>
      <c r="U268" s="151">
        <v>317250</v>
      </c>
      <c r="V268" s="151"/>
      <c r="W268" s="151"/>
      <c r="X268" s="151"/>
      <c r="Y268" s="151"/>
      <c r="Z268" s="151">
        <v>34</v>
      </c>
      <c r="AA268" s="151">
        <v>313</v>
      </c>
      <c r="AB268" s="151">
        <v>1283</v>
      </c>
      <c r="AC268" s="151">
        <v>400781</v>
      </c>
      <c r="AD268" s="151">
        <v>1</v>
      </c>
      <c r="AE268" s="151">
        <v>410</v>
      </c>
      <c r="AF268" s="151">
        <v>1300</v>
      </c>
      <c r="AG268" s="151">
        <v>533000</v>
      </c>
      <c r="AH268" s="151">
        <v>3</v>
      </c>
      <c r="AI268" s="151">
        <v>461</v>
      </c>
      <c r="AJ268" s="151">
        <v>1260</v>
      </c>
      <c r="AK268" s="151">
        <v>580860</v>
      </c>
      <c r="AL268" s="151"/>
      <c r="AM268" s="151"/>
      <c r="AN268" s="151"/>
      <c r="AO268" s="151"/>
    </row>
    <row r="269" spans="1:41" x14ac:dyDescent="0.2">
      <c r="A269" s="83">
        <v>36146</v>
      </c>
      <c r="B269" s="151"/>
      <c r="C269" s="151"/>
      <c r="D269" s="151"/>
      <c r="E269" s="151"/>
      <c r="F269" s="151"/>
      <c r="G269" s="151"/>
      <c r="H269" s="151"/>
      <c r="I269" s="151"/>
      <c r="J269" s="151">
        <v>22</v>
      </c>
      <c r="K269" s="151">
        <v>224</v>
      </c>
      <c r="L269" s="151">
        <v>1290</v>
      </c>
      <c r="M269" s="151">
        <v>288960</v>
      </c>
      <c r="N269" s="151">
        <v>32</v>
      </c>
      <c r="O269" s="151">
        <v>194</v>
      </c>
      <c r="P269" s="151">
        <v>1297</v>
      </c>
      <c r="Q269" s="151">
        <v>251986</v>
      </c>
      <c r="R269" s="151">
        <v>20</v>
      </c>
      <c r="S269" s="151">
        <v>242</v>
      </c>
      <c r="T269" s="151">
        <v>1290</v>
      </c>
      <c r="U269" s="151">
        <v>312180</v>
      </c>
      <c r="V269" s="151">
        <v>29</v>
      </c>
      <c r="W269" s="151">
        <v>279</v>
      </c>
      <c r="X269" s="151">
        <v>1285</v>
      </c>
      <c r="Y269" s="151">
        <v>352303</v>
      </c>
      <c r="Z269" s="151">
        <v>7</v>
      </c>
      <c r="AA269" s="151">
        <v>297</v>
      </c>
      <c r="AB269" s="151">
        <v>1250</v>
      </c>
      <c r="AC269" s="151">
        <v>371250</v>
      </c>
      <c r="AD269" s="151">
        <v>16</v>
      </c>
      <c r="AE269" s="151">
        <v>351</v>
      </c>
      <c r="AF269" s="151">
        <v>1470</v>
      </c>
      <c r="AG269" s="151">
        <v>515970</v>
      </c>
      <c r="AH269" s="151"/>
      <c r="AI269" s="151"/>
      <c r="AJ269" s="151"/>
      <c r="AK269" s="151"/>
      <c r="AL269" s="151"/>
      <c r="AM269" s="151"/>
      <c r="AN269" s="151"/>
      <c r="AO269" s="151"/>
    </row>
    <row r="270" spans="1:41" x14ac:dyDescent="0.2">
      <c r="A270" s="83">
        <v>36151</v>
      </c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  <c r="AC270" s="151"/>
      <c r="AD270" s="151"/>
      <c r="AE270" s="151"/>
      <c r="AF270" s="151"/>
      <c r="AG270" s="151"/>
      <c r="AH270" s="151"/>
      <c r="AI270" s="151"/>
      <c r="AJ270" s="151"/>
      <c r="AK270" s="151"/>
      <c r="AL270" s="151"/>
      <c r="AM270" s="151"/>
      <c r="AN270" s="151"/>
      <c r="AO270" s="151"/>
    </row>
    <row r="271" spans="1:41" x14ac:dyDescent="0.2">
      <c r="A271" s="83">
        <v>36153</v>
      </c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  <c r="AC271" s="151"/>
      <c r="AD271" s="151"/>
      <c r="AE271" s="151"/>
      <c r="AF271" s="151"/>
      <c r="AG271" s="151"/>
      <c r="AH271" s="151"/>
      <c r="AI271" s="151"/>
      <c r="AJ271" s="151"/>
      <c r="AK271" s="151"/>
      <c r="AL271" s="151"/>
      <c r="AM271" s="151"/>
      <c r="AN271" s="151"/>
      <c r="AO271" s="151"/>
    </row>
    <row r="272" spans="1:41" x14ac:dyDescent="0.2">
      <c r="A272" s="83">
        <v>36158</v>
      </c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  <c r="AC272" s="151"/>
      <c r="AD272" s="151"/>
      <c r="AE272" s="151"/>
      <c r="AF272" s="151"/>
      <c r="AG272" s="151"/>
      <c r="AH272" s="151"/>
      <c r="AI272" s="151"/>
      <c r="AJ272" s="151"/>
      <c r="AK272" s="151"/>
      <c r="AL272" s="151"/>
      <c r="AM272" s="151"/>
      <c r="AN272" s="151"/>
      <c r="AO272" s="151"/>
    </row>
    <row r="273" spans="1:41" x14ac:dyDescent="0.2">
      <c r="A273" s="83">
        <v>36160</v>
      </c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  <c r="AC273" s="151"/>
      <c r="AD273" s="151"/>
      <c r="AE273" s="151"/>
      <c r="AF273" s="151"/>
      <c r="AG273" s="151"/>
      <c r="AH273" s="151"/>
      <c r="AI273" s="151"/>
      <c r="AJ273" s="151"/>
      <c r="AK273" s="151"/>
      <c r="AL273" s="151"/>
      <c r="AM273" s="151"/>
      <c r="AN273" s="151"/>
      <c r="AO273" s="151"/>
    </row>
    <row r="274" spans="1:41" x14ac:dyDescent="0.2">
      <c r="A274" s="83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  <c r="AC274" s="151"/>
      <c r="AD274" s="151"/>
      <c r="AE274" s="151"/>
      <c r="AF274" s="151"/>
      <c r="AG274" s="151"/>
      <c r="AH274" s="151"/>
      <c r="AI274" s="151"/>
      <c r="AJ274" s="151"/>
      <c r="AK274" s="151"/>
      <c r="AL274" s="151"/>
      <c r="AM274" s="151"/>
      <c r="AN274" s="151"/>
      <c r="AO274" s="151"/>
    </row>
    <row r="275" spans="1:41" x14ac:dyDescent="0.2">
      <c r="A275" s="83">
        <v>36165</v>
      </c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  <c r="AC275" s="151"/>
      <c r="AD275" s="151"/>
      <c r="AE275" s="151"/>
      <c r="AF275" s="151"/>
      <c r="AG275" s="151"/>
      <c r="AH275" s="151"/>
      <c r="AI275" s="151"/>
      <c r="AJ275" s="151"/>
      <c r="AK275" s="151"/>
      <c r="AL275" s="151"/>
      <c r="AM275" s="151"/>
      <c r="AN275" s="151"/>
      <c r="AO275" s="151"/>
    </row>
    <row r="276" spans="1:41" x14ac:dyDescent="0.2">
      <c r="A276" s="83">
        <v>36167</v>
      </c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  <c r="AC276" s="151"/>
      <c r="AD276" s="151"/>
      <c r="AE276" s="151"/>
      <c r="AF276" s="151"/>
      <c r="AG276" s="151"/>
      <c r="AH276" s="151"/>
      <c r="AI276" s="151"/>
      <c r="AJ276" s="151"/>
      <c r="AK276" s="151"/>
      <c r="AL276" s="151"/>
      <c r="AM276" s="151"/>
      <c r="AN276" s="151"/>
      <c r="AO276" s="151"/>
    </row>
    <row r="277" spans="1:41" x14ac:dyDescent="0.2">
      <c r="A277" s="83">
        <v>36173</v>
      </c>
      <c r="B277" s="151"/>
      <c r="C277" s="151"/>
      <c r="D277" s="151"/>
      <c r="E277" s="151"/>
      <c r="F277" s="151">
        <v>19</v>
      </c>
      <c r="G277" s="151">
        <v>137</v>
      </c>
      <c r="H277" s="151">
        <v>1340</v>
      </c>
      <c r="I277" s="151">
        <v>183580</v>
      </c>
      <c r="J277" s="151">
        <v>28</v>
      </c>
      <c r="K277" s="151">
        <v>153</v>
      </c>
      <c r="L277" s="151">
        <v>1415</v>
      </c>
      <c r="M277" s="151">
        <v>216495</v>
      </c>
      <c r="N277" s="151">
        <v>23</v>
      </c>
      <c r="O277" s="151">
        <v>206</v>
      </c>
      <c r="P277" s="151">
        <v>1335</v>
      </c>
      <c r="Q277" s="151">
        <v>274343</v>
      </c>
      <c r="R277" s="151">
        <v>66</v>
      </c>
      <c r="S277" s="151">
        <v>238</v>
      </c>
      <c r="T277" s="151">
        <v>1373</v>
      </c>
      <c r="U277" s="151">
        <v>327311</v>
      </c>
      <c r="V277" s="151"/>
      <c r="W277" s="151"/>
      <c r="X277" s="151"/>
      <c r="Y277" s="151"/>
      <c r="Z277" s="151">
        <v>1</v>
      </c>
      <c r="AA277" s="151">
        <v>318</v>
      </c>
      <c r="AB277" s="151">
        <v>1330</v>
      </c>
      <c r="AC277" s="151">
        <v>422940</v>
      </c>
      <c r="AD277" s="151"/>
      <c r="AE277" s="151"/>
      <c r="AF277" s="151"/>
      <c r="AG277" s="151"/>
      <c r="AH277" s="151"/>
      <c r="AI277" s="151"/>
      <c r="AJ277" s="151"/>
      <c r="AK277" s="151"/>
      <c r="AL277" s="151"/>
      <c r="AM277" s="151"/>
      <c r="AN277" s="151"/>
      <c r="AO277" s="151"/>
    </row>
    <row r="278" spans="1:41" x14ac:dyDescent="0.2">
      <c r="A278" s="83">
        <v>36174</v>
      </c>
      <c r="B278" s="151">
        <v>11</v>
      </c>
      <c r="C278" s="151">
        <v>110</v>
      </c>
      <c r="D278" s="151">
        <v>1420</v>
      </c>
      <c r="E278" s="151">
        <v>155490</v>
      </c>
      <c r="F278" s="151">
        <v>13</v>
      </c>
      <c r="G278" s="151">
        <v>149</v>
      </c>
      <c r="H278" s="151">
        <v>1480</v>
      </c>
      <c r="I278" s="151">
        <v>220120</v>
      </c>
      <c r="J278" s="151">
        <v>22</v>
      </c>
      <c r="K278" s="151">
        <v>170</v>
      </c>
      <c r="L278" s="151">
        <v>1400</v>
      </c>
      <c r="M278" s="151">
        <v>237650</v>
      </c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  <c r="AC278" s="151"/>
      <c r="AD278" s="151"/>
      <c r="AE278" s="151"/>
      <c r="AF278" s="151"/>
      <c r="AG278" s="151"/>
      <c r="AH278" s="151"/>
      <c r="AI278" s="151"/>
      <c r="AJ278" s="151"/>
      <c r="AK278" s="151"/>
      <c r="AL278" s="151"/>
      <c r="AM278" s="151"/>
      <c r="AN278" s="151"/>
      <c r="AO278" s="151"/>
    </row>
    <row r="279" spans="1:41" x14ac:dyDescent="0.2">
      <c r="A279" s="83">
        <v>36175</v>
      </c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I279" s="151"/>
      <c r="AJ279" s="151"/>
      <c r="AK279" s="151"/>
      <c r="AL279" s="151"/>
      <c r="AM279" s="151"/>
      <c r="AN279" s="151"/>
      <c r="AO279" s="151"/>
    </row>
    <row r="280" spans="1:41" x14ac:dyDescent="0.2">
      <c r="A280" s="83">
        <v>36179</v>
      </c>
      <c r="B280" s="151"/>
      <c r="C280" s="151"/>
      <c r="D280" s="151"/>
      <c r="E280" s="151"/>
      <c r="F280" s="151">
        <v>8</v>
      </c>
      <c r="G280" s="151">
        <v>142</v>
      </c>
      <c r="H280" s="151">
        <v>1300</v>
      </c>
      <c r="I280" s="151">
        <v>184600</v>
      </c>
      <c r="J280" s="151"/>
      <c r="K280" s="151"/>
      <c r="L280" s="151"/>
      <c r="M280" s="151"/>
      <c r="N280" s="151">
        <v>21</v>
      </c>
      <c r="O280" s="151">
        <v>207</v>
      </c>
      <c r="P280" s="151">
        <v>1353</v>
      </c>
      <c r="Q280" s="151">
        <v>280140</v>
      </c>
      <c r="R280" s="151"/>
      <c r="S280" s="151"/>
      <c r="T280" s="151"/>
      <c r="U280" s="151"/>
      <c r="V280" s="151"/>
      <c r="W280" s="151"/>
      <c r="X280" s="151"/>
      <c r="Y280" s="151"/>
      <c r="Z280" s="151">
        <v>8</v>
      </c>
      <c r="AA280" s="151">
        <v>281</v>
      </c>
      <c r="AB280" s="151">
        <v>1250</v>
      </c>
      <c r="AC280" s="151">
        <v>352250</v>
      </c>
      <c r="AD280" s="151"/>
      <c r="AE280" s="151"/>
      <c r="AF280" s="151"/>
      <c r="AG280" s="151"/>
      <c r="AH280" s="151"/>
      <c r="AI280" s="151"/>
      <c r="AJ280" s="151"/>
      <c r="AK280" s="151"/>
      <c r="AL280" s="151"/>
      <c r="AM280" s="151"/>
      <c r="AN280" s="151"/>
      <c r="AO280" s="151"/>
    </row>
    <row r="281" spans="1:41" x14ac:dyDescent="0.2">
      <c r="A281" s="83">
        <v>36181</v>
      </c>
      <c r="B281" s="151"/>
      <c r="C281" s="151"/>
      <c r="D281" s="151"/>
      <c r="E281" s="151"/>
      <c r="F281" s="151">
        <v>16</v>
      </c>
      <c r="G281" s="151">
        <v>139</v>
      </c>
      <c r="H281" s="151">
        <v>1355</v>
      </c>
      <c r="I281" s="151">
        <v>188345</v>
      </c>
      <c r="J281" s="151">
        <v>7</v>
      </c>
      <c r="K281" s="151">
        <v>157</v>
      </c>
      <c r="L281" s="151">
        <v>1390</v>
      </c>
      <c r="M281" s="151">
        <v>218230</v>
      </c>
      <c r="N281" s="151">
        <v>11</v>
      </c>
      <c r="O281" s="151">
        <v>209</v>
      </c>
      <c r="P281" s="151">
        <v>1370</v>
      </c>
      <c r="Q281" s="151">
        <v>286330</v>
      </c>
      <c r="R281" s="151">
        <v>17</v>
      </c>
      <c r="S281" s="151">
        <v>234</v>
      </c>
      <c r="T281" s="151">
        <v>1380</v>
      </c>
      <c r="U281" s="151">
        <v>322920</v>
      </c>
      <c r="V281" s="151">
        <v>6</v>
      </c>
      <c r="W281" s="151">
        <v>274</v>
      </c>
      <c r="X281" s="151">
        <v>1280</v>
      </c>
      <c r="Y281" s="151">
        <v>350720</v>
      </c>
      <c r="Z281" s="151"/>
      <c r="AA281" s="151"/>
      <c r="AB281" s="151"/>
      <c r="AC281" s="151"/>
      <c r="AD281" s="151">
        <v>42</v>
      </c>
      <c r="AE281" s="151">
        <v>348</v>
      </c>
      <c r="AF281" s="151">
        <v>1280</v>
      </c>
      <c r="AG281" s="151">
        <v>445867</v>
      </c>
      <c r="AH281" s="151"/>
      <c r="AI281" s="151"/>
      <c r="AJ281" s="151"/>
      <c r="AK281" s="151"/>
      <c r="AL281" s="151"/>
      <c r="AM281" s="151"/>
      <c r="AN281" s="151"/>
      <c r="AO281" s="151"/>
    </row>
    <row r="282" spans="1:41" x14ac:dyDescent="0.2">
      <c r="A282" s="83">
        <v>36186</v>
      </c>
      <c r="B282" s="151">
        <v>7</v>
      </c>
      <c r="C282" s="151">
        <v>119</v>
      </c>
      <c r="D282" s="151">
        <v>1420</v>
      </c>
      <c r="E282" s="151">
        <v>168980</v>
      </c>
      <c r="F282" s="151">
        <v>16</v>
      </c>
      <c r="G282" s="151">
        <v>137</v>
      </c>
      <c r="H282" s="151">
        <v>1350</v>
      </c>
      <c r="I282" s="151">
        <v>184950</v>
      </c>
      <c r="J282" s="151">
        <v>27</v>
      </c>
      <c r="K282" s="151">
        <v>168</v>
      </c>
      <c r="L282" s="151">
        <v>1343</v>
      </c>
      <c r="M282" s="151">
        <v>225680</v>
      </c>
      <c r="N282" s="151">
        <v>45</v>
      </c>
      <c r="O282" s="151">
        <v>189</v>
      </c>
      <c r="P282" s="151">
        <v>1320</v>
      </c>
      <c r="Q282" s="151">
        <v>249480</v>
      </c>
      <c r="R282" s="151">
        <v>17</v>
      </c>
      <c r="S282" s="151">
        <v>249</v>
      </c>
      <c r="T282" s="151">
        <v>1280</v>
      </c>
      <c r="U282" s="151">
        <v>318720</v>
      </c>
      <c r="V282" s="151">
        <v>14</v>
      </c>
      <c r="W282" s="151">
        <v>260</v>
      </c>
      <c r="X282" s="151">
        <v>1280</v>
      </c>
      <c r="Y282" s="151">
        <v>332373</v>
      </c>
      <c r="Z282" s="151">
        <v>18</v>
      </c>
      <c r="AA282" s="151">
        <v>308</v>
      </c>
      <c r="AB282" s="151">
        <v>1335</v>
      </c>
      <c r="AC282" s="151">
        <v>411180</v>
      </c>
      <c r="AD282" s="151">
        <v>24</v>
      </c>
      <c r="AE282" s="151">
        <v>390</v>
      </c>
      <c r="AF282" s="151">
        <v>1285</v>
      </c>
      <c r="AG282" s="151">
        <v>501150</v>
      </c>
      <c r="AH282" s="151"/>
      <c r="AI282" s="151"/>
      <c r="AJ282" s="151"/>
      <c r="AK282" s="151"/>
      <c r="AL282" s="151"/>
      <c r="AM282" s="151"/>
      <c r="AN282" s="151"/>
      <c r="AO282" s="151"/>
    </row>
    <row r="283" spans="1:41" x14ac:dyDescent="0.2">
      <c r="A283" s="83">
        <v>36188</v>
      </c>
      <c r="B283" s="151"/>
      <c r="C283" s="151"/>
      <c r="D283" s="151"/>
      <c r="E283" s="151"/>
      <c r="F283" s="151"/>
      <c r="G283" s="151"/>
      <c r="H283" s="151"/>
      <c r="I283" s="151"/>
      <c r="J283" s="151">
        <v>24</v>
      </c>
      <c r="K283" s="151">
        <v>161</v>
      </c>
      <c r="L283" s="151">
        <v>1410</v>
      </c>
      <c r="M283" s="151">
        <v>226303</v>
      </c>
      <c r="N283" s="151"/>
      <c r="O283" s="151"/>
      <c r="P283" s="151"/>
      <c r="Q283" s="151"/>
      <c r="R283" s="151"/>
      <c r="S283" s="151"/>
      <c r="T283" s="151"/>
      <c r="U283" s="151"/>
      <c r="V283" s="151">
        <v>20</v>
      </c>
      <c r="W283" s="151">
        <v>263</v>
      </c>
      <c r="X283" s="151">
        <v>1340</v>
      </c>
      <c r="Y283" s="151">
        <v>352420</v>
      </c>
      <c r="Z283" s="151">
        <v>46</v>
      </c>
      <c r="AA283" s="151">
        <v>321</v>
      </c>
      <c r="AB283" s="151">
        <v>1307</v>
      </c>
      <c r="AC283" s="151">
        <v>429440</v>
      </c>
      <c r="AD283" s="151"/>
      <c r="AE283" s="151"/>
      <c r="AF283" s="151"/>
      <c r="AG283" s="151"/>
      <c r="AH283" s="151"/>
      <c r="AI283" s="151"/>
      <c r="AJ283" s="151"/>
      <c r="AK283" s="151"/>
      <c r="AL283" s="151"/>
      <c r="AM283" s="151"/>
      <c r="AN283" s="151"/>
      <c r="AO283" s="151"/>
    </row>
    <row r="284" spans="1:41" x14ac:dyDescent="0.2">
      <c r="A284" s="83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  <c r="AC284" s="151"/>
      <c r="AD284" s="151"/>
      <c r="AE284" s="151"/>
      <c r="AF284" s="151"/>
      <c r="AG284" s="151"/>
      <c r="AH284" s="151"/>
      <c r="AI284" s="151"/>
      <c r="AJ284" s="151"/>
      <c r="AK284" s="151"/>
      <c r="AL284" s="151"/>
      <c r="AM284" s="151"/>
      <c r="AN284" s="151"/>
      <c r="AO284" s="151"/>
    </row>
    <row r="285" spans="1:41" x14ac:dyDescent="0.2">
      <c r="A285" s="83">
        <v>36193</v>
      </c>
      <c r="B285" s="151"/>
      <c r="C285" s="151"/>
      <c r="D285" s="151"/>
      <c r="E285" s="151"/>
      <c r="F285" s="151"/>
      <c r="G285" s="151"/>
      <c r="H285" s="151"/>
      <c r="I285" s="151"/>
      <c r="J285" s="151">
        <v>11</v>
      </c>
      <c r="K285" s="151">
        <v>178</v>
      </c>
      <c r="L285" s="151">
        <v>1380</v>
      </c>
      <c r="M285" s="151">
        <v>244950</v>
      </c>
      <c r="N285" s="151">
        <v>31</v>
      </c>
      <c r="O285" s="151">
        <v>207</v>
      </c>
      <c r="P285" s="151">
        <v>1337</v>
      </c>
      <c r="Q285" s="151">
        <v>277136</v>
      </c>
      <c r="R285" s="151"/>
      <c r="S285" s="151"/>
      <c r="T285" s="151"/>
      <c r="U285" s="151"/>
      <c r="V285" s="151"/>
      <c r="W285" s="151"/>
      <c r="X285" s="151"/>
      <c r="Y285" s="151"/>
      <c r="Z285" s="151">
        <v>45</v>
      </c>
      <c r="AA285" s="151">
        <v>299</v>
      </c>
      <c r="AB285" s="151">
        <v>1277</v>
      </c>
      <c r="AC285" s="151">
        <v>381298</v>
      </c>
      <c r="AD285" s="151">
        <v>51</v>
      </c>
      <c r="AE285" s="151">
        <v>357</v>
      </c>
      <c r="AF285" s="151">
        <v>1303</v>
      </c>
      <c r="AG285" s="151">
        <v>464341</v>
      </c>
      <c r="AH285" s="151"/>
      <c r="AI285" s="151"/>
      <c r="AJ285" s="151"/>
      <c r="AK285" s="151"/>
      <c r="AL285" s="151"/>
      <c r="AM285" s="151"/>
      <c r="AN285" s="151"/>
      <c r="AO285" s="151"/>
    </row>
    <row r="286" spans="1:41" x14ac:dyDescent="0.2">
      <c r="A286" s="83">
        <v>36195</v>
      </c>
      <c r="B286" s="151">
        <v>2</v>
      </c>
      <c r="C286" s="151">
        <v>116</v>
      </c>
      <c r="D286" s="151">
        <v>1430</v>
      </c>
      <c r="E286" s="151">
        <v>165880</v>
      </c>
      <c r="F286" s="151"/>
      <c r="G286" s="151"/>
      <c r="H286" s="151"/>
      <c r="I286" s="151"/>
      <c r="J286" s="151">
        <v>37</v>
      </c>
      <c r="K286" s="151">
        <v>169</v>
      </c>
      <c r="L286" s="151">
        <v>1265</v>
      </c>
      <c r="M286" s="151">
        <v>213785</v>
      </c>
      <c r="N286" s="151"/>
      <c r="O286" s="151"/>
      <c r="P286" s="151"/>
      <c r="Q286" s="151"/>
      <c r="R286" s="151">
        <v>20</v>
      </c>
      <c r="S286" s="151">
        <v>233</v>
      </c>
      <c r="T286" s="151">
        <v>1315</v>
      </c>
      <c r="U286" s="151">
        <v>305738</v>
      </c>
      <c r="V286" s="151">
        <v>14</v>
      </c>
      <c r="W286" s="151">
        <v>257</v>
      </c>
      <c r="X286" s="151">
        <v>1330</v>
      </c>
      <c r="Y286" s="151">
        <v>341810</v>
      </c>
      <c r="Z286" s="151"/>
      <c r="AA286" s="151"/>
      <c r="AB286" s="151"/>
      <c r="AC286" s="151"/>
      <c r="AD286" s="151"/>
      <c r="AE286" s="151"/>
      <c r="AF286" s="151"/>
      <c r="AG286" s="151"/>
      <c r="AH286" s="151"/>
      <c r="AI286" s="151"/>
      <c r="AJ286" s="151"/>
      <c r="AK286" s="151"/>
      <c r="AL286" s="151"/>
      <c r="AM286" s="151"/>
      <c r="AN286" s="151"/>
      <c r="AO286" s="151"/>
    </row>
    <row r="287" spans="1:41" x14ac:dyDescent="0.2">
      <c r="A287" s="83">
        <v>36200</v>
      </c>
      <c r="B287" s="151">
        <v>3</v>
      </c>
      <c r="C287" s="151">
        <v>110</v>
      </c>
      <c r="D287" s="151">
        <v>1210</v>
      </c>
      <c r="E287" s="151">
        <v>133100</v>
      </c>
      <c r="F287" s="151">
        <v>41</v>
      </c>
      <c r="G287" s="151">
        <v>145</v>
      </c>
      <c r="H287" s="151">
        <v>1437</v>
      </c>
      <c r="I287" s="151">
        <v>208796</v>
      </c>
      <c r="J287" s="151">
        <v>54</v>
      </c>
      <c r="K287" s="151">
        <v>156</v>
      </c>
      <c r="L287" s="151">
        <v>1495</v>
      </c>
      <c r="M287" s="151">
        <v>232473</v>
      </c>
      <c r="N287" s="151">
        <v>23</v>
      </c>
      <c r="O287" s="151">
        <v>205</v>
      </c>
      <c r="P287" s="151">
        <v>1340</v>
      </c>
      <c r="Q287" s="151">
        <v>275247</v>
      </c>
      <c r="R287" s="151"/>
      <c r="S287" s="151"/>
      <c r="T287" s="151"/>
      <c r="U287" s="151"/>
      <c r="V287" s="151">
        <v>18</v>
      </c>
      <c r="W287" s="151">
        <v>261</v>
      </c>
      <c r="X287" s="151">
        <v>1320</v>
      </c>
      <c r="Y287" s="151">
        <v>344520</v>
      </c>
      <c r="Z287" s="151">
        <v>17</v>
      </c>
      <c r="AA287" s="151">
        <v>306</v>
      </c>
      <c r="AB287" s="151">
        <v>1310</v>
      </c>
      <c r="AC287" s="151">
        <v>400205</v>
      </c>
      <c r="AD287" s="151"/>
      <c r="AE287" s="151"/>
      <c r="AF287" s="151"/>
      <c r="AG287" s="151"/>
      <c r="AH287" s="151"/>
      <c r="AI287" s="151"/>
      <c r="AJ287" s="151"/>
      <c r="AK287" s="151"/>
      <c r="AL287" s="151"/>
      <c r="AM287" s="151"/>
      <c r="AN287" s="151"/>
      <c r="AO287" s="151"/>
    </row>
    <row r="288" spans="1:41" ht="15.75" x14ac:dyDescent="0.25">
      <c r="A288" s="83">
        <v>36201</v>
      </c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>
        <v>43</v>
      </c>
      <c r="W288" s="151">
        <v>264</v>
      </c>
      <c r="X288" s="151">
        <v>1400</v>
      </c>
      <c r="Y288" s="151">
        <v>369600</v>
      </c>
      <c r="Z288" s="151"/>
      <c r="AA288" s="151"/>
      <c r="AB288" s="151"/>
      <c r="AC288" s="151"/>
      <c r="AD288" s="151"/>
      <c r="AE288" s="151"/>
      <c r="AF288" s="151"/>
      <c r="AG288" s="151"/>
      <c r="AH288" s="151"/>
      <c r="AI288" s="151"/>
      <c r="AJ288" s="151"/>
      <c r="AK288" s="151"/>
      <c r="AL288" s="6">
        <v>11</v>
      </c>
      <c r="AM288" s="6">
        <v>436</v>
      </c>
      <c r="AN288" s="6">
        <v>1490</v>
      </c>
      <c r="AO288" s="6">
        <v>649640</v>
      </c>
    </row>
    <row r="289" spans="1:41" x14ac:dyDescent="0.2">
      <c r="A289" s="83">
        <v>36202</v>
      </c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>
        <v>2</v>
      </c>
      <c r="W289" s="151">
        <v>287</v>
      </c>
      <c r="X289" s="151">
        <v>1290</v>
      </c>
      <c r="Y289" s="151">
        <v>370230</v>
      </c>
      <c r="Z289" s="151"/>
      <c r="AA289" s="151"/>
      <c r="AB289" s="151"/>
      <c r="AC289" s="151"/>
      <c r="AD289" s="151"/>
      <c r="AE289" s="151"/>
      <c r="AF289" s="151"/>
      <c r="AG289" s="151"/>
      <c r="AH289" s="151"/>
      <c r="AI289" s="151"/>
      <c r="AJ289" s="151"/>
      <c r="AK289" s="151"/>
      <c r="AL289" s="151"/>
      <c r="AM289" s="151"/>
      <c r="AN289" s="151"/>
      <c r="AO289" s="151"/>
    </row>
    <row r="290" spans="1:41" x14ac:dyDescent="0.2">
      <c r="A290" s="83">
        <v>36207</v>
      </c>
      <c r="B290" s="151"/>
      <c r="C290" s="151"/>
      <c r="D290" s="151"/>
      <c r="E290" s="151"/>
      <c r="F290" s="151"/>
      <c r="G290" s="151"/>
      <c r="H290" s="151"/>
      <c r="I290" s="151"/>
      <c r="J290" s="151">
        <v>7</v>
      </c>
      <c r="K290" s="151">
        <v>154</v>
      </c>
      <c r="L290" s="151">
        <v>1310</v>
      </c>
      <c r="M290" s="151">
        <v>201740</v>
      </c>
      <c r="N290" s="151">
        <v>12</v>
      </c>
      <c r="O290" s="151">
        <v>202</v>
      </c>
      <c r="P290" s="151">
        <v>1320</v>
      </c>
      <c r="Q290" s="151">
        <v>265980</v>
      </c>
      <c r="R290" s="151">
        <v>4</v>
      </c>
      <c r="S290" s="151">
        <v>224</v>
      </c>
      <c r="T290" s="151">
        <v>1280</v>
      </c>
      <c r="U290" s="151">
        <v>286720</v>
      </c>
      <c r="V290" s="151">
        <v>1</v>
      </c>
      <c r="W290" s="151">
        <v>274</v>
      </c>
      <c r="X290" s="151">
        <v>1420</v>
      </c>
      <c r="Y290" s="151">
        <v>389080</v>
      </c>
      <c r="Z290" s="151">
        <v>19</v>
      </c>
      <c r="AA290" s="151">
        <v>293</v>
      </c>
      <c r="AB290" s="151">
        <v>1340</v>
      </c>
      <c r="AC290" s="151">
        <v>392620</v>
      </c>
      <c r="AD290" s="151"/>
      <c r="AE290" s="151"/>
      <c r="AF290" s="151"/>
      <c r="AG290" s="151"/>
      <c r="AH290" s="151"/>
      <c r="AI290" s="151"/>
      <c r="AJ290" s="151"/>
      <c r="AK290" s="151"/>
      <c r="AL290" s="151"/>
      <c r="AM290" s="151"/>
      <c r="AN290" s="151"/>
      <c r="AO290" s="151"/>
    </row>
    <row r="291" spans="1:41" x14ac:dyDescent="0.2">
      <c r="A291" s="83">
        <v>36209</v>
      </c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>
        <v>5</v>
      </c>
      <c r="AA291" s="151">
        <v>292</v>
      </c>
      <c r="AB291" s="151">
        <v>1230</v>
      </c>
      <c r="AC291" s="151">
        <v>359160</v>
      </c>
      <c r="AD291" s="151"/>
      <c r="AE291" s="151"/>
      <c r="AF291" s="151"/>
      <c r="AG291" s="151"/>
      <c r="AH291" s="151"/>
      <c r="AI291" s="151"/>
      <c r="AJ291" s="151"/>
      <c r="AK291" s="151"/>
      <c r="AL291" s="151"/>
      <c r="AM291" s="151"/>
      <c r="AN291" s="151"/>
      <c r="AO291" s="151"/>
    </row>
    <row r="292" spans="1:41" x14ac:dyDescent="0.2">
      <c r="A292" s="83">
        <v>36214</v>
      </c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>
        <v>12</v>
      </c>
      <c r="S292" s="151">
        <v>231</v>
      </c>
      <c r="T292" s="151">
        <v>1350</v>
      </c>
      <c r="U292" s="151">
        <v>311850</v>
      </c>
      <c r="V292" s="151">
        <v>25</v>
      </c>
      <c r="W292" s="151">
        <v>269</v>
      </c>
      <c r="X292" s="151">
        <v>1320</v>
      </c>
      <c r="Y292" s="151">
        <v>355080</v>
      </c>
      <c r="Z292" s="151">
        <v>12</v>
      </c>
      <c r="AA292" s="151">
        <v>315</v>
      </c>
      <c r="AB292" s="151">
        <v>1280</v>
      </c>
      <c r="AC292" s="151">
        <v>403200</v>
      </c>
      <c r="AD292" s="151"/>
      <c r="AE292" s="151"/>
      <c r="AF292" s="151"/>
      <c r="AG292" s="151"/>
      <c r="AH292" s="151">
        <v>14</v>
      </c>
      <c r="AI292" s="151">
        <v>381</v>
      </c>
      <c r="AJ292" s="151">
        <v>1310</v>
      </c>
      <c r="AK292" s="151">
        <v>499110</v>
      </c>
      <c r="AL292" s="151"/>
      <c r="AM292" s="151"/>
      <c r="AN292" s="151"/>
      <c r="AO292" s="151"/>
    </row>
    <row r="293" spans="1:41" x14ac:dyDescent="0.2">
      <c r="A293" s="83">
        <v>36215</v>
      </c>
      <c r="B293" s="151"/>
      <c r="C293" s="151"/>
      <c r="D293" s="151"/>
      <c r="E293" s="151"/>
      <c r="F293" s="151">
        <v>84</v>
      </c>
      <c r="G293" s="151">
        <v>147</v>
      </c>
      <c r="H293" s="151">
        <v>1427</v>
      </c>
      <c r="I293" s="151">
        <v>209244</v>
      </c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>
        <v>43</v>
      </c>
      <c r="W293" s="151">
        <v>265</v>
      </c>
      <c r="X293" s="151">
        <v>1400</v>
      </c>
      <c r="Y293" s="151">
        <v>370300</v>
      </c>
      <c r="Z293" s="151"/>
      <c r="AA293" s="151"/>
      <c r="AB293" s="151"/>
      <c r="AC293" s="151"/>
      <c r="AD293" s="151"/>
      <c r="AE293" s="151"/>
      <c r="AF293" s="151"/>
      <c r="AG293" s="151"/>
      <c r="AH293" s="151"/>
      <c r="AI293" s="151"/>
      <c r="AJ293" s="151"/>
      <c r="AK293" s="151"/>
      <c r="AL293" s="151"/>
      <c r="AM293" s="151"/>
      <c r="AN293" s="151"/>
      <c r="AO293" s="151"/>
    </row>
    <row r="294" spans="1:41" x14ac:dyDescent="0.2">
      <c r="A294" s="83">
        <v>36216</v>
      </c>
      <c r="B294" s="151">
        <v>10</v>
      </c>
      <c r="C294" s="151">
        <v>127</v>
      </c>
      <c r="D294" s="151">
        <v>1350</v>
      </c>
      <c r="E294" s="151">
        <v>171450</v>
      </c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>
        <v>68</v>
      </c>
      <c r="AA294" s="151">
        <v>301</v>
      </c>
      <c r="AB294" s="151">
        <v>1375</v>
      </c>
      <c r="AC294" s="151">
        <v>413531</v>
      </c>
      <c r="AD294" s="151">
        <v>17</v>
      </c>
      <c r="AE294" s="151">
        <v>325</v>
      </c>
      <c r="AF294" s="151">
        <v>1310</v>
      </c>
      <c r="AG294" s="151">
        <v>425750</v>
      </c>
      <c r="AH294" s="151"/>
      <c r="AI294" s="151"/>
      <c r="AJ294" s="151"/>
      <c r="AK294" s="151"/>
      <c r="AL294" s="151"/>
      <c r="AM294" s="151"/>
      <c r="AN294" s="151"/>
      <c r="AO294" s="151"/>
    </row>
    <row r="295" spans="1:41" x14ac:dyDescent="0.2">
      <c r="A295" s="83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  <c r="AC295" s="151"/>
      <c r="AD295" s="151"/>
      <c r="AE295" s="151"/>
      <c r="AF295" s="151"/>
      <c r="AG295" s="151"/>
      <c r="AH295" s="151"/>
      <c r="AI295" s="151"/>
      <c r="AJ295" s="151"/>
      <c r="AK295" s="151"/>
      <c r="AL295" s="151"/>
      <c r="AM295" s="151"/>
      <c r="AN295" s="151"/>
      <c r="AO295" s="151"/>
    </row>
    <row r="296" spans="1:41" x14ac:dyDescent="0.2">
      <c r="A296" s="83">
        <v>36221</v>
      </c>
      <c r="B296" s="151"/>
      <c r="C296" s="151"/>
      <c r="D296" s="151"/>
      <c r="E296" s="151"/>
      <c r="F296" s="151">
        <v>34</v>
      </c>
      <c r="G296" s="151">
        <v>143</v>
      </c>
      <c r="H296" s="151">
        <v>1390</v>
      </c>
      <c r="I296" s="151">
        <v>198075</v>
      </c>
      <c r="J296" s="151"/>
      <c r="K296" s="151"/>
      <c r="L296" s="151"/>
      <c r="M296" s="151"/>
      <c r="N296" s="151">
        <v>16</v>
      </c>
      <c r="O296" s="151">
        <v>201</v>
      </c>
      <c r="P296" s="151">
        <v>1370</v>
      </c>
      <c r="Q296" s="151">
        <v>275370</v>
      </c>
      <c r="R296" s="151">
        <v>20</v>
      </c>
      <c r="S296" s="151">
        <v>221</v>
      </c>
      <c r="T296" s="151">
        <v>1330</v>
      </c>
      <c r="U296" s="151">
        <v>293930</v>
      </c>
      <c r="V296" s="151">
        <v>51</v>
      </c>
      <c r="W296" s="151">
        <v>271</v>
      </c>
      <c r="X296" s="151">
        <v>1367</v>
      </c>
      <c r="Y296" s="151">
        <v>370367</v>
      </c>
      <c r="Z296" s="151"/>
      <c r="AA296" s="151"/>
      <c r="AB296" s="151"/>
      <c r="AC296" s="151"/>
      <c r="AD296" s="151"/>
      <c r="AE296" s="151"/>
      <c r="AF296" s="151"/>
      <c r="AG296" s="151"/>
      <c r="AH296" s="151"/>
      <c r="AI296" s="151"/>
      <c r="AJ296" s="151"/>
      <c r="AK296" s="151"/>
      <c r="AL296" s="151"/>
      <c r="AM296" s="151"/>
      <c r="AN296" s="151"/>
      <c r="AO296" s="151"/>
    </row>
    <row r="297" spans="1:41" x14ac:dyDescent="0.2">
      <c r="A297" s="83">
        <v>36222</v>
      </c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>
        <v>41</v>
      </c>
      <c r="O297" s="151">
        <v>218</v>
      </c>
      <c r="P297" s="151">
        <v>1325</v>
      </c>
      <c r="Q297" s="151">
        <v>288188</v>
      </c>
      <c r="R297" s="151">
        <v>109</v>
      </c>
      <c r="S297" s="151">
        <v>232</v>
      </c>
      <c r="T297" s="151">
        <v>1326</v>
      </c>
      <c r="U297" s="151">
        <v>307632</v>
      </c>
      <c r="V297" s="151"/>
      <c r="W297" s="151"/>
      <c r="X297" s="151"/>
      <c r="Y297" s="151"/>
      <c r="Z297" s="151"/>
      <c r="AA297" s="151"/>
      <c r="AB297" s="151"/>
      <c r="AC297" s="151"/>
      <c r="AD297" s="151"/>
      <c r="AE297" s="151"/>
      <c r="AF297" s="151"/>
      <c r="AG297" s="151"/>
      <c r="AH297" s="151"/>
      <c r="AI297" s="151"/>
      <c r="AJ297" s="151"/>
      <c r="AK297" s="151"/>
      <c r="AL297" s="151"/>
      <c r="AM297" s="151"/>
      <c r="AN297" s="151"/>
      <c r="AO297" s="151"/>
    </row>
    <row r="298" spans="1:41" x14ac:dyDescent="0.2">
      <c r="A298" s="83">
        <v>36223</v>
      </c>
      <c r="B298" s="151">
        <v>7</v>
      </c>
      <c r="C298" s="151">
        <v>121</v>
      </c>
      <c r="D298" s="151">
        <v>1230</v>
      </c>
      <c r="E298" s="151">
        <v>148830</v>
      </c>
      <c r="F298" s="151">
        <v>15</v>
      </c>
      <c r="G298" s="151">
        <v>149</v>
      </c>
      <c r="H298" s="151">
        <v>1370</v>
      </c>
      <c r="I298" s="151">
        <v>204130</v>
      </c>
      <c r="J298" s="151">
        <v>7</v>
      </c>
      <c r="K298" s="151">
        <v>164</v>
      </c>
      <c r="L298" s="151">
        <v>1270</v>
      </c>
      <c r="M298" s="151">
        <v>208280</v>
      </c>
      <c r="N298" s="151">
        <v>55</v>
      </c>
      <c r="O298" s="151">
        <v>200</v>
      </c>
      <c r="P298" s="151">
        <v>1337</v>
      </c>
      <c r="Q298" s="151">
        <v>267779</v>
      </c>
      <c r="R298" s="151">
        <v>33</v>
      </c>
      <c r="S298" s="151">
        <v>230</v>
      </c>
      <c r="T298" s="151">
        <v>1323</v>
      </c>
      <c r="U298" s="151">
        <v>304808</v>
      </c>
      <c r="V298" s="151">
        <v>18</v>
      </c>
      <c r="W298" s="151">
        <v>264</v>
      </c>
      <c r="X298" s="151">
        <v>1260</v>
      </c>
      <c r="Y298" s="151">
        <v>332640</v>
      </c>
      <c r="Z298" s="151">
        <v>16</v>
      </c>
      <c r="AA298" s="151">
        <v>314</v>
      </c>
      <c r="AB298" s="151">
        <v>1260</v>
      </c>
      <c r="AC298" s="151">
        <v>395640</v>
      </c>
      <c r="AD298" s="151"/>
      <c r="AE298" s="151"/>
      <c r="AF298" s="151"/>
      <c r="AG298" s="151"/>
      <c r="AH298" s="151"/>
      <c r="AI298" s="151"/>
      <c r="AJ298" s="151"/>
      <c r="AK298" s="151"/>
      <c r="AL298" s="151"/>
      <c r="AM298" s="151"/>
      <c r="AN298" s="151"/>
      <c r="AO298" s="151"/>
    </row>
    <row r="299" spans="1:41" x14ac:dyDescent="0.2">
      <c r="A299" s="83">
        <v>36228</v>
      </c>
      <c r="B299" s="151"/>
      <c r="C299" s="151"/>
      <c r="D299" s="151"/>
      <c r="E299" s="151"/>
      <c r="F299" s="151">
        <v>25</v>
      </c>
      <c r="G299" s="151">
        <v>143</v>
      </c>
      <c r="H299" s="151">
        <v>1415</v>
      </c>
      <c r="I299" s="151">
        <v>201638</v>
      </c>
      <c r="J299" s="151">
        <v>31</v>
      </c>
      <c r="K299" s="151">
        <v>168</v>
      </c>
      <c r="L299" s="151">
        <v>1390</v>
      </c>
      <c r="M299" s="151">
        <v>233520</v>
      </c>
      <c r="N299" s="151">
        <v>26</v>
      </c>
      <c r="O299" s="151">
        <v>191</v>
      </c>
      <c r="P299" s="151">
        <v>1420</v>
      </c>
      <c r="Q299" s="151">
        <v>271220</v>
      </c>
      <c r="R299" s="151">
        <v>20</v>
      </c>
      <c r="S299" s="151">
        <v>226</v>
      </c>
      <c r="T299" s="151">
        <v>1400</v>
      </c>
      <c r="U299" s="151">
        <v>316400</v>
      </c>
      <c r="V299" s="151">
        <v>18</v>
      </c>
      <c r="W299" s="151">
        <v>250</v>
      </c>
      <c r="X299" s="151">
        <v>1320</v>
      </c>
      <c r="Y299" s="151">
        <v>330000</v>
      </c>
      <c r="Z299" s="151">
        <v>16</v>
      </c>
      <c r="AA299" s="151">
        <v>290</v>
      </c>
      <c r="AB299" s="151">
        <v>1330</v>
      </c>
      <c r="AC299" s="151">
        <v>385700</v>
      </c>
      <c r="AD299" s="151"/>
      <c r="AE299" s="151"/>
      <c r="AF299" s="151"/>
      <c r="AG299" s="151"/>
      <c r="AH299" s="151"/>
      <c r="AI299" s="151"/>
      <c r="AJ299" s="151"/>
      <c r="AK299" s="151"/>
      <c r="AL299" s="151"/>
      <c r="AM299" s="151"/>
      <c r="AN299" s="151"/>
      <c r="AO299" s="151"/>
    </row>
    <row r="300" spans="1:41" x14ac:dyDescent="0.2">
      <c r="A300" s="83">
        <v>36230</v>
      </c>
      <c r="B300" s="151">
        <v>12</v>
      </c>
      <c r="C300" s="151">
        <v>128</v>
      </c>
      <c r="D300" s="151">
        <v>1370</v>
      </c>
      <c r="E300" s="151">
        <v>175360</v>
      </c>
      <c r="F300" s="151">
        <v>18</v>
      </c>
      <c r="G300" s="151">
        <v>140</v>
      </c>
      <c r="H300" s="151">
        <v>1420</v>
      </c>
      <c r="I300" s="151">
        <v>198800</v>
      </c>
      <c r="J300" s="151">
        <v>60</v>
      </c>
      <c r="K300" s="151">
        <v>171</v>
      </c>
      <c r="L300" s="151">
        <v>1390</v>
      </c>
      <c r="M300" s="151">
        <v>237690</v>
      </c>
      <c r="N300" s="151">
        <v>22</v>
      </c>
      <c r="O300" s="151">
        <v>214</v>
      </c>
      <c r="P300" s="151">
        <v>1390</v>
      </c>
      <c r="Q300" s="151">
        <v>297460</v>
      </c>
      <c r="R300" s="151"/>
      <c r="S300" s="151"/>
      <c r="T300" s="151"/>
      <c r="U300" s="151"/>
      <c r="V300" s="151">
        <v>11</v>
      </c>
      <c r="W300" s="151">
        <v>264</v>
      </c>
      <c r="X300" s="151">
        <v>1370</v>
      </c>
      <c r="Y300" s="151">
        <v>361680</v>
      </c>
      <c r="Z300" s="151"/>
      <c r="AA300" s="151"/>
      <c r="AB300" s="151"/>
      <c r="AC300" s="151"/>
      <c r="AD300" s="151"/>
      <c r="AE300" s="151"/>
      <c r="AF300" s="151"/>
      <c r="AG300" s="151"/>
      <c r="AH300" s="151"/>
      <c r="AI300" s="151"/>
      <c r="AJ300" s="151"/>
      <c r="AK300" s="151"/>
      <c r="AL300" s="151"/>
      <c r="AM300" s="151"/>
      <c r="AN300" s="151"/>
      <c r="AO300" s="151"/>
    </row>
    <row r="301" spans="1:41" x14ac:dyDescent="0.2">
      <c r="A301" s="83">
        <v>36235</v>
      </c>
      <c r="B301" s="151"/>
      <c r="C301" s="151"/>
      <c r="D301" s="151"/>
      <c r="E301" s="151"/>
      <c r="F301" s="151">
        <v>22</v>
      </c>
      <c r="G301" s="151">
        <v>133</v>
      </c>
      <c r="H301" s="151">
        <v>1357</v>
      </c>
      <c r="I301" s="151">
        <v>179984</v>
      </c>
      <c r="J301" s="151">
        <v>44</v>
      </c>
      <c r="K301" s="151">
        <v>163</v>
      </c>
      <c r="L301" s="151">
        <v>1330</v>
      </c>
      <c r="M301" s="151">
        <v>216790</v>
      </c>
      <c r="N301" s="151">
        <v>25</v>
      </c>
      <c r="O301" s="151">
        <v>192</v>
      </c>
      <c r="P301" s="151">
        <v>1370</v>
      </c>
      <c r="Q301" s="151">
        <v>263040</v>
      </c>
      <c r="R301" s="151"/>
      <c r="S301" s="151"/>
      <c r="T301" s="151"/>
      <c r="U301" s="151"/>
      <c r="V301" s="151">
        <v>20</v>
      </c>
      <c r="W301" s="151">
        <v>258</v>
      </c>
      <c r="X301" s="151">
        <v>1270</v>
      </c>
      <c r="Y301" s="151">
        <v>327760</v>
      </c>
      <c r="Z301" s="151">
        <v>3</v>
      </c>
      <c r="AA301" s="151">
        <v>334</v>
      </c>
      <c r="AB301" s="151">
        <v>1280</v>
      </c>
      <c r="AC301" s="151">
        <v>727520</v>
      </c>
      <c r="AD301" s="151"/>
      <c r="AE301" s="151"/>
      <c r="AF301" s="151"/>
      <c r="AG301" s="151"/>
      <c r="AH301" s="151">
        <v>14</v>
      </c>
      <c r="AI301" s="151">
        <v>406</v>
      </c>
      <c r="AJ301" s="151">
        <v>1340</v>
      </c>
      <c r="AK301" s="151">
        <v>544040</v>
      </c>
      <c r="AL301" s="151"/>
      <c r="AM301" s="151"/>
      <c r="AN301" s="151"/>
      <c r="AO301" s="151"/>
    </row>
    <row r="302" spans="1:41" x14ac:dyDescent="0.2">
      <c r="A302" s="83">
        <v>36237</v>
      </c>
      <c r="B302" s="151"/>
      <c r="C302" s="151"/>
      <c r="D302" s="151"/>
      <c r="E302" s="151"/>
      <c r="F302" s="151">
        <v>10</v>
      </c>
      <c r="G302" s="151">
        <v>136</v>
      </c>
      <c r="H302" s="151">
        <v>1370</v>
      </c>
      <c r="I302" s="151">
        <v>186320</v>
      </c>
      <c r="J302" s="151">
        <v>15</v>
      </c>
      <c r="K302" s="151">
        <v>176</v>
      </c>
      <c r="L302" s="151">
        <v>1430</v>
      </c>
      <c r="M302" s="151">
        <v>251680</v>
      </c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>
        <v>28</v>
      </c>
      <c r="AA302" s="151">
        <v>283</v>
      </c>
      <c r="AB302" s="151">
        <v>1310</v>
      </c>
      <c r="AC302" s="151">
        <v>370175</v>
      </c>
      <c r="AD302" s="151">
        <v>2</v>
      </c>
      <c r="AE302" s="151">
        <v>389</v>
      </c>
      <c r="AF302" s="151">
        <v>1280</v>
      </c>
      <c r="AG302" s="151">
        <v>497920</v>
      </c>
      <c r="AH302" s="151"/>
      <c r="AI302" s="151"/>
      <c r="AJ302" s="151"/>
      <c r="AK302" s="151"/>
      <c r="AL302" s="151"/>
      <c r="AM302" s="151"/>
      <c r="AN302" s="151"/>
      <c r="AO302" s="151"/>
    </row>
    <row r="303" spans="1:41" x14ac:dyDescent="0.2">
      <c r="A303" s="83">
        <v>36242</v>
      </c>
      <c r="B303" s="151">
        <v>5</v>
      </c>
      <c r="C303" s="151">
        <v>111</v>
      </c>
      <c r="D303" s="151">
        <v>1390</v>
      </c>
      <c r="E303" s="151">
        <v>154290</v>
      </c>
      <c r="F303" s="151">
        <v>26</v>
      </c>
      <c r="G303" s="151">
        <v>135</v>
      </c>
      <c r="H303" s="151">
        <v>1420</v>
      </c>
      <c r="I303" s="151">
        <v>190350</v>
      </c>
      <c r="J303" s="151"/>
      <c r="K303" s="151"/>
      <c r="L303" s="151"/>
      <c r="M303" s="151"/>
      <c r="N303" s="151">
        <v>40</v>
      </c>
      <c r="O303" s="151">
        <v>204</v>
      </c>
      <c r="P303" s="151">
        <v>1340</v>
      </c>
      <c r="Q303" s="151">
        <v>272690</v>
      </c>
      <c r="R303" s="151">
        <v>28</v>
      </c>
      <c r="S303" s="151">
        <v>232</v>
      </c>
      <c r="T303" s="151">
        <v>1285</v>
      </c>
      <c r="U303" s="151">
        <v>298190</v>
      </c>
      <c r="V303" s="151">
        <v>6</v>
      </c>
      <c r="W303" s="151">
        <v>265</v>
      </c>
      <c r="X303" s="151">
        <v>1275</v>
      </c>
      <c r="Y303" s="151">
        <v>537875</v>
      </c>
      <c r="Z303" s="151">
        <v>11</v>
      </c>
      <c r="AA303" s="151">
        <v>297</v>
      </c>
      <c r="AB303" s="151">
        <v>1310</v>
      </c>
      <c r="AC303" s="151">
        <v>389070</v>
      </c>
      <c r="AD303" s="151"/>
      <c r="AE303" s="151"/>
      <c r="AF303" s="151"/>
      <c r="AG303" s="151"/>
      <c r="AH303" s="151"/>
      <c r="AI303" s="151"/>
      <c r="AJ303" s="151"/>
      <c r="AK303" s="151"/>
      <c r="AL303" s="151"/>
      <c r="AM303" s="151"/>
      <c r="AN303" s="151"/>
      <c r="AO303" s="151"/>
    </row>
    <row r="304" spans="1:41" x14ac:dyDescent="0.2">
      <c r="A304" s="83">
        <v>36243</v>
      </c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>
        <v>19</v>
      </c>
      <c r="W304" s="151">
        <v>266</v>
      </c>
      <c r="X304" s="151">
        <v>1260</v>
      </c>
      <c r="Y304" s="151">
        <v>335160</v>
      </c>
      <c r="Z304" s="151"/>
      <c r="AA304" s="151"/>
      <c r="AB304" s="151"/>
      <c r="AC304" s="151"/>
      <c r="AD304" s="151">
        <v>16</v>
      </c>
      <c r="AE304" s="151">
        <v>340</v>
      </c>
      <c r="AF304" s="151">
        <v>1230</v>
      </c>
      <c r="AG304" s="151">
        <v>418200</v>
      </c>
      <c r="AH304" s="151">
        <v>59</v>
      </c>
      <c r="AI304" s="151">
        <v>382</v>
      </c>
      <c r="AJ304" s="151">
        <v>1258</v>
      </c>
      <c r="AK304" s="151">
        <v>480051</v>
      </c>
      <c r="AL304" s="151"/>
      <c r="AM304" s="151"/>
      <c r="AN304" s="151"/>
      <c r="AO304" s="151"/>
    </row>
    <row r="305" spans="1:41" x14ac:dyDescent="0.2">
      <c r="A305" s="83">
        <v>36244</v>
      </c>
      <c r="B305" s="151">
        <v>5</v>
      </c>
      <c r="C305" s="151">
        <v>129</v>
      </c>
      <c r="D305" s="151">
        <v>1480</v>
      </c>
      <c r="E305" s="151">
        <v>190920</v>
      </c>
      <c r="F305" s="151"/>
      <c r="G305" s="151"/>
      <c r="H305" s="151"/>
      <c r="I305" s="151"/>
      <c r="J305" s="151"/>
      <c r="K305" s="151"/>
      <c r="L305" s="151"/>
      <c r="M305" s="151"/>
      <c r="N305" s="151">
        <v>10</v>
      </c>
      <c r="O305" s="151">
        <v>197</v>
      </c>
      <c r="P305" s="151">
        <v>1290</v>
      </c>
      <c r="Q305" s="151">
        <v>253485</v>
      </c>
      <c r="R305" s="151"/>
      <c r="S305" s="151"/>
      <c r="T305" s="151"/>
      <c r="U305" s="151"/>
      <c r="V305" s="151">
        <v>52</v>
      </c>
      <c r="W305" s="151">
        <v>265</v>
      </c>
      <c r="X305" s="151">
        <v>1447</v>
      </c>
      <c r="Y305" s="151">
        <v>383367</v>
      </c>
      <c r="Z305" s="151">
        <v>35</v>
      </c>
      <c r="AA305" s="151">
        <v>298</v>
      </c>
      <c r="AB305" s="151">
        <v>1325</v>
      </c>
      <c r="AC305" s="151">
        <v>394850</v>
      </c>
      <c r="AD305" s="151"/>
      <c r="AE305" s="151"/>
      <c r="AF305" s="151"/>
      <c r="AG305" s="151"/>
      <c r="AH305" s="151"/>
      <c r="AI305" s="151"/>
      <c r="AJ305" s="151"/>
      <c r="AK305" s="151"/>
      <c r="AL305" s="151"/>
      <c r="AM305" s="151"/>
      <c r="AN305" s="151"/>
      <c r="AO305" s="151"/>
    </row>
    <row r="306" spans="1:41" x14ac:dyDescent="0.2">
      <c r="A306" s="83">
        <v>36249</v>
      </c>
      <c r="B306" s="151"/>
      <c r="C306" s="151"/>
      <c r="D306" s="151"/>
      <c r="E306" s="151"/>
      <c r="F306" s="151"/>
      <c r="G306" s="151"/>
      <c r="H306" s="151"/>
      <c r="I306" s="151"/>
      <c r="J306" s="151">
        <v>8</v>
      </c>
      <c r="K306" s="151">
        <v>172</v>
      </c>
      <c r="L306" s="151">
        <v>1350</v>
      </c>
      <c r="M306" s="151">
        <v>231525</v>
      </c>
      <c r="N306" s="151">
        <v>14</v>
      </c>
      <c r="O306" s="151">
        <v>183</v>
      </c>
      <c r="P306" s="151">
        <v>1320</v>
      </c>
      <c r="Q306" s="151">
        <v>239730</v>
      </c>
      <c r="R306" s="151">
        <v>14</v>
      </c>
      <c r="S306" s="151">
        <v>237</v>
      </c>
      <c r="T306" s="151">
        <v>1330</v>
      </c>
      <c r="U306" s="151">
        <v>315210</v>
      </c>
      <c r="V306" s="151">
        <v>63</v>
      </c>
      <c r="W306" s="151">
        <v>260</v>
      </c>
      <c r="X306" s="151">
        <v>1280</v>
      </c>
      <c r="Y306" s="151">
        <v>332373</v>
      </c>
      <c r="Z306" s="151"/>
      <c r="AA306" s="151"/>
      <c r="AB306" s="151"/>
      <c r="AC306" s="151"/>
      <c r="AD306" s="151"/>
      <c r="AE306" s="151"/>
      <c r="AF306" s="151"/>
      <c r="AG306" s="151"/>
      <c r="AH306" s="151"/>
      <c r="AI306" s="151"/>
      <c r="AJ306" s="151"/>
      <c r="AK306" s="151"/>
      <c r="AL306" s="151"/>
      <c r="AM306" s="151"/>
      <c r="AN306" s="151"/>
      <c r="AO306" s="151"/>
    </row>
    <row r="307" spans="1:41" x14ac:dyDescent="0.2">
      <c r="A307" s="83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  <c r="AC307" s="151"/>
      <c r="AD307" s="151"/>
      <c r="AE307" s="151"/>
      <c r="AF307" s="151"/>
      <c r="AG307" s="151"/>
      <c r="AH307" s="151"/>
      <c r="AI307" s="151"/>
      <c r="AJ307" s="151"/>
      <c r="AK307" s="151"/>
      <c r="AL307" s="151"/>
      <c r="AM307" s="151"/>
      <c r="AN307" s="151"/>
      <c r="AO307" s="151"/>
    </row>
    <row r="308" spans="1:41" x14ac:dyDescent="0.2">
      <c r="A308" s="83">
        <v>36251</v>
      </c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  <c r="AC308" s="151"/>
      <c r="AD308" s="151"/>
      <c r="AE308" s="151"/>
      <c r="AF308" s="151"/>
      <c r="AG308" s="151"/>
      <c r="AH308" s="151"/>
      <c r="AI308" s="151"/>
      <c r="AJ308" s="151"/>
      <c r="AK308" s="151"/>
      <c r="AL308" s="151"/>
      <c r="AM308" s="151"/>
      <c r="AN308" s="151"/>
      <c r="AO308" s="151"/>
    </row>
    <row r="309" spans="1:41" x14ac:dyDescent="0.2">
      <c r="A309" s="83">
        <v>36256</v>
      </c>
      <c r="B309" s="151">
        <v>2</v>
      </c>
      <c r="C309" s="151">
        <v>125</v>
      </c>
      <c r="D309" s="151">
        <v>1360</v>
      </c>
      <c r="E309" s="151">
        <v>170000</v>
      </c>
      <c r="F309" s="151">
        <v>21</v>
      </c>
      <c r="G309" s="151">
        <v>140</v>
      </c>
      <c r="H309" s="151">
        <v>1410</v>
      </c>
      <c r="I309" s="151">
        <v>197400</v>
      </c>
      <c r="J309" s="151"/>
      <c r="K309" s="151"/>
      <c r="L309" s="151"/>
      <c r="M309" s="151">
        <v>253700</v>
      </c>
      <c r="N309" s="151">
        <v>26</v>
      </c>
      <c r="O309" s="151">
        <v>197</v>
      </c>
      <c r="P309" s="151">
        <v>1290</v>
      </c>
      <c r="Q309" s="151">
        <v>336150</v>
      </c>
      <c r="R309" s="151">
        <v>22</v>
      </c>
      <c r="S309" s="151">
        <v>249</v>
      </c>
      <c r="T309" s="151">
        <v>1350</v>
      </c>
      <c r="U309" s="151">
        <v>361095</v>
      </c>
      <c r="V309" s="151">
        <v>34</v>
      </c>
      <c r="W309" s="151">
        <v>272</v>
      </c>
      <c r="X309" s="151">
        <v>1330</v>
      </c>
      <c r="Y309" s="151">
        <v>387200</v>
      </c>
      <c r="Z309" s="151">
        <v>33</v>
      </c>
      <c r="AA309" s="151">
        <v>303</v>
      </c>
      <c r="AB309" s="151">
        <v>1280</v>
      </c>
      <c r="AC309" s="151"/>
      <c r="AD309" s="151"/>
      <c r="AE309" s="151"/>
      <c r="AF309" s="151"/>
      <c r="AG309" s="151"/>
      <c r="AH309" s="151"/>
      <c r="AI309" s="151"/>
      <c r="AJ309" s="151"/>
      <c r="AK309" s="151"/>
      <c r="AL309" s="151"/>
      <c r="AM309" s="151"/>
      <c r="AN309" s="151"/>
      <c r="AO309" s="151"/>
    </row>
    <row r="310" spans="1:41" x14ac:dyDescent="0.2">
      <c r="A310" s="83">
        <v>36257</v>
      </c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  <c r="AC310" s="151"/>
      <c r="AD310" s="151"/>
      <c r="AE310" s="151"/>
      <c r="AF310" s="151"/>
      <c r="AG310" s="151"/>
      <c r="AH310" s="151"/>
      <c r="AI310" s="151"/>
      <c r="AJ310" s="151"/>
      <c r="AK310" s="151"/>
      <c r="AL310" s="151"/>
      <c r="AM310" s="151"/>
      <c r="AN310" s="151"/>
      <c r="AO310" s="151"/>
    </row>
    <row r="311" spans="1:41" x14ac:dyDescent="0.2">
      <c r="A311" s="83">
        <v>36258</v>
      </c>
      <c r="B311" s="151"/>
      <c r="C311" s="151"/>
      <c r="D311" s="151"/>
      <c r="E311" s="151"/>
      <c r="F311" s="151"/>
      <c r="G311" s="151"/>
      <c r="H311" s="151"/>
      <c r="I311" s="151"/>
      <c r="J311" s="151">
        <v>11</v>
      </c>
      <c r="K311" s="151">
        <v>171</v>
      </c>
      <c r="L311" s="151">
        <v>1340</v>
      </c>
      <c r="M311" s="151">
        <v>229140</v>
      </c>
      <c r="N311" s="151">
        <v>5</v>
      </c>
      <c r="O311" s="151">
        <v>190</v>
      </c>
      <c r="P311" s="151">
        <v>1340</v>
      </c>
      <c r="Q311" s="151">
        <v>254600</v>
      </c>
      <c r="R311" s="151"/>
      <c r="S311" s="151"/>
      <c r="T311" s="151"/>
      <c r="U311" s="151"/>
      <c r="V311" s="151"/>
      <c r="W311" s="151"/>
      <c r="X311" s="151"/>
      <c r="Y311" s="151"/>
      <c r="Z311" s="151">
        <v>16</v>
      </c>
      <c r="AA311" s="151">
        <v>298</v>
      </c>
      <c r="AB311" s="151">
        <v>1270</v>
      </c>
      <c r="AC311" s="151">
        <v>378460</v>
      </c>
      <c r="AD311" s="151"/>
      <c r="AE311" s="151"/>
      <c r="AF311" s="151"/>
      <c r="AG311" s="151"/>
      <c r="AH311" s="151">
        <v>28</v>
      </c>
      <c r="AI311" s="151">
        <v>397</v>
      </c>
      <c r="AJ311" s="151">
        <v>1330</v>
      </c>
      <c r="AK311" s="151">
        <v>527345</v>
      </c>
      <c r="AL311" s="151"/>
      <c r="AM311" s="151"/>
      <c r="AN311" s="151"/>
      <c r="AO311" s="151"/>
    </row>
    <row r="312" spans="1:41" x14ac:dyDescent="0.2">
      <c r="A312" s="83">
        <v>36263</v>
      </c>
      <c r="B312" s="151"/>
      <c r="C312" s="151"/>
      <c r="D312" s="151"/>
      <c r="E312" s="151"/>
      <c r="F312" s="151">
        <v>26</v>
      </c>
      <c r="G312" s="151">
        <v>147</v>
      </c>
      <c r="H312" s="151">
        <v>1320</v>
      </c>
      <c r="I312" s="151">
        <v>194040</v>
      </c>
      <c r="J312" s="151">
        <v>49</v>
      </c>
      <c r="K312" s="151">
        <v>157</v>
      </c>
      <c r="L312" s="151">
        <v>1328</v>
      </c>
      <c r="M312" s="151">
        <v>208749</v>
      </c>
      <c r="N312" s="151">
        <v>37</v>
      </c>
      <c r="O312" s="151">
        <v>197</v>
      </c>
      <c r="P312" s="151">
        <v>1330</v>
      </c>
      <c r="Q312" s="151">
        <v>261345</v>
      </c>
      <c r="R312" s="151">
        <v>27</v>
      </c>
      <c r="S312" s="151">
        <v>238</v>
      </c>
      <c r="T312" s="151">
        <v>1295</v>
      </c>
      <c r="U312" s="151">
        <v>307563</v>
      </c>
      <c r="V312" s="151">
        <v>10</v>
      </c>
      <c r="W312" s="151">
        <v>267</v>
      </c>
      <c r="X312" s="151">
        <v>1300</v>
      </c>
      <c r="Y312" s="151">
        <v>347100</v>
      </c>
      <c r="Z312" s="151">
        <v>35</v>
      </c>
      <c r="AA312" s="151">
        <v>329</v>
      </c>
      <c r="AB312" s="151">
        <v>1270</v>
      </c>
      <c r="AC312" s="151">
        <v>418253</v>
      </c>
      <c r="AD312" s="151">
        <v>15</v>
      </c>
      <c r="AE312" s="151">
        <v>362</v>
      </c>
      <c r="AF312" s="151">
        <v>1245</v>
      </c>
      <c r="AG312" s="151">
        <v>450690</v>
      </c>
      <c r="AH312" s="151"/>
      <c r="AI312" s="151"/>
      <c r="AJ312" s="151"/>
      <c r="AK312" s="151"/>
      <c r="AL312" s="151"/>
      <c r="AM312" s="151"/>
      <c r="AN312" s="151"/>
      <c r="AO312" s="151"/>
    </row>
    <row r="313" spans="1:41" x14ac:dyDescent="0.2">
      <c r="A313" s="83">
        <v>36264</v>
      </c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>
        <v>20</v>
      </c>
      <c r="S313" s="151">
        <v>244</v>
      </c>
      <c r="T313" s="151">
        <v>1370</v>
      </c>
      <c r="U313" s="151">
        <v>334280</v>
      </c>
      <c r="V313" s="151">
        <v>19</v>
      </c>
      <c r="W313" s="151">
        <v>275</v>
      </c>
      <c r="X313" s="151">
        <v>1290</v>
      </c>
      <c r="Y313" s="151">
        <v>354780</v>
      </c>
      <c r="Z313" s="151">
        <v>32</v>
      </c>
      <c r="AA313" s="151">
        <v>281</v>
      </c>
      <c r="AB313" s="151">
        <v>1320</v>
      </c>
      <c r="AC313" s="151">
        <v>320260</v>
      </c>
      <c r="AD313" s="151">
        <v>49</v>
      </c>
      <c r="AE313" s="151">
        <v>328</v>
      </c>
      <c r="AF313" s="151">
        <v>1320</v>
      </c>
      <c r="AG313" s="151">
        <v>432520</v>
      </c>
      <c r="AH313" s="151">
        <v>13</v>
      </c>
      <c r="AI313" s="151">
        <v>420</v>
      </c>
      <c r="AJ313" s="151">
        <v>1350</v>
      </c>
      <c r="AK313" s="151">
        <v>567000</v>
      </c>
      <c r="AL313" s="151"/>
      <c r="AM313" s="151"/>
      <c r="AN313" s="151"/>
      <c r="AO313" s="151"/>
    </row>
    <row r="314" spans="1:41" x14ac:dyDescent="0.2">
      <c r="A314" s="83">
        <v>36265</v>
      </c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>
        <v>20</v>
      </c>
      <c r="S314" s="151">
        <v>245</v>
      </c>
      <c r="T314" s="151">
        <v>1360</v>
      </c>
      <c r="U314" s="151">
        <v>333200</v>
      </c>
      <c r="V314" s="151"/>
      <c r="W314" s="151"/>
      <c r="X314" s="151"/>
      <c r="Y314" s="151"/>
      <c r="Z314" s="151">
        <v>40</v>
      </c>
      <c r="AA314" s="151">
        <v>316</v>
      </c>
      <c r="AB314" s="151">
        <v>1265</v>
      </c>
      <c r="AC314" s="151">
        <v>399740</v>
      </c>
      <c r="AD314" s="151">
        <v>20</v>
      </c>
      <c r="AE314" s="151">
        <v>358</v>
      </c>
      <c r="AF314" s="151">
        <v>1290</v>
      </c>
      <c r="AG314" s="151">
        <v>461820</v>
      </c>
      <c r="AH314" s="151"/>
      <c r="AI314" s="151"/>
      <c r="AJ314" s="151"/>
      <c r="AK314" s="151"/>
      <c r="AL314" s="151"/>
      <c r="AM314" s="151"/>
      <c r="AN314" s="151"/>
      <c r="AO314" s="151"/>
    </row>
    <row r="315" spans="1:41" x14ac:dyDescent="0.2">
      <c r="A315" s="83">
        <v>36270</v>
      </c>
      <c r="B315" s="151"/>
      <c r="C315" s="151"/>
      <c r="D315" s="151"/>
      <c r="E315" s="151"/>
      <c r="F315" s="151">
        <v>17</v>
      </c>
      <c r="G315" s="151">
        <v>132</v>
      </c>
      <c r="H315" s="151">
        <v>1280</v>
      </c>
      <c r="I315" s="151">
        <v>168960</v>
      </c>
      <c r="J315" s="151">
        <v>5</v>
      </c>
      <c r="K315" s="151">
        <v>164</v>
      </c>
      <c r="L315" s="151">
        <v>1290</v>
      </c>
      <c r="M315" s="151">
        <v>211560</v>
      </c>
      <c r="N315" s="151"/>
      <c r="O315" s="151"/>
      <c r="P315" s="151"/>
      <c r="Q315" s="151"/>
      <c r="R315" s="151">
        <v>3</v>
      </c>
      <c r="S315" s="151">
        <v>223</v>
      </c>
      <c r="T315" s="151">
        <v>1300</v>
      </c>
      <c r="U315" s="151">
        <v>289900</v>
      </c>
      <c r="V315" s="151">
        <v>43</v>
      </c>
      <c r="W315" s="151">
        <v>264</v>
      </c>
      <c r="X315" s="151">
        <v>1278</v>
      </c>
      <c r="Y315" s="151">
        <v>336941</v>
      </c>
      <c r="Z315" s="151">
        <v>5</v>
      </c>
      <c r="AA315" s="151">
        <v>284</v>
      </c>
      <c r="AB315" s="151">
        <v>1320</v>
      </c>
      <c r="AC315" s="151">
        <v>374880</v>
      </c>
      <c r="AD315" s="151"/>
      <c r="AE315" s="151"/>
      <c r="AF315" s="151"/>
      <c r="AG315" s="151"/>
      <c r="AH315" s="151"/>
      <c r="AI315" s="151"/>
      <c r="AJ315" s="151"/>
      <c r="AK315" s="151"/>
      <c r="AL315" s="151"/>
      <c r="AM315" s="151"/>
      <c r="AN315" s="151"/>
      <c r="AO315" s="151"/>
    </row>
    <row r="316" spans="1:41" x14ac:dyDescent="0.2">
      <c r="A316" s="83">
        <v>36271</v>
      </c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>
        <v>32</v>
      </c>
      <c r="AA316" s="151">
        <v>298</v>
      </c>
      <c r="AB316" s="151">
        <v>1225</v>
      </c>
      <c r="AC316" s="151">
        <v>365050</v>
      </c>
      <c r="AD316" s="151"/>
      <c r="AE316" s="151"/>
      <c r="AF316" s="151"/>
      <c r="AG316" s="151"/>
      <c r="AH316" s="151">
        <v>70</v>
      </c>
      <c r="AI316" s="151">
        <v>356</v>
      </c>
      <c r="AJ316" s="151">
        <v>1432</v>
      </c>
      <c r="AK316" s="151">
        <v>510365</v>
      </c>
      <c r="AL316" s="151"/>
      <c r="AM316" s="151"/>
      <c r="AN316" s="151"/>
      <c r="AO316" s="151"/>
    </row>
    <row r="317" spans="1:41" x14ac:dyDescent="0.2">
      <c r="A317" s="83">
        <v>36272</v>
      </c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>
        <v>10</v>
      </c>
      <c r="W317" s="151">
        <v>267</v>
      </c>
      <c r="X317" s="151">
        <v>1300</v>
      </c>
      <c r="Y317" s="151">
        <v>347100</v>
      </c>
      <c r="Z317" s="151">
        <v>20</v>
      </c>
      <c r="AA317" s="151">
        <v>332</v>
      </c>
      <c r="AB317" s="151">
        <v>1260</v>
      </c>
      <c r="AC317" s="151">
        <v>418320</v>
      </c>
      <c r="AD317" s="151"/>
      <c r="AE317" s="151"/>
      <c r="AF317" s="151"/>
      <c r="AG317" s="151"/>
      <c r="AH317" s="151"/>
      <c r="AI317" s="151"/>
      <c r="AJ317" s="151"/>
      <c r="AK317" s="151"/>
      <c r="AL317" s="151"/>
      <c r="AM317" s="151"/>
      <c r="AN317" s="151"/>
      <c r="AO317" s="151"/>
    </row>
    <row r="318" spans="1:41" x14ac:dyDescent="0.2">
      <c r="A318" s="83">
        <v>36277</v>
      </c>
      <c r="B318" s="151"/>
      <c r="C318" s="151"/>
      <c r="D318" s="151"/>
      <c r="E318" s="151"/>
      <c r="F318" s="151"/>
      <c r="G318" s="151"/>
      <c r="H318" s="151"/>
      <c r="I318" s="151"/>
      <c r="J318" s="151">
        <v>49</v>
      </c>
      <c r="K318" s="151">
        <v>169</v>
      </c>
      <c r="L318" s="151">
        <v>1317</v>
      </c>
      <c r="M318" s="151">
        <v>222517</v>
      </c>
      <c r="N318" s="151">
        <v>31</v>
      </c>
      <c r="O318" s="151">
        <v>204</v>
      </c>
      <c r="P318" s="151">
        <v>1353</v>
      </c>
      <c r="Q318" s="151">
        <v>276531</v>
      </c>
      <c r="R318" s="151">
        <v>27</v>
      </c>
      <c r="S318" s="151">
        <v>247</v>
      </c>
      <c r="T318" s="151">
        <v>1290</v>
      </c>
      <c r="U318" s="151">
        <v>317895</v>
      </c>
      <c r="V318" s="151">
        <v>24</v>
      </c>
      <c r="W318" s="151">
        <v>255</v>
      </c>
      <c r="X318" s="151">
        <v>1260</v>
      </c>
      <c r="Y318" s="151">
        <v>320670</v>
      </c>
      <c r="Z318" s="151"/>
      <c r="AA318" s="151"/>
      <c r="AB318" s="151"/>
      <c r="AC318" s="151"/>
      <c r="AD318" s="151"/>
      <c r="AE318" s="151"/>
      <c r="AF318" s="151"/>
      <c r="AG318" s="151"/>
      <c r="AH318" s="151"/>
      <c r="AI318" s="151"/>
      <c r="AJ318" s="151"/>
      <c r="AK318" s="151"/>
      <c r="AL318" s="151"/>
      <c r="AM318" s="151"/>
      <c r="AN318" s="151"/>
      <c r="AO318" s="151"/>
    </row>
    <row r="319" spans="1:41" x14ac:dyDescent="0.2">
      <c r="A319" s="83">
        <v>36278</v>
      </c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>
        <v>17</v>
      </c>
      <c r="W319" s="151">
        <v>272</v>
      </c>
      <c r="X319" s="151">
        <v>1340</v>
      </c>
      <c r="Y319" s="151">
        <v>364480</v>
      </c>
      <c r="Z319" s="151">
        <v>51</v>
      </c>
      <c r="AA319" s="151">
        <v>313</v>
      </c>
      <c r="AB319" s="151">
        <v>1340</v>
      </c>
      <c r="AC319" s="151">
        <v>419867</v>
      </c>
      <c r="AD319" s="151"/>
      <c r="AE319" s="151"/>
      <c r="AF319" s="151"/>
      <c r="AG319" s="151"/>
      <c r="AH319" s="151"/>
      <c r="AI319" s="151"/>
      <c r="AJ319" s="151"/>
      <c r="AK319" s="151"/>
      <c r="AL319" s="151"/>
      <c r="AM319" s="151"/>
      <c r="AN319" s="151"/>
      <c r="AO319" s="151"/>
    </row>
    <row r="320" spans="1:41" x14ac:dyDescent="0.2">
      <c r="A320" s="83">
        <v>36279</v>
      </c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>
        <v>2</v>
      </c>
      <c r="O320" s="151">
        <v>176</v>
      </c>
      <c r="P320" s="151">
        <v>1300</v>
      </c>
      <c r="Q320" s="151">
        <v>228800</v>
      </c>
      <c r="R320" s="151">
        <v>13</v>
      </c>
      <c r="S320" s="151">
        <v>203</v>
      </c>
      <c r="T320" s="151">
        <v>1280</v>
      </c>
      <c r="U320" s="151">
        <v>259840</v>
      </c>
      <c r="V320" s="151">
        <v>58</v>
      </c>
      <c r="W320" s="151">
        <v>237</v>
      </c>
      <c r="X320" s="151">
        <v>1313</v>
      </c>
      <c r="Y320" s="151">
        <v>311260</v>
      </c>
      <c r="Z320" s="151"/>
      <c r="AA320" s="151"/>
      <c r="AB320" s="151"/>
      <c r="AC320" s="151"/>
      <c r="AD320" s="151"/>
      <c r="AE320" s="151"/>
      <c r="AF320" s="151"/>
      <c r="AG320" s="151"/>
      <c r="AH320" s="151"/>
      <c r="AI320" s="151"/>
      <c r="AJ320" s="151"/>
      <c r="AK320" s="151"/>
      <c r="AL320" s="151"/>
      <c r="AM320" s="151"/>
      <c r="AN320" s="151"/>
      <c r="AO320" s="151"/>
    </row>
    <row r="321" spans="1:41" x14ac:dyDescent="0.2">
      <c r="A321" s="83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151"/>
      <c r="AD321" s="151"/>
      <c r="AE321" s="151"/>
      <c r="AF321" s="151"/>
      <c r="AG321" s="151"/>
      <c r="AH321" s="151"/>
      <c r="AI321" s="151"/>
      <c r="AJ321" s="151"/>
      <c r="AK321" s="151"/>
      <c r="AL321" s="151"/>
      <c r="AM321" s="151"/>
      <c r="AN321" s="151"/>
      <c r="AO321" s="151"/>
    </row>
    <row r="322" spans="1:41" x14ac:dyDescent="0.2">
      <c r="A322" s="83">
        <v>36284</v>
      </c>
      <c r="B322" s="151"/>
      <c r="C322" s="151"/>
      <c r="D322" s="151"/>
      <c r="E322" s="151"/>
      <c r="F322" s="151"/>
      <c r="G322" s="151"/>
      <c r="H322" s="151"/>
      <c r="I322" s="151"/>
      <c r="J322" s="151">
        <v>7</v>
      </c>
      <c r="K322" s="151">
        <v>152</v>
      </c>
      <c r="L322" s="151">
        <v>1300</v>
      </c>
      <c r="M322" s="151">
        <v>197650</v>
      </c>
      <c r="N322" s="151">
        <v>30</v>
      </c>
      <c r="O322" s="151">
        <v>208</v>
      </c>
      <c r="P322" s="151">
        <v>1300</v>
      </c>
      <c r="Q322" s="151">
        <v>269750</v>
      </c>
      <c r="R322" s="151">
        <v>43</v>
      </c>
      <c r="S322" s="151">
        <v>238</v>
      </c>
      <c r="T322" s="151">
        <v>1293</v>
      </c>
      <c r="U322" s="151">
        <v>382244</v>
      </c>
      <c r="V322" s="151"/>
      <c r="W322" s="151"/>
      <c r="X322" s="151"/>
      <c r="Y322" s="151"/>
      <c r="Z322" s="151">
        <v>37</v>
      </c>
      <c r="AA322" s="151">
        <v>249</v>
      </c>
      <c r="AB322" s="151">
        <v>1285</v>
      </c>
      <c r="AC322" s="151">
        <v>319965</v>
      </c>
      <c r="AD322" s="151">
        <v>11</v>
      </c>
      <c r="AE322" s="151">
        <v>358</v>
      </c>
      <c r="AF322" s="151">
        <v>1260</v>
      </c>
      <c r="AG322" s="151">
        <v>451080</v>
      </c>
      <c r="AH322" s="151"/>
      <c r="AI322" s="151"/>
      <c r="AJ322" s="151"/>
      <c r="AK322" s="151"/>
      <c r="AL322" s="151"/>
      <c r="AM322" s="151"/>
      <c r="AN322" s="151"/>
      <c r="AO322" s="151"/>
    </row>
    <row r="323" spans="1:41" x14ac:dyDescent="0.2">
      <c r="A323" s="83">
        <v>36285</v>
      </c>
      <c r="B323" s="151"/>
      <c r="C323" s="151"/>
      <c r="D323" s="151"/>
      <c r="E323" s="151"/>
      <c r="J323" s="151"/>
      <c r="K323" s="151"/>
      <c r="L323" s="151"/>
      <c r="M323" s="151"/>
      <c r="N323" s="151">
        <v>20</v>
      </c>
      <c r="O323" s="151">
        <v>189</v>
      </c>
      <c r="P323" s="151">
        <v>1290</v>
      </c>
      <c r="Q323" s="151">
        <f>O323*P323</f>
        <v>243810</v>
      </c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  <c r="AC323" s="151"/>
      <c r="AD323" s="151"/>
      <c r="AE323" s="151"/>
      <c r="AF323" s="151"/>
      <c r="AG323" s="151"/>
      <c r="AH323" s="151"/>
      <c r="AI323" s="151"/>
      <c r="AJ323" s="151"/>
      <c r="AK323" s="151"/>
      <c r="AL323" s="151"/>
      <c r="AM323" s="151"/>
      <c r="AN323" s="151"/>
      <c r="AO323" s="151"/>
    </row>
    <row r="324" spans="1:41" x14ac:dyDescent="0.2">
      <c r="A324" s="83">
        <v>36286</v>
      </c>
      <c r="B324" s="151"/>
      <c r="C324" s="151"/>
      <c r="D324" s="151"/>
      <c r="E324" s="151"/>
      <c r="F324" s="151"/>
      <c r="G324" s="151"/>
      <c r="H324" s="151"/>
      <c r="I324" s="151"/>
      <c r="J324" s="151">
        <v>25</v>
      </c>
      <c r="K324" s="151">
        <v>144</v>
      </c>
      <c r="L324" s="151">
        <v>1365</v>
      </c>
      <c r="M324" s="151">
        <v>195878</v>
      </c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  <c r="AC324" s="151"/>
      <c r="AD324" s="151"/>
      <c r="AE324" s="151"/>
      <c r="AF324" s="151"/>
      <c r="AG324" s="151"/>
      <c r="AH324" s="151"/>
      <c r="AI324" s="151"/>
      <c r="AJ324" s="151"/>
      <c r="AK324" s="151"/>
      <c r="AL324" s="151"/>
      <c r="AM324" s="151"/>
      <c r="AN324" s="151"/>
      <c r="AO324" s="151"/>
    </row>
    <row r="325" spans="1:41" x14ac:dyDescent="0.2">
      <c r="A325" s="83">
        <v>36291</v>
      </c>
      <c r="B325" s="151"/>
      <c r="C325" s="151"/>
      <c r="D325" s="151"/>
      <c r="E325" s="151"/>
      <c r="F325" s="151"/>
      <c r="G325" s="151"/>
      <c r="H325" s="151"/>
      <c r="I325" s="151"/>
      <c r="J325" s="151">
        <v>44</v>
      </c>
      <c r="K325" s="151">
        <v>165</v>
      </c>
      <c r="L325" s="151">
        <v>1367</v>
      </c>
      <c r="M325" s="151">
        <v>225500</v>
      </c>
      <c r="N325" s="151">
        <v>25</v>
      </c>
      <c r="O325" s="151">
        <v>185</v>
      </c>
      <c r="P325" s="151">
        <v>1400</v>
      </c>
      <c r="Q325" s="151">
        <v>259000</v>
      </c>
      <c r="R325" s="151">
        <v>28</v>
      </c>
      <c r="S325" s="151">
        <v>239</v>
      </c>
      <c r="T325" s="151">
        <v>1340</v>
      </c>
      <c r="U325" s="151">
        <v>319590</v>
      </c>
      <c r="V325" s="151">
        <v>40</v>
      </c>
      <c r="W325" s="151">
        <v>265</v>
      </c>
      <c r="X325" s="151">
        <v>1317</v>
      </c>
      <c r="Y325" s="151">
        <v>348478</v>
      </c>
      <c r="Z325" s="151">
        <v>35</v>
      </c>
      <c r="AA325" s="151">
        <v>289</v>
      </c>
      <c r="AB325" s="151">
        <v>1300</v>
      </c>
      <c r="AC325" s="151">
        <v>375050</v>
      </c>
      <c r="AD325" s="151">
        <v>5</v>
      </c>
      <c r="AE325" s="151">
        <v>357</v>
      </c>
      <c r="AF325" s="151">
        <v>1230</v>
      </c>
      <c r="AG325" s="151">
        <v>439110</v>
      </c>
      <c r="AH325" s="151"/>
      <c r="AI325" s="151"/>
      <c r="AJ325" s="151"/>
      <c r="AK325" s="151"/>
      <c r="AL325" s="151"/>
      <c r="AM325" s="151"/>
      <c r="AN325" s="151"/>
      <c r="AO325" s="151"/>
    </row>
    <row r="326" spans="1:41" x14ac:dyDescent="0.2">
      <c r="A326" s="83">
        <v>36292</v>
      </c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>
        <v>80</v>
      </c>
      <c r="S326" s="151">
        <v>234</v>
      </c>
      <c r="T326" s="151">
        <v>1348</v>
      </c>
      <c r="U326" s="151">
        <v>314978</v>
      </c>
      <c r="V326" s="151">
        <v>56</v>
      </c>
      <c r="W326" s="151">
        <v>266</v>
      </c>
      <c r="X326" s="151">
        <v>1333</v>
      </c>
      <c r="Y326" s="151">
        <v>354222</v>
      </c>
      <c r="Z326" s="151">
        <v>16</v>
      </c>
      <c r="AA326" s="151">
        <v>332</v>
      </c>
      <c r="AB326" s="151">
        <v>1300</v>
      </c>
      <c r="AC326" s="151">
        <v>431600</v>
      </c>
      <c r="AD326" s="151"/>
      <c r="AE326" s="151"/>
      <c r="AF326" s="151"/>
      <c r="AG326" s="151"/>
      <c r="AH326" s="151"/>
      <c r="AI326" s="151"/>
      <c r="AJ326" s="151"/>
      <c r="AK326" s="151"/>
      <c r="AL326" s="151"/>
      <c r="AM326" s="151"/>
      <c r="AN326" s="151"/>
      <c r="AO326" s="151"/>
    </row>
    <row r="327" spans="1:41" x14ac:dyDescent="0.2">
      <c r="A327" s="83">
        <v>36293</v>
      </c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>
        <v>1</v>
      </c>
      <c r="S327" s="151">
        <v>244</v>
      </c>
      <c r="T327" s="151">
        <v>1280</v>
      </c>
      <c r="U327" s="151">
        <v>312320</v>
      </c>
      <c r="V327" s="151"/>
      <c r="W327" s="151"/>
      <c r="X327" s="151"/>
      <c r="Y327" s="151"/>
      <c r="Z327" s="151"/>
      <c r="AA327" s="151"/>
      <c r="AB327" s="151"/>
      <c r="AC327" s="151"/>
      <c r="AD327" s="151"/>
      <c r="AE327" s="151"/>
      <c r="AF327" s="151"/>
      <c r="AG327" s="151"/>
      <c r="AH327" s="151"/>
      <c r="AI327" s="151"/>
      <c r="AJ327" s="151"/>
      <c r="AK327" s="151"/>
      <c r="AL327" s="151"/>
      <c r="AM327" s="151"/>
      <c r="AN327" s="151"/>
      <c r="AO327" s="151"/>
    </row>
    <row r="328" spans="1:41" x14ac:dyDescent="0.2">
      <c r="A328" s="83">
        <v>36298</v>
      </c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>
        <v>1</v>
      </c>
      <c r="S328" s="151">
        <v>236</v>
      </c>
      <c r="T328" s="151">
        <v>1290</v>
      </c>
      <c r="U328" s="151">
        <v>304440</v>
      </c>
      <c r="V328" s="151">
        <v>9</v>
      </c>
      <c r="W328" s="151">
        <v>266</v>
      </c>
      <c r="X328" s="151">
        <v>1273</v>
      </c>
      <c r="Y328" s="151">
        <v>338282</v>
      </c>
      <c r="Z328" s="151"/>
      <c r="AA328" s="151"/>
      <c r="AB328" s="151"/>
      <c r="AC328" s="151"/>
      <c r="AD328" s="151"/>
      <c r="AE328" s="151"/>
      <c r="AF328" s="151"/>
      <c r="AG328" s="151"/>
      <c r="AH328" s="151"/>
      <c r="AI328" s="151"/>
      <c r="AJ328" s="151"/>
      <c r="AK328" s="151"/>
      <c r="AL328" s="151"/>
      <c r="AM328" s="151"/>
      <c r="AN328" s="151"/>
      <c r="AO328" s="151"/>
    </row>
    <row r="329" spans="1:41" x14ac:dyDescent="0.2">
      <c r="A329" s="83">
        <v>36299</v>
      </c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>
        <v>40</v>
      </c>
      <c r="S329" s="151">
        <v>235</v>
      </c>
      <c r="T329" s="151">
        <v>1320</v>
      </c>
      <c r="U329" s="151">
        <v>310200</v>
      </c>
      <c r="V329" s="151">
        <v>20</v>
      </c>
      <c r="W329" s="151">
        <v>250</v>
      </c>
      <c r="X329" s="151">
        <v>1340</v>
      </c>
      <c r="Y329" s="151">
        <v>335000</v>
      </c>
      <c r="Z329" s="151">
        <v>70</v>
      </c>
      <c r="AA329" s="151">
        <v>286</v>
      </c>
      <c r="AB329" s="151">
        <v>1303</v>
      </c>
      <c r="AC329" s="151">
        <v>372515</v>
      </c>
      <c r="AD329" s="151"/>
      <c r="AE329" s="151"/>
      <c r="AF329" s="151"/>
      <c r="AG329" s="151"/>
      <c r="AH329" s="151"/>
      <c r="AI329" s="151"/>
      <c r="AJ329" s="151"/>
      <c r="AK329" s="151"/>
      <c r="AL329" s="151"/>
      <c r="AM329" s="151"/>
      <c r="AN329" s="151"/>
      <c r="AO329" s="151"/>
    </row>
    <row r="330" spans="1:41" x14ac:dyDescent="0.2">
      <c r="A330" s="83">
        <v>36300</v>
      </c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  <c r="AC330" s="151"/>
      <c r="AD330" s="151"/>
      <c r="AE330" s="151"/>
      <c r="AF330" s="151"/>
      <c r="AG330" s="151"/>
      <c r="AH330" s="151"/>
      <c r="AI330" s="151"/>
      <c r="AJ330" s="151"/>
      <c r="AK330" s="151"/>
      <c r="AL330" s="151"/>
      <c r="AM330" s="151"/>
      <c r="AN330" s="151"/>
      <c r="AO330" s="151"/>
    </row>
    <row r="331" spans="1:41" x14ac:dyDescent="0.2">
      <c r="A331" s="83">
        <v>36305</v>
      </c>
      <c r="B331" s="151"/>
      <c r="C331" s="151"/>
      <c r="D331" s="151"/>
      <c r="E331" s="151"/>
      <c r="F331" s="151"/>
      <c r="G331" s="151"/>
      <c r="H331" s="151"/>
      <c r="I331" s="151"/>
      <c r="J331" s="151">
        <v>16</v>
      </c>
      <c r="K331" s="151">
        <v>159</v>
      </c>
      <c r="L331" s="151">
        <v>1330</v>
      </c>
      <c r="M331" s="151">
        <v>211470</v>
      </c>
      <c r="N331" s="151">
        <v>16</v>
      </c>
      <c r="O331" s="151">
        <v>213</v>
      </c>
      <c r="P331" s="151">
        <v>1310</v>
      </c>
      <c r="Q331" s="151">
        <v>279030</v>
      </c>
      <c r="R331" s="151"/>
      <c r="S331" s="151"/>
      <c r="T331" s="151"/>
      <c r="U331" s="151"/>
      <c r="V331" s="151"/>
      <c r="W331" s="151"/>
      <c r="X331" s="151"/>
      <c r="Y331" s="151"/>
      <c r="Z331" s="151">
        <v>30</v>
      </c>
      <c r="AA331" s="151">
        <v>302</v>
      </c>
      <c r="AB331" s="151">
        <v>1315</v>
      </c>
      <c r="AC331" s="151">
        <v>396473</v>
      </c>
      <c r="AD331" s="151"/>
      <c r="AE331" s="151"/>
      <c r="AF331" s="151"/>
      <c r="AG331" s="151"/>
      <c r="AH331" s="151"/>
      <c r="AI331" s="151"/>
      <c r="AJ331" s="151"/>
      <c r="AK331" s="151"/>
      <c r="AL331" s="151"/>
      <c r="AM331" s="151"/>
      <c r="AN331" s="151"/>
      <c r="AO331" s="151"/>
    </row>
    <row r="332" spans="1:41" x14ac:dyDescent="0.2">
      <c r="A332" s="83">
        <v>36306</v>
      </c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R332" s="151">
        <v>139</v>
      </c>
      <c r="S332" s="151">
        <v>223</v>
      </c>
      <c r="T332" s="151">
        <f>U332/S332</f>
        <v>1785.9641255605382</v>
      </c>
      <c r="U332" s="151">
        <v>398270</v>
      </c>
      <c r="V332" s="151"/>
      <c r="W332" s="151"/>
      <c r="X332" s="151"/>
      <c r="Y332" s="151"/>
      <c r="Z332" s="151"/>
      <c r="AA332" s="151"/>
      <c r="AB332" s="151"/>
      <c r="AC332" s="151"/>
      <c r="AD332" s="151"/>
      <c r="AE332" s="151"/>
      <c r="AF332" s="151"/>
      <c r="AG332" s="151"/>
      <c r="AH332" s="151"/>
      <c r="AI332" s="151"/>
      <c r="AJ332" s="151"/>
      <c r="AK332" s="151"/>
      <c r="AL332" s="151"/>
      <c r="AM332" s="151"/>
      <c r="AN332" s="151"/>
      <c r="AO332" s="151"/>
    </row>
    <row r="333" spans="1:41" x14ac:dyDescent="0.2">
      <c r="A333" s="83">
        <v>36307</v>
      </c>
      <c r="B333" s="151"/>
      <c r="C333" s="151"/>
      <c r="D333" s="151"/>
      <c r="E333" s="151"/>
      <c r="F333" s="151"/>
      <c r="G333" s="151"/>
      <c r="H333" s="151"/>
      <c r="I333" s="151"/>
      <c r="J333" s="151">
        <v>18</v>
      </c>
      <c r="K333" s="151">
        <v>175</v>
      </c>
      <c r="L333" s="151">
        <v>1420</v>
      </c>
      <c r="M333" s="151">
        <v>248500</v>
      </c>
      <c r="N333" s="151">
        <v>5</v>
      </c>
      <c r="O333" s="151">
        <v>186</v>
      </c>
      <c r="P333" s="151">
        <v>1350</v>
      </c>
      <c r="Q333" s="151">
        <v>251100</v>
      </c>
      <c r="R333" s="151"/>
      <c r="S333" s="151"/>
      <c r="T333" s="151"/>
      <c r="U333" s="151"/>
      <c r="V333" s="151"/>
      <c r="W333" s="151"/>
      <c r="X333" s="151"/>
      <c r="Y333" s="151"/>
      <c r="Z333" s="151">
        <v>16</v>
      </c>
      <c r="AA333" s="151">
        <v>331</v>
      </c>
      <c r="AB333" s="151">
        <v>1470</v>
      </c>
      <c r="AC333" s="151">
        <v>486570</v>
      </c>
      <c r="AD333" s="151"/>
      <c r="AE333" s="151"/>
      <c r="AF333" s="151"/>
      <c r="AG333" s="151"/>
      <c r="AH333" s="151"/>
      <c r="AI333" s="151"/>
      <c r="AJ333" s="151"/>
      <c r="AK333" s="151"/>
      <c r="AL333" s="151"/>
      <c r="AM333" s="151"/>
      <c r="AN333" s="151"/>
      <c r="AO333" s="151"/>
    </row>
    <row r="334" spans="1:41" x14ac:dyDescent="0.2">
      <c r="A334" s="83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  <c r="AC334" s="151"/>
      <c r="AD334" s="151"/>
      <c r="AE334" s="151"/>
      <c r="AF334" s="151"/>
      <c r="AG334" s="151"/>
      <c r="AH334" s="151"/>
      <c r="AI334" s="151"/>
      <c r="AJ334" s="151"/>
      <c r="AK334" s="151"/>
      <c r="AL334" s="151"/>
      <c r="AM334" s="151"/>
      <c r="AN334" s="151"/>
      <c r="AO334" s="151"/>
    </row>
    <row r="335" spans="1:41" x14ac:dyDescent="0.2">
      <c r="A335" s="83">
        <v>36312</v>
      </c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>
        <v>9</v>
      </c>
      <c r="S335" s="151">
        <v>236</v>
      </c>
      <c r="T335" s="151">
        <v>1315</v>
      </c>
      <c r="U335" s="151">
        <v>310340</v>
      </c>
      <c r="V335" s="151"/>
      <c r="W335" s="151"/>
      <c r="X335" s="151"/>
      <c r="Y335" s="151"/>
      <c r="Z335" s="151">
        <v>20</v>
      </c>
      <c r="AA335" s="151">
        <v>291</v>
      </c>
      <c r="AB335" s="151">
        <v>1350</v>
      </c>
      <c r="AC335" s="151">
        <v>392850</v>
      </c>
      <c r="AD335" s="151"/>
      <c r="AE335" s="151"/>
      <c r="AF335" s="151"/>
      <c r="AG335" s="151"/>
      <c r="AH335" s="151"/>
      <c r="AI335" s="151"/>
      <c r="AJ335" s="151"/>
      <c r="AK335" s="151"/>
      <c r="AL335" s="151"/>
      <c r="AM335" s="151"/>
      <c r="AN335" s="151"/>
      <c r="AO335" s="151"/>
    </row>
    <row r="336" spans="1:41" x14ac:dyDescent="0.2">
      <c r="A336" s="83">
        <v>36313</v>
      </c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>
        <v>60</v>
      </c>
      <c r="S336" s="151">
        <v>247</v>
      </c>
      <c r="T336" s="151">
        <v>1660</v>
      </c>
      <c r="U336" s="151">
        <v>410020</v>
      </c>
      <c r="V336" s="151"/>
      <c r="W336" s="151"/>
      <c r="X336" s="151"/>
      <c r="Y336" s="151"/>
      <c r="Z336" s="151"/>
      <c r="AA336" s="151"/>
      <c r="AB336" s="151"/>
      <c r="AC336" s="151"/>
      <c r="AD336" s="151"/>
      <c r="AE336" s="151"/>
      <c r="AF336" s="151"/>
      <c r="AG336" s="151"/>
      <c r="AH336" s="151"/>
      <c r="AI336" s="151"/>
      <c r="AJ336" s="151"/>
      <c r="AK336" s="151"/>
      <c r="AL336" s="151"/>
      <c r="AM336" s="151"/>
      <c r="AN336" s="151"/>
      <c r="AO336" s="151"/>
    </row>
    <row r="337" spans="1:41" x14ac:dyDescent="0.2">
      <c r="A337" s="83">
        <v>36314</v>
      </c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>
        <v>8</v>
      </c>
      <c r="O337" s="151">
        <v>215</v>
      </c>
      <c r="P337" s="151">
        <v>1280</v>
      </c>
      <c r="Q337" s="151">
        <v>275200</v>
      </c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  <c r="AC337" s="151"/>
      <c r="AD337" s="151"/>
      <c r="AE337" s="151"/>
      <c r="AF337" s="151"/>
      <c r="AG337" s="151"/>
      <c r="AH337" s="151"/>
      <c r="AI337" s="151"/>
      <c r="AJ337" s="151"/>
      <c r="AK337" s="151"/>
      <c r="AL337" s="151"/>
      <c r="AM337" s="151"/>
      <c r="AN337" s="151"/>
      <c r="AO337" s="151"/>
    </row>
    <row r="338" spans="1:41" x14ac:dyDescent="0.2">
      <c r="A338" s="83">
        <v>36319</v>
      </c>
      <c r="B338" s="151">
        <v>14</v>
      </c>
      <c r="C338" s="151">
        <v>102</v>
      </c>
      <c r="D338" s="151">
        <v>1320</v>
      </c>
      <c r="E338" s="151">
        <v>134640</v>
      </c>
      <c r="F338" s="151">
        <v>14</v>
      </c>
      <c r="G338" s="151">
        <v>150</v>
      </c>
      <c r="H338" s="151">
        <v>1290</v>
      </c>
      <c r="I338" s="151">
        <v>193500</v>
      </c>
      <c r="J338" s="151">
        <v>23</v>
      </c>
      <c r="K338" s="151">
        <v>150</v>
      </c>
      <c r="L338" s="151">
        <v>1400</v>
      </c>
      <c r="M338" s="151">
        <v>210000</v>
      </c>
      <c r="N338" s="151">
        <v>23</v>
      </c>
      <c r="O338" s="151">
        <v>195</v>
      </c>
      <c r="P338" s="151">
        <v>1280</v>
      </c>
      <c r="Q338" s="151">
        <v>248960</v>
      </c>
      <c r="R338" s="151">
        <v>88</v>
      </c>
      <c r="S338" s="151">
        <v>235</v>
      </c>
      <c r="T338" s="151">
        <v>1300</v>
      </c>
      <c r="U338" s="151">
        <v>305717</v>
      </c>
      <c r="V338" s="151">
        <v>66</v>
      </c>
      <c r="W338" s="151">
        <v>271</v>
      </c>
      <c r="X338" s="151">
        <v>1282</v>
      </c>
      <c r="Y338" s="151">
        <v>347422</v>
      </c>
      <c r="Z338" s="151"/>
      <c r="AA338" s="151"/>
      <c r="AB338" s="151"/>
      <c r="AC338" s="151"/>
      <c r="AD338" s="151">
        <v>4</v>
      </c>
      <c r="AE338" s="151">
        <v>293</v>
      </c>
      <c r="AF338" s="151">
        <v>1240</v>
      </c>
      <c r="AG338" s="151">
        <v>363320</v>
      </c>
      <c r="AH338" s="151"/>
      <c r="AI338" s="151"/>
      <c r="AJ338" s="151"/>
      <c r="AK338" s="151"/>
      <c r="AL338" s="151"/>
      <c r="AM338" s="151"/>
      <c r="AN338" s="151"/>
      <c r="AO338" s="151"/>
    </row>
    <row r="339" spans="1:41" x14ac:dyDescent="0.2">
      <c r="A339" s="83">
        <v>36321</v>
      </c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>
        <v>8</v>
      </c>
      <c r="O339" s="151">
        <v>188</v>
      </c>
      <c r="P339" s="151">
        <v>1337</v>
      </c>
      <c r="Q339" s="151">
        <v>250848</v>
      </c>
      <c r="R339" s="151">
        <v>8</v>
      </c>
      <c r="S339" s="151">
        <v>227</v>
      </c>
      <c r="T339" s="151">
        <v>1320</v>
      </c>
      <c r="U339" s="151">
        <v>299640</v>
      </c>
      <c r="V339" s="151">
        <v>8</v>
      </c>
      <c r="W339" s="151">
        <v>303</v>
      </c>
      <c r="X339" s="151">
        <v>1290</v>
      </c>
      <c r="Y339" s="151">
        <v>390870</v>
      </c>
      <c r="Z339" s="151">
        <v>7</v>
      </c>
      <c r="AA339" s="151">
        <v>267</v>
      </c>
      <c r="AB339" s="151">
        <v>1280</v>
      </c>
      <c r="AC339" s="151">
        <v>341766</v>
      </c>
      <c r="AD339" s="151"/>
      <c r="AE339" s="151"/>
      <c r="AF339" s="151"/>
      <c r="AG339" s="151"/>
      <c r="AH339" s="151"/>
      <c r="AI339" s="151"/>
      <c r="AJ339" s="151"/>
      <c r="AK339" s="151"/>
      <c r="AL339" s="151"/>
      <c r="AM339" s="151"/>
      <c r="AN339" s="151"/>
      <c r="AO339" s="151"/>
    </row>
    <row r="340" spans="1:41" x14ac:dyDescent="0.2">
      <c r="A340" s="83">
        <v>36326</v>
      </c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  <c r="AC340" s="151"/>
      <c r="AD340" s="151"/>
      <c r="AE340" s="151"/>
      <c r="AF340" s="151"/>
      <c r="AG340" s="151"/>
      <c r="AH340" s="151"/>
      <c r="AI340" s="151"/>
      <c r="AJ340" s="151"/>
      <c r="AK340" s="151"/>
      <c r="AL340" s="151"/>
      <c r="AM340" s="151"/>
      <c r="AN340" s="151"/>
      <c r="AO340" s="151"/>
    </row>
    <row r="341" spans="1:41" x14ac:dyDescent="0.2">
      <c r="A341" s="83">
        <v>36328</v>
      </c>
      <c r="B341" s="151">
        <v>14</v>
      </c>
      <c r="C341" s="151">
        <v>126</v>
      </c>
      <c r="D341" s="151">
        <v>1370</v>
      </c>
      <c r="E341" s="151">
        <v>172620</v>
      </c>
      <c r="F341" s="151"/>
      <c r="G341" s="151"/>
      <c r="H341" s="151"/>
      <c r="I341" s="151"/>
      <c r="J341" s="151">
        <v>5</v>
      </c>
      <c r="K341" s="151">
        <v>160</v>
      </c>
      <c r="L341" s="151">
        <v>1340</v>
      </c>
      <c r="M341" s="151">
        <v>214400</v>
      </c>
      <c r="N341" s="151">
        <v>7</v>
      </c>
      <c r="O341" s="151">
        <v>186</v>
      </c>
      <c r="P341" s="151">
        <v>1290</v>
      </c>
      <c r="Q341" s="151">
        <v>239295</v>
      </c>
      <c r="R341" s="151">
        <v>12</v>
      </c>
      <c r="S341" s="151">
        <v>233</v>
      </c>
      <c r="T341" s="151">
        <v>1285</v>
      </c>
      <c r="U341" s="151">
        <v>299405</v>
      </c>
      <c r="V341" s="151"/>
      <c r="W341" s="151"/>
      <c r="X341" s="151"/>
      <c r="Y341" s="151"/>
      <c r="Z341" s="151"/>
      <c r="AA341" s="151"/>
      <c r="AB341" s="151"/>
      <c r="AC341" s="151"/>
      <c r="AD341" s="151"/>
      <c r="AE341" s="151"/>
      <c r="AF341" s="151"/>
      <c r="AG341" s="151"/>
      <c r="AH341" s="151"/>
      <c r="AI341" s="151"/>
      <c r="AJ341" s="151"/>
      <c r="AK341" s="151"/>
      <c r="AL341" s="151"/>
      <c r="AM341" s="151"/>
      <c r="AN341" s="151"/>
      <c r="AO341" s="151"/>
    </row>
    <row r="342" spans="1:41" x14ac:dyDescent="0.2">
      <c r="A342" s="83">
        <v>36333</v>
      </c>
      <c r="B342" s="151"/>
      <c r="C342" s="151"/>
      <c r="D342" s="151"/>
      <c r="E342" s="151"/>
      <c r="F342" s="151">
        <v>32</v>
      </c>
      <c r="G342" s="151">
        <v>135</v>
      </c>
      <c r="H342" s="151">
        <v>1415</v>
      </c>
      <c r="I342" s="151">
        <v>191025</v>
      </c>
      <c r="J342" s="151"/>
      <c r="K342" s="151"/>
      <c r="L342" s="151"/>
      <c r="M342" s="151"/>
      <c r="N342" s="151">
        <v>28</v>
      </c>
      <c r="O342" s="151">
        <v>217</v>
      </c>
      <c r="P342" s="151">
        <v>1320</v>
      </c>
      <c r="Q342" s="151">
        <v>285780</v>
      </c>
      <c r="R342" s="151">
        <v>38</v>
      </c>
      <c r="S342" s="151">
        <v>227</v>
      </c>
      <c r="T342" s="151">
        <v>1320</v>
      </c>
      <c r="U342" s="151">
        <v>298980</v>
      </c>
      <c r="V342" s="151"/>
      <c r="W342" s="151"/>
      <c r="X342" s="151"/>
      <c r="Y342" s="151"/>
      <c r="Z342" s="151">
        <v>9</v>
      </c>
      <c r="AA342" s="151">
        <v>304</v>
      </c>
      <c r="AB342" s="151">
        <v>1250</v>
      </c>
      <c r="AC342" s="151">
        <v>380000</v>
      </c>
      <c r="AD342" s="151"/>
      <c r="AE342" s="151"/>
      <c r="AF342" s="151"/>
      <c r="AG342" s="151"/>
      <c r="AH342" s="151"/>
      <c r="AI342" s="151"/>
      <c r="AJ342" s="151"/>
      <c r="AK342" s="151"/>
      <c r="AL342" s="151"/>
      <c r="AM342" s="151"/>
      <c r="AN342" s="151"/>
      <c r="AO342" s="151"/>
    </row>
    <row r="343" spans="1:41" x14ac:dyDescent="0.2">
      <c r="A343" s="83">
        <v>36334</v>
      </c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>
        <v>20</v>
      </c>
      <c r="S343" s="151">
        <v>243</v>
      </c>
      <c r="T343" s="151">
        <v>1330</v>
      </c>
      <c r="U343" s="151">
        <v>323100</v>
      </c>
      <c r="V343" s="151"/>
      <c r="W343" s="151"/>
      <c r="X343" s="151"/>
      <c r="Y343" s="151"/>
      <c r="Z343" s="151"/>
      <c r="AA343" s="151"/>
      <c r="AB343" s="151"/>
      <c r="AC343" s="151"/>
      <c r="AD343" s="151"/>
      <c r="AE343" s="151"/>
      <c r="AF343" s="151"/>
      <c r="AG343" s="151"/>
      <c r="AH343" s="151"/>
      <c r="AI343" s="151"/>
      <c r="AJ343" s="151"/>
      <c r="AK343" s="151"/>
      <c r="AL343" s="151"/>
      <c r="AM343" s="151"/>
      <c r="AN343" s="151"/>
      <c r="AO343" s="151"/>
    </row>
    <row r="344" spans="1:41" x14ac:dyDescent="0.2">
      <c r="A344" s="83">
        <v>36335</v>
      </c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>
        <v>18</v>
      </c>
      <c r="S344" s="151">
        <v>226</v>
      </c>
      <c r="T344" s="151">
        <v>1270</v>
      </c>
      <c r="U344" s="151">
        <v>287020</v>
      </c>
      <c r="V344" s="151"/>
      <c r="W344" s="151"/>
      <c r="X344" s="151"/>
      <c r="Y344" s="151"/>
      <c r="Z344" s="151">
        <v>8</v>
      </c>
      <c r="AA344" s="151">
        <v>318</v>
      </c>
      <c r="AB344" s="151">
        <v>1280</v>
      </c>
      <c r="AC344" s="151">
        <v>407040</v>
      </c>
      <c r="AD344" s="151"/>
      <c r="AE344" s="151"/>
      <c r="AF344" s="151"/>
      <c r="AG344" s="151"/>
      <c r="AH344" s="151"/>
      <c r="AI344" s="151"/>
      <c r="AJ344" s="151"/>
      <c r="AK344" s="151"/>
      <c r="AL344" s="151"/>
      <c r="AM344" s="151"/>
      <c r="AN344" s="151"/>
      <c r="AO344" s="151"/>
    </row>
    <row r="345" spans="1:41" x14ac:dyDescent="0.2">
      <c r="A345" s="83">
        <v>36340</v>
      </c>
      <c r="B345" s="151"/>
      <c r="C345" s="151"/>
      <c r="D345" s="151"/>
      <c r="E345" s="151"/>
      <c r="F345" s="151">
        <v>10</v>
      </c>
      <c r="G345" s="151">
        <v>149</v>
      </c>
      <c r="H345" s="151">
        <v>1510</v>
      </c>
      <c r="I345" s="151">
        <v>224990</v>
      </c>
      <c r="J345" s="151">
        <v>34</v>
      </c>
      <c r="K345" s="151">
        <v>176</v>
      </c>
      <c r="L345" s="151">
        <v>1395</v>
      </c>
      <c r="M345" s="151">
        <v>244823</v>
      </c>
      <c r="N345" s="151">
        <v>44</v>
      </c>
      <c r="O345" s="151">
        <v>202</v>
      </c>
      <c r="P345" s="151">
        <v>1363</v>
      </c>
      <c r="Q345" s="151">
        <v>275225</v>
      </c>
      <c r="R345" s="151">
        <v>5</v>
      </c>
      <c r="S345" s="151">
        <v>222</v>
      </c>
      <c r="T345" s="151">
        <v>1340</v>
      </c>
      <c r="U345" s="151">
        <v>297480</v>
      </c>
      <c r="V345" s="151">
        <v>37</v>
      </c>
      <c r="W345" s="151">
        <v>266</v>
      </c>
      <c r="X345" s="151">
        <v>1345</v>
      </c>
      <c r="Y345" s="151">
        <v>357770</v>
      </c>
      <c r="Z345" s="151"/>
      <c r="AA345" s="151"/>
      <c r="AB345" s="151"/>
      <c r="AC345" s="151"/>
      <c r="AD345" s="151">
        <v>16</v>
      </c>
      <c r="AE345" s="151">
        <v>360</v>
      </c>
      <c r="AF345" s="151">
        <v>1230</v>
      </c>
      <c r="AG345" s="151">
        <v>442800</v>
      </c>
      <c r="AH345" s="151"/>
      <c r="AI345" s="151"/>
      <c r="AJ345" s="151"/>
      <c r="AK345" s="151"/>
      <c r="AL345" s="151"/>
      <c r="AM345" s="151"/>
      <c r="AN345" s="151"/>
      <c r="AO345" s="151"/>
    </row>
    <row r="346" spans="1:41" x14ac:dyDescent="0.2">
      <c r="A346" s="83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  <c r="AC346" s="151"/>
      <c r="AD346" s="151"/>
      <c r="AE346" s="151"/>
      <c r="AF346" s="151"/>
      <c r="AG346" s="151"/>
      <c r="AH346" s="151"/>
      <c r="AI346" s="151"/>
      <c r="AJ346" s="151"/>
      <c r="AK346" s="151"/>
      <c r="AL346" s="151"/>
      <c r="AM346" s="151"/>
      <c r="AN346" s="151"/>
      <c r="AO346" s="151"/>
    </row>
    <row r="347" spans="1:41" x14ac:dyDescent="0.2">
      <c r="A347" s="83">
        <v>36342</v>
      </c>
      <c r="B347" s="151"/>
      <c r="C347" s="151"/>
      <c r="D347" s="151"/>
      <c r="E347" s="151"/>
      <c r="F347" s="151">
        <v>1</v>
      </c>
      <c r="G347" s="151">
        <v>146</v>
      </c>
      <c r="H347" s="151">
        <v>1360</v>
      </c>
      <c r="I347" s="151">
        <v>198560</v>
      </c>
      <c r="J347" s="151">
        <v>12</v>
      </c>
      <c r="K347" s="151">
        <v>159</v>
      </c>
      <c r="L347" s="151">
        <v>1500</v>
      </c>
      <c r="M347" s="151">
        <v>240090</v>
      </c>
      <c r="N347" s="151">
        <v>14</v>
      </c>
      <c r="O347" s="151">
        <v>230</v>
      </c>
      <c r="P347" s="151">
        <v>1300</v>
      </c>
      <c r="Q347" s="151">
        <v>299000</v>
      </c>
      <c r="R347" s="151">
        <v>9</v>
      </c>
      <c r="S347" s="151">
        <v>253</v>
      </c>
      <c r="T347" s="151">
        <v>1260</v>
      </c>
      <c r="U347" s="151">
        <v>318780</v>
      </c>
      <c r="V347" s="151"/>
      <c r="W347" s="151"/>
      <c r="X347" s="151"/>
      <c r="Y347" s="151"/>
      <c r="Z347" s="151"/>
      <c r="AA347" s="151"/>
      <c r="AB347" s="151"/>
      <c r="AC347" s="151"/>
      <c r="AD347" s="151"/>
      <c r="AE347" s="151"/>
      <c r="AF347" s="151"/>
      <c r="AG347" s="151"/>
      <c r="AH347" s="151"/>
      <c r="AI347" s="151"/>
      <c r="AJ347" s="151"/>
      <c r="AK347" s="151"/>
      <c r="AL347" s="151"/>
      <c r="AM347" s="151"/>
      <c r="AN347" s="151"/>
      <c r="AO347" s="151"/>
    </row>
    <row r="348" spans="1:41" x14ac:dyDescent="0.2">
      <c r="A348" s="83">
        <v>36347</v>
      </c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>
        <v>37</v>
      </c>
      <c r="O348" s="151">
        <v>198</v>
      </c>
      <c r="P348" s="151">
        <v>1306</v>
      </c>
      <c r="Q348" s="151">
        <v>258066</v>
      </c>
      <c r="R348" s="151">
        <v>16</v>
      </c>
      <c r="S348" s="151">
        <v>231</v>
      </c>
      <c r="T348" s="151">
        <v>1310</v>
      </c>
      <c r="U348" s="151">
        <v>302610</v>
      </c>
      <c r="V348" s="151"/>
      <c r="W348" s="151"/>
      <c r="X348" s="151"/>
      <c r="Y348" s="151"/>
      <c r="Z348" s="151"/>
      <c r="AA348" s="151"/>
      <c r="AB348" s="151"/>
      <c r="AC348" s="151"/>
      <c r="AD348" s="151">
        <v>15</v>
      </c>
      <c r="AE348" s="151">
        <v>358</v>
      </c>
      <c r="AF348" s="151">
        <v>1280</v>
      </c>
      <c r="AG348" s="151">
        <v>458240</v>
      </c>
      <c r="AH348" s="151"/>
      <c r="AI348" s="151"/>
      <c r="AJ348" s="151"/>
      <c r="AK348" s="151"/>
      <c r="AL348" s="151"/>
      <c r="AM348" s="151"/>
      <c r="AN348" s="151"/>
      <c r="AO348" s="151"/>
    </row>
    <row r="349" spans="1:41" x14ac:dyDescent="0.2">
      <c r="A349" s="83">
        <v>36349</v>
      </c>
      <c r="B349" s="151">
        <v>4</v>
      </c>
      <c r="C349" s="151">
        <v>115</v>
      </c>
      <c r="D349" s="151">
        <v>1340</v>
      </c>
      <c r="E349" s="151">
        <v>154100</v>
      </c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>
        <v>5</v>
      </c>
      <c r="W349" s="151">
        <v>252</v>
      </c>
      <c r="X349" s="151">
        <v>1290</v>
      </c>
      <c r="Y349" s="151">
        <v>325080</v>
      </c>
      <c r="Z349" s="151"/>
      <c r="AA349" s="151"/>
      <c r="AB349" s="151"/>
      <c r="AC349" s="151"/>
      <c r="AD349" s="151"/>
      <c r="AE349" s="151"/>
      <c r="AF349" s="151"/>
      <c r="AG349" s="151"/>
      <c r="AH349" s="151"/>
      <c r="AI349" s="151"/>
      <c r="AJ349" s="151"/>
      <c r="AK349" s="151"/>
      <c r="AL349" s="151"/>
      <c r="AM349" s="151"/>
      <c r="AN349" s="151"/>
      <c r="AO349" s="151"/>
    </row>
    <row r="350" spans="1:41" x14ac:dyDescent="0.2">
      <c r="A350" s="83">
        <v>36354</v>
      </c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>
        <v>67</v>
      </c>
      <c r="O350" s="151">
        <v>212</v>
      </c>
      <c r="P350" s="151">
        <v>1362</v>
      </c>
      <c r="Q350" s="151">
        <v>289016</v>
      </c>
      <c r="R350" s="151"/>
      <c r="S350" s="151"/>
      <c r="T350" s="151"/>
      <c r="U350" s="151"/>
      <c r="V350" s="151">
        <v>79</v>
      </c>
      <c r="W350" s="151">
        <v>269</v>
      </c>
      <c r="X350" s="151">
        <v>1302</v>
      </c>
      <c r="Y350" s="151">
        <v>350498</v>
      </c>
      <c r="Z350" s="151">
        <v>22</v>
      </c>
      <c r="AA350" s="151">
        <v>311</v>
      </c>
      <c r="AB350" s="151">
        <v>1295</v>
      </c>
      <c r="AC350" s="151">
        <v>402098</v>
      </c>
      <c r="AD350" s="151"/>
      <c r="AE350" s="151"/>
      <c r="AF350" s="151"/>
      <c r="AG350" s="151"/>
      <c r="AH350" s="151"/>
      <c r="AI350" s="151"/>
      <c r="AJ350" s="151"/>
      <c r="AK350" s="151"/>
      <c r="AL350" s="151"/>
      <c r="AM350" s="151"/>
      <c r="AN350" s="151"/>
      <c r="AO350" s="151"/>
    </row>
    <row r="351" spans="1:41" x14ac:dyDescent="0.2">
      <c r="A351" s="83">
        <v>36355</v>
      </c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>
        <v>16</v>
      </c>
      <c r="AA351" s="151">
        <v>338</v>
      </c>
      <c r="AB351" s="151">
        <v>1340</v>
      </c>
      <c r="AC351" s="151">
        <v>452920</v>
      </c>
      <c r="AD351" s="151">
        <v>34</v>
      </c>
      <c r="AE351" s="151">
        <v>346</v>
      </c>
      <c r="AF351" s="151">
        <v>1330</v>
      </c>
      <c r="AG351" s="151">
        <v>459515</v>
      </c>
      <c r="AH351" s="151"/>
      <c r="AI351" s="151"/>
      <c r="AJ351" s="151"/>
      <c r="AK351" s="151"/>
      <c r="AL351" s="151"/>
      <c r="AM351" s="151"/>
      <c r="AN351" s="151"/>
      <c r="AO351" s="151"/>
    </row>
    <row r="352" spans="1:41" x14ac:dyDescent="0.2">
      <c r="A352" s="83">
        <v>36356</v>
      </c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  <c r="AC352" s="151"/>
      <c r="AD352" s="151"/>
      <c r="AE352" s="151"/>
      <c r="AF352" s="151"/>
      <c r="AG352" s="151"/>
      <c r="AH352" s="151"/>
      <c r="AI352" s="151"/>
      <c r="AJ352" s="151"/>
      <c r="AK352" s="151"/>
      <c r="AL352" s="151"/>
      <c r="AM352" s="151"/>
      <c r="AN352" s="151"/>
      <c r="AO352" s="151"/>
    </row>
    <row r="353" spans="1:41" x14ac:dyDescent="0.2">
      <c r="A353" s="83">
        <v>36361</v>
      </c>
      <c r="B353" s="151"/>
      <c r="C353" s="151"/>
      <c r="D353" s="151"/>
      <c r="E353" s="151"/>
      <c r="F353" s="151">
        <v>17</v>
      </c>
      <c r="G353" s="151">
        <v>141</v>
      </c>
      <c r="H353" s="151">
        <v>1390</v>
      </c>
      <c r="I353" s="151">
        <v>195295</v>
      </c>
      <c r="J353" s="151">
        <v>45</v>
      </c>
      <c r="K353" s="151">
        <v>172</v>
      </c>
      <c r="L353" s="151">
        <v>1435</v>
      </c>
      <c r="M353" s="151">
        <v>246103</v>
      </c>
      <c r="N353" s="151">
        <v>84</v>
      </c>
      <c r="O353" s="151">
        <v>207</v>
      </c>
      <c r="P353" s="151">
        <v>1406</v>
      </c>
      <c r="Q353" s="151">
        <v>291604</v>
      </c>
      <c r="R353" s="151">
        <v>30</v>
      </c>
      <c r="S353" s="151">
        <v>237</v>
      </c>
      <c r="T353" s="151">
        <v>1375</v>
      </c>
      <c r="U353" s="151">
        <v>325875</v>
      </c>
      <c r="V353" s="151">
        <v>5</v>
      </c>
      <c r="W353" s="151">
        <v>258</v>
      </c>
      <c r="X353" s="151">
        <v>1320</v>
      </c>
      <c r="Y353" s="151">
        <v>340560</v>
      </c>
      <c r="Z353" s="151">
        <v>20</v>
      </c>
      <c r="AA353" s="151">
        <v>309</v>
      </c>
      <c r="AB353" s="151">
        <v>1280</v>
      </c>
      <c r="AC353" s="151">
        <v>395520</v>
      </c>
      <c r="AD353" s="151">
        <v>4</v>
      </c>
      <c r="AE353" s="151">
        <v>343</v>
      </c>
      <c r="AF353" s="151">
        <v>1430</v>
      </c>
      <c r="AG353" s="151">
        <v>490490</v>
      </c>
      <c r="AH353" s="151">
        <v>4</v>
      </c>
      <c r="AI353" s="151">
        <v>415</v>
      </c>
      <c r="AJ353" s="151">
        <v>1370</v>
      </c>
      <c r="AK353" s="151">
        <v>568550</v>
      </c>
      <c r="AL353" s="151"/>
      <c r="AM353" s="151"/>
      <c r="AN353" s="151"/>
      <c r="AO353" s="151"/>
    </row>
    <row r="354" spans="1:41" x14ac:dyDescent="0.2">
      <c r="A354" s="83">
        <v>36362</v>
      </c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>
        <v>23</v>
      </c>
      <c r="O354" s="151">
        <v>201</v>
      </c>
      <c r="P354" s="151">
        <v>1350</v>
      </c>
      <c r="Q354" s="151">
        <v>271350</v>
      </c>
      <c r="R354" s="151"/>
      <c r="S354" s="151"/>
      <c r="T354" s="151"/>
      <c r="U354" s="151"/>
      <c r="V354" s="151">
        <v>15</v>
      </c>
      <c r="W354" s="151">
        <v>270</v>
      </c>
      <c r="X354" s="151">
        <v>1340</v>
      </c>
      <c r="Y354" s="151">
        <v>361800</v>
      </c>
      <c r="Z354" s="151"/>
      <c r="AA354" s="151"/>
      <c r="AB354" s="151"/>
      <c r="AC354" s="151"/>
      <c r="AD354" s="151">
        <v>47</v>
      </c>
      <c r="AE354" s="151">
        <v>330</v>
      </c>
      <c r="AF354" s="151">
        <v>1353</v>
      </c>
      <c r="AG354" s="151">
        <v>446600</v>
      </c>
      <c r="AH354" s="151">
        <v>17</v>
      </c>
      <c r="AI354" s="151">
        <v>378</v>
      </c>
      <c r="AJ354" s="151">
        <v>1340</v>
      </c>
      <c r="AK354" s="151">
        <v>506250</v>
      </c>
      <c r="AL354" s="151"/>
      <c r="AM354" s="151"/>
      <c r="AN354" s="151"/>
      <c r="AO354" s="151"/>
    </row>
    <row r="355" spans="1:41" x14ac:dyDescent="0.2">
      <c r="A355" s="83">
        <v>36363</v>
      </c>
      <c r="B355" s="151">
        <v>4</v>
      </c>
      <c r="C355" s="151">
        <v>108</v>
      </c>
      <c r="D355" s="151">
        <v>1350</v>
      </c>
      <c r="E355" s="151">
        <v>145800</v>
      </c>
      <c r="F355" s="151">
        <v>26</v>
      </c>
      <c r="G355" s="151">
        <v>132</v>
      </c>
      <c r="H355" s="151">
        <v>1440</v>
      </c>
      <c r="I355" s="151">
        <v>190080</v>
      </c>
      <c r="J355" s="151">
        <v>125</v>
      </c>
      <c r="K355" s="151">
        <v>170</v>
      </c>
      <c r="L355" s="151">
        <v>1407</v>
      </c>
      <c r="M355" s="151">
        <v>238664</v>
      </c>
      <c r="N355" s="151">
        <v>20</v>
      </c>
      <c r="O355" s="151">
        <v>202</v>
      </c>
      <c r="P355" s="151">
        <v>1337</v>
      </c>
      <c r="Q355" s="151">
        <v>270007</v>
      </c>
      <c r="R355" s="151">
        <v>20</v>
      </c>
      <c r="S355" s="151">
        <v>247</v>
      </c>
      <c r="T355" s="151">
        <v>1360</v>
      </c>
      <c r="U355" s="151">
        <v>335920</v>
      </c>
      <c r="V355" s="151">
        <v>29</v>
      </c>
      <c r="W355" s="151">
        <v>272</v>
      </c>
      <c r="X355" s="151">
        <v>1337</v>
      </c>
      <c r="Y355" s="151">
        <v>363573</v>
      </c>
      <c r="Z355" s="151"/>
      <c r="AA355" s="151"/>
      <c r="AB355" s="151"/>
      <c r="AC355" s="151"/>
      <c r="AD355" s="151"/>
      <c r="AE355" s="151"/>
      <c r="AF355" s="151"/>
      <c r="AG355" s="151"/>
      <c r="AH355" s="151"/>
      <c r="AI355" s="151"/>
      <c r="AJ355" s="151"/>
      <c r="AK355" s="151"/>
      <c r="AL355" s="151"/>
      <c r="AM355" s="151"/>
      <c r="AN355" s="151"/>
      <c r="AO355" s="151"/>
    </row>
    <row r="356" spans="1:41" x14ac:dyDescent="0.2">
      <c r="A356" s="83">
        <v>36368</v>
      </c>
      <c r="B356" s="151">
        <v>1</v>
      </c>
      <c r="C356" s="151">
        <v>126</v>
      </c>
      <c r="D356" s="151">
        <v>1330</v>
      </c>
      <c r="E356" s="151">
        <v>167580</v>
      </c>
      <c r="F356" s="151">
        <v>87</v>
      </c>
      <c r="G356" s="151">
        <v>145</v>
      </c>
      <c r="H356" s="151">
        <v>1485</v>
      </c>
      <c r="I356" s="151">
        <v>215696</v>
      </c>
      <c r="J356" s="151">
        <v>18</v>
      </c>
      <c r="K356" s="151">
        <v>169</v>
      </c>
      <c r="L356" s="151">
        <v>1343</v>
      </c>
      <c r="M356" s="151">
        <v>225547</v>
      </c>
      <c r="N356" s="151">
        <v>14</v>
      </c>
      <c r="O356" s="151">
        <v>205</v>
      </c>
      <c r="P356" s="151">
        <v>1390</v>
      </c>
      <c r="Q356" s="151">
        <v>284950</v>
      </c>
      <c r="R356" s="151">
        <v>6</v>
      </c>
      <c r="S356" s="151">
        <v>232</v>
      </c>
      <c r="T356" s="151">
        <v>1325</v>
      </c>
      <c r="U356" s="151">
        <v>306738</v>
      </c>
      <c r="V356" s="151">
        <v>110</v>
      </c>
      <c r="W356" s="151">
        <v>257</v>
      </c>
      <c r="X356" s="151">
        <v>1314</v>
      </c>
      <c r="Y356" s="151">
        <v>337396</v>
      </c>
      <c r="Z356" s="151">
        <v>36</v>
      </c>
      <c r="AA356" s="151">
        <v>297</v>
      </c>
      <c r="AB356" s="151">
        <v>1305</v>
      </c>
      <c r="AC356" s="151">
        <v>387585</v>
      </c>
      <c r="AD356" s="151"/>
      <c r="AE356" s="151"/>
      <c r="AF356" s="151"/>
      <c r="AG356" s="151"/>
      <c r="AH356" s="151"/>
      <c r="AI356" s="151"/>
      <c r="AJ356" s="151"/>
      <c r="AK356" s="151"/>
      <c r="AL356" s="151"/>
      <c r="AM356" s="151"/>
      <c r="AN356" s="151"/>
      <c r="AO356" s="151"/>
    </row>
    <row r="357" spans="1:41" x14ac:dyDescent="0.2">
      <c r="A357" s="83">
        <v>36370</v>
      </c>
      <c r="B357" s="151"/>
      <c r="C357" s="151"/>
      <c r="D357" s="151"/>
      <c r="E357" s="151"/>
      <c r="F357" s="151"/>
      <c r="G357" s="151"/>
      <c r="H357" s="151"/>
      <c r="I357" s="151"/>
      <c r="J357" s="151">
        <v>3</v>
      </c>
      <c r="K357" s="151">
        <v>157</v>
      </c>
      <c r="L357" s="151">
        <v>1330</v>
      </c>
      <c r="M357" s="151">
        <v>208810</v>
      </c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  <c r="AC357" s="151"/>
      <c r="AD357" s="151"/>
      <c r="AE357" s="151"/>
      <c r="AF357" s="151"/>
      <c r="AG357" s="151"/>
      <c r="AH357" s="151"/>
      <c r="AI357" s="151"/>
      <c r="AJ357" s="151"/>
      <c r="AK357" s="151"/>
      <c r="AL357" s="151"/>
      <c r="AM357" s="151"/>
      <c r="AN357" s="151"/>
      <c r="AO357" s="151"/>
    </row>
    <row r="358" spans="1:41" x14ac:dyDescent="0.2">
      <c r="A358" s="83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  <c r="AC358" s="151"/>
      <c r="AD358" s="151"/>
      <c r="AE358" s="151"/>
      <c r="AF358" s="151"/>
      <c r="AG358" s="151"/>
      <c r="AH358" s="151"/>
      <c r="AI358" s="151"/>
      <c r="AJ358" s="151"/>
      <c r="AK358" s="151"/>
      <c r="AL358" s="151"/>
      <c r="AM358" s="151"/>
      <c r="AN358" s="151"/>
      <c r="AO358" s="151"/>
    </row>
    <row r="359" spans="1:41" x14ac:dyDescent="0.2">
      <c r="A359" s="83">
        <v>36375</v>
      </c>
      <c r="B359" s="151"/>
      <c r="C359" s="151"/>
      <c r="D359" s="151"/>
      <c r="E359" s="151"/>
      <c r="F359" s="151">
        <v>3</v>
      </c>
      <c r="G359" s="151">
        <v>150</v>
      </c>
      <c r="H359" s="151">
        <v>1340</v>
      </c>
      <c r="I359" s="151">
        <v>201000</v>
      </c>
      <c r="J359" s="151">
        <v>2</v>
      </c>
      <c r="K359" s="151">
        <v>155</v>
      </c>
      <c r="L359" s="151">
        <v>1430</v>
      </c>
      <c r="M359" s="151">
        <v>221650</v>
      </c>
      <c r="N359" s="151"/>
      <c r="O359" s="151"/>
      <c r="P359" s="151"/>
      <c r="Q359" s="151"/>
      <c r="R359" s="151">
        <v>22</v>
      </c>
      <c r="S359" s="151">
        <v>243</v>
      </c>
      <c r="T359" s="151">
        <v>1360</v>
      </c>
      <c r="U359" s="151">
        <v>330480</v>
      </c>
      <c r="V359" s="151">
        <v>20</v>
      </c>
      <c r="W359" s="151">
        <v>277</v>
      </c>
      <c r="X359" s="151">
        <v>1410</v>
      </c>
      <c r="Y359" s="151">
        <v>390570</v>
      </c>
      <c r="Z359" s="151">
        <v>35</v>
      </c>
      <c r="AA359" s="151">
        <v>290</v>
      </c>
      <c r="AB359" s="151">
        <v>1330</v>
      </c>
      <c r="AC359" s="151">
        <v>385700</v>
      </c>
      <c r="AD359" s="151">
        <v>14</v>
      </c>
      <c r="AE359" s="151">
        <v>350</v>
      </c>
      <c r="AF359" s="151">
        <v>1285</v>
      </c>
      <c r="AG359" s="151">
        <v>449750</v>
      </c>
      <c r="AH359" s="151"/>
      <c r="AI359" s="151"/>
      <c r="AJ359" s="151"/>
      <c r="AK359" s="151"/>
      <c r="AL359" s="151"/>
      <c r="AM359" s="151"/>
      <c r="AN359" s="151"/>
      <c r="AO359" s="151"/>
    </row>
    <row r="360" spans="1:41" x14ac:dyDescent="0.2">
      <c r="A360" s="83">
        <v>36377</v>
      </c>
      <c r="B360" s="151"/>
      <c r="C360" s="151"/>
      <c r="D360" s="151"/>
      <c r="E360" s="151"/>
      <c r="F360" s="151"/>
      <c r="G360" s="151"/>
      <c r="H360" s="151"/>
      <c r="I360" s="151"/>
      <c r="J360" s="151">
        <v>5</v>
      </c>
      <c r="K360" s="151">
        <v>179</v>
      </c>
      <c r="L360" s="151">
        <v>1280</v>
      </c>
      <c r="M360" s="151">
        <v>229120</v>
      </c>
      <c r="N360" s="151">
        <v>22</v>
      </c>
      <c r="O360" s="151">
        <v>194</v>
      </c>
      <c r="P360" s="151">
        <v>1360</v>
      </c>
      <c r="Q360" s="151">
        <v>263840</v>
      </c>
      <c r="R360" s="151">
        <v>9</v>
      </c>
      <c r="S360" s="151">
        <v>230</v>
      </c>
      <c r="T360" s="151">
        <v>1340</v>
      </c>
      <c r="U360" s="151">
        <v>308200</v>
      </c>
      <c r="V360" s="151">
        <v>4</v>
      </c>
      <c r="W360" s="151">
        <v>259</v>
      </c>
      <c r="X360" s="151">
        <v>1350</v>
      </c>
      <c r="Y360" s="151">
        <v>349650</v>
      </c>
      <c r="Z360" s="151"/>
      <c r="AA360" s="151"/>
      <c r="AB360" s="151"/>
      <c r="AC360" s="151"/>
      <c r="AD360" s="151"/>
      <c r="AE360" s="151"/>
      <c r="AF360" s="151"/>
      <c r="AG360" s="151"/>
      <c r="AH360" s="151">
        <v>1</v>
      </c>
      <c r="AI360" s="151">
        <v>368</v>
      </c>
      <c r="AJ360" s="151">
        <v>1230</v>
      </c>
      <c r="AK360" s="151">
        <v>452640</v>
      </c>
      <c r="AL360" s="151"/>
      <c r="AM360" s="151"/>
      <c r="AN360" s="151"/>
      <c r="AO360" s="151"/>
    </row>
    <row r="361" spans="1:41" x14ac:dyDescent="0.2">
      <c r="A361" s="83">
        <v>36378</v>
      </c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>
        <v>85</v>
      </c>
      <c r="O361" s="151">
        <v>203</v>
      </c>
      <c r="P361" s="151">
        <v>1365</v>
      </c>
      <c r="Q361" s="151">
        <v>277436</v>
      </c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  <c r="AC361" s="151"/>
      <c r="AD361" s="151">
        <v>91</v>
      </c>
      <c r="AE361" s="151">
        <v>320</v>
      </c>
      <c r="AF361" s="151">
        <v>1332</v>
      </c>
      <c r="AG361" s="151">
        <v>425974</v>
      </c>
      <c r="AH361" s="151">
        <v>28</v>
      </c>
      <c r="AI361" s="151">
        <v>379</v>
      </c>
      <c r="AJ361" s="151">
        <v>1497</v>
      </c>
      <c r="AK361" s="151">
        <v>567363</v>
      </c>
      <c r="AL361" s="151"/>
      <c r="AM361" s="151"/>
      <c r="AN361" s="151"/>
      <c r="AO361" s="151"/>
    </row>
    <row r="362" spans="1:41" x14ac:dyDescent="0.2">
      <c r="A362" s="83">
        <v>36382</v>
      </c>
      <c r="B362" s="151"/>
      <c r="C362" s="151"/>
      <c r="D362" s="151"/>
      <c r="E362" s="151"/>
      <c r="F362" s="151">
        <v>34</v>
      </c>
      <c r="G362" s="151">
        <v>145</v>
      </c>
      <c r="H362" s="151">
        <v>1480</v>
      </c>
      <c r="I362" s="151">
        <v>213860</v>
      </c>
      <c r="J362" s="151">
        <v>3</v>
      </c>
      <c r="K362" s="151">
        <v>168</v>
      </c>
      <c r="L362" s="151">
        <v>1410</v>
      </c>
      <c r="M362" s="151">
        <v>236880</v>
      </c>
      <c r="N362" s="151">
        <v>34</v>
      </c>
      <c r="O362" s="151">
        <v>204</v>
      </c>
      <c r="P362" s="151">
        <v>1370</v>
      </c>
      <c r="Q362" s="151">
        <v>279023</v>
      </c>
      <c r="R362" s="151"/>
      <c r="S362" s="151"/>
      <c r="T362" s="151"/>
      <c r="U362" s="151"/>
      <c r="V362" s="151">
        <v>120</v>
      </c>
      <c r="W362" s="151">
        <v>265</v>
      </c>
      <c r="X362" s="151">
        <v>1330</v>
      </c>
      <c r="Y362" s="151">
        <v>352260</v>
      </c>
      <c r="Z362" s="151"/>
      <c r="AA362" s="151"/>
      <c r="AB362" s="151"/>
      <c r="AC362" s="151"/>
      <c r="AD362" s="151"/>
      <c r="AE362" s="151"/>
      <c r="AF362" s="151"/>
      <c r="AG362" s="151"/>
      <c r="AH362" s="151"/>
      <c r="AI362" s="151"/>
      <c r="AJ362" s="151"/>
      <c r="AK362" s="151"/>
      <c r="AL362" s="151"/>
      <c r="AM362" s="151"/>
      <c r="AN362" s="151"/>
      <c r="AO362" s="151"/>
    </row>
    <row r="363" spans="1:41" x14ac:dyDescent="0.2">
      <c r="A363" s="83">
        <v>36384</v>
      </c>
      <c r="B363" s="151"/>
      <c r="C363" s="151"/>
      <c r="D363" s="151"/>
      <c r="E363" s="151"/>
      <c r="F363" s="151">
        <v>3</v>
      </c>
      <c r="G363" s="151">
        <v>143</v>
      </c>
      <c r="H363" s="151">
        <v>1350</v>
      </c>
      <c r="I363" s="151">
        <v>193050</v>
      </c>
      <c r="J363" s="151"/>
      <c r="K363" s="151"/>
      <c r="L363" s="151"/>
      <c r="M363" s="151"/>
      <c r="N363" s="151">
        <v>7</v>
      </c>
      <c r="O363" s="151">
        <v>206</v>
      </c>
      <c r="P363" s="151">
        <v>1320</v>
      </c>
      <c r="Q363" s="151">
        <v>272360</v>
      </c>
      <c r="R363" s="151">
        <v>9</v>
      </c>
      <c r="S363" s="151">
        <v>226</v>
      </c>
      <c r="T363" s="151">
        <v>1205</v>
      </c>
      <c r="U363" s="151">
        <v>271728</v>
      </c>
      <c r="V363" s="151"/>
      <c r="W363" s="151"/>
      <c r="X363" s="151"/>
      <c r="Y363" s="151"/>
      <c r="Z363" s="151">
        <v>3</v>
      </c>
      <c r="AA363" s="151">
        <v>286</v>
      </c>
      <c r="AB363" s="151">
        <v>1300</v>
      </c>
      <c r="AC363" s="151">
        <v>371800</v>
      </c>
      <c r="AD363" s="151"/>
      <c r="AE363" s="151"/>
      <c r="AF363" s="151"/>
      <c r="AG363" s="151"/>
      <c r="AH363" s="151"/>
      <c r="AI363" s="151"/>
      <c r="AJ363" s="151"/>
      <c r="AK363" s="151"/>
      <c r="AL363" s="151"/>
      <c r="AM363" s="151"/>
      <c r="AN363" s="151"/>
      <c r="AO363" s="151"/>
    </row>
    <row r="364" spans="1:41" x14ac:dyDescent="0.2">
      <c r="A364" s="83">
        <v>36389</v>
      </c>
      <c r="B364" s="151"/>
      <c r="C364" s="151"/>
      <c r="D364" s="151"/>
      <c r="E364" s="151"/>
      <c r="F364" s="151">
        <v>13</v>
      </c>
      <c r="G364" s="151">
        <v>148</v>
      </c>
      <c r="H364" s="151">
        <v>1420</v>
      </c>
      <c r="I364" s="151">
        <v>210160</v>
      </c>
      <c r="J364" s="151">
        <v>5</v>
      </c>
      <c r="K364" s="151">
        <v>162</v>
      </c>
      <c r="L364" s="151">
        <v>1350</v>
      </c>
      <c r="M364" s="151">
        <v>218700</v>
      </c>
      <c r="N364" s="151">
        <v>32</v>
      </c>
      <c r="O364" s="151">
        <v>189</v>
      </c>
      <c r="P364" s="151">
        <v>1375</v>
      </c>
      <c r="Q364" s="151">
        <v>259188</v>
      </c>
      <c r="R364" s="151">
        <v>19</v>
      </c>
      <c r="S364" s="151">
        <v>229</v>
      </c>
      <c r="T364" s="151">
        <v>1305</v>
      </c>
      <c r="U364" s="151">
        <v>298845</v>
      </c>
      <c r="V364" s="151">
        <v>6</v>
      </c>
      <c r="W364" s="151">
        <v>312</v>
      </c>
      <c r="X364" s="151">
        <v>1300</v>
      </c>
      <c r="Y364" s="151">
        <v>405600</v>
      </c>
      <c r="Z364" s="151">
        <v>99</v>
      </c>
      <c r="AA364" s="151">
        <v>312</v>
      </c>
      <c r="AB364" s="151">
        <v>1290</v>
      </c>
      <c r="AC364" s="151">
        <v>402910</v>
      </c>
      <c r="AD364" s="151">
        <v>16</v>
      </c>
      <c r="AE364" s="151">
        <v>367</v>
      </c>
      <c r="AF364" s="151">
        <v>1200</v>
      </c>
      <c r="AG364" s="151">
        <v>440400</v>
      </c>
      <c r="AH364" s="151"/>
      <c r="AI364" s="151"/>
      <c r="AJ364" s="151"/>
      <c r="AK364" s="151"/>
      <c r="AL364" s="151"/>
      <c r="AM364" s="151"/>
      <c r="AN364" s="151"/>
      <c r="AO364" s="151"/>
    </row>
    <row r="365" spans="1:41" x14ac:dyDescent="0.2">
      <c r="A365" s="83">
        <v>36391</v>
      </c>
      <c r="B365" s="151"/>
      <c r="C365" s="151"/>
      <c r="D365" s="151"/>
      <c r="E365" s="151"/>
      <c r="F365" s="151">
        <v>28</v>
      </c>
      <c r="G365" s="151">
        <v>134</v>
      </c>
      <c r="H365" s="151">
        <v>1400</v>
      </c>
      <c r="I365" s="151">
        <v>187600</v>
      </c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>
        <v>13</v>
      </c>
      <c r="AA365" s="151">
        <v>287</v>
      </c>
      <c r="AB365" s="151">
        <v>1295</v>
      </c>
      <c r="AC365" s="151">
        <v>371018</v>
      </c>
      <c r="AD365" s="151">
        <v>8</v>
      </c>
      <c r="AE365" s="151">
        <v>360</v>
      </c>
      <c r="AF365" s="151">
        <v>1320</v>
      </c>
      <c r="AG365" s="151">
        <v>475200</v>
      </c>
      <c r="AH365" s="151"/>
      <c r="AI365" s="151"/>
      <c r="AJ365" s="151"/>
      <c r="AK365" s="151"/>
      <c r="AL365" s="151"/>
      <c r="AM365" s="151"/>
      <c r="AN365" s="151"/>
      <c r="AO365" s="151"/>
    </row>
    <row r="366" spans="1:41" x14ac:dyDescent="0.2">
      <c r="A366" s="83">
        <v>36392</v>
      </c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>
        <v>16</v>
      </c>
      <c r="AA366" s="151">
        <v>312</v>
      </c>
      <c r="AB366" s="151">
        <v>1300</v>
      </c>
      <c r="AC366" s="151">
        <v>405600</v>
      </c>
      <c r="AD366" s="151"/>
      <c r="AE366" s="151"/>
      <c r="AF366" s="151"/>
      <c r="AG366" s="151"/>
      <c r="AH366" s="151"/>
      <c r="AI366" s="151"/>
      <c r="AJ366" s="151"/>
      <c r="AK366" s="151"/>
      <c r="AL366" s="151"/>
      <c r="AM366" s="151"/>
      <c r="AN366" s="151"/>
      <c r="AO366" s="151"/>
    </row>
    <row r="367" spans="1:41" x14ac:dyDescent="0.2">
      <c r="A367" s="83">
        <v>36396</v>
      </c>
      <c r="B367" s="151"/>
      <c r="C367" s="151"/>
      <c r="D367" s="151"/>
      <c r="E367" s="151"/>
      <c r="F367" s="151"/>
      <c r="G367" s="151"/>
      <c r="H367" s="151"/>
      <c r="I367" s="151"/>
      <c r="J367" s="151">
        <v>36</v>
      </c>
      <c r="K367" s="151">
        <v>163</v>
      </c>
      <c r="L367" s="151">
        <v>1320</v>
      </c>
      <c r="M367" s="151">
        <v>215600</v>
      </c>
      <c r="N367" s="151">
        <v>19</v>
      </c>
      <c r="O367" s="151">
        <v>186</v>
      </c>
      <c r="P367" s="151">
        <v>1360</v>
      </c>
      <c r="Q367" s="151">
        <v>252280</v>
      </c>
      <c r="R367" s="151">
        <v>111</v>
      </c>
      <c r="S367" s="151">
        <v>266</v>
      </c>
      <c r="T367" s="151">
        <v>1286</v>
      </c>
      <c r="U367" s="151">
        <v>342000</v>
      </c>
      <c r="V367" s="151">
        <v>98</v>
      </c>
      <c r="W367" s="151">
        <v>304</v>
      </c>
      <c r="X367" s="151">
        <v>1277</v>
      </c>
      <c r="Y367" s="151">
        <v>387539</v>
      </c>
      <c r="Z367" s="151"/>
      <c r="AA367" s="151"/>
      <c r="AB367" s="151"/>
      <c r="AC367" s="151"/>
      <c r="AD367" s="151"/>
      <c r="AE367" s="151"/>
      <c r="AF367" s="151"/>
      <c r="AG367" s="151"/>
      <c r="AH367" s="151"/>
      <c r="AI367" s="151"/>
      <c r="AJ367" s="151"/>
      <c r="AK367" s="151"/>
      <c r="AL367" s="151"/>
      <c r="AM367" s="151"/>
      <c r="AN367" s="151"/>
      <c r="AO367" s="151"/>
    </row>
    <row r="368" spans="1:41" x14ac:dyDescent="0.2">
      <c r="A368" s="83">
        <v>36398</v>
      </c>
      <c r="B368" s="151"/>
      <c r="C368" s="151"/>
      <c r="D368" s="151"/>
      <c r="E368" s="151"/>
      <c r="F368" s="151"/>
      <c r="G368" s="151"/>
      <c r="H368" s="151"/>
      <c r="I368" s="151"/>
      <c r="J368" s="151">
        <v>12</v>
      </c>
      <c r="K368" s="151">
        <v>177</v>
      </c>
      <c r="L368" s="151">
        <v>1315</v>
      </c>
      <c r="M368" s="151">
        <v>232098</v>
      </c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>
        <v>15</v>
      </c>
      <c r="AA368" s="151">
        <v>307</v>
      </c>
      <c r="AB368" s="151">
        <v>1280</v>
      </c>
      <c r="AC368" s="151">
        <v>392960</v>
      </c>
      <c r="AD368" s="151">
        <v>17</v>
      </c>
      <c r="AE368" s="151">
        <v>343</v>
      </c>
      <c r="AF368" s="151">
        <v>1210</v>
      </c>
      <c r="AG368" s="151">
        <v>415030</v>
      </c>
      <c r="AH368" s="151"/>
      <c r="AI368" s="151"/>
      <c r="AJ368" s="151"/>
      <c r="AK368" s="151"/>
      <c r="AL368" s="151"/>
      <c r="AM368" s="151"/>
      <c r="AN368" s="151"/>
      <c r="AO368" s="151"/>
    </row>
    <row r="369" spans="1:41" x14ac:dyDescent="0.2">
      <c r="A369" s="83">
        <v>36403</v>
      </c>
      <c r="B369" s="151"/>
      <c r="C369" s="151"/>
      <c r="D369" s="151"/>
      <c r="E369" s="151"/>
      <c r="F369" s="151">
        <v>1</v>
      </c>
      <c r="G369" s="151">
        <v>142</v>
      </c>
      <c r="H369" s="151">
        <v>1420</v>
      </c>
      <c r="I369" s="151">
        <v>201640</v>
      </c>
      <c r="J369" s="151">
        <v>11</v>
      </c>
      <c r="K369" s="151">
        <v>173</v>
      </c>
      <c r="L369" s="151">
        <v>1345</v>
      </c>
      <c r="M369" s="151">
        <v>232685</v>
      </c>
      <c r="N369" s="151">
        <v>20</v>
      </c>
      <c r="O369" s="151">
        <v>218</v>
      </c>
      <c r="P369" s="151">
        <v>1370</v>
      </c>
      <c r="Q369" s="151">
        <v>298660</v>
      </c>
      <c r="R369" s="151"/>
      <c r="S369" s="151"/>
      <c r="T369" s="151"/>
      <c r="U369" s="151"/>
      <c r="V369" s="151">
        <v>16</v>
      </c>
      <c r="W369" s="151">
        <v>275</v>
      </c>
      <c r="X369" s="151">
        <v>1270</v>
      </c>
      <c r="Y369" s="151">
        <v>349250</v>
      </c>
      <c r="Z369" s="151">
        <v>16</v>
      </c>
      <c r="AA369" s="151">
        <v>284</v>
      </c>
      <c r="AB369" s="151">
        <v>1300</v>
      </c>
      <c r="AC369" s="151">
        <v>369200</v>
      </c>
      <c r="AD369" s="151"/>
      <c r="AE369" s="151"/>
      <c r="AF369" s="151"/>
      <c r="AG369" s="151"/>
      <c r="AH369" s="151"/>
      <c r="AI369" s="151"/>
      <c r="AJ369" s="151"/>
      <c r="AK369" s="151"/>
      <c r="AL369" s="151"/>
      <c r="AM369" s="151"/>
      <c r="AN369" s="151"/>
      <c r="AO369" s="151"/>
    </row>
    <row r="370" spans="1:41" x14ac:dyDescent="0.2">
      <c r="A370" s="83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  <c r="AC370" s="151"/>
      <c r="AD370" s="151"/>
      <c r="AE370" s="151"/>
      <c r="AF370" s="151"/>
      <c r="AG370" s="151"/>
      <c r="AH370" s="151"/>
      <c r="AI370" s="151"/>
      <c r="AJ370" s="151"/>
      <c r="AK370" s="151"/>
      <c r="AL370" s="151"/>
      <c r="AM370" s="151"/>
      <c r="AN370" s="151"/>
      <c r="AO370" s="151"/>
    </row>
    <row r="371" spans="1:41" x14ac:dyDescent="0.2">
      <c r="A371" s="83">
        <v>36404</v>
      </c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  <c r="AC371" s="151"/>
      <c r="AD371" s="151">
        <v>33</v>
      </c>
      <c r="AE371" s="151">
        <v>320</v>
      </c>
      <c r="AF371" s="151">
        <v>1320</v>
      </c>
      <c r="AG371" s="151">
        <v>422400</v>
      </c>
      <c r="AH371" s="151"/>
      <c r="AI371" s="151"/>
      <c r="AJ371" s="151"/>
      <c r="AK371" s="151"/>
      <c r="AL371" s="151"/>
      <c r="AM371" s="151"/>
      <c r="AN371" s="151"/>
      <c r="AO371" s="151"/>
    </row>
    <row r="372" spans="1:41" x14ac:dyDescent="0.2">
      <c r="A372" s="83">
        <v>36405</v>
      </c>
      <c r="B372" s="151"/>
      <c r="C372" s="151"/>
      <c r="D372" s="151"/>
      <c r="E372" s="151"/>
      <c r="F372" s="151"/>
      <c r="G372" s="151"/>
      <c r="H372" s="151"/>
      <c r="I372" s="151"/>
      <c r="J372" s="151">
        <v>49</v>
      </c>
      <c r="K372" s="151">
        <v>172</v>
      </c>
      <c r="L372" s="151">
        <v>1328</v>
      </c>
      <c r="M372" s="151">
        <v>227998</v>
      </c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  <c r="AC372" s="151"/>
      <c r="AD372" s="151"/>
      <c r="AE372" s="151"/>
      <c r="AF372" s="151"/>
      <c r="AG372" s="151"/>
      <c r="AH372" s="151"/>
      <c r="AI372" s="151"/>
      <c r="AJ372" s="151"/>
      <c r="AK372" s="151"/>
      <c r="AL372" s="151"/>
      <c r="AM372" s="151"/>
      <c r="AN372" s="151"/>
      <c r="AO372" s="151"/>
    </row>
    <row r="373" spans="1:41" x14ac:dyDescent="0.2">
      <c r="A373" s="83">
        <v>36406</v>
      </c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  <c r="AC373" s="151"/>
      <c r="AD373" s="151">
        <v>51</v>
      </c>
      <c r="AE373" s="151">
        <v>315</v>
      </c>
      <c r="AF373" s="151">
        <v>1337</v>
      </c>
      <c r="AG373" s="151">
        <v>420604</v>
      </c>
      <c r="AH373" s="151">
        <v>200</v>
      </c>
      <c r="AI373" s="151">
        <v>380</v>
      </c>
      <c r="AJ373" s="151">
        <v>1350</v>
      </c>
      <c r="AK373" s="151">
        <v>513000</v>
      </c>
      <c r="AL373" s="151"/>
      <c r="AM373" s="151"/>
      <c r="AN373" s="151"/>
      <c r="AO373" s="151"/>
    </row>
    <row r="374" spans="1:41" x14ac:dyDescent="0.2">
      <c r="A374" s="83">
        <v>36410</v>
      </c>
      <c r="B374" s="151"/>
      <c r="C374" s="151"/>
      <c r="D374" s="151"/>
      <c r="E374" s="151"/>
      <c r="F374" s="151"/>
      <c r="G374" s="151"/>
      <c r="H374" s="151"/>
      <c r="I374" s="151"/>
      <c r="J374" s="151">
        <v>15</v>
      </c>
      <c r="K374" s="151">
        <v>159</v>
      </c>
      <c r="L374" s="151">
        <v>1470</v>
      </c>
      <c r="M374" s="151">
        <v>232995</v>
      </c>
      <c r="N374" s="151">
        <v>19</v>
      </c>
      <c r="O374" s="151">
        <v>213</v>
      </c>
      <c r="P374" s="151">
        <v>1300</v>
      </c>
      <c r="Q374" s="151">
        <v>276900</v>
      </c>
      <c r="R374" s="151">
        <v>5</v>
      </c>
      <c r="S374" s="151">
        <v>221</v>
      </c>
      <c r="T374" s="151">
        <v>1250</v>
      </c>
      <c r="U374" s="151">
        <v>276250</v>
      </c>
      <c r="V374" s="151">
        <v>60</v>
      </c>
      <c r="W374" s="151">
        <v>277</v>
      </c>
      <c r="X374" s="151">
        <v>1293</v>
      </c>
      <c r="Y374" s="151">
        <v>357822</v>
      </c>
      <c r="Z374" s="151">
        <v>15</v>
      </c>
      <c r="AA374" s="151">
        <v>281</v>
      </c>
      <c r="AB374" s="151">
        <v>1260</v>
      </c>
      <c r="AC374" s="151">
        <v>354060</v>
      </c>
      <c r="AD374" s="151"/>
      <c r="AE374" s="151"/>
      <c r="AF374" s="151"/>
      <c r="AG374" s="151"/>
      <c r="AH374" s="151"/>
      <c r="AI374" s="151"/>
      <c r="AJ374" s="151"/>
      <c r="AK374" s="151"/>
      <c r="AL374" s="151"/>
      <c r="AM374" s="151"/>
      <c r="AN374" s="151"/>
      <c r="AO374" s="151"/>
    </row>
    <row r="375" spans="1:41" x14ac:dyDescent="0.2">
      <c r="A375" s="83">
        <v>36413</v>
      </c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>
        <v>24</v>
      </c>
      <c r="O375" s="151">
        <v>219</v>
      </c>
      <c r="P375" s="151">
        <v>1370</v>
      </c>
      <c r="Q375" s="151">
        <v>300030</v>
      </c>
      <c r="R375" s="151">
        <v>39</v>
      </c>
      <c r="S375" s="151">
        <v>242</v>
      </c>
      <c r="T375" s="151">
        <v>1350</v>
      </c>
      <c r="U375" s="151">
        <v>326700</v>
      </c>
      <c r="V375" s="151"/>
      <c r="W375" s="151"/>
      <c r="X375" s="151"/>
      <c r="Y375" s="151"/>
      <c r="Z375" s="151">
        <v>36</v>
      </c>
      <c r="AA375" s="151">
        <v>279</v>
      </c>
      <c r="AB375" s="151">
        <v>1350</v>
      </c>
      <c r="AC375" s="151">
        <v>376650</v>
      </c>
      <c r="AD375" s="151">
        <v>37</v>
      </c>
      <c r="AE375" s="151">
        <v>307</v>
      </c>
      <c r="AF375" s="151">
        <v>1440</v>
      </c>
      <c r="AG375" s="151">
        <v>441360</v>
      </c>
      <c r="AH375" s="151">
        <v>74</v>
      </c>
      <c r="AI375" s="151">
        <v>360</v>
      </c>
      <c r="AJ375" s="151">
        <v>1314</v>
      </c>
      <c r="AK375" s="151">
        <v>473040</v>
      </c>
      <c r="AL375" s="151"/>
      <c r="AM375" s="151"/>
      <c r="AN375" s="151"/>
      <c r="AO375" s="151"/>
    </row>
    <row r="376" spans="1:41" x14ac:dyDescent="0.2">
      <c r="A376" s="83">
        <v>36417</v>
      </c>
      <c r="B376" s="151"/>
      <c r="C376" s="151"/>
      <c r="D376" s="151"/>
      <c r="E376" s="151"/>
      <c r="F376" s="151">
        <v>1</v>
      </c>
      <c r="G376" s="151">
        <v>144</v>
      </c>
      <c r="H376" s="151">
        <v>1320</v>
      </c>
      <c r="I376" s="151">
        <v>190080</v>
      </c>
      <c r="J376" s="151">
        <v>42</v>
      </c>
      <c r="K376" s="151">
        <v>168</v>
      </c>
      <c r="L376" s="151">
        <v>1273</v>
      </c>
      <c r="M376" s="151">
        <v>214344</v>
      </c>
      <c r="N376" s="151">
        <v>28</v>
      </c>
      <c r="O376" s="151">
        <v>192</v>
      </c>
      <c r="P376" s="151">
        <v>1560</v>
      </c>
      <c r="Q376" s="151">
        <v>299520</v>
      </c>
      <c r="R376" s="151">
        <v>5</v>
      </c>
      <c r="S376" s="151">
        <v>231</v>
      </c>
      <c r="T376" s="151">
        <v>1300</v>
      </c>
      <c r="U376" s="151">
        <v>300300</v>
      </c>
      <c r="V376" s="151"/>
      <c r="W376" s="151"/>
      <c r="X376" s="151"/>
      <c r="Y376" s="151"/>
      <c r="Z376" s="151">
        <v>25</v>
      </c>
      <c r="AA376" s="151">
        <v>289</v>
      </c>
      <c r="AB376" s="151">
        <v>1285</v>
      </c>
      <c r="AC376" s="151">
        <v>371365</v>
      </c>
      <c r="AD376" s="151">
        <v>17</v>
      </c>
      <c r="AE376" s="151">
        <v>338</v>
      </c>
      <c r="AF376" s="151">
        <v>1280</v>
      </c>
      <c r="AG376" s="151">
        <v>432640</v>
      </c>
      <c r="AH376" s="151"/>
      <c r="AI376" s="151"/>
      <c r="AJ376" s="151"/>
      <c r="AK376" s="151"/>
      <c r="AL376" s="151"/>
      <c r="AM376" s="151"/>
      <c r="AN376" s="151"/>
      <c r="AO376" s="151"/>
    </row>
    <row r="377" spans="1:41" x14ac:dyDescent="0.2">
      <c r="A377" s="83">
        <v>36419</v>
      </c>
      <c r="B377" s="151">
        <v>6</v>
      </c>
      <c r="C377" s="151">
        <v>116</v>
      </c>
      <c r="D377" s="151">
        <v>1280</v>
      </c>
      <c r="E377" s="151">
        <v>148480</v>
      </c>
      <c r="F377" s="151">
        <v>21</v>
      </c>
      <c r="G377" s="151">
        <v>145</v>
      </c>
      <c r="H377" s="151">
        <v>1315</v>
      </c>
      <c r="I377" s="151">
        <v>190018</v>
      </c>
      <c r="J377" s="151">
        <v>1</v>
      </c>
      <c r="K377" s="151">
        <v>158</v>
      </c>
      <c r="L377" s="151">
        <v>1300</v>
      </c>
      <c r="M377" s="151">
        <v>205400</v>
      </c>
      <c r="N377" s="151">
        <v>3</v>
      </c>
      <c r="O377" s="151">
        <v>208</v>
      </c>
      <c r="P377" s="151">
        <v>1270</v>
      </c>
      <c r="Q377" s="151">
        <v>264160</v>
      </c>
      <c r="R377" s="151">
        <v>6</v>
      </c>
      <c r="S377" s="151">
        <v>239</v>
      </c>
      <c r="T377" s="151">
        <v>1548</v>
      </c>
      <c r="U377" s="151">
        <v>369972</v>
      </c>
      <c r="V377" s="151"/>
      <c r="W377" s="151"/>
      <c r="X377" s="151"/>
      <c r="Y377" s="151"/>
      <c r="Z377" s="151"/>
      <c r="AA377" s="151"/>
      <c r="AB377" s="151"/>
      <c r="AC377" s="151"/>
      <c r="AD377" s="151"/>
      <c r="AE377" s="151"/>
      <c r="AF377" s="151"/>
      <c r="AG377" s="151"/>
      <c r="AH377" s="151"/>
      <c r="AI377" s="151"/>
      <c r="AJ377" s="151"/>
      <c r="AK377" s="151"/>
      <c r="AL377" s="151"/>
      <c r="AM377" s="151"/>
      <c r="AN377" s="151"/>
      <c r="AO377" s="151"/>
    </row>
    <row r="378" spans="1:41" x14ac:dyDescent="0.2">
      <c r="A378" s="83">
        <v>36424</v>
      </c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>
        <v>25</v>
      </c>
      <c r="O378" s="151">
        <v>198</v>
      </c>
      <c r="P378" s="151">
        <v>1310</v>
      </c>
      <c r="Q378" s="151">
        <v>259380</v>
      </c>
      <c r="R378" s="151">
        <v>14</v>
      </c>
      <c r="S378" s="151">
        <v>245</v>
      </c>
      <c r="T378" s="151">
        <v>1275</v>
      </c>
      <c r="U378" s="151">
        <v>312375</v>
      </c>
      <c r="V378" s="151"/>
      <c r="W378" s="151"/>
      <c r="X378" s="151"/>
      <c r="Y378" s="151"/>
      <c r="Z378" s="151">
        <v>17</v>
      </c>
      <c r="AA378" s="151">
        <v>295</v>
      </c>
      <c r="AB378" s="151">
        <v>1280</v>
      </c>
      <c r="AC378" s="151">
        <v>377600</v>
      </c>
      <c r="AD378" s="151"/>
      <c r="AE378" s="151"/>
      <c r="AF378" s="151"/>
      <c r="AG378" s="151"/>
      <c r="AH378" s="151"/>
      <c r="AI378" s="151"/>
      <c r="AJ378" s="151"/>
      <c r="AK378" s="151"/>
      <c r="AL378" s="151"/>
      <c r="AM378" s="151"/>
      <c r="AN378" s="151"/>
      <c r="AO378" s="151"/>
    </row>
    <row r="379" spans="1:41" x14ac:dyDescent="0.2">
      <c r="A379" s="83">
        <v>36426</v>
      </c>
      <c r="B379" s="151"/>
      <c r="C379" s="151"/>
      <c r="D379" s="151"/>
      <c r="E379" s="151"/>
      <c r="F379" s="151">
        <v>4</v>
      </c>
      <c r="G379" s="151">
        <v>141</v>
      </c>
      <c r="H379" s="151">
        <v>1300</v>
      </c>
      <c r="I379" s="151">
        <v>183800</v>
      </c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>
        <v>3</v>
      </c>
      <c r="W379" s="151">
        <v>269</v>
      </c>
      <c r="X379" s="151">
        <v>1280</v>
      </c>
      <c r="Y379" s="151">
        <v>344320</v>
      </c>
      <c r="Z379" s="151"/>
      <c r="AA379" s="151"/>
      <c r="AB379" s="151"/>
      <c r="AC379" s="151"/>
      <c r="AD379" s="151"/>
      <c r="AE379" s="151"/>
      <c r="AF379" s="151"/>
      <c r="AG379" s="151"/>
      <c r="AH379" s="151"/>
      <c r="AI379" s="151"/>
      <c r="AJ379" s="151"/>
      <c r="AK379" s="151"/>
      <c r="AL379" s="151"/>
      <c r="AM379" s="151"/>
      <c r="AN379" s="151"/>
      <c r="AO379" s="151"/>
    </row>
    <row r="380" spans="1:41" x14ac:dyDescent="0.2">
      <c r="A380" s="83">
        <v>36427</v>
      </c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>
        <v>131</v>
      </c>
      <c r="O380" s="151">
        <v>207</v>
      </c>
      <c r="P380" s="151">
        <v>1363</v>
      </c>
      <c r="Q380" s="151">
        <v>281983</v>
      </c>
      <c r="R380" s="151"/>
      <c r="S380" s="151"/>
      <c r="T380" s="151"/>
      <c r="U380" s="151"/>
      <c r="V380" s="151">
        <v>36</v>
      </c>
      <c r="W380" s="151">
        <v>252</v>
      </c>
      <c r="X380" s="151">
        <v>1335</v>
      </c>
      <c r="Y380" s="151">
        <v>336420</v>
      </c>
      <c r="Z380" s="151">
        <v>70</v>
      </c>
      <c r="AA380" s="151">
        <v>284</v>
      </c>
      <c r="AB380" s="151">
        <v>1318</v>
      </c>
      <c r="AC380" s="151">
        <v>373841</v>
      </c>
      <c r="AD380" s="151">
        <v>53</v>
      </c>
      <c r="AE380" s="151">
        <v>316</v>
      </c>
      <c r="AF380" s="151">
        <v>1330</v>
      </c>
      <c r="AG380" s="151">
        <v>420280</v>
      </c>
      <c r="AH380" s="151"/>
      <c r="AI380" s="151"/>
      <c r="AJ380" s="151"/>
      <c r="AK380" s="151"/>
      <c r="AL380" s="151"/>
      <c r="AM380" s="151"/>
      <c r="AN380" s="151"/>
      <c r="AO380" s="151"/>
    </row>
    <row r="381" spans="1:41" x14ac:dyDescent="0.2">
      <c r="A381" s="83">
        <v>36431</v>
      </c>
      <c r="B381" s="151"/>
      <c r="C381" s="151"/>
      <c r="D381" s="151"/>
      <c r="E381" s="151"/>
      <c r="F381" s="151">
        <v>4</v>
      </c>
      <c r="G381" s="151">
        <v>129</v>
      </c>
      <c r="H381" s="151">
        <v>1390</v>
      </c>
      <c r="I381" s="151">
        <v>179310</v>
      </c>
      <c r="J381" s="151"/>
      <c r="K381" s="151"/>
      <c r="L381" s="151"/>
      <c r="M381" s="151"/>
      <c r="N381" s="151">
        <v>36</v>
      </c>
      <c r="O381" s="151">
        <v>204</v>
      </c>
      <c r="P381" s="151">
        <v>1308</v>
      </c>
      <c r="Q381" s="151">
        <v>267057</v>
      </c>
      <c r="R381" s="151"/>
      <c r="S381" s="151"/>
      <c r="T381" s="151"/>
      <c r="U381" s="151"/>
      <c r="V381" s="151">
        <v>3</v>
      </c>
      <c r="W381" s="151">
        <v>275</v>
      </c>
      <c r="X381" s="151">
        <v>1300</v>
      </c>
      <c r="Y381" s="151">
        <v>357500</v>
      </c>
      <c r="Z381" s="151">
        <v>29</v>
      </c>
      <c r="AA381" s="151">
        <v>290</v>
      </c>
      <c r="AB381" s="151">
        <v>1257</v>
      </c>
      <c r="AC381" s="151">
        <v>364433</v>
      </c>
      <c r="AD381" s="151"/>
      <c r="AE381" s="151"/>
      <c r="AF381" s="151"/>
      <c r="AG381" s="151"/>
      <c r="AH381" s="151"/>
      <c r="AI381" s="151"/>
      <c r="AJ381" s="151"/>
      <c r="AK381" s="151"/>
      <c r="AL381" s="151"/>
      <c r="AM381" s="151"/>
      <c r="AN381" s="151"/>
      <c r="AO381" s="151"/>
    </row>
    <row r="382" spans="1:41" x14ac:dyDescent="0.2">
      <c r="A382" s="83">
        <v>36432</v>
      </c>
      <c r="B382" s="151"/>
      <c r="C382" s="151"/>
      <c r="D382" s="151"/>
      <c r="E382" s="151"/>
      <c r="F382" s="151"/>
      <c r="G382" s="151"/>
      <c r="H382" s="151"/>
      <c r="I382" s="151"/>
      <c r="J382" s="151">
        <v>109</v>
      </c>
      <c r="K382" s="151">
        <v>205</v>
      </c>
      <c r="L382" s="151">
        <v>1418</v>
      </c>
      <c r="M382" s="151">
        <v>290690</v>
      </c>
      <c r="N382" s="151">
        <v>67</v>
      </c>
      <c r="O382" s="151">
        <v>236</v>
      </c>
      <c r="P382" s="151">
        <v>1350</v>
      </c>
      <c r="Q382" s="151">
        <v>318600</v>
      </c>
      <c r="R382" s="151">
        <v>18</v>
      </c>
      <c r="S382" s="151">
        <v>250</v>
      </c>
      <c r="T382" s="151">
        <v>1330</v>
      </c>
      <c r="U382" s="151">
        <v>332500</v>
      </c>
      <c r="V382" s="151">
        <v>105</v>
      </c>
      <c r="W382" s="151">
        <v>282</v>
      </c>
      <c r="X382" s="151">
        <v>1317</v>
      </c>
      <c r="Y382" s="151">
        <v>371300</v>
      </c>
      <c r="Z382" s="151">
        <v>222</v>
      </c>
      <c r="AA382" s="151">
        <v>317</v>
      </c>
      <c r="AB382" s="151">
        <v>1324</v>
      </c>
      <c r="AC382" s="151">
        <v>419252</v>
      </c>
      <c r="AD382" s="151">
        <v>65</v>
      </c>
      <c r="AE382" s="151">
        <v>346</v>
      </c>
      <c r="AF382" s="151">
        <v>1308</v>
      </c>
      <c r="AG382" s="151">
        <v>452395</v>
      </c>
      <c r="AH382" s="151"/>
      <c r="AI382" s="151"/>
      <c r="AJ382" s="151"/>
      <c r="AK382" s="151"/>
      <c r="AL382" s="151"/>
      <c r="AM382" s="151"/>
      <c r="AN382" s="151"/>
      <c r="AO382" s="151"/>
    </row>
    <row r="383" spans="1:41" x14ac:dyDescent="0.2">
      <c r="A383" s="83">
        <v>36433</v>
      </c>
      <c r="B383" s="151"/>
      <c r="C383" s="151"/>
      <c r="D383" s="151"/>
      <c r="E383" s="151"/>
      <c r="F383" s="151"/>
      <c r="G383" s="151"/>
      <c r="H383" s="151"/>
      <c r="I383" s="151"/>
      <c r="J383" s="151">
        <v>15</v>
      </c>
      <c r="K383" s="151">
        <v>167</v>
      </c>
      <c r="L383" s="151">
        <v>1280</v>
      </c>
      <c r="M383" s="151">
        <v>213760</v>
      </c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  <c r="AC383" s="151"/>
      <c r="AD383" s="151"/>
      <c r="AE383" s="151"/>
      <c r="AF383" s="151"/>
      <c r="AG383" s="151"/>
      <c r="AH383" s="151"/>
      <c r="AI383" s="151"/>
      <c r="AJ383" s="151"/>
      <c r="AK383" s="151"/>
      <c r="AL383" s="151"/>
      <c r="AM383" s="151"/>
      <c r="AN383" s="151"/>
      <c r="AO383" s="151"/>
    </row>
    <row r="384" spans="1:41" x14ac:dyDescent="0.2">
      <c r="A384" s="83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  <c r="AC384" s="151"/>
      <c r="AD384" s="151"/>
      <c r="AE384" s="151"/>
      <c r="AF384" s="151"/>
      <c r="AG384" s="151"/>
      <c r="AH384" s="151"/>
      <c r="AI384" s="151"/>
      <c r="AJ384" s="151"/>
      <c r="AK384" s="151"/>
      <c r="AL384" s="151"/>
      <c r="AM384" s="151"/>
      <c r="AN384" s="151"/>
      <c r="AO384" s="151"/>
    </row>
    <row r="385" spans="1:41" x14ac:dyDescent="0.2">
      <c r="A385" s="83">
        <v>36438</v>
      </c>
      <c r="B385" s="151"/>
      <c r="C385" s="151"/>
      <c r="D385" s="151"/>
      <c r="E385" s="151"/>
      <c r="F385" s="151">
        <v>25</v>
      </c>
      <c r="G385" s="151">
        <v>140</v>
      </c>
      <c r="H385" s="151">
        <v>1313</v>
      </c>
      <c r="I385" s="151">
        <v>184304</v>
      </c>
      <c r="J385" s="151">
        <v>16</v>
      </c>
      <c r="K385" s="151">
        <v>169</v>
      </c>
      <c r="L385" s="151">
        <v>1280</v>
      </c>
      <c r="M385" s="151">
        <v>216320</v>
      </c>
      <c r="N385" s="151">
        <v>13</v>
      </c>
      <c r="O385" s="151">
        <v>195</v>
      </c>
      <c r="P385" s="151">
        <v>1400</v>
      </c>
      <c r="Q385" s="151">
        <v>273000</v>
      </c>
      <c r="R385" s="151">
        <v>18</v>
      </c>
      <c r="S385" s="151">
        <v>236</v>
      </c>
      <c r="T385" s="151">
        <v>1320</v>
      </c>
      <c r="U385" s="151">
        <v>310860</v>
      </c>
      <c r="V385" s="151">
        <v>59</v>
      </c>
      <c r="W385" s="151">
        <v>277</v>
      </c>
      <c r="X385" s="151">
        <v>1283</v>
      </c>
      <c r="Y385" s="151">
        <v>355056</v>
      </c>
      <c r="Z385" s="151">
        <v>19</v>
      </c>
      <c r="AA385" s="151">
        <v>302</v>
      </c>
      <c r="AB385" s="151">
        <v>1290</v>
      </c>
      <c r="AC385" s="151">
        <v>389580</v>
      </c>
      <c r="AD385" s="151"/>
      <c r="AE385" s="151"/>
      <c r="AF385" s="151"/>
      <c r="AG385" s="151"/>
      <c r="AH385" s="151"/>
      <c r="AI385" s="151"/>
      <c r="AJ385" s="151"/>
      <c r="AK385" s="151"/>
      <c r="AL385" s="151"/>
      <c r="AM385" s="151"/>
      <c r="AN385" s="151"/>
      <c r="AO385" s="151"/>
    </row>
    <row r="386" spans="1:41" x14ac:dyDescent="0.2">
      <c r="A386" s="83">
        <v>36440</v>
      </c>
      <c r="B386" s="151">
        <v>3</v>
      </c>
      <c r="C386" s="151">
        <v>107</v>
      </c>
      <c r="D386" s="151">
        <v>1390</v>
      </c>
      <c r="E386" s="151">
        <v>148730</v>
      </c>
      <c r="F386" s="151"/>
      <c r="G386" s="151"/>
      <c r="H386" s="151"/>
      <c r="I386" s="151"/>
      <c r="J386" s="151">
        <v>4</v>
      </c>
      <c r="K386" s="151">
        <v>152</v>
      </c>
      <c r="L386" s="151">
        <v>1330</v>
      </c>
      <c r="M386" s="151">
        <v>202160</v>
      </c>
      <c r="N386" s="151">
        <v>3</v>
      </c>
      <c r="O386" s="151">
        <v>195</v>
      </c>
      <c r="P386" s="151">
        <v>1240</v>
      </c>
      <c r="Q386" s="151">
        <v>241800</v>
      </c>
      <c r="R386" s="151">
        <v>3</v>
      </c>
      <c r="S386" s="151">
        <v>223</v>
      </c>
      <c r="T386" s="151">
        <v>1290</v>
      </c>
      <c r="U386" s="151">
        <v>287670</v>
      </c>
      <c r="V386" s="151">
        <v>16</v>
      </c>
      <c r="W386" s="151">
        <v>266</v>
      </c>
      <c r="X386" s="151">
        <v>1393</v>
      </c>
      <c r="Y386" s="151">
        <v>346687</v>
      </c>
      <c r="Z386" s="151">
        <v>2</v>
      </c>
      <c r="AA386" s="151">
        <v>300</v>
      </c>
      <c r="AB386" s="151">
        <v>1260</v>
      </c>
      <c r="AC386" s="151">
        <v>378000</v>
      </c>
      <c r="AD386" s="151"/>
      <c r="AE386" s="151"/>
      <c r="AF386" s="151"/>
      <c r="AG386" s="151"/>
      <c r="AH386" s="151"/>
      <c r="AI386" s="151"/>
      <c r="AJ386" s="151"/>
      <c r="AK386" s="151"/>
      <c r="AL386" s="151"/>
      <c r="AM386" s="151"/>
      <c r="AN386" s="151"/>
      <c r="AO386" s="151"/>
    </row>
    <row r="387" spans="1:41" x14ac:dyDescent="0.2">
      <c r="A387" s="83">
        <v>36441</v>
      </c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>
        <v>22</v>
      </c>
      <c r="O387" s="151">
        <v>221</v>
      </c>
      <c r="P387" s="151">
        <v>1380</v>
      </c>
      <c r="Q387" s="151">
        <v>304980</v>
      </c>
      <c r="R387" s="151"/>
      <c r="S387" s="151"/>
      <c r="T387" s="151"/>
      <c r="U387" s="151"/>
      <c r="V387" s="151"/>
      <c r="W387" s="151"/>
      <c r="X387" s="151"/>
      <c r="Y387" s="151"/>
      <c r="Z387" s="151">
        <v>70</v>
      </c>
      <c r="AA387" s="151">
        <v>287</v>
      </c>
      <c r="AB387" s="151">
        <v>1320</v>
      </c>
      <c r="AC387" s="151">
        <v>379170</v>
      </c>
      <c r="AD387" s="151">
        <v>149</v>
      </c>
      <c r="AE387" s="151">
        <v>321</v>
      </c>
      <c r="AF387" s="151">
        <v>1331</v>
      </c>
      <c r="AG387" s="151">
        <v>427730</v>
      </c>
      <c r="AH387" s="151">
        <v>34</v>
      </c>
      <c r="AI387" s="151">
        <v>350</v>
      </c>
      <c r="AJ387" s="151">
        <v>1320</v>
      </c>
      <c r="AK387" s="151">
        <v>462000</v>
      </c>
      <c r="AL387" s="151"/>
      <c r="AM387" s="151"/>
      <c r="AN387" s="151"/>
      <c r="AO387" s="151"/>
    </row>
    <row r="388" spans="1:41" x14ac:dyDescent="0.2">
      <c r="A388" s="83">
        <v>36445</v>
      </c>
      <c r="B388" s="151">
        <v>9</v>
      </c>
      <c r="C388" s="151">
        <v>105</v>
      </c>
      <c r="D388" s="151">
        <v>1277</v>
      </c>
      <c r="E388" s="151">
        <v>134050</v>
      </c>
      <c r="F388" s="151">
        <v>12</v>
      </c>
      <c r="G388" s="151">
        <v>143</v>
      </c>
      <c r="H388" s="151">
        <v>1270</v>
      </c>
      <c r="I388" s="151">
        <v>181610</v>
      </c>
      <c r="J388" s="151">
        <v>6</v>
      </c>
      <c r="K388" s="151">
        <v>176</v>
      </c>
      <c r="L388" s="151">
        <v>1220</v>
      </c>
      <c r="M388" s="151">
        <v>214720</v>
      </c>
      <c r="N388" s="151"/>
      <c r="O388" s="151"/>
      <c r="P388" s="151"/>
      <c r="Q388" s="151"/>
      <c r="R388" s="151">
        <v>16</v>
      </c>
      <c r="S388" s="151">
        <v>229</v>
      </c>
      <c r="T388" s="151">
        <v>1260</v>
      </c>
      <c r="U388" s="151">
        <v>288540</v>
      </c>
      <c r="V388" s="151"/>
      <c r="W388" s="151"/>
      <c r="X388" s="151"/>
      <c r="Y388" s="151"/>
      <c r="Z388" s="151">
        <v>15</v>
      </c>
      <c r="AA388" s="151">
        <v>308</v>
      </c>
      <c r="AB388" s="151">
        <v>1200</v>
      </c>
      <c r="AC388" s="151">
        <v>369200</v>
      </c>
      <c r="AD388" s="151"/>
      <c r="AE388" s="151"/>
      <c r="AF388" s="151"/>
      <c r="AG388" s="151"/>
      <c r="AH388" s="151"/>
      <c r="AI388" s="151"/>
      <c r="AJ388" s="151"/>
      <c r="AK388" s="151"/>
      <c r="AL388" s="151"/>
      <c r="AM388" s="151"/>
      <c r="AN388" s="151"/>
      <c r="AO388" s="151"/>
    </row>
    <row r="389" spans="1:41" x14ac:dyDescent="0.2">
      <c r="A389" s="83">
        <v>36447</v>
      </c>
      <c r="B389" s="151">
        <v>14</v>
      </c>
      <c r="C389" s="151">
        <v>129</v>
      </c>
      <c r="D389" s="151">
        <v>1350</v>
      </c>
      <c r="E389" s="151">
        <v>174150</v>
      </c>
      <c r="F389" s="151">
        <v>2</v>
      </c>
      <c r="G389" s="151">
        <v>141</v>
      </c>
      <c r="H389" s="151">
        <v>1340</v>
      </c>
      <c r="I389" s="151">
        <v>188940</v>
      </c>
      <c r="J389" s="151">
        <v>30</v>
      </c>
      <c r="K389" s="151">
        <v>158</v>
      </c>
      <c r="L389" s="151">
        <v>1310</v>
      </c>
      <c r="M389" s="151">
        <v>206980</v>
      </c>
      <c r="N389" s="151">
        <v>27</v>
      </c>
      <c r="O389" s="151">
        <v>199</v>
      </c>
      <c r="P389" s="151">
        <v>1265</v>
      </c>
      <c r="Q389" s="151">
        <v>251735</v>
      </c>
      <c r="R389" s="151">
        <v>26</v>
      </c>
      <c r="S389" s="151">
        <v>233</v>
      </c>
      <c r="T389" s="151">
        <v>1307</v>
      </c>
      <c r="U389" s="151">
        <v>304889</v>
      </c>
      <c r="V389" s="151"/>
      <c r="W389" s="151"/>
      <c r="X389" s="151"/>
      <c r="Y389" s="151"/>
      <c r="Z389" s="151">
        <v>17</v>
      </c>
      <c r="AA389" s="151">
        <v>285</v>
      </c>
      <c r="AB389" s="151">
        <v>1285</v>
      </c>
      <c r="AC389" s="151">
        <v>365583</v>
      </c>
      <c r="AD389" s="151">
        <v>8</v>
      </c>
      <c r="AE389" s="151">
        <v>323</v>
      </c>
      <c r="AF389" s="151">
        <v>1260</v>
      </c>
      <c r="AG389" s="151">
        <v>406980</v>
      </c>
      <c r="AH389" s="151"/>
      <c r="AI389" s="151"/>
      <c r="AJ389" s="151"/>
      <c r="AK389" s="151"/>
      <c r="AL389" s="151"/>
      <c r="AM389" s="151"/>
      <c r="AN389" s="151"/>
      <c r="AO389" s="151"/>
    </row>
    <row r="390" spans="1:41" x14ac:dyDescent="0.2">
      <c r="A390" s="83">
        <v>36452</v>
      </c>
      <c r="B390" s="151">
        <v>6</v>
      </c>
      <c r="C390" s="151">
        <v>114</v>
      </c>
      <c r="D390" s="151">
        <v>1300</v>
      </c>
      <c r="E390" s="151">
        <v>148200</v>
      </c>
      <c r="F390" s="151"/>
      <c r="G390" s="151"/>
      <c r="H390" s="151"/>
      <c r="I390" s="151"/>
      <c r="J390" s="151"/>
      <c r="K390" s="151"/>
      <c r="L390" s="151"/>
      <c r="M390" s="151"/>
      <c r="N390" s="151">
        <v>2</v>
      </c>
      <c r="O390" s="151">
        <v>198</v>
      </c>
      <c r="P390" s="151">
        <v>1290</v>
      </c>
      <c r="Q390" s="151">
        <v>255420</v>
      </c>
      <c r="R390" s="151">
        <v>10</v>
      </c>
      <c r="S390" s="151">
        <v>230</v>
      </c>
      <c r="T390" s="151">
        <v>1293</v>
      </c>
      <c r="U390" s="151">
        <v>297036</v>
      </c>
      <c r="V390" s="151">
        <v>2</v>
      </c>
      <c r="W390" s="151">
        <v>267</v>
      </c>
      <c r="X390" s="151">
        <v>1250</v>
      </c>
      <c r="Y390" s="151">
        <v>333750</v>
      </c>
      <c r="Z390" s="151">
        <v>3</v>
      </c>
      <c r="AA390" s="151">
        <v>301</v>
      </c>
      <c r="AB390" s="151">
        <v>1250</v>
      </c>
      <c r="AC390" s="151">
        <v>376250</v>
      </c>
      <c r="AD390" s="151"/>
      <c r="AE390" s="151"/>
      <c r="AF390" s="151"/>
      <c r="AG390" s="151"/>
      <c r="AH390" s="151"/>
      <c r="AI390" s="151"/>
      <c r="AJ390" s="151"/>
      <c r="AK390" s="151"/>
      <c r="AL390" s="151"/>
      <c r="AM390" s="151"/>
      <c r="AN390" s="151"/>
      <c r="AO390" s="151"/>
    </row>
    <row r="391" spans="1:41" x14ac:dyDescent="0.2">
      <c r="A391" s="83">
        <v>36454</v>
      </c>
      <c r="B391" s="151"/>
      <c r="C391" s="151"/>
      <c r="D391" s="151"/>
      <c r="E391" s="151"/>
      <c r="F391" s="151">
        <v>40</v>
      </c>
      <c r="G391" s="151">
        <v>143</v>
      </c>
      <c r="H391" s="151">
        <v>1300</v>
      </c>
      <c r="I391" s="151">
        <v>185250</v>
      </c>
      <c r="J391" s="151">
        <v>12</v>
      </c>
      <c r="K391" s="151">
        <v>167</v>
      </c>
      <c r="L391" s="151">
        <v>1110</v>
      </c>
      <c r="M391" s="151">
        <v>185370</v>
      </c>
      <c r="N391" s="151">
        <v>7</v>
      </c>
      <c r="O391" s="151">
        <v>183</v>
      </c>
      <c r="P391" s="151">
        <v>1380</v>
      </c>
      <c r="Q391" s="151">
        <v>252540</v>
      </c>
      <c r="R391" s="151">
        <v>4</v>
      </c>
      <c r="S391" s="151">
        <v>242</v>
      </c>
      <c r="T391" s="151">
        <v>1220</v>
      </c>
      <c r="U391" s="151">
        <v>295240</v>
      </c>
      <c r="V391" s="151"/>
      <c r="W391" s="151"/>
      <c r="X391" s="151"/>
      <c r="Y391" s="151"/>
      <c r="Z391" s="151">
        <v>4</v>
      </c>
      <c r="AA391" s="151">
        <v>300</v>
      </c>
      <c r="AB391" s="151">
        <v>1270</v>
      </c>
      <c r="AC391" s="151">
        <v>381000</v>
      </c>
      <c r="AD391" s="151"/>
      <c r="AE391" s="151"/>
      <c r="AF391" s="151"/>
      <c r="AG391" s="151"/>
      <c r="AH391" s="151"/>
      <c r="AI391" s="151"/>
      <c r="AJ391" s="151"/>
      <c r="AK391" s="151"/>
      <c r="AL391" s="151"/>
      <c r="AM391" s="151"/>
      <c r="AN391" s="151"/>
      <c r="AO391" s="151"/>
    </row>
    <row r="392" spans="1:41" x14ac:dyDescent="0.2">
      <c r="A392" s="83">
        <v>36459</v>
      </c>
      <c r="B392" s="151">
        <v>2</v>
      </c>
      <c r="C392" s="151">
        <v>120</v>
      </c>
      <c r="D392" s="151">
        <v>1300</v>
      </c>
      <c r="E392" s="151">
        <v>156000</v>
      </c>
      <c r="F392" s="151">
        <v>13</v>
      </c>
      <c r="G392" s="151">
        <v>139</v>
      </c>
      <c r="H392" s="151">
        <v>1400</v>
      </c>
      <c r="I392" s="151">
        <v>194600</v>
      </c>
      <c r="J392" s="151">
        <v>57</v>
      </c>
      <c r="K392" s="151">
        <v>132</v>
      </c>
      <c r="L392" s="151">
        <v>1328</v>
      </c>
      <c r="M392" s="151">
        <v>175562</v>
      </c>
      <c r="N392" s="151">
        <v>23</v>
      </c>
      <c r="O392" s="151">
        <v>205</v>
      </c>
      <c r="P392" s="151">
        <v>1270</v>
      </c>
      <c r="Q392" s="151">
        <v>259715</v>
      </c>
      <c r="R392" s="151">
        <v>43</v>
      </c>
      <c r="S392" s="151">
        <v>242</v>
      </c>
      <c r="T392" s="151">
        <v>1287</v>
      </c>
      <c r="U392" s="151">
        <v>310944</v>
      </c>
      <c r="V392" s="151">
        <v>19</v>
      </c>
      <c r="W392" s="151">
        <v>251</v>
      </c>
      <c r="X392" s="151">
        <v>1300</v>
      </c>
      <c r="Y392" s="151">
        <v>326300</v>
      </c>
      <c r="Z392" s="151">
        <v>8</v>
      </c>
      <c r="AA392" s="151">
        <v>295</v>
      </c>
      <c r="AB392" s="151">
        <v>1240</v>
      </c>
      <c r="AC392" s="151">
        <v>365800</v>
      </c>
      <c r="AD392" s="151"/>
      <c r="AE392" s="151"/>
      <c r="AF392" s="151"/>
      <c r="AG392" s="151"/>
      <c r="AH392" s="151"/>
      <c r="AI392" s="151"/>
      <c r="AJ392" s="151"/>
      <c r="AK392" s="151"/>
      <c r="AL392" s="151"/>
      <c r="AM392" s="151"/>
      <c r="AN392" s="151"/>
      <c r="AO392" s="151"/>
    </row>
    <row r="393" spans="1:41" x14ac:dyDescent="0.2">
      <c r="A393" s="83">
        <v>36461</v>
      </c>
      <c r="B393" s="151">
        <v>27</v>
      </c>
      <c r="C393" s="151">
        <v>126</v>
      </c>
      <c r="D393" s="151">
        <v>1365</v>
      </c>
      <c r="E393" s="151">
        <v>171990</v>
      </c>
      <c r="F393" s="151">
        <v>11</v>
      </c>
      <c r="G393" s="151">
        <v>132</v>
      </c>
      <c r="H393" s="151">
        <v>1420</v>
      </c>
      <c r="I393" s="151">
        <v>187440</v>
      </c>
      <c r="J393" s="151"/>
      <c r="K393" s="151"/>
      <c r="L393" s="151"/>
      <c r="M393" s="151"/>
      <c r="N393" s="151">
        <v>20</v>
      </c>
      <c r="O393" s="151">
        <v>182</v>
      </c>
      <c r="P393" s="151">
        <v>1320</v>
      </c>
      <c r="Q393" s="151">
        <v>240240</v>
      </c>
      <c r="R393" s="151"/>
      <c r="S393" s="151"/>
      <c r="T393" s="151"/>
      <c r="U393" s="151"/>
      <c r="V393" s="151">
        <v>20</v>
      </c>
      <c r="W393" s="151">
        <v>257</v>
      </c>
      <c r="X393" s="151">
        <v>1290</v>
      </c>
      <c r="Y393" s="151">
        <v>331530</v>
      </c>
      <c r="Z393" s="151">
        <v>16</v>
      </c>
      <c r="AA393" s="151">
        <v>289</v>
      </c>
      <c r="AB393" s="151">
        <v>1350</v>
      </c>
      <c r="AC393" s="151">
        <v>390150</v>
      </c>
      <c r="AD393" s="151">
        <v>32</v>
      </c>
      <c r="AE393" s="151">
        <v>334</v>
      </c>
      <c r="AF393" s="151">
        <v>1295</v>
      </c>
      <c r="AG393" s="151">
        <v>432530</v>
      </c>
      <c r="AH393" s="151">
        <v>30</v>
      </c>
      <c r="AI393" s="151">
        <v>387</v>
      </c>
      <c r="AJ393" s="151">
        <v>1365</v>
      </c>
      <c r="AK393" s="151">
        <v>528255</v>
      </c>
      <c r="AL393" s="151"/>
      <c r="AM393" s="151"/>
      <c r="AN393" s="151"/>
      <c r="AO393" s="151"/>
    </row>
    <row r="394" spans="1:41" x14ac:dyDescent="0.2">
      <c r="A394" s="83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  <c r="AC394" s="151"/>
      <c r="AD394" s="151"/>
      <c r="AE394" s="151"/>
      <c r="AF394" s="151"/>
      <c r="AG394" s="151"/>
      <c r="AH394" s="151"/>
      <c r="AI394" s="151"/>
      <c r="AJ394" s="151"/>
      <c r="AK394" s="151"/>
      <c r="AL394" s="151"/>
      <c r="AM394" s="151"/>
      <c r="AN394" s="151"/>
      <c r="AO394" s="151"/>
    </row>
    <row r="395" spans="1:41" x14ac:dyDescent="0.2">
      <c r="A395" s="83">
        <v>36466</v>
      </c>
      <c r="B395" s="151"/>
      <c r="C395" s="151"/>
      <c r="D395" s="151"/>
      <c r="E395" s="151"/>
      <c r="F395" s="151"/>
      <c r="G395" s="151"/>
      <c r="H395" s="151"/>
      <c r="I395" s="151"/>
      <c r="J395" s="151">
        <v>31</v>
      </c>
      <c r="K395" s="151">
        <v>161</v>
      </c>
      <c r="L395" s="151">
        <v>1260</v>
      </c>
      <c r="M395" s="151">
        <v>202330</v>
      </c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>
        <v>1</v>
      </c>
      <c r="AA395" s="151">
        <v>312</v>
      </c>
      <c r="AB395" s="151">
        <v>1180</v>
      </c>
      <c r="AC395" s="151">
        <v>368160</v>
      </c>
      <c r="AD395" s="151">
        <v>20</v>
      </c>
      <c r="AE395" s="151">
        <v>344</v>
      </c>
      <c r="AF395" s="151">
        <v>1250</v>
      </c>
      <c r="AG395" s="151">
        <v>430000</v>
      </c>
      <c r="AH395" s="151">
        <v>2</v>
      </c>
      <c r="AI395" s="151">
        <v>392</v>
      </c>
      <c r="AJ395" s="151">
        <v>1260</v>
      </c>
      <c r="AK395" s="151">
        <v>493920</v>
      </c>
      <c r="AL395" s="151"/>
      <c r="AM395" s="151"/>
      <c r="AN395" s="151"/>
      <c r="AO395" s="151"/>
    </row>
    <row r="396" spans="1:41" x14ac:dyDescent="0.2">
      <c r="A396" s="83">
        <v>36468</v>
      </c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>
        <v>14</v>
      </c>
      <c r="O396" s="151">
        <v>209</v>
      </c>
      <c r="P396" s="151">
        <v>1330</v>
      </c>
      <c r="Q396" s="151">
        <v>277305</v>
      </c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  <c r="AC396" s="151"/>
      <c r="AD396" s="151"/>
      <c r="AE396" s="151"/>
      <c r="AF396" s="151"/>
      <c r="AG396" s="151"/>
      <c r="AH396" s="151"/>
      <c r="AI396" s="151"/>
      <c r="AJ396" s="151"/>
      <c r="AK396" s="151"/>
      <c r="AL396" s="151"/>
      <c r="AM396" s="151"/>
      <c r="AN396" s="151"/>
      <c r="AO396" s="151"/>
    </row>
    <row r="397" spans="1:41" x14ac:dyDescent="0.2">
      <c r="A397" s="83">
        <v>36473</v>
      </c>
      <c r="B397" s="151"/>
      <c r="C397" s="151"/>
      <c r="D397" s="151"/>
      <c r="E397" s="151"/>
      <c r="F397" s="151"/>
      <c r="G397" s="151"/>
      <c r="H397" s="151"/>
      <c r="I397" s="151"/>
      <c r="J397" s="151">
        <v>17</v>
      </c>
      <c r="K397" s="151">
        <v>161</v>
      </c>
      <c r="L397" s="151">
        <v>1260</v>
      </c>
      <c r="M397" s="151">
        <v>202860</v>
      </c>
      <c r="N397" s="151">
        <v>37</v>
      </c>
      <c r="O397" s="151">
        <v>183</v>
      </c>
      <c r="P397" s="151">
        <v>1320</v>
      </c>
      <c r="Q397" s="151">
        <v>241560</v>
      </c>
      <c r="R397" s="151">
        <v>5</v>
      </c>
      <c r="S397" s="151">
        <v>243</v>
      </c>
      <c r="T397" s="151">
        <v>1480</v>
      </c>
      <c r="U397" s="151">
        <v>359640</v>
      </c>
      <c r="V397" s="151">
        <v>25</v>
      </c>
      <c r="W397" s="151">
        <v>263</v>
      </c>
      <c r="X397" s="151">
        <v>1245</v>
      </c>
      <c r="Y397" s="151">
        <v>326813</v>
      </c>
      <c r="Z397" s="151"/>
      <c r="AA397" s="151"/>
      <c r="AB397" s="151"/>
      <c r="AC397" s="151"/>
      <c r="AD397" s="151">
        <v>12</v>
      </c>
      <c r="AE397" s="151">
        <v>326</v>
      </c>
      <c r="AF397" s="151">
        <v>1270</v>
      </c>
      <c r="AG397" s="151">
        <v>414020</v>
      </c>
      <c r="AH397" s="151"/>
      <c r="AI397" s="151"/>
      <c r="AJ397" s="151"/>
      <c r="AK397" s="151"/>
      <c r="AL397" s="151"/>
      <c r="AM397" s="151"/>
      <c r="AN397" s="151"/>
      <c r="AO397" s="151"/>
    </row>
    <row r="398" spans="1:41" ht="15.75" x14ac:dyDescent="0.25">
      <c r="A398" s="83">
        <v>36475</v>
      </c>
      <c r="B398" s="151"/>
      <c r="C398" s="151"/>
      <c r="D398" s="151"/>
      <c r="E398" s="151"/>
      <c r="F398" s="151"/>
      <c r="G398" s="151"/>
      <c r="H398" s="151"/>
      <c r="I398" s="151"/>
      <c r="J398" s="151">
        <v>17</v>
      </c>
      <c r="K398" s="151">
        <v>152</v>
      </c>
      <c r="L398" s="151">
        <v>1260</v>
      </c>
      <c r="M398" s="151">
        <v>191520</v>
      </c>
      <c r="N398" s="151">
        <v>7</v>
      </c>
      <c r="O398" s="151">
        <v>213</v>
      </c>
      <c r="P398" s="151">
        <v>1270</v>
      </c>
      <c r="Q398" s="151">
        <v>270510</v>
      </c>
      <c r="R398" s="151">
        <v>2</v>
      </c>
      <c r="S398" s="151">
        <v>231</v>
      </c>
      <c r="T398" s="151">
        <v>1190</v>
      </c>
      <c r="U398" s="151">
        <v>274890</v>
      </c>
      <c r="V398" s="151">
        <v>19</v>
      </c>
      <c r="W398" s="151">
        <v>261</v>
      </c>
      <c r="X398" s="151">
        <v>1280</v>
      </c>
      <c r="Y398" s="151">
        <v>334080</v>
      </c>
      <c r="Z398" s="151">
        <v>3</v>
      </c>
      <c r="AA398" s="151">
        <v>293</v>
      </c>
      <c r="AB398" s="151">
        <v>1220</v>
      </c>
      <c r="AC398" s="151">
        <v>357460</v>
      </c>
      <c r="AD398" s="151"/>
      <c r="AE398" s="151"/>
      <c r="AF398" s="151"/>
      <c r="AG398" s="151"/>
      <c r="AH398" s="151">
        <v>18</v>
      </c>
      <c r="AI398" s="151">
        <v>366</v>
      </c>
      <c r="AJ398" s="151">
        <v>1250</v>
      </c>
      <c r="AK398" s="151">
        <v>457500</v>
      </c>
      <c r="AL398" s="6">
        <v>1</v>
      </c>
      <c r="AM398" s="6">
        <v>298</v>
      </c>
      <c r="AN398" s="6">
        <v>1060</v>
      </c>
      <c r="AO398" s="6">
        <v>315880</v>
      </c>
    </row>
    <row r="399" spans="1:41" x14ac:dyDescent="0.2">
      <c r="A399" s="83">
        <v>36476</v>
      </c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>
        <v>19</v>
      </c>
      <c r="W399" s="151">
        <v>260</v>
      </c>
      <c r="X399" s="151">
        <v>1300</v>
      </c>
      <c r="Y399" s="151">
        <v>338000</v>
      </c>
      <c r="Z399" s="151"/>
      <c r="AA399" s="151"/>
      <c r="AB399" s="151"/>
      <c r="AC399" s="151"/>
      <c r="AD399" s="151">
        <v>51</v>
      </c>
      <c r="AE399" s="151">
        <v>305</v>
      </c>
      <c r="AF399" s="151">
        <v>1280</v>
      </c>
      <c r="AG399" s="151">
        <v>390827</v>
      </c>
      <c r="AH399" s="151"/>
      <c r="AI399" s="151"/>
      <c r="AJ399" s="151"/>
      <c r="AK399" s="151"/>
      <c r="AL399" s="151"/>
      <c r="AM399" s="151"/>
      <c r="AN399" s="151"/>
      <c r="AO399" s="151"/>
    </row>
    <row r="400" spans="1:41" x14ac:dyDescent="0.2">
      <c r="A400" s="83">
        <v>36480</v>
      </c>
      <c r="B400" s="151">
        <v>34</v>
      </c>
      <c r="C400" s="151">
        <v>118</v>
      </c>
      <c r="D400" s="151">
        <v>1360</v>
      </c>
      <c r="E400" s="151">
        <v>160480</v>
      </c>
      <c r="F400" s="151">
        <v>10</v>
      </c>
      <c r="G400" s="151">
        <v>136</v>
      </c>
      <c r="H400" s="151">
        <v>1310</v>
      </c>
      <c r="I400" s="151">
        <v>178160</v>
      </c>
      <c r="J400" s="151">
        <v>58</v>
      </c>
      <c r="K400" s="151">
        <v>169</v>
      </c>
      <c r="L400" s="151">
        <v>1368</v>
      </c>
      <c r="M400" s="151">
        <v>230766</v>
      </c>
      <c r="N400" s="151">
        <v>93</v>
      </c>
      <c r="O400" s="151">
        <v>198</v>
      </c>
      <c r="P400" s="151">
        <v>1325</v>
      </c>
      <c r="Q400" s="151">
        <v>261908</v>
      </c>
      <c r="R400" s="151">
        <v>10</v>
      </c>
      <c r="S400" s="151">
        <v>246</v>
      </c>
      <c r="T400" s="151">
        <v>1340</v>
      </c>
      <c r="U400" s="151">
        <v>329640</v>
      </c>
      <c r="V400" s="151">
        <v>12</v>
      </c>
      <c r="W400" s="151">
        <v>272</v>
      </c>
      <c r="X400" s="151">
        <v>1270</v>
      </c>
      <c r="Y400" s="151">
        <v>345440</v>
      </c>
      <c r="Z400" s="151">
        <v>10</v>
      </c>
      <c r="AA400" s="151">
        <v>294</v>
      </c>
      <c r="AB400" s="151">
        <v>1340</v>
      </c>
      <c r="AC400" s="151">
        <v>393960</v>
      </c>
      <c r="AD400" s="151">
        <v>32</v>
      </c>
      <c r="AE400" s="151">
        <v>348</v>
      </c>
      <c r="AF400" s="151">
        <v>1185</v>
      </c>
      <c r="AG400" s="151">
        <v>411788</v>
      </c>
      <c r="AH400" s="151"/>
      <c r="AI400" s="151"/>
      <c r="AJ400" s="151"/>
      <c r="AK400" s="151"/>
      <c r="AL400" s="151"/>
      <c r="AM400" s="151"/>
      <c r="AN400" s="151"/>
      <c r="AO400" s="151"/>
    </row>
    <row r="401" spans="1:41" x14ac:dyDescent="0.2">
      <c r="A401" s="83">
        <v>36482</v>
      </c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>
        <v>23</v>
      </c>
      <c r="W401" s="151">
        <v>268</v>
      </c>
      <c r="X401" s="151">
        <v>1275</v>
      </c>
      <c r="Y401" s="151">
        <v>341700</v>
      </c>
      <c r="Z401" s="151">
        <v>10</v>
      </c>
      <c r="AA401" s="151">
        <v>308</v>
      </c>
      <c r="AB401" s="151">
        <v>1210</v>
      </c>
      <c r="AC401" s="151">
        <v>372680</v>
      </c>
      <c r="AD401" s="151">
        <v>19</v>
      </c>
      <c r="AE401" s="151">
        <v>346</v>
      </c>
      <c r="AF401" s="151">
        <v>1265</v>
      </c>
      <c r="AG401" s="151">
        <v>437058</v>
      </c>
      <c r="AH401" s="151"/>
      <c r="AI401" s="151"/>
      <c r="AJ401" s="151"/>
      <c r="AK401" s="151"/>
      <c r="AL401" s="151"/>
      <c r="AM401" s="151"/>
      <c r="AN401" s="151"/>
      <c r="AO401" s="151"/>
    </row>
    <row r="402" spans="1:41" x14ac:dyDescent="0.2">
      <c r="A402" s="83">
        <v>36487</v>
      </c>
      <c r="B402" s="151"/>
      <c r="C402" s="151"/>
      <c r="D402" s="151"/>
      <c r="E402" s="151"/>
      <c r="F402" s="151">
        <v>14</v>
      </c>
      <c r="G402" s="151">
        <v>146</v>
      </c>
      <c r="H402" s="151">
        <v>1320</v>
      </c>
      <c r="I402" s="151">
        <v>192720</v>
      </c>
      <c r="J402" s="151">
        <v>23</v>
      </c>
      <c r="K402" s="151">
        <v>165</v>
      </c>
      <c r="L402" s="151">
        <v>1220</v>
      </c>
      <c r="M402" s="151">
        <v>201300</v>
      </c>
      <c r="N402" s="151">
        <v>72</v>
      </c>
      <c r="O402" s="151">
        <v>202</v>
      </c>
      <c r="P402" s="151">
        <v>1260</v>
      </c>
      <c r="Q402" s="151">
        <v>254520</v>
      </c>
      <c r="R402" s="151">
        <v>21</v>
      </c>
      <c r="S402" s="151">
        <v>232</v>
      </c>
      <c r="T402" s="151">
        <v>1220</v>
      </c>
      <c r="U402" s="151">
        <v>282430</v>
      </c>
      <c r="V402" s="151">
        <v>21</v>
      </c>
      <c r="W402" s="151">
        <v>264</v>
      </c>
      <c r="X402" s="151">
        <v>1270</v>
      </c>
      <c r="Y402" s="151">
        <v>334645</v>
      </c>
      <c r="Z402" s="151">
        <v>17</v>
      </c>
      <c r="AA402" s="151">
        <v>300</v>
      </c>
      <c r="AB402" s="151">
        <v>1270</v>
      </c>
      <c r="AC402" s="151">
        <v>381000</v>
      </c>
      <c r="AD402" s="151"/>
      <c r="AE402" s="151"/>
      <c r="AF402" s="151"/>
      <c r="AG402" s="151"/>
      <c r="AH402" s="151">
        <v>7</v>
      </c>
      <c r="AI402" s="151">
        <v>367</v>
      </c>
      <c r="AJ402" s="151">
        <v>1220</v>
      </c>
      <c r="AK402" s="151">
        <v>447740</v>
      </c>
      <c r="AL402" s="151"/>
      <c r="AM402" s="151"/>
      <c r="AN402" s="151"/>
      <c r="AO402" s="151"/>
    </row>
    <row r="403" spans="1:41" x14ac:dyDescent="0.2">
      <c r="A403" s="83">
        <v>36489</v>
      </c>
      <c r="B403" s="151"/>
      <c r="C403" s="151"/>
      <c r="D403" s="151"/>
      <c r="E403" s="151"/>
      <c r="F403" s="151"/>
      <c r="G403" s="151"/>
      <c r="H403" s="151"/>
      <c r="I403" s="151"/>
      <c r="J403" s="151">
        <v>49</v>
      </c>
      <c r="K403" s="151">
        <v>179</v>
      </c>
      <c r="L403" s="151">
        <v>1325</v>
      </c>
      <c r="M403" s="151">
        <v>236513</v>
      </c>
      <c r="N403" s="151">
        <v>40</v>
      </c>
      <c r="O403" s="151">
        <v>217</v>
      </c>
      <c r="P403" s="151">
        <v>1350</v>
      </c>
      <c r="Q403" s="151">
        <v>292950</v>
      </c>
      <c r="R403" s="151"/>
      <c r="S403" s="151"/>
      <c r="T403" s="151"/>
      <c r="U403" s="151"/>
      <c r="V403" s="151">
        <v>20</v>
      </c>
      <c r="W403" s="151">
        <v>254</v>
      </c>
      <c r="X403" s="151">
        <v>1330</v>
      </c>
      <c r="Y403" s="151">
        <v>337820</v>
      </c>
      <c r="Z403" s="151">
        <v>18</v>
      </c>
      <c r="AA403" s="151">
        <v>289</v>
      </c>
      <c r="AB403" s="151">
        <v>1300</v>
      </c>
      <c r="AC403" s="151">
        <v>375700</v>
      </c>
      <c r="AD403" s="151">
        <v>18</v>
      </c>
      <c r="AE403" s="151">
        <v>306</v>
      </c>
      <c r="AF403" s="151">
        <v>1300</v>
      </c>
      <c r="AG403" s="151">
        <v>397800</v>
      </c>
      <c r="AH403" s="151"/>
      <c r="AI403" s="151"/>
      <c r="AJ403" s="151"/>
      <c r="AK403" s="151"/>
      <c r="AL403" s="151"/>
      <c r="AM403" s="151"/>
      <c r="AN403" s="151"/>
      <c r="AO403" s="151"/>
    </row>
    <row r="404" spans="1:41" x14ac:dyDescent="0.2">
      <c r="A404" s="83">
        <v>36494</v>
      </c>
      <c r="B404" s="151"/>
      <c r="C404" s="151"/>
      <c r="D404" s="151"/>
      <c r="E404" s="151"/>
      <c r="F404" s="151">
        <v>8</v>
      </c>
      <c r="G404" s="151">
        <v>133</v>
      </c>
      <c r="H404" s="151">
        <v>1340</v>
      </c>
      <c r="I404" s="151">
        <v>178220</v>
      </c>
      <c r="J404" s="151">
        <v>30</v>
      </c>
      <c r="K404" s="151">
        <v>170</v>
      </c>
      <c r="L404" s="151">
        <v>1328</v>
      </c>
      <c r="M404" s="151">
        <v>225343</v>
      </c>
      <c r="N404" s="151">
        <v>113</v>
      </c>
      <c r="O404" s="151">
        <v>203</v>
      </c>
      <c r="P404" s="151">
        <v>1336</v>
      </c>
      <c r="Q404" s="151">
        <v>270925</v>
      </c>
      <c r="R404" s="151">
        <v>21</v>
      </c>
      <c r="S404" s="151">
        <v>239</v>
      </c>
      <c r="T404" s="151">
        <v>1228</v>
      </c>
      <c r="U404" s="151">
        <v>300510</v>
      </c>
      <c r="V404" s="151">
        <v>12</v>
      </c>
      <c r="W404" s="151">
        <v>272</v>
      </c>
      <c r="X404" s="151">
        <v>1290</v>
      </c>
      <c r="Y404" s="151">
        <v>350880</v>
      </c>
      <c r="Z404" s="151">
        <v>9</v>
      </c>
      <c r="AA404" s="151">
        <v>288</v>
      </c>
      <c r="AB404" s="151">
        <v>1260</v>
      </c>
      <c r="AC404" s="151">
        <v>362880</v>
      </c>
      <c r="AD404" s="151"/>
      <c r="AE404" s="151"/>
      <c r="AF404" s="151"/>
      <c r="AG404" s="151"/>
      <c r="AH404" s="151"/>
      <c r="AI404" s="151"/>
      <c r="AJ404" s="151"/>
      <c r="AK404" s="151"/>
      <c r="AL404" s="151"/>
      <c r="AM404" s="151"/>
      <c r="AN404" s="151"/>
      <c r="AO404" s="151"/>
    </row>
    <row r="405" spans="1:41" x14ac:dyDescent="0.2">
      <c r="A405" s="83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  <c r="AC405" s="151"/>
      <c r="AD405" s="151"/>
      <c r="AE405" s="151"/>
      <c r="AF405" s="151"/>
      <c r="AG405" s="151"/>
      <c r="AH405" s="151"/>
      <c r="AI405" s="151"/>
      <c r="AJ405" s="151"/>
      <c r="AK405" s="151"/>
      <c r="AL405" s="151"/>
      <c r="AM405" s="151"/>
      <c r="AN405" s="151"/>
      <c r="AO405" s="151"/>
    </row>
    <row r="406" spans="1:41" ht="15.75" x14ac:dyDescent="0.25">
      <c r="A406" s="83">
        <v>36496</v>
      </c>
      <c r="B406" s="151">
        <v>1</v>
      </c>
      <c r="C406" s="151">
        <v>128</v>
      </c>
      <c r="D406" s="151">
        <v>1210</v>
      </c>
      <c r="E406" s="151">
        <v>154880</v>
      </c>
      <c r="F406" s="151"/>
      <c r="G406" s="151"/>
      <c r="H406" s="151"/>
      <c r="I406" s="151"/>
      <c r="J406" s="151"/>
      <c r="K406" s="151"/>
      <c r="L406" s="151"/>
      <c r="M406" s="151"/>
      <c r="N406" s="151">
        <v>12</v>
      </c>
      <c r="O406" s="151">
        <v>193</v>
      </c>
      <c r="P406" s="151">
        <v>1210</v>
      </c>
      <c r="Q406" s="151">
        <v>232925</v>
      </c>
      <c r="R406" s="151">
        <v>3</v>
      </c>
      <c r="S406" s="151">
        <v>231</v>
      </c>
      <c r="T406" s="151">
        <v>1250</v>
      </c>
      <c r="U406" s="151">
        <v>288750</v>
      </c>
      <c r="V406" s="151"/>
      <c r="W406" s="151"/>
      <c r="X406" s="151"/>
      <c r="Y406" s="151"/>
      <c r="Z406" s="151"/>
      <c r="AA406" s="151"/>
      <c r="AB406" s="151"/>
      <c r="AC406" s="151"/>
      <c r="AD406" s="151"/>
      <c r="AE406" s="151"/>
      <c r="AF406" s="151"/>
      <c r="AG406" s="151"/>
      <c r="AH406" s="151">
        <v>16</v>
      </c>
      <c r="AI406" s="151">
        <v>372</v>
      </c>
      <c r="AJ406" s="151">
        <v>1250</v>
      </c>
      <c r="AK406" s="151">
        <v>465000</v>
      </c>
      <c r="AL406" s="6">
        <v>21</v>
      </c>
      <c r="AM406" s="6">
        <v>360</v>
      </c>
      <c r="AN406" s="6">
        <v>1067</v>
      </c>
      <c r="AO406" s="6">
        <v>384356</v>
      </c>
    </row>
    <row r="407" spans="1:41" x14ac:dyDescent="0.2">
      <c r="A407" s="83">
        <v>36501</v>
      </c>
      <c r="B407" s="151">
        <v>13</v>
      </c>
      <c r="C407" s="151">
        <v>120</v>
      </c>
      <c r="D407" s="151">
        <v>1423</v>
      </c>
      <c r="E407" s="151">
        <v>170800</v>
      </c>
      <c r="F407" s="151">
        <v>19</v>
      </c>
      <c r="G407" s="151">
        <v>131</v>
      </c>
      <c r="H407" s="151">
        <v>1420</v>
      </c>
      <c r="I407" s="151">
        <v>186020</v>
      </c>
      <c r="J407" s="151">
        <v>126</v>
      </c>
      <c r="K407" s="151">
        <v>161</v>
      </c>
      <c r="L407" s="151">
        <v>1386</v>
      </c>
      <c r="M407" s="151">
        <v>222902</v>
      </c>
      <c r="N407" s="151">
        <v>102</v>
      </c>
      <c r="O407" s="151">
        <v>200</v>
      </c>
      <c r="P407" s="151">
        <v>1280</v>
      </c>
      <c r="Q407" s="151">
        <v>256284</v>
      </c>
      <c r="R407" s="151">
        <v>48</v>
      </c>
      <c r="S407" s="151">
        <v>230</v>
      </c>
      <c r="T407" s="151">
        <v>1302</v>
      </c>
      <c r="U407" s="151">
        <v>299026</v>
      </c>
      <c r="V407" s="151">
        <v>7</v>
      </c>
      <c r="W407" s="151">
        <v>272</v>
      </c>
      <c r="X407" s="151">
        <v>1260</v>
      </c>
      <c r="Y407" s="151">
        <v>342720</v>
      </c>
      <c r="Z407" s="151">
        <v>32</v>
      </c>
      <c r="AA407" s="151">
        <v>300</v>
      </c>
      <c r="AB407" s="151">
        <v>1255</v>
      </c>
      <c r="AC407" s="151">
        <v>376500</v>
      </c>
      <c r="AD407" s="151">
        <v>16</v>
      </c>
      <c r="AE407" s="151">
        <v>333</v>
      </c>
      <c r="AF407" s="151">
        <v>1320</v>
      </c>
      <c r="AG407" s="151">
        <v>439560</v>
      </c>
      <c r="AH407" s="151"/>
      <c r="AI407" s="151"/>
      <c r="AJ407" s="151"/>
      <c r="AK407" s="151"/>
      <c r="AL407" s="151"/>
      <c r="AM407" s="151"/>
      <c r="AN407" s="151"/>
      <c r="AO407" s="151"/>
    </row>
    <row r="408" spans="1:41" x14ac:dyDescent="0.2">
      <c r="A408" s="83">
        <v>36503</v>
      </c>
      <c r="B408" s="151">
        <v>5</v>
      </c>
      <c r="C408" s="151">
        <v>115</v>
      </c>
      <c r="D408" s="151">
        <v>1330</v>
      </c>
      <c r="E408" s="151">
        <v>152950</v>
      </c>
      <c r="F408" s="151">
        <v>10</v>
      </c>
      <c r="G408" s="151">
        <v>133</v>
      </c>
      <c r="H408" s="151">
        <v>1350</v>
      </c>
      <c r="I408" s="151">
        <v>179550</v>
      </c>
      <c r="J408" s="151"/>
      <c r="K408" s="151"/>
      <c r="L408" s="151"/>
      <c r="M408" s="151"/>
      <c r="N408" s="151">
        <v>8</v>
      </c>
      <c r="O408" s="151">
        <v>203</v>
      </c>
      <c r="P408" s="151">
        <v>1270</v>
      </c>
      <c r="Q408" s="151">
        <v>257810</v>
      </c>
      <c r="R408" s="151">
        <v>2</v>
      </c>
      <c r="S408" s="151">
        <v>223</v>
      </c>
      <c r="T408" s="151">
        <v>1270</v>
      </c>
      <c r="U408" s="151">
        <v>283210</v>
      </c>
      <c r="V408" s="151">
        <v>39</v>
      </c>
      <c r="W408" s="151">
        <v>259</v>
      </c>
      <c r="X408" s="151">
        <v>1236</v>
      </c>
      <c r="Y408" s="151">
        <v>319630</v>
      </c>
      <c r="Z408" s="151">
        <v>4</v>
      </c>
      <c r="AA408" s="151">
        <v>319</v>
      </c>
      <c r="AB408" s="151">
        <v>1180</v>
      </c>
      <c r="AC408" s="151">
        <v>374060</v>
      </c>
      <c r="AD408" s="151"/>
      <c r="AE408" s="151"/>
      <c r="AF408" s="151"/>
      <c r="AG408" s="151"/>
      <c r="AH408" s="151"/>
      <c r="AI408" s="151"/>
      <c r="AJ408" s="151"/>
      <c r="AK408" s="151"/>
      <c r="AL408" s="151"/>
      <c r="AM408" s="151"/>
      <c r="AN408" s="151"/>
      <c r="AO408" s="151"/>
    </row>
    <row r="409" spans="1:41" x14ac:dyDescent="0.2">
      <c r="A409" s="83">
        <v>36508</v>
      </c>
      <c r="B409" s="151">
        <v>34</v>
      </c>
      <c r="C409" s="151">
        <v>122</v>
      </c>
      <c r="D409" s="151">
        <v>1200</v>
      </c>
      <c r="E409" s="151">
        <v>145800</v>
      </c>
      <c r="F409" s="151">
        <v>24</v>
      </c>
      <c r="G409" s="151">
        <v>147</v>
      </c>
      <c r="H409" s="151">
        <v>1320</v>
      </c>
      <c r="I409" s="151">
        <v>194040</v>
      </c>
      <c r="J409" s="151">
        <v>60</v>
      </c>
      <c r="K409" s="151">
        <v>167</v>
      </c>
      <c r="L409" s="151">
        <v>1318</v>
      </c>
      <c r="M409" s="151">
        <v>220106</v>
      </c>
      <c r="N409" s="151">
        <v>46</v>
      </c>
      <c r="O409" s="151">
        <v>201</v>
      </c>
      <c r="P409" s="151">
        <v>1220</v>
      </c>
      <c r="Q409" s="151">
        <v>244610</v>
      </c>
      <c r="R409" s="151">
        <v>21</v>
      </c>
      <c r="S409" s="151">
        <v>238</v>
      </c>
      <c r="T409" s="151">
        <v>1265</v>
      </c>
      <c r="U409" s="151">
        <v>301070</v>
      </c>
      <c r="V409" s="151">
        <v>2</v>
      </c>
      <c r="W409" s="151">
        <v>263</v>
      </c>
      <c r="X409" s="151">
        <v>1270</v>
      </c>
      <c r="Y409" s="151">
        <v>334010</v>
      </c>
      <c r="Z409" s="151">
        <v>2</v>
      </c>
      <c r="AA409" s="151">
        <v>312</v>
      </c>
      <c r="AB409" s="151">
        <v>1195</v>
      </c>
      <c r="AC409" s="151">
        <v>372840</v>
      </c>
      <c r="AD409" s="151"/>
      <c r="AE409" s="151"/>
      <c r="AF409" s="151"/>
      <c r="AG409" s="151"/>
      <c r="AH409" s="151">
        <v>4</v>
      </c>
      <c r="AI409" s="151">
        <v>389</v>
      </c>
      <c r="AJ409" s="151">
        <v>1230</v>
      </c>
      <c r="AK409" s="151">
        <v>478470</v>
      </c>
      <c r="AL409" s="151"/>
      <c r="AM409" s="151"/>
      <c r="AN409" s="151"/>
      <c r="AO409" s="151"/>
    </row>
    <row r="410" spans="1:41" x14ac:dyDescent="0.2">
      <c r="A410" s="83">
        <v>36510</v>
      </c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  <c r="AC410" s="151"/>
      <c r="AD410" s="151"/>
      <c r="AE410" s="151"/>
      <c r="AF410" s="151"/>
      <c r="AG410" s="151"/>
      <c r="AH410" s="151"/>
      <c r="AI410" s="151"/>
      <c r="AJ410" s="151"/>
      <c r="AK410" s="151"/>
      <c r="AL410" s="151"/>
      <c r="AM410" s="151"/>
      <c r="AN410" s="151"/>
      <c r="AO410" s="151"/>
    </row>
    <row r="411" spans="1:41" x14ac:dyDescent="0.2">
      <c r="A411" s="83">
        <v>36515</v>
      </c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  <c r="AC411" s="151"/>
      <c r="AD411" s="151"/>
      <c r="AE411" s="151"/>
      <c r="AF411" s="151"/>
      <c r="AG411" s="151"/>
      <c r="AH411" s="151"/>
      <c r="AI411" s="151"/>
      <c r="AJ411" s="151"/>
      <c r="AK411" s="151"/>
      <c r="AL411" s="151"/>
      <c r="AM411" s="151"/>
      <c r="AN411" s="151"/>
      <c r="AO411" s="151"/>
    </row>
    <row r="412" spans="1:41" x14ac:dyDescent="0.2">
      <c r="A412" s="83">
        <v>36517</v>
      </c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  <c r="AC412" s="151"/>
      <c r="AD412" s="151"/>
      <c r="AE412" s="151"/>
      <c r="AF412" s="151"/>
      <c r="AG412" s="151"/>
      <c r="AH412" s="151"/>
      <c r="AI412" s="151"/>
      <c r="AJ412" s="151"/>
      <c r="AK412" s="151"/>
      <c r="AL412" s="151"/>
      <c r="AM412" s="151"/>
      <c r="AN412" s="151"/>
      <c r="AO412" s="151"/>
    </row>
    <row r="413" spans="1:41" x14ac:dyDescent="0.2">
      <c r="A413" s="83">
        <v>36522</v>
      </c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  <c r="AC413" s="151"/>
      <c r="AD413" s="151"/>
      <c r="AE413" s="151"/>
      <c r="AF413" s="151"/>
      <c r="AG413" s="151"/>
      <c r="AH413" s="151"/>
      <c r="AI413" s="151"/>
      <c r="AJ413" s="151"/>
      <c r="AK413" s="151"/>
      <c r="AL413" s="151"/>
      <c r="AM413" s="151"/>
      <c r="AN413" s="151"/>
      <c r="AO413" s="151"/>
    </row>
    <row r="414" spans="1:41" x14ac:dyDescent="0.2">
      <c r="A414" s="83">
        <v>36524</v>
      </c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  <c r="AC414" s="151"/>
      <c r="AD414" s="151"/>
      <c r="AE414" s="151"/>
      <c r="AF414" s="151"/>
      <c r="AG414" s="151"/>
      <c r="AH414" s="151"/>
      <c r="AI414" s="151"/>
      <c r="AJ414" s="151"/>
      <c r="AK414" s="151"/>
      <c r="AL414" s="151"/>
      <c r="AM414" s="151"/>
      <c r="AN414" s="151"/>
      <c r="AO414" s="151"/>
    </row>
    <row r="415" spans="1:41" x14ac:dyDescent="0.2">
      <c r="A415" s="83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  <c r="AC415" s="151"/>
      <c r="AD415" s="151"/>
      <c r="AE415" s="151"/>
      <c r="AF415" s="151"/>
      <c r="AG415" s="151"/>
      <c r="AH415" s="151"/>
      <c r="AI415" s="151"/>
      <c r="AJ415" s="151"/>
      <c r="AK415" s="151"/>
      <c r="AL415" s="151"/>
      <c r="AM415" s="151"/>
      <c r="AN415" s="151"/>
      <c r="AO415" s="151"/>
    </row>
    <row r="416" spans="1:41" x14ac:dyDescent="0.2">
      <c r="A416" s="83">
        <v>36529</v>
      </c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  <c r="AC416" s="151"/>
      <c r="AD416" s="151"/>
      <c r="AE416" s="151"/>
      <c r="AF416" s="151"/>
      <c r="AG416" s="151"/>
      <c r="AH416" s="151"/>
      <c r="AI416" s="151"/>
      <c r="AJ416" s="151"/>
      <c r="AK416" s="151"/>
      <c r="AL416" s="151"/>
      <c r="AM416" s="151"/>
      <c r="AN416" s="151"/>
      <c r="AO416" s="151"/>
    </row>
    <row r="417" spans="1:41" x14ac:dyDescent="0.2">
      <c r="A417" s="83">
        <v>36532</v>
      </c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  <c r="X417" s="154"/>
      <c r="Y417" s="154"/>
      <c r="Z417" s="154"/>
      <c r="AA417" s="154"/>
      <c r="AB417" s="154"/>
      <c r="AC417" s="154"/>
      <c r="AD417" s="154"/>
      <c r="AE417" s="154"/>
      <c r="AF417" s="154"/>
      <c r="AG417" s="154"/>
      <c r="AH417" s="154"/>
      <c r="AI417" s="154"/>
      <c r="AJ417" s="154"/>
      <c r="AK417" s="154"/>
      <c r="AL417" s="154"/>
      <c r="AM417" s="154"/>
      <c r="AN417" s="154"/>
      <c r="AO417" s="154"/>
    </row>
    <row r="418" spans="1:41" x14ac:dyDescent="0.2">
      <c r="A418" s="83">
        <v>36536</v>
      </c>
      <c r="B418" s="151"/>
      <c r="C418" s="151"/>
      <c r="D418" s="151"/>
      <c r="E418" s="151"/>
      <c r="F418" s="151">
        <v>10</v>
      </c>
      <c r="G418" s="151">
        <v>148</v>
      </c>
      <c r="H418" s="151">
        <v>1210</v>
      </c>
      <c r="I418" s="151">
        <v>179080</v>
      </c>
      <c r="J418" s="151">
        <v>9</v>
      </c>
      <c r="K418" s="151">
        <v>158</v>
      </c>
      <c r="L418" s="151">
        <v>1095</v>
      </c>
      <c r="M418" s="151">
        <v>173010</v>
      </c>
      <c r="N418" s="151">
        <v>74</v>
      </c>
      <c r="O418" s="151">
        <v>202</v>
      </c>
      <c r="P418" s="151">
        <v>1330</v>
      </c>
      <c r="Q418" s="151">
        <v>268128</v>
      </c>
      <c r="R418" s="151">
        <v>12</v>
      </c>
      <c r="S418" s="151">
        <v>233</v>
      </c>
      <c r="T418" s="151">
        <v>1277</v>
      </c>
      <c r="U418" s="151">
        <v>297463</v>
      </c>
      <c r="V418" s="151">
        <v>19</v>
      </c>
      <c r="W418" s="151">
        <v>259</v>
      </c>
      <c r="X418" s="151">
        <v>1475</v>
      </c>
      <c r="Y418" s="151">
        <v>382025</v>
      </c>
      <c r="Z418" s="151">
        <v>9</v>
      </c>
      <c r="AA418" s="151">
        <v>311</v>
      </c>
      <c r="AB418" s="151">
        <v>1270</v>
      </c>
      <c r="AC418" s="151">
        <v>394970</v>
      </c>
      <c r="AD418" s="151">
        <v>8</v>
      </c>
      <c r="AE418" s="151">
        <v>337</v>
      </c>
      <c r="AF418" s="151">
        <v>1310</v>
      </c>
      <c r="AG418" s="151">
        <v>441470</v>
      </c>
      <c r="AH418" s="151"/>
      <c r="AI418" s="151"/>
      <c r="AJ418" s="151"/>
      <c r="AK418" s="151"/>
      <c r="AL418" s="151"/>
      <c r="AM418" s="151"/>
      <c r="AN418" s="151"/>
      <c r="AO418" s="151"/>
    </row>
    <row r="419" spans="1:41" x14ac:dyDescent="0.2">
      <c r="A419" s="83">
        <v>36539</v>
      </c>
      <c r="B419" s="151"/>
      <c r="C419" s="151"/>
      <c r="D419" s="151"/>
      <c r="E419" s="151"/>
      <c r="F419" s="151">
        <v>31</v>
      </c>
      <c r="G419" s="151">
        <v>148</v>
      </c>
      <c r="H419" s="151">
        <v>1350</v>
      </c>
      <c r="I419" s="151">
        <v>199800</v>
      </c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  <c r="AC419" s="151"/>
      <c r="AD419" s="151"/>
      <c r="AE419" s="151"/>
      <c r="AF419" s="151"/>
      <c r="AG419" s="151"/>
      <c r="AH419" s="151"/>
      <c r="AI419" s="151"/>
      <c r="AJ419" s="151"/>
      <c r="AK419" s="151"/>
      <c r="AL419" s="151"/>
      <c r="AM419" s="151"/>
      <c r="AN419" s="151"/>
      <c r="AO419" s="151"/>
    </row>
    <row r="420" spans="1:41" x14ac:dyDescent="0.2">
      <c r="A420" s="83">
        <v>36543</v>
      </c>
      <c r="B420" s="151"/>
      <c r="C420" s="151"/>
      <c r="D420" s="151"/>
      <c r="E420" s="151"/>
      <c r="F420" s="151"/>
      <c r="G420" s="151"/>
      <c r="H420" s="151"/>
      <c r="I420" s="151"/>
      <c r="J420" s="151">
        <v>16</v>
      </c>
      <c r="K420" s="151">
        <v>166</v>
      </c>
      <c r="L420" s="151">
        <v>1250</v>
      </c>
      <c r="M420" s="151">
        <v>207500</v>
      </c>
      <c r="N420" s="151">
        <v>46</v>
      </c>
      <c r="O420" s="151">
        <v>197</v>
      </c>
      <c r="P420" s="151">
        <v>1270</v>
      </c>
      <c r="Q420" s="151">
        <v>250190</v>
      </c>
      <c r="R420" s="151"/>
      <c r="S420" s="151"/>
      <c r="T420" s="151"/>
      <c r="U420" s="151"/>
      <c r="V420" s="151">
        <v>5</v>
      </c>
      <c r="W420" s="151">
        <v>578</v>
      </c>
      <c r="X420" s="151">
        <v>1300</v>
      </c>
      <c r="Y420" s="151">
        <v>361400</v>
      </c>
      <c r="Z420" s="151">
        <v>2</v>
      </c>
      <c r="AA420" s="151">
        <v>286</v>
      </c>
      <c r="AB420" s="151">
        <v>1230</v>
      </c>
      <c r="AC420" s="151">
        <v>351780</v>
      </c>
      <c r="AD420" s="151">
        <v>22</v>
      </c>
      <c r="AE420" s="151">
        <v>326</v>
      </c>
      <c r="AF420" s="151">
        <v>1230</v>
      </c>
      <c r="AG420" s="151">
        <v>400365</v>
      </c>
      <c r="AH420" s="151">
        <v>18</v>
      </c>
      <c r="AI420" s="151">
        <v>479</v>
      </c>
      <c r="AJ420" s="151">
        <v>1307</v>
      </c>
      <c r="AK420" s="151">
        <v>625458</v>
      </c>
      <c r="AL420" s="151"/>
      <c r="AM420" s="151"/>
      <c r="AN420" s="151"/>
      <c r="AO420" s="151"/>
    </row>
    <row r="421" spans="1:41" x14ac:dyDescent="0.2">
      <c r="A421" s="83">
        <v>36546</v>
      </c>
      <c r="B421" s="151"/>
      <c r="C421" s="151"/>
      <c r="D421" s="151"/>
      <c r="E421" s="151"/>
      <c r="F421" s="151">
        <v>13</v>
      </c>
      <c r="G421" s="151">
        <v>149</v>
      </c>
      <c r="H421" s="151">
        <v>1280</v>
      </c>
      <c r="I421" s="151">
        <v>190720</v>
      </c>
      <c r="J421" s="151"/>
      <c r="K421" s="151"/>
      <c r="L421" s="151"/>
      <c r="M421" s="151"/>
      <c r="N421" s="151">
        <v>25</v>
      </c>
      <c r="O421" s="151">
        <v>207</v>
      </c>
      <c r="P421" s="151">
        <v>1270</v>
      </c>
      <c r="Q421" s="151">
        <v>262890</v>
      </c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  <c r="AC421" s="151"/>
      <c r="AD421" s="151"/>
      <c r="AE421" s="151"/>
      <c r="AF421" s="151"/>
      <c r="AG421" s="151"/>
      <c r="AH421" s="151"/>
      <c r="AI421" s="151"/>
      <c r="AJ421" s="151"/>
      <c r="AK421" s="151"/>
      <c r="AL421" s="151"/>
      <c r="AM421" s="151"/>
      <c r="AN421" s="151"/>
      <c r="AO421" s="151"/>
    </row>
    <row r="422" spans="1:41" x14ac:dyDescent="0.2">
      <c r="A422" s="83">
        <v>36550</v>
      </c>
      <c r="B422" s="151">
        <v>25</v>
      </c>
      <c r="C422" s="151">
        <v>125</v>
      </c>
      <c r="D422" s="151">
        <v>1280</v>
      </c>
      <c r="E422" s="151">
        <v>160000</v>
      </c>
      <c r="F422" s="151">
        <v>25</v>
      </c>
      <c r="G422" s="151">
        <v>136</v>
      </c>
      <c r="H422" s="151">
        <v>1280</v>
      </c>
      <c r="I422" s="151">
        <v>174080</v>
      </c>
      <c r="J422" s="151">
        <v>77</v>
      </c>
      <c r="K422" s="151">
        <v>158</v>
      </c>
      <c r="L422" s="151">
        <v>1265</v>
      </c>
      <c r="M422" s="151">
        <v>199870</v>
      </c>
      <c r="N422" s="151">
        <v>16</v>
      </c>
      <c r="O422" s="151">
        <v>183</v>
      </c>
      <c r="P422" s="151">
        <v>1270</v>
      </c>
      <c r="Q422" s="151">
        <v>232410</v>
      </c>
      <c r="R422" s="151">
        <v>60</v>
      </c>
      <c r="S422" s="151">
        <v>235</v>
      </c>
      <c r="T422" s="151">
        <v>1274</v>
      </c>
      <c r="U422" s="151">
        <v>299093</v>
      </c>
      <c r="V422" s="151">
        <v>3</v>
      </c>
      <c r="W422" s="151">
        <v>258</v>
      </c>
      <c r="X422" s="151">
        <v>1440</v>
      </c>
      <c r="Y422" s="151">
        <v>371520</v>
      </c>
      <c r="Z422" s="151">
        <v>7</v>
      </c>
      <c r="AA422" s="151">
        <v>293</v>
      </c>
      <c r="AB422" s="151">
        <v>1180</v>
      </c>
      <c r="AC422" s="151">
        <v>345740</v>
      </c>
      <c r="AD422" s="151">
        <v>25</v>
      </c>
      <c r="AE422" s="151">
        <v>344</v>
      </c>
      <c r="AF422" s="151">
        <v>1275</v>
      </c>
      <c r="AG422" s="151">
        <v>437963</v>
      </c>
      <c r="AH422" s="151"/>
      <c r="AI422" s="151"/>
      <c r="AJ422" s="151"/>
      <c r="AK422" s="151"/>
      <c r="AL422" s="151"/>
      <c r="AM422" s="151"/>
      <c r="AN422" s="151"/>
      <c r="AO422" s="151"/>
    </row>
    <row r="423" spans="1:41" x14ac:dyDescent="0.2">
      <c r="A423" s="83">
        <v>36553</v>
      </c>
      <c r="B423" s="151">
        <v>13</v>
      </c>
      <c r="C423" s="151">
        <v>120</v>
      </c>
      <c r="D423" s="151">
        <v>1460</v>
      </c>
      <c r="E423" s="151">
        <v>175200</v>
      </c>
      <c r="F423" s="151"/>
      <c r="G423" s="151"/>
      <c r="H423" s="151"/>
      <c r="I423" s="151"/>
      <c r="J423" s="151">
        <v>16</v>
      </c>
      <c r="K423" s="151">
        <v>165</v>
      </c>
      <c r="L423" s="151">
        <v>1260</v>
      </c>
      <c r="M423" s="151">
        <v>207900</v>
      </c>
      <c r="N423" s="151">
        <v>6</v>
      </c>
      <c r="O423" s="151">
        <v>210</v>
      </c>
      <c r="P423" s="151">
        <v>1250</v>
      </c>
      <c r="Q423" s="151">
        <v>262000</v>
      </c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  <c r="AC423" s="151"/>
      <c r="AD423" s="151"/>
      <c r="AE423" s="151"/>
      <c r="AF423" s="151"/>
      <c r="AG423" s="151"/>
      <c r="AH423" s="151"/>
      <c r="AI423" s="151"/>
      <c r="AJ423" s="151"/>
      <c r="AK423" s="151"/>
      <c r="AL423" s="151"/>
      <c r="AM423" s="151"/>
      <c r="AN423" s="151"/>
      <c r="AO423" s="151"/>
    </row>
    <row r="424" spans="1:41" x14ac:dyDescent="0.2">
      <c r="A424" s="83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  <c r="AC424" s="151"/>
      <c r="AD424" s="151"/>
      <c r="AE424" s="151"/>
      <c r="AF424" s="151"/>
      <c r="AG424" s="151"/>
      <c r="AH424" s="151"/>
      <c r="AI424" s="151"/>
      <c r="AJ424" s="151"/>
      <c r="AK424" s="151"/>
      <c r="AL424" s="151"/>
      <c r="AM424" s="151"/>
      <c r="AN424" s="151"/>
      <c r="AO424" s="151"/>
    </row>
    <row r="425" spans="1:41" x14ac:dyDescent="0.2">
      <c r="A425" s="83">
        <v>36557</v>
      </c>
      <c r="B425" s="151">
        <v>2</v>
      </c>
      <c r="C425" s="151">
        <v>124</v>
      </c>
      <c r="D425" s="151">
        <v>1250</v>
      </c>
      <c r="E425" s="151">
        <v>155000</v>
      </c>
      <c r="F425" s="151">
        <v>22</v>
      </c>
      <c r="G425" s="151">
        <v>146</v>
      </c>
      <c r="H425" s="151">
        <v>1300</v>
      </c>
      <c r="I425" s="151">
        <v>189800</v>
      </c>
      <c r="J425" s="151">
        <v>85</v>
      </c>
      <c r="K425" s="151">
        <v>168</v>
      </c>
      <c r="L425" s="151">
        <v>1258</v>
      </c>
      <c r="M425" s="151">
        <v>211260</v>
      </c>
      <c r="N425" s="151">
        <v>72</v>
      </c>
      <c r="O425" s="151">
        <v>205</v>
      </c>
      <c r="P425" s="151">
        <v>1222</v>
      </c>
      <c r="Q425" s="151">
        <v>250754</v>
      </c>
      <c r="R425" s="151">
        <v>18</v>
      </c>
      <c r="S425" s="151">
        <v>237</v>
      </c>
      <c r="T425" s="151">
        <v>1265</v>
      </c>
      <c r="U425" s="151">
        <v>299805</v>
      </c>
      <c r="V425" s="151"/>
      <c r="W425" s="151"/>
      <c r="X425" s="151"/>
      <c r="Y425" s="151"/>
      <c r="Z425" s="151"/>
      <c r="AA425" s="151"/>
      <c r="AB425" s="151"/>
      <c r="AC425" s="151"/>
      <c r="AD425" s="151">
        <v>5</v>
      </c>
      <c r="AE425" s="151">
        <v>346</v>
      </c>
      <c r="AF425" s="151">
        <v>1240</v>
      </c>
      <c r="AG425" s="151">
        <v>429040</v>
      </c>
      <c r="AH425" s="151"/>
      <c r="AI425" s="151"/>
      <c r="AJ425" s="151"/>
      <c r="AK425" s="151"/>
      <c r="AL425" s="151"/>
      <c r="AM425" s="151"/>
      <c r="AN425" s="151"/>
      <c r="AO425" s="151"/>
    </row>
    <row r="426" spans="1:41" x14ac:dyDescent="0.2">
      <c r="A426" s="155">
        <v>36559</v>
      </c>
      <c r="B426" s="154"/>
      <c r="C426" s="154"/>
      <c r="D426" s="154"/>
      <c r="E426" s="154"/>
      <c r="F426" s="154">
        <v>3</v>
      </c>
      <c r="G426" s="154">
        <v>138</v>
      </c>
      <c r="H426" s="154">
        <v>1260</v>
      </c>
      <c r="I426" s="154">
        <v>174300</v>
      </c>
      <c r="J426" s="154">
        <v>21</v>
      </c>
      <c r="K426" s="154">
        <v>172</v>
      </c>
      <c r="L426" s="154">
        <v>1244</v>
      </c>
      <c r="M426" s="154">
        <v>213455</v>
      </c>
      <c r="N426" s="154">
        <v>38</v>
      </c>
      <c r="O426" s="154">
        <v>194</v>
      </c>
      <c r="P426" s="154">
        <v>1271</v>
      </c>
      <c r="Q426" s="154">
        <v>246267</v>
      </c>
      <c r="R426" s="154">
        <v>41</v>
      </c>
      <c r="S426" s="154">
        <v>243</v>
      </c>
      <c r="T426" s="154">
        <v>1284</v>
      </c>
      <c r="U426" s="154">
        <v>312081</v>
      </c>
      <c r="V426" s="154">
        <v>23</v>
      </c>
      <c r="W426" s="154">
        <v>275</v>
      </c>
      <c r="X426" s="154">
        <v>1278</v>
      </c>
      <c r="Y426" s="154">
        <v>351415</v>
      </c>
      <c r="Z426" s="154">
        <v>14</v>
      </c>
      <c r="AA426" s="154">
        <v>312</v>
      </c>
      <c r="AB426" s="154">
        <v>1285</v>
      </c>
      <c r="AC426" s="154">
        <v>401313</v>
      </c>
      <c r="AD426" s="154">
        <v>16</v>
      </c>
      <c r="AE426" s="154">
        <v>368</v>
      </c>
      <c r="AF426" s="154">
        <v>1310</v>
      </c>
      <c r="AG426" s="154">
        <v>481425</v>
      </c>
      <c r="AH426" s="154">
        <v>16</v>
      </c>
      <c r="AI426" s="154">
        <v>366</v>
      </c>
      <c r="AJ426" s="154">
        <v>1330</v>
      </c>
      <c r="AK426" s="154">
        <v>487113</v>
      </c>
      <c r="AL426" s="154"/>
      <c r="AM426" s="154"/>
      <c r="AN426" s="154"/>
      <c r="AO426" s="154"/>
    </row>
    <row r="427" spans="1:41" x14ac:dyDescent="0.2">
      <c r="A427" s="156">
        <v>36560</v>
      </c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  <c r="AC427" s="151"/>
      <c r="AD427" s="151"/>
      <c r="AE427" s="151"/>
      <c r="AF427" s="151"/>
      <c r="AG427" s="151"/>
      <c r="AH427" s="151"/>
      <c r="AI427" s="151"/>
      <c r="AJ427" s="151"/>
      <c r="AK427" s="151"/>
      <c r="AL427" s="151"/>
      <c r="AM427" s="151"/>
      <c r="AN427" s="151"/>
      <c r="AO427" s="151"/>
    </row>
    <row r="428" spans="1:41" x14ac:dyDescent="0.2">
      <c r="A428" s="83">
        <v>36564</v>
      </c>
      <c r="B428" s="151">
        <v>27</v>
      </c>
      <c r="C428" s="151">
        <v>118</v>
      </c>
      <c r="D428" s="151">
        <v>1250</v>
      </c>
      <c r="E428" s="151">
        <v>147500</v>
      </c>
      <c r="F428" s="151"/>
      <c r="G428" s="151"/>
      <c r="H428" s="151"/>
      <c r="I428" s="151"/>
      <c r="J428" s="151">
        <v>52</v>
      </c>
      <c r="K428" s="151">
        <v>163</v>
      </c>
      <c r="L428" s="151">
        <v>1285</v>
      </c>
      <c r="M428" s="151">
        <v>209027</v>
      </c>
      <c r="N428" s="151">
        <v>10</v>
      </c>
      <c r="O428" s="151">
        <v>211</v>
      </c>
      <c r="P428" s="151">
        <v>1225</v>
      </c>
      <c r="Q428" s="151">
        <v>257863</v>
      </c>
      <c r="R428" s="151">
        <v>49</v>
      </c>
      <c r="S428" s="151">
        <v>239</v>
      </c>
      <c r="T428" s="151">
        <v>1227</v>
      </c>
      <c r="U428" s="151">
        <v>293582</v>
      </c>
      <c r="V428" s="151"/>
      <c r="W428" s="151"/>
      <c r="X428" s="151"/>
      <c r="Y428" s="151"/>
      <c r="Z428" s="151">
        <v>22</v>
      </c>
      <c r="AA428" s="151">
        <v>305</v>
      </c>
      <c r="AB428" s="151">
        <v>1233</v>
      </c>
      <c r="AC428" s="151">
        <v>375756</v>
      </c>
      <c r="AD428" s="151">
        <v>13</v>
      </c>
      <c r="AE428" s="151">
        <v>322</v>
      </c>
      <c r="AF428" s="151">
        <v>1270</v>
      </c>
      <c r="AG428" s="151">
        <v>408940</v>
      </c>
      <c r="AH428" s="151"/>
      <c r="AI428" s="151"/>
      <c r="AJ428" s="151"/>
      <c r="AK428" s="151"/>
      <c r="AL428" s="151"/>
      <c r="AM428" s="151"/>
      <c r="AN428" s="151"/>
      <c r="AO428" s="151"/>
    </row>
    <row r="429" spans="1:41" x14ac:dyDescent="0.2">
      <c r="A429" s="156">
        <v>36566</v>
      </c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4"/>
      <c r="Z429" s="154"/>
      <c r="AA429" s="154"/>
      <c r="AB429" s="154"/>
      <c r="AC429" s="154"/>
      <c r="AD429" s="154"/>
      <c r="AE429" s="154"/>
      <c r="AF429" s="154"/>
      <c r="AG429" s="154"/>
      <c r="AH429" s="154"/>
      <c r="AI429" s="154"/>
      <c r="AJ429" s="154"/>
      <c r="AK429" s="154"/>
      <c r="AL429" s="154"/>
      <c r="AM429" s="154"/>
      <c r="AN429" s="154"/>
      <c r="AO429" s="154"/>
    </row>
    <row r="430" spans="1:41" x14ac:dyDescent="0.2">
      <c r="A430" s="83">
        <v>36567</v>
      </c>
      <c r="B430" s="151"/>
      <c r="C430" s="151"/>
      <c r="D430" s="151"/>
      <c r="E430" s="151"/>
      <c r="F430" s="151"/>
      <c r="G430" s="151"/>
      <c r="H430" s="151"/>
      <c r="I430" s="151"/>
      <c r="J430" s="151">
        <v>5</v>
      </c>
      <c r="K430" s="151">
        <v>163</v>
      </c>
      <c r="L430" s="151">
        <v>1350</v>
      </c>
      <c r="M430" s="151">
        <v>220050</v>
      </c>
      <c r="N430" s="151">
        <v>14</v>
      </c>
      <c r="O430" s="151">
        <v>186</v>
      </c>
      <c r="P430" s="151">
        <v>1320</v>
      </c>
      <c r="Q430" s="151">
        <v>245520</v>
      </c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  <c r="AC430" s="151"/>
      <c r="AD430" s="151">
        <v>6</v>
      </c>
      <c r="AE430" s="151">
        <v>350</v>
      </c>
      <c r="AF430" s="151">
        <v>1135</v>
      </c>
      <c r="AG430" s="151">
        <v>397250</v>
      </c>
      <c r="AH430" s="151"/>
      <c r="AI430" s="151"/>
      <c r="AJ430" s="151"/>
      <c r="AK430" s="151"/>
      <c r="AL430" s="151"/>
      <c r="AM430" s="151"/>
      <c r="AN430" s="151"/>
      <c r="AO430" s="151"/>
    </row>
    <row r="431" spans="1:41" x14ac:dyDescent="0.2">
      <c r="A431" s="83">
        <v>36571</v>
      </c>
      <c r="B431" s="151"/>
      <c r="C431" s="151"/>
      <c r="D431" s="151"/>
      <c r="E431" s="151"/>
      <c r="F431" s="151"/>
      <c r="G431" s="151"/>
      <c r="H431" s="151"/>
      <c r="I431" s="151"/>
      <c r="J431" s="151">
        <v>7</v>
      </c>
      <c r="K431" s="151">
        <v>172</v>
      </c>
      <c r="L431" s="151">
        <v>1380</v>
      </c>
      <c r="M431" s="151">
        <v>237360</v>
      </c>
      <c r="N431" s="151">
        <v>14</v>
      </c>
      <c r="O431" s="151">
        <v>190</v>
      </c>
      <c r="P431" s="151">
        <v>1200</v>
      </c>
      <c r="Q431" s="151">
        <v>228000</v>
      </c>
      <c r="R431" s="151">
        <v>26</v>
      </c>
      <c r="S431" s="151">
        <v>265</v>
      </c>
      <c r="T431" s="151">
        <v>1290</v>
      </c>
      <c r="U431" s="151">
        <v>341850</v>
      </c>
      <c r="V431" s="151">
        <v>8</v>
      </c>
      <c r="W431" s="151">
        <v>281</v>
      </c>
      <c r="X431" s="151">
        <v>1270</v>
      </c>
      <c r="Y431" s="151">
        <v>356870</v>
      </c>
      <c r="Z431" s="151"/>
      <c r="AA431" s="151"/>
      <c r="AB431" s="151"/>
      <c r="AC431" s="151"/>
      <c r="AD431" s="151"/>
      <c r="AE431" s="151"/>
      <c r="AF431" s="151"/>
      <c r="AG431" s="151"/>
      <c r="AH431" s="151"/>
      <c r="AI431" s="151"/>
      <c r="AJ431" s="151"/>
      <c r="AK431" s="151"/>
      <c r="AL431" s="151"/>
      <c r="AM431" s="151"/>
      <c r="AN431" s="151"/>
      <c r="AO431" s="151"/>
    </row>
    <row r="432" spans="1:41" x14ac:dyDescent="0.2">
      <c r="A432" s="156">
        <v>36573</v>
      </c>
      <c r="B432" s="154"/>
      <c r="C432" s="154"/>
      <c r="D432" s="154"/>
      <c r="E432" s="154"/>
      <c r="F432" s="154">
        <v>1</v>
      </c>
      <c r="G432" s="154">
        <v>136</v>
      </c>
      <c r="H432" s="154">
        <v>1300</v>
      </c>
      <c r="I432" s="154">
        <v>176800</v>
      </c>
      <c r="J432" s="154">
        <v>82</v>
      </c>
      <c r="K432" s="154">
        <v>151</v>
      </c>
      <c r="L432" s="154">
        <v>1319</v>
      </c>
      <c r="M432" s="154">
        <v>199169</v>
      </c>
      <c r="N432" s="154">
        <v>68</v>
      </c>
      <c r="O432" s="154">
        <v>204</v>
      </c>
      <c r="P432" s="154">
        <v>1307</v>
      </c>
      <c r="Q432" s="154">
        <v>266628</v>
      </c>
      <c r="R432" s="154">
        <v>20</v>
      </c>
      <c r="S432" s="154">
        <v>245</v>
      </c>
      <c r="T432" s="154">
        <v>1227</v>
      </c>
      <c r="U432" s="154">
        <v>300615</v>
      </c>
      <c r="V432" s="154">
        <v>24</v>
      </c>
      <c r="W432" s="154">
        <v>283</v>
      </c>
      <c r="X432" s="154">
        <v>1308</v>
      </c>
      <c r="Y432" s="154">
        <v>370164</v>
      </c>
      <c r="Z432" s="154">
        <v>2</v>
      </c>
      <c r="AA432" s="154">
        <v>325</v>
      </c>
      <c r="AB432" s="154">
        <v>1220</v>
      </c>
      <c r="AC432" s="154">
        <v>396500</v>
      </c>
      <c r="AD432" s="154"/>
      <c r="AE432" s="154"/>
      <c r="AF432" s="154"/>
      <c r="AG432" s="154"/>
      <c r="AH432" s="154"/>
      <c r="AI432" s="154"/>
      <c r="AJ432" s="154"/>
      <c r="AK432" s="154"/>
      <c r="AL432" s="154"/>
      <c r="AM432" s="154"/>
      <c r="AN432" s="154"/>
      <c r="AO432" s="154"/>
    </row>
    <row r="433" spans="1:41" x14ac:dyDescent="0.2">
      <c r="A433" s="83">
        <v>36574</v>
      </c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>
        <v>15</v>
      </c>
      <c r="S433" s="151">
        <v>236</v>
      </c>
      <c r="T433" s="151">
        <v>1280</v>
      </c>
      <c r="U433" s="151">
        <v>302080</v>
      </c>
      <c r="V433" s="151"/>
      <c r="W433" s="151"/>
      <c r="X433" s="151"/>
      <c r="Y433" s="151"/>
      <c r="Z433" s="151"/>
      <c r="AA433" s="151"/>
      <c r="AB433" s="151"/>
      <c r="AC433" s="151"/>
      <c r="AD433" s="151"/>
      <c r="AE433" s="151"/>
      <c r="AF433" s="151"/>
      <c r="AG433" s="151"/>
      <c r="AH433" s="151"/>
      <c r="AI433" s="151"/>
      <c r="AJ433" s="151"/>
      <c r="AK433" s="151"/>
      <c r="AL433" s="151"/>
      <c r="AM433" s="151"/>
      <c r="AN433" s="151"/>
      <c r="AO433" s="151"/>
    </row>
    <row r="434" spans="1:41" x14ac:dyDescent="0.2">
      <c r="A434" s="83">
        <v>36578</v>
      </c>
      <c r="B434" s="151"/>
      <c r="C434" s="151"/>
      <c r="D434" s="151"/>
      <c r="E434" s="151"/>
      <c r="F434" s="151">
        <v>21</v>
      </c>
      <c r="G434" s="151">
        <v>146</v>
      </c>
      <c r="H434" s="151">
        <v>1275</v>
      </c>
      <c r="I434" s="151">
        <v>185513</v>
      </c>
      <c r="J434" s="151">
        <v>9</v>
      </c>
      <c r="K434" s="151">
        <v>156</v>
      </c>
      <c r="L434" s="151">
        <v>1250</v>
      </c>
      <c r="M434" s="151">
        <v>195000</v>
      </c>
      <c r="N434" s="151">
        <v>18</v>
      </c>
      <c r="O434" s="151">
        <v>199</v>
      </c>
      <c r="P434" s="151">
        <v>1300</v>
      </c>
      <c r="Q434" s="151">
        <v>258700</v>
      </c>
      <c r="R434" s="151">
        <v>2</v>
      </c>
      <c r="S434" s="151">
        <v>244</v>
      </c>
      <c r="T434" s="151">
        <v>1290</v>
      </c>
      <c r="U434" s="151">
        <v>314760</v>
      </c>
      <c r="V434" s="151">
        <v>20</v>
      </c>
      <c r="W434" s="151">
        <v>273</v>
      </c>
      <c r="X434" s="151">
        <v>1280</v>
      </c>
      <c r="Y434" s="151">
        <v>349440</v>
      </c>
      <c r="Z434" s="151">
        <v>35</v>
      </c>
      <c r="AA434" s="151">
        <v>283</v>
      </c>
      <c r="AB434" s="151">
        <v>1305</v>
      </c>
      <c r="AC434" s="151">
        <v>366663</v>
      </c>
      <c r="AD434" s="151">
        <v>43</v>
      </c>
      <c r="AE434" s="151">
        <v>329</v>
      </c>
      <c r="AF434" s="151">
        <v>1280</v>
      </c>
      <c r="AG434" s="151">
        <v>421120</v>
      </c>
      <c r="AH434" s="151">
        <v>28</v>
      </c>
      <c r="AI434" s="151">
        <v>375</v>
      </c>
      <c r="AJ434" s="151">
        <v>1290</v>
      </c>
      <c r="AK434" s="151">
        <v>483105</v>
      </c>
      <c r="AL434" s="151"/>
      <c r="AM434" s="151"/>
      <c r="AN434" s="151"/>
      <c r="AO434" s="151"/>
    </row>
    <row r="435" spans="1:41" x14ac:dyDescent="0.2">
      <c r="A435" s="157">
        <v>36580</v>
      </c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>
        <v>22</v>
      </c>
      <c r="O435" s="151">
        <v>210</v>
      </c>
      <c r="P435" s="151">
        <v>1400</v>
      </c>
      <c r="Q435" s="151">
        <v>294020</v>
      </c>
      <c r="R435" s="151">
        <v>40</v>
      </c>
      <c r="S435" s="151">
        <v>239</v>
      </c>
      <c r="T435" s="151">
        <v>1425</v>
      </c>
      <c r="U435" s="151">
        <v>340575</v>
      </c>
      <c r="V435" s="151">
        <v>20</v>
      </c>
      <c r="W435" s="151">
        <v>260</v>
      </c>
      <c r="X435" s="151">
        <v>1400</v>
      </c>
      <c r="Y435" s="151">
        <v>364000</v>
      </c>
      <c r="Z435" s="151"/>
      <c r="AA435" s="151"/>
      <c r="AB435" s="151"/>
      <c r="AC435" s="151"/>
      <c r="AD435" s="151">
        <v>17</v>
      </c>
      <c r="AE435" s="151">
        <v>335</v>
      </c>
      <c r="AF435" s="151">
        <v>1400</v>
      </c>
      <c r="AG435" s="151">
        <v>469000</v>
      </c>
      <c r="AH435" s="151"/>
      <c r="AI435" s="151"/>
      <c r="AJ435" s="151"/>
      <c r="AK435" s="151"/>
      <c r="AL435" s="151"/>
      <c r="AM435" s="151"/>
      <c r="AN435" s="151"/>
      <c r="AO435" s="151"/>
    </row>
    <row r="436" spans="1:41" x14ac:dyDescent="0.2">
      <c r="A436" s="83">
        <v>36581</v>
      </c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>
        <v>25</v>
      </c>
      <c r="O436" s="151">
        <v>187</v>
      </c>
      <c r="P436" s="151">
        <v>1310</v>
      </c>
      <c r="Q436" s="151">
        <v>244970</v>
      </c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  <c r="AC436" s="151"/>
      <c r="AD436" s="151"/>
      <c r="AE436" s="151"/>
      <c r="AF436" s="151"/>
      <c r="AG436" s="151"/>
      <c r="AH436" s="151"/>
      <c r="AI436" s="151"/>
      <c r="AJ436" s="151"/>
      <c r="AK436" s="151"/>
      <c r="AL436" s="151"/>
      <c r="AM436" s="151"/>
      <c r="AN436" s="151"/>
      <c r="AO436" s="151"/>
    </row>
    <row r="437" spans="1:41" x14ac:dyDescent="0.2">
      <c r="A437" s="83">
        <v>36585</v>
      </c>
      <c r="B437" s="151">
        <v>5</v>
      </c>
      <c r="C437" s="151">
        <v>113</v>
      </c>
      <c r="D437" s="151">
        <v>1310</v>
      </c>
      <c r="E437" s="151">
        <v>148030</v>
      </c>
      <c r="F437" s="151"/>
      <c r="G437" s="151"/>
      <c r="H437" s="151"/>
      <c r="I437" s="151"/>
      <c r="J437" s="151"/>
      <c r="K437" s="151"/>
      <c r="L437" s="151"/>
      <c r="M437" s="151"/>
      <c r="N437" s="151">
        <v>30</v>
      </c>
      <c r="O437" s="151">
        <v>199</v>
      </c>
      <c r="P437" s="151">
        <v>1257</v>
      </c>
      <c r="Q437" s="151">
        <v>249658</v>
      </c>
      <c r="R437" s="151">
        <v>31</v>
      </c>
      <c r="S437" s="151">
        <v>237</v>
      </c>
      <c r="T437" s="151">
        <v>1295</v>
      </c>
      <c r="U437" s="151">
        <v>306268</v>
      </c>
      <c r="V437" s="151"/>
      <c r="W437" s="151"/>
      <c r="X437" s="151"/>
      <c r="Y437" s="151"/>
      <c r="Z437" s="151">
        <v>46</v>
      </c>
      <c r="AA437" s="151">
        <v>302</v>
      </c>
      <c r="AB437" s="151">
        <v>1260</v>
      </c>
      <c r="AC437" s="151">
        <v>380520</v>
      </c>
      <c r="AD437" s="151"/>
      <c r="AE437" s="151"/>
      <c r="AF437" s="151"/>
      <c r="AG437" s="151"/>
      <c r="AH437" s="151"/>
      <c r="AI437" s="151"/>
      <c r="AJ437" s="151"/>
      <c r="AK437" s="151"/>
      <c r="AL437" s="151"/>
      <c r="AM437" s="151"/>
      <c r="AN437" s="151"/>
      <c r="AO437" s="151"/>
    </row>
    <row r="438" spans="1:41" x14ac:dyDescent="0.2">
      <c r="A438" s="83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  <c r="AF438" s="151"/>
      <c r="AG438" s="151"/>
      <c r="AH438" s="151"/>
      <c r="AI438" s="151"/>
      <c r="AJ438" s="151"/>
      <c r="AK438" s="151"/>
      <c r="AL438" s="151"/>
      <c r="AM438" s="151"/>
      <c r="AN438" s="151"/>
      <c r="AO438" s="151"/>
    </row>
    <row r="439" spans="1:41" x14ac:dyDescent="0.2">
      <c r="A439" s="156">
        <v>36587</v>
      </c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  <c r="X439" s="154"/>
      <c r="Y439" s="154"/>
      <c r="Z439" s="154"/>
      <c r="AA439" s="154"/>
      <c r="AB439" s="154"/>
      <c r="AC439" s="154"/>
      <c r="AD439" s="154"/>
      <c r="AE439" s="154"/>
      <c r="AF439" s="154"/>
      <c r="AG439" s="154"/>
      <c r="AH439" s="154"/>
      <c r="AI439" s="154"/>
      <c r="AJ439" s="154"/>
      <c r="AK439" s="154"/>
      <c r="AL439" s="154"/>
      <c r="AM439" s="154"/>
      <c r="AN439" s="154"/>
      <c r="AO439" s="154"/>
    </row>
    <row r="440" spans="1:41" x14ac:dyDescent="0.2">
      <c r="A440" s="83">
        <v>36588</v>
      </c>
      <c r="B440" s="151"/>
      <c r="C440" s="151"/>
      <c r="D440" s="151"/>
      <c r="E440" s="151"/>
      <c r="F440" s="151"/>
      <c r="G440" s="151"/>
      <c r="H440" s="151"/>
      <c r="I440" s="151"/>
      <c r="J440" s="151">
        <v>20</v>
      </c>
      <c r="K440" s="151">
        <v>173</v>
      </c>
      <c r="L440" s="151">
        <v>1250</v>
      </c>
      <c r="M440" s="151">
        <v>216250</v>
      </c>
      <c r="N440" s="151">
        <v>27</v>
      </c>
      <c r="O440" s="151">
        <v>195</v>
      </c>
      <c r="P440" s="151">
        <v>1220</v>
      </c>
      <c r="Q440" s="151">
        <v>237290</v>
      </c>
      <c r="R440" s="151">
        <v>6</v>
      </c>
      <c r="S440" s="151">
        <v>241</v>
      </c>
      <c r="T440" s="151">
        <v>1240</v>
      </c>
      <c r="U440" s="151">
        <v>298640</v>
      </c>
      <c r="V440" s="151"/>
      <c r="W440" s="151"/>
      <c r="X440" s="151"/>
      <c r="Y440" s="151"/>
      <c r="Z440" s="151"/>
      <c r="AA440" s="151"/>
      <c r="AB440" s="151"/>
      <c r="AC440" s="151"/>
      <c r="AD440" s="151"/>
      <c r="AE440" s="151"/>
      <c r="AF440" s="151"/>
      <c r="AG440" s="151"/>
      <c r="AH440" s="151"/>
      <c r="AI440" s="151"/>
      <c r="AJ440" s="151"/>
      <c r="AK440" s="151"/>
      <c r="AL440" s="151"/>
      <c r="AM440" s="151"/>
      <c r="AN440" s="151"/>
      <c r="AO440" s="151"/>
    </row>
    <row r="441" spans="1:41" x14ac:dyDescent="0.2">
      <c r="A441" s="83">
        <v>36592</v>
      </c>
      <c r="B441" s="151"/>
      <c r="C441" s="151"/>
      <c r="D441" s="151"/>
      <c r="E441" s="151"/>
      <c r="F441" s="151"/>
      <c r="G441" s="151"/>
      <c r="H441" s="151"/>
      <c r="I441" s="151"/>
      <c r="J441" s="151">
        <v>15</v>
      </c>
      <c r="K441" s="151">
        <v>176</v>
      </c>
      <c r="L441" s="151">
        <v>1270</v>
      </c>
      <c r="M441" s="151">
        <v>223520</v>
      </c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  <c r="AC441" s="151"/>
      <c r="AD441" s="151"/>
      <c r="AE441" s="151"/>
      <c r="AF441" s="151"/>
      <c r="AG441" s="151"/>
      <c r="AH441" s="151"/>
      <c r="AI441" s="151"/>
      <c r="AJ441" s="151"/>
      <c r="AK441" s="151"/>
      <c r="AL441" s="151"/>
      <c r="AM441" s="151"/>
      <c r="AN441" s="151"/>
      <c r="AO441" s="151"/>
    </row>
    <row r="442" spans="1:41" x14ac:dyDescent="0.2">
      <c r="A442" s="83">
        <v>36594</v>
      </c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  <c r="X442" s="154"/>
      <c r="Y442" s="154"/>
      <c r="Z442" s="154"/>
      <c r="AA442" s="154"/>
      <c r="AB442" s="154"/>
      <c r="AC442" s="154"/>
      <c r="AD442" s="154"/>
      <c r="AE442" s="154"/>
      <c r="AF442" s="154"/>
      <c r="AG442" s="154"/>
      <c r="AH442" s="154"/>
      <c r="AI442" s="154"/>
      <c r="AJ442" s="154"/>
      <c r="AK442" s="154"/>
      <c r="AL442" s="154"/>
      <c r="AM442" s="154"/>
      <c r="AN442" s="154"/>
      <c r="AO442" s="154"/>
    </row>
    <row r="443" spans="1:41" x14ac:dyDescent="0.2">
      <c r="A443" s="83">
        <v>36595</v>
      </c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  <c r="X443" s="154"/>
      <c r="Y443" s="154"/>
      <c r="Z443" s="154"/>
      <c r="AA443" s="154"/>
      <c r="AB443" s="154"/>
      <c r="AC443" s="154"/>
      <c r="AD443" s="154"/>
      <c r="AE443" s="154"/>
      <c r="AF443" s="154"/>
      <c r="AG443" s="154"/>
      <c r="AH443" s="154"/>
      <c r="AI443" s="154"/>
      <c r="AJ443" s="154"/>
      <c r="AK443" s="154"/>
      <c r="AL443" s="154"/>
      <c r="AM443" s="154"/>
      <c r="AN443" s="154"/>
      <c r="AO443" s="154"/>
    </row>
    <row r="444" spans="1:41" x14ac:dyDescent="0.2">
      <c r="A444" s="83">
        <v>36599</v>
      </c>
      <c r="B444" s="151">
        <v>12</v>
      </c>
      <c r="C444" s="151">
        <v>110</v>
      </c>
      <c r="D444" s="151">
        <v>1250</v>
      </c>
      <c r="E444" s="151">
        <v>137500</v>
      </c>
      <c r="F444" s="151">
        <v>20</v>
      </c>
      <c r="G444" s="151">
        <v>143</v>
      </c>
      <c r="H444" s="151">
        <v>1223</v>
      </c>
      <c r="I444" s="151">
        <v>175123</v>
      </c>
      <c r="J444" s="151">
        <v>22</v>
      </c>
      <c r="K444" s="151">
        <v>173</v>
      </c>
      <c r="L444" s="151">
        <v>1245</v>
      </c>
      <c r="M444" s="151">
        <v>214763</v>
      </c>
      <c r="N444" s="151">
        <v>46</v>
      </c>
      <c r="O444" s="151">
        <v>191</v>
      </c>
      <c r="P444" s="151">
        <v>1320</v>
      </c>
      <c r="Q444" s="151">
        <v>252120</v>
      </c>
      <c r="R444" s="151">
        <v>8</v>
      </c>
      <c r="S444" s="151">
        <v>225</v>
      </c>
      <c r="T444" s="151">
        <v>1280</v>
      </c>
      <c r="U444" s="151">
        <v>288000</v>
      </c>
      <c r="V444" s="151">
        <v>23</v>
      </c>
      <c r="W444" s="151">
        <v>258</v>
      </c>
      <c r="X444" s="151">
        <v>1245</v>
      </c>
      <c r="Y444" s="151">
        <v>321210</v>
      </c>
      <c r="Z444" s="151">
        <v>10</v>
      </c>
      <c r="AA444" s="151">
        <v>309</v>
      </c>
      <c r="AB444" s="151">
        <v>1220</v>
      </c>
      <c r="AC444" s="151">
        <v>376980</v>
      </c>
      <c r="AD444" s="151"/>
      <c r="AE444" s="151"/>
      <c r="AF444" s="151"/>
      <c r="AG444" s="151"/>
      <c r="AH444" s="151"/>
      <c r="AI444" s="151"/>
      <c r="AJ444" s="151"/>
      <c r="AK444" s="151"/>
      <c r="AL444" s="151"/>
      <c r="AM444" s="151"/>
      <c r="AN444" s="151"/>
      <c r="AO444" s="151"/>
    </row>
    <row r="445" spans="1:41" x14ac:dyDescent="0.2">
      <c r="A445" s="83">
        <v>36601</v>
      </c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  <c r="X445" s="154"/>
      <c r="Y445" s="154"/>
      <c r="Z445" s="154"/>
      <c r="AA445" s="154"/>
      <c r="AB445" s="154"/>
      <c r="AC445" s="154"/>
      <c r="AD445" s="154"/>
      <c r="AE445" s="154"/>
      <c r="AF445" s="154"/>
      <c r="AG445" s="154"/>
      <c r="AH445" s="154"/>
      <c r="AI445" s="154"/>
      <c r="AJ445" s="154"/>
      <c r="AK445" s="154"/>
      <c r="AL445" s="154"/>
      <c r="AM445" s="154"/>
      <c r="AN445" s="154"/>
      <c r="AO445" s="154"/>
    </row>
    <row r="446" spans="1:41" x14ac:dyDescent="0.2">
      <c r="A446" s="83">
        <v>36602</v>
      </c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  <c r="X446" s="154"/>
      <c r="Y446" s="154"/>
      <c r="Z446" s="154"/>
      <c r="AA446" s="154"/>
      <c r="AB446" s="154"/>
      <c r="AC446" s="154"/>
      <c r="AD446" s="154"/>
      <c r="AE446" s="154"/>
      <c r="AF446" s="154"/>
      <c r="AG446" s="154"/>
      <c r="AH446" s="154"/>
      <c r="AI446" s="154"/>
      <c r="AJ446" s="154"/>
      <c r="AK446" s="154"/>
      <c r="AL446" s="154"/>
      <c r="AM446" s="154"/>
      <c r="AN446" s="154"/>
      <c r="AO446" s="154"/>
    </row>
    <row r="447" spans="1:41" x14ac:dyDescent="0.2">
      <c r="A447" s="83">
        <v>36606</v>
      </c>
      <c r="B447" s="151">
        <v>13</v>
      </c>
      <c r="C447" s="151">
        <v>118</v>
      </c>
      <c r="D447" s="151">
        <v>1290</v>
      </c>
      <c r="E447" s="151">
        <v>152220</v>
      </c>
      <c r="F447" s="151">
        <v>64</v>
      </c>
      <c r="G447" s="151">
        <v>136</v>
      </c>
      <c r="H447" s="151">
        <v>1447</v>
      </c>
      <c r="I447" s="151">
        <v>197229</v>
      </c>
      <c r="J447" s="151">
        <v>88</v>
      </c>
      <c r="K447" s="151">
        <v>167</v>
      </c>
      <c r="L447" s="151">
        <v>1290</v>
      </c>
      <c r="M447" s="151">
        <v>215860</v>
      </c>
      <c r="N447" s="151">
        <v>32</v>
      </c>
      <c r="O447" s="151">
        <v>209</v>
      </c>
      <c r="P447" s="151">
        <v>1245</v>
      </c>
      <c r="Q447" s="151">
        <v>200205</v>
      </c>
      <c r="R447" s="151"/>
      <c r="S447" s="151"/>
      <c r="T447" s="151"/>
      <c r="U447" s="151"/>
      <c r="V447" s="151"/>
      <c r="W447" s="151"/>
      <c r="X447" s="151"/>
      <c r="Y447" s="151"/>
      <c r="Z447" s="151">
        <v>13</v>
      </c>
      <c r="AA447" s="151">
        <v>297</v>
      </c>
      <c r="AB447" s="151">
        <v>1230</v>
      </c>
      <c r="AC447" s="151">
        <v>364695</v>
      </c>
      <c r="AD447" s="151"/>
      <c r="AE447" s="151"/>
      <c r="AF447" s="151"/>
      <c r="AG447" s="151"/>
      <c r="AH447" s="151"/>
      <c r="AI447" s="151"/>
      <c r="AJ447" s="151"/>
      <c r="AK447" s="151"/>
      <c r="AL447" s="151"/>
      <c r="AM447" s="151"/>
      <c r="AN447" s="151"/>
      <c r="AO447" s="151"/>
    </row>
    <row r="448" spans="1:41" x14ac:dyDescent="0.2">
      <c r="A448" s="157">
        <v>36608</v>
      </c>
      <c r="B448" s="154"/>
      <c r="C448" s="154"/>
      <c r="D448" s="154"/>
      <c r="E448" s="154"/>
      <c r="F448" s="154">
        <v>50</v>
      </c>
      <c r="G448" s="154">
        <v>209</v>
      </c>
      <c r="H448" s="154">
        <v>1242</v>
      </c>
      <c r="I448" s="154">
        <v>259560</v>
      </c>
      <c r="J448" s="154">
        <v>24</v>
      </c>
      <c r="K448" s="154">
        <v>159</v>
      </c>
      <c r="L448" s="154">
        <v>1254</v>
      </c>
      <c r="M448" s="154">
        <v>199915</v>
      </c>
      <c r="N448" s="154">
        <v>44</v>
      </c>
      <c r="O448" s="154">
        <v>201</v>
      </c>
      <c r="P448" s="154">
        <v>1240</v>
      </c>
      <c r="Q448" s="154">
        <v>249521</v>
      </c>
      <c r="R448" s="154">
        <v>26</v>
      </c>
      <c r="S448" s="154">
        <v>236</v>
      </c>
      <c r="T448" s="154">
        <v>1300</v>
      </c>
      <c r="U448" s="154">
        <v>306250</v>
      </c>
      <c r="V448" s="154">
        <v>28</v>
      </c>
      <c r="W448" s="154">
        <v>332</v>
      </c>
      <c r="X448" s="154">
        <v>1270</v>
      </c>
      <c r="Y448" s="154">
        <v>422259</v>
      </c>
      <c r="Z448" s="154"/>
      <c r="AA448" s="154"/>
      <c r="AB448" s="154"/>
      <c r="AC448" s="154"/>
      <c r="AD448" s="154"/>
      <c r="AE448" s="154"/>
      <c r="AF448" s="154"/>
      <c r="AG448" s="154"/>
      <c r="AH448" s="154"/>
      <c r="AI448" s="154"/>
      <c r="AJ448" s="154"/>
      <c r="AK448" s="154"/>
      <c r="AL448" s="154"/>
      <c r="AM448" s="154"/>
      <c r="AN448" s="154"/>
      <c r="AO448" s="154"/>
    </row>
    <row r="449" spans="1:41" x14ac:dyDescent="0.2">
      <c r="A449" s="83">
        <v>36609</v>
      </c>
      <c r="B449" s="151">
        <v>10</v>
      </c>
      <c r="C449" s="151">
        <v>124</v>
      </c>
      <c r="D449" s="151">
        <v>1300</v>
      </c>
      <c r="E449" s="151">
        <v>161200</v>
      </c>
      <c r="F449" s="151">
        <v>20</v>
      </c>
      <c r="G449" s="151">
        <v>137</v>
      </c>
      <c r="H449" s="151">
        <v>1270</v>
      </c>
      <c r="I449" s="151">
        <v>173355</v>
      </c>
      <c r="J449" s="151">
        <v>27</v>
      </c>
      <c r="K449" s="151">
        <v>175</v>
      </c>
      <c r="L449" s="151">
        <v>1290</v>
      </c>
      <c r="M449" s="151">
        <v>225105</v>
      </c>
      <c r="N449" s="151">
        <v>26</v>
      </c>
      <c r="O449" s="151">
        <v>183</v>
      </c>
      <c r="P449" s="151">
        <v>1300</v>
      </c>
      <c r="Q449" s="151">
        <v>237900</v>
      </c>
      <c r="R449" s="151"/>
      <c r="S449" s="151"/>
      <c r="T449" s="151"/>
      <c r="U449" s="151"/>
      <c r="V449" s="151">
        <v>11</v>
      </c>
      <c r="W449" s="151">
        <v>261</v>
      </c>
      <c r="X449" s="151">
        <v>1280</v>
      </c>
      <c r="Y449" s="151">
        <v>334080</v>
      </c>
      <c r="Z449" s="151"/>
      <c r="AA449" s="151"/>
      <c r="AB449" s="151"/>
      <c r="AC449" s="151"/>
      <c r="AD449" s="151"/>
      <c r="AE449" s="151"/>
      <c r="AF449" s="151"/>
      <c r="AG449" s="151"/>
      <c r="AH449" s="151"/>
      <c r="AI449" s="151"/>
      <c r="AJ449" s="151"/>
      <c r="AK449" s="151"/>
      <c r="AL449" s="151"/>
      <c r="AM449" s="151"/>
      <c r="AN449" s="151"/>
      <c r="AO449" s="151"/>
    </row>
    <row r="450" spans="1:41" x14ac:dyDescent="0.2">
      <c r="A450" s="83">
        <v>36613</v>
      </c>
      <c r="B450" s="151"/>
      <c r="C450" s="151"/>
      <c r="D450" s="151"/>
      <c r="E450" s="151"/>
      <c r="F450" s="151">
        <v>16</v>
      </c>
      <c r="G450" s="151">
        <v>142</v>
      </c>
      <c r="H450" s="151">
        <v>1310</v>
      </c>
      <c r="I450" s="151">
        <v>186020</v>
      </c>
      <c r="J450" s="151">
        <v>12</v>
      </c>
      <c r="K450" s="151">
        <v>170</v>
      </c>
      <c r="L450" s="151">
        <v>1280</v>
      </c>
      <c r="M450" s="151">
        <v>217600</v>
      </c>
      <c r="N450" s="151"/>
      <c r="O450" s="151"/>
      <c r="P450" s="151"/>
      <c r="Q450" s="151"/>
      <c r="R450" s="151">
        <v>29</v>
      </c>
      <c r="S450" s="151">
        <v>235</v>
      </c>
      <c r="T450" s="151">
        <v>1287</v>
      </c>
      <c r="U450" s="151">
        <v>302367</v>
      </c>
      <c r="V450" s="151">
        <v>33</v>
      </c>
      <c r="W450" s="151">
        <v>252</v>
      </c>
      <c r="X450" s="151">
        <v>1310</v>
      </c>
      <c r="Y450" s="151">
        <v>329683</v>
      </c>
      <c r="Z450" s="151">
        <v>17</v>
      </c>
      <c r="AA450" s="151">
        <v>310</v>
      </c>
      <c r="AB450" s="151">
        <v>1370</v>
      </c>
      <c r="AC450" s="151">
        <v>424700</v>
      </c>
      <c r="AD450" s="151"/>
      <c r="AE450" s="151"/>
      <c r="AF450" s="151"/>
      <c r="AG450" s="151"/>
      <c r="AH450" s="151"/>
      <c r="AI450" s="151"/>
      <c r="AJ450" s="151"/>
      <c r="AK450" s="151"/>
      <c r="AL450" s="151"/>
      <c r="AM450" s="151"/>
      <c r="AN450" s="151"/>
      <c r="AO450" s="151"/>
    </row>
    <row r="451" spans="1:41" x14ac:dyDescent="0.2">
      <c r="A451" s="157">
        <v>36615</v>
      </c>
      <c r="B451" s="154"/>
      <c r="C451" s="154"/>
      <c r="D451" s="154"/>
      <c r="E451" s="154"/>
      <c r="F451" s="154">
        <v>15</v>
      </c>
      <c r="G451" s="154">
        <v>138</v>
      </c>
      <c r="H451" s="154">
        <v>1310</v>
      </c>
      <c r="I451" s="154">
        <v>180315</v>
      </c>
      <c r="J451" s="154">
        <v>90</v>
      </c>
      <c r="K451" s="154">
        <v>161</v>
      </c>
      <c r="L451" s="154">
        <v>1343</v>
      </c>
      <c r="M451" s="154">
        <v>216525</v>
      </c>
      <c r="N451" s="154">
        <v>78</v>
      </c>
      <c r="O451" s="154">
        <v>207</v>
      </c>
      <c r="P451" s="154">
        <v>1268</v>
      </c>
      <c r="Q451" s="154">
        <v>262611</v>
      </c>
      <c r="R451" s="154">
        <v>7</v>
      </c>
      <c r="S451" s="154">
        <v>243</v>
      </c>
      <c r="T451" s="154">
        <v>1295</v>
      </c>
      <c r="U451" s="154">
        <v>315120</v>
      </c>
      <c r="V451" s="154">
        <v>21</v>
      </c>
      <c r="W451" s="154">
        <v>298</v>
      </c>
      <c r="X451" s="154">
        <v>1251</v>
      </c>
      <c r="Y451" s="154">
        <v>373340</v>
      </c>
      <c r="Z451" s="154">
        <v>3</v>
      </c>
      <c r="AA451" s="154">
        <v>314</v>
      </c>
      <c r="AB451" s="154">
        <v>1260</v>
      </c>
      <c r="AC451" s="154">
        <v>395640</v>
      </c>
      <c r="AD451" s="154"/>
      <c r="AE451" s="154"/>
      <c r="AF451" s="154"/>
      <c r="AG451" s="154"/>
      <c r="AH451" s="154"/>
      <c r="AI451" s="154"/>
      <c r="AJ451" s="154"/>
      <c r="AK451" s="154"/>
      <c r="AL451" s="154"/>
      <c r="AM451" s="154"/>
      <c r="AN451" s="154"/>
      <c r="AO451" s="154"/>
    </row>
    <row r="452" spans="1:41" x14ac:dyDescent="0.2">
      <c r="A452" s="83">
        <v>36616</v>
      </c>
      <c r="B452" s="151">
        <v>2</v>
      </c>
      <c r="C452" s="151">
        <v>102</v>
      </c>
      <c r="D452" s="151">
        <v>1250</v>
      </c>
      <c r="E452" s="151">
        <v>127500</v>
      </c>
      <c r="F452" s="151"/>
      <c r="G452" s="151"/>
      <c r="H452" s="151"/>
      <c r="I452" s="151"/>
      <c r="J452" s="151">
        <v>7</v>
      </c>
      <c r="K452" s="151">
        <v>149</v>
      </c>
      <c r="L452" s="151">
        <v>1280</v>
      </c>
      <c r="M452" s="151">
        <v>190720</v>
      </c>
      <c r="N452" s="151">
        <v>1</v>
      </c>
      <c r="O452" s="151">
        <v>210</v>
      </c>
      <c r="P452" s="151">
        <v>1030</v>
      </c>
      <c r="Q452" s="151">
        <v>216300</v>
      </c>
      <c r="R452" s="151">
        <v>9</v>
      </c>
      <c r="S452" s="151">
        <v>236</v>
      </c>
      <c r="T452" s="151">
        <v>1233</v>
      </c>
      <c r="U452" s="151">
        <v>290656</v>
      </c>
      <c r="V452" s="151"/>
      <c r="W452" s="151"/>
      <c r="X452" s="151"/>
      <c r="Y452" s="151"/>
      <c r="Z452" s="151"/>
      <c r="AA452" s="151"/>
      <c r="AB452" s="151"/>
      <c r="AC452" s="151"/>
      <c r="AD452" s="151"/>
      <c r="AE452" s="151"/>
      <c r="AF452" s="151"/>
      <c r="AG452" s="151"/>
      <c r="AH452" s="151"/>
      <c r="AI452" s="151"/>
      <c r="AJ452" s="151"/>
      <c r="AK452" s="151"/>
      <c r="AL452" s="151"/>
      <c r="AM452" s="151"/>
      <c r="AN452" s="151"/>
      <c r="AO452" s="151"/>
    </row>
    <row r="453" spans="1:41" x14ac:dyDescent="0.2">
      <c r="A453" s="83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  <c r="AC453" s="151"/>
      <c r="AD453" s="151"/>
      <c r="AE453" s="151"/>
      <c r="AF453" s="151"/>
      <c r="AG453" s="151"/>
      <c r="AH453" s="151"/>
      <c r="AI453" s="151"/>
      <c r="AJ453" s="151"/>
      <c r="AK453" s="151"/>
      <c r="AL453" s="151"/>
      <c r="AM453" s="151"/>
      <c r="AN453" s="151"/>
      <c r="AO453" s="151"/>
    </row>
    <row r="454" spans="1:41" x14ac:dyDescent="0.2">
      <c r="A454" s="83">
        <v>36620</v>
      </c>
      <c r="B454" s="151">
        <v>12</v>
      </c>
      <c r="C454" s="151">
        <v>100</v>
      </c>
      <c r="D454" s="151">
        <v>1250</v>
      </c>
      <c r="E454" s="151">
        <v>124375</v>
      </c>
      <c r="F454" s="151">
        <v>7</v>
      </c>
      <c r="G454" s="151">
        <v>131</v>
      </c>
      <c r="H454" s="151">
        <v>1310</v>
      </c>
      <c r="I454" s="151">
        <v>171610</v>
      </c>
      <c r="J454" s="151">
        <v>1</v>
      </c>
      <c r="K454" s="151">
        <v>170</v>
      </c>
      <c r="L454" s="151">
        <v>1240</v>
      </c>
      <c r="M454" s="151">
        <v>210800</v>
      </c>
      <c r="N454" s="151">
        <v>9</v>
      </c>
      <c r="O454" s="151">
        <v>212</v>
      </c>
      <c r="P454" s="151">
        <v>1180</v>
      </c>
      <c r="Q454" s="151">
        <v>249570</v>
      </c>
      <c r="R454" s="151">
        <v>23</v>
      </c>
      <c r="S454" s="151">
        <v>306</v>
      </c>
      <c r="T454" s="151">
        <v>1255</v>
      </c>
      <c r="U454" s="151">
        <v>383403</v>
      </c>
      <c r="V454" s="151">
        <v>21</v>
      </c>
      <c r="W454" s="151">
        <v>756</v>
      </c>
      <c r="X454" s="151">
        <v>1240</v>
      </c>
      <c r="Y454" s="151">
        <v>316820</v>
      </c>
      <c r="Z454" s="151"/>
      <c r="AA454" s="151"/>
      <c r="AB454" s="151"/>
      <c r="AC454" s="151"/>
      <c r="AD454" s="151"/>
      <c r="AE454" s="151"/>
      <c r="AF454" s="151"/>
      <c r="AG454" s="151"/>
      <c r="AH454" s="151"/>
      <c r="AI454" s="151"/>
      <c r="AJ454" s="151"/>
      <c r="AK454" s="151"/>
      <c r="AL454" s="151"/>
      <c r="AM454" s="151"/>
      <c r="AN454" s="151"/>
      <c r="AO454" s="151"/>
    </row>
    <row r="455" spans="1:41" x14ac:dyDescent="0.2">
      <c r="A455" s="157">
        <v>36622</v>
      </c>
      <c r="B455" s="154">
        <v>34</v>
      </c>
      <c r="C455" s="154">
        <v>100</v>
      </c>
      <c r="D455" s="154">
        <v>1163</v>
      </c>
      <c r="E455" s="154">
        <v>120486</v>
      </c>
      <c r="F455" s="154">
        <v>163</v>
      </c>
      <c r="G455" s="154">
        <v>154</v>
      </c>
      <c r="H455" s="154">
        <v>1327</v>
      </c>
      <c r="I455" s="154">
        <v>203958</v>
      </c>
      <c r="J455" s="154">
        <v>43</v>
      </c>
      <c r="K455" s="154">
        <v>187</v>
      </c>
      <c r="L455" s="154">
        <v>1331</v>
      </c>
      <c r="M455" s="154">
        <v>249127</v>
      </c>
      <c r="N455" s="154">
        <v>108</v>
      </c>
      <c r="O455" s="154">
        <v>208</v>
      </c>
      <c r="P455" s="154">
        <v>1296</v>
      </c>
      <c r="Q455" s="154">
        <v>269367</v>
      </c>
      <c r="R455" s="154">
        <v>37</v>
      </c>
      <c r="S455" s="154">
        <v>249</v>
      </c>
      <c r="T455" s="154">
        <v>1279</v>
      </c>
      <c r="U455" s="154">
        <v>318875</v>
      </c>
      <c r="V455" s="154">
        <v>39</v>
      </c>
      <c r="W455" s="154">
        <v>293</v>
      </c>
      <c r="X455" s="154">
        <v>1306</v>
      </c>
      <c r="Y455" s="154">
        <v>383042</v>
      </c>
      <c r="Z455" s="154">
        <v>59</v>
      </c>
      <c r="AA455" s="154">
        <v>335</v>
      </c>
      <c r="AB455" s="154">
        <v>1389</v>
      </c>
      <c r="AC455" s="154">
        <v>465006</v>
      </c>
      <c r="AD455" s="154">
        <v>11</v>
      </c>
      <c r="AE455" s="154">
        <v>350</v>
      </c>
      <c r="AF455" s="154">
        <v>1330</v>
      </c>
      <c r="AG455" s="154">
        <v>466152</v>
      </c>
      <c r="AH455" s="154"/>
      <c r="AI455" s="154"/>
      <c r="AJ455" s="154"/>
      <c r="AK455" s="154"/>
      <c r="AL455" s="154"/>
      <c r="AM455" s="154"/>
      <c r="AN455" s="154"/>
      <c r="AO455" s="154"/>
    </row>
    <row r="456" spans="1:41" x14ac:dyDescent="0.2">
      <c r="A456" s="83">
        <v>36623</v>
      </c>
      <c r="B456" s="151">
        <v>2</v>
      </c>
      <c r="C456" s="151">
        <v>114</v>
      </c>
      <c r="D456" s="151">
        <v>1230</v>
      </c>
      <c r="E456" s="151">
        <v>140220</v>
      </c>
      <c r="F456" s="151"/>
      <c r="G456" s="151"/>
      <c r="H456" s="151"/>
      <c r="I456" s="151"/>
      <c r="J456" s="151">
        <v>20</v>
      </c>
      <c r="K456" s="151">
        <v>165</v>
      </c>
      <c r="L456" s="151">
        <v>1490</v>
      </c>
      <c r="M456" s="151">
        <v>245850</v>
      </c>
      <c r="N456" s="151"/>
      <c r="O456" s="151"/>
      <c r="P456" s="151"/>
      <c r="Q456" s="151"/>
      <c r="R456" s="151">
        <v>4</v>
      </c>
      <c r="S456" s="151">
        <v>225</v>
      </c>
      <c r="T456" s="151">
        <v>1430</v>
      </c>
      <c r="U456" s="151">
        <v>321750</v>
      </c>
      <c r="V456" s="151">
        <v>62</v>
      </c>
      <c r="W456" s="151">
        <v>264</v>
      </c>
      <c r="X456" s="151">
        <v>1393</v>
      </c>
      <c r="Y456" s="151">
        <v>367968</v>
      </c>
      <c r="Z456" s="151">
        <v>17</v>
      </c>
      <c r="AA456" s="151">
        <v>301</v>
      </c>
      <c r="AB456" s="151">
        <v>1520</v>
      </c>
      <c r="AC456" s="151">
        <v>457520</v>
      </c>
      <c r="AD456" s="151">
        <v>8</v>
      </c>
      <c r="AE456" s="151">
        <v>330</v>
      </c>
      <c r="AF456" s="151">
        <v>1330</v>
      </c>
      <c r="AG456" s="151">
        <v>438235</v>
      </c>
      <c r="AH456" s="151"/>
      <c r="AI456" s="151"/>
      <c r="AJ456" s="151"/>
      <c r="AK456" s="151"/>
      <c r="AL456" s="151"/>
      <c r="AM456" s="151"/>
      <c r="AN456" s="151"/>
      <c r="AO456" s="151"/>
    </row>
    <row r="457" spans="1:41" x14ac:dyDescent="0.2">
      <c r="A457" s="83">
        <v>36627</v>
      </c>
      <c r="B457" s="151"/>
      <c r="C457" s="151"/>
      <c r="D457" s="151"/>
      <c r="E457" s="151"/>
      <c r="F457" s="151"/>
      <c r="G457" s="151"/>
      <c r="H457" s="151"/>
      <c r="I457" s="151"/>
      <c r="J457" s="151">
        <v>15</v>
      </c>
      <c r="K457" s="151">
        <v>177</v>
      </c>
      <c r="L457" s="151">
        <v>1320</v>
      </c>
      <c r="M457" s="151">
        <v>233640</v>
      </c>
      <c r="N457" s="151">
        <v>89</v>
      </c>
      <c r="O457" s="151">
        <v>197</v>
      </c>
      <c r="P457" s="151">
        <v>1310</v>
      </c>
      <c r="Q457" s="151">
        <v>257633</v>
      </c>
      <c r="R457" s="151">
        <v>4</v>
      </c>
      <c r="S457" s="151">
        <v>248</v>
      </c>
      <c r="T457" s="151">
        <v>1320</v>
      </c>
      <c r="U457" s="151">
        <v>327360</v>
      </c>
      <c r="V457" s="151">
        <v>3</v>
      </c>
      <c r="W457" s="151">
        <v>271</v>
      </c>
      <c r="X457" s="151">
        <v>1280</v>
      </c>
      <c r="Y457" s="151">
        <v>346880</v>
      </c>
      <c r="Z457" s="151">
        <v>6</v>
      </c>
      <c r="AA457" s="151">
        <v>292</v>
      </c>
      <c r="AB457" s="151">
        <v>1280</v>
      </c>
      <c r="AC457" s="151">
        <v>373760</v>
      </c>
      <c r="AD457" s="151"/>
      <c r="AE457" s="151"/>
      <c r="AF457" s="151"/>
      <c r="AG457" s="151"/>
      <c r="AH457" s="151"/>
      <c r="AI457" s="151"/>
      <c r="AJ457" s="151"/>
      <c r="AK457" s="151"/>
      <c r="AL457" s="151"/>
      <c r="AM457" s="151"/>
      <c r="AN457" s="151"/>
      <c r="AO457" s="151"/>
    </row>
    <row r="458" spans="1:41" x14ac:dyDescent="0.2">
      <c r="A458" s="157">
        <v>36629</v>
      </c>
      <c r="B458" s="154"/>
      <c r="C458" s="154"/>
      <c r="D458" s="154"/>
      <c r="E458" s="154"/>
      <c r="F458" s="154">
        <v>3</v>
      </c>
      <c r="G458" s="154">
        <v>146</v>
      </c>
      <c r="H458" s="154">
        <v>1400</v>
      </c>
      <c r="I458" s="154">
        <v>204400</v>
      </c>
      <c r="J458" s="154"/>
      <c r="K458" s="154"/>
      <c r="L458" s="154"/>
      <c r="M458" s="154"/>
      <c r="N458" s="154">
        <v>27</v>
      </c>
      <c r="O458" s="154">
        <v>203</v>
      </c>
      <c r="P458" s="154">
        <v>1286</v>
      </c>
      <c r="Q458" s="154">
        <v>261480</v>
      </c>
      <c r="R458" s="154">
        <v>9</v>
      </c>
      <c r="S458" s="154">
        <v>241</v>
      </c>
      <c r="T458" s="154">
        <v>1247</v>
      </c>
      <c r="U458" s="154">
        <v>300849</v>
      </c>
      <c r="V458" s="154">
        <v>11</v>
      </c>
      <c r="W458" s="154">
        <v>270</v>
      </c>
      <c r="X458" s="154">
        <v>1225</v>
      </c>
      <c r="Y458" s="154">
        <v>331098</v>
      </c>
      <c r="Z458" s="154">
        <v>1</v>
      </c>
      <c r="AA458" s="154">
        <v>322</v>
      </c>
      <c r="AB458" s="154">
        <v>1260</v>
      </c>
      <c r="AC458" s="154">
        <v>379260</v>
      </c>
      <c r="AD458" s="154"/>
      <c r="AE458" s="154"/>
      <c r="AF458" s="154"/>
      <c r="AG458" s="154"/>
      <c r="AH458" s="154"/>
      <c r="AI458" s="154"/>
      <c r="AJ458" s="154"/>
      <c r="AK458" s="154"/>
      <c r="AL458" s="154"/>
      <c r="AM458" s="154"/>
      <c r="AN458" s="154"/>
      <c r="AO458" s="154"/>
    </row>
    <row r="459" spans="1:41" x14ac:dyDescent="0.2">
      <c r="A459" s="156">
        <v>36630</v>
      </c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154"/>
      <c r="AM459" s="154"/>
      <c r="AN459" s="154"/>
      <c r="AO459" s="154"/>
    </row>
    <row r="460" spans="1:41" x14ac:dyDescent="0.2">
      <c r="A460" s="83">
        <v>36634</v>
      </c>
      <c r="B460" s="151">
        <v>5</v>
      </c>
      <c r="C460" s="151">
        <v>113</v>
      </c>
      <c r="D460" s="151">
        <v>1420</v>
      </c>
      <c r="E460" s="151">
        <v>160460</v>
      </c>
      <c r="F460" s="151">
        <v>11</v>
      </c>
      <c r="G460" s="151">
        <v>146</v>
      </c>
      <c r="H460" s="151">
        <v>1370</v>
      </c>
      <c r="I460" s="151">
        <v>200020</v>
      </c>
      <c r="J460" s="151">
        <v>15</v>
      </c>
      <c r="K460" s="151">
        <v>145</v>
      </c>
      <c r="L460" s="151">
        <v>1440</v>
      </c>
      <c r="M460" s="151">
        <v>208320</v>
      </c>
      <c r="N460" s="151">
        <v>30</v>
      </c>
      <c r="O460" s="151">
        <v>168</v>
      </c>
      <c r="P460" s="151">
        <v>1340</v>
      </c>
      <c r="Q460" s="151">
        <v>225120</v>
      </c>
      <c r="R460" s="151">
        <v>26</v>
      </c>
      <c r="S460" s="151">
        <v>196</v>
      </c>
      <c r="T460" s="151">
        <v>1280</v>
      </c>
      <c r="U460" s="151">
        <v>250880</v>
      </c>
      <c r="V460" s="151"/>
      <c r="W460" s="151"/>
      <c r="X460" s="151"/>
      <c r="Y460" s="151"/>
      <c r="Z460" s="151">
        <v>51</v>
      </c>
      <c r="AA460" s="151">
        <v>260</v>
      </c>
      <c r="AB460" s="151">
        <v>1285</v>
      </c>
      <c r="AC460" s="151">
        <v>334528</v>
      </c>
      <c r="AD460" s="151">
        <v>58</v>
      </c>
      <c r="AE460" s="151">
        <v>301</v>
      </c>
      <c r="AF460" s="151">
        <v>1333</v>
      </c>
      <c r="AG460" s="151">
        <v>401111</v>
      </c>
      <c r="AH460" s="151">
        <v>9</v>
      </c>
      <c r="AI460" s="151">
        <v>346</v>
      </c>
      <c r="AJ460" s="151">
        <v>1270</v>
      </c>
      <c r="AK460" s="151">
        <v>439420</v>
      </c>
      <c r="AL460" s="151"/>
      <c r="AM460" s="151"/>
      <c r="AN460" s="151"/>
      <c r="AO460" s="151"/>
    </row>
    <row r="461" spans="1:41" x14ac:dyDescent="0.2">
      <c r="A461" s="152">
        <v>36636</v>
      </c>
      <c r="B461" s="154"/>
      <c r="C461" s="154"/>
      <c r="D461" s="154"/>
      <c r="E461" s="154"/>
      <c r="F461" s="154"/>
      <c r="G461" s="154"/>
      <c r="H461" s="154"/>
      <c r="I461" s="154"/>
      <c r="J461" s="154">
        <v>20</v>
      </c>
      <c r="K461" s="154">
        <v>149</v>
      </c>
      <c r="L461" s="154">
        <v>1329</v>
      </c>
      <c r="M461" s="154">
        <v>198399</v>
      </c>
      <c r="N461" s="154">
        <v>28</v>
      </c>
      <c r="O461" s="154">
        <v>193</v>
      </c>
      <c r="P461" s="154">
        <v>1286</v>
      </c>
      <c r="Q461" s="154">
        <v>248131</v>
      </c>
      <c r="R461" s="154">
        <v>84</v>
      </c>
      <c r="S461" s="154">
        <v>249</v>
      </c>
      <c r="T461" s="154">
        <v>1307</v>
      </c>
      <c r="U461" s="154">
        <v>325956</v>
      </c>
      <c r="V461" s="154">
        <v>9</v>
      </c>
      <c r="W461" s="154">
        <v>279</v>
      </c>
      <c r="X461" s="154">
        <v>1295</v>
      </c>
      <c r="Y461" s="154">
        <v>361520</v>
      </c>
      <c r="Z461" s="154">
        <v>32</v>
      </c>
      <c r="AA461" s="154">
        <v>314</v>
      </c>
      <c r="AB461" s="154">
        <v>1298</v>
      </c>
      <c r="AC461" s="154">
        <v>407956</v>
      </c>
      <c r="AD461" s="154"/>
      <c r="AE461" s="154"/>
      <c r="AF461" s="154"/>
      <c r="AG461" s="154"/>
      <c r="AH461" s="154">
        <v>1</v>
      </c>
      <c r="AI461" s="154">
        <v>377</v>
      </c>
      <c r="AJ461" s="154">
        <v>1260</v>
      </c>
      <c r="AK461" s="154">
        <v>475020</v>
      </c>
      <c r="AL461" s="154"/>
      <c r="AM461" s="154"/>
      <c r="AN461" s="154"/>
      <c r="AO461" s="154"/>
    </row>
    <row r="462" spans="1:41" x14ac:dyDescent="0.2">
      <c r="A462" s="83">
        <v>36637</v>
      </c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  <c r="X462" s="154"/>
      <c r="Y462" s="154"/>
      <c r="Z462" s="154"/>
      <c r="AA462" s="154"/>
      <c r="AB462" s="154"/>
      <c r="AC462" s="154"/>
      <c r="AD462" s="154"/>
      <c r="AE462" s="154"/>
      <c r="AF462" s="154"/>
      <c r="AG462" s="154"/>
      <c r="AH462" s="154"/>
      <c r="AI462" s="154"/>
      <c r="AJ462" s="154"/>
      <c r="AK462" s="154"/>
      <c r="AL462" s="154"/>
      <c r="AM462" s="154"/>
      <c r="AN462" s="154"/>
      <c r="AO462" s="154"/>
    </row>
    <row r="463" spans="1:41" x14ac:dyDescent="0.2">
      <c r="A463" s="83">
        <v>36641</v>
      </c>
      <c r="B463" s="151">
        <v>3</v>
      </c>
      <c r="C463" s="151">
        <v>119</v>
      </c>
      <c r="D463" s="151">
        <v>1280</v>
      </c>
      <c r="E463" s="151">
        <v>152320</v>
      </c>
      <c r="F463" s="151">
        <v>32</v>
      </c>
      <c r="G463" s="151">
        <v>145</v>
      </c>
      <c r="H463" s="151">
        <v>1560</v>
      </c>
      <c r="I463" s="151">
        <v>226200</v>
      </c>
      <c r="J463" s="151">
        <v>39</v>
      </c>
      <c r="K463" s="151">
        <v>170</v>
      </c>
      <c r="L463" s="151">
        <v>1310</v>
      </c>
      <c r="M463" s="151">
        <v>222373</v>
      </c>
      <c r="N463" s="151">
        <v>21</v>
      </c>
      <c r="O463" s="151">
        <v>205</v>
      </c>
      <c r="P463" s="151">
        <v>1290</v>
      </c>
      <c r="Q463" s="151">
        <v>264020</v>
      </c>
      <c r="R463" s="151"/>
      <c r="S463" s="151"/>
      <c r="T463" s="151"/>
      <c r="U463" s="151"/>
      <c r="V463" s="151">
        <v>3</v>
      </c>
      <c r="W463" s="151">
        <v>266</v>
      </c>
      <c r="X463" s="151">
        <v>1270</v>
      </c>
      <c r="Y463" s="151">
        <v>337820</v>
      </c>
      <c r="Z463" s="151">
        <v>5</v>
      </c>
      <c r="AA463" s="151">
        <v>300</v>
      </c>
      <c r="AB463" s="151">
        <v>1377</v>
      </c>
      <c r="AC463" s="151">
        <v>413459</v>
      </c>
      <c r="AD463" s="151"/>
      <c r="AE463" s="151"/>
      <c r="AF463" s="151"/>
      <c r="AG463" s="151"/>
      <c r="AH463" s="151">
        <v>13</v>
      </c>
      <c r="AI463" s="151">
        <v>378</v>
      </c>
      <c r="AJ463" s="151">
        <v>1355</v>
      </c>
      <c r="AK463" s="151">
        <v>511513</v>
      </c>
      <c r="AL463" s="151"/>
      <c r="AM463" s="151"/>
      <c r="AN463" s="151"/>
      <c r="AO463" s="151"/>
    </row>
    <row r="464" spans="1:41" x14ac:dyDescent="0.2">
      <c r="A464" s="157">
        <v>36643</v>
      </c>
      <c r="B464" s="154">
        <v>2</v>
      </c>
      <c r="C464" s="154">
        <v>78</v>
      </c>
      <c r="D464" s="154">
        <v>1244</v>
      </c>
      <c r="E464" s="154">
        <v>97000</v>
      </c>
      <c r="F464" s="154">
        <v>21</v>
      </c>
      <c r="G464" s="154">
        <v>118</v>
      </c>
      <c r="H464" s="154">
        <v>1354</v>
      </c>
      <c r="I464" s="154">
        <v>159205</v>
      </c>
      <c r="J464" s="154">
        <v>56</v>
      </c>
      <c r="K464" s="154">
        <v>162</v>
      </c>
      <c r="L464" s="154">
        <v>1386</v>
      </c>
      <c r="M464" s="154">
        <v>224892</v>
      </c>
      <c r="N464" s="154">
        <v>75</v>
      </c>
      <c r="O464" s="154">
        <v>200</v>
      </c>
      <c r="P464" s="154">
        <v>1344</v>
      </c>
      <c r="Q464" s="154">
        <v>268239</v>
      </c>
      <c r="R464" s="154">
        <v>41</v>
      </c>
      <c r="S464" s="154">
        <v>229</v>
      </c>
      <c r="T464" s="154">
        <v>1316</v>
      </c>
      <c r="U464" s="154">
        <v>301619</v>
      </c>
      <c r="V464" s="154">
        <v>46</v>
      </c>
      <c r="W464" s="154">
        <v>282</v>
      </c>
      <c r="X464" s="154">
        <v>1373</v>
      </c>
      <c r="Y464" s="154">
        <v>386608</v>
      </c>
      <c r="Z464" s="154">
        <v>32</v>
      </c>
      <c r="AA464" s="154">
        <v>313</v>
      </c>
      <c r="AB464" s="154">
        <v>1410</v>
      </c>
      <c r="AC464" s="154">
        <v>440625</v>
      </c>
      <c r="AD464" s="154">
        <v>19</v>
      </c>
      <c r="AE464" s="154">
        <v>310</v>
      </c>
      <c r="AF464" s="154">
        <v>1366</v>
      </c>
      <c r="AG464" s="154">
        <v>423665</v>
      </c>
      <c r="AH464" s="154"/>
      <c r="AI464" s="154"/>
      <c r="AJ464" s="154"/>
      <c r="AK464" s="154"/>
      <c r="AL464" s="154"/>
      <c r="AM464" s="154"/>
      <c r="AN464" s="154"/>
      <c r="AO464" s="154"/>
    </row>
    <row r="465" spans="1:41" x14ac:dyDescent="0.2">
      <c r="A465" s="83">
        <v>36644</v>
      </c>
      <c r="B465" s="151"/>
      <c r="C465" s="151"/>
      <c r="D465" s="151"/>
      <c r="E465" s="151"/>
      <c r="F465" s="151"/>
      <c r="G465" s="151"/>
      <c r="H465" s="151"/>
      <c r="I465" s="151"/>
      <c r="J465" s="151">
        <v>12</v>
      </c>
      <c r="K465" s="151">
        <v>166</v>
      </c>
      <c r="L465" s="151">
        <v>1280</v>
      </c>
      <c r="M465" s="151">
        <v>212480</v>
      </c>
      <c r="N465" s="151">
        <v>10</v>
      </c>
      <c r="O465" s="151">
        <v>200</v>
      </c>
      <c r="P465" s="151">
        <v>1300</v>
      </c>
      <c r="Q465" s="151">
        <v>260000</v>
      </c>
      <c r="R465" s="151">
        <v>20</v>
      </c>
      <c r="S465" s="151">
        <v>24</v>
      </c>
      <c r="T465" s="151">
        <v>1310</v>
      </c>
      <c r="U465" s="151">
        <v>289510</v>
      </c>
      <c r="V465" s="151">
        <v>2</v>
      </c>
      <c r="W465" s="151">
        <v>266</v>
      </c>
      <c r="X465" s="151">
        <v>1240</v>
      </c>
      <c r="Y465" s="151">
        <v>329840</v>
      </c>
      <c r="Z465" s="151"/>
      <c r="AA465" s="151"/>
      <c r="AB465" s="151"/>
      <c r="AC465" s="151"/>
      <c r="AD465" s="151">
        <v>9</v>
      </c>
      <c r="AE465" s="151">
        <v>330</v>
      </c>
      <c r="AF465" s="151">
        <v>1250</v>
      </c>
      <c r="AG465" s="151">
        <v>412000</v>
      </c>
      <c r="AH465" s="151"/>
      <c r="AI465" s="151"/>
      <c r="AJ465" s="151"/>
      <c r="AK465" s="151"/>
      <c r="AL465" s="151"/>
      <c r="AM465" s="151"/>
      <c r="AN465" s="151"/>
      <c r="AO465" s="151"/>
    </row>
    <row r="466" spans="1:41" x14ac:dyDescent="0.2">
      <c r="A466" s="83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  <c r="AC466" s="151"/>
      <c r="AD466" s="151"/>
      <c r="AE466" s="151"/>
      <c r="AF466" s="151"/>
      <c r="AG466" s="151"/>
      <c r="AH466" s="151"/>
      <c r="AI466" s="151"/>
      <c r="AJ466" s="151"/>
      <c r="AK466" s="151"/>
      <c r="AL466" s="151"/>
      <c r="AM466" s="151"/>
      <c r="AN466" s="151"/>
      <c r="AO466" s="151"/>
    </row>
    <row r="467" spans="1:41" x14ac:dyDescent="0.2">
      <c r="A467" s="83">
        <v>36648</v>
      </c>
      <c r="B467" s="151"/>
      <c r="C467" s="151"/>
      <c r="D467" s="151"/>
      <c r="E467" s="151"/>
      <c r="F467" s="151"/>
      <c r="G467" s="151"/>
      <c r="H467" s="151"/>
      <c r="I467" s="151"/>
      <c r="J467" s="151">
        <v>64</v>
      </c>
      <c r="K467" s="151">
        <v>165</v>
      </c>
      <c r="L467" s="151">
        <v>1465</v>
      </c>
      <c r="M467" s="151">
        <v>240993</v>
      </c>
      <c r="N467" s="151">
        <v>31</v>
      </c>
      <c r="O467" s="151">
        <v>205</v>
      </c>
      <c r="P467" s="151">
        <v>1290</v>
      </c>
      <c r="Q467" s="151">
        <v>263805</v>
      </c>
      <c r="R467" s="151"/>
      <c r="S467" s="151"/>
      <c r="T467" s="151"/>
      <c r="U467" s="151"/>
      <c r="V467" s="151">
        <v>26</v>
      </c>
      <c r="W467" s="151">
        <v>271</v>
      </c>
      <c r="X467" s="151">
        <v>1375</v>
      </c>
      <c r="Y467" s="151">
        <v>371938</v>
      </c>
      <c r="Z467" s="151">
        <v>38</v>
      </c>
      <c r="AA467" s="151">
        <v>287</v>
      </c>
      <c r="AB467" s="151">
        <v>1290</v>
      </c>
      <c r="AC467" s="151">
        <v>370660</v>
      </c>
      <c r="AD467" s="151"/>
      <c r="AE467" s="151"/>
      <c r="AF467" s="151"/>
      <c r="AG467" s="151"/>
      <c r="AH467" s="151"/>
      <c r="AI467" s="151"/>
      <c r="AJ467" s="151"/>
      <c r="AK467" s="151"/>
      <c r="AL467" s="151"/>
      <c r="AM467" s="151"/>
      <c r="AN467" s="151"/>
      <c r="AO467" s="151"/>
    </row>
    <row r="468" spans="1:41" x14ac:dyDescent="0.2">
      <c r="A468" s="156">
        <v>36650</v>
      </c>
      <c r="B468" s="154"/>
      <c r="C468" s="154"/>
      <c r="D468" s="154"/>
      <c r="E468" s="154"/>
      <c r="F468" s="154">
        <v>26</v>
      </c>
      <c r="G468" s="154">
        <v>136</v>
      </c>
      <c r="H468" s="154">
        <v>1345</v>
      </c>
      <c r="I468" s="154">
        <v>182696</v>
      </c>
      <c r="J468" s="154">
        <v>72</v>
      </c>
      <c r="K468" s="154">
        <v>159</v>
      </c>
      <c r="L468" s="154">
        <v>1336</v>
      </c>
      <c r="M468" s="154">
        <v>211799</v>
      </c>
      <c r="N468" s="154">
        <v>41</v>
      </c>
      <c r="O468" s="154">
        <v>191</v>
      </c>
      <c r="P468" s="154">
        <v>1312</v>
      </c>
      <c r="Q468" s="154">
        <v>250188</v>
      </c>
      <c r="R468" s="154">
        <v>22</v>
      </c>
      <c r="S468" s="154">
        <v>246</v>
      </c>
      <c r="T468" s="154">
        <v>1253</v>
      </c>
      <c r="U468" s="154">
        <v>308228</v>
      </c>
      <c r="V468" s="154">
        <v>12</v>
      </c>
      <c r="W468" s="154">
        <v>276</v>
      </c>
      <c r="X468" s="154">
        <v>1302</v>
      </c>
      <c r="Y468" s="154">
        <v>358818</v>
      </c>
      <c r="Z468" s="154"/>
      <c r="AA468" s="154"/>
      <c r="AB468" s="154"/>
      <c r="AC468" s="154"/>
      <c r="AD468" s="154"/>
      <c r="AE468" s="154"/>
      <c r="AF468" s="154"/>
      <c r="AG468" s="154"/>
      <c r="AH468" s="154"/>
      <c r="AI468" s="154"/>
      <c r="AJ468" s="154"/>
      <c r="AK468" s="154"/>
      <c r="AL468" s="154"/>
      <c r="AM468" s="154"/>
      <c r="AN468" s="154"/>
      <c r="AO468" s="154"/>
    </row>
    <row r="469" spans="1:41" x14ac:dyDescent="0.2">
      <c r="A469" s="83">
        <v>36651</v>
      </c>
      <c r="B469" s="151">
        <v>5</v>
      </c>
      <c r="C469" s="151">
        <v>107</v>
      </c>
      <c r="D469" s="151">
        <v>1350</v>
      </c>
      <c r="E469" s="151">
        <v>144450</v>
      </c>
      <c r="F469" s="151">
        <v>36</v>
      </c>
      <c r="G469" s="151">
        <v>145</v>
      </c>
      <c r="H469" s="151">
        <v>1315</v>
      </c>
      <c r="I469" s="151">
        <v>190675</v>
      </c>
      <c r="J469" s="151">
        <v>9</v>
      </c>
      <c r="K469" s="151">
        <v>166</v>
      </c>
      <c r="L469" s="151">
        <v>1315</v>
      </c>
      <c r="M469" s="151">
        <v>217633</v>
      </c>
      <c r="N469" s="151">
        <v>28</v>
      </c>
      <c r="O469" s="151">
        <v>188</v>
      </c>
      <c r="P469" s="151">
        <v>1275</v>
      </c>
      <c r="Q469" s="151">
        <v>239036</v>
      </c>
      <c r="R469" s="151">
        <v>11</v>
      </c>
      <c r="S469" s="151">
        <v>229</v>
      </c>
      <c r="T469" s="151">
        <v>1285</v>
      </c>
      <c r="U469" s="151">
        <v>294265</v>
      </c>
      <c r="V469" s="151">
        <v>3</v>
      </c>
      <c r="W469" s="151">
        <v>253</v>
      </c>
      <c r="X469" s="151">
        <v>1250</v>
      </c>
      <c r="Y469" s="151">
        <v>316250</v>
      </c>
      <c r="Z469" s="151">
        <v>7</v>
      </c>
      <c r="AA469" s="151">
        <v>280</v>
      </c>
      <c r="AB469" s="151">
        <v>1250</v>
      </c>
      <c r="AC469" s="151">
        <v>350000</v>
      </c>
      <c r="AD469" s="151"/>
      <c r="AE469" s="151"/>
      <c r="AF469" s="151"/>
      <c r="AG469" s="151"/>
      <c r="AH469" s="151"/>
      <c r="AI469" s="151"/>
      <c r="AJ469" s="151"/>
      <c r="AK469" s="151"/>
      <c r="AL469" s="151"/>
      <c r="AM469" s="151"/>
      <c r="AN469" s="151"/>
      <c r="AO469" s="151"/>
    </row>
    <row r="470" spans="1:41" x14ac:dyDescent="0.2">
      <c r="A470" s="83">
        <v>36655</v>
      </c>
      <c r="B470" s="151"/>
      <c r="C470" s="151"/>
      <c r="D470" s="151"/>
      <c r="E470" s="151"/>
      <c r="F470" s="151"/>
      <c r="G470" s="151"/>
      <c r="H470" s="151"/>
      <c r="I470" s="151"/>
      <c r="J470" s="151">
        <v>8</v>
      </c>
      <c r="K470" s="151">
        <v>158</v>
      </c>
      <c r="L470" s="151">
        <v>1350</v>
      </c>
      <c r="M470" s="151">
        <v>213300</v>
      </c>
      <c r="N470" s="151">
        <v>15</v>
      </c>
      <c r="O470" s="151">
        <v>213</v>
      </c>
      <c r="P470" s="151">
        <v>1310</v>
      </c>
      <c r="Q470" s="151">
        <v>278375</v>
      </c>
      <c r="R470" s="151"/>
      <c r="S470" s="151"/>
      <c r="T470" s="151"/>
      <c r="U470" s="151"/>
      <c r="V470" s="151">
        <v>5</v>
      </c>
      <c r="W470" s="151">
        <v>262</v>
      </c>
      <c r="X470" s="151">
        <v>1410</v>
      </c>
      <c r="Y470" s="151">
        <v>369420</v>
      </c>
      <c r="Z470" s="151">
        <v>10</v>
      </c>
      <c r="AA470" s="151">
        <v>362</v>
      </c>
      <c r="AB470" s="151">
        <v>1320</v>
      </c>
      <c r="AC470" s="151">
        <v>398640</v>
      </c>
      <c r="AD470" s="151">
        <v>14</v>
      </c>
      <c r="AE470" s="151">
        <v>337</v>
      </c>
      <c r="AF470" s="151">
        <v>1360</v>
      </c>
      <c r="AG470" s="151">
        <v>458320</v>
      </c>
      <c r="AH470" s="151">
        <v>13</v>
      </c>
      <c r="AI470" s="151">
        <v>382</v>
      </c>
      <c r="AJ470" s="151">
        <v>1360</v>
      </c>
      <c r="AK470" s="151">
        <v>519520</v>
      </c>
      <c r="AL470" s="151"/>
      <c r="AM470" s="151"/>
      <c r="AN470" s="151"/>
      <c r="AO470" s="151"/>
    </row>
    <row r="471" spans="1:41" x14ac:dyDescent="0.2">
      <c r="A471" s="83">
        <v>36657</v>
      </c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  <c r="Y471" s="154"/>
      <c r="Z471" s="154"/>
      <c r="AA471" s="154"/>
      <c r="AB471" s="154"/>
      <c r="AC471" s="154"/>
      <c r="AD471" s="154"/>
      <c r="AE471" s="154"/>
      <c r="AF471" s="154"/>
      <c r="AG471" s="154"/>
      <c r="AH471" s="154"/>
      <c r="AI471" s="154"/>
      <c r="AJ471" s="154"/>
      <c r="AK471" s="154"/>
      <c r="AL471" s="154"/>
      <c r="AM471" s="154"/>
      <c r="AN471" s="154"/>
      <c r="AO471" s="154"/>
    </row>
    <row r="472" spans="1:41" x14ac:dyDescent="0.2">
      <c r="A472" s="83">
        <v>36658</v>
      </c>
      <c r="B472" s="151">
        <v>16</v>
      </c>
      <c r="C472" s="151">
        <v>120</v>
      </c>
      <c r="D472" s="151">
        <v>1250</v>
      </c>
      <c r="E472" s="151">
        <v>149375</v>
      </c>
      <c r="F472" s="151"/>
      <c r="G472" s="151"/>
      <c r="H472" s="151"/>
      <c r="I472" s="151"/>
      <c r="J472" s="151">
        <v>27</v>
      </c>
      <c r="K472" s="151">
        <v>164</v>
      </c>
      <c r="L472" s="151">
        <v>1293</v>
      </c>
      <c r="M472" s="151">
        <v>212538</v>
      </c>
      <c r="N472" s="151">
        <v>3</v>
      </c>
      <c r="O472" s="151">
        <v>183</v>
      </c>
      <c r="P472" s="151">
        <v>1315</v>
      </c>
      <c r="Q472" s="151">
        <v>239988</v>
      </c>
      <c r="R472" s="151"/>
      <c r="S472" s="151"/>
      <c r="T472" s="151"/>
      <c r="U472" s="151"/>
      <c r="V472" s="151">
        <v>4</v>
      </c>
      <c r="W472" s="151">
        <v>279</v>
      </c>
      <c r="X472" s="151">
        <v>1260</v>
      </c>
      <c r="Y472" s="151">
        <v>351540</v>
      </c>
      <c r="Z472" s="151">
        <v>16</v>
      </c>
      <c r="AA472" s="151">
        <v>295</v>
      </c>
      <c r="AB472" s="151">
        <v>1295</v>
      </c>
      <c r="AC472" s="151">
        <v>381378</v>
      </c>
      <c r="AD472" s="151"/>
      <c r="AE472" s="151"/>
      <c r="AF472" s="151"/>
      <c r="AG472" s="151"/>
      <c r="AH472" s="151"/>
      <c r="AI472" s="151"/>
      <c r="AJ472" s="151"/>
      <c r="AK472" s="151"/>
      <c r="AL472" s="151"/>
      <c r="AM472" s="151"/>
      <c r="AN472" s="151"/>
      <c r="AO472" s="151"/>
    </row>
    <row r="473" spans="1:41" x14ac:dyDescent="0.2">
      <c r="A473" s="83">
        <v>36662</v>
      </c>
      <c r="B473" s="151">
        <v>16</v>
      </c>
      <c r="C473" s="151">
        <v>120</v>
      </c>
      <c r="D473" s="151">
        <v>1250</v>
      </c>
      <c r="E473" s="151">
        <v>149375</v>
      </c>
      <c r="F473" s="151"/>
      <c r="G473" s="151"/>
      <c r="H473" s="151"/>
      <c r="I473" s="151"/>
      <c r="J473" s="151">
        <v>27</v>
      </c>
      <c r="K473" s="151">
        <v>164</v>
      </c>
      <c r="L473" s="151">
        <v>1293</v>
      </c>
      <c r="M473" s="151">
        <v>212538</v>
      </c>
      <c r="N473" s="151">
        <v>3</v>
      </c>
      <c r="O473" s="151">
        <v>183</v>
      </c>
      <c r="P473" s="151">
        <v>1315</v>
      </c>
      <c r="Q473" s="151">
        <v>239988</v>
      </c>
      <c r="R473" s="151"/>
      <c r="S473" s="151"/>
      <c r="T473" s="151"/>
      <c r="U473" s="151"/>
      <c r="V473" s="151">
        <v>4</v>
      </c>
      <c r="W473" s="151">
        <v>279</v>
      </c>
      <c r="X473" s="151">
        <v>1260</v>
      </c>
      <c r="Y473" s="151">
        <v>351540</v>
      </c>
      <c r="Z473" s="151">
        <v>16</v>
      </c>
      <c r="AA473" s="151">
        <v>295</v>
      </c>
      <c r="AB473" s="151">
        <v>1295</v>
      </c>
      <c r="AC473" s="151">
        <v>381378</v>
      </c>
      <c r="AD473" s="151"/>
      <c r="AE473" s="151"/>
      <c r="AF473" s="151"/>
      <c r="AG473" s="151"/>
      <c r="AH473" s="151"/>
      <c r="AI473" s="151"/>
      <c r="AJ473" s="151"/>
      <c r="AK473" s="151"/>
      <c r="AL473" s="151"/>
      <c r="AM473" s="151"/>
      <c r="AN473" s="151"/>
      <c r="AO473" s="151"/>
    </row>
    <row r="474" spans="1:41" x14ac:dyDescent="0.2">
      <c r="A474" s="156">
        <v>36664</v>
      </c>
      <c r="B474" s="154"/>
      <c r="C474" s="154"/>
      <c r="D474" s="154"/>
      <c r="E474" s="154"/>
      <c r="F474" s="154">
        <v>20</v>
      </c>
      <c r="G474" s="154">
        <v>133</v>
      </c>
      <c r="H474" s="154">
        <v>1360</v>
      </c>
      <c r="I474" s="154">
        <v>180268</v>
      </c>
      <c r="J474" s="154">
        <v>86</v>
      </c>
      <c r="K474" s="154">
        <v>152</v>
      </c>
      <c r="L474" s="154">
        <v>1420</v>
      </c>
      <c r="M474" s="154">
        <v>209401</v>
      </c>
      <c r="N474" s="154">
        <v>52</v>
      </c>
      <c r="O474" s="154">
        <v>201</v>
      </c>
      <c r="P474" s="154">
        <v>1360</v>
      </c>
      <c r="Q474" s="154">
        <v>265493</v>
      </c>
      <c r="R474" s="154">
        <v>54</v>
      </c>
      <c r="S474" s="154">
        <v>237</v>
      </c>
      <c r="T474" s="154">
        <v>1800</v>
      </c>
      <c r="U474" s="154">
        <v>346758</v>
      </c>
      <c r="V474" s="154">
        <v>62</v>
      </c>
      <c r="W474" s="154">
        <v>275</v>
      </c>
      <c r="X474" s="154">
        <v>1560</v>
      </c>
      <c r="Y474" s="154">
        <v>382578</v>
      </c>
      <c r="Z474" s="154"/>
      <c r="AA474" s="154"/>
      <c r="AB474" s="154"/>
      <c r="AC474" s="154"/>
      <c r="AD474" s="154"/>
      <c r="AE474" s="154"/>
      <c r="AF474" s="154"/>
      <c r="AG474" s="154"/>
      <c r="AH474" s="154"/>
      <c r="AI474" s="154"/>
      <c r="AJ474" s="154"/>
      <c r="AK474" s="154"/>
      <c r="AL474" s="154"/>
      <c r="AM474" s="154"/>
      <c r="AN474" s="154"/>
      <c r="AO474" s="154"/>
    </row>
    <row r="475" spans="1:41" x14ac:dyDescent="0.2">
      <c r="A475" s="83">
        <v>36665</v>
      </c>
      <c r="B475" s="151"/>
      <c r="C475" s="151"/>
      <c r="D475" s="151"/>
      <c r="E475" s="151"/>
      <c r="F475" s="151">
        <v>3</v>
      </c>
      <c r="G475" s="151">
        <v>147</v>
      </c>
      <c r="H475" s="151">
        <v>1360</v>
      </c>
      <c r="I475" s="151">
        <v>191080</v>
      </c>
      <c r="J475" s="151"/>
      <c r="K475" s="151"/>
      <c r="L475" s="151"/>
      <c r="M475" s="151"/>
      <c r="N475" s="151">
        <v>20</v>
      </c>
      <c r="O475" s="151">
        <v>201</v>
      </c>
      <c r="P475" s="151">
        <v>1327</v>
      </c>
      <c r="Q475" s="151">
        <v>266660</v>
      </c>
      <c r="R475" s="151">
        <v>10</v>
      </c>
      <c r="S475" s="151">
        <v>234</v>
      </c>
      <c r="T475" s="151">
        <v>1295</v>
      </c>
      <c r="U475" s="151">
        <v>303030</v>
      </c>
      <c r="V475" s="151">
        <v>8</v>
      </c>
      <c r="W475" s="151">
        <v>274</v>
      </c>
      <c r="X475" s="151">
        <v>1270</v>
      </c>
      <c r="Y475" s="151">
        <v>347890</v>
      </c>
      <c r="Z475" s="151">
        <v>1</v>
      </c>
      <c r="AA475" s="151">
        <v>300</v>
      </c>
      <c r="AB475" s="151">
        <v>1280</v>
      </c>
      <c r="AC475" s="151">
        <v>384020</v>
      </c>
      <c r="AD475" s="151">
        <v>15</v>
      </c>
      <c r="AE475" s="151">
        <v>339</v>
      </c>
      <c r="AF475" s="151">
        <v>1295</v>
      </c>
      <c r="AG475" s="151">
        <v>439005</v>
      </c>
      <c r="AH475" s="151"/>
      <c r="AI475" s="151"/>
      <c r="AJ475" s="151"/>
      <c r="AK475" s="151"/>
      <c r="AL475" s="151"/>
      <c r="AM475" s="151"/>
      <c r="AN475" s="151"/>
      <c r="AO475" s="151"/>
    </row>
    <row r="476" spans="1:41" x14ac:dyDescent="0.2">
      <c r="A476" s="83">
        <v>36669</v>
      </c>
      <c r="B476" s="151">
        <v>8</v>
      </c>
      <c r="C476" s="151">
        <v>125</v>
      </c>
      <c r="D476" s="151">
        <v>1240</v>
      </c>
      <c r="E476" s="151">
        <v>151000</v>
      </c>
      <c r="F476" s="151">
        <v>15</v>
      </c>
      <c r="G476" s="151">
        <v>139</v>
      </c>
      <c r="H476" s="151">
        <v>1350</v>
      </c>
      <c r="I476" s="151">
        <v>180975</v>
      </c>
      <c r="J476" s="151"/>
      <c r="K476" s="151"/>
      <c r="L476" s="151"/>
      <c r="M476" s="151"/>
      <c r="N476" s="151">
        <v>41</v>
      </c>
      <c r="O476" s="151">
        <v>197</v>
      </c>
      <c r="P476" s="151">
        <v>1315</v>
      </c>
      <c r="Q476" s="151">
        <v>259055</v>
      </c>
      <c r="R476" s="151">
        <v>5</v>
      </c>
      <c r="S476" s="151">
        <v>248</v>
      </c>
      <c r="T476" s="151">
        <v>1560</v>
      </c>
      <c r="U476" s="151">
        <v>386880</v>
      </c>
      <c r="V476" s="151">
        <v>16</v>
      </c>
      <c r="W476" s="151">
        <v>277</v>
      </c>
      <c r="X476" s="151">
        <v>1440</v>
      </c>
      <c r="Y476" s="151">
        <v>398880</v>
      </c>
      <c r="Z476" s="151">
        <v>7</v>
      </c>
      <c r="AA476" s="151">
        <v>289</v>
      </c>
      <c r="AB476" s="151">
        <v>1305</v>
      </c>
      <c r="AC476" s="151">
        <v>376493</v>
      </c>
      <c r="AD476" s="151">
        <v>2</v>
      </c>
      <c r="AE476" s="151">
        <v>320</v>
      </c>
      <c r="AF476" s="151">
        <v>1290</v>
      </c>
      <c r="AG476" s="151">
        <v>412800</v>
      </c>
      <c r="AH476" s="151"/>
      <c r="AI476" s="151"/>
      <c r="AJ476" s="151"/>
      <c r="AK476" s="151"/>
      <c r="AL476" s="151"/>
      <c r="AM476" s="151"/>
      <c r="AN476" s="151"/>
      <c r="AO476" s="151"/>
    </row>
    <row r="477" spans="1:41" x14ac:dyDescent="0.2">
      <c r="A477" s="156">
        <v>36671</v>
      </c>
      <c r="B477" s="154"/>
      <c r="C477" s="154"/>
      <c r="D477" s="154"/>
      <c r="E477" s="154"/>
      <c r="F477" s="154">
        <v>16</v>
      </c>
      <c r="G477" s="154">
        <v>171</v>
      </c>
      <c r="H477" s="154">
        <v>1311</v>
      </c>
      <c r="I477" s="154">
        <v>224342</v>
      </c>
      <c r="J477" s="154">
        <v>107</v>
      </c>
      <c r="K477" s="154">
        <v>167</v>
      </c>
      <c r="L477" s="154">
        <v>1337</v>
      </c>
      <c r="M477" s="154">
        <v>223444</v>
      </c>
      <c r="N477" s="154"/>
      <c r="O477" s="154"/>
      <c r="P477" s="154"/>
      <c r="Q477" s="154"/>
      <c r="R477" s="154">
        <v>98</v>
      </c>
      <c r="S477" s="154">
        <v>245</v>
      </c>
      <c r="T477" s="154">
        <v>1320</v>
      </c>
      <c r="U477" s="154">
        <v>323818</v>
      </c>
      <c r="V477" s="154">
        <v>16</v>
      </c>
      <c r="W477" s="154">
        <v>282</v>
      </c>
      <c r="X477" s="154">
        <v>1309</v>
      </c>
      <c r="Y477" s="154">
        <v>369593</v>
      </c>
      <c r="Z477" s="154">
        <v>38</v>
      </c>
      <c r="AA477" s="154">
        <v>313</v>
      </c>
      <c r="AB477" s="154">
        <v>1420</v>
      </c>
      <c r="AC477" s="154">
        <v>445133</v>
      </c>
      <c r="AD477" s="154">
        <v>5</v>
      </c>
      <c r="AE477" s="154">
        <v>305</v>
      </c>
      <c r="AF477" s="154">
        <v>1280</v>
      </c>
      <c r="AG477" s="154">
        <v>390912</v>
      </c>
      <c r="AH477" s="154"/>
      <c r="AI477" s="154"/>
      <c r="AJ477" s="154"/>
      <c r="AK477" s="154"/>
      <c r="AL477" s="154"/>
      <c r="AM477" s="154"/>
      <c r="AN477" s="154"/>
      <c r="AO477" s="154"/>
    </row>
    <row r="478" spans="1:41" x14ac:dyDescent="0.2">
      <c r="A478" s="83">
        <v>36672</v>
      </c>
      <c r="B478" s="151"/>
      <c r="C478" s="151"/>
      <c r="D478" s="151"/>
      <c r="E478" s="151"/>
      <c r="F478" s="151"/>
      <c r="G478" s="151"/>
      <c r="H478" s="151"/>
      <c r="I478" s="151"/>
      <c r="J478" s="151">
        <v>23</v>
      </c>
      <c r="K478" s="151">
        <v>157</v>
      </c>
      <c r="L478" s="151">
        <v>1353</v>
      </c>
      <c r="M478" s="151">
        <v>212473</v>
      </c>
      <c r="N478" s="151">
        <v>22</v>
      </c>
      <c r="O478" s="151">
        <v>205</v>
      </c>
      <c r="P478" s="151">
        <v>1295</v>
      </c>
      <c r="Q478" s="151">
        <v>264828</v>
      </c>
      <c r="R478" s="151">
        <v>3</v>
      </c>
      <c r="S478" s="151">
        <v>222</v>
      </c>
      <c r="T478" s="151">
        <v>1290</v>
      </c>
      <c r="U478" s="151">
        <v>286380</v>
      </c>
      <c r="V478" s="151"/>
      <c r="W478" s="151"/>
      <c r="X478" s="151"/>
      <c r="Y478" s="151"/>
      <c r="Z478" s="151"/>
      <c r="AA478" s="151"/>
      <c r="AB478" s="151"/>
      <c r="AC478" s="151"/>
      <c r="AD478" s="151">
        <v>46</v>
      </c>
      <c r="AE478" s="151">
        <v>337</v>
      </c>
      <c r="AF478" s="151">
        <v>1240</v>
      </c>
      <c r="AG478" s="151">
        <v>417880</v>
      </c>
      <c r="AH478" s="151"/>
      <c r="AI478" s="151"/>
      <c r="AJ478" s="151"/>
      <c r="AK478" s="151"/>
      <c r="AL478" s="151"/>
      <c r="AM478" s="151"/>
      <c r="AN478" s="151"/>
      <c r="AO478" s="151"/>
    </row>
    <row r="479" spans="1:41" x14ac:dyDescent="0.2">
      <c r="A479" s="83">
        <v>36676</v>
      </c>
      <c r="B479" s="151"/>
      <c r="C479" s="151"/>
      <c r="D479" s="151"/>
      <c r="E479" s="151"/>
      <c r="F479" s="151">
        <v>9</v>
      </c>
      <c r="G479" s="151">
        <v>136</v>
      </c>
      <c r="H479" s="151">
        <v>1300</v>
      </c>
      <c r="I479" s="151">
        <v>176800</v>
      </c>
      <c r="J479" s="151">
        <v>5</v>
      </c>
      <c r="K479" s="151">
        <v>171</v>
      </c>
      <c r="L479" s="151">
        <v>1280</v>
      </c>
      <c r="M479" s="151">
        <v>218880</v>
      </c>
      <c r="N479" s="151">
        <v>12</v>
      </c>
      <c r="O479" s="151">
        <v>202</v>
      </c>
      <c r="P479" s="151">
        <v>1330</v>
      </c>
      <c r="Q479" s="151">
        <v>268660</v>
      </c>
      <c r="R479" s="151">
        <v>17</v>
      </c>
      <c r="S479" s="151">
        <v>240</v>
      </c>
      <c r="T479" s="151">
        <v>1247</v>
      </c>
      <c r="U479" s="151">
        <v>299200</v>
      </c>
      <c r="V479" s="151"/>
      <c r="W479" s="151"/>
      <c r="X479" s="151"/>
      <c r="Y479" s="151"/>
      <c r="Z479" s="151"/>
      <c r="AA479" s="151"/>
      <c r="AB479" s="151"/>
      <c r="AC479" s="151"/>
      <c r="AD479" s="151"/>
      <c r="AE479" s="151"/>
      <c r="AF479" s="151"/>
      <c r="AG479" s="151"/>
      <c r="AH479" s="151"/>
      <c r="AI479" s="151"/>
      <c r="AJ479" s="151"/>
      <c r="AK479" s="151"/>
      <c r="AL479" s="151"/>
      <c r="AM479" s="151"/>
      <c r="AN479" s="151"/>
      <c r="AO479" s="151"/>
    </row>
    <row r="480" spans="1:41" x14ac:dyDescent="0.2">
      <c r="A480" s="83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  <c r="AC480" s="151"/>
      <c r="AD480" s="151"/>
      <c r="AE480" s="151"/>
      <c r="AF480" s="151"/>
      <c r="AG480" s="151"/>
      <c r="AH480" s="151"/>
      <c r="AI480" s="151"/>
      <c r="AJ480" s="151"/>
      <c r="AK480" s="151"/>
      <c r="AL480" s="151"/>
      <c r="AM480" s="151"/>
      <c r="AN480" s="151"/>
      <c r="AO480" s="151"/>
    </row>
    <row r="481" spans="1:41" x14ac:dyDescent="0.2">
      <c r="A481" s="156">
        <v>36678</v>
      </c>
      <c r="B481" s="154"/>
      <c r="C481" s="154"/>
      <c r="D481" s="154"/>
      <c r="E481" s="154"/>
      <c r="F481" s="154">
        <v>7</v>
      </c>
      <c r="G481" s="154">
        <v>127</v>
      </c>
      <c r="H481" s="154">
        <v>1400</v>
      </c>
      <c r="I481" s="154">
        <v>175817</v>
      </c>
      <c r="J481" s="154">
        <v>47</v>
      </c>
      <c r="K481" s="154">
        <v>164</v>
      </c>
      <c r="L481" s="154">
        <v>1520</v>
      </c>
      <c r="M481" s="154">
        <v>237736</v>
      </c>
      <c r="N481" s="154">
        <v>74</v>
      </c>
      <c r="O481" s="154">
        <v>199</v>
      </c>
      <c r="P481" s="154">
        <v>1460</v>
      </c>
      <c r="Q481" s="154">
        <v>275623</v>
      </c>
      <c r="R481" s="154">
        <v>45</v>
      </c>
      <c r="S481" s="154">
        <v>241</v>
      </c>
      <c r="T481" s="154">
        <v>1420</v>
      </c>
      <c r="U481" s="154">
        <v>336903</v>
      </c>
      <c r="V481" s="154">
        <v>19</v>
      </c>
      <c r="W481" s="154">
        <v>271</v>
      </c>
      <c r="X481" s="154">
        <v>1460</v>
      </c>
      <c r="Y481" s="154">
        <v>390980</v>
      </c>
      <c r="Z481" s="154">
        <v>28</v>
      </c>
      <c r="AA481" s="154">
        <v>318</v>
      </c>
      <c r="AB481" s="154">
        <v>1440</v>
      </c>
      <c r="AC481" s="154">
        <v>452884</v>
      </c>
      <c r="AD481" s="154">
        <v>13</v>
      </c>
      <c r="AE481" s="154">
        <v>343</v>
      </c>
      <c r="AF481" s="154">
        <v>1410</v>
      </c>
      <c r="AG481" s="154">
        <v>483630</v>
      </c>
      <c r="AH481" s="154"/>
      <c r="AI481" s="154"/>
      <c r="AJ481" s="154"/>
      <c r="AK481" s="154"/>
      <c r="AL481" s="154"/>
      <c r="AM481" s="154"/>
      <c r="AN481" s="154"/>
      <c r="AO481" s="154"/>
    </row>
    <row r="482" spans="1:41" x14ac:dyDescent="0.2">
      <c r="A482" s="83">
        <v>36679</v>
      </c>
      <c r="B482" s="151">
        <v>4</v>
      </c>
      <c r="C482" s="151">
        <v>123</v>
      </c>
      <c r="D482" s="151">
        <v>1400</v>
      </c>
      <c r="E482" s="151">
        <v>172200</v>
      </c>
      <c r="F482" s="151">
        <v>8</v>
      </c>
      <c r="G482" s="151">
        <v>138</v>
      </c>
      <c r="H482" s="151">
        <v>1325</v>
      </c>
      <c r="I482" s="151">
        <v>182188</v>
      </c>
      <c r="J482" s="151"/>
      <c r="K482" s="151"/>
      <c r="L482" s="151"/>
      <c r="M482" s="151"/>
      <c r="N482" s="151">
        <v>8</v>
      </c>
      <c r="O482" s="151">
        <v>196</v>
      </c>
      <c r="P482" s="151">
        <v>1355</v>
      </c>
      <c r="Q482" s="151">
        <v>265680</v>
      </c>
      <c r="R482" s="151">
        <v>4</v>
      </c>
      <c r="S482" s="151">
        <v>234</v>
      </c>
      <c r="T482" s="151">
        <v>1360</v>
      </c>
      <c r="U482" s="151">
        <v>318240</v>
      </c>
      <c r="V482" s="151"/>
      <c r="W482" s="151"/>
      <c r="X482" s="151"/>
      <c r="Y482" s="151"/>
      <c r="Z482" s="151">
        <v>2</v>
      </c>
      <c r="AA482" s="151">
        <v>293</v>
      </c>
      <c r="AB482" s="151">
        <v>1370</v>
      </c>
      <c r="AC482" s="151">
        <v>401410</v>
      </c>
      <c r="AD482" s="151">
        <v>3</v>
      </c>
      <c r="AE482" s="151">
        <v>341</v>
      </c>
      <c r="AF482" s="151">
        <v>1250</v>
      </c>
      <c r="AG482" s="151">
        <v>426250</v>
      </c>
      <c r="AH482" s="151">
        <v>1</v>
      </c>
      <c r="AI482" s="151">
        <v>362</v>
      </c>
      <c r="AJ482" s="151">
        <v>1340</v>
      </c>
      <c r="AK482" s="151">
        <v>485080</v>
      </c>
      <c r="AL482" s="151"/>
      <c r="AM482" s="151"/>
      <c r="AN482" s="151"/>
      <c r="AO482" s="151"/>
    </row>
    <row r="483" spans="1:41" x14ac:dyDescent="0.2">
      <c r="A483" s="83">
        <v>36683</v>
      </c>
      <c r="B483" s="151"/>
      <c r="C483" s="151"/>
      <c r="D483" s="151"/>
      <c r="E483" s="151"/>
      <c r="F483" s="151"/>
      <c r="G483" s="151"/>
      <c r="H483" s="151"/>
      <c r="I483" s="151"/>
      <c r="J483" s="151">
        <v>23</v>
      </c>
      <c r="K483" s="151">
        <v>155</v>
      </c>
      <c r="L483" s="151">
        <v>1360</v>
      </c>
      <c r="M483" s="151">
        <v>210800</v>
      </c>
      <c r="N483" s="151">
        <v>19</v>
      </c>
      <c r="O483" s="151">
        <v>191</v>
      </c>
      <c r="P483" s="151">
        <v>1285</v>
      </c>
      <c r="Q483" s="151">
        <v>245435</v>
      </c>
      <c r="R483" s="151">
        <v>10</v>
      </c>
      <c r="S483" s="151">
        <v>164</v>
      </c>
      <c r="T483" s="151">
        <v>1240</v>
      </c>
      <c r="U483" s="151">
        <v>203360</v>
      </c>
      <c r="V483" s="151"/>
      <c r="W483" s="151"/>
      <c r="X483" s="151"/>
      <c r="Y483" s="151"/>
      <c r="Z483" s="151"/>
      <c r="AA483" s="151"/>
      <c r="AB483" s="151"/>
      <c r="AC483" s="151"/>
      <c r="AD483" s="151">
        <v>5</v>
      </c>
      <c r="AE483" s="151">
        <v>332</v>
      </c>
      <c r="AF483" s="151">
        <v>1340</v>
      </c>
      <c r="AG483" s="151">
        <v>444880</v>
      </c>
      <c r="AH483" s="151"/>
      <c r="AI483" s="151"/>
      <c r="AJ483" s="151"/>
      <c r="AK483" s="151"/>
      <c r="AL483" s="151"/>
      <c r="AM483" s="151"/>
      <c r="AN483" s="151"/>
      <c r="AO483" s="151"/>
    </row>
    <row r="484" spans="1:41" x14ac:dyDescent="0.2">
      <c r="A484" s="156">
        <v>36685</v>
      </c>
      <c r="B484" s="154">
        <v>38</v>
      </c>
      <c r="C484" s="154">
        <v>95</v>
      </c>
      <c r="D484" s="154">
        <v>2000</v>
      </c>
      <c r="E484" s="154">
        <v>190526</v>
      </c>
      <c r="F484" s="154">
        <v>26</v>
      </c>
      <c r="G484" s="154">
        <v>132</v>
      </c>
      <c r="H484" s="154">
        <v>1440</v>
      </c>
      <c r="I484" s="154">
        <v>186251</v>
      </c>
      <c r="J484" s="154">
        <v>127</v>
      </c>
      <c r="K484" s="154">
        <v>162</v>
      </c>
      <c r="L484" s="154">
        <v>1540</v>
      </c>
      <c r="M484" s="154">
        <v>238686</v>
      </c>
      <c r="N484" s="154">
        <v>12</v>
      </c>
      <c r="O484" s="154">
        <v>193</v>
      </c>
      <c r="P484" s="154">
        <v>1380</v>
      </c>
      <c r="Q484" s="154">
        <v>257585</v>
      </c>
      <c r="R484" s="154">
        <v>52</v>
      </c>
      <c r="S484" s="154">
        <v>233</v>
      </c>
      <c r="T484" s="154">
        <v>1380</v>
      </c>
      <c r="U484" s="154">
        <v>318499</v>
      </c>
      <c r="V484" s="154">
        <v>48</v>
      </c>
      <c r="W484" s="154">
        <v>280</v>
      </c>
      <c r="X484" s="154">
        <v>1380</v>
      </c>
      <c r="Y484" s="154">
        <v>378525</v>
      </c>
      <c r="Z484" s="154">
        <v>52</v>
      </c>
      <c r="AA484" s="154">
        <v>318</v>
      </c>
      <c r="AB484" s="154">
        <v>1420</v>
      </c>
      <c r="AC484" s="154">
        <v>438603</v>
      </c>
      <c r="AD484" s="154">
        <v>12</v>
      </c>
      <c r="AE484" s="154">
        <v>346</v>
      </c>
      <c r="AF484" s="154">
        <v>1420</v>
      </c>
      <c r="AG484" s="154">
        <v>490847</v>
      </c>
      <c r="AH484" s="154">
        <v>16</v>
      </c>
      <c r="AI484" s="154">
        <v>412</v>
      </c>
      <c r="AJ484" s="154">
        <v>1433</v>
      </c>
      <c r="AK484" s="154">
        <v>590832</v>
      </c>
      <c r="AL484" s="154"/>
      <c r="AM484" s="154"/>
      <c r="AN484" s="154"/>
      <c r="AO484" s="154"/>
    </row>
    <row r="485" spans="1:41" x14ac:dyDescent="0.2">
      <c r="A485" s="83">
        <v>36686</v>
      </c>
      <c r="B485" s="151">
        <v>3</v>
      </c>
      <c r="C485" s="151">
        <v>109</v>
      </c>
      <c r="D485" s="151">
        <v>1390</v>
      </c>
      <c r="E485" s="151">
        <v>151510</v>
      </c>
      <c r="F485" s="151">
        <v>3</v>
      </c>
      <c r="G485" s="151">
        <v>149</v>
      </c>
      <c r="H485" s="151">
        <v>1350</v>
      </c>
      <c r="I485" s="151">
        <v>201150</v>
      </c>
      <c r="J485" s="151">
        <v>4</v>
      </c>
      <c r="K485" s="151">
        <v>159</v>
      </c>
      <c r="L485" s="151">
        <v>1360</v>
      </c>
      <c r="M485" s="151">
        <v>216240</v>
      </c>
      <c r="N485" s="151">
        <v>21</v>
      </c>
      <c r="O485" s="151">
        <v>207</v>
      </c>
      <c r="P485" s="151">
        <v>1320</v>
      </c>
      <c r="Q485" s="151">
        <v>271170</v>
      </c>
      <c r="R485" s="151">
        <v>6</v>
      </c>
      <c r="S485" s="151">
        <v>245</v>
      </c>
      <c r="T485" s="151">
        <v>1330</v>
      </c>
      <c r="U485" s="151">
        <v>325850</v>
      </c>
      <c r="V485" s="151"/>
      <c r="W485" s="151"/>
      <c r="X485" s="151"/>
      <c r="Y485" s="151"/>
      <c r="Z485" s="151">
        <v>2</v>
      </c>
      <c r="AA485" s="151">
        <v>303</v>
      </c>
      <c r="AB485" s="151">
        <v>1275</v>
      </c>
      <c r="AC485" s="151">
        <v>386325</v>
      </c>
      <c r="AD485" s="151"/>
      <c r="AE485" s="151"/>
      <c r="AF485" s="151"/>
      <c r="AG485" s="151"/>
      <c r="AH485" s="151"/>
      <c r="AI485" s="151"/>
      <c r="AJ485" s="151"/>
      <c r="AK485" s="151"/>
      <c r="AL485" s="151"/>
      <c r="AM485" s="151"/>
      <c r="AN485" s="151"/>
      <c r="AO485" s="151"/>
    </row>
    <row r="486" spans="1:41" x14ac:dyDescent="0.2">
      <c r="A486" s="83">
        <v>36690</v>
      </c>
      <c r="B486" s="151"/>
      <c r="C486" s="151"/>
      <c r="D486" s="151"/>
      <c r="E486" s="151"/>
      <c r="F486" s="151"/>
      <c r="G486" s="151"/>
      <c r="H486" s="151"/>
      <c r="I486" s="151"/>
      <c r="J486" s="151">
        <v>16</v>
      </c>
      <c r="K486" s="151">
        <v>169</v>
      </c>
      <c r="L486" s="151">
        <v>1760</v>
      </c>
      <c r="M486" s="151">
        <v>297440</v>
      </c>
      <c r="N486" s="151">
        <v>33</v>
      </c>
      <c r="O486" s="151">
        <v>210</v>
      </c>
      <c r="P486" s="151">
        <v>1300</v>
      </c>
      <c r="Q486" s="151">
        <v>273000</v>
      </c>
      <c r="R486" s="151">
        <v>43</v>
      </c>
      <c r="S486" s="151">
        <v>227</v>
      </c>
      <c r="T486" s="151">
        <v>1325</v>
      </c>
      <c r="U486" s="151">
        <v>301106</v>
      </c>
      <c r="V486" s="151">
        <v>75</v>
      </c>
      <c r="W486" s="151">
        <v>263</v>
      </c>
      <c r="X486" s="151">
        <v>1394</v>
      </c>
      <c r="Y486" s="151">
        <v>366901</v>
      </c>
      <c r="Z486" s="151">
        <v>21</v>
      </c>
      <c r="AA486" s="151">
        <v>308</v>
      </c>
      <c r="AB486" s="151">
        <v>1385</v>
      </c>
      <c r="AC486" s="151">
        <v>426580</v>
      </c>
      <c r="AD486" s="151">
        <v>5</v>
      </c>
      <c r="AE486" s="151">
        <v>323</v>
      </c>
      <c r="AF486" s="151">
        <v>1260</v>
      </c>
      <c r="AG486" s="151">
        <v>406980</v>
      </c>
      <c r="AH486" s="151"/>
      <c r="AI486" s="151"/>
      <c r="AJ486" s="151"/>
      <c r="AK486" s="151"/>
      <c r="AL486" s="151"/>
      <c r="AM486" s="151"/>
      <c r="AN486" s="151"/>
      <c r="AO486" s="151"/>
    </row>
    <row r="487" spans="1:41" x14ac:dyDescent="0.2">
      <c r="A487" s="156">
        <v>36692</v>
      </c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  <c r="X487" s="154"/>
      <c r="Y487" s="154"/>
      <c r="Z487" s="154"/>
      <c r="AA487" s="154"/>
      <c r="AB487" s="154"/>
      <c r="AC487" s="154"/>
      <c r="AD487" s="154"/>
      <c r="AE487" s="154"/>
      <c r="AF487" s="154"/>
      <c r="AG487" s="154"/>
      <c r="AH487" s="154"/>
      <c r="AI487" s="154"/>
      <c r="AJ487" s="154"/>
      <c r="AK487" s="154"/>
      <c r="AL487" s="154"/>
      <c r="AM487" s="154"/>
      <c r="AN487" s="154"/>
      <c r="AO487" s="154"/>
    </row>
    <row r="488" spans="1:41" x14ac:dyDescent="0.2">
      <c r="A488" s="156">
        <v>36693</v>
      </c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  <c r="AA488" s="154"/>
      <c r="AB488" s="154"/>
      <c r="AC488" s="154"/>
      <c r="AD488" s="154"/>
      <c r="AE488" s="154"/>
      <c r="AF488" s="154"/>
      <c r="AG488" s="154"/>
      <c r="AH488" s="154"/>
      <c r="AI488" s="154"/>
      <c r="AJ488" s="154"/>
      <c r="AK488" s="154"/>
      <c r="AL488" s="154"/>
      <c r="AM488" s="154"/>
      <c r="AN488" s="154"/>
      <c r="AO488" s="154"/>
    </row>
    <row r="489" spans="1:41" x14ac:dyDescent="0.2">
      <c r="A489" s="83">
        <v>36697</v>
      </c>
      <c r="B489" s="151"/>
      <c r="C489" s="151"/>
      <c r="D489" s="151"/>
      <c r="E489" s="151"/>
      <c r="F489" s="151"/>
      <c r="G489" s="151"/>
      <c r="H489" s="151"/>
      <c r="I489" s="151"/>
      <c r="J489" s="151">
        <v>13</v>
      </c>
      <c r="K489" s="151">
        <v>176</v>
      </c>
      <c r="L489" s="151">
        <v>1360</v>
      </c>
      <c r="M489" s="151">
        <v>239360</v>
      </c>
      <c r="N489" s="151">
        <v>3</v>
      </c>
      <c r="O489" s="151">
        <v>187</v>
      </c>
      <c r="P489" s="151">
        <v>1330</v>
      </c>
      <c r="Q489" s="151">
        <v>248710</v>
      </c>
      <c r="R489" s="151"/>
      <c r="S489" s="151"/>
      <c r="T489" s="151"/>
      <c r="U489" s="151"/>
      <c r="V489" s="151"/>
      <c r="W489" s="151"/>
      <c r="X489" s="151"/>
      <c r="Y489" s="151"/>
      <c r="Z489" s="151">
        <v>21</v>
      </c>
      <c r="AA489" s="151">
        <v>302</v>
      </c>
      <c r="AB489" s="151">
        <v>1390</v>
      </c>
      <c r="AC489" s="151">
        <v>419780</v>
      </c>
      <c r="AD489" s="151"/>
      <c r="AE489" s="151"/>
      <c r="AF489" s="151"/>
      <c r="AG489" s="151"/>
      <c r="AH489" s="151"/>
      <c r="AI489" s="151"/>
      <c r="AJ489" s="151"/>
      <c r="AK489" s="151"/>
      <c r="AL489" s="151"/>
      <c r="AM489" s="151"/>
      <c r="AN489" s="151"/>
      <c r="AO489" s="151"/>
    </row>
    <row r="490" spans="1:41" x14ac:dyDescent="0.2">
      <c r="A490" s="156">
        <v>36699</v>
      </c>
      <c r="B490" s="154">
        <v>1</v>
      </c>
      <c r="C490" s="154">
        <v>86</v>
      </c>
      <c r="D490" s="154">
        <v>1300</v>
      </c>
      <c r="E490" s="154">
        <v>111800</v>
      </c>
      <c r="F490" s="154">
        <v>10</v>
      </c>
      <c r="G490" s="154">
        <v>135</v>
      </c>
      <c r="H490" s="154">
        <v>1440</v>
      </c>
      <c r="I490" s="154">
        <v>182424</v>
      </c>
      <c r="J490" s="154">
        <v>70</v>
      </c>
      <c r="K490" s="154">
        <v>161</v>
      </c>
      <c r="L490" s="154">
        <v>1420</v>
      </c>
      <c r="M490" s="154">
        <v>220078</v>
      </c>
      <c r="N490" s="154">
        <v>43</v>
      </c>
      <c r="O490" s="154">
        <v>199</v>
      </c>
      <c r="P490" s="154">
        <v>1400</v>
      </c>
      <c r="Q490" s="154">
        <v>278063</v>
      </c>
      <c r="R490" s="154">
        <v>2</v>
      </c>
      <c r="S490" s="154">
        <v>238</v>
      </c>
      <c r="T490" s="154">
        <v>1300</v>
      </c>
      <c r="U490" s="154">
        <v>301820</v>
      </c>
      <c r="V490" s="154">
        <v>68</v>
      </c>
      <c r="W490" s="154">
        <v>272</v>
      </c>
      <c r="X490" s="154">
        <v>1380</v>
      </c>
      <c r="Y490" s="154">
        <v>364770</v>
      </c>
      <c r="Z490" s="154">
        <v>31</v>
      </c>
      <c r="AA490" s="154">
        <v>312</v>
      </c>
      <c r="AB490" s="154">
        <v>1390</v>
      </c>
      <c r="AC490" s="154">
        <v>424567</v>
      </c>
      <c r="AD490" s="154"/>
      <c r="AE490" s="154"/>
      <c r="AF490" s="154"/>
      <c r="AG490" s="154"/>
      <c r="AH490" s="154"/>
      <c r="AI490" s="154"/>
      <c r="AJ490" s="154"/>
      <c r="AK490" s="154"/>
      <c r="AL490" s="154"/>
      <c r="AM490" s="154"/>
      <c r="AN490" s="154"/>
      <c r="AO490" s="154"/>
    </row>
    <row r="491" spans="1:41" x14ac:dyDescent="0.2">
      <c r="A491" s="83">
        <v>36700</v>
      </c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>
        <v>25</v>
      </c>
      <c r="O491" s="151">
        <v>195</v>
      </c>
      <c r="P491" s="151">
        <v>1337</v>
      </c>
      <c r="Q491" s="151">
        <v>261096</v>
      </c>
      <c r="R491" s="151"/>
      <c r="S491" s="151"/>
      <c r="T491" s="151"/>
      <c r="U491" s="151"/>
      <c r="V491" s="151">
        <v>3</v>
      </c>
      <c r="W491" s="151">
        <v>263</v>
      </c>
      <c r="X491" s="151">
        <v>1340</v>
      </c>
      <c r="Y491" s="151">
        <v>352420</v>
      </c>
      <c r="Z491" s="151">
        <v>4</v>
      </c>
      <c r="AA491" s="151">
        <v>303</v>
      </c>
      <c r="AB491" s="151">
        <v>1320</v>
      </c>
      <c r="AC491" s="151">
        <v>399960</v>
      </c>
      <c r="AD491" s="151"/>
      <c r="AE491" s="151"/>
      <c r="AF491" s="151"/>
      <c r="AG491" s="151"/>
      <c r="AH491" s="151"/>
      <c r="AI491" s="151"/>
      <c r="AJ491" s="151"/>
      <c r="AK491" s="151"/>
      <c r="AL491" s="151"/>
      <c r="AM491" s="151"/>
      <c r="AN491" s="151"/>
      <c r="AO491" s="151"/>
    </row>
    <row r="492" spans="1:41" x14ac:dyDescent="0.2">
      <c r="A492" s="83">
        <v>36704</v>
      </c>
      <c r="B492" s="151"/>
      <c r="C492" s="151"/>
      <c r="D492" s="151"/>
      <c r="E492" s="151"/>
      <c r="F492" s="151">
        <v>17</v>
      </c>
      <c r="G492" s="151">
        <v>149</v>
      </c>
      <c r="H492" s="151">
        <v>1335</v>
      </c>
      <c r="I492" s="151">
        <v>198915</v>
      </c>
      <c r="J492" s="151">
        <v>16</v>
      </c>
      <c r="K492" s="151">
        <v>164</v>
      </c>
      <c r="L492" s="151">
        <v>1360</v>
      </c>
      <c r="M492" s="151">
        <v>222360</v>
      </c>
      <c r="N492" s="151">
        <v>4</v>
      </c>
      <c r="O492" s="151">
        <v>213</v>
      </c>
      <c r="P492" s="151">
        <v>1320</v>
      </c>
      <c r="Q492" s="151">
        <v>281160</v>
      </c>
      <c r="R492" s="151">
        <v>15</v>
      </c>
      <c r="S492" s="151">
        <v>227</v>
      </c>
      <c r="T492" s="151">
        <v>1330</v>
      </c>
      <c r="U492" s="151">
        <v>301910</v>
      </c>
      <c r="V492" s="151">
        <v>23</v>
      </c>
      <c r="W492" s="151">
        <v>253</v>
      </c>
      <c r="X492" s="151">
        <v>1390</v>
      </c>
      <c r="Y492" s="151">
        <v>351670</v>
      </c>
      <c r="Z492" s="151">
        <v>18</v>
      </c>
      <c r="AA492" s="151">
        <v>292</v>
      </c>
      <c r="AB492" s="151">
        <v>1280</v>
      </c>
      <c r="AC492" s="151">
        <v>373760</v>
      </c>
      <c r="AD492" s="151"/>
      <c r="AE492" s="151"/>
      <c r="AF492" s="151"/>
      <c r="AG492" s="151"/>
      <c r="AH492" s="151"/>
      <c r="AI492" s="151"/>
      <c r="AJ492" s="151"/>
      <c r="AK492" s="151"/>
      <c r="AL492" s="151"/>
      <c r="AM492" s="151"/>
      <c r="AN492" s="151"/>
      <c r="AO492" s="151"/>
    </row>
    <row r="493" spans="1:41" x14ac:dyDescent="0.2">
      <c r="A493" s="156">
        <v>36706</v>
      </c>
      <c r="B493" s="154">
        <v>45</v>
      </c>
      <c r="C493" s="154">
        <v>83</v>
      </c>
      <c r="D493" s="154">
        <v>1300</v>
      </c>
      <c r="E493" s="154">
        <v>107813</v>
      </c>
      <c r="F493" s="154">
        <v>15</v>
      </c>
      <c r="G493" s="154">
        <v>118</v>
      </c>
      <c r="H493" s="154">
        <v>1327</v>
      </c>
      <c r="I493" s="154">
        <v>156096</v>
      </c>
      <c r="J493" s="154">
        <v>44</v>
      </c>
      <c r="K493" s="154">
        <v>165</v>
      </c>
      <c r="L493" s="154">
        <v>1412</v>
      </c>
      <c r="M493" s="154">
        <v>232384</v>
      </c>
      <c r="N493" s="154">
        <v>25</v>
      </c>
      <c r="O493" s="154">
        <v>197</v>
      </c>
      <c r="P493" s="154">
        <v>1358</v>
      </c>
      <c r="Q493" s="154">
        <v>267778</v>
      </c>
      <c r="R493" s="154">
        <v>5</v>
      </c>
      <c r="S493" s="154">
        <v>223</v>
      </c>
      <c r="T493" s="154">
        <v>1290</v>
      </c>
      <c r="U493" s="154">
        <v>287928</v>
      </c>
      <c r="V493" s="154">
        <v>4</v>
      </c>
      <c r="W493" s="154">
        <v>276</v>
      </c>
      <c r="X493" s="154">
        <v>1277</v>
      </c>
      <c r="Y493" s="154">
        <v>352240</v>
      </c>
      <c r="Z493" s="154"/>
      <c r="AA493" s="154"/>
      <c r="AB493" s="154"/>
      <c r="AC493" s="154"/>
      <c r="AD493" s="154">
        <v>14</v>
      </c>
      <c r="AE493" s="154">
        <v>345</v>
      </c>
      <c r="AF493" s="154">
        <v>1390</v>
      </c>
      <c r="AG493" s="154">
        <v>479848</v>
      </c>
      <c r="AH493" s="154"/>
      <c r="AI493" s="154"/>
      <c r="AJ493" s="154"/>
      <c r="AK493" s="154"/>
      <c r="AL493" s="154"/>
      <c r="AM493" s="154"/>
      <c r="AN493" s="154"/>
      <c r="AO493" s="154"/>
    </row>
    <row r="494" spans="1:41" x14ac:dyDescent="0.2">
      <c r="A494" s="83">
        <v>36707</v>
      </c>
      <c r="B494" s="151">
        <v>5</v>
      </c>
      <c r="C494" s="151">
        <v>114</v>
      </c>
      <c r="D494" s="151">
        <v>1490</v>
      </c>
      <c r="E494" s="151">
        <v>169860</v>
      </c>
      <c r="F494" s="151"/>
      <c r="G494" s="151"/>
      <c r="H494" s="151"/>
      <c r="I494" s="151"/>
      <c r="J494" s="151">
        <v>65</v>
      </c>
      <c r="K494" s="151">
        <v>158</v>
      </c>
      <c r="L494" s="151">
        <v>1364</v>
      </c>
      <c r="M494" s="151">
        <v>215785</v>
      </c>
      <c r="N494" s="151">
        <v>22</v>
      </c>
      <c r="O494" s="151">
        <v>187</v>
      </c>
      <c r="P494" s="151">
        <v>1400</v>
      </c>
      <c r="Q494" s="151">
        <v>261800</v>
      </c>
      <c r="R494" s="151"/>
      <c r="S494" s="151"/>
      <c r="T494" s="151"/>
      <c r="U494" s="151"/>
      <c r="V494" s="151"/>
      <c r="W494" s="151"/>
      <c r="X494" s="151"/>
      <c r="Y494" s="151"/>
      <c r="Z494" s="151">
        <v>25</v>
      </c>
      <c r="AA494" s="151">
        <v>291</v>
      </c>
      <c r="AB494" s="151">
        <v>1350</v>
      </c>
      <c r="AC494" s="151">
        <v>392850</v>
      </c>
      <c r="AD494" s="151"/>
      <c r="AE494" s="151"/>
      <c r="AF494" s="151"/>
      <c r="AG494" s="151"/>
      <c r="AH494" s="151"/>
      <c r="AI494" s="151"/>
      <c r="AJ494" s="151"/>
      <c r="AK494" s="151"/>
      <c r="AL494" s="151"/>
      <c r="AM494" s="151"/>
      <c r="AN494" s="151"/>
      <c r="AO494" s="151"/>
    </row>
    <row r="495" spans="1:41" x14ac:dyDescent="0.2">
      <c r="A495" s="83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  <c r="AC495" s="151"/>
      <c r="AD495" s="151"/>
      <c r="AE495" s="151"/>
      <c r="AF495" s="151"/>
      <c r="AG495" s="151"/>
      <c r="AH495" s="151"/>
      <c r="AI495" s="151"/>
      <c r="AJ495" s="151"/>
      <c r="AK495" s="151"/>
      <c r="AL495" s="151"/>
      <c r="AM495" s="151"/>
      <c r="AN495" s="151"/>
      <c r="AO495" s="151"/>
    </row>
    <row r="496" spans="1:41" x14ac:dyDescent="0.2">
      <c r="A496" s="83">
        <v>36711</v>
      </c>
      <c r="B496" s="151">
        <v>5</v>
      </c>
      <c r="C496" s="151">
        <v>118</v>
      </c>
      <c r="D496" s="151">
        <v>1390</v>
      </c>
      <c r="E496" s="151">
        <v>164020</v>
      </c>
      <c r="F496" s="151"/>
      <c r="G496" s="151"/>
      <c r="H496" s="151"/>
      <c r="I496" s="151"/>
      <c r="J496" s="151">
        <v>46</v>
      </c>
      <c r="K496" s="151">
        <v>159</v>
      </c>
      <c r="L496" s="151">
        <v>1383</v>
      </c>
      <c r="M496" s="151">
        <v>220411</v>
      </c>
      <c r="N496" s="151">
        <v>25</v>
      </c>
      <c r="O496" s="151">
        <v>191</v>
      </c>
      <c r="P496" s="151">
        <v>1410</v>
      </c>
      <c r="Q496" s="151">
        <v>269310</v>
      </c>
      <c r="R496" s="151">
        <v>29</v>
      </c>
      <c r="S496" s="151">
        <v>236</v>
      </c>
      <c r="T496" s="151">
        <v>1357</v>
      </c>
      <c r="U496" s="151">
        <v>319271</v>
      </c>
      <c r="V496" s="151">
        <v>7</v>
      </c>
      <c r="W496" s="151">
        <v>258</v>
      </c>
      <c r="X496" s="151">
        <v>1365</v>
      </c>
      <c r="Y496" s="151">
        <v>351488</v>
      </c>
      <c r="Z496" s="151">
        <v>20</v>
      </c>
      <c r="AA496" s="151">
        <v>290</v>
      </c>
      <c r="AB496" s="151">
        <v>1410</v>
      </c>
      <c r="AC496" s="151">
        <v>408900</v>
      </c>
      <c r="AD496" s="151">
        <v>16</v>
      </c>
      <c r="AE496" s="151">
        <v>333</v>
      </c>
      <c r="AF496" s="151">
        <v>1310</v>
      </c>
      <c r="AG496" s="151">
        <v>436230</v>
      </c>
      <c r="AH496" s="151"/>
      <c r="AI496" s="151"/>
      <c r="AJ496" s="151"/>
      <c r="AK496" s="151"/>
      <c r="AL496" s="151"/>
      <c r="AM496" s="151"/>
      <c r="AN496" s="151"/>
      <c r="AO496" s="151"/>
    </row>
    <row r="497" spans="1:41" x14ac:dyDescent="0.2">
      <c r="A497" s="156">
        <v>36713</v>
      </c>
      <c r="B497" s="154">
        <v>2</v>
      </c>
      <c r="C497" s="154">
        <v>100</v>
      </c>
      <c r="D497" s="154">
        <v>1500</v>
      </c>
      <c r="E497" s="154">
        <v>150000</v>
      </c>
      <c r="F497" s="154">
        <v>53</v>
      </c>
      <c r="G497" s="154">
        <v>127</v>
      </c>
      <c r="H497" s="154">
        <v>1479</v>
      </c>
      <c r="I497" s="154">
        <v>188091</v>
      </c>
      <c r="J497" s="154">
        <v>60</v>
      </c>
      <c r="K497" s="154">
        <v>162</v>
      </c>
      <c r="L497" s="154">
        <v>1445</v>
      </c>
      <c r="M497" s="154">
        <v>233697</v>
      </c>
      <c r="N497" s="154">
        <v>39</v>
      </c>
      <c r="O497" s="154">
        <v>191</v>
      </c>
      <c r="P497" s="154">
        <v>1328</v>
      </c>
      <c r="Q497" s="154">
        <v>253953</v>
      </c>
      <c r="R497" s="154">
        <v>24</v>
      </c>
      <c r="S497" s="154">
        <v>234</v>
      </c>
      <c r="T497" s="154">
        <v>1338</v>
      </c>
      <c r="U497" s="154">
        <v>312515</v>
      </c>
      <c r="V497" s="154">
        <v>84</v>
      </c>
      <c r="W497" s="154">
        <v>286</v>
      </c>
      <c r="X497" s="154">
        <v>1318</v>
      </c>
      <c r="Y497" s="154">
        <v>376546</v>
      </c>
      <c r="Z497" s="154">
        <v>45</v>
      </c>
      <c r="AA497" s="154">
        <v>316</v>
      </c>
      <c r="AB497" s="154">
        <v>1303</v>
      </c>
      <c r="AC497" s="154">
        <v>411238</v>
      </c>
      <c r="AD497" s="154"/>
      <c r="AE497" s="154"/>
      <c r="AF497" s="154"/>
      <c r="AG497" s="154"/>
      <c r="AH497" s="154"/>
      <c r="AI497" s="154"/>
      <c r="AJ497" s="154"/>
      <c r="AK497" s="154"/>
      <c r="AL497" s="154"/>
      <c r="AM497" s="154"/>
      <c r="AN497" s="154"/>
      <c r="AO497" s="154"/>
    </row>
    <row r="498" spans="1:41" x14ac:dyDescent="0.2">
      <c r="A498" s="83">
        <v>36714</v>
      </c>
      <c r="B498" s="151"/>
      <c r="C498" s="151"/>
      <c r="D498" s="151"/>
      <c r="E498" s="151"/>
      <c r="F498" s="151">
        <v>9</v>
      </c>
      <c r="G498" s="151">
        <v>134</v>
      </c>
      <c r="H498" s="151">
        <v>1320</v>
      </c>
      <c r="I498" s="151">
        <v>176880</v>
      </c>
      <c r="J498" s="151">
        <v>18</v>
      </c>
      <c r="K498" s="151">
        <v>157</v>
      </c>
      <c r="L498" s="151">
        <v>1350</v>
      </c>
      <c r="M498" s="151">
        <v>211950</v>
      </c>
      <c r="N498" s="151">
        <v>47</v>
      </c>
      <c r="O498" s="151">
        <v>182</v>
      </c>
      <c r="P498" s="151">
        <v>1377</v>
      </c>
      <c r="Q498" s="151">
        <v>250553</v>
      </c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  <c r="AC498" s="151"/>
      <c r="AD498" s="151"/>
      <c r="AE498" s="151"/>
      <c r="AF498" s="151"/>
      <c r="AG498" s="151"/>
      <c r="AH498" s="151"/>
      <c r="AI498" s="151"/>
      <c r="AJ498" s="151"/>
      <c r="AK498" s="151"/>
      <c r="AL498" s="151"/>
      <c r="AM498" s="151"/>
      <c r="AN498" s="151"/>
      <c r="AO498" s="151"/>
    </row>
    <row r="499" spans="1:41" x14ac:dyDescent="0.2">
      <c r="A499" s="83">
        <v>36718</v>
      </c>
      <c r="B499" s="151"/>
      <c r="C499" s="151"/>
      <c r="D499" s="151"/>
      <c r="E499" s="151"/>
      <c r="F499" s="151"/>
      <c r="G499" s="151"/>
      <c r="H499" s="151"/>
      <c r="I499" s="151"/>
      <c r="J499" s="151">
        <v>23</v>
      </c>
      <c r="K499" s="151">
        <v>170</v>
      </c>
      <c r="L499" s="151">
        <v>1385</v>
      </c>
      <c r="M499" s="151">
        <v>234758</v>
      </c>
      <c r="N499" s="151">
        <v>11</v>
      </c>
      <c r="O499" s="151">
        <v>260</v>
      </c>
      <c r="P499" s="151">
        <v>1390</v>
      </c>
      <c r="Q499" s="151">
        <v>361400</v>
      </c>
      <c r="R499" s="151">
        <v>8</v>
      </c>
      <c r="S499" s="151">
        <v>226</v>
      </c>
      <c r="T499" s="151">
        <v>1260</v>
      </c>
      <c r="U499" s="151">
        <v>284760</v>
      </c>
      <c r="V499" s="151"/>
      <c r="W499" s="151"/>
      <c r="X499" s="151"/>
      <c r="Y499" s="151"/>
      <c r="Z499" s="151"/>
      <c r="AA499" s="151"/>
      <c r="AB499" s="151"/>
      <c r="AC499" s="151"/>
      <c r="AD499" s="151">
        <v>20</v>
      </c>
      <c r="AE499" s="151">
        <v>335</v>
      </c>
      <c r="AF499" s="151">
        <v>1223</v>
      </c>
      <c r="AG499" s="151">
        <v>409409</v>
      </c>
      <c r="AH499" s="151">
        <v>16</v>
      </c>
      <c r="AI499" s="151">
        <v>376</v>
      </c>
      <c r="AJ499" s="151">
        <v>1510</v>
      </c>
      <c r="AK499" s="151">
        <v>567760</v>
      </c>
      <c r="AL499" s="151"/>
      <c r="AM499" s="151"/>
      <c r="AN499" s="151"/>
      <c r="AO499" s="151"/>
    </row>
    <row r="500" spans="1:41" x14ac:dyDescent="0.2">
      <c r="A500" s="156">
        <v>36720</v>
      </c>
      <c r="B500" s="154"/>
      <c r="C500" s="154"/>
      <c r="D500" s="154"/>
      <c r="E500" s="154"/>
      <c r="F500" s="154">
        <v>18</v>
      </c>
      <c r="G500" s="154">
        <v>128</v>
      </c>
      <c r="H500" s="154">
        <v>1400</v>
      </c>
      <c r="I500" s="154">
        <v>179328</v>
      </c>
      <c r="J500" s="154">
        <v>113</v>
      </c>
      <c r="K500" s="154">
        <v>158</v>
      </c>
      <c r="L500" s="154">
        <v>1424</v>
      </c>
      <c r="M500" s="154">
        <v>224818</v>
      </c>
      <c r="N500" s="154">
        <v>55</v>
      </c>
      <c r="O500" s="154">
        <v>213</v>
      </c>
      <c r="P500" s="154">
        <v>1380</v>
      </c>
      <c r="Q500" s="154">
        <v>294166</v>
      </c>
      <c r="R500" s="154">
        <v>59</v>
      </c>
      <c r="S500" s="154">
        <v>236</v>
      </c>
      <c r="T500" s="154">
        <v>1353</v>
      </c>
      <c r="U500" s="154">
        <v>319084</v>
      </c>
      <c r="V500" s="154">
        <v>18</v>
      </c>
      <c r="W500" s="154">
        <v>279</v>
      </c>
      <c r="X500" s="154">
        <v>1293</v>
      </c>
      <c r="Y500" s="154">
        <v>361047</v>
      </c>
      <c r="Z500" s="154">
        <v>12</v>
      </c>
      <c r="AA500" s="154">
        <v>322</v>
      </c>
      <c r="AB500" s="154">
        <v>1325</v>
      </c>
      <c r="AC500" s="154">
        <v>426346</v>
      </c>
      <c r="AD500" s="154">
        <v>6</v>
      </c>
      <c r="AE500" s="154">
        <v>351</v>
      </c>
      <c r="AF500" s="154">
        <v>1330</v>
      </c>
      <c r="AG500" s="154">
        <v>467273</v>
      </c>
      <c r="AH500" s="154">
        <v>7</v>
      </c>
      <c r="AI500" s="154">
        <v>425</v>
      </c>
      <c r="AJ500" s="154">
        <v>1270</v>
      </c>
      <c r="AK500" s="154">
        <v>539750</v>
      </c>
      <c r="AL500" s="154"/>
      <c r="AM500" s="154"/>
      <c r="AN500" s="154"/>
      <c r="AO500" s="154"/>
    </row>
    <row r="501" spans="1:41" x14ac:dyDescent="0.2">
      <c r="A501" s="83">
        <v>36721</v>
      </c>
      <c r="B501" s="151">
        <v>4</v>
      </c>
      <c r="C501" s="151">
        <v>101</v>
      </c>
      <c r="D501" s="151">
        <v>1370</v>
      </c>
      <c r="E501" s="151">
        <v>138370</v>
      </c>
      <c r="F501" s="151"/>
      <c r="G501" s="151"/>
      <c r="H501" s="151"/>
      <c r="I501" s="151"/>
      <c r="J501" s="151">
        <v>51</v>
      </c>
      <c r="K501" s="151">
        <v>165</v>
      </c>
      <c r="L501" s="151">
        <v>1473</v>
      </c>
      <c r="M501" s="151">
        <v>243331</v>
      </c>
      <c r="N501" s="151">
        <v>10</v>
      </c>
      <c r="O501" s="151">
        <v>200</v>
      </c>
      <c r="P501" s="151">
        <v>1400</v>
      </c>
      <c r="Q501" s="151">
        <v>279300</v>
      </c>
      <c r="R501" s="151">
        <v>5</v>
      </c>
      <c r="S501" s="151">
        <v>244</v>
      </c>
      <c r="T501" s="151">
        <v>1335</v>
      </c>
      <c r="U501" s="151">
        <v>325740</v>
      </c>
      <c r="V501" s="151">
        <v>4</v>
      </c>
      <c r="W501" s="151">
        <v>258</v>
      </c>
      <c r="X501" s="151">
        <v>1220</v>
      </c>
      <c r="Y501" s="151">
        <v>314760</v>
      </c>
      <c r="Z501" s="151">
        <v>4</v>
      </c>
      <c r="AA501" s="151">
        <v>293</v>
      </c>
      <c r="AB501" s="151">
        <v>1290</v>
      </c>
      <c r="AC501" s="151">
        <v>377970</v>
      </c>
      <c r="AD501" s="151"/>
      <c r="AE501" s="151"/>
      <c r="AF501" s="151"/>
      <c r="AG501" s="151"/>
      <c r="AH501" s="151"/>
      <c r="AI501" s="151"/>
      <c r="AJ501" s="151"/>
      <c r="AK501" s="151"/>
      <c r="AL501" s="151"/>
      <c r="AM501" s="151"/>
      <c r="AN501" s="151"/>
      <c r="AO501" s="151"/>
    </row>
    <row r="502" spans="1:41" x14ac:dyDescent="0.2">
      <c r="A502" s="83">
        <v>36725</v>
      </c>
      <c r="B502" s="151"/>
      <c r="C502" s="151"/>
      <c r="D502" s="151"/>
      <c r="E502" s="151"/>
      <c r="F502" s="151"/>
      <c r="G502" s="151"/>
      <c r="H502" s="151"/>
      <c r="I502" s="151"/>
      <c r="J502" s="151">
        <v>43</v>
      </c>
      <c r="K502" s="151">
        <v>166</v>
      </c>
      <c r="L502" s="151">
        <v>1348</v>
      </c>
      <c r="M502" s="151">
        <v>223229</v>
      </c>
      <c r="N502" s="151">
        <v>28</v>
      </c>
      <c r="O502" s="151">
        <v>189</v>
      </c>
      <c r="P502" s="151">
        <v>1420</v>
      </c>
      <c r="Q502" s="151">
        <v>267670</v>
      </c>
      <c r="R502" s="151">
        <v>27</v>
      </c>
      <c r="S502" s="151">
        <v>235</v>
      </c>
      <c r="T502" s="151">
        <v>1300</v>
      </c>
      <c r="U502" s="151">
        <v>305933</v>
      </c>
      <c r="V502" s="151">
        <v>15</v>
      </c>
      <c r="W502" s="151">
        <v>274</v>
      </c>
      <c r="X502" s="151">
        <v>1335</v>
      </c>
      <c r="Y502" s="151">
        <v>365123</v>
      </c>
      <c r="Z502" s="151">
        <v>11</v>
      </c>
      <c r="AA502" s="151">
        <v>312</v>
      </c>
      <c r="AB502" s="151">
        <v>1260</v>
      </c>
      <c r="AC502" s="151">
        <v>393120</v>
      </c>
      <c r="AD502" s="151">
        <v>2</v>
      </c>
      <c r="AE502" s="151">
        <v>322</v>
      </c>
      <c r="AF502" s="151">
        <v>1320</v>
      </c>
      <c r="AG502" s="151">
        <v>425640</v>
      </c>
      <c r="AH502" s="151"/>
      <c r="AI502" s="151"/>
      <c r="AJ502" s="151"/>
      <c r="AK502" s="151"/>
      <c r="AL502" s="151"/>
      <c r="AM502" s="151"/>
      <c r="AN502" s="151"/>
      <c r="AO502" s="151"/>
    </row>
    <row r="503" spans="1:41" x14ac:dyDescent="0.2">
      <c r="A503" s="83">
        <v>36727</v>
      </c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  <c r="AA503" s="154"/>
      <c r="AB503" s="154"/>
      <c r="AC503" s="154"/>
      <c r="AD503" s="154"/>
      <c r="AE503" s="154"/>
      <c r="AF503" s="154"/>
      <c r="AG503" s="154"/>
      <c r="AH503" s="154"/>
      <c r="AI503" s="154"/>
      <c r="AJ503" s="154"/>
      <c r="AK503" s="154"/>
      <c r="AL503" s="154"/>
      <c r="AM503" s="154"/>
      <c r="AN503" s="154"/>
      <c r="AO503" s="154"/>
    </row>
    <row r="504" spans="1:41" x14ac:dyDescent="0.2">
      <c r="A504" s="83">
        <v>36728</v>
      </c>
      <c r="B504" s="151"/>
      <c r="C504" s="151"/>
      <c r="D504" s="151"/>
      <c r="E504" s="151"/>
      <c r="F504" s="151"/>
      <c r="G504" s="151"/>
      <c r="H504" s="151"/>
      <c r="I504" s="151"/>
      <c r="J504" s="151">
        <v>62</v>
      </c>
      <c r="K504" s="151">
        <v>170</v>
      </c>
      <c r="L504" s="151">
        <v>1328</v>
      </c>
      <c r="M504" s="151">
        <v>226259</v>
      </c>
      <c r="N504" s="151">
        <v>43</v>
      </c>
      <c r="O504" s="151">
        <v>197</v>
      </c>
      <c r="P504" s="151">
        <v>1337</v>
      </c>
      <c r="Q504" s="151">
        <v>263323</v>
      </c>
      <c r="R504" s="151">
        <v>5</v>
      </c>
      <c r="S504" s="151">
        <v>232</v>
      </c>
      <c r="T504" s="151">
        <v>1300</v>
      </c>
      <c r="U504" s="151">
        <v>301600</v>
      </c>
      <c r="V504" s="151">
        <v>26</v>
      </c>
      <c r="W504" s="151">
        <v>268</v>
      </c>
      <c r="X504" s="151">
        <v>1297</v>
      </c>
      <c r="Y504" s="151">
        <v>347939</v>
      </c>
      <c r="Z504" s="151"/>
      <c r="AA504" s="151"/>
      <c r="AB504" s="151"/>
      <c r="AC504" s="151"/>
      <c r="AD504" s="151"/>
      <c r="AE504" s="151"/>
      <c r="AF504" s="151"/>
      <c r="AG504" s="151"/>
      <c r="AH504" s="151"/>
      <c r="AI504" s="151"/>
      <c r="AJ504" s="151"/>
      <c r="AK504" s="151"/>
      <c r="AL504" s="151"/>
      <c r="AM504" s="151"/>
      <c r="AN504" s="151"/>
      <c r="AO504" s="151"/>
    </row>
    <row r="505" spans="1:41" x14ac:dyDescent="0.2">
      <c r="A505" s="83">
        <v>36732</v>
      </c>
      <c r="B505" s="151">
        <v>1</v>
      </c>
      <c r="C505" s="151">
        <v>116</v>
      </c>
      <c r="D505" s="151">
        <v>1380</v>
      </c>
      <c r="E505" s="151">
        <v>160080</v>
      </c>
      <c r="F505" s="151"/>
      <c r="G505" s="151"/>
      <c r="H505" s="151"/>
      <c r="I505" s="151"/>
      <c r="J505" s="151">
        <v>4</v>
      </c>
      <c r="K505" s="151">
        <v>161</v>
      </c>
      <c r="L505" s="151">
        <v>1350</v>
      </c>
      <c r="M505" s="151">
        <v>217350</v>
      </c>
      <c r="N505" s="151">
        <v>17</v>
      </c>
      <c r="O505" s="151">
        <v>198</v>
      </c>
      <c r="P505" s="151">
        <v>1330</v>
      </c>
      <c r="Q505" s="151">
        <v>263783</v>
      </c>
      <c r="R505" s="151">
        <v>42</v>
      </c>
      <c r="S505" s="151">
        <v>234</v>
      </c>
      <c r="T505" s="151">
        <v>1375</v>
      </c>
      <c r="U505" s="151">
        <v>321750</v>
      </c>
      <c r="V505" s="151">
        <v>52</v>
      </c>
      <c r="W505" s="151">
        <v>270</v>
      </c>
      <c r="X505" s="151">
        <v>1400</v>
      </c>
      <c r="Y505" s="151">
        <v>377533</v>
      </c>
      <c r="Z505" s="151">
        <v>80</v>
      </c>
      <c r="AA505" s="151">
        <v>286</v>
      </c>
      <c r="AB505" s="151">
        <v>1383</v>
      </c>
      <c r="AC505" s="151">
        <v>395395</v>
      </c>
      <c r="AD505" s="151"/>
      <c r="AE505" s="151"/>
      <c r="AF505" s="151"/>
      <c r="AG505" s="151"/>
      <c r="AH505" s="151"/>
      <c r="AI505" s="151"/>
      <c r="AJ505" s="151"/>
      <c r="AK505" s="151"/>
      <c r="AL505" s="151"/>
      <c r="AM505" s="151"/>
      <c r="AN505" s="151"/>
      <c r="AO505" s="151"/>
    </row>
    <row r="506" spans="1:41" x14ac:dyDescent="0.2">
      <c r="A506" s="156">
        <v>36734</v>
      </c>
      <c r="B506" s="154">
        <v>14</v>
      </c>
      <c r="C506" s="154">
        <v>90</v>
      </c>
      <c r="D506" s="154">
        <v>1350</v>
      </c>
      <c r="E506" s="154">
        <v>121886</v>
      </c>
      <c r="F506" s="154">
        <v>55</v>
      </c>
      <c r="G506" s="154">
        <v>126</v>
      </c>
      <c r="H506" s="154">
        <v>1436</v>
      </c>
      <c r="I506" s="154">
        <v>181561</v>
      </c>
      <c r="J506" s="154">
        <v>107</v>
      </c>
      <c r="K506" s="154">
        <v>166</v>
      </c>
      <c r="L506" s="154">
        <v>1408</v>
      </c>
      <c r="M506" s="154">
        <v>233699</v>
      </c>
      <c r="N506" s="154">
        <v>108</v>
      </c>
      <c r="O506" s="154">
        <v>188</v>
      </c>
      <c r="P506" s="154">
        <v>1404</v>
      </c>
      <c r="Q506" s="154">
        <v>263601</v>
      </c>
      <c r="R506" s="154">
        <v>19</v>
      </c>
      <c r="S506" s="154">
        <v>244</v>
      </c>
      <c r="T506" s="154">
        <v>1360</v>
      </c>
      <c r="U506" s="154">
        <v>332413</v>
      </c>
      <c r="V506" s="154">
        <v>7</v>
      </c>
      <c r="W506" s="154">
        <v>264</v>
      </c>
      <c r="X506" s="154">
        <v>1291</v>
      </c>
      <c r="Y506" s="154">
        <v>341497</v>
      </c>
      <c r="Z506" s="154">
        <v>66</v>
      </c>
      <c r="AA506" s="154">
        <v>322</v>
      </c>
      <c r="AB506" s="154">
        <v>1364</v>
      </c>
      <c r="AC506" s="154">
        <v>439570</v>
      </c>
      <c r="AD506" s="154">
        <v>19</v>
      </c>
      <c r="AE506" s="154">
        <v>351</v>
      </c>
      <c r="AF506" s="154">
        <v>1375</v>
      </c>
      <c r="AG506" s="154">
        <v>482819</v>
      </c>
      <c r="AH506" s="154">
        <v>33</v>
      </c>
      <c r="AI506" s="154">
        <v>366</v>
      </c>
      <c r="AJ506" s="154">
        <v>1392</v>
      </c>
      <c r="AK506" s="154">
        <v>509724</v>
      </c>
      <c r="AL506" s="154"/>
      <c r="AM506" s="154"/>
      <c r="AN506" s="154"/>
      <c r="AO506" s="154"/>
    </row>
    <row r="507" spans="1:41" x14ac:dyDescent="0.2">
      <c r="A507" s="83">
        <v>36735</v>
      </c>
      <c r="B507" s="151"/>
      <c r="C507" s="151"/>
      <c r="D507" s="151"/>
      <c r="E507" s="151"/>
      <c r="F507" s="151"/>
      <c r="G507" s="151"/>
      <c r="H507" s="151"/>
      <c r="I507" s="151"/>
      <c r="J507" s="151">
        <v>14</v>
      </c>
      <c r="K507" s="151">
        <v>174</v>
      </c>
      <c r="L507" s="151">
        <v>1350</v>
      </c>
      <c r="M507" s="151">
        <v>234900</v>
      </c>
      <c r="N507" s="151">
        <v>7</v>
      </c>
      <c r="O507" s="151">
        <v>197</v>
      </c>
      <c r="P507" s="151">
        <v>1390</v>
      </c>
      <c r="Q507" s="151">
        <v>273830</v>
      </c>
      <c r="R507" s="151">
        <v>18</v>
      </c>
      <c r="S507" s="151">
        <v>240</v>
      </c>
      <c r="T507" s="151">
        <v>1355</v>
      </c>
      <c r="U507" s="151">
        <v>324523</v>
      </c>
      <c r="V507" s="151">
        <v>15</v>
      </c>
      <c r="W507" s="151">
        <v>250</v>
      </c>
      <c r="X507" s="151">
        <v>1370</v>
      </c>
      <c r="Y507" s="151">
        <v>342500</v>
      </c>
      <c r="Z507" s="151"/>
      <c r="AA507" s="151"/>
      <c r="AB507" s="151"/>
      <c r="AC507" s="151"/>
      <c r="AD507" s="151"/>
      <c r="AE507" s="151"/>
      <c r="AF507" s="151"/>
      <c r="AG507" s="151"/>
      <c r="AH507" s="151"/>
      <c r="AI507" s="151"/>
      <c r="AJ507" s="151"/>
      <c r="AK507" s="151"/>
      <c r="AL507" s="151"/>
      <c r="AM507" s="151"/>
      <c r="AN507" s="151"/>
      <c r="AO507" s="151"/>
    </row>
    <row r="508" spans="1:41" x14ac:dyDescent="0.2">
      <c r="A508" s="83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151"/>
      <c r="AD508" s="151"/>
      <c r="AE508" s="151"/>
      <c r="AF508" s="151"/>
      <c r="AG508" s="151"/>
      <c r="AH508" s="151"/>
      <c r="AI508" s="151"/>
      <c r="AJ508" s="151"/>
      <c r="AK508" s="151"/>
      <c r="AL508" s="151"/>
      <c r="AM508" s="151"/>
      <c r="AN508" s="151"/>
      <c r="AO508" s="151"/>
    </row>
    <row r="509" spans="1:41" x14ac:dyDescent="0.2">
      <c r="A509" s="83">
        <v>36739</v>
      </c>
      <c r="B509" s="151">
        <v>9</v>
      </c>
      <c r="C509" s="151">
        <v>111</v>
      </c>
      <c r="D509" s="151">
        <v>1395</v>
      </c>
      <c r="E509" s="151">
        <v>154845</v>
      </c>
      <c r="F509" s="151">
        <v>9</v>
      </c>
      <c r="G509" s="151">
        <v>141</v>
      </c>
      <c r="H509" s="151">
        <v>1320</v>
      </c>
      <c r="I509" s="151">
        <v>186120</v>
      </c>
      <c r="J509" s="151"/>
      <c r="K509" s="151"/>
      <c r="L509" s="151"/>
      <c r="M509" s="151"/>
      <c r="N509" s="151">
        <v>20</v>
      </c>
      <c r="O509" s="151">
        <v>183</v>
      </c>
      <c r="P509" s="151">
        <v>1275</v>
      </c>
      <c r="Q509" s="151">
        <v>233325</v>
      </c>
      <c r="R509" s="151">
        <v>15</v>
      </c>
      <c r="S509" s="151">
        <v>227</v>
      </c>
      <c r="T509" s="151">
        <v>1350</v>
      </c>
      <c r="U509" s="151">
        <v>306450</v>
      </c>
      <c r="V509" s="151">
        <v>4</v>
      </c>
      <c r="W509" s="151">
        <v>257</v>
      </c>
      <c r="X509" s="151">
        <v>1300</v>
      </c>
      <c r="Y509" s="151">
        <v>333450</v>
      </c>
      <c r="Z509" s="151">
        <v>72</v>
      </c>
      <c r="AA509" s="151">
        <v>296</v>
      </c>
      <c r="AB509" s="151">
        <v>1287</v>
      </c>
      <c r="AC509" s="151">
        <v>380424</v>
      </c>
      <c r="AD509" s="151">
        <v>2</v>
      </c>
      <c r="AE509" s="151">
        <v>348</v>
      </c>
      <c r="AF509" s="151">
        <v>1280</v>
      </c>
      <c r="AG509" s="151">
        <v>445440</v>
      </c>
      <c r="AH509" s="151">
        <v>11</v>
      </c>
      <c r="AI509" s="151">
        <v>369</v>
      </c>
      <c r="AJ509" s="151">
        <v>1250</v>
      </c>
      <c r="AK509" s="151">
        <v>461250</v>
      </c>
      <c r="AL509" s="151"/>
      <c r="AM509" s="151"/>
      <c r="AN509" s="151"/>
      <c r="AO509" s="151"/>
    </row>
    <row r="510" spans="1:41" x14ac:dyDescent="0.2">
      <c r="A510" s="156">
        <v>36741</v>
      </c>
      <c r="B510" s="154"/>
      <c r="C510" s="154"/>
      <c r="D510" s="154"/>
      <c r="E510" s="154"/>
      <c r="F510" s="154">
        <v>28</v>
      </c>
      <c r="G510" s="154">
        <v>127</v>
      </c>
      <c r="H510" s="154">
        <v>1409</v>
      </c>
      <c r="I510" s="154">
        <v>178772</v>
      </c>
      <c r="J510" s="154"/>
      <c r="K510" s="154"/>
      <c r="L510" s="154"/>
      <c r="M510" s="154"/>
      <c r="N510" s="154">
        <v>65</v>
      </c>
      <c r="O510" s="154">
        <v>199</v>
      </c>
      <c r="P510" s="154">
        <v>1363</v>
      </c>
      <c r="Q510" s="154">
        <v>271688</v>
      </c>
      <c r="R510" s="154">
        <v>31</v>
      </c>
      <c r="S510" s="154">
        <v>232</v>
      </c>
      <c r="T510" s="154">
        <v>1369</v>
      </c>
      <c r="U510" s="154">
        <v>316863</v>
      </c>
      <c r="V510" s="154">
        <v>119</v>
      </c>
      <c r="W510" s="154">
        <v>275</v>
      </c>
      <c r="X510" s="154">
        <v>1317</v>
      </c>
      <c r="Y510" s="154">
        <v>362452</v>
      </c>
      <c r="Z510" s="154">
        <v>16</v>
      </c>
      <c r="AA510" s="154">
        <v>305</v>
      </c>
      <c r="AB510" s="154">
        <v>1290</v>
      </c>
      <c r="AC510" s="154">
        <v>393208</v>
      </c>
      <c r="AD510" s="154">
        <v>13</v>
      </c>
      <c r="AE510" s="154">
        <v>35</v>
      </c>
      <c r="AF510" s="154">
        <v>1330</v>
      </c>
      <c r="AG510" s="154">
        <v>471843</v>
      </c>
      <c r="AH510" s="154">
        <v>16</v>
      </c>
      <c r="AI510" s="154">
        <v>382</v>
      </c>
      <c r="AJ510" s="154">
        <v>1370</v>
      </c>
      <c r="AK510" s="154">
        <v>523854</v>
      </c>
      <c r="AL510" s="154"/>
      <c r="AM510" s="154"/>
      <c r="AN510" s="154"/>
      <c r="AO510" s="154"/>
    </row>
    <row r="511" spans="1:41" x14ac:dyDescent="0.2">
      <c r="A511" s="83">
        <v>36742</v>
      </c>
      <c r="B511" s="151">
        <v>16</v>
      </c>
      <c r="C511" s="151">
        <v>95</v>
      </c>
      <c r="D511" s="151">
        <v>1440</v>
      </c>
      <c r="E511" s="151">
        <v>136800</v>
      </c>
      <c r="F511" s="151">
        <v>4</v>
      </c>
      <c r="G511" s="151">
        <v>144</v>
      </c>
      <c r="H511" s="151">
        <v>1370</v>
      </c>
      <c r="I511" s="151">
        <v>197280</v>
      </c>
      <c r="J511" s="151">
        <v>6</v>
      </c>
      <c r="K511" s="151">
        <v>173</v>
      </c>
      <c r="L511" s="151">
        <v>1350</v>
      </c>
      <c r="M511" s="151">
        <v>233550</v>
      </c>
      <c r="N511" s="151"/>
      <c r="O511" s="151"/>
      <c r="P511" s="151"/>
      <c r="Q511" s="151"/>
      <c r="R511" s="151"/>
      <c r="S511" s="151"/>
      <c r="T511" s="151"/>
      <c r="U511" s="151"/>
      <c r="V511" s="151">
        <v>3</v>
      </c>
      <c r="W511" s="151">
        <v>263</v>
      </c>
      <c r="X511" s="151">
        <v>1170</v>
      </c>
      <c r="Y511" s="151">
        <v>307710</v>
      </c>
      <c r="Z511" s="151">
        <v>5</v>
      </c>
      <c r="AA511" s="151">
        <v>284</v>
      </c>
      <c r="AB511" s="151">
        <v>1280</v>
      </c>
      <c r="AC511" s="151">
        <v>363520</v>
      </c>
      <c r="AD511" s="151"/>
      <c r="AE511" s="151"/>
      <c r="AF511" s="151"/>
      <c r="AG511" s="151"/>
      <c r="AH511" s="151"/>
      <c r="AI511" s="151"/>
      <c r="AJ511" s="151"/>
      <c r="AK511" s="151"/>
      <c r="AL511" s="151"/>
      <c r="AM511" s="151"/>
      <c r="AN511" s="151"/>
      <c r="AO511" s="151"/>
    </row>
    <row r="512" spans="1:41" x14ac:dyDescent="0.2">
      <c r="A512" s="83">
        <v>36746</v>
      </c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>
        <v>39</v>
      </c>
      <c r="O512" s="151">
        <v>204</v>
      </c>
      <c r="P512" s="151">
        <v>1345</v>
      </c>
      <c r="Q512" s="151">
        <v>274716</v>
      </c>
      <c r="R512" s="151"/>
      <c r="S512" s="151"/>
      <c r="T512" s="151"/>
      <c r="U512" s="151"/>
      <c r="V512" s="151"/>
      <c r="W512" s="151"/>
      <c r="X512" s="151"/>
      <c r="Y512" s="151"/>
      <c r="Z512" s="151">
        <v>17</v>
      </c>
      <c r="AA512" s="151">
        <v>287</v>
      </c>
      <c r="AB512" s="151">
        <v>1305</v>
      </c>
      <c r="AC512" s="151">
        <v>374535</v>
      </c>
      <c r="AD512" s="151">
        <v>25</v>
      </c>
      <c r="AE512" s="151">
        <v>348</v>
      </c>
      <c r="AF512" s="151">
        <v>1320</v>
      </c>
      <c r="AG512" s="151">
        <v>456920</v>
      </c>
      <c r="AH512" s="151"/>
      <c r="AI512" s="151"/>
      <c r="AJ512" s="151"/>
      <c r="AK512" s="151"/>
      <c r="AL512" s="151"/>
      <c r="AM512" s="151"/>
      <c r="AN512" s="151"/>
      <c r="AO512" s="151"/>
    </row>
    <row r="513" spans="1:41" x14ac:dyDescent="0.2">
      <c r="A513" s="156">
        <v>36748</v>
      </c>
      <c r="B513" s="154">
        <v>7</v>
      </c>
      <c r="C513" s="154">
        <v>98</v>
      </c>
      <c r="D513" s="154">
        <v>1401</v>
      </c>
      <c r="E513" s="154">
        <v>137866</v>
      </c>
      <c r="F513" s="154">
        <v>30</v>
      </c>
      <c r="G513" s="154">
        <v>140</v>
      </c>
      <c r="H513" s="154">
        <v>1600</v>
      </c>
      <c r="I513" s="154">
        <v>223253</v>
      </c>
      <c r="J513" s="154">
        <v>86</v>
      </c>
      <c r="K513" s="154">
        <v>161</v>
      </c>
      <c r="L513" s="154">
        <v>1380</v>
      </c>
      <c r="M513" s="154">
        <v>222741</v>
      </c>
      <c r="N513" s="154">
        <v>75</v>
      </c>
      <c r="O513" s="154">
        <v>185</v>
      </c>
      <c r="P513" s="154">
        <v>1738</v>
      </c>
      <c r="Q513" s="154">
        <v>322218</v>
      </c>
      <c r="R513" s="154">
        <v>45</v>
      </c>
      <c r="S513" s="154">
        <v>240</v>
      </c>
      <c r="T513" s="154">
        <v>1316</v>
      </c>
      <c r="U513" s="154">
        <v>315768</v>
      </c>
      <c r="V513" s="154">
        <v>93</v>
      </c>
      <c r="W513" s="154">
        <v>281</v>
      </c>
      <c r="X513" s="154">
        <v>1372</v>
      </c>
      <c r="Y513" s="154">
        <v>385510</v>
      </c>
      <c r="Z513" s="154">
        <v>107</v>
      </c>
      <c r="AA513" s="154">
        <v>317</v>
      </c>
      <c r="AB513" s="154">
        <v>1322</v>
      </c>
      <c r="AC513" s="154">
        <v>419463</v>
      </c>
      <c r="AD513" s="154"/>
      <c r="AE513" s="154"/>
      <c r="AF513" s="154"/>
      <c r="AG513" s="154"/>
      <c r="AH513" s="154">
        <v>17</v>
      </c>
      <c r="AI513" s="154">
        <v>362</v>
      </c>
      <c r="AJ513" s="154">
        <v>1382</v>
      </c>
      <c r="AK513" s="154">
        <v>463994</v>
      </c>
      <c r="AL513" s="154"/>
      <c r="AM513" s="154"/>
      <c r="AN513" s="154"/>
      <c r="AO513" s="154"/>
    </row>
    <row r="514" spans="1:41" x14ac:dyDescent="0.2">
      <c r="A514" s="83">
        <v>36749</v>
      </c>
      <c r="B514" s="151"/>
      <c r="C514" s="151"/>
      <c r="D514" s="151"/>
      <c r="E514" s="151"/>
      <c r="F514" s="151">
        <v>1</v>
      </c>
      <c r="G514" s="151">
        <v>146</v>
      </c>
      <c r="H514" s="151">
        <v>1380</v>
      </c>
      <c r="I514" s="151">
        <v>201480</v>
      </c>
      <c r="J514" s="151">
        <v>5</v>
      </c>
      <c r="K514" s="151">
        <v>160</v>
      </c>
      <c r="L514" s="151">
        <v>1380</v>
      </c>
      <c r="M514" s="151">
        <v>220800</v>
      </c>
      <c r="N514" s="151">
        <v>4</v>
      </c>
      <c r="O514" s="151">
        <v>208</v>
      </c>
      <c r="P514" s="151">
        <v>1285</v>
      </c>
      <c r="Q514" s="151">
        <v>266638</v>
      </c>
      <c r="R514" s="151">
        <v>13</v>
      </c>
      <c r="S514" s="151">
        <v>231</v>
      </c>
      <c r="T514" s="151">
        <v>1300</v>
      </c>
      <c r="U514" s="151">
        <v>300300</v>
      </c>
      <c r="V514" s="151"/>
      <c r="W514" s="151"/>
      <c r="X514" s="151"/>
      <c r="Y514" s="151"/>
      <c r="Z514" s="151">
        <v>4</v>
      </c>
      <c r="AA514" s="151">
        <v>281</v>
      </c>
      <c r="AB514" s="151">
        <v>1280</v>
      </c>
      <c r="AC514" s="151">
        <v>359680</v>
      </c>
      <c r="AD514" s="151"/>
      <c r="AE514" s="151"/>
      <c r="AF514" s="151"/>
      <c r="AG514" s="151"/>
      <c r="AH514" s="151"/>
      <c r="AI514" s="151"/>
      <c r="AJ514" s="151"/>
      <c r="AK514" s="151"/>
      <c r="AL514" s="151"/>
      <c r="AM514" s="151"/>
      <c r="AN514" s="151"/>
      <c r="AO514" s="151"/>
    </row>
    <row r="515" spans="1:41" x14ac:dyDescent="0.2">
      <c r="A515" s="83">
        <v>36753</v>
      </c>
      <c r="B515" s="151">
        <v>7</v>
      </c>
      <c r="C515" s="151">
        <v>125</v>
      </c>
      <c r="D515" s="151">
        <v>1420</v>
      </c>
      <c r="E515" s="151">
        <v>177500</v>
      </c>
      <c r="F515" s="151"/>
      <c r="G515" s="151"/>
      <c r="H515" s="151"/>
      <c r="I515" s="151"/>
      <c r="J515" s="151">
        <v>33</v>
      </c>
      <c r="K515" s="151">
        <v>170</v>
      </c>
      <c r="L515" s="151">
        <v>1368</v>
      </c>
      <c r="M515" s="151">
        <v>231475</v>
      </c>
      <c r="N515" s="151"/>
      <c r="O515" s="151"/>
      <c r="P515" s="151"/>
      <c r="Q515" s="151"/>
      <c r="R515" s="151">
        <v>24</v>
      </c>
      <c r="S515" s="151">
        <v>238</v>
      </c>
      <c r="T515" s="151">
        <v>1325</v>
      </c>
      <c r="U515" s="151">
        <v>314688</v>
      </c>
      <c r="V515" s="151">
        <v>12</v>
      </c>
      <c r="W515" s="151">
        <v>265</v>
      </c>
      <c r="X515" s="151">
        <v>1300</v>
      </c>
      <c r="Y515" s="151">
        <v>343850</v>
      </c>
      <c r="Z515" s="151"/>
      <c r="AA515" s="151"/>
      <c r="AB515" s="151"/>
      <c r="AC515" s="151"/>
      <c r="AD515" s="151">
        <v>28</v>
      </c>
      <c r="AE515" s="151">
        <v>341</v>
      </c>
      <c r="AF515" s="151">
        <v>1305</v>
      </c>
      <c r="AG515" s="151">
        <v>445005</v>
      </c>
      <c r="AH515" s="151">
        <v>1</v>
      </c>
      <c r="AI515" s="151">
        <v>386</v>
      </c>
      <c r="AJ515" s="151">
        <v>1380</v>
      </c>
      <c r="AK515" s="151">
        <v>532680</v>
      </c>
      <c r="AL515" s="151"/>
      <c r="AM515" s="151"/>
      <c r="AN515" s="151"/>
      <c r="AO515" s="151"/>
    </row>
    <row r="516" spans="1:41" x14ac:dyDescent="0.2">
      <c r="A516" s="156">
        <v>36755</v>
      </c>
      <c r="B516" s="154">
        <v>2</v>
      </c>
      <c r="C516" s="154">
        <v>88</v>
      </c>
      <c r="D516" s="154">
        <v>1300</v>
      </c>
      <c r="E516" s="154">
        <v>113750</v>
      </c>
      <c r="F516" s="154">
        <v>27</v>
      </c>
      <c r="G516" s="154">
        <v>121</v>
      </c>
      <c r="H516" s="154">
        <v>1480</v>
      </c>
      <c r="I516" s="154">
        <v>178641</v>
      </c>
      <c r="J516" s="154">
        <v>104</v>
      </c>
      <c r="K516" s="154">
        <v>166</v>
      </c>
      <c r="L516" s="154">
        <v>1382</v>
      </c>
      <c r="M516" s="154">
        <v>229041</v>
      </c>
      <c r="N516" s="154">
        <v>58</v>
      </c>
      <c r="O516" s="154">
        <v>206</v>
      </c>
      <c r="P516" s="154">
        <v>1389</v>
      </c>
      <c r="Q516" s="154">
        <v>286592</v>
      </c>
      <c r="R516" s="154">
        <v>7</v>
      </c>
      <c r="S516" s="154">
        <v>243</v>
      </c>
      <c r="T516" s="154">
        <v>1346</v>
      </c>
      <c r="U516" s="154">
        <v>326520</v>
      </c>
      <c r="V516" s="154">
        <v>36</v>
      </c>
      <c r="W516" s="154">
        <v>276</v>
      </c>
      <c r="X516" s="154">
        <v>1365</v>
      </c>
      <c r="Y516" s="154">
        <v>376872</v>
      </c>
      <c r="Z516" s="154">
        <v>13</v>
      </c>
      <c r="AA516" s="154">
        <v>320</v>
      </c>
      <c r="AB516" s="154">
        <v>1370</v>
      </c>
      <c r="AC516" s="154">
        <v>438822</v>
      </c>
      <c r="AD516" s="154"/>
      <c r="AE516" s="154"/>
      <c r="AF516" s="154"/>
      <c r="AG516" s="154"/>
      <c r="AH516" s="154">
        <v>6</v>
      </c>
      <c r="AI516" s="154">
        <v>399</v>
      </c>
      <c r="AJ516" s="154">
        <v>1311</v>
      </c>
      <c r="AK516" s="154">
        <v>523668</v>
      </c>
      <c r="AL516" s="154"/>
      <c r="AM516" s="154"/>
      <c r="AN516" s="154"/>
      <c r="AO516" s="154"/>
    </row>
    <row r="517" spans="1:41" ht="15.75" x14ac:dyDescent="0.25">
      <c r="A517" s="83">
        <v>36756</v>
      </c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>
        <v>3</v>
      </c>
      <c r="O517" s="151">
        <v>213</v>
      </c>
      <c r="P517" s="151">
        <v>1280</v>
      </c>
      <c r="Q517" s="151">
        <v>272640</v>
      </c>
      <c r="R517" s="151"/>
      <c r="S517" s="151"/>
      <c r="T517" s="151"/>
      <c r="U517" s="151"/>
      <c r="V517" s="151">
        <v>16</v>
      </c>
      <c r="W517" s="151">
        <v>258</v>
      </c>
      <c r="X517" s="151">
        <v>1380</v>
      </c>
      <c r="Y517" s="151">
        <v>356040</v>
      </c>
      <c r="Z517" s="151">
        <v>2</v>
      </c>
      <c r="AA517" s="151">
        <v>313</v>
      </c>
      <c r="AB517" s="151">
        <v>1270</v>
      </c>
      <c r="AC517" s="151">
        <v>397510</v>
      </c>
      <c r="AD517" s="151"/>
      <c r="AE517" s="151"/>
      <c r="AF517" s="151"/>
      <c r="AG517" s="151"/>
      <c r="AH517" s="151"/>
      <c r="AI517" s="151"/>
      <c r="AJ517" s="151"/>
      <c r="AK517" s="151"/>
      <c r="AL517" s="6">
        <v>6</v>
      </c>
      <c r="AM517" s="6">
        <v>194</v>
      </c>
      <c r="AN517" s="6">
        <v>2050</v>
      </c>
      <c r="AO517" s="6">
        <v>629000</v>
      </c>
    </row>
    <row r="518" spans="1:41" x14ac:dyDescent="0.2">
      <c r="A518" s="83">
        <v>36760</v>
      </c>
      <c r="B518" s="151">
        <v>7</v>
      </c>
      <c r="C518" s="151">
        <v>107</v>
      </c>
      <c r="D518" s="151">
        <v>1340</v>
      </c>
      <c r="E518" s="151">
        <v>143380</v>
      </c>
      <c r="F518" s="151">
        <v>15</v>
      </c>
      <c r="G518" s="151">
        <v>143</v>
      </c>
      <c r="H518" s="151">
        <v>1335</v>
      </c>
      <c r="I518" s="151">
        <v>190238</v>
      </c>
      <c r="J518" s="151">
        <v>15</v>
      </c>
      <c r="K518" s="151">
        <v>167</v>
      </c>
      <c r="L518" s="151">
        <v>1480</v>
      </c>
      <c r="M518" s="151">
        <v>247160</v>
      </c>
      <c r="N518" s="151">
        <v>26</v>
      </c>
      <c r="O518" s="151">
        <v>210</v>
      </c>
      <c r="P518" s="151">
        <v>1480</v>
      </c>
      <c r="Q518" s="151">
        <v>310060</v>
      </c>
      <c r="R518" s="151"/>
      <c r="S518" s="151"/>
      <c r="T518" s="151"/>
      <c r="U518" s="151"/>
      <c r="V518" s="151">
        <v>36</v>
      </c>
      <c r="W518" s="151">
        <v>265</v>
      </c>
      <c r="X518" s="151">
        <v>1316</v>
      </c>
      <c r="Y518" s="151">
        <v>349003</v>
      </c>
      <c r="Z518" s="151">
        <v>58</v>
      </c>
      <c r="AA518" s="151">
        <v>292</v>
      </c>
      <c r="AB518" s="151">
        <v>1330</v>
      </c>
      <c r="AC518" s="151">
        <v>388803</v>
      </c>
      <c r="AD518" s="151"/>
      <c r="AE518" s="151"/>
      <c r="AF518" s="151"/>
      <c r="AG518" s="151"/>
      <c r="AH518" s="151"/>
      <c r="AI518" s="151"/>
      <c r="AJ518" s="151"/>
      <c r="AK518" s="151"/>
      <c r="AL518" s="151"/>
      <c r="AM518" s="151"/>
      <c r="AN518" s="151"/>
      <c r="AO518" s="151"/>
    </row>
    <row r="519" spans="1:41" x14ac:dyDescent="0.2">
      <c r="A519" s="156">
        <v>36762</v>
      </c>
      <c r="B519" s="154"/>
      <c r="C519" s="154"/>
      <c r="D519" s="154"/>
      <c r="E519" s="154"/>
      <c r="F519" s="154">
        <v>29</v>
      </c>
      <c r="G519" s="154">
        <v>127</v>
      </c>
      <c r="H519" s="154">
        <v>1707</v>
      </c>
      <c r="I519" s="154">
        <v>216091</v>
      </c>
      <c r="J519" s="154">
        <v>29</v>
      </c>
      <c r="K519" s="154">
        <v>160</v>
      </c>
      <c r="L519" s="154">
        <v>1428</v>
      </c>
      <c r="M519" s="154">
        <v>228859</v>
      </c>
      <c r="N519" s="154">
        <v>17</v>
      </c>
      <c r="O519" s="154">
        <v>203</v>
      </c>
      <c r="P519" s="154">
        <v>1255</v>
      </c>
      <c r="Q519" s="154">
        <v>255012</v>
      </c>
      <c r="R519" s="154">
        <v>20</v>
      </c>
      <c r="S519" s="154">
        <v>237</v>
      </c>
      <c r="T519" s="154">
        <v>1460</v>
      </c>
      <c r="U519" s="154">
        <v>346677</v>
      </c>
      <c r="V519" s="154">
        <v>78</v>
      </c>
      <c r="W519" s="154">
        <v>280</v>
      </c>
      <c r="X519" s="154">
        <v>1330</v>
      </c>
      <c r="Y519" s="154">
        <v>372153</v>
      </c>
      <c r="Z519" s="154">
        <v>14</v>
      </c>
      <c r="AA519" s="154">
        <v>324</v>
      </c>
      <c r="AB519" s="154">
        <v>1294</v>
      </c>
      <c r="AC519" s="154">
        <v>418887</v>
      </c>
      <c r="AD519" s="154">
        <v>2</v>
      </c>
      <c r="AE519" s="154">
        <v>353</v>
      </c>
      <c r="AF519" s="154">
        <v>1270</v>
      </c>
      <c r="AG519" s="154">
        <v>447675</v>
      </c>
      <c r="AH519" s="154">
        <v>9</v>
      </c>
      <c r="AI519" s="154">
        <v>393</v>
      </c>
      <c r="AJ519" s="154">
        <v>1310</v>
      </c>
      <c r="AK519" s="154">
        <v>514393</v>
      </c>
      <c r="AL519" s="154"/>
      <c r="AM519" s="154"/>
      <c r="AN519" s="154"/>
      <c r="AO519" s="154"/>
    </row>
    <row r="520" spans="1:41" x14ac:dyDescent="0.2">
      <c r="A520" s="83">
        <v>36763</v>
      </c>
      <c r="B520" s="151"/>
      <c r="C520" s="151"/>
      <c r="D520" s="151"/>
      <c r="E520" s="151"/>
      <c r="F520" s="151">
        <v>3</v>
      </c>
      <c r="G520" s="151">
        <v>137</v>
      </c>
      <c r="H520" s="151">
        <v>1420</v>
      </c>
      <c r="I520" s="151">
        <v>194540</v>
      </c>
      <c r="J520" s="151">
        <v>29</v>
      </c>
      <c r="K520" s="151">
        <v>161</v>
      </c>
      <c r="L520" s="151">
        <v>1470</v>
      </c>
      <c r="M520" s="151">
        <v>235935</v>
      </c>
      <c r="N520" s="151">
        <v>2</v>
      </c>
      <c r="O520" s="151">
        <v>191</v>
      </c>
      <c r="P520" s="151">
        <v>1340</v>
      </c>
      <c r="Q520" s="151">
        <v>255940</v>
      </c>
      <c r="R520" s="151">
        <v>8</v>
      </c>
      <c r="S520" s="151">
        <v>234</v>
      </c>
      <c r="T520" s="151">
        <v>1480</v>
      </c>
      <c r="U520" s="151">
        <v>346320</v>
      </c>
      <c r="V520" s="151">
        <v>11</v>
      </c>
      <c r="W520" s="151">
        <v>257</v>
      </c>
      <c r="X520" s="151">
        <v>1400</v>
      </c>
      <c r="Y520" s="151">
        <v>359800</v>
      </c>
      <c r="Z520" s="151"/>
      <c r="AA520" s="151"/>
      <c r="AB520" s="151"/>
      <c r="AC520" s="151"/>
      <c r="AD520" s="151">
        <v>16</v>
      </c>
      <c r="AE520" s="151">
        <v>329</v>
      </c>
      <c r="AF520" s="151">
        <v>1420</v>
      </c>
      <c r="AG520" s="151">
        <v>467180</v>
      </c>
      <c r="AH520" s="151"/>
      <c r="AI520" s="151"/>
      <c r="AJ520" s="151"/>
      <c r="AK520" s="151"/>
      <c r="AL520" s="151"/>
      <c r="AM520" s="151"/>
      <c r="AN520" s="151"/>
      <c r="AO520" s="151"/>
    </row>
    <row r="521" spans="1:41" x14ac:dyDescent="0.2">
      <c r="A521" s="83">
        <v>36767</v>
      </c>
      <c r="B521" s="151">
        <v>2</v>
      </c>
      <c r="C521" s="151">
        <v>100</v>
      </c>
      <c r="D521" s="151">
        <v>1440</v>
      </c>
      <c r="E521" s="151">
        <v>144000</v>
      </c>
      <c r="F521" s="151"/>
      <c r="G521" s="151"/>
      <c r="H521" s="151"/>
      <c r="I521" s="151"/>
      <c r="J521" s="151">
        <v>5</v>
      </c>
      <c r="K521" s="151">
        <v>175</v>
      </c>
      <c r="L521" s="151">
        <v>1380</v>
      </c>
      <c r="M521" s="151">
        <v>241500</v>
      </c>
      <c r="N521" s="151">
        <v>16</v>
      </c>
      <c r="O521" s="151">
        <v>184</v>
      </c>
      <c r="P521" s="151">
        <v>1400</v>
      </c>
      <c r="Q521" s="151">
        <v>257600</v>
      </c>
      <c r="R521" s="151">
        <v>11</v>
      </c>
      <c r="S521" s="151">
        <v>242</v>
      </c>
      <c r="T521" s="151">
        <v>1400</v>
      </c>
      <c r="U521" s="151">
        <v>338800</v>
      </c>
      <c r="V521" s="151">
        <v>8</v>
      </c>
      <c r="W521" s="151">
        <v>251</v>
      </c>
      <c r="X521" s="151">
        <v>1340</v>
      </c>
      <c r="Y521" s="151">
        <v>336340</v>
      </c>
      <c r="Z521" s="151">
        <v>20</v>
      </c>
      <c r="AA521" s="151">
        <v>280</v>
      </c>
      <c r="AB521" s="151">
        <v>1400</v>
      </c>
      <c r="AC521" s="151">
        <v>392000</v>
      </c>
      <c r="AD521" s="151"/>
      <c r="AE521" s="151"/>
      <c r="AF521" s="151"/>
      <c r="AG521" s="151"/>
      <c r="AH521" s="151">
        <v>1</v>
      </c>
      <c r="AI521" s="151">
        <v>396</v>
      </c>
      <c r="AJ521" s="151">
        <v>1360</v>
      </c>
      <c r="AK521" s="151">
        <v>538560</v>
      </c>
      <c r="AL521" s="151"/>
      <c r="AM521" s="151"/>
      <c r="AN521" s="151"/>
      <c r="AO521" s="151"/>
    </row>
    <row r="522" spans="1:41" x14ac:dyDescent="0.2">
      <c r="A522" s="156">
        <v>36769</v>
      </c>
      <c r="B522" s="154"/>
      <c r="C522" s="154"/>
      <c r="D522" s="154"/>
      <c r="E522" s="154"/>
      <c r="F522" s="154">
        <v>12</v>
      </c>
      <c r="G522" s="154">
        <v>125</v>
      </c>
      <c r="H522" s="154">
        <v>1371</v>
      </c>
      <c r="I522" s="154">
        <v>171847</v>
      </c>
      <c r="J522" s="154">
        <v>15</v>
      </c>
      <c r="K522" s="154">
        <v>160</v>
      </c>
      <c r="L522" s="154">
        <v>1339</v>
      </c>
      <c r="M522" s="154">
        <v>214469</v>
      </c>
      <c r="N522" s="154">
        <v>10</v>
      </c>
      <c r="O522" s="154">
        <v>196</v>
      </c>
      <c r="P522" s="154">
        <v>1380</v>
      </c>
      <c r="Q522" s="154">
        <v>270894</v>
      </c>
      <c r="R522" s="154">
        <v>92</v>
      </c>
      <c r="S522" s="154">
        <v>233</v>
      </c>
      <c r="T522" s="154">
        <v>1351</v>
      </c>
      <c r="U522" s="154">
        <v>314736</v>
      </c>
      <c r="V522" s="154">
        <v>4</v>
      </c>
      <c r="W522" s="154">
        <v>272</v>
      </c>
      <c r="X522" s="154">
        <v>1323</v>
      </c>
      <c r="Y522" s="154">
        <v>359627</v>
      </c>
      <c r="Z522" s="154">
        <v>8</v>
      </c>
      <c r="AA522" s="154">
        <v>324</v>
      </c>
      <c r="AB522" s="154">
        <v>1200</v>
      </c>
      <c r="AC522" s="154">
        <v>388650</v>
      </c>
      <c r="AD522" s="154"/>
      <c r="AE522" s="154"/>
      <c r="AF522" s="154"/>
      <c r="AG522" s="154"/>
      <c r="AH522" s="154"/>
      <c r="AI522" s="154"/>
      <c r="AJ522" s="154"/>
      <c r="AK522" s="154"/>
      <c r="AL522" s="154"/>
      <c r="AM522" s="154"/>
      <c r="AN522" s="154"/>
      <c r="AO522" s="154"/>
    </row>
    <row r="523" spans="1:41" x14ac:dyDescent="0.2">
      <c r="A523" s="156"/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  <c r="AB523" s="154"/>
      <c r="AC523" s="154"/>
      <c r="AD523" s="154"/>
      <c r="AE523" s="154"/>
      <c r="AF523" s="154"/>
      <c r="AG523" s="154"/>
      <c r="AH523" s="154"/>
      <c r="AI523" s="154"/>
      <c r="AJ523" s="154"/>
      <c r="AK523" s="154"/>
      <c r="AL523" s="154"/>
      <c r="AM523" s="154"/>
      <c r="AN523" s="154"/>
      <c r="AO523" s="154"/>
    </row>
    <row r="524" spans="1:41" x14ac:dyDescent="0.2">
      <c r="A524" s="83">
        <v>36770</v>
      </c>
      <c r="B524" s="151">
        <v>9</v>
      </c>
      <c r="C524" s="151">
        <v>128</v>
      </c>
      <c r="D524" s="151">
        <v>1440</v>
      </c>
      <c r="E524" s="151">
        <v>184320</v>
      </c>
      <c r="F524" s="151">
        <v>12</v>
      </c>
      <c r="G524" s="151">
        <v>143</v>
      </c>
      <c r="H524" s="151">
        <v>1340</v>
      </c>
      <c r="I524" s="151">
        <v>191620</v>
      </c>
      <c r="J524" s="151">
        <v>1</v>
      </c>
      <c r="K524" s="151">
        <v>164</v>
      </c>
      <c r="L524" s="151">
        <v>1320</v>
      </c>
      <c r="M524" s="151">
        <v>216480</v>
      </c>
      <c r="N524" s="151">
        <v>29</v>
      </c>
      <c r="O524" s="151">
        <v>207</v>
      </c>
      <c r="P524" s="151">
        <v>1360</v>
      </c>
      <c r="Q524" s="151">
        <v>281520</v>
      </c>
      <c r="R524" s="151"/>
      <c r="S524" s="151"/>
      <c r="T524" s="151"/>
      <c r="U524" s="151"/>
      <c r="V524" s="151">
        <v>7</v>
      </c>
      <c r="W524" s="151">
        <v>262</v>
      </c>
      <c r="X524" s="151">
        <v>1300</v>
      </c>
      <c r="Y524" s="151">
        <v>340600</v>
      </c>
      <c r="Z524" s="151">
        <v>4</v>
      </c>
      <c r="AA524" s="151">
        <v>304</v>
      </c>
      <c r="AB524" s="151">
        <v>1325</v>
      </c>
      <c r="AC524" s="151">
        <v>402800</v>
      </c>
      <c r="AD524" s="151"/>
      <c r="AE524" s="151"/>
      <c r="AF524" s="151"/>
      <c r="AG524" s="151"/>
      <c r="AH524" s="151"/>
      <c r="AI524" s="151"/>
      <c r="AJ524" s="151"/>
      <c r="AK524" s="151"/>
      <c r="AL524" s="151"/>
      <c r="AM524" s="151"/>
      <c r="AN524" s="151"/>
      <c r="AO524" s="151"/>
    </row>
    <row r="525" spans="1:41" x14ac:dyDescent="0.2">
      <c r="A525" s="83">
        <v>36774</v>
      </c>
      <c r="B525" s="151">
        <v>11</v>
      </c>
      <c r="C525" s="151">
        <v>107</v>
      </c>
      <c r="D525" s="151">
        <v>1580</v>
      </c>
      <c r="E525" s="151">
        <v>169060</v>
      </c>
      <c r="F525" s="151"/>
      <c r="G525" s="151"/>
      <c r="H525" s="151"/>
      <c r="I525" s="151"/>
      <c r="J525" s="151">
        <v>2</v>
      </c>
      <c r="K525" s="151">
        <v>169</v>
      </c>
      <c r="L525" s="151">
        <v>1340</v>
      </c>
      <c r="M525" s="151">
        <v>226460</v>
      </c>
      <c r="N525" s="151">
        <v>25</v>
      </c>
      <c r="O525" s="151">
        <v>195</v>
      </c>
      <c r="P525" s="151">
        <v>1680</v>
      </c>
      <c r="Q525" s="151">
        <v>327600</v>
      </c>
      <c r="R525" s="151">
        <v>14</v>
      </c>
      <c r="S525" s="151">
        <v>231</v>
      </c>
      <c r="T525" s="151">
        <v>1400</v>
      </c>
      <c r="U525" s="151">
        <v>322700</v>
      </c>
      <c r="V525" s="151"/>
      <c r="W525" s="151"/>
      <c r="X525" s="151"/>
      <c r="Y525" s="151"/>
      <c r="Z525" s="151">
        <v>45</v>
      </c>
      <c r="AA525" s="151">
        <v>301</v>
      </c>
      <c r="AB525" s="151">
        <v>1367</v>
      </c>
      <c r="AC525" s="151">
        <v>410911</v>
      </c>
      <c r="AD525" s="151"/>
      <c r="AE525" s="151"/>
      <c r="AF525" s="151"/>
      <c r="AG525" s="151"/>
      <c r="AH525" s="151"/>
      <c r="AI525" s="151"/>
      <c r="AJ525" s="151"/>
      <c r="AK525" s="151"/>
      <c r="AL525" s="151"/>
      <c r="AM525" s="151"/>
      <c r="AN525" s="151"/>
      <c r="AO525" s="151"/>
    </row>
    <row r="526" spans="1:41" x14ac:dyDescent="0.2">
      <c r="A526" s="83">
        <v>36776</v>
      </c>
      <c r="B526" s="154">
        <v>25</v>
      </c>
      <c r="C526" s="154">
        <v>129</v>
      </c>
      <c r="D526" s="154">
        <v>1473</v>
      </c>
      <c r="E526" s="154">
        <v>189562</v>
      </c>
      <c r="F526" s="154"/>
      <c r="G526" s="154"/>
      <c r="H526" s="154"/>
      <c r="I526" s="154"/>
      <c r="J526" s="154">
        <v>48</v>
      </c>
      <c r="K526" s="154">
        <v>168</v>
      </c>
      <c r="L526" s="154">
        <v>1446</v>
      </c>
      <c r="M526" s="154">
        <v>242368</v>
      </c>
      <c r="N526" s="154">
        <v>34</v>
      </c>
      <c r="O526" s="154">
        <v>202</v>
      </c>
      <c r="P526" s="154">
        <v>1389</v>
      </c>
      <c r="Q526" s="154">
        <v>280995</v>
      </c>
      <c r="R526" s="154">
        <v>22</v>
      </c>
      <c r="S526" s="154">
        <v>252</v>
      </c>
      <c r="T526" s="154">
        <v>1338</v>
      </c>
      <c r="U526" s="154">
        <v>336801</v>
      </c>
      <c r="V526" s="154">
        <v>50</v>
      </c>
      <c r="W526" s="154">
        <v>269</v>
      </c>
      <c r="X526" s="154">
        <v>1365</v>
      </c>
      <c r="Y526" s="154">
        <v>367700</v>
      </c>
      <c r="Z526" s="154">
        <v>16</v>
      </c>
      <c r="AA526" s="154">
        <v>303</v>
      </c>
      <c r="AB526" s="154">
        <v>1440</v>
      </c>
      <c r="AC526" s="154">
        <v>435690</v>
      </c>
      <c r="AD526" s="154">
        <v>6</v>
      </c>
      <c r="AE526" s="154">
        <v>343</v>
      </c>
      <c r="AF526" s="154">
        <v>1310</v>
      </c>
      <c r="AG526" s="154">
        <v>448675</v>
      </c>
      <c r="AH526" s="154"/>
      <c r="AI526" s="154"/>
      <c r="AJ526" s="154"/>
      <c r="AK526" s="154"/>
      <c r="AL526" s="154"/>
      <c r="AM526" s="154"/>
      <c r="AN526" s="154"/>
      <c r="AO526" s="154"/>
    </row>
    <row r="527" spans="1:41" x14ac:dyDescent="0.2">
      <c r="A527" s="83">
        <v>36777</v>
      </c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>
        <v>14</v>
      </c>
      <c r="W527" s="151">
        <v>264</v>
      </c>
      <c r="X527" s="151">
        <v>1310</v>
      </c>
      <c r="Y527" s="151">
        <v>345840</v>
      </c>
      <c r="Z527" s="151">
        <v>9</v>
      </c>
      <c r="AA527" s="151">
        <v>298</v>
      </c>
      <c r="AB527" s="151">
        <v>1310</v>
      </c>
      <c r="AC527" s="151">
        <v>390380</v>
      </c>
      <c r="AD527" s="151">
        <v>3</v>
      </c>
      <c r="AE527" s="151">
        <v>330</v>
      </c>
      <c r="AF527" s="151">
        <v>1280</v>
      </c>
      <c r="AG527" s="151">
        <v>422400</v>
      </c>
      <c r="AH527" s="151"/>
      <c r="AI527" s="151"/>
      <c r="AJ527" s="151"/>
      <c r="AK527" s="151"/>
      <c r="AL527" s="151"/>
      <c r="AM527" s="151"/>
      <c r="AN527" s="151"/>
      <c r="AO527" s="151"/>
    </row>
    <row r="528" spans="1:41" x14ac:dyDescent="0.2">
      <c r="A528" s="83">
        <v>36781</v>
      </c>
      <c r="B528" s="151">
        <v>11</v>
      </c>
      <c r="C528" s="151">
        <v>100</v>
      </c>
      <c r="D528" s="151">
        <v>1360</v>
      </c>
      <c r="E528" s="151">
        <v>136000</v>
      </c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>
        <v>7</v>
      </c>
      <c r="S528" s="151">
        <v>245</v>
      </c>
      <c r="T528" s="151">
        <v>1325</v>
      </c>
      <c r="U528" s="151">
        <v>324625</v>
      </c>
      <c r="V528" s="151"/>
      <c r="W528" s="151"/>
      <c r="X528" s="151"/>
      <c r="Y528" s="151"/>
      <c r="Z528" s="151">
        <v>3</v>
      </c>
      <c r="AA528" s="151">
        <v>308</v>
      </c>
      <c r="AB528" s="151">
        <v>1360</v>
      </c>
      <c r="AC528" s="151">
        <v>418880</v>
      </c>
      <c r="AD528" s="151"/>
      <c r="AE528" s="151"/>
      <c r="AF528" s="151"/>
      <c r="AG528" s="151"/>
      <c r="AH528" s="151"/>
      <c r="AI528" s="151"/>
      <c r="AJ528" s="151"/>
      <c r="AK528" s="151"/>
      <c r="AL528" s="151"/>
      <c r="AM528" s="151"/>
      <c r="AN528" s="151"/>
      <c r="AO528" s="151"/>
    </row>
    <row r="529" spans="1:41" x14ac:dyDescent="0.2">
      <c r="A529" s="156">
        <v>36783</v>
      </c>
      <c r="B529" s="154">
        <v>1</v>
      </c>
      <c r="C529" s="154">
        <v>97</v>
      </c>
      <c r="D529" s="154">
        <v>1300</v>
      </c>
      <c r="E529" s="154">
        <v>126100</v>
      </c>
      <c r="F529" s="154">
        <v>106</v>
      </c>
      <c r="G529" s="154">
        <v>134</v>
      </c>
      <c r="H529" s="154">
        <v>1408</v>
      </c>
      <c r="I529" s="154">
        <v>188860</v>
      </c>
      <c r="J529" s="154">
        <v>7</v>
      </c>
      <c r="K529" s="154">
        <v>174</v>
      </c>
      <c r="L529" s="154">
        <v>1420</v>
      </c>
      <c r="M529" s="154">
        <v>146877</v>
      </c>
      <c r="N529" s="154">
        <v>29</v>
      </c>
      <c r="O529" s="154">
        <v>191</v>
      </c>
      <c r="P529" s="154">
        <v>1385</v>
      </c>
      <c r="Q529" s="154">
        <v>264020</v>
      </c>
      <c r="R529" s="154">
        <v>15</v>
      </c>
      <c r="S529" s="154">
        <v>232</v>
      </c>
      <c r="T529" s="154">
        <v>1400</v>
      </c>
      <c r="U529" s="154">
        <v>324800</v>
      </c>
      <c r="V529" s="154">
        <v>31</v>
      </c>
      <c r="W529" s="154">
        <v>286</v>
      </c>
      <c r="X529" s="154">
        <v>1488</v>
      </c>
      <c r="Y529" s="154">
        <v>425538</v>
      </c>
      <c r="Z529" s="154">
        <v>18</v>
      </c>
      <c r="AA529" s="154">
        <v>304</v>
      </c>
      <c r="AB529" s="154">
        <v>1360</v>
      </c>
      <c r="AC529" s="154">
        <v>413364</v>
      </c>
      <c r="AD529" s="154">
        <v>20</v>
      </c>
      <c r="AE529" s="154">
        <v>354</v>
      </c>
      <c r="AF529" s="154">
        <v>1285</v>
      </c>
      <c r="AG529" s="154">
        <v>454762</v>
      </c>
      <c r="AH529" s="154"/>
      <c r="AI529" s="154"/>
      <c r="AJ529" s="154"/>
      <c r="AK529" s="154"/>
      <c r="AL529" s="154"/>
      <c r="AM529" s="154"/>
      <c r="AN529" s="154"/>
      <c r="AO529" s="154"/>
    </row>
    <row r="530" spans="1:41" x14ac:dyDescent="0.2">
      <c r="A530" s="83">
        <v>36784</v>
      </c>
      <c r="B530" s="151">
        <v>24</v>
      </c>
      <c r="C530" s="151">
        <v>122</v>
      </c>
      <c r="D530" s="151">
        <v>1500</v>
      </c>
      <c r="E530" s="151">
        <v>183000</v>
      </c>
      <c r="F530" s="151">
        <v>7</v>
      </c>
      <c r="G530" s="151">
        <v>145</v>
      </c>
      <c r="H530" s="151">
        <v>1480</v>
      </c>
      <c r="I530" s="151">
        <v>214600</v>
      </c>
      <c r="J530" s="151"/>
      <c r="K530" s="151"/>
      <c r="L530" s="151"/>
      <c r="M530" s="151"/>
      <c r="N530" s="151">
        <v>107</v>
      </c>
      <c r="O530" s="151">
        <v>202</v>
      </c>
      <c r="P530" s="151">
        <v>1430</v>
      </c>
      <c r="Q530" s="151">
        <v>288860</v>
      </c>
      <c r="R530" s="151">
        <v>85</v>
      </c>
      <c r="S530" s="151">
        <v>242</v>
      </c>
      <c r="T530" s="151">
        <v>1405</v>
      </c>
      <c r="U530" s="151">
        <v>339308</v>
      </c>
      <c r="V530" s="151">
        <v>139</v>
      </c>
      <c r="W530" s="151">
        <v>261</v>
      </c>
      <c r="X530" s="151">
        <v>1432</v>
      </c>
      <c r="Y530" s="151">
        <v>373895</v>
      </c>
      <c r="Z530" s="151">
        <v>269</v>
      </c>
      <c r="AA530" s="151">
        <v>304</v>
      </c>
      <c r="AB530" s="151">
        <v>1461</v>
      </c>
      <c r="AC530" s="151">
        <v>444178</v>
      </c>
      <c r="AD530" s="151">
        <v>145</v>
      </c>
      <c r="AE530" s="151">
        <v>341</v>
      </c>
      <c r="AF530" s="151">
        <v>1434</v>
      </c>
      <c r="AG530" s="151">
        <v>488611</v>
      </c>
      <c r="AH530" s="151">
        <v>63</v>
      </c>
      <c r="AI530" s="151">
        <v>376</v>
      </c>
      <c r="AJ530" s="151">
        <v>1723</v>
      </c>
      <c r="AK530" s="151">
        <v>647399</v>
      </c>
      <c r="AL530" s="151"/>
      <c r="AM530" s="151"/>
      <c r="AN530" s="151"/>
      <c r="AO530" s="151"/>
    </row>
    <row r="531" spans="1:41" x14ac:dyDescent="0.2">
      <c r="A531" s="83">
        <v>36788</v>
      </c>
      <c r="B531" s="151"/>
      <c r="C531" s="151"/>
      <c r="D531" s="151"/>
      <c r="E531" s="151"/>
      <c r="F531" s="151">
        <v>11</v>
      </c>
      <c r="G531" s="151">
        <v>140</v>
      </c>
      <c r="H531" s="151">
        <v>1367</v>
      </c>
      <c r="I531" s="151">
        <v>191333</v>
      </c>
      <c r="J531" s="151">
        <v>12</v>
      </c>
      <c r="K531" s="151">
        <v>171</v>
      </c>
      <c r="L531" s="151">
        <v>1360</v>
      </c>
      <c r="M531" s="151">
        <v>232560</v>
      </c>
      <c r="N531" s="151">
        <v>10</v>
      </c>
      <c r="O531" s="151">
        <v>209</v>
      </c>
      <c r="P531" s="151">
        <v>1340</v>
      </c>
      <c r="Q531" s="151">
        <v>279390</v>
      </c>
      <c r="R531" s="151">
        <v>12</v>
      </c>
      <c r="S531" s="151">
        <v>239</v>
      </c>
      <c r="T531" s="151">
        <v>1300</v>
      </c>
      <c r="U531" s="151">
        <v>310700</v>
      </c>
      <c r="V531" s="151">
        <v>26</v>
      </c>
      <c r="W531" s="151">
        <v>262</v>
      </c>
      <c r="X531" s="151">
        <v>1330</v>
      </c>
      <c r="Y531" s="151">
        <v>348460</v>
      </c>
      <c r="Z531" s="151">
        <v>17</v>
      </c>
      <c r="AA531" s="151">
        <v>290</v>
      </c>
      <c r="AB531" s="151">
        <v>1333</v>
      </c>
      <c r="AC531" s="151">
        <v>386222</v>
      </c>
      <c r="AD531" s="151">
        <v>73</v>
      </c>
      <c r="AE531" s="151">
        <v>340</v>
      </c>
      <c r="AF531" s="151">
        <v>1313</v>
      </c>
      <c r="AG531" s="151">
        <v>446371</v>
      </c>
      <c r="AH531" s="151"/>
      <c r="AI531" s="151"/>
      <c r="AJ531" s="151"/>
      <c r="AK531" s="151"/>
      <c r="AL531" s="151"/>
      <c r="AM531" s="151"/>
      <c r="AN531" s="151"/>
      <c r="AO531" s="151"/>
    </row>
    <row r="532" spans="1:41" x14ac:dyDescent="0.2">
      <c r="A532" s="156">
        <v>36790</v>
      </c>
      <c r="B532" s="154"/>
      <c r="C532" s="154"/>
      <c r="D532" s="154"/>
      <c r="E532" s="154"/>
      <c r="F532" s="154">
        <v>7</v>
      </c>
      <c r="G532" s="154">
        <v>119</v>
      </c>
      <c r="H532" s="154">
        <v>1385</v>
      </c>
      <c r="I532" s="154">
        <v>166606</v>
      </c>
      <c r="J532" s="154">
        <v>98</v>
      </c>
      <c r="K532" s="154">
        <v>157</v>
      </c>
      <c r="L532" s="154">
        <v>1478</v>
      </c>
      <c r="M532" s="154">
        <v>231726</v>
      </c>
      <c r="N532" s="154">
        <v>34</v>
      </c>
      <c r="O532" s="154">
        <v>193</v>
      </c>
      <c r="P532" s="154">
        <v>1390</v>
      </c>
      <c r="Q532" s="154">
        <v>267848</v>
      </c>
      <c r="R532" s="154">
        <v>19</v>
      </c>
      <c r="S532" s="154">
        <v>238</v>
      </c>
      <c r="T532" s="154">
        <v>1360</v>
      </c>
      <c r="U532" s="154">
        <v>323537</v>
      </c>
      <c r="V532" s="154">
        <v>11</v>
      </c>
      <c r="W532" s="154">
        <v>281</v>
      </c>
      <c r="X532" s="154">
        <v>1363</v>
      </c>
      <c r="Y532" s="154">
        <v>383116</v>
      </c>
      <c r="Z532" s="154">
        <v>19</v>
      </c>
      <c r="AA532" s="154">
        <v>346</v>
      </c>
      <c r="AB532" s="154">
        <v>1278</v>
      </c>
      <c r="AC532" s="154">
        <v>442864</v>
      </c>
      <c r="AD532" s="154"/>
      <c r="AE532" s="154"/>
      <c r="AF532" s="154"/>
      <c r="AG532" s="154"/>
      <c r="AH532" s="154"/>
      <c r="AI532" s="154"/>
      <c r="AJ532" s="154"/>
      <c r="AK532" s="154"/>
      <c r="AL532" s="154"/>
      <c r="AM532" s="154"/>
      <c r="AN532" s="154"/>
      <c r="AO532" s="154"/>
    </row>
    <row r="533" spans="1:41" x14ac:dyDescent="0.2">
      <c r="A533" s="83">
        <v>36791</v>
      </c>
      <c r="B533" s="151">
        <v>1</v>
      </c>
      <c r="C533" s="151">
        <v>122</v>
      </c>
      <c r="D533" s="151">
        <v>1380</v>
      </c>
      <c r="E533" s="151">
        <v>168360</v>
      </c>
      <c r="F533" s="151"/>
      <c r="G533" s="151"/>
      <c r="H533" s="151"/>
      <c r="I533" s="151"/>
      <c r="J533" s="151">
        <v>7</v>
      </c>
      <c r="K533" s="151">
        <v>160</v>
      </c>
      <c r="L533" s="151">
        <v>1350</v>
      </c>
      <c r="M533" s="151">
        <v>215325</v>
      </c>
      <c r="N533" s="151">
        <v>25</v>
      </c>
      <c r="O533" s="151">
        <v>195</v>
      </c>
      <c r="P533" s="151">
        <v>1353</v>
      </c>
      <c r="Q533" s="151">
        <v>263449</v>
      </c>
      <c r="R533" s="151"/>
      <c r="S533" s="151"/>
      <c r="T533" s="151"/>
      <c r="U533" s="151"/>
      <c r="V533" s="151"/>
      <c r="W533" s="151"/>
      <c r="X533" s="151"/>
      <c r="Y533" s="151"/>
      <c r="Z533" s="151">
        <v>2</v>
      </c>
      <c r="AA533" s="151">
        <v>281</v>
      </c>
      <c r="AB533" s="151">
        <v>1300</v>
      </c>
      <c r="AC533" s="151">
        <v>365300</v>
      </c>
      <c r="AD533" s="151"/>
      <c r="AE533" s="151"/>
      <c r="AF533" s="151"/>
      <c r="AG533" s="151"/>
      <c r="AH533" s="151"/>
      <c r="AI533" s="151"/>
      <c r="AJ533" s="151"/>
      <c r="AK533" s="151"/>
      <c r="AL533" s="151"/>
      <c r="AM533" s="151"/>
      <c r="AN533" s="151"/>
      <c r="AO533" s="151"/>
    </row>
    <row r="534" spans="1:41" x14ac:dyDescent="0.2">
      <c r="A534" s="83">
        <v>36795</v>
      </c>
      <c r="B534" s="151">
        <v>11</v>
      </c>
      <c r="C534" s="151">
        <v>101</v>
      </c>
      <c r="D534" s="151">
        <v>1385</v>
      </c>
      <c r="E534" s="151">
        <v>139885</v>
      </c>
      <c r="F534" s="151">
        <v>18</v>
      </c>
      <c r="G534" s="151">
        <v>138</v>
      </c>
      <c r="H534" s="151">
        <v>1386</v>
      </c>
      <c r="I534" s="151">
        <v>191128</v>
      </c>
      <c r="J534" s="151">
        <v>16</v>
      </c>
      <c r="K534" s="151">
        <v>163</v>
      </c>
      <c r="L534" s="151">
        <v>1390</v>
      </c>
      <c r="M534" s="151">
        <v>225875</v>
      </c>
      <c r="N534" s="151"/>
      <c r="O534" s="151"/>
      <c r="P534" s="151"/>
      <c r="Q534" s="151"/>
      <c r="R534" s="151">
        <v>22</v>
      </c>
      <c r="S534" s="151">
        <v>234</v>
      </c>
      <c r="T534" s="151">
        <v>1400</v>
      </c>
      <c r="U534" s="151">
        <v>327600</v>
      </c>
      <c r="V534" s="151"/>
      <c r="W534" s="151"/>
      <c r="X534" s="151"/>
      <c r="Y534" s="151"/>
      <c r="Z534" s="151">
        <v>18</v>
      </c>
      <c r="AA534" s="151">
        <v>311</v>
      </c>
      <c r="AB534" s="151">
        <v>1360</v>
      </c>
      <c r="AC534" s="151">
        <v>422960</v>
      </c>
      <c r="AD534" s="151">
        <v>13</v>
      </c>
      <c r="AE534" s="151">
        <v>352</v>
      </c>
      <c r="AF534" s="151">
        <v>1360</v>
      </c>
      <c r="AG534" s="151">
        <v>478720</v>
      </c>
      <c r="AH534" s="151">
        <v>3</v>
      </c>
      <c r="AI534" s="151">
        <v>400</v>
      </c>
      <c r="AJ534" s="151">
        <v>1390</v>
      </c>
      <c r="AK534" s="151">
        <v>555305</v>
      </c>
      <c r="AL534" s="151"/>
      <c r="AM534" s="151"/>
      <c r="AN534" s="151"/>
      <c r="AO534" s="151"/>
    </row>
    <row r="535" spans="1:41" x14ac:dyDescent="0.2">
      <c r="A535" s="156">
        <v>36797</v>
      </c>
      <c r="B535" s="154"/>
      <c r="C535" s="154"/>
      <c r="D535" s="154"/>
      <c r="E535" s="154"/>
      <c r="F535" s="154">
        <v>23</v>
      </c>
      <c r="G535" s="154">
        <v>129</v>
      </c>
      <c r="H535" s="154">
        <v>1407</v>
      </c>
      <c r="I535" s="154">
        <v>182238</v>
      </c>
      <c r="J535" s="154">
        <v>12</v>
      </c>
      <c r="K535" s="154">
        <v>161</v>
      </c>
      <c r="L535" s="154">
        <v>1440</v>
      </c>
      <c r="M535" s="154">
        <v>232440</v>
      </c>
      <c r="N535" s="154">
        <v>47</v>
      </c>
      <c r="O535" s="154">
        <v>196</v>
      </c>
      <c r="P535" s="154">
        <v>1436</v>
      </c>
      <c r="Q535" s="154">
        <v>282097</v>
      </c>
      <c r="R535" s="154">
        <v>7</v>
      </c>
      <c r="S535" s="154">
        <v>238</v>
      </c>
      <c r="T535" s="154">
        <v>1400</v>
      </c>
      <c r="U535" s="154">
        <v>333000</v>
      </c>
      <c r="V535" s="154">
        <v>25</v>
      </c>
      <c r="W535" s="154">
        <v>269</v>
      </c>
      <c r="X535" s="154">
        <v>1383</v>
      </c>
      <c r="Y535" s="154">
        <v>372332</v>
      </c>
      <c r="Z535" s="154"/>
      <c r="AA535" s="154"/>
      <c r="AB535" s="154"/>
      <c r="AC535" s="154"/>
      <c r="AD535" s="154"/>
      <c r="AE535" s="154"/>
      <c r="AF535" s="154"/>
      <c r="AG535" s="154"/>
      <c r="AH535" s="154"/>
      <c r="AI535" s="154"/>
      <c r="AJ535" s="154"/>
      <c r="AK535" s="154"/>
      <c r="AL535" s="154"/>
      <c r="AM535" s="154"/>
      <c r="AN535" s="154"/>
      <c r="AO535" s="154"/>
    </row>
    <row r="536" spans="1:41" x14ac:dyDescent="0.2">
      <c r="A536" s="83">
        <v>36798</v>
      </c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>
        <v>6</v>
      </c>
      <c r="O536" s="151">
        <v>193</v>
      </c>
      <c r="P536" s="151">
        <v>1400</v>
      </c>
      <c r="Q536" s="151">
        <v>270020</v>
      </c>
      <c r="R536" s="151">
        <v>7</v>
      </c>
      <c r="S536" s="151">
        <v>242</v>
      </c>
      <c r="T536" s="151">
        <v>1380</v>
      </c>
      <c r="U536" s="151">
        <v>333960</v>
      </c>
      <c r="V536" s="151">
        <v>10</v>
      </c>
      <c r="W536" s="151">
        <v>267</v>
      </c>
      <c r="X536" s="151">
        <v>1420</v>
      </c>
      <c r="Y536" s="151">
        <v>379140</v>
      </c>
      <c r="Z536" s="151">
        <v>10</v>
      </c>
      <c r="AA536" s="151">
        <v>318</v>
      </c>
      <c r="AB536" s="151">
        <v>1320</v>
      </c>
      <c r="AC536" s="151">
        <v>419760</v>
      </c>
      <c r="AD536" s="151"/>
      <c r="AE536" s="151"/>
      <c r="AF536" s="151"/>
      <c r="AG536" s="151"/>
      <c r="AH536" s="151">
        <v>1</v>
      </c>
      <c r="AI536" s="151">
        <v>390</v>
      </c>
      <c r="AJ536" s="151">
        <v>1360</v>
      </c>
      <c r="AK536" s="151">
        <v>530400</v>
      </c>
      <c r="AL536" s="151"/>
      <c r="AM536" s="151"/>
      <c r="AN536" s="151"/>
      <c r="AO536" s="151"/>
    </row>
    <row r="537" spans="1:41" x14ac:dyDescent="0.2">
      <c r="A537" s="83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  <c r="AC537" s="151"/>
      <c r="AD537" s="151"/>
      <c r="AE537" s="151"/>
      <c r="AF537" s="151"/>
      <c r="AG537" s="151"/>
      <c r="AH537" s="151"/>
      <c r="AI537" s="151"/>
      <c r="AJ537" s="151"/>
      <c r="AK537" s="151"/>
      <c r="AL537" s="151"/>
      <c r="AM537" s="151"/>
      <c r="AN537" s="151"/>
      <c r="AO537" s="151"/>
    </row>
    <row r="538" spans="1:41" x14ac:dyDescent="0.2">
      <c r="A538" s="83">
        <v>36802</v>
      </c>
      <c r="B538" s="151"/>
      <c r="C538" s="151"/>
      <c r="D538" s="151"/>
      <c r="E538" s="151"/>
      <c r="F538" s="151"/>
      <c r="G538" s="151"/>
      <c r="H538" s="151"/>
      <c r="I538" s="151"/>
      <c r="J538" s="151">
        <v>26</v>
      </c>
      <c r="K538" s="151">
        <v>166</v>
      </c>
      <c r="L538" s="151">
        <v>1373</v>
      </c>
      <c r="M538" s="151">
        <v>228431</v>
      </c>
      <c r="N538" s="151">
        <v>12</v>
      </c>
      <c r="O538" s="151">
        <v>209</v>
      </c>
      <c r="P538" s="151">
        <v>1353</v>
      </c>
      <c r="Q538" s="151">
        <v>283398</v>
      </c>
      <c r="R538" s="151">
        <v>2</v>
      </c>
      <c r="S538" s="151">
        <v>233</v>
      </c>
      <c r="T538" s="151">
        <v>1260</v>
      </c>
      <c r="U538" s="151">
        <v>293580</v>
      </c>
      <c r="V538" s="151"/>
      <c r="W538" s="151"/>
      <c r="X538" s="151"/>
      <c r="Y538" s="151"/>
      <c r="Z538" s="151"/>
      <c r="AA538" s="151"/>
      <c r="AB538" s="151"/>
      <c r="AC538" s="151"/>
      <c r="AD538" s="151"/>
      <c r="AE538" s="151"/>
      <c r="AF538" s="151"/>
      <c r="AG538" s="151"/>
      <c r="AH538" s="151">
        <v>14</v>
      </c>
      <c r="AI538" s="151">
        <v>382</v>
      </c>
      <c r="AJ538" s="151">
        <v>1227</v>
      </c>
      <c r="AK538" s="151">
        <v>468996</v>
      </c>
      <c r="AL538" s="151"/>
      <c r="AM538" s="151"/>
      <c r="AN538" s="151"/>
      <c r="AO538" s="151"/>
    </row>
    <row r="539" spans="1:41" x14ac:dyDescent="0.2">
      <c r="A539" s="156">
        <v>36804</v>
      </c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4"/>
      <c r="Z539" s="154"/>
      <c r="AA539" s="154"/>
      <c r="AB539" s="154"/>
      <c r="AC539" s="154"/>
      <c r="AD539" s="154"/>
      <c r="AE539" s="154"/>
      <c r="AF539" s="154"/>
      <c r="AG539" s="154"/>
      <c r="AH539" s="154"/>
      <c r="AI539" s="154"/>
      <c r="AJ539" s="154"/>
      <c r="AK539" s="154"/>
      <c r="AL539" s="154"/>
      <c r="AM539" s="154"/>
      <c r="AN539" s="154"/>
      <c r="AO539" s="154"/>
    </row>
    <row r="540" spans="1:41" x14ac:dyDescent="0.2">
      <c r="A540" s="83">
        <v>36805</v>
      </c>
      <c r="B540" s="151"/>
      <c r="C540" s="151"/>
      <c r="D540" s="151"/>
      <c r="E540" s="151"/>
      <c r="F540" s="151"/>
      <c r="G540" s="151"/>
      <c r="H540" s="151"/>
      <c r="I540" s="151"/>
      <c r="J540" s="151">
        <v>24</v>
      </c>
      <c r="K540" s="151">
        <v>176</v>
      </c>
      <c r="L540" s="151">
        <v>1480</v>
      </c>
      <c r="M540" s="151">
        <v>260480</v>
      </c>
      <c r="N540" s="151">
        <v>6</v>
      </c>
      <c r="O540" s="151">
        <v>208</v>
      </c>
      <c r="P540" s="151">
        <v>1370</v>
      </c>
      <c r="Q540" s="151">
        <v>284960</v>
      </c>
      <c r="R540" s="151">
        <v>25</v>
      </c>
      <c r="S540" s="151">
        <v>240</v>
      </c>
      <c r="T540" s="151">
        <v>1327</v>
      </c>
      <c r="U540" s="151">
        <v>318842</v>
      </c>
      <c r="V540" s="151">
        <v>20</v>
      </c>
      <c r="W540" s="151">
        <v>272</v>
      </c>
      <c r="X540" s="151">
        <v>1360</v>
      </c>
      <c r="Y540" s="151">
        <v>369910</v>
      </c>
      <c r="Z540" s="151"/>
      <c r="AA540" s="151"/>
      <c r="AB540" s="151"/>
      <c r="AC540" s="151"/>
      <c r="AD540" s="151">
        <v>3</v>
      </c>
      <c r="AE540" s="151">
        <v>341</v>
      </c>
      <c r="AF540" s="151">
        <v>1240</v>
      </c>
      <c r="AG540" s="151">
        <v>422840</v>
      </c>
      <c r="AH540" s="151"/>
      <c r="AI540" s="151"/>
      <c r="AJ540" s="151"/>
      <c r="AK540" s="151"/>
      <c r="AL540" s="151"/>
      <c r="AM540" s="151"/>
      <c r="AN540" s="151"/>
      <c r="AO540" s="151"/>
    </row>
    <row r="541" spans="1:41" x14ac:dyDescent="0.2">
      <c r="A541" s="83">
        <v>36809</v>
      </c>
      <c r="B541" s="151">
        <v>1</v>
      </c>
      <c r="C541" s="151">
        <v>110</v>
      </c>
      <c r="D541" s="151">
        <v>1500</v>
      </c>
      <c r="E541" s="151">
        <v>165000</v>
      </c>
      <c r="F541" s="151"/>
      <c r="G541" s="151"/>
      <c r="H541" s="151"/>
      <c r="I541" s="151"/>
      <c r="J541" s="151">
        <v>5</v>
      </c>
      <c r="K541" s="151">
        <v>163</v>
      </c>
      <c r="L541" s="151">
        <v>1380</v>
      </c>
      <c r="M541" s="151">
        <v>224940</v>
      </c>
      <c r="N541" s="151">
        <v>4</v>
      </c>
      <c r="O541" s="151">
        <v>207</v>
      </c>
      <c r="P541" s="151">
        <v>1330</v>
      </c>
      <c r="Q541" s="151">
        <v>274645</v>
      </c>
      <c r="R541" s="151">
        <v>1</v>
      </c>
      <c r="S541" s="151">
        <v>220</v>
      </c>
      <c r="T541" s="151">
        <v>1400</v>
      </c>
      <c r="U541" s="151">
        <v>308000</v>
      </c>
      <c r="V541" s="151"/>
      <c r="W541" s="151"/>
      <c r="X541" s="151"/>
      <c r="Y541" s="151"/>
      <c r="Z541" s="151">
        <v>18</v>
      </c>
      <c r="AA541" s="151">
        <v>294</v>
      </c>
      <c r="AB541" s="151">
        <v>1340</v>
      </c>
      <c r="AC541" s="151">
        <v>393290</v>
      </c>
      <c r="AD541" s="151"/>
      <c r="AE541" s="151"/>
      <c r="AF541" s="151"/>
      <c r="AG541" s="151"/>
      <c r="AH541" s="151"/>
      <c r="AI541" s="151"/>
      <c r="AJ541" s="151"/>
      <c r="AK541" s="151"/>
      <c r="AL541" s="151"/>
      <c r="AM541" s="151"/>
      <c r="AN541" s="151"/>
      <c r="AO541" s="151"/>
    </row>
    <row r="542" spans="1:41" x14ac:dyDescent="0.2">
      <c r="A542" s="156">
        <v>36811</v>
      </c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</row>
    <row r="543" spans="1:41" x14ac:dyDescent="0.2">
      <c r="A543" s="83">
        <v>36812</v>
      </c>
      <c r="B543" s="151"/>
      <c r="C543" s="151"/>
      <c r="D543" s="151"/>
      <c r="E543" s="151"/>
      <c r="F543" s="151">
        <v>33</v>
      </c>
      <c r="G543" s="151">
        <v>137</v>
      </c>
      <c r="H543" s="151">
        <v>1550</v>
      </c>
      <c r="I543" s="151">
        <v>211575</v>
      </c>
      <c r="J543" s="151"/>
      <c r="K543" s="151"/>
      <c r="L543" s="151"/>
      <c r="M543" s="151"/>
      <c r="N543" s="151">
        <v>2</v>
      </c>
      <c r="O543" s="151">
        <v>215</v>
      </c>
      <c r="P543" s="151">
        <v>1320</v>
      </c>
      <c r="Q543" s="151">
        <v>283800</v>
      </c>
      <c r="R543" s="151">
        <v>12</v>
      </c>
      <c r="S543" s="151">
        <v>233</v>
      </c>
      <c r="T543" s="151">
        <v>1425</v>
      </c>
      <c r="U543" s="151">
        <v>332025</v>
      </c>
      <c r="V543" s="151">
        <v>12</v>
      </c>
      <c r="W543" s="151">
        <v>269</v>
      </c>
      <c r="X543" s="151">
        <v>1400</v>
      </c>
      <c r="Y543" s="151">
        <v>376600</v>
      </c>
      <c r="Z543" s="151"/>
      <c r="AA543" s="151"/>
      <c r="AB543" s="151"/>
      <c r="AC543" s="151"/>
      <c r="AD543" s="151">
        <v>2</v>
      </c>
      <c r="AE543" s="151">
        <v>352</v>
      </c>
      <c r="AF543" s="151">
        <v>1360</v>
      </c>
      <c r="AG543" s="151">
        <v>478720</v>
      </c>
      <c r="AH543" s="151">
        <v>2</v>
      </c>
      <c r="AI543" s="151">
        <v>369</v>
      </c>
      <c r="AJ543" s="151">
        <v>1380</v>
      </c>
      <c r="AK543" s="151">
        <v>509220</v>
      </c>
      <c r="AL543" s="151"/>
      <c r="AM543" s="151"/>
      <c r="AN543" s="151"/>
      <c r="AO543" s="151"/>
    </row>
    <row r="544" spans="1:41" x14ac:dyDescent="0.2">
      <c r="A544" s="83">
        <v>36816</v>
      </c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  <c r="AC544" s="151"/>
      <c r="AD544" s="151"/>
      <c r="AE544" s="151"/>
      <c r="AF544" s="151"/>
      <c r="AG544" s="151"/>
      <c r="AH544" s="151"/>
      <c r="AI544" s="151"/>
      <c r="AJ544" s="151"/>
      <c r="AK544" s="151"/>
      <c r="AL544" s="151"/>
      <c r="AM544" s="151"/>
      <c r="AN544" s="151"/>
      <c r="AO544" s="151"/>
    </row>
    <row r="545" spans="1:41" x14ac:dyDescent="0.2">
      <c r="A545" s="83">
        <v>36818</v>
      </c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  <c r="AB545" s="154"/>
      <c r="AC545" s="154"/>
      <c r="AD545" s="154"/>
      <c r="AE545" s="154"/>
      <c r="AF545" s="154"/>
      <c r="AG545" s="154"/>
      <c r="AH545" s="154"/>
      <c r="AI545" s="154"/>
      <c r="AJ545" s="154"/>
      <c r="AK545" s="154"/>
      <c r="AL545" s="154"/>
      <c r="AM545" s="154"/>
      <c r="AN545" s="154"/>
      <c r="AO545" s="154"/>
    </row>
    <row r="546" spans="1:41" x14ac:dyDescent="0.2">
      <c r="A546" s="83">
        <v>36819</v>
      </c>
      <c r="B546" s="151">
        <v>7</v>
      </c>
      <c r="C546" s="151">
        <v>118</v>
      </c>
      <c r="D546" s="151">
        <v>1560</v>
      </c>
      <c r="E546" s="151">
        <v>184020</v>
      </c>
      <c r="F546" s="151">
        <v>2</v>
      </c>
      <c r="G546" s="151">
        <v>133</v>
      </c>
      <c r="H546" s="151">
        <v>1340</v>
      </c>
      <c r="I546" s="151">
        <v>178220</v>
      </c>
      <c r="J546" s="151"/>
      <c r="K546" s="151"/>
      <c r="L546" s="151"/>
      <c r="M546" s="151"/>
      <c r="N546" s="151">
        <v>13</v>
      </c>
      <c r="O546" s="151">
        <v>193</v>
      </c>
      <c r="P546" s="151">
        <v>1380</v>
      </c>
      <c r="Q546" s="151">
        <v>266340</v>
      </c>
      <c r="R546" s="151"/>
      <c r="S546" s="151"/>
      <c r="T546" s="151"/>
      <c r="U546" s="151"/>
      <c r="V546" s="151">
        <v>58</v>
      </c>
      <c r="W546" s="151">
        <v>276</v>
      </c>
      <c r="X546" s="151">
        <v>1413</v>
      </c>
      <c r="Y546" s="151">
        <v>390080</v>
      </c>
      <c r="Z546" s="151">
        <v>13</v>
      </c>
      <c r="AA546" s="151">
        <v>304</v>
      </c>
      <c r="AB546" s="151">
        <v>1332</v>
      </c>
      <c r="AC546" s="151">
        <v>405461</v>
      </c>
      <c r="AD546" s="151">
        <v>15</v>
      </c>
      <c r="AE546" s="151">
        <v>326</v>
      </c>
      <c r="AF546" s="151">
        <v>1300</v>
      </c>
      <c r="AG546" s="151">
        <v>423800</v>
      </c>
      <c r="AH546" s="151"/>
      <c r="AI546" s="151"/>
      <c r="AJ546" s="151"/>
      <c r="AK546" s="151"/>
      <c r="AL546" s="151"/>
      <c r="AM546" s="151"/>
      <c r="AN546" s="151"/>
      <c r="AO546" s="151"/>
    </row>
    <row r="547" spans="1:41" x14ac:dyDescent="0.2">
      <c r="A547" s="83">
        <v>36823</v>
      </c>
      <c r="B547" s="151"/>
      <c r="C547" s="151"/>
      <c r="D547" s="151"/>
      <c r="E547" s="151"/>
      <c r="F547" s="151">
        <v>25</v>
      </c>
      <c r="G547" s="151">
        <v>140</v>
      </c>
      <c r="H547" s="151">
        <v>1368</v>
      </c>
      <c r="I547" s="151">
        <v>191792</v>
      </c>
      <c r="J547" s="151">
        <v>14</v>
      </c>
      <c r="K547" s="151">
        <v>164</v>
      </c>
      <c r="L547" s="151">
        <v>1440</v>
      </c>
      <c r="M547" s="151">
        <v>236160</v>
      </c>
      <c r="N547" s="151">
        <v>31</v>
      </c>
      <c r="O547" s="151">
        <v>198</v>
      </c>
      <c r="P547" s="151">
        <v>1353</v>
      </c>
      <c r="Q547" s="151">
        <v>268411</v>
      </c>
      <c r="R547" s="151">
        <v>35</v>
      </c>
      <c r="S547" s="151">
        <v>228</v>
      </c>
      <c r="T547" s="151">
        <v>1553</v>
      </c>
      <c r="U547" s="151">
        <v>353642</v>
      </c>
      <c r="V547" s="151">
        <v>49</v>
      </c>
      <c r="W547" s="151">
        <v>267</v>
      </c>
      <c r="X547" s="151">
        <v>1376</v>
      </c>
      <c r="Y547" s="151">
        <v>367667</v>
      </c>
      <c r="Z547" s="151">
        <v>9</v>
      </c>
      <c r="AA547" s="151">
        <v>309</v>
      </c>
      <c r="AB547" s="151">
        <v>1353</v>
      </c>
      <c r="AC547" s="151">
        <v>417729</v>
      </c>
      <c r="AD547" s="151"/>
      <c r="AE547" s="151"/>
      <c r="AF547" s="151"/>
      <c r="AG547" s="151"/>
      <c r="AH547" s="151"/>
      <c r="AI547" s="151"/>
      <c r="AJ547" s="151"/>
      <c r="AK547" s="151"/>
      <c r="AL547" s="151"/>
      <c r="AM547" s="151"/>
      <c r="AN547" s="151"/>
      <c r="AO547" s="151"/>
    </row>
    <row r="548" spans="1:41" x14ac:dyDescent="0.2">
      <c r="A548" s="156">
        <v>36825</v>
      </c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  <c r="AB548" s="154"/>
      <c r="AC548" s="154"/>
      <c r="AD548" s="154"/>
      <c r="AE548" s="154"/>
      <c r="AF548" s="154"/>
      <c r="AG548" s="154"/>
      <c r="AH548" s="154"/>
      <c r="AI548" s="154"/>
      <c r="AJ548" s="154"/>
      <c r="AK548" s="154"/>
      <c r="AL548" s="154"/>
      <c r="AM548" s="154"/>
      <c r="AN548" s="154"/>
      <c r="AO548" s="154"/>
    </row>
    <row r="549" spans="1:41" x14ac:dyDescent="0.2">
      <c r="A549" s="83">
        <v>36826</v>
      </c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>
        <v>4</v>
      </c>
      <c r="S549" s="151">
        <v>248</v>
      </c>
      <c r="T549" s="151">
        <v>1330</v>
      </c>
      <c r="U549" s="151">
        <v>329175</v>
      </c>
      <c r="V549" s="151"/>
      <c r="W549" s="151"/>
      <c r="X549" s="151"/>
      <c r="Y549" s="151"/>
      <c r="Z549" s="151"/>
      <c r="AA549" s="151"/>
      <c r="AB549" s="151"/>
      <c r="AC549" s="151"/>
      <c r="AD549" s="151"/>
      <c r="AE549" s="151"/>
      <c r="AF549" s="151"/>
      <c r="AG549" s="151"/>
      <c r="AH549" s="151"/>
      <c r="AI549" s="151"/>
      <c r="AJ549" s="151"/>
      <c r="AK549" s="151"/>
      <c r="AL549" s="151"/>
      <c r="AM549" s="151"/>
      <c r="AN549" s="151"/>
      <c r="AO549" s="151"/>
    </row>
    <row r="550" spans="1:41" x14ac:dyDescent="0.2">
      <c r="A550" s="83">
        <v>36830</v>
      </c>
      <c r="B550" s="151"/>
      <c r="C550" s="151"/>
      <c r="D550" s="151"/>
      <c r="E550" s="151"/>
      <c r="F550" s="151">
        <v>5</v>
      </c>
      <c r="G550" s="151">
        <v>134</v>
      </c>
      <c r="H550" s="151">
        <v>1480</v>
      </c>
      <c r="I550" s="151">
        <v>198320</v>
      </c>
      <c r="J550" s="151">
        <v>2</v>
      </c>
      <c r="K550" s="151">
        <v>165</v>
      </c>
      <c r="L550" s="151">
        <v>1360</v>
      </c>
      <c r="M550" s="151">
        <v>224400</v>
      </c>
      <c r="N550" s="151">
        <v>3</v>
      </c>
      <c r="O550" s="151">
        <v>187</v>
      </c>
      <c r="P550" s="151">
        <v>1320</v>
      </c>
      <c r="Q550" s="151">
        <v>246840</v>
      </c>
      <c r="R550" s="151"/>
      <c r="S550" s="151"/>
      <c r="T550" s="151"/>
      <c r="U550" s="151"/>
      <c r="V550" s="151">
        <v>15</v>
      </c>
      <c r="W550" s="151">
        <v>260</v>
      </c>
      <c r="X550" s="151">
        <v>1380</v>
      </c>
      <c r="Y550" s="151">
        <v>358110</v>
      </c>
      <c r="Z550" s="151">
        <v>6</v>
      </c>
      <c r="AA550" s="151">
        <v>305</v>
      </c>
      <c r="AB550" s="151">
        <v>1360</v>
      </c>
      <c r="AC550" s="151">
        <v>414800</v>
      </c>
      <c r="AD550" s="151">
        <v>1</v>
      </c>
      <c r="AE550" s="151">
        <v>344</v>
      </c>
      <c r="AF550" s="151">
        <v>1360</v>
      </c>
      <c r="AG550" s="151">
        <v>467840</v>
      </c>
      <c r="AH550" s="151"/>
      <c r="AI550" s="151"/>
      <c r="AJ550" s="151"/>
      <c r="AK550" s="151"/>
      <c r="AL550" s="151"/>
      <c r="AM550" s="151"/>
      <c r="AN550" s="151"/>
      <c r="AO550" s="151"/>
    </row>
    <row r="551" spans="1:41" x14ac:dyDescent="0.2">
      <c r="A551" s="83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  <c r="AC551" s="151"/>
      <c r="AD551" s="151"/>
      <c r="AE551" s="151"/>
      <c r="AF551" s="151"/>
      <c r="AG551" s="151"/>
      <c r="AH551" s="151"/>
      <c r="AI551" s="151"/>
      <c r="AJ551" s="151"/>
      <c r="AK551" s="151"/>
      <c r="AL551" s="151"/>
      <c r="AM551" s="151"/>
      <c r="AN551" s="151"/>
      <c r="AO551" s="151"/>
    </row>
    <row r="552" spans="1:41" x14ac:dyDescent="0.2">
      <c r="A552" s="156">
        <v>36832</v>
      </c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  <c r="X552" s="154"/>
      <c r="Y552" s="154"/>
      <c r="Z552" s="154"/>
      <c r="AA552" s="154"/>
      <c r="AB552" s="154"/>
      <c r="AC552" s="154"/>
      <c r="AD552" s="154"/>
      <c r="AE552" s="154"/>
      <c r="AF552" s="154"/>
      <c r="AG552" s="154"/>
      <c r="AH552" s="154"/>
      <c r="AI552" s="154"/>
      <c r="AJ552" s="154"/>
      <c r="AK552" s="154"/>
      <c r="AL552" s="154"/>
      <c r="AM552" s="154"/>
      <c r="AN552" s="154"/>
      <c r="AO552" s="154"/>
    </row>
    <row r="553" spans="1:41" x14ac:dyDescent="0.2">
      <c r="A553" s="83">
        <v>36833</v>
      </c>
      <c r="B553" s="151">
        <v>1</v>
      </c>
      <c r="C553" s="151">
        <v>78</v>
      </c>
      <c r="D553" s="151">
        <v>1600</v>
      </c>
      <c r="E553" s="151">
        <v>124800</v>
      </c>
      <c r="F553" s="151">
        <v>2</v>
      </c>
      <c r="G553" s="151">
        <v>132</v>
      </c>
      <c r="H553" s="151">
        <v>1555</v>
      </c>
      <c r="I553" s="151">
        <v>205260</v>
      </c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  <c r="AC553" s="151"/>
      <c r="AD553" s="151">
        <v>17</v>
      </c>
      <c r="AE553" s="151">
        <v>334</v>
      </c>
      <c r="AF553" s="151">
        <v>1440</v>
      </c>
      <c r="AG553" s="151">
        <v>480960</v>
      </c>
      <c r="AH553" s="151"/>
      <c r="AI553" s="151"/>
      <c r="AJ553" s="151"/>
      <c r="AK553" s="151"/>
      <c r="AL553" s="151"/>
      <c r="AM553" s="151"/>
      <c r="AN553" s="151"/>
      <c r="AO553" s="151"/>
    </row>
    <row r="554" spans="1:41" x14ac:dyDescent="0.2">
      <c r="A554" s="83">
        <v>36837</v>
      </c>
      <c r="B554" s="151">
        <v>16</v>
      </c>
      <c r="C554" s="151">
        <v>129</v>
      </c>
      <c r="D554" s="151">
        <v>1420</v>
      </c>
      <c r="E554" s="151">
        <v>183560</v>
      </c>
      <c r="F554" s="151">
        <v>1</v>
      </c>
      <c r="G554" s="151">
        <v>146</v>
      </c>
      <c r="H554" s="151">
        <v>1300</v>
      </c>
      <c r="I554" s="151">
        <v>189300</v>
      </c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>
        <v>16</v>
      </c>
      <c r="W554" s="151">
        <v>259</v>
      </c>
      <c r="X554" s="151">
        <v>1400</v>
      </c>
      <c r="Y554" s="151">
        <v>361900</v>
      </c>
      <c r="Z554" s="151">
        <v>17</v>
      </c>
      <c r="AA554" s="151">
        <v>288</v>
      </c>
      <c r="AB554" s="151">
        <v>1367</v>
      </c>
      <c r="AC554" s="151">
        <v>393600</v>
      </c>
      <c r="AD554" s="151"/>
      <c r="AE554" s="151"/>
      <c r="AF554" s="151"/>
      <c r="AG554" s="151"/>
      <c r="AH554" s="151">
        <v>6</v>
      </c>
      <c r="AI554" s="151">
        <v>388</v>
      </c>
      <c r="AJ554" s="151">
        <v>1440</v>
      </c>
      <c r="AK554" s="151">
        <v>558720</v>
      </c>
      <c r="AL554" s="151"/>
      <c r="AM554" s="151"/>
      <c r="AN554" s="151"/>
      <c r="AO554" s="151"/>
    </row>
    <row r="555" spans="1:41" x14ac:dyDescent="0.2">
      <c r="A555" s="156">
        <v>36839</v>
      </c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  <c r="AB555" s="154"/>
      <c r="AC555" s="154"/>
      <c r="AD555" s="154"/>
      <c r="AE555" s="154"/>
      <c r="AF555" s="154"/>
      <c r="AG555" s="154"/>
      <c r="AH555" s="154"/>
      <c r="AI555" s="154"/>
      <c r="AJ555" s="154"/>
      <c r="AK555" s="154"/>
      <c r="AL555" s="154"/>
      <c r="AM555" s="154"/>
      <c r="AN555" s="154"/>
      <c r="AO555" s="154"/>
    </row>
    <row r="556" spans="1:41" x14ac:dyDescent="0.2">
      <c r="A556" s="83">
        <v>36840</v>
      </c>
      <c r="B556" s="151">
        <v>2</v>
      </c>
      <c r="C556" s="151">
        <v>129</v>
      </c>
      <c r="D556" s="151">
        <v>1620</v>
      </c>
      <c r="E556" s="151">
        <v>208980</v>
      </c>
      <c r="F556" s="151">
        <v>16</v>
      </c>
      <c r="G556" s="151">
        <v>146</v>
      </c>
      <c r="H556" s="151">
        <v>1420</v>
      </c>
      <c r="I556" s="151">
        <v>207320</v>
      </c>
      <c r="J556" s="151">
        <v>28</v>
      </c>
      <c r="K556" s="151">
        <v>168</v>
      </c>
      <c r="L556" s="151">
        <v>1452</v>
      </c>
      <c r="M556" s="151">
        <v>244517</v>
      </c>
      <c r="N556" s="151"/>
      <c r="O556" s="151"/>
      <c r="P556" s="151"/>
      <c r="Q556" s="151"/>
      <c r="R556" s="151">
        <v>5</v>
      </c>
      <c r="S556" s="151">
        <v>232</v>
      </c>
      <c r="T556" s="151">
        <v>1450</v>
      </c>
      <c r="U556" s="151">
        <v>336400</v>
      </c>
      <c r="V556" s="151">
        <v>25</v>
      </c>
      <c r="W556" s="151">
        <v>264</v>
      </c>
      <c r="X556" s="151">
        <v>1353</v>
      </c>
      <c r="Y556" s="151">
        <v>357280</v>
      </c>
      <c r="Z556" s="151"/>
      <c r="AA556" s="151"/>
      <c r="AB556" s="151"/>
      <c r="AC556" s="151"/>
      <c r="AD556" s="151">
        <v>5</v>
      </c>
      <c r="AE556" s="151">
        <v>331</v>
      </c>
      <c r="AF556" s="151">
        <v>1340</v>
      </c>
      <c r="AG556" s="151">
        <v>443540</v>
      </c>
      <c r="AH556" s="151"/>
      <c r="AI556" s="151"/>
      <c r="AJ556" s="151"/>
      <c r="AK556" s="151"/>
      <c r="AL556" s="151"/>
      <c r="AM556" s="151"/>
      <c r="AN556" s="151"/>
      <c r="AO556" s="151"/>
    </row>
    <row r="557" spans="1:41" x14ac:dyDescent="0.2">
      <c r="A557" s="83">
        <v>36844</v>
      </c>
      <c r="B557" s="151"/>
      <c r="C557" s="151"/>
      <c r="D557" s="151"/>
      <c r="E557" s="151"/>
      <c r="F557" s="151">
        <v>1</v>
      </c>
      <c r="G557" s="151">
        <v>138</v>
      </c>
      <c r="H557" s="151">
        <v>1400</v>
      </c>
      <c r="I557" s="151">
        <v>193200</v>
      </c>
      <c r="J557" s="151">
        <v>9</v>
      </c>
      <c r="K557" s="151">
        <v>155</v>
      </c>
      <c r="L557" s="151">
        <v>1540</v>
      </c>
      <c r="M557" s="151">
        <v>238700</v>
      </c>
      <c r="N557" s="151"/>
      <c r="O557" s="151"/>
      <c r="P557" s="151"/>
      <c r="Q557" s="151"/>
      <c r="R557" s="151">
        <v>19</v>
      </c>
      <c r="S557" s="151">
        <v>236</v>
      </c>
      <c r="T557" s="151">
        <v>1480</v>
      </c>
      <c r="U557" s="151">
        <v>348540</v>
      </c>
      <c r="V557" s="151"/>
      <c r="W557" s="151"/>
      <c r="X557" s="151"/>
      <c r="Y557" s="151"/>
      <c r="Z557" s="151">
        <v>1</v>
      </c>
      <c r="AA557" s="151">
        <v>308</v>
      </c>
      <c r="AB557" s="151">
        <v>1360</v>
      </c>
      <c r="AC557" s="151">
        <v>418880</v>
      </c>
      <c r="AD557" s="151">
        <v>21</v>
      </c>
      <c r="AE557" s="151">
        <v>329</v>
      </c>
      <c r="AF557" s="151">
        <v>1350</v>
      </c>
      <c r="AG557" s="151">
        <v>443745</v>
      </c>
      <c r="AH557" s="151">
        <v>8</v>
      </c>
      <c r="AI557" s="151">
        <v>368</v>
      </c>
      <c r="AJ557" s="151">
        <v>1310</v>
      </c>
      <c r="AK557" s="151">
        <v>481425</v>
      </c>
      <c r="AL557" s="151"/>
      <c r="AM557" s="151"/>
      <c r="AN557" s="151"/>
      <c r="AO557" s="151"/>
    </row>
    <row r="558" spans="1:41" x14ac:dyDescent="0.2">
      <c r="A558" s="156">
        <v>36846</v>
      </c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  <c r="AB558" s="154"/>
      <c r="AC558" s="154"/>
      <c r="AD558" s="154"/>
      <c r="AE558" s="154"/>
      <c r="AF558" s="154"/>
      <c r="AG558" s="154"/>
      <c r="AH558" s="154"/>
      <c r="AI558" s="154"/>
      <c r="AJ558" s="154"/>
      <c r="AK558" s="154"/>
      <c r="AL558" s="154"/>
      <c r="AM558" s="154"/>
      <c r="AN558" s="154"/>
      <c r="AO558" s="154"/>
    </row>
    <row r="559" spans="1:41" x14ac:dyDescent="0.2">
      <c r="A559" s="156">
        <v>36847</v>
      </c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  <c r="AB559" s="154"/>
      <c r="AC559" s="154"/>
      <c r="AD559" s="154"/>
      <c r="AE559" s="154"/>
      <c r="AF559" s="154"/>
      <c r="AG559" s="154"/>
      <c r="AH559" s="154"/>
      <c r="AI559" s="154"/>
      <c r="AJ559" s="154"/>
      <c r="AK559" s="154"/>
      <c r="AL559" s="154"/>
      <c r="AM559" s="154"/>
      <c r="AN559" s="154"/>
      <c r="AO559" s="154"/>
    </row>
    <row r="560" spans="1:41" x14ac:dyDescent="0.2">
      <c r="A560" s="83">
        <v>36851</v>
      </c>
      <c r="B560" s="151">
        <v>5</v>
      </c>
      <c r="C560" s="151">
        <v>123</v>
      </c>
      <c r="D560" s="151">
        <v>1500</v>
      </c>
      <c r="E560" s="151">
        <v>164500</v>
      </c>
      <c r="F560" s="151">
        <v>22</v>
      </c>
      <c r="G560" s="151">
        <v>144</v>
      </c>
      <c r="H560" s="151">
        <v>1300</v>
      </c>
      <c r="I560" s="151">
        <v>187200</v>
      </c>
      <c r="J560" s="151">
        <v>25</v>
      </c>
      <c r="K560" s="151">
        <v>159</v>
      </c>
      <c r="L560" s="151">
        <v>1490</v>
      </c>
      <c r="M560" s="151">
        <v>236538</v>
      </c>
      <c r="N560" s="151">
        <v>19</v>
      </c>
      <c r="O560" s="151">
        <v>199</v>
      </c>
      <c r="P560" s="151">
        <v>1453</v>
      </c>
      <c r="Q560" s="151">
        <v>289213</v>
      </c>
      <c r="R560" s="151">
        <v>59</v>
      </c>
      <c r="S560" s="151">
        <v>229</v>
      </c>
      <c r="T560" s="151">
        <v>1405</v>
      </c>
      <c r="U560" s="151">
        <v>321745</v>
      </c>
      <c r="V560" s="151"/>
      <c r="W560" s="151"/>
      <c r="X560" s="151"/>
      <c r="Y560" s="151"/>
      <c r="Z560" s="151">
        <v>29</v>
      </c>
      <c r="AA560" s="151">
        <v>295</v>
      </c>
      <c r="AB560" s="151">
        <v>1675</v>
      </c>
      <c r="AC560" s="151">
        <v>493140</v>
      </c>
      <c r="AD560" s="151">
        <v>7</v>
      </c>
      <c r="AE560" s="151">
        <v>358</v>
      </c>
      <c r="AF560" s="151">
        <v>2374</v>
      </c>
      <c r="AG560" s="151">
        <v>849892</v>
      </c>
      <c r="AH560" s="151">
        <v>14</v>
      </c>
      <c r="AI560" s="151">
        <v>376</v>
      </c>
      <c r="AJ560" s="151">
        <v>1400</v>
      </c>
      <c r="AK560" s="151">
        <v>526400</v>
      </c>
      <c r="AL560" s="151"/>
      <c r="AM560" s="151"/>
      <c r="AN560" s="151"/>
      <c r="AO560" s="151"/>
    </row>
    <row r="561" spans="1:41" x14ac:dyDescent="0.2">
      <c r="A561" s="156">
        <v>36853</v>
      </c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  <c r="AB561" s="154"/>
      <c r="AC561" s="154"/>
      <c r="AD561" s="154"/>
      <c r="AE561" s="154"/>
      <c r="AF561" s="154"/>
      <c r="AG561" s="154"/>
      <c r="AH561" s="154"/>
      <c r="AI561" s="154"/>
      <c r="AJ561" s="154"/>
      <c r="AK561" s="154"/>
      <c r="AL561" s="154"/>
      <c r="AM561" s="154"/>
      <c r="AN561" s="154"/>
      <c r="AO561" s="154"/>
    </row>
    <row r="562" spans="1:41" x14ac:dyDescent="0.2">
      <c r="A562" s="83">
        <v>36854</v>
      </c>
      <c r="B562" s="151"/>
      <c r="C562" s="151"/>
      <c r="D562" s="151"/>
      <c r="E562" s="151"/>
      <c r="F562" s="151">
        <v>4</v>
      </c>
      <c r="G562" s="151">
        <v>143</v>
      </c>
      <c r="H562" s="151">
        <v>1580</v>
      </c>
      <c r="I562" s="151">
        <v>225150</v>
      </c>
      <c r="J562" s="151">
        <v>1</v>
      </c>
      <c r="K562" s="151">
        <v>160</v>
      </c>
      <c r="L562" s="151">
        <v>1620</v>
      </c>
      <c r="M562" s="151">
        <v>259200</v>
      </c>
      <c r="N562" s="151">
        <v>17</v>
      </c>
      <c r="O562" s="151">
        <v>203</v>
      </c>
      <c r="P562" s="151">
        <v>1420</v>
      </c>
      <c r="Q562" s="151">
        <v>288260</v>
      </c>
      <c r="R562" s="151">
        <v>23</v>
      </c>
      <c r="S562" s="151">
        <v>232</v>
      </c>
      <c r="T562" s="151">
        <v>1470</v>
      </c>
      <c r="U562" s="151">
        <v>340673</v>
      </c>
      <c r="V562" s="151">
        <v>27</v>
      </c>
      <c r="W562" s="151">
        <v>260</v>
      </c>
      <c r="X562" s="151">
        <v>1373</v>
      </c>
      <c r="Y562" s="151">
        <v>357067</v>
      </c>
      <c r="Z562" s="151">
        <v>9</v>
      </c>
      <c r="AA562" s="151">
        <v>350</v>
      </c>
      <c r="AB562" s="151">
        <v>1340</v>
      </c>
      <c r="AC562" s="151">
        <v>402000</v>
      </c>
      <c r="AD562" s="151">
        <v>3</v>
      </c>
      <c r="AE562" s="151">
        <v>329</v>
      </c>
      <c r="AF562" s="151">
        <v>1340</v>
      </c>
      <c r="AG562" s="151">
        <v>440190</v>
      </c>
      <c r="AH562" s="151"/>
      <c r="AI562" s="151"/>
      <c r="AJ562" s="151"/>
      <c r="AK562" s="151"/>
      <c r="AL562" s="151"/>
      <c r="AM562" s="151"/>
      <c r="AN562" s="151"/>
      <c r="AO562" s="151"/>
    </row>
    <row r="563" spans="1:41" x14ac:dyDescent="0.2">
      <c r="A563" s="83">
        <v>36858</v>
      </c>
      <c r="B563" s="151">
        <v>8</v>
      </c>
      <c r="C563" s="151">
        <v>114</v>
      </c>
      <c r="D563" s="151">
        <v>1620</v>
      </c>
      <c r="E563" s="151">
        <v>184680</v>
      </c>
      <c r="F563" s="151">
        <v>1</v>
      </c>
      <c r="G563" s="151">
        <v>132</v>
      </c>
      <c r="H563" s="151">
        <v>1380</v>
      </c>
      <c r="I563" s="151">
        <v>182160</v>
      </c>
      <c r="J563" s="151">
        <v>26</v>
      </c>
      <c r="K563" s="151">
        <v>157</v>
      </c>
      <c r="L563" s="151">
        <v>1520</v>
      </c>
      <c r="M563" s="151">
        <v>238640</v>
      </c>
      <c r="N563" s="151">
        <v>125</v>
      </c>
      <c r="O563" s="151">
        <v>205</v>
      </c>
      <c r="P563" s="151">
        <v>1468</v>
      </c>
      <c r="Q563" s="151">
        <v>300104</v>
      </c>
      <c r="R563" s="151">
        <v>76</v>
      </c>
      <c r="S563" s="151">
        <v>197</v>
      </c>
      <c r="T563" s="151">
        <v>1613</v>
      </c>
      <c r="U563" s="151">
        <v>317289</v>
      </c>
      <c r="V563" s="151">
        <v>46</v>
      </c>
      <c r="W563" s="151">
        <v>264</v>
      </c>
      <c r="X563" s="151">
        <v>1373</v>
      </c>
      <c r="Y563" s="151">
        <v>363018</v>
      </c>
      <c r="Z563" s="151">
        <v>5</v>
      </c>
      <c r="AA563" s="151">
        <v>198</v>
      </c>
      <c r="AB563" s="151">
        <v>1460</v>
      </c>
      <c r="AC563" s="151">
        <v>289080</v>
      </c>
      <c r="AD563" s="151"/>
      <c r="AE563" s="151"/>
      <c r="AF563" s="151"/>
      <c r="AG563" s="151"/>
      <c r="AH563" s="151"/>
      <c r="AI563" s="151"/>
      <c r="AJ563" s="151"/>
      <c r="AK563" s="151"/>
      <c r="AL563" s="151"/>
      <c r="AM563" s="151"/>
      <c r="AN563" s="151"/>
      <c r="AO563" s="151"/>
    </row>
    <row r="564" spans="1:41" x14ac:dyDescent="0.2">
      <c r="A564" s="156">
        <v>36860</v>
      </c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  <c r="AB564" s="154"/>
      <c r="AC564" s="154"/>
      <c r="AD564" s="154"/>
      <c r="AE564" s="154"/>
      <c r="AF564" s="154"/>
      <c r="AG564" s="154"/>
      <c r="AH564" s="154"/>
      <c r="AI564" s="154"/>
      <c r="AJ564" s="154"/>
      <c r="AK564" s="154"/>
      <c r="AL564" s="154"/>
      <c r="AM564" s="154"/>
      <c r="AN564" s="154"/>
      <c r="AO564" s="154"/>
    </row>
    <row r="565" spans="1:41" x14ac:dyDescent="0.2">
      <c r="A565" s="156"/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  <c r="X565" s="154"/>
      <c r="Y565" s="154"/>
      <c r="Z565" s="154"/>
      <c r="AA565" s="154"/>
      <c r="AB565" s="154"/>
      <c r="AC565" s="154"/>
      <c r="AD565" s="154"/>
      <c r="AE565" s="154"/>
      <c r="AF565" s="154"/>
      <c r="AG565" s="154"/>
      <c r="AH565" s="154"/>
      <c r="AI565" s="154"/>
      <c r="AJ565" s="154"/>
      <c r="AK565" s="154"/>
      <c r="AL565" s="154"/>
      <c r="AM565" s="154"/>
      <c r="AN565" s="154"/>
      <c r="AO565" s="154"/>
    </row>
    <row r="566" spans="1:41" x14ac:dyDescent="0.2">
      <c r="A566" s="156">
        <v>36861</v>
      </c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  <c r="AB566" s="154"/>
      <c r="AC566" s="154"/>
      <c r="AD566" s="154"/>
      <c r="AE566" s="154"/>
      <c r="AF566" s="154"/>
      <c r="AG566" s="154"/>
      <c r="AH566" s="154"/>
      <c r="AI566" s="154"/>
      <c r="AJ566" s="154"/>
      <c r="AK566" s="154"/>
      <c r="AL566" s="154"/>
      <c r="AM566" s="154"/>
      <c r="AN566" s="154"/>
      <c r="AO566" s="154"/>
    </row>
    <row r="567" spans="1:41" x14ac:dyDescent="0.2">
      <c r="A567" s="83">
        <v>36865</v>
      </c>
      <c r="B567" s="151"/>
      <c r="C567" s="151"/>
      <c r="D567" s="151"/>
      <c r="E567" s="151"/>
      <c r="F567" s="151">
        <v>7</v>
      </c>
      <c r="G567" s="151">
        <v>145</v>
      </c>
      <c r="H567" s="151">
        <v>1640</v>
      </c>
      <c r="I567" s="151">
        <v>236980</v>
      </c>
      <c r="J567" s="151">
        <v>5</v>
      </c>
      <c r="K567" s="151">
        <v>167</v>
      </c>
      <c r="L567" s="151">
        <v>1347</v>
      </c>
      <c r="M567" s="151">
        <v>225342</v>
      </c>
      <c r="N567" s="151">
        <v>20</v>
      </c>
      <c r="O567" s="151">
        <v>200</v>
      </c>
      <c r="P567" s="151">
        <v>1580</v>
      </c>
      <c r="Q567" s="151">
        <v>316000</v>
      </c>
      <c r="R567" s="151"/>
      <c r="S567" s="151"/>
      <c r="T567" s="151"/>
      <c r="U567" s="151"/>
      <c r="V567" s="151">
        <v>15</v>
      </c>
      <c r="W567" s="151">
        <v>260</v>
      </c>
      <c r="X567" s="151">
        <v>1420</v>
      </c>
      <c r="Y567" s="151">
        <v>369200</v>
      </c>
      <c r="Z567" s="151"/>
      <c r="AA567" s="151"/>
      <c r="AB567" s="151"/>
      <c r="AC567" s="151"/>
      <c r="AD567" s="151"/>
      <c r="AE567" s="151"/>
      <c r="AF567" s="151"/>
      <c r="AG567" s="151"/>
      <c r="AH567" s="151"/>
      <c r="AI567" s="151"/>
      <c r="AJ567" s="151"/>
      <c r="AK567" s="151"/>
      <c r="AL567" s="151"/>
      <c r="AM567" s="151"/>
      <c r="AN567" s="151"/>
      <c r="AO567" s="151"/>
    </row>
    <row r="568" spans="1:41" x14ac:dyDescent="0.2">
      <c r="A568" s="156">
        <v>36867</v>
      </c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  <c r="AB568" s="154"/>
      <c r="AC568" s="154"/>
      <c r="AD568" s="154"/>
      <c r="AE568" s="154"/>
      <c r="AF568" s="154"/>
      <c r="AG568" s="154"/>
      <c r="AH568" s="154"/>
      <c r="AI568" s="154"/>
      <c r="AJ568" s="154"/>
      <c r="AK568" s="154"/>
      <c r="AL568" s="154"/>
      <c r="AM568" s="154"/>
      <c r="AN568" s="154"/>
      <c r="AO568" s="154"/>
    </row>
    <row r="569" spans="1:41" x14ac:dyDescent="0.2">
      <c r="A569" s="83">
        <v>36868</v>
      </c>
      <c r="B569" s="151"/>
      <c r="C569" s="151"/>
      <c r="D569" s="151"/>
      <c r="E569" s="151"/>
      <c r="F569" s="151"/>
      <c r="G569" s="151"/>
      <c r="H569" s="151"/>
      <c r="I569" s="151"/>
      <c r="J569" s="151">
        <v>3</v>
      </c>
      <c r="K569" s="151">
        <v>166</v>
      </c>
      <c r="L569" s="151">
        <v>1367</v>
      </c>
      <c r="M569" s="151">
        <v>222311</v>
      </c>
      <c r="N569" s="151">
        <v>26</v>
      </c>
      <c r="O569" s="151">
        <v>199</v>
      </c>
      <c r="P569" s="151">
        <v>1450</v>
      </c>
      <c r="Q569" s="151">
        <v>288550</v>
      </c>
      <c r="R569" s="151">
        <v>37</v>
      </c>
      <c r="S569" s="151">
        <v>234</v>
      </c>
      <c r="T569" s="151">
        <v>1450</v>
      </c>
      <c r="U569" s="151">
        <v>338575</v>
      </c>
      <c r="V569" s="151">
        <v>73</v>
      </c>
      <c r="W569" s="151">
        <v>262</v>
      </c>
      <c r="X569" s="151">
        <v>1403</v>
      </c>
      <c r="Y569" s="151">
        <v>368141</v>
      </c>
      <c r="Z569" s="151"/>
      <c r="AA569" s="151"/>
      <c r="AB569" s="151"/>
      <c r="AC569" s="151"/>
      <c r="AD569" s="151"/>
      <c r="AE569" s="151"/>
      <c r="AF569" s="151"/>
      <c r="AG569" s="151"/>
      <c r="AH569" s="151"/>
      <c r="AI569" s="151"/>
      <c r="AJ569" s="151"/>
      <c r="AK569" s="151"/>
      <c r="AL569" s="151"/>
      <c r="AM569" s="151"/>
      <c r="AN569" s="151"/>
      <c r="AO569" s="151"/>
    </row>
    <row r="570" spans="1:41" x14ac:dyDescent="0.2">
      <c r="A570" s="83">
        <v>36872</v>
      </c>
      <c r="B570" s="151">
        <v>20</v>
      </c>
      <c r="C570" s="151">
        <v>118</v>
      </c>
      <c r="D570" s="151">
        <v>1400</v>
      </c>
      <c r="E570" s="151">
        <v>164500</v>
      </c>
      <c r="F570" s="151"/>
      <c r="G570" s="151"/>
      <c r="H570" s="151"/>
      <c r="I570" s="151"/>
      <c r="J570" s="151">
        <v>28</v>
      </c>
      <c r="K570" s="151">
        <v>168</v>
      </c>
      <c r="L570" s="151">
        <v>1420</v>
      </c>
      <c r="M570" s="151">
        <v>239033</v>
      </c>
      <c r="N570" s="151">
        <v>45</v>
      </c>
      <c r="O570" s="151">
        <v>190</v>
      </c>
      <c r="P570" s="151">
        <v>1425</v>
      </c>
      <c r="Q570" s="151">
        <v>330400</v>
      </c>
      <c r="R570" s="151">
        <v>3</v>
      </c>
      <c r="S570" s="151">
        <v>236</v>
      </c>
      <c r="T570" s="151">
        <v>1400</v>
      </c>
      <c r="U570" s="151">
        <v>365280</v>
      </c>
      <c r="V570" s="151">
        <v>2</v>
      </c>
      <c r="W570" s="151">
        <v>273</v>
      </c>
      <c r="X570" s="151">
        <v>1340</v>
      </c>
      <c r="Y570" s="151">
        <v>371680</v>
      </c>
      <c r="Z570" s="151">
        <v>10</v>
      </c>
      <c r="AA570" s="151">
        <v>288</v>
      </c>
      <c r="AB570" s="151">
        <v>1360</v>
      </c>
      <c r="AC570" s="151">
        <v>492800</v>
      </c>
      <c r="AD570" s="151">
        <v>9</v>
      </c>
      <c r="AE570" s="151">
        <v>352</v>
      </c>
      <c r="AF570" s="151">
        <v>1400</v>
      </c>
      <c r="AG570" s="151"/>
      <c r="AH570" s="151"/>
      <c r="AI570" s="151"/>
      <c r="AJ570" s="151"/>
      <c r="AK570" s="151"/>
      <c r="AL570" s="151"/>
      <c r="AM570" s="151"/>
      <c r="AN570" s="151"/>
      <c r="AO570" s="151"/>
    </row>
    <row r="571" spans="1:41" x14ac:dyDescent="0.2">
      <c r="A571" s="156">
        <v>36874</v>
      </c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  <c r="AB571" s="154"/>
      <c r="AC571" s="154"/>
      <c r="AD571" s="154"/>
      <c r="AE571" s="154"/>
      <c r="AF571" s="154"/>
      <c r="AG571" s="154"/>
      <c r="AH571" s="154"/>
      <c r="AI571" s="154"/>
      <c r="AJ571" s="154"/>
      <c r="AK571" s="154"/>
      <c r="AL571" s="154"/>
      <c r="AM571" s="154"/>
      <c r="AN571" s="154"/>
      <c r="AO571" s="154"/>
    </row>
    <row r="572" spans="1:41" x14ac:dyDescent="0.2">
      <c r="A572" s="83">
        <v>36875</v>
      </c>
      <c r="B572" s="151">
        <v>4</v>
      </c>
      <c r="C572" s="151">
        <v>112</v>
      </c>
      <c r="D572" s="151">
        <v>1380</v>
      </c>
      <c r="E572" s="151">
        <v>153870</v>
      </c>
      <c r="F572" s="151">
        <v>2</v>
      </c>
      <c r="G572" s="151">
        <v>147</v>
      </c>
      <c r="H572" s="151">
        <v>1720</v>
      </c>
      <c r="I572" s="151">
        <v>252840</v>
      </c>
      <c r="J572" s="151">
        <v>4</v>
      </c>
      <c r="K572" s="151">
        <v>180</v>
      </c>
      <c r="L572" s="151">
        <v>1420</v>
      </c>
      <c r="M572" s="151">
        <v>256073</v>
      </c>
      <c r="N572" s="151">
        <v>21</v>
      </c>
      <c r="O572" s="151">
        <v>238</v>
      </c>
      <c r="P572" s="151">
        <v>1453</v>
      </c>
      <c r="Q572" s="151">
        <v>345409</v>
      </c>
      <c r="R572" s="151">
        <v>86</v>
      </c>
      <c r="S572" s="151">
        <v>237</v>
      </c>
      <c r="T572" s="151">
        <v>1446</v>
      </c>
      <c r="U572" s="151">
        <v>342668</v>
      </c>
      <c r="V572" s="151">
        <v>60</v>
      </c>
      <c r="W572" s="151">
        <v>271</v>
      </c>
      <c r="X572" s="151">
        <v>1497</v>
      </c>
      <c r="Y572" s="151">
        <v>405278</v>
      </c>
      <c r="Z572" s="151">
        <v>150</v>
      </c>
      <c r="AA572" s="151">
        <v>301</v>
      </c>
      <c r="AB572" s="151">
        <v>1551</v>
      </c>
      <c r="AC572" s="151">
        <v>467047</v>
      </c>
      <c r="AD572" s="151">
        <v>37</v>
      </c>
      <c r="AE572" s="151">
        <v>331</v>
      </c>
      <c r="AF572" s="151">
        <v>1631</v>
      </c>
      <c r="AG572" s="151">
        <v>539207</v>
      </c>
      <c r="AH572" s="151">
        <v>40</v>
      </c>
      <c r="AI572" s="151">
        <v>363</v>
      </c>
      <c r="AJ572" s="151">
        <v>1698</v>
      </c>
      <c r="AK572" s="151">
        <v>616495</v>
      </c>
      <c r="AL572" s="151"/>
      <c r="AM572" s="151"/>
      <c r="AN572" s="151"/>
      <c r="AO572" s="151"/>
    </row>
    <row r="573" spans="1:41" x14ac:dyDescent="0.2">
      <c r="A573" s="83">
        <v>36879</v>
      </c>
      <c r="B573" s="151">
        <v>1</v>
      </c>
      <c r="C573" s="151">
        <v>104</v>
      </c>
      <c r="D573" s="151">
        <v>1360</v>
      </c>
      <c r="E573" s="151">
        <v>141440</v>
      </c>
      <c r="F573" s="151">
        <v>5</v>
      </c>
      <c r="G573" s="151">
        <v>133</v>
      </c>
      <c r="H573" s="151">
        <v>1340</v>
      </c>
      <c r="I573" s="151">
        <v>178220</v>
      </c>
      <c r="J573" s="151">
        <v>5</v>
      </c>
      <c r="K573" s="151">
        <v>159</v>
      </c>
      <c r="L573" s="151">
        <v>1380</v>
      </c>
      <c r="M573" s="151">
        <v>219420</v>
      </c>
      <c r="N573" s="151">
        <v>16</v>
      </c>
      <c r="O573" s="151">
        <v>206</v>
      </c>
      <c r="P573" s="151">
        <v>1415</v>
      </c>
      <c r="Q573" s="151">
        <v>291136</v>
      </c>
      <c r="R573" s="151">
        <v>21</v>
      </c>
      <c r="S573" s="151">
        <v>241</v>
      </c>
      <c r="T573" s="151">
        <v>1380</v>
      </c>
      <c r="U573" s="151">
        <v>332580</v>
      </c>
      <c r="V573" s="151">
        <v>6</v>
      </c>
      <c r="W573" s="151">
        <v>252</v>
      </c>
      <c r="X573" s="151">
        <v>1340</v>
      </c>
      <c r="Y573" s="151">
        <v>337680</v>
      </c>
      <c r="Z573" s="151">
        <v>38</v>
      </c>
      <c r="AA573" s="151">
        <v>300</v>
      </c>
      <c r="AB573" s="151">
        <v>1399</v>
      </c>
      <c r="AC573" s="151">
        <v>420166</v>
      </c>
      <c r="AD573" s="151">
        <v>7</v>
      </c>
      <c r="AE573" s="151">
        <v>335</v>
      </c>
      <c r="AF573" s="151">
        <v>1380</v>
      </c>
      <c r="AG573" s="151">
        <v>462300</v>
      </c>
      <c r="AH573" s="151"/>
      <c r="AI573" s="151"/>
      <c r="AJ573" s="151"/>
      <c r="AK573" s="151"/>
      <c r="AL573" s="151"/>
      <c r="AM573" s="151"/>
      <c r="AN573" s="151"/>
      <c r="AO573" s="151"/>
    </row>
    <row r="574" spans="1:41" x14ac:dyDescent="0.2">
      <c r="A574" s="83">
        <v>36881</v>
      </c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  <c r="AB574" s="154"/>
      <c r="AC574" s="154"/>
      <c r="AD574" s="154"/>
      <c r="AE574" s="154"/>
      <c r="AF574" s="154"/>
      <c r="AG574" s="154"/>
      <c r="AH574" s="154"/>
      <c r="AI574" s="154"/>
      <c r="AJ574" s="154"/>
      <c r="AK574" s="154"/>
      <c r="AL574" s="154"/>
      <c r="AM574" s="154"/>
      <c r="AN574" s="154"/>
      <c r="AO574" s="154"/>
    </row>
    <row r="575" spans="1:41" x14ac:dyDescent="0.2">
      <c r="A575" s="83">
        <v>36882</v>
      </c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  <c r="AC575" s="151"/>
      <c r="AD575" s="151"/>
      <c r="AE575" s="151"/>
      <c r="AF575" s="151"/>
      <c r="AG575" s="151"/>
      <c r="AH575" s="151"/>
      <c r="AI575" s="151"/>
      <c r="AJ575" s="151"/>
      <c r="AK575" s="151"/>
      <c r="AL575" s="151"/>
      <c r="AM575" s="151"/>
      <c r="AN575" s="151"/>
      <c r="AO575" s="151"/>
    </row>
    <row r="576" spans="1:41" x14ac:dyDescent="0.2">
      <c r="A576" s="83">
        <v>36886</v>
      </c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  <c r="AC576" s="151"/>
      <c r="AD576" s="151"/>
      <c r="AE576" s="151"/>
      <c r="AF576" s="151"/>
      <c r="AG576" s="151"/>
      <c r="AH576" s="151"/>
      <c r="AI576" s="151"/>
      <c r="AJ576" s="151"/>
      <c r="AK576" s="151"/>
      <c r="AL576" s="151"/>
      <c r="AM576" s="151"/>
      <c r="AN576" s="151"/>
      <c r="AO576" s="151"/>
    </row>
    <row r="577" spans="1:41" x14ac:dyDescent="0.2">
      <c r="A577" s="83">
        <v>36888</v>
      </c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  <c r="AB577" s="154"/>
      <c r="AC577" s="154"/>
      <c r="AD577" s="154"/>
      <c r="AE577" s="154"/>
      <c r="AF577" s="154"/>
      <c r="AG577" s="154"/>
      <c r="AH577" s="154"/>
      <c r="AI577" s="154"/>
      <c r="AJ577" s="154"/>
      <c r="AK577" s="154"/>
      <c r="AL577" s="154"/>
      <c r="AM577" s="154"/>
      <c r="AN577" s="154"/>
      <c r="AO577" s="154"/>
    </row>
    <row r="578" spans="1:41" x14ac:dyDescent="0.2">
      <c r="A578" s="83">
        <v>36889</v>
      </c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  <c r="X578" s="154"/>
      <c r="Y578" s="154"/>
      <c r="Z578" s="154"/>
      <c r="AA578" s="154"/>
      <c r="AB578" s="154"/>
      <c r="AC578" s="154"/>
      <c r="AD578" s="154"/>
      <c r="AE578" s="154"/>
      <c r="AF578" s="154"/>
      <c r="AG578" s="154"/>
      <c r="AH578" s="154"/>
      <c r="AI578" s="154"/>
      <c r="AJ578" s="154"/>
      <c r="AK578" s="154"/>
      <c r="AL578" s="154"/>
      <c r="AM578" s="154"/>
      <c r="AN578" s="154"/>
      <c r="AO578" s="154"/>
    </row>
    <row r="579" spans="1:41" x14ac:dyDescent="0.2">
      <c r="A579" s="83">
        <v>36893</v>
      </c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</row>
    <row r="580" spans="1:41" x14ac:dyDescent="0.2">
      <c r="A580" s="83">
        <v>36895</v>
      </c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  <c r="AB580" s="154"/>
      <c r="AC580" s="154"/>
      <c r="AD580" s="154"/>
      <c r="AE580" s="154"/>
      <c r="AF580" s="154"/>
      <c r="AG580" s="154"/>
      <c r="AH580" s="154"/>
      <c r="AI580" s="154"/>
      <c r="AJ580" s="154"/>
      <c r="AK580" s="154"/>
      <c r="AL580" s="154"/>
      <c r="AM580" s="154"/>
      <c r="AN580" s="154"/>
      <c r="AO580" s="154"/>
    </row>
    <row r="581" spans="1:41" x14ac:dyDescent="0.2">
      <c r="A581" s="83">
        <v>36896</v>
      </c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  <c r="AB581" s="154"/>
      <c r="AC581" s="154"/>
      <c r="AD581" s="154"/>
      <c r="AE581" s="154"/>
      <c r="AF581" s="154"/>
      <c r="AG581" s="154"/>
      <c r="AH581" s="154"/>
      <c r="AI581" s="154"/>
      <c r="AJ581" s="154"/>
      <c r="AK581" s="154"/>
      <c r="AL581" s="154"/>
      <c r="AM581" s="154"/>
      <c r="AN581" s="154"/>
      <c r="AO581" s="154"/>
    </row>
    <row r="582" spans="1:41" x14ac:dyDescent="0.2">
      <c r="A582" s="83">
        <v>36900</v>
      </c>
      <c r="B582" s="154">
        <v>5</v>
      </c>
      <c r="C582" s="154">
        <v>91</v>
      </c>
      <c r="D582" s="154">
        <v>1461</v>
      </c>
      <c r="E582" s="154">
        <v>132918</v>
      </c>
      <c r="F582" s="154">
        <v>12</v>
      </c>
      <c r="G582" s="154">
        <v>116</v>
      </c>
      <c r="H582" s="154">
        <v>1394</v>
      </c>
      <c r="I582" s="154">
        <v>161677</v>
      </c>
      <c r="J582" s="154">
        <v>45</v>
      </c>
      <c r="K582" s="154">
        <v>158</v>
      </c>
      <c r="L582" s="154">
        <v>1449</v>
      </c>
      <c r="M582" s="154">
        <v>228409</v>
      </c>
      <c r="N582" s="154">
        <v>38</v>
      </c>
      <c r="O582" s="154">
        <v>197</v>
      </c>
      <c r="P582" s="154">
        <v>1424</v>
      </c>
      <c r="Q582" s="154">
        <v>280496</v>
      </c>
      <c r="R582" s="154">
        <v>56</v>
      </c>
      <c r="S582" s="154">
        <v>243</v>
      </c>
      <c r="T582" s="154">
        <v>1445</v>
      </c>
      <c r="U582" s="154">
        <v>351058</v>
      </c>
      <c r="V582" s="154">
        <v>7</v>
      </c>
      <c r="W582" s="154">
        <v>261</v>
      </c>
      <c r="X582" s="154">
        <v>1350</v>
      </c>
      <c r="Y582" s="154">
        <v>352797</v>
      </c>
      <c r="Z582" s="154"/>
      <c r="AA582" s="154"/>
      <c r="AB582" s="154"/>
      <c r="AC582" s="154"/>
      <c r="AD582" s="154">
        <v>3</v>
      </c>
      <c r="AE582" s="154">
        <v>367</v>
      </c>
      <c r="AF582" s="154">
        <v>1460</v>
      </c>
      <c r="AG582" s="154">
        <v>535333</v>
      </c>
      <c r="AH582" s="154">
        <v>1</v>
      </c>
      <c r="AI582" s="154">
        <v>385</v>
      </c>
      <c r="AJ582" s="154">
        <v>1400</v>
      </c>
      <c r="AK582" s="154">
        <v>539000</v>
      </c>
      <c r="AL582" s="154"/>
      <c r="AM582" s="154"/>
      <c r="AN582" s="154"/>
      <c r="AO582" s="154"/>
    </row>
    <row r="583" spans="1:41" x14ac:dyDescent="0.2">
      <c r="A583" s="158">
        <v>36902</v>
      </c>
      <c r="B583" s="151"/>
      <c r="C583" s="151"/>
      <c r="D583" s="151"/>
      <c r="E583" s="151"/>
      <c r="F583" s="151"/>
      <c r="G583" s="151"/>
      <c r="H583" s="151"/>
      <c r="I583" s="151"/>
      <c r="J583" s="151">
        <v>5</v>
      </c>
      <c r="K583" s="151">
        <v>154</v>
      </c>
      <c r="L583" s="151">
        <v>1560</v>
      </c>
      <c r="M583" s="151">
        <v>240240</v>
      </c>
      <c r="N583" s="151">
        <v>55</v>
      </c>
      <c r="O583" s="151">
        <v>196</v>
      </c>
      <c r="P583" s="151">
        <v>1464</v>
      </c>
      <c r="Q583" s="151">
        <v>286944</v>
      </c>
      <c r="R583" s="151">
        <v>20</v>
      </c>
      <c r="S583" s="151">
        <v>228</v>
      </c>
      <c r="T583" s="151">
        <v>1400</v>
      </c>
      <c r="U583" s="151">
        <v>319200</v>
      </c>
      <c r="V583" s="151"/>
      <c r="W583" s="151"/>
      <c r="X583" s="151"/>
      <c r="Y583" s="151"/>
      <c r="Z583" s="151"/>
      <c r="AA583" s="151"/>
      <c r="AB583" s="151"/>
      <c r="AC583" s="151"/>
      <c r="AD583" s="151">
        <v>1</v>
      </c>
      <c r="AE583" s="151">
        <v>284</v>
      </c>
      <c r="AF583" s="151">
        <v>1320</v>
      </c>
      <c r="AG583" s="151">
        <v>374880</v>
      </c>
      <c r="AH583" s="151">
        <v>4</v>
      </c>
      <c r="AI583" s="151">
        <v>354</v>
      </c>
      <c r="AJ583" s="151">
        <v>1300</v>
      </c>
      <c r="AK583" s="151">
        <v>460200</v>
      </c>
      <c r="AL583" s="151"/>
      <c r="AM583" s="151"/>
      <c r="AN583" s="151"/>
      <c r="AO583" s="151"/>
    </row>
    <row r="584" spans="1:41" x14ac:dyDescent="0.2">
      <c r="A584" s="83">
        <v>36903</v>
      </c>
      <c r="B584" s="151">
        <v>6</v>
      </c>
      <c r="C584" s="151">
        <v>119</v>
      </c>
      <c r="D584" s="151">
        <v>1480</v>
      </c>
      <c r="E584" s="151">
        <v>176120</v>
      </c>
      <c r="F584" s="151">
        <v>3</v>
      </c>
      <c r="G584" s="151">
        <v>141</v>
      </c>
      <c r="H584" s="151">
        <v>1400</v>
      </c>
      <c r="I584" s="151">
        <v>197400</v>
      </c>
      <c r="J584" s="151">
        <v>11</v>
      </c>
      <c r="K584" s="151">
        <v>168</v>
      </c>
      <c r="L584" s="151">
        <v>1533</v>
      </c>
      <c r="M584" s="151">
        <v>257600</v>
      </c>
      <c r="N584" s="151">
        <v>43</v>
      </c>
      <c r="O584" s="151">
        <v>190</v>
      </c>
      <c r="P584" s="151">
        <v>1453</v>
      </c>
      <c r="Q584" s="151">
        <v>276618</v>
      </c>
      <c r="R584" s="151"/>
      <c r="S584" s="151"/>
      <c r="T584" s="151"/>
      <c r="U584" s="151"/>
      <c r="V584" s="151"/>
      <c r="W584" s="151"/>
      <c r="X584" s="151"/>
      <c r="Y584" s="151"/>
      <c r="Z584" s="151">
        <v>6</v>
      </c>
      <c r="AA584" s="151">
        <v>282</v>
      </c>
      <c r="AB584" s="151">
        <v>1360</v>
      </c>
      <c r="AC584" s="151">
        <v>383520</v>
      </c>
      <c r="AD584" s="151">
        <v>2</v>
      </c>
      <c r="AE584" s="151">
        <v>334</v>
      </c>
      <c r="AF584" s="151">
        <v>1340</v>
      </c>
      <c r="AG584" s="151">
        <v>447560</v>
      </c>
      <c r="AH584" s="151">
        <v>8</v>
      </c>
      <c r="AI584" s="151">
        <v>358</v>
      </c>
      <c r="AJ584" s="151">
        <v>1400</v>
      </c>
      <c r="AK584" s="151">
        <v>501200</v>
      </c>
      <c r="AL584" s="151"/>
      <c r="AM584" s="151"/>
      <c r="AN584" s="151"/>
      <c r="AO584" s="151"/>
    </row>
    <row r="585" spans="1:41" x14ac:dyDescent="0.2">
      <c r="A585" s="83">
        <v>36907</v>
      </c>
      <c r="B585" s="151"/>
      <c r="C585" s="151"/>
      <c r="D585" s="151"/>
      <c r="E585" s="151"/>
      <c r="F585" s="151">
        <v>11</v>
      </c>
      <c r="G585" s="151">
        <v>135</v>
      </c>
      <c r="H585" s="151">
        <v>1390</v>
      </c>
      <c r="I585" s="151">
        <v>186955</v>
      </c>
      <c r="J585" s="151">
        <v>25</v>
      </c>
      <c r="K585" s="151">
        <v>174</v>
      </c>
      <c r="L585" s="151">
        <v>1460</v>
      </c>
      <c r="M585" s="151">
        <v>254040</v>
      </c>
      <c r="N585" s="151">
        <v>102</v>
      </c>
      <c r="O585" s="151">
        <v>197</v>
      </c>
      <c r="P585" s="151">
        <v>1463</v>
      </c>
      <c r="Q585" s="151">
        <v>288392</v>
      </c>
      <c r="R585" s="151">
        <v>8</v>
      </c>
      <c r="S585" s="151">
        <v>245</v>
      </c>
      <c r="T585" s="151">
        <v>1370</v>
      </c>
      <c r="U585" s="151">
        <v>335650</v>
      </c>
      <c r="V585" s="151">
        <v>16</v>
      </c>
      <c r="W585" s="151">
        <v>264</v>
      </c>
      <c r="X585" s="151">
        <v>1393</v>
      </c>
      <c r="Y585" s="151">
        <v>367840</v>
      </c>
      <c r="Z585" s="151"/>
      <c r="AA585" s="151"/>
      <c r="AB585" s="151"/>
      <c r="AC585" s="151"/>
      <c r="AD585" s="151">
        <v>27</v>
      </c>
      <c r="AE585" s="151">
        <v>303</v>
      </c>
      <c r="AF585" s="151">
        <v>1447</v>
      </c>
      <c r="AG585" s="151">
        <v>438822</v>
      </c>
      <c r="AH585" s="151"/>
      <c r="AI585" s="151"/>
      <c r="AJ585" s="151"/>
      <c r="AK585" s="151"/>
      <c r="AL585" s="151"/>
      <c r="AM585" s="151"/>
      <c r="AN585" s="151"/>
      <c r="AO585" s="151"/>
    </row>
    <row r="586" spans="1:41" x14ac:dyDescent="0.2">
      <c r="A586" s="157">
        <v>36909</v>
      </c>
      <c r="B586" s="154"/>
      <c r="C586" s="154"/>
      <c r="D586" s="154"/>
      <c r="E586" s="154"/>
      <c r="F586" s="154">
        <v>47</v>
      </c>
      <c r="G586" s="154">
        <v>127</v>
      </c>
      <c r="H586" s="154">
        <v>1538</v>
      </c>
      <c r="I586" s="154">
        <v>195718</v>
      </c>
      <c r="J586" s="154">
        <v>118</v>
      </c>
      <c r="K586" s="154">
        <v>166</v>
      </c>
      <c r="L586" s="154">
        <v>1511</v>
      </c>
      <c r="M586" s="154">
        <v>250277</v>
      </c>
      <c r="N586" s="154">
        <v>46</v>
      </c>
      <c r="O586" s="154">
        <v>200</v>
      </c>
      <c r="P586" s="154">
        <v>1434</v>
      </c>
      <c r="Q586" s="154">
        <v>286563</v>
      </c>
      <c r="R586" s="154">
        <v>9</v>
      </c>
      <c r="S586" s="154">
        <v>240</v>
      </c>
      <c r="T586" s="154">
        <v>1400</v>
      </c>
      <c r="U586" s="154">
        <v>336000</v>
      </c>
      <c r="V586" s="154">
        <v>39</v>
      </c>
      <c r="W586" s="154">
        <v>261</v>
      </c>
      <c r="X586" s="154">
        <v>1419</v>
      </c>
      <c r="Y586" s="154">
        <v>370977</v>
      </c>
      <c r="Z586" s="154">
        <v>19</v>
      </c>
      <c r="AA586" s="154">
        <v>322</v>
      </c>
      <c r="AB586" s="154">
        <v>1482</v>
      </c>
      <c r="AC586" s="154">
        <v>477574</v>
      </c>
      <c r="AD586" s="154"/>
      <c r="AE586" s="154"/>
      <c r="AF586" s="154"/>
      <c r="AG586" s="154"/>
      <c r="AH586" s="154">
        <v>20</v>
      </c>
      <c r="AI586" s="154">
        <v>372</v>
      </c>
      <c r="AJ586" s="154">
        <v>1380</v>
      </c>
      <c r="AK586" s="154">
        <v>513393</v>
      </c>
      <c r="AL586" s="154"/>
      <c r="AM586" s="154"/>
      <c r="AN586" s="154"/>
      <c r="AO586" s="154"/>
    </row>
    <row r="587" spans="1:41" x14ac:dyDescent="0.2">
      <c r="A587" s="83">
        <v>36910</v>
      </c>
      <c r="B587" s="151">
        <v>17</v>
      </c>
      <c r="C587" s="151">
        <v>118</v>
      </c>
      <c r="D587" s="151">
        <v>1440</v>
      </c>
      <c r="E587" s="151">
        <v>169920</v>
      </c>
      <c r="F587" s="151"/>
      <c r="G587" s="151"/>
      <c r="H587" s="151"/>
      <c r="I587" s="151"/>
      <c r="J587" s="151">
        <v>14</v>
      </c>
      <c r="K587" s="151">
        <v>155</v>
      </c>
      <c r="L587" s="151">
        <v>1480</v>
      </c>
      <c r="M587" s="151">
        <v>229400</v>
      </c>
      <c r="N587" s="151">
        <v>41</v>
      </c>
      <c r="O587" s="151">
        <v>207</v>
      </c>
      <c r="P587" s="151">
        <v>1440</v>
      </c>
      <c r="Q587" s="151">
        <v>297720</v>
      </c>
      <c r="R587" s="151"/>
      <c r="S587" s="151"/>
      <c r="T587" s="151"/>
      <c r="U587" s="151"/>
      <c r="V587" s="151"/>
      <c r="W587" s="151"/>
      <c r="X587" s="151"/>
      <c r="Y587" s="151"/>
      <c r="Z587" s="151">
        <v>16</v>
      </c>
      <c r="AA587" s="151">
        <v>319</v>
      </c>
      <c r="AB587" s="151">
        <v>1420</v>
      </c>
      <c r="AC587" s="151">
        <v>452980</v>
      </c>
      <c r="AD587" s="151"/>
      <c r="AE587" s="151"/>
      <c r="AF587" s="151"/>
      <c r="AG587" s="151"/>
      <c r="AH587" s="151"/>
      <c r="AI587" s="151"/>
      <c r="AJ587" s="151"/>
      <c r="AK587" s="151"/>
      <c r="AL587" s="151"/>
      <c r="AM587" s="151"/>
      <c r="AN587" s="151"/>
      <c r="AO587" s="151"/>
    </row>
    <row r="588" spans="1:41" x14ac:dyDescent="0.2">
      <c r="A588" s="83">
        <v>36914</v>
      </c>
      <c r="B588" s="151"/>
      <c r="C588" s="151"/>
      <c r="D588" s="151"/>
      <c r="E588" s="151"/>
      <c r="F588" s="151"/>
      <c r="G588" s="151"/>
      <c r="H588" s="151"/>
      <c r="I588" s="151"/>
      <c r="J588" s="151">
        <v>26</v>
      </c>
      <c r="K588" s="151">
        <v>170</v>
      </c>
      <c r="L588" s="151">
        <v>1450</v>
      </c>
      <c r="M588" s="151">
        <v>245775</v>
      </c>
      <c r="N588" s="151">
        <v>33</v>
      </c>
      <c r="O588" s="151">
        <v>198</v>
      </c>
      <c r="P588" s="151">
        <v>1563</v>
      </c>
      <c r="Q588" s="151">
        <v>309375</v>
      </c>
      <c r="R588" s="151">
        <v>1</v>
      </c>
      <c r="S588" s="151">
        <v>220</v>
      </c>
      <c r="T588" s="151">
        <v>1440</v>
      </c>
      <c r="U588" s="151">
        <v>316800</v>
      </c>
      <c r="V588" s="151">
        <v>1</v>
      </c>
      <c r="W588" s="151">
        <v>258</v>
      </c>
      <c r="X588" s="151">
        <v>1460</v>
      </c>
      <c r="Y588" s="151">
        <v>376680</v>
      </c>
      <c r="Z588" s="151">
        <v>32</v>
      </c>
      <c r="AA588" s="151">
        <v>299</v>
      </c>
      <c r="AB588" s="151">
        <v>1433</v>
      </c>
      <c r="AC588" s="151">
        <v>429044</v>
      </c>
      <c r="AD588" s="151">
        <v>62</v>
      </c>
      <c r="AE588" s="151">
        <v>348</v>
      </c>
      <c r="AF588" s="151">
        <v>1520</v>
      </c>
      <c r="AG588" s="151">
        <v>529340</v>
      </c>
      <c r="AH588" s="151">
        <v>6</v>
      </c>
      <c r="AI588" s="151">
        <v>378</v>
      </c>
      <c r="AJ588" s="151">
        <v>1440</v>
      </c>
      <c r="AK588" s="151">
        <v>544320</v>
      </c>
      <c r="AL588" s="151"/>
      <c r="AM588" s="151"/>
      <c r="AN588" s="151"/>
      <c r="AO588" s="151"/>
    </row>
    <row r="589" spans="1:41" x14ac:dyDescent="0.2">
      <c r="A589" s="156">
        <v>36916</v>
      </c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  <c r="AB589" s="154"/>
      <c r="AC589" s="154"/>
      <c r="AD589" s="154"/>
      <c r="AE589" s="154"/>
      <c r="AF589" s="154"/>
      <c r="AG589" s="154"/>
      <c r="AH589" s="154"/>
      <c r="AI589" s="154"/>
      <c r="AJ589" s="154"/>
      <c r="AK589" s="154"/>
      <c r="AL589" s="154"/>
      <c r="AM589" s="154"/>
      <c r="AN589" s="154"/>
      <c r="AO589" s="154"/>
    </row>
    <row r="590" spans="1:41" x14ac:dyDescent="0.2">
      <c r="A590" s="83">
        <v>36917</v>
      </c>
      <c r="B590" s="151"/>
      <c r="C590" s="151"/>
      <c r="D590" s="151"/>
      <c r="E590" s="151"/>
      <c r="F590" s="151">
        <v>4</v>
      </c>
      <c r="G590" s="151">
        <v>145</v>
      </c>
      <c r="H590" s="151">
        <v>1560</v>
      </c>
      <c r="I590" s="151">
        <v>226200</v>
      </c>
      <c r="J590" s="151">
        <v>19</v>
      </c>
      <c r="K590" s="151">
        <v>169</v>
      </c>
      <c r="L590" s="151">
        <v>1513</v>
      </c>
      <c r="M590" s="151">
        <v>225753</v>
      </c>
      <c r="N590" s="151">
        <v>22</v>
      </c>
      <c r="O590" s="151">
        <v>207</v>
      </c>
      <c r="P590" s="151">
        <v>1464</v>
      </c>
      <c r="Q590" s="151">
        <v>302755</v>
      </c>
      <c r="R590" s="151">
        <v>19</v>
      </c>
      <c r="S590" s="151">
        <v>233</v>
      </c>
      <c r="T590" s="151">
        <v>1530</v>
      </c>
      <c r="U590" s="151">
        <v>355725</v>
      </c>
      <c r="V590" s="151">
        <v>3</v>
      </c>
      <c r="W590" s="151">
        <v>261</v>
      </c>
      <c r="X590" s="151">
        <v>1460</v>
      </c>
      <c r="Y590" s="151">
        <v>381060</v>
      </c>
      <c r="Z590" s="151"/>
      <c r="AA590" s="151"/>
      <c r="AB590" s="151"/>
      <c r="AC590" s="151"/>
      <c r="AD590" s="151">
        <v>7</v>
      </c>
      <c r="AE590" s="151">
        <v>355</v>
      </c>
      <c r="AF590" s="151">
        <v>1320</v>
      </c>
      <c r="AG590" s="151">
        <v>468600</v>
      </c>
      <c r="AH590" s="151"/>
      <c r="AI590" s="151"/>
      <c r="AJ590" s="151"/>
      <c r="AK590" s="151"/>
      <c r="AL590" s="151"/>
      <c r="AM590" s="151"/>
      <c r="AN590" s="151"/>
      <c r="AO590" s="151"/>
    </row>
    <row r="591" spans="1:41" x14ac:dyDescent="0.2">
      <c r="A591" s="83">
        <v>36921</v>
      </c>
      <c r="B591" s="151"/>
      <c r="C591" s="151"/>
      <c r="D591" s="151"/>
      <c r="E591" s="151"/>
      <c r="F591" s="151">
        <v>4</v>
      </c>
      <c r="G591" s="151">
        <v>149</v>
      </c>
      <c r="H591" s="151">
        <v>1420</v>
      </c>
      <c r="I591" s="151">
        <v>211580</v>
      </c>
      <c r="J591" s="151">
        <v>67</v>
      </c>
      <c r="K591" s="151">
        <v>163</v>
      </c>
      <c r="L591" s="151">
        <v>1537</v>
      </c>
      <c r="M591" s="151">
        <v>250221</v>
      </c>
      <c r="N591" s="151">
        <v>132</v>
      </c>
      <c r="O591" s="151">
        <v>206</v>
      </c>
      <c r="P591" s="151">
        <v>1540</v>
      </c>
      <c r="Q591" s="151">
        <v>317069</v>
      </c>
      <c r="R591" s="151">
        <v>43</v>
      </c>
      <c r="S591" s="151">
        <v>236</v>
      </c>
      <c r="T591" s="151">
        <v>1560</v>
      </c>
      <c r="U591" s="151">
        <v>368160</v>
      </c>
      <c r="V591" s="151">
        <v>19</v>
      </c>
      <c r="W591" s="151">
        <v>274</v>
      </c>
      <c r="X591" s="151">
        <v>1420</v>
      </c>
      <c r="Y591" s="151">
        <v>389080</v>
      </c>
      <c r="Z591" s="151">
        <v>51</v>
      </c>
      <c r="AA591" s="151">
        <v>295</v>
      </c>
      <c r="AB591" s="151">
        <v>1428</v>
      </c>
      <c r="AC591" s="151">
        <v>421831</v>
      </c>
      <c r="AD591" s="151"/>
      <c r="AE591" s="151"/>
      <c r="AF591" s="151"/>
      <c r="AG591" s="151"/>
      <c r="AH591" s="151"/>
      <c r="AI591" s="151"/>
      <c r="AJ591" s="151"/>
      <c r="AK591" s="151"/>
      <c r="AL591" s="151"/>
      <c r="AM591" s="151"/>
      <c r="AN591" s="151"/>
      <c r="AO591" s="151"/>
    </row>
    <row r="592" spans="1:41" x14ac:dyDescent="0.2">
      <c r="A592" s="83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  <c r="AC592" s="151"/>
      <c r="AD592" s="151"/>
      <c r="AE592" s="151"/>
      <c r="AF592" s="151"/>
      <c r="AG592" s="151"/>
      <c r="AH592" s="151"/>
      <c r="AI592" s="151"/>
      <c r="AJ592" s="151"/>
      <c r="AK592" s="151"/>
      <c r="AL592" s="151"/>
      <c r="AM592" s="151"/>
      <c r="AN592" s="151"/>
      <c r="AO592" s="151"/>
    </row>
    <row r="593" spans="1:41" x14ac:dyDescent="0.2">
      <c r="A593" s="156">
        <v>36923</v>
      </c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  <c r="AB593" s="154"/>
      <c r="AC593" s="154"/>
      <c r="AD593" s="154"/>
      <c r="AE593" s="154"/>
      <c r="AF593" s="154"/>
      <c r="AG593" s="154"/>
      <c r="AH593" s="154"/>
      <c r="AI593" s="154"/>
      <c r="AJ593" s="154"/>
      <c r="AK593" s="154"/>
      <c r="AL593" s="154"/>
      <c r="AM593" s="154"/>
      <c r="AN593" s="154"/>
      <c r="AO593" s="154"/>
    </row>
    <row r="594" spans="1:41" x14ac:dyDescent="0.2">
      <c r="A594" s="83">
        <v>36924</v>
      </c>
      <c r="B594" s="151"/>
      <c r="C594" s="151"/>
      <c r="D594" s="151"/>
      <c r="E594" s="151"/>
      <c r="F594" s="151"/>
      <c r="G594" s="151"/>
      <c r="H594" s="151"/>
      <c r="I594" s="151"/>
      <c r="J594" s="151">
        <v>34</v>
      </c>
      <c r="K594" s="151">
        <v>158</v>
      </c>
      <c r="L594" s="151">
        <v>1470</v>
      </c>
      <c r="M594" s="151">
        <v>232260</v>
      </c>
      <c r="N594" s="151">
        <v>7</v>
      </c>
      <c r="O594" s="151">
        <v>185</v>
      </c>
      <c r="P594" s="151">
        <v>1540</v>
      </c>
      <c r="Q594" s="151">
        <v>284900</v>
      </c>
      <c r="R594" s="151">
        <v>27</v>
      </c>
      <c r="S594" s="151">
        <v>234</v>
      </c>
      <c r="T594" s="151">
        <v>1510</v>
      </c>
      <c r="U594" s="151">
        <v>352585</v>
      </c>
      <c r="V594" s="151">
        <v>30</v>
      </c>
      <c r="W594" s="151">
        <v>265</v>
      </c>
      <c r="X594" s="151">
        <v>1510</v>
      </c>
      <c r="Y594" s="151">
        <v>399395</v>
      </c>
      <c r="Z594" s="151">
        <v>2</v>
      </c>
      <c r="AA594" s="151">
        <v>311</v>
      </c>
      <c r="AB594" s="151">
        <v>1310</v>
      </c>
      <c r="AC594" s="151">
        <v>407410</v>
      </c>
      <c r="AD594" s="151"/>
      <c r="AE594" s="151"/>
      <c r="AF594" s="151"/>
      <c r="AG594" s="151"/>
      <c r="AH594" s="151"/>
      <c r="AI594" s="151"/>
      <c r="AJ594" s="151"/>
      <c r="AK594" s="151"/>
      <c r="AL594" s="151"/>
      <c r="AM594" s="151"/>
      <c r="AN594" s="151"/>
      <c r="AO594" s="151"/>
    </row>
    <row r="595" spans="1:41" x14ac:dyDescent="0.2">
      <c r="A595" s="83">
        <v>36928</v>
      </c>
      <c r="B595" s="151">
        <v>3</v>
      </c>
      <c r="C595" s="151">
        <v>105</v>
      </c>
      <c r="D595" s="151">
        <v>1520</v>
      </c>
      <c r="E595" s="151">
        <v>159600</v>
      </c>
      <c r="F595" s="151"/>
      <c r="G595" s="151"/>
      <c r="H595" s="151"/>
      <c r="I595" s="151"/>
      <c r="J595" s="151">
        <v>70</v>
      </c>
      <c r="K595" s="151">
        <v>163</v>
      </c>
      <c r="L595" s="151">
        <v>1573</v>
      </c>
      <c r="M595" s="151">
        <v>255929</v>
      </c>
      <c r="N595" s="151">
        <v>32</v>
      </c>
      <c r="O595" s="151">
        <v>191</v>
      </c>
      <c r="P595" s="151">
        <v>1500</v>
      </c>
      <c r="Q595" s="151">
        <v>285750</v>
      </c>
      <c r="R595" s="151">
        <v>21</v>
      </c>
      <c r="S595" s="151">
        <v>247</v>
      </c>
      <c r="T595" s="151">
        <v>1400</v>
      </c>
      <c r="U595" s="151">
        <v>345800</v>
      </c>
      <c r="V595" s="151">
        <v>12</v>
      </c>
      <c r="W595" s="151">
        <v>260</v>
      </c>
      <c r="X595" s="151">
        <v>1440</v>
      </c>
      <c r="Y595" s="151">
        <v>374400</v>
      </c>
      <c r="Z595" s="151">
        <v>24</v>
      </c>
      <c r="AA595" s="151">
        <v>296</v>
      </c>
      <c r="AB595" s="151">
        <v>1400</v>
      </c>
      <c r="AC595" s="151">
        <v>413933</v>
      </c>
      <c r="AD595" s="151">
        <v>11</v>
      </c>
      <c r="AE595" s="151">
        <v>328</v>
      </c>
      <c r="AF595" s="151">
        <v>1380</v>
      </c>
      <c r="AG595" s="151">
        <v>452640</v>
      </c>
      <c r="AH595" s="151"/>
      <c r="AI595" s="151"/>
      <c r="AJ595" s="151"/>
      <c r="AK595" s="151"/>
      <c r="AL595" s="151"/>
      <c r="AM595" s="151"/>
      <c r="AN595" s="151"/>
      <c r="AO595" s="151"/>
    </row>
    <row r="596" spans="1:41" x14ac:dyDescent="0.2">
      <c r="A596" s="157">
        <v>36930</v>
      </c>
      <c r="B596" s="154">
        <v>61</v>
      </c>
      <c r="C596" s="154">
        <v>119</v>
      </c>
      <c r="D596" s="154">
        <v>1628</v>
      </c>
      <c r="E596" s="154">
        <v>194913</v>
      </c>
      <c r="F596" s="154">
        <v>81</v>
      </c>
      <c r="G596" s="154">
        <v>154</v>
      </c>
      <c r="H596" s="154">
        <v>1567</v>
      </c>
      <c r="I596" s="154">
        <v>241194</v>
      </c>
      <c r="J596" s="154">
        <v>52</v>
      </c>
      <c r="K596" s="154">
        <v>182</v>
      </c>
      <c r="L596" s="154">
        <v>1569</v>
      </c>
      <c r="M596" s="154">
        <v>285237</v>
      </c>
      <c r="N596" s="154">
        <v>45</v>
      </c>
      <c r="O596" s="154">
        <v>222</v>
      </c>
      <c r="P596" s="154">
        <v>1494</v>
      </c>
      <c r="Q596" s="154">
        <v>332096</v>
      </c>
      <c r="R596" s="154">
        <v>48</v>
      </c>
      <c r="S596" s="154">
        <v>252</v>
      </c>
      <c r="T596" s="154">
        <v>1456</v>
      </c>
      <c r="U596" s="154">
        <v>366676</v>
      </c>
      <c r="V596" s="154">
        <v>27</v>
      </c>
      <c r="W596" s="154">
        <v>288</v>
      </c>
      <c r="X596" s="154">
        <v>1470</v>
      </c>
      <c r="Y596" s="154">
        <v>423515</v>
      </c>
      <c r="Z596" s="154">
        <v>3</v>
      </c>
      <c r="AA596" s="154">
        <v>344</v>
      </c>
      <c r="AB596" s="154">
        <v>1410</v>
      </c>
      <c r="AC596" s="154">
        <v>485510</v>
      </c>
      <c r="AD596" s="154"/>
      <c r="AE596" s="154"/>
      <c r="AF596" s="154"/>
      <c r="AG596" s="154"/>
      <c r="AH596" s="154"/>
      <c r="AI596" s="154"/>
      <c r="AJ596" s="154"/>
      <c r="AK596" s="154"/>
      <c r="AL596" s="154"/>
      <c r="AM596" s="154"/>
      <c r="AN596" s="154"/>
      <c r="AO596" s="154"/>
    </row>
    <row r="597" spans="1:41" x14ac:dyDescent="0.2">
      <c r="A597" s="83">
        <v>36931</v>
      </c>
      <c r="B597" s="151"/>
      <c r="C597" s="151"/>
      <c r="D597" s="151"/>
      <c r="E597" s="151"/>
      <c r="F597" s="151"/>
      <c r="G597" s="151"/>
      <c r="H597" s="151"/>
      <c r="I597" s="151"/>
      <c r="J597" s="151">
        <v>16</v>
      </c>
      <c r="K597" s="151">
        <v>176</v>
      </c>
      <c r="L597" s="151">
        <v>1530</v>
      </c>
      <c r="M597" s="151">
        <v>269280</v>
      </c>
      <c r="N597" s="151">
        <v>4</v>
      </c>
      <c r="O597" s="151">
        <v>182</v>
      </c>
      <c r="P597" s="151">
        <v>1460</v>
      </c>
      <c r="Q597" s="151">
        <v>265720</v>
      </c>
      <c r="R597" s="151">
        <v>18</v>
      </c>
      <c r="S597" s="151">
        <v>234</v>
      </c>
      <c r="T597" s="151">
        <v>1400</v>
      </c>
      <c r="U597" s="151">
        <v>327600</v>
      </c>
      <c r="V597" s="151">
        <v>10</v>
      </c>
      <c r="W597" s="151">
        <v>266</v>
      </c>
      <c r="X597" s="151">
        <v>1470</v>
      </c>
      <c r="Y597" s="151">
        <v>390285</v>
      </c>
      <c r="Z597" s="151">
        <v>24</v>
      </c>
      <c r="AA597" s="151">
        <v>290</v>
      </c>
      <c r="AB597" s="151">
        <v>1400</v>
      </c>
      <c r="AC597" s="151">
        <v>406000</v>
      </c>
      <c r="AD597" s="151"/>
      <c r="AE597" s="151"/>
      <c r="AF597" s="151"/>
      <c r="AG597" s="151"/>
      <c r="AH597" s="151"/>
      <c r="AI597" s="151"/>
      <c r="AJ597" s="151"/>
      <c r="AK597" s="151"/>
      <c r="AL597" s="151"/>
      <c r="AM597" s="151"/>
      <c r="AN597" s="151"/>
      <c r="AO597" s="151"/>
    </row>
    <row r="598" spans="1:41" x14ac:dyDescent="0.2">
      <c r="A598" s="83">
        <v>36935</v>
      </c>
      <c r="B598" s="151"/>
      <c r="C598" s="151"/>
      <c r="D598" s="151"/>
      <c r="E598" s="151"/>
      <c r="F598" s="151"/>
      <c r="G598" s="151"/>
      <c r="H598" s="151"/>
      <c r="I598" s="151"/>
      <c r="J598" s="151">
        <v>14</v>
      </c>
      <c r="K598" s="151">
        <v>165</v>
      </c>
      <c r="L598" s="151">
        <v>1420</v>
      </c>
      <c r="M598" s="151">
        <v>234773</v>
      </c>
      <c r="N598" s="151">
        <v>7</v>
      </c>
      <c r="O598" s="151">
        <v>202</v>
      </c>
      <c r="P598" s="151">
        <v>1440</v>
      </c>
      <c r="Q598" s="151">
        <v>290880</v>
      </c>
      <c r="R598" s="151">
        <v>17</v>
      </c>
      <c r="S598" s="151">
        <v>235</v>
      </c>
      <c r="T598" s="151">
        <v>1400</v>
      </c>
      <c r="U598" s="151">
        <v>329000</v>
      </c>
      <c r="V598" s="151">
        <v>12</v>
      </c>
      <c r="W598" s="151">
        <v>266</v>
      </c>
      <c r="X598" s="151">
        <v>1420</v>
      </c>
      <c r="Y598" s="151">
        <v>377010</v>
      </c>
      <c r="Z598" s="151">
        <v>28</v>
      </c>
      <c r="AA598" s="151">
        <v>293</v>
      </c>
      <c r="AB598" s="151">
        <v>1395</v>
      </c>
      <c r="AC598" s="151">
        <v>408735</v>
      </c>
      <c r="AD598" s="151">
        <v>12</v>
      </c>
      <c r="AE598" s="151">
        <v>362</v>
      </c>
      <c r="AF598" s="151">
        <v>1430</v>
      </c>
      <c r="AG598" s="151">
        <v>517660</v>
      </c>
      <c r="AH598" s="151"/>
      <c r="AI598" s="151"/>
      <c r="AJ598" s="151"/>
      <c r="AK598" s="151"/>
      <c r="AL598" s="151"/>
      <c r="AM598" s="151"/>
      <c r="AN598" s="151"/>
      <c r="AO598" s="151"/>
    </row>
    <row r="599" spans="1:41" x14ac:dyDescent="0.2">
      <c r="A599" s="83">
        <v>36937</v>
      </c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  <c r="AB599" s="154"/>
      <c r="AC599" s="154"/>
      <c r="AD599" s="154"/>
      <c r="AE599" s="154"/>
      <c r="AF599" s="154"/>
      <c r="AG599" s="154"/>
      <c r="AH599" s="154"/>
      <c r="AI599" s="154"/>
      <c r="AJ599" s="154"/>
      <c r="AK599" s="154"/>
      <c r="AL599" s="154"/>
      <c r="AM599" s="154"/>
      <c r="AN599" s="154"/>
      <c r="AO599" s="154"/>
    </row>
    <row r="600" spans="1:41" x14ac:dyDescent="0.2">
      <c r="A600" s="83">
        <v>36938</v>
      </c>
      <c r="B600" s="151"/>
      <c r="C600" s="151"/>
      <c r="D600" s="151"/>
      <c r="E600" s="151"/>
      <c r="F600" s="151">
        <v>50</v>
      </c>
      <c r="G600" s="151">
        <v>142</v>
      </c>
      <c r="H600" s="151">
        <v>1510</v>
      </c>
      <c r="I600" s="151">
        <v>213665</v>
      </c>
      <c r="J600" s="151">
        <v>34</v>
      </c>
      <c r="K600" s="151">
        <v>166</v>
      </c>
      <c r="L600" s="151">
        <v>1485</v>
      </c>
      <c r="M600" s="151">
        <v>246139</v>
      </c>
      <c r="N600" s="151">
        <v>233</v>
      </c>
      <c r="O600" s="151">
        <v>203</v>
      </c>
      <c r="P600" s="151">
        <v>1485</v>
      </c>
      <c r="Q600" s="151">
        <v>300991</v>
      </c>
      <c r="R600" s="151">
        <v>69</v>
      </c>
      <c r="S600" s="151">
        <v>241</v>
      </c>
      <c r="T600" s="151">
        <v>1460</v>
      </c>
      <c r="U600" s="151">
        <v>352152</v>
      </c>
      <c r="V600" s="151">
        <v>53</v>
      </c>
      <c r="W600" s="151">
        <v>255</v>
      </c>
      <c r="X600" s="151">
        <v>1750</v>
      </c>
      <c r="Y600" s="151">
        <v>445375</v>
      </c>
      <c r="Z600" s="151">
        <v>88</v>
      </c>
      <c r="AA600" s="151">
        <v>275</v>
      </c>
      <c r="AB600" s="151">
        <v>1442</v>
      </c>
      <c r="AC600" s="151">
        <v>396458</v>
      </c>
      <c r="AD600" s="151">
        <v>90</v>
      </c>
      <c r="AE600" s="151">
        <v>317</v>
      </c>
      <c r="AF600" s="151">
        <v>1493</v>
      </c>
      <c r="AG600" s="151">
        <v>473387</v>
      </c>
      <c r="AH600" s="151">
        <v>51</v>
      </c>
      <c r="AI600" s="151">
        <v>396</v>
      </c>
      <c r="AJ600" s="151">
        <v>1642</v>
      </c>
      <c r="AK600" s="151">
        <v>650232</v>
      </c>
      <c r="AL600" s="151"/>
      <c r="AM600" s="151"/>
      <c r="AN600" s="151"/>
      <c r="AO600" s="151"/>
    </row>
    <row r="601" spans="1:41" x14ac:dyDescent="0.2">
      <c r="A601" s="83">
        <v>36942</v>
      </c>
      <c r="B601" s="151">
        <v>2</v>
      </c>
      <c r="C601" s="151">
        <v>123</v>
      </c>
      <c r="D601" s="151">
        <v>1520</v>
      </c>
      <c r="E601" s="151">
        <v>186960</v>
      </c>
      <c r="F601" s="151"/>
      <c r="G601" s="151"/>
      <c r="H601" s="151"/>
      <c r="I601" s="151"/>
      <c r="J601" s="151">
        <v>13</v>
      </c>
      <c r="K601" s="151">
        <v>158</v>
      </c>
      <c r="L601" s="151">
        <v>1430</v>
      </c>
      <c r="M601" s="151">
        <v>225225</v>
      </c>
      <c r="N601" s="151">
        <v>4</v>
      </c>
      <c r="O601" s="151">
        <v>180</v>
      </c>
      <c r="P601" s="151">
        <v>1440</v>
      </c>
      <c r="Q601" s="151">
        <v>259200</v>
      </c>
      <c r="R601" s="151">
        <v>40</v>
      </c>
      <c r="S601" s="151">
        <v>235</v>
      </c>
      <c r="T601" s="151">
        <v>1450</v>
      </c>
      <c r="U601" s="151">
        <v>341113</v>
      </c>
      <c r="V601" s="151"/>
      <c r="W601" s="151"/>
      <c r="X601" s="151"/>
      <c r="Y601" s="151"/>
      <c r="Z601" s="151">
        <v>26</v>
      </c>
      <c r="AA601" s="151">
        <v>299</v>
      </c>
      <c r="AB601" s="151">
        <v>1427</v>
      </c>
      <c r="AC601" s="151">
        <v>426098</v>
      </c>
      <c r="AD601" s="151"/>
      <c r="AE601" s="151"/>
      <c r="AF601" s="151"/>
      <c r="AG601" s="151"/>
      <c r="AH601" s="151"/>
      <c r="AI601" s="151"/>
      <c r="AJ601" s="151"/>
      <c r="AK601" s="151"/>
      <c r="AL601" s="151"/>
      <c r="AM601" s="151"/>
      <c r="AN601" s="151"/>
      <c r="AO601" s="151"/>
    </row>
    <row r="602" spans="1:41" x14ac:dyDescent="0.2">
      <c r="A602" s="157">
        <v>36944</v>
      </c>
      <c r="B602" s="154"/>
      <c r="C602" s="154"/>
      <c r="D602" s="154"/>
      <c r="E602" s="154"/>
      <c r="F602" s="154">
        <v>74</v>
      </c>
      <c r="G602" s="154">
        <v>126</v>
      </c>
      <c r="H602" s="154">
        <v>1590</v>
      </c>
      <c r="I602" s="154">
        <v>200385</v>
      </c>
      <c r="J602" s="154">
        <v>39</v>
      </c>
      <c r="K602" s="154">
        <v>149</v>
      </c>
      <c r="L602" s="154">
        <v>1488</v>
      </c>
      <c r="M602" s="154">
        <v>221430</v>
      </c>
      <c r="N602" s="154">
        <v>8</v>
      </c>
      <c r="O602" s="154">
        <v>183</v>
      </c>
      <c r="P602" s="154">
        <v>1440</v>
      </c>
      <c r="Q602" s="154">
        <v>263880</v>
      </c>
      <c r="R602" s="154">
        <v>25</v>
      </c>
      <c r="S602" s="154">
        <v>225</v>
      </c>
      <c r="T602" s="154">
        <v>1420</v>
      </c>
      <c r="U602" s="154">
        <v>319816</v>
      </c>
      <c r="V602" s="154">
        <v>20</v>
      </c>
      <c r="W602" s="154">
        <v>259</v>
      </c>
      <c r="X602" s="154">
        <v>1500</v>
      </c>
      <c r="Y602" s="154">
        <v>388350</v>
      </c>
      <c r="Z602" s="154">
        <v>9</v>
      </c>
      <c r="AA602" s="154">
        <v>333</v>
      </c>
      <c r="AB602" s="154">
        <v>1440</v>
      </c>
      <c r="AC602" s="154">
        <v>479520</v>
      </c>
      <c r="AD602" s="154"/>
      <c r="AE602" s="154"/>
      <c r="AF602" s="154"/>
      <c r="AG602" s="154"/>
      <c r="AH602" s="154">
        <v>14</v>
      </c>
      <c r="AI602" s="154">
        <v>373</v>
      </c>
      <c r="AJ602" s="154">
        <v>1498</v>
      </c>
      <c r="AK602" s="154">
        <v>558264</v>
      </c>
      <c r="AL602" s="154"/>
      <c r="AM602" s="154"/>
      <c r="AN602" s="154"/>
      <c r="AO602" s="154"/>
    </row>
    <row r="603" spans="1:41" x14ac:dyDescent="0.2">
      <c r="A603" s="83">
        <v>36945</v>
      </c>
      <c r="B603" s="151"/>
      <c r="C603" s="151"/>
      <c r="D603" s="151"/>
      <c r="E603" s="151"/>
      <c r="F603" s="151"/>
      <c r="G603" s="151"/>
      <c r="H603" s="151"/>
      <c r="I603" s="151"/>
      <c r="J603" s="151">
        <v>1</v>
      </c>
      <c r="K603" s="151">
        <v>154</v>
      </c>
      <c r="L603" s="151">
        <v>1520</v>
      </c>
      <c r="M603" s="151">
        <v>234080</v>
      </c>
      <c r="N603" s="151"/>
      <c r="O603" s="151"/>
      <c r="P603" s="151"/>
      <c r="Q603" s="151"/>
      <c r="R603" s="151"/>
      <c r="S603" s="151"/>
      <c r="T603" s="151"/>
      <c r="U603" s="151"/>
      <c r="V603" s="151">
        <v>10</v>
      </c>
      <c r="W603" s="151">
        <v>257</v>
      </c>
      <c r="X603" s="151">
        <v>1420</v>
      </c>
      <c r="Y603" s="151">
        <v>364940</v>
      </c>
      <c r="Z603" s="151">
        <v>23</v>
      </c>
      <c r="AA603" s="151">
        <v>279</v>
      </c>
      <c r="AB603" s="151">
        <v>1540</v>
      </c>
      <c r="AC603" s="151">
        <v>428890</v>
      </c>
      <c r="AD603" s="151"/>
      <c r="AE603" s="151"/>
      <c r="AF603" s="151"/>
      <c r="AG603" s="151"/>
      <c r="AH603" s="151"/>
      <c r="AI603" s="151"/>
      <c r="AJ603" s="151"/>
      <c r="AK603" s="151"/>
      <c r="AL603" s="151"/>
      <c r="AM603" s="151"/>
      <c r="AN603" s="151"/>
      <c r="AO603" s="151"/>
    </row>
    <row r="604" spans="1:41" x14ac:dyDescent="0.2">
      <c r="A604" s="83">
        <v>36949</v>
      </c>
      <c r="B604" s="151">
        <v>1</v>
      </c>
      <c r="C604" s="151">
        <v>102</v>
      </c>
      <c r="D604" s="151">
        <v>1560</v>
      </c>
      <c r="E604" s="151">
        <v>159120</v>
      </c>
      <c r="F604" s="151"/>
      <c r="G604" s="151"/>
      <c r="H604" s="151"/>
      <c r="I604" s="151"/>
      <c r="J604" s="151">
        <v>68</v>
      </c>
      <c r="K604" s="151">
        <v>169</v>
      </c>
      <c r="L604" s="151">
        <v>1520</v>
      </c>
      <c r="M604" s="151">
        <v>256880</v>
      </c>
      <c r="N604" s="151">
        <v>49</v>
      </c>
      <c r="O604" s="151">
        <v>200</v>
      </c>
      <c r="P604" s="151">
        <v>1550</v>
      </c>
      <c r="Q604" s="151">
        <v>309225</v>
      </c>
      <c r="R604" s="151">
        <v>2</v>
      </c>
      <c r="S604" s="151">
        <v>239</v>
      </c>
      <c r="T604" s="151">
        <v>1380</v>
      </c>
      <c r="U604" s="151">
        <v>329820</v>
      </c>
      <c r="V604" s="151"/>
      <c r="W604" s="151"/>
      <c r="X604" s="151"/>
      <c r="Y604" s="151"/>
      <c r="Z604" s="151">
        <v>5</v>
      </c>
      <c r="AA604" s="151">
        <v>285</v>
      </c>
      <c r="AB604" s="151">
        <v>1400</v>
      </c>
      <c r="AC604" s="151">
        <v>399000</v>
      </c>
      <c r="AD604" s="151"/>
      <c r="AE604" s="151"/>
      <c r="AF604" s="151"/>
      <c r="AG604" s="151"/>
      <c r="AH604" s="151"/>
      <c r="AI604" s="151"/>
      <c r="AJ604" s="151"/>
      <c r="AK604" s="151"/>
      <c r="AL604" s="151"/>
      <c r="AM604" s="151"/>
      <c r="AN604" s="151"/>
      <c r="AO604" s="151"/>
    </row>
    <row r="605" spans="1:41" x14ac:dyDescent="0.2">
      <c r="A605" s="83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  <c r="AC605" s="151"/>
      <c r="AD605" s="151"/>
      <c r="AE605" s="151"/>
      <c r="AF605" s="151"/>
      <c r="AG605" s="151"/>
      <c r="AH605" s="151"/>
      <c r="AI605" s="151"/>
      <c r="AJ605" s="151"/>
      <c r="AK605" s="151"/>
      <c r="AL605" s="151"/>
      <c r="AM605" s="151"/>
      <c r="AN605" s="151"/>
      <c r="AO605" s="151"/>
    </row>
    <row r="606" spans="1:41" x14ac:dyDescent="0.2">
      <c r="A606" s="156">
        <v>36951</v>
      </c>
      <c r="B606" s="154"/>
      <c r="C606" s="154"/>
      <c r="D606" s="154"/>
      <c r="E606" s="154"/>
      <c r="F606" s="154">
        <v>35</v>
      </c>
      <c r="G606" s="154">
        <v>126</v>
      </c>
      <c r="H606" s="154">
        <v>1665</v>
      </c>
      <c r="I606" s="154">
        <v>210355</v>
      </c>
      <c r="J606" s="154">
        <v>184</v>
      </c>
      <c r="K606" s="154">
        <v>163</v>
      </c>
      <c r="L606" s="154">
        <v>1555</v>
      </c>
      <c r="M606" s="154">
        <v>254008</v>
      </c>
      <c r="N606" s="154">
        <v>4</v>
      </c>
      <c r="O606" s="154">
        <v>186</v>
      </c>
      <c r="P606" s="154">
        <v>1500</v>
      </c>
      <c r="Q606" s="154">
        <v>279375</v>
      </c>
      <c r="R606" s="154">
        <v>5</v>
      </c>
      <c r="S606" s="154">
        <v>237</v>
      </c>
      <c r="T606" s="154">
        <v>1500</v>
      </c>
      <c r="U606" s="154">
        <v>356100</v>
      </c>
      <c r="V606" s="154">
        <v>44</v>
      </c>
      <c r="W606" s="154">
        <v>276</v>
      </c>
      <c r="X606" s="154">
        <v>1473</v>
      </c>
      <c r="Y606" s="154">
        <v>407147</v>
      </c>
      <c r="Z606" s="154">
        <v>14</v>
      </c>
      <c r="AA606" s="154">
        <v>310</v>
      </c>
      <c r="AB606" s="154">
        <v>1610</v>
      </c>
      <c r="AC606" s="154">
        <v>499330</v>
      </c>
      <c r="AD606" s="154">
        <v>14</v>
      </c>
      <c r="AE606" s="154">
        <v>348</v>
      </c>
      <c r="AF606" s="154">
        <v>1550</v>
      </c>
      <c r="AG606" s="154">
        <v>538846</v>
      </c>
      <c r="AH606" s="154">
        <v>14</v>
      </c>
      <c r="AI606" s="154">
        <v>363</v>
      </c>
      <c r="AJ606" s="154">
        <v>1560</v>
      </c>
      <c r="AK606" s="154">
        <v>566946</v>
      </c>
      <c r="AL606" s="154"/>
      <c r="AM606" s="154"/>
      <c r="AN606" s="154"/>
      <c r="AO606" s="154"/>
    </row>
    <row r="607" spans="1:41" x14ac:dyDescent="0.2">
      <c r="A607" s="83">
        <v>36952</v>
      </c>
      <c r="B607" s="151">
        <v>7</v>
      </c>
      <c r="C607" s="151">
        <v>104</v>
      </c>
      <c r="D607" s="151">
        <v>1493</v>
      </c>
      <c r="E607" s="151">
        <v>155307</v>
      </c>
      <c r="F607" s="151">
        <v>11</v>
      </c>
      <c r="G607" s="151">
        <v>142</v>
      </c>
      <c r="H607" s="151">
        <v>1460</v>
      </c>
      <c r="I607" s="151">
        <v>207320</v>
      </c>
      <c r="J607" s="151"/>
      <c r="K607" s="151"/>
      <c r="L607" s="151"/>
      <c r="M607" s="151"/>
      <c r="N607" s="151">
        <v>4</v>
      </c>
      <c r="O607" s="151">
        <v>205</v>
      </c>
      <c r="P607" s="151">
        <v>1520</v>
      </c>
      <c r="Q607" s="151">
        <v>311600</v>
      </c>
      <c r="R607" s="151"/>
      <c r="S607" s="151"/>
      <c r="T607" s="151"/>
      <c r="U607" s="151"/>
      <c r="V607" s="151"/>
      <c r="W607" s="151"/>
      <c r="X607" s="151"/>
      <c r="Y607" s="151"/>
      <c r="Z607" s="151">
        <v>36</v>
      </c>
      <c r="AA607" s="151">
        <v>293</v>
      </c>
      <c r="AB607" s="151">
        <v>1480</v>
      </c>
      <c r="AC607" s="151">
        <v>433640</v>
      </c>
      <c r="AD607" s="151"/>
      <c r="AE607" s="151"/>
      <c r="AF607" s="151"/>
      <c r="AG607" s="151"/>
      <c r="AH607" s="151"/>
      <c r="AI607" s="151"/>
      <c r="AJ607" s="151"/>
      <c r="AK607" s="151"/>
      <c r="AL607" s="151"/>
      <c r="AM607" s="151"/>
      <c r="AN607" s="151"/>
      <c r="AO607" s="151"/>
    </row>
    <row r="608" spans="1:41" x14ac:dyDescent="0.2">
      <c r="A608" s="83">
        <v>36956</v>
      </c>
      <c r="B608" s="151"/>
      <c r="C608" s="151"/>
      <c r="D608" s="151"/>
      <c r="E608" s="151"/>
      <c r="F608" s="151">
        <v>3</v>
      </c>
      <c r="G608" s="151">
        <v>130</v>
      </c>
      <c r="H608" s="151">
        <v>1780</v>
      </c>
      <c r="I608" s="151">
        <v>231400</v>
      </c>
      <c r="J608" s="151">
        <v>14</v>
      </c>
      <c r="K608" s="151">
        <v>155</v>
      </c>
      <c r="L608" s="151">
        <v>1540</v>
      </c>
      <c r="M608" s="151">
        <v>238700</v>
      </c>
      <c r="N608" s="151">
        <v>15</v>
      </c>
      <c r="O608" s="151">
        <v>200</v>
      </c>
      <c r="P608" s="151">
        <v>1487</v>
      </c>
      <c r="Q608" s="151">
        <v>297333</v>
      </c>
      <c r="R608" s="151">
        <v>11</v>
      </c>
      <c r="S608" s="151">
        <v>241</v>
      </c>
      <c r="T608" s="151">
        <v>1427</v>
      </c>
      <c r="U608" s="151">
        <v>343827</v>
      </c>
      <c r="V608" s="151"/>
      <c r="W608" s="151"/>
      <c r="X608" s="151"/>
      <c r="Y608" s="151"/>
      <c r="Z608" s="151">
        <v>52</v>
      </c>
      <c r="AA608" s="151">
        <v>307</v>
      </c>
      <c r="AB608" s="151">
        <v>1440</v>
      </c>
      <c r="AC608" s="151">
        <v>442440</v>
      </c>
      <c r="AD608" s="151">
        <v>22</v>
      </c>
      <c r="AE608" s="151">
        <v>341</v>
      </c>
      <c r="AF608" s="151">
        <v>1407</v>
      </c>
      <c r="AG608" s="151">
        <v>479204</v>
      </c>
      <c r="AH608" s="151">
        <v>2</v>
      </c>
      <c r="AI608" s="151">
        <v>422</v>
      </c>
      <c r="AJ608" s="151">
        <v>1500</v>
      </c>
      <c r="AK608" s="151">
        <v>633000</v>
      </c>
      <c r="AL608" s="151"/>
      <c r="AM608" s="151"/>
      <c r="AN608" s="151"/>
      <c r="AO608" s="151"/>
    </row>
    <row r="609" spans="1:41" x14ac:dyDescent="0.2">
      <c r="A609" s="156">
        <v>36958</v>
      </c>
      <c r="B609" s="154"/>
      <c r="C609" s="154"/>
      <c r="D609" s="154"/>
      <c r="E609" s="154"/>
      <c r="F609" s="154">
        <v>20</v>
      </c>
      <c r="G609" s="154">
        <v>134</v>
      </c>
      <c r="H609" s="154">
        <v>1780</v>
      </c>
      <c r="I609" s="154">
        <v>237897</v>
      </c>
      <c r="J609" s="154">
        <v>18</v>
      </c>
      <c r="K609" s="154">
        <v>176</v>
      </c>
      <c r="L609" s="154">
        <v>1622</v>
      </c>
      <c r="M609" s="154">
        <v>285666</v>
      </c>
      <c r="N609" s="154">
        <v>3</v>
      </c>
      <c r="O609" s="154">
        <v>199</v>
      </c>
      <c r="P609" s="154">
        <v>1468</v>
      </c>
      <c r="Q609" s="154">
        <v>292073</v>
      </c>
      <c r="R609" s="154">
        <v>17</v>
      </c>
      <c r="S609" s="154">
        <v>227</v>
      </c>
      <c r="T609" s="154">
        <v>1506</v>
      </c>
      <c r="U609" s="154">
        <v>341966</v>
      </c>
      <c r="V609" s="154">
        <v>10</v>
      </c>
      <c r="W609" s="154">
        <v>253</v>
      </c>
      <c r="X609" s="154">
        <v>1440</v>
      </c>
      <c r="Y609" s="154">
        <v>363888</v>
      </c>
      <c r="Z609" s="154">
        <v>1</v>
      </c>
      <c r="AA609" s="154">
        <v>316</v>
      </c>
      <c r="AB609" s="154">
        <v>1400</v>
      </c>
      <c r="AC609" s="154">
        <v>442400</v>
      </c>
      <c r="AD609" s="154"/>
      <c r="AE609" s="154"/>
      <c r="AF609" s="154"/>
      <c r="AG609" s="154"/>
      <c r="AH609" s="154"/>
      <c r="AI609" s="154"/>
      <c r="AJ609" s="154"/>
      <c r="AK609" s="154"/>
      <c r="AL609" s="154"/>
      <c r="AM609" s="154"/>
      <c r="AN609" s="154"/>
      <c r="AO609" s="154"/>
    </row>
    <row r="610" spans="1:41" x14ac:dyDescent="0.2">
      <c r="A610" s="83">
        <v>36959</v>
      </c>
      <c r="B610" s="151"/>
      <c r="C610" s="151"/>
      <c r="D610" s="151"/>
      <c r="E610" s="151"/>
      <c r="F610" s="151"/>
      <c r="G610" s="151"/>
      <c r="H610" s="151"/>
      <c r="I610" s="151"/>
      <c r="J610" s="151">
        <v>8</v>
      </c>
      <c r="K610" s="151">
        <v>170</v>
      </c>
      <c r="L610" s="151">
        <v>1560</v>
      </c>
      <c r="M610" s="151">
        <v>265200</v>
      </c>
      <c r="N610" s="151">
        <v>51</v>
      </c>
      <c r="O610" s="151">
        <v>202</v>
      </c>
      <c r="P610" s="151">
        <v>1608</v>
      </c>
      <c r="Q610" s="151">
        <v>324816</v>
      </c>
      <c r="R610" s="151"/>
      <c r="S610" s="151"/>
      <c r="T610" s="151"/>
      <c r="U610" s="151"/>
      <c r="V610" s="151">
        <v>4</v>
      </c>
      <c r="W610" s="151">
        <v>272</v>
      </c>
      <c r="X610" s="151">
        <v>1360</v>
      </c>
      <c r="Y610" s="151">
        <v>369920</v>
      </c>
      <c r="Z610" s="151">
        <v>2</v>
      </c>
      <c r="AA610" s="151">
        <v>284</v>
      </c>
      <c r="AB610" s="151">
        <v>1360</v>
      </c>
      <c r="AC610" s="151">
        <v>386240</v>
      </c>
      <c r="AD610" s="151"/>
      <c r="AE610" s="151"/>
      <c r="AF610" s="151"/>
      <c r="AG610" s="151"/>
      <c r="AH610" s="151"/>
      <c r="AI610" s="151"/>
      <c r="AJ610" s="151"/>
      <c r="AK610" s="151"/>
      <c r="AL610" s="151"/>
      <c r="AM610" s="151"/>
      <c r="AN610" s="151"/>
      <c r="AO610" s="151"/>
    </row>
    <row r="611" spans="1:41" x14ac:dyDescent="0.2">
      <c r="A611" s="83">
        <v>36963</v>
      </c>
      <c r="B611" s="151">
        <v>18</v>
      </c>
      <c r="C611" s="151">
        <v>120</v>
      </c>
      <c r="D611" s="151">
        <v>1600</v>
      </c>
      <c r="E611" s="151">
        <v>192000</v>
      </c>
      <c r="F611" s="151"/>
      <c r="G611" s="151"/>
      <c r="H611" s="151"/>
      <c r="I611" s="151"/>
      <c r="J611" s="151"/>
      <c r="K611" s="151"/>
      <c r="L611" s="151"/>
      <c r="M611" s="151"/>
      <c r="N611" s="151">
        <v>11</v>
      </c>
      <c r="O611" s="151">
        <v>205</v>
      </c>
      <c r="P611" s="151">
        <v>1470</v>
      </c>
      <c r="Q611" s="151">
        <v>301350</v>
      </c>
      <c r="R611" s="151">
        <v>43</v>
      </c>
      <c r="S611" s="151">
        <v>227</v>
      </c>
      <c r="T611" s="151">
        <v>1513</v>
      </c>
      <c r="U611" s="151">
        <v>343527</v>
      </c>
      <c r="V611" s="151"/>
      <c r="W611" s="151"/>
      <c r="X611" s="151"/>
      <c r="Y611" s="151"/>
      <c r="Z611" s="151">
        <v>5</v>
      </c>
      <c r="AA611" s="151">
        <v>301</v>
      </c>
      <c r="AB611" s="151">
        <v>1500</v>
      </c>
      <c r="AC611" s="151">
        <v>451500</v>
      </c>
      <c r="AD611" s="151"/>
      <c r="AE611" s="151"/>
      <c r="AF611" s="151"/>
      <c r="AG611" s="151"/>
      <c r="AH611" s="151"/>
      <c r="AI611" s="151"/>
      <c r="AJ611" s="151"/>
      <c r="AK611" s="151"/>
      <c r="AL611" s="151"/>
      <c r="AM611" s="151"/>
      <c r="AN611" s="151"/>
      <c r="AO611" s="151"/>
    </row>
    <row r="612" spans="1:41" x14ac:dyDescent="0.2">
      <c r="A612" s="156">
        <v>36965</v>
      </c>
      <c r="B612" s="154">
        <v>4</v>
      </c>
      <c r="C612" s="154">
        <v>88</v>
      </c>
      <c r="D612" s="154">
        <v>1520</v>
      </c>
      <c r="E612" s="154">
        <v>133380</v>
      </c>
      <c r="F612" s="154">
        <v>21</v>
      </c>
      <c r="G612" s="154">
        <v>116</v>
      </c>
      <c r="H612" s="154">
        <v>1651</v>
      </c>
      <c r="I612" s="154">
        <v>191537</v>
      </c>
      <c r="J612" s="154">
        <v>24</v>
      </c>
      <c r="K612" s="154">
        <v>156</v>
      </c>
      <c r="L612" s="154">
        <v>1626</v>
      </c>
      <c r="M612" s="154">
        <v>252811</v>
      </c>
      <c r="N612" s="154">
        <v>16</v>
      </c>
      <c r="O612" s="154">
        <v>194</v>
      </c>
      <c r="P612" s="154">
        <v>1571</v>
      </c>
      <c r="Q612" s="154">
        <v>304996</v>
      </c>
      <c r="R612" s="154">
        <v>16</v>
      </c>
      <c r="S612" s="154">
        <v>226</v>
      </c>
      <c r="T612" s="154">
        <v>1560</v>
      </c>
      <c r="U612" s="154">
        <v>352560</v>
      </c>
      <c r="V612" s="154">
        <v>29</v>
      </c>
      <c r="W612" s="154">
        <v>263</v>
      </c>
      <c r="X612" s="154">
        <v>1523</v>
      </c>
      <c r="Y612" s="154">
        <v>401140</v>
      </c>
      <c r="Z612" s="154">
        <v>16</v>
      </c>
      <c r="AA612" s="154">
        <v>328</v>
      </c>
      <c r="AB612" s="154">
        <v>1530</v>
      </c>
      <c r="AC612" s="154">
        <v>501266</v>
      </c>
      <c r="AD612" s="154"/>
      <c r="AE612" s="154"/>
      <c r="AF612" s="154"/>
      <c r="AG612" s="154"/>
      <c r="AH612" s="154"/>
      <c r="AI612" s="154"/>
      <c r="AJ612" s="154"/>
      <c r="AK612" s="154"/>
      <c r="AL612" s="154"/>
      <c r="AM612" s="154"/>
      <c r="AN612" s="154"/>
      <c r="AO612" s="154"/>
    </row>
    <row r="613" spans="1:41" x14ac:dyDescent="0.2">
      <c r="A613" s="83">
        <v>36966</v>
      </c>
      <c r="B613" s="151">
        <v>18</v>
      </c>
      <c r="C613" s="151">
        <v>109</v>
      </c>
      <c r="D613" s="151">
        <v>1560</v>
      </c>
      <c r="E613" s="151">
        <v>170040</v>
      </c>
      <c r="F613" s="151">
        <v>8</v>
      </c>
      <c r="G613" s="151">
        <v>142</v>
      </c>
      <c r="H613" s="151">
        <v>1560</v>
      </c>
      <c r="I613" s="151">
        <v>221520</v>
      </c>
      <c r="J613" s="151"/>
      <c r="K613" s="151"/>
      <c r="L613" s="151"/>
      <c r="M613" s="151"/>
      <c r="N613" s="151"/>
      <c r="O613" s="151"/>
      <c r="P613" s="151"/>
      <c r="Q613" s="151"/>
      <c r="R613" s="151">
        <v>12</v>
      </c>
      <c r="S613" s="151">
        <v>236</v>
      </c>
      <c r="T613" s="151">
        <v>1480</v>
      </c>
      <c r="U613" s="151">
        <v>348540</v>
      </c>
      <c r="V613" s="151"/>
      <c r="W613" s="151"/>
      <c r="X613" s="151"/>
      <c r="Y613" s="151"/>
      <c r="Z613" s="151"/>
      <c r="AA613" s="151"/>
      <c r="AB613" s="151"/>
      <c r="AC613" s="151"/>
      <c r="AD613" s="151"/>
      <c r="AE613" s="151"/>
      <c r="AF613" s="151"/>
      <c r="AG613" s="151"/>
      <c r="AH613" s="151"/>
      <c r="AI613" s="151"/>
      <c r="AJ613" s="151"/>
      <c r="AK613" s="151"/>
      <c r="AL613" s="151"/>
      <c r="AM613" s="151"/>
      <c r="AN613" s="151"/>
      <c r="AO613" s="151"/>
    </row>
    <row r="614" spans="1:41" x14ac:dyDescent="0.2">
      <c r="A614" s="83">
        <v>36970</v>
      </c>
      <c r="B614" s="151"/>
      <c r="C614" s="151"/>
      <c r="D614" s="151"/>
      <c r="E614" s="151"/>
      <c r="F614" s="151">
        <v>14</v>
      </c>
      <c r="G614" s="151">
        <v>137</v>
      </c>
      <c r="H614" s="151">
        <v>1630</v>
      </c>
      <c r="I614" s="151">
        <v>223310</v>
      </c>
      <c r="J614" s="151">
        <v>5</v>
      </c>
      <c r="K614" s="151">
        <v>156</v>
      </c>
      <c r="L614" s="151">
        <v>1560</v>
      </c>
      <c r="M614" s="151">
        <v>243360</v>
      </c>
      <c r="N614" s="151">
        <v>15</v>
      </c>
      <c r="O614" s="151">
        <v>210</v>
      </c>
      <c r="P614" s="151">
        <v>1630</v>
      </c>
      <c r="Q614" s="151">
        <v>341485</v>
      </c>
      <c r="R614" s="151">
        <v>5</v>
      </c>
      <c r="S614" s="151">
        <v>230</v>
      </c>
      <c r="T614" s="151">
        <v>1420</v>
      </c>
      <c r="U614" s="151">
        <v>326600</v>
      </c>
      <c r="V614" s="151">
        <v>11</v>
      </c>
      <c r="W614" s="151">
        <v>276</v>
      </c>
      <c r="X614" s="151">
        <v>1460</v>
      </c>
      <c r="Y614" s="151">
        <v>402960</v>
      </c>
      <c r="Z614" s="151"/>
      <c r="AA614" s="151"/>
      <c r="AB614" s="151"/>
      <c r="AC614" s="151"/>
      <c r="AD614" s="151"/>
      <c r="AE614" s="151"/>
      <c r="AF614" s="151"/>
      <c r="AG614" s="151"/>
      <c r="AH614" s="151"/>
      <c r="AI614" s="151"/>
      <c r="AJ614" s="151"/>
      <c r="AK614" s="151"/>
      <c r="AL614" s="151"/>
      <c r="AM614" s="151"/>
      <c r="AN614" s="151"/>
      <c r="AO614" s="151"/>
    </row>
    <row r="615" spans="1:41" x14ac:dyDescent="0.2">
      <c r="A615" s="156">
        <v>36972</v>
      </c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  <c r="AB615" s="154"/>
      <c r="AC615" s="154"/>
      <c r="AD615" s="154"/>
      <c r="AE615" s="154"/>
      <c r="AF615" s="154"/>
      <c r="AG615" s="154"/>
      <c r="AH615" s="154"/>
      <c r="AI615" s="154"/>
      <c r="AJ615" s="154"/>
      <c r="AK615" s="154"/>
      <c r="AL615" s="154"/>
      <c r="AM615" s="154"/>
      <c r="AN615" s="154"/>
      <c r="AO615" s="154"/>
    </row>
    <row r="616" spans="1:41" x14ac:dyDescent="0.2">
      <c r="A616" s="83">
        <v>36973</v>
      </c>
      <c r="B616" s="151"/>
      <c r="C616" s="151"/>
      <c r="D616" s="151"/>
      <c r="E616" s="151"/>
      <c r="F616" s="151">
        <v>3</v>
      </c>
      <c r="G616" s="151">
        <v>137</v>
      </c>
      <c r="H616" s="151">
        <v>1680</v>
      </c>
      <c r="I616" s="151">
        <v>230160</v>
      </c>
      <c r="J616" s="151">
        <v>4</v>
      </c>
      <c r="K616" s="151">
        <v>154</v>
      </c>
      <c r="L616" s="151">
        <v>1600</v>
      </c>
      <c r="M616" s="151">
        <v>246400</v>
      </c>
      <c r="N616" s="151">
        <v>4</v>
      </c>
      <c r="O616" s="151">
        <v>205</v>
      </c>
      <c r="P616" s="151">
        <v>1560</v>
      </c>
      <c r="Q616" s="151">
        <v>319800</v>
      </c>
      <c r="R616" s="151"/>
      <c r="S616" s="151"/>
      <c r="T616" s="151"/>
      <c r="U616" s="151"/>
      <c r="V616" s="151">
        <v>41</v>
      </c>
      <c r="W616" s="151">
        <v>286</v>
      </c>
      <c r="X616" s="151">
        <v>1533</v>
      </c>
      <c r="Y616" s="151">
        <v>439044</v>
      </c>
      <c r="Z616" s="151"/>
      <c r="AA616" s="151"/>
      <c r="AB616" s="151"/>
      <c r="AC616" s="151"/>
      <c r="AD616" s="151">
        <v>31</v>
      </c>
      <c r="AE616" s="151">
        <v>321</v>
      </c>
      <c r="AF616" s="151">
        <v>1567</v>
      </c>
      <c r="AG616" s="151">
        <v>502900</v>
      </c>
      <c r="AH616" s="151"/>
      <c r="AI616" s="151"/>
      <c r="AJ616" s="151"/>
      <c r="AK616" s="151"/>
      <c r="AL616" s="151"/>
      <c r="AM616" s="151"/>
      <c r="AN616" s="151"/>
      <c r="AO616" s="151"/>
    </row>
    <row r="617" spans="1:41" x14ac:dyDescent="0.2">
      <c r="A617" s="83">
        <v>36977</v>
      </c>
      <c r="B617" s="151"/>
      <c r="C617" s="151"/>
      <c r="D617" s="151"/>
      <c r="E617" s="151"/>
      <c r="F617" s="151"/>
      <c r="G617" s="151"/>
      <c r="H617" s="151"/>
      <c r="I617" s="151"/>
      <c r="J617" s="151">
        <v>42</v>
      </c>
      <c r="K617" s="151">
        <v>165</v>
      </c>
      <c r="L617" s="151">
        <v>1733</v>
      </c>
      <c r="M617" s="151">
        <v>286578</v>
      </c>
      <c r="N617" s="151">
        <v>11</v>
      </c>
      <c r="O617" s="151">
        <v>214</v>
      </c>
      <c r="P617" s="151">
        <v>1560</v>
      </c>
      <c r="Q617" s="151">
        <v>333060</v>
      </c>
      <c r="R617" s="151">
        <v>50</v>
      </c>
      <c r="S617" s="151">
        <v>238</v>
      </c>
      <c r="T617" s="151">
        <v>1627</v>
      </c>
      <c r="U617" s="151">
        <v>387147</v>
      </c>
      <c r="V617" s="151">
        <v>8</v>
      </c>
      <c r="W617" s="151">
        <v>264</v>
      </c>
      <c r="X617" s="151">
        <v>1560</v>
      </c>
      <c r="Y617" s="151">
        <v>411840</v>
      </c>
      <c r="Z617" s="151"/>
      <c r="AA617" s="151"/>
      <c r="AB617" s="151"/>
      <c r="AC617" s="151"/>
      <c r="AD617" s="151">
        <v>10</v>
      </c>
      <c r="AE617" s="151">
        <v>321</v>
      </c>
      <c r="AF617" s="151">
        <v>1660</v>
      </c>
      <c r="AG617" s="151">
        <v>532030</v>
      </c>
      <c r="AH617" s="151"/>
      <c r="AI617" s="151"/>
      <c r="AJ617" s="151"/>
      <c r="AK617" s="151"/>
      <c r="AL617" s="151"/>
      <c r="AM617" s="151"/>
      <c r="AN617" s="151"/>
      <c r="AO617" s="151"/>
    </row>
    <row r="618" spans="1:41" x14ac:dyDescent="0.2">
      <c r="A618" s="156">
        <v>36979</v>
      </c>
      <c r="B618" s="154"/>
      <c r="C618" s="154"/>
      <c r="D618" s="154"/>
      <c r="E618" s="154"/>
      <c r="F618" s="154">
        <v>69</v>
      </c>
      <c r="G618" s="154">
        <v>129</v>
      </c>
      <c r="H618" s="154">
        <v>1724</v>
      </c>
      <c r="I618" s="154">
        <v>221768</v>
      </c>
      <c r="J618" s="154">
        <v>23</v>
      </c>
      <c r="K618" s="154">
        <v>158</v>
      </c>
      <c r="L618" s="154">
        <v>1683</v>
      </c>
      <c r="M618" s="154">
        <v>266057</v>
      </c>
      <c r="N618" s="154">
        <v>4</v>
      </c>
      <c r="O618" s="154">
        <v>214</v>
      </c>
      <c r="P618" s="154">
        <v>1600</v>
      </c>
      <c r="Q618" s="154">
        <v>342400</v>
      </c>
      <c r="R618" s="154">
        <v>43</v>
      </c>
      <c r="S618" s="154">
        <v>227</v>
      </c>
      <c r="T618" s="154">
        <v>1597</v>
      </c>
      <c r="U618" s="154">
        <v>362665</v>
      </c>
      <c r="V618" s="154">
        <v>118</v>
      </c>
      <c r="W618" s="154">
        <v>279</v>
      </c>
      <c r="X618" s="154">
        <v>1630</v>
      </c>
      <c r="Y618" s="154">
        <v>454885</v>
      </c>
      <c r="Z618" s="154">
        <v>17</v>
      </c>
      <c r="AA618" s="154">
        <v>321</v>
      </c>
      <c r="AB618" s="154">
        <v>1710</v>
      </c>
      <c r="AC618" s="154">
        <v>549514</v>
      </c>
      <c r="AD618" s="154">
        <v>1</v>
      </c>
      <c r="AE618" s="154">
        <v>350</v>
      </c>
      <c r="AF618" s="154">
        <v>1730</v>
      </c>
      <c r="AG618" s="154">
        <v>605500</v>
      </c>
      <c r="AH618" s="154"/>
      <c r="AI618" s="154"/>
      <c r="AJ618" s="154"/>
      <c r="AK618" s="154"/>
      <c r="AL618" s="154"/>
      <c r="AM618" s="154"/>
      <c r="AN618" s="154"/>
      <c r="AO618" s="154"/>
    </row>
    <row r="619" spans="1:41" x14ac:dyDescent="0.2">
      <c r="A619" s="83">
        <v>36980</v>
      </c>
      <c r="B619" s="151">
        <v>17</v>
      </c>
      <c r="C619" s="151">
        <v>101</v>
      </c>
      <c r="D619" s="151">
        <v>1560</v>
      </c>
      <c r="E619" s="151">
        <v>157560</v>
      </c>
      <c r="F619" s="151">
        <v>10</v>
      </c>
      <c r="G619" s="151">
        <v>148</v>
      </c>
      <c r="H619" s="151">
        <v>1580</v>
      </c>
      <c r="I619" s="151">
        <v>233840</v>
      </c>
      <c r="J619" s="151">
        <v>3</v>
      </c>
      <c r="K619" s="151">
        <v>168</v>
      </c>
      <c r="L619" s="151">
        <v>1580</v>
      </c>
      <c r="M619" s="151">
        <v>265440</v>
      </c>
      <c r="N619" s="151">
        <v>12</v>
      </c>
      <c r="O619" s="151">
        <v>214</v>
      </c>
      <c r="P619" s="151">
        <v>1640</v>
      </c>
      <c r="Q619" s="151">
        <v>350960</v>
      </c>
      <c r="R619" s="151">
        <v>10</v>
      </c>
      <c r="S619" s="151">
        <v>233</v>
      </c>
      <c r="T619" s="151">
        <v>1740</v>
      </c>
      <c r="U619" s="151">
        <v>405420</v>
      </c>
      <c r="V619" s="151">
        <v>2</v>
      </c>
      <c r="W619" s="151">
        <v>269</v>
      </c>
      <c r="X619" s="151">
        <v>1620</v>
      </c>
      <c r="Y619" s="151">
        <v>435780</v>
      </c>
      <c r="Z619" s="151">
        <v>3</v>
      </c>
      <c r="AA619" s="151">
        <v>294</v>
      </c>
      <c r="AB619" s="151">
        <v>1710</v>
      </c>
      <c r="AC619" s="151">
        <v>501885</v>
      </c>
      <c r="AD619" s="151"/>
      <c r="AE619" s="151"/>
      <c r="AF619" s="151"/>
      <c r="AG619" s="151"/>
      <c r="AH619" s="151"/>
      <c r="AI619" s="151"/>
      <c r="AJ619" s="151"/>
      <c r="AK619" s="151"/>
      <c r="AL619" s="151"/>
      <c r="AM619" s="151"/>
      <c r="AN619" s="151"/>
      <c r="AO619" s="151"/>
    </row>
    <row r="620" spans="1:41" x14ac:dyDescent="0.2">
      <c r="A620" s="83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  <c r="AC620" s="151"/>
      <c r="AD620" s="151"/>
      <c r="AE620" s="151"/>
      <c r="AF620" s="151"/>
      <c r="AG620" s="151"/>
      <c r="AH620" s="151"/>
      <c r="AI620" s="151"/>
      <c r="AJ620" s="151"/>
      <c r="AK620" s="151"/>
      <c r="AL620" s="151"/>
      <c r="AM620" s="151"/>
      <c r="AN620" s="151"/>
      <c r="AO620" s="151"/>
    </row>
    <row r="621" spans="1:41" x14ac:dyDescent="0.2">
      <c r="A621" s="83">
        <v>36984</v>
      </c>
      <c r="B621" s="151">
        <v>6</v>
      </c>
      <c r="C621" s="151">
        <v>92</v>
      </c>
      <c r="D621" s="151">
        <v>1707</v>
      </c>
      <c r="E621" s="151">
        <v>157582</v>
      </c>
      <c r="F621" s="151">
        <v>8</v>
      </c>
      <c r="G621" s="151">
        <v>135</v>
      </c>
      <c r="H621" s="151">
        <v>1700</v>
      </c>
      <c r="I621" s="151">
        <v>229500</v>
      </c>
      <c r="J621" s="151">
        <v>56</v>
      </c>
      <c r="K621" s="151">
        <v>175</v>
      </c>
      <c r="L621" s="151">
        <v>1585</v>
      </c>
      <c r="M621" s="151">
        <v>277375</v>
      </c>
      <c r="N621" s="151">
        <v>32</v>
      </c>
      <c r="O621" s="151">
        <v>205</v>
      </c>
      <c r="P621" s="151">
        <v>1604</v>
      </c>
      <c r="Q621" s="151">
        <v>328499</v>
      </c>
      <c r="R621" s="151">
        <v>21</v>
      </c>
      <c r="S621" s="151">
        <v>242</v>
      </c>
      <c r="T621" s="151">
        <v>1633</v>
      </c>
      <c r="U621" s="151">
        <v>395267</v>
      </c>
      <c r="V621" s="151">
        <v>11</v>
      </c>
      <c r="W621" s="151">
        <v>252</v>
      </c>
      <c r="X621" s="151">
        <v>1607</v>
      </c>
      <c r="Y621" s="151">
        <v>440880</v>
      </c>
      <c r="Z621" s="151">
        <v>20</v>
      </c>
      <c r="AA621" s="151">
        <v>266</v>
      </c>
      <c r="AB621" s="151">
        <v>1600</v>
      </c>
      <c r="AC621" s="151">
        <v>425600</v>
      </c>
      <c r="AD621" s="151">
        <v>15</v>
      </c>
      <c r="AE621" s="151">
        <v>302</v>
      </c>
      <c r="AF621" s="151">
        <v>1700</v>
      </c>
      <c r="AG621" s="151">
        <v>513400</v>
      </c>
      <c r="AH621" s="151"/>
      <c r="AI621" s="151"/>
      <c r="AJ621" s="151"/>
      <c r="AK621" s="151"/>
      <c r="AL621" s="151"/>
      <c r="AM621" s="151"/>
      <c r="AN621" s="151"/>
      <c r="AO621" s="151"/>
    </row>
    <row r="622" spans="1:41" x14ac:dyDescent="0.2">
      <c r="A622" s="156">
        <v>36986</v>
      </c>
      <c r="B622" s="154"/>
      <c r="C622" s="154"/>
      <c r="D622" s="154"/>
      <c r="E622" s="154"/>
      <c r="F622" s="154">
        <v>18</v>
      </c>
      <c r="G622" s="154">
        <v>132</v>
      </c>
      <c r="H622" s="154">
        <v>1800</v>
      </c>
      <c r="I622" s="154">
        <v>236753</v>
      </c>
      <c r="J622" s="154">
        <v>76</v>
      </c>
      <c r="K622" s="154">
        <v>165</v>
      </c>
      <c r="L622" s="154">
        <v>1774</v>
      </c>
      <c r="M622" s="154">
        <v>293357</v>
      </c>
      <c r="N622" s="154">
        <v>43</v>
      </c>
      <c r="O622" s="154">
        <v>201</v>
      </c>
      <c r="P622" s="154">
        <v>1807</v>
      </c>
      <c r="Q622" s="154">
        <v>363160</v>
      </c>
      <c r="R622" s="154">
        <v>85</v>
      </c>
      <c r="S622" s="154">
        <v>230</v>
      </c>
      <c r="T622" s="154">
        <v>1758</v>
      </c>
      <c r="U622" s="154">
        <v>405195</v>
      </c>
      <c r="V622" s="154">
        <v>15</v>
      </c>
      <c r="W622" s="154">
        <v>289</v>
      </c>
      <c r="X622" s="154">
        <v>1750</v>
      </c>
      <c r="Y622" s="154">
        <v>505597</v>
      </c>
      <c r="Z622" s="154">
        <v>12</v>
      </c>
      <c r="AA622" s="154">
        <v>309</v>
      </c>
      <c r="AB622" s="154">
        <v>2210</v>
      </c>
      <c r="AC622" s="154">
        <v>683498</v>
      </c>
      <c r="AD622" s="154"/>
      <c r="AE622" s="154"/>
      <c r="AF622" s="154"/>
      <c r="AG622" s="154"/>
      <c r="AH622" s="154"/>
      <c r="AI622" s="154"/>
      <c r="AJ622" s="154"/>
      <c r="AK622" s="154"/>
      <c r="AL622" s="154"/>
      <c r="AM622" s="154"/>
      <c r="AN622" s="154"/>
      <c r="AO622" s="154"/>
    </row>
    <row r="623" spans="1:41" x14ac:dyDescent="0.2">
      <c r="A623" s="83">
        <v>36987</v>
      </c>
      <c r="B623" s="151">
        <v>16</v>
      </c>
      <c r="C623" s="151">
        <v>110</v>
      </c>
      <c r="D623" s="151">
        <v>1720</v>
      </c>
      <c r="E623" s="151">
        <v>189200</v>
      </c>
      <c r="F623" s="151">
        <v>20</v>
      </c>
      <c r="G623" s="151">
        <v>142</v>
      </c>
      <c r="H623" s="151">
        <v>1740</v>
      </c>
      <c r="I623" s="151">
        <v>247080</v>
      </c>
      <c r="J623" s="151">
        <v>10</v>
      </c>
      <c r="K623" s="151">
        <v>165</v>
      </c>
      <c r="L623" s="151">
        <v>1605</v>
      </c>
      <c r="M623" s="151">
        <v>264023</v>
      </c>
      <c r="N623" s="151">
        <v>8</v>
      </c>
      <c r="O623" s="151">
        <v>197</v>
      </c>
      <c r="P623" s="151">
        <v>1540</v>
      </c>
      <c r="Q623" s="151">
        <v>302610</v>
      </c>
      <c r="R623" s="151">
        <v>15</v>
      </c>
      <c r="S623" s="151">
        <v>236</v>
      </c>
      <c r="T623" s="151">
        <v>1620</v>
      </c>
      <c r="U623" s="151">
        <v>381780</v>
      </c>
      <c r="V623" s="151">
        <v>5</v>
      </c>
      <c r="W623" s="151">
        <v>256</v>
      </c>
      <c r="X623" s="151">
        <v>1560</v>
      </c>
      <c r="Y623" s="151">
        <v>399360</v>
      </c>
      <c r="Z623" s="151">
        <v>11</v>
      </c>
      <c r="AA623" s="151">
        <v>284</v>
      </c>
      <c r="AB623" s="151">
        <v>1650</v>
      </c>
      <c r="AC623" s="151">
        <v>467775</v>
      </c>
      <c r="AD623" s="151">
        <v>15</v>
      </c>
      <c r="AE623" s="151">
        <v>318</v>
      </c>
      <c r="AF623" s="151">
        <v>1690</v>
      </c>
      <c r="AG623" s="151">
        <v>536575</v>
      </c>
      <c r="AH623" s="151">
        <v>3</v>
      </c>
      <c r="AI623" s="151">
        <v>347</v>
      </c>
      <c r="AJ623" s="151">
        <v>1630</v>
      </c>
      <c r="AK623" s="151">
        <v>565510</v>
      </c>
      <c r="AL623" s="151"/>
      <c r="AM623" s="151"/>
      <c r="AN623" s="151"/>
      <c r="AO623" s="151"/>
    </row>
    <row r="624" spans="1:41" x14ac:dyDescent="0.2">
      <c r="A624" s="83">
        <v>36991</v>
      </c>
      <c r="B624" s="151">
        <v>23</v>
      </c>
      <c r="C624" s="151">
        <v>113</v>
      </c>
      <c r="D624" s="151">
        <v>1650</v>
      </c>
      <c r="E624" s="151">
        <v>186863</v>
      </c>
      <c r="F624" s="151">
        <v>26</v>
      </c>
      <c r="G624" s="151">
        <v>144</v>
      </c>
      <c r="H624" s="151">
        <v>1590</v>
      </c>
      <c r="I624" s="151">
        <v>228960</v>
      </c>
      <c r="J624" s="151">
        <v>4</v>
      </c>
      <c r="K624" s="151">
        <v>157</v>
      </c>
      <c r="L624" s="151">
        <v>1560</v>
      </c>
      <c r="M624" s="151">
        <v>244920</v>
      </c>
      <c r="N624" s="151">
        <v>48</v>
      </c>
      <c r="O624" s="151">
        <v>203</v>
      </c>
      <c r="P624" s="151">
        <v>1602</v>
      </c>
      <c r="Q624" s="151">
        <v>324441</v>
      </c>
      <c r="R624" s="151">
        <v>51</v>
      </c>
      <c r="S624" s="151">
        <v>237</v>
      </c>
      <c r="T624" s="151">
        <v>1627</v>
      </c>
      <c r="U624" s="151">
        <v>385520</v>
      </c>
      <c r="V624" s="151">
        <v>80</v>
      </c>
      <c r="W624" s="151">
        <v>265</v>
      </c>
      <c r="X624" s="151">
        <v>1855</v>
      </c>
      <c r="Y624" s="151">
        <v>490548</v>
      </c>
      <c r="Z624" s="151">
        <v>9</v>
      </c>
      <c r="AA624" s="151">
        <v>290</v>
      </c>
      <c r="AB624" s="151">
        <v>1580</v>
      </c>
      <c r="AC624" s="151">
        <v>457410</v>
      </c>
      <c r="AD624" s="151">
        <v>6</v>
      </c>
      <c r="AE624" s="151">
        <v>292</v>
      </c>
      <c r="AF624" s="151">
        <v>1600</v>
      </c>
      <c r="AG624" s="151">
        <v>467200</v>
      </c>
      <c r="AH624" s="151"/>
      <c r="AI624" s="151"/>
      <c r="AJ624" s="151"/>
      <c r="AK624" s="151"/>
      <c r="AL624" s="151"/>
      <c r="AM624" s="151"/>
      <c r="AN624" s="151"/>
      <c r="AO624" s="151"/>
    </row>
    <row r="625" spans="1:41" x14ac:dyDescent="0.2">
      <c r="A625" s="83">
        <v>36993</v>
      </c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  <c r="AB625" s="154"/>
      <c r="AC625" s="154"/>
      <c r="AD625" s="154"/>
      <c r="AE625" s="154"/>
      <c r="AF625" s="154"/>
      <c r="AG625" s="154"/>
      <c r="AH625" s="154"/>
      <c r="AI625" s="154"/>
      <c r="AJ625" s="154"/>
      <c r="AK625" s="154"/>
      <c r="AL625" s="154"/>
      <c r="AM625" s="154"/>
      <c r="AN625" s="154"/>
      <c r="AO625" s="154"/>
    </row>
    <row r="626" spans="1:41" x14ac:dyDescent="0.2">
      <c r="A626" s="83">
        <v>36994</v>
      </c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  <c r="AB626" s="154"/>
      <c r="AC626" s="154"/>
      <c r="AD626" s="154"/>
      <c r="AE626" s="154"/>
      <c r="AF626" s="154"/>
      <c r="AG626" s="154"/>
      <c r="AH626" s="154"/>
      <c r="AI626" s="154"/>
      <c r="AJ626" s="154"/>
      <c r="AK626" s="154"/>
      <c r="AL626" s="154"/>
      <c r="AM626" s="154"/>
      <c r="AN626" s="154"/>
      <c r="AO626" s="154"/>
    </row>
    <row r="627" spans="1:41" x14ac:dyDescent="0.2">
      <c r="A627" s="83">
        <v>36998</v>
      </c>
      <c r="B627" s="151">
        <v>8</v>
      </c>
      <c r="C627" s="151">
        <v>114</v>
      </c>
      <c r="D627" s="151">
        <v>1820</v>
      </c>
      <c r="E627" s="151">
        <v>207480</v>
      </c>
      <c r="F627" s="151">
        <v>41</v>
      </c>
      <c r="G627" s="151">
        <v>138</v>
      </c>
      <c r="H627" s="151">
        <v>1810</v>
      </c>
      <c r="I627" s="151">
        <v>248875</v>
      </c>
      <c r="J627" s="151">
        <v>29</v>
      </c>
      <c r="K627" s="151">
        <v>173</v>
      </c>
      <c r="L627" s="151">
        <v>1672</v>
      </c>
      <c r="M627" s="151">
        <v>289256</v>
      </c>
      <c r="N627" s="151">
        <v>51</v>
      </c>
      <c r="O627" s="151">
        <v>198</v>
      </c>
      <c r="P627" s="151">
        <v>1678</v>
      </c>
      <c r="Q627" s="151">
        <v>331935</v>
      </c>
      <c r="R627" s="151">
        <v>4</v>
      </c>
      <c r="S627" s="151">
        <v>226</v>
      </c>
      <c r="T627" s="151">
        <v>1610</v>
      </c>
      <c r="U627" s="151">
        <v>363860</v>
      </c>
      <c r="V627" s="151">
        <v>42</v>
      </c>
      <c r="W627" s="151">
        <v>269</v>
      </c>
      <c r="X627" s="151">
        <v>1740</v>
      </c>
      <c r="Y627" s="151">
        <v>467190</v>
      </c>
      <c r="Z627" s="151">
        <v>25</v>
      </c>
      <c r="AA627" s="151">
        <v>298</v>
      </c>
      <c r="AB627" s="151">
        <v>1733</v>
      </c>
      <c r="AC627" s="151">
        <v>517111</v>
      </c>
      <c r="AD627" s="151">
        <v>38</v>
      </c>
      <c r="AE627" s="151">
        <v>334</v>
      </c>
      <c r="AF627" s="151">
        <v>1875</v>
      </c>
      <c r="AG627" s="151">
        <v>625313</v>
      </c>
      <c r="AH627" s="151">
        <v>2</v>
      </c>
      <c r="AI627" s="151">
        <v>363</v>
      </c>
      <c r="AJ627" s="151">
        <v>1860</v>
      </c>
      <c r="AK627" s="151">
        <v>675180</v>
      </c>
      <c r="AL627" s="151"/>
      <c r="AM627" s="151"/>
      <c r="AN627" s="151"/>
      <c r="AO627" s="151"/>
    </row>
    <row r="628" spans="1:41" x14ac:dyDescent="0.2">
      <c r="A628" s="83">
        <v>37000</v>
      </c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  <c r="AB628" s="154"/>
      <c r="AC628" s="154"/>
      <c r="AD628" s="154"/>
      <c r="AE628" s="154"/>
      <c r="AF628" s="154"/>
      <c r="AG628" s="154"/>
      <c r="AH628" s="154"/>
      <c r="AI628" s="154"/>
      <c r="AJ628" s="154"/>
      <c r="AK628" s="154"/>
      <c r="AL628" s="154"/>
      <c r="AM628" s="154"/>
      <c r="AN628" s="154"/>
      <c r="AO628" s="154"/>
    </row>
    <row r="629" spans="1:41" x14ac:dyDescent="0.2">
      <c r="A629" s="83">
        <v>37001</v>
      </c>
      <c r="B629" s="151">
        <v>6</v>
      </c>
      <c r="C629" s="151">
        <v>105</v>
      </c>
      <c r="D629" s="151">
        <v>1815</v>
      </c>
      <c r="E629" s="151">
        <v>190121</v>
      </c>
      <c r="F629" s="151">
        <v>18</v>
      </c>
      <c r="G629" s="151">
        <v>142</v>
      </c>
      <c r="H629" s="151">
        <v>1750</v>
      </c>
      <c r="I629" s="151">
        <v>247625</v>
      </c>
      <c r="J629" s="151"/>
      <c r="K629" s="151"/>
      <c r="L629" s="151"/>
      <c r="M629" s="151"/>
      <c r="N629" s="151">
        <v>36</v>
      </c>
      <c r="O629" s="151">
        <v>201</v>
      </c>
      <c r="P629" s="151">
        <v>1724</v>
      </c>
      <c r="Q629" s="151">
        <v>346524</v>
      </c>
      <c r="R629" s="151">
        <v>14</v>
      </c>
      <c r="S629" s="151">
        <v>238</v>
      </c>
      <c r="T629" s="151">
        <v>1700</v>
      </c>
      <c r="U629" s="151">
        <v>404175</v>
      </c>
      <c r="V629" s="151">
        <v>74</v>
      </c>
      <c r="W629" s="151">
        <v>262</v>
      </c>
      <c r="X629" s="151">
        <v>1685</v>
      </c>
      <c r="Y629" s="151">
        <v>441470</v>
      </c>
      <c r="Z629" s="151"/>
      <c r="AA629" s="151"/>
      <c r="AB629" s="151"/>
      <c r="AC629" s="151"/>
      <c r="AD629" s="151">
        <v>3</v>
      </c>
      <c r="AE629" s="151">
        <v>378</v>
      </c>
      <c r="AF629" s="151">
        <v>1780</v>
      </c>
      <c r="AG629" s="151">
        <v>672840</v>
      </c>
      <c r="AH629" s="151"/>
      <c r="AI629" s="151"/>
      <c r="AJ629" s="151"/>
      <c r="AK629" s="151"/>
      <c r="AL629" s="151"/>
      <c r="AM629" s="151"/>
      <c r="AN629" s="151"/>
      <c r="AO629" s="151"/>
    </row>
    <row r="630" spans="1:41" x14ac:dyDescent="0.2">
      <c r="A630" s="83">
        <v>37005</v>
      </c>
      <c r="B630" s="151">
        <v>22</v>
      </c>
      <c r="C630" s="151">
        <v>97</v>
      </c>
      <c r="D630" s="151">
        <v>1685</v>
      </c>
      <c r="E630" s="151">
        <v>164007</v>
      </c>
      <c r="F630" s="151"/>
      <c r="G630" s="151"/>
      <c r="H630" s="151"/>
      <c r="I630" s="151"/>
      <c r="J630" s="151">
        <v>51</v>
      </c>
      <c r="K630" s="151">
        <v>171</v>
      </c>
      <c r="L630" s="151">
        <v>1726</v>
      </c>
      <c r="M630" s="151">
        <v>295097</v>
      </c>
      <c r="N630" s="151">
        <v>30</v>
      </c>
      <c r="O630" s="151">
        <v>186</v>
      </c>
      <c r="P630" s="151">
        <v>1733</v>
      </c>
      <c r="Q630" s="151">
        <v>322978</v>
      </c>
      <c r="R630" s="151">
        <v>20</v>
      </c>
      <c r="S630" s="151">
        <v>232</v>
      </c>
      <c r="T630" s="151">
        <v>1665</v>
      </c>
      <c r="U630" s="151">
        <v>386696</v>
      </c>
      <c r="V630" s="151">
        <v>33</v>
      </c>
      <c r="W630" s="151">
        <v>268</v>
      </c>
      <c r="X630" s="151">
        <v>1727</v>
      </c>
      <c r="Y630" s="151">
        <v>462171</v>
      </c>
      <c r="Z630" s="151">
        <v>29</v>
      </c>
      <c r="AA630" s="151">
        <v>301</v>
      </c>
      <c r="AB630" s="151">
        <v>1632</v>
      </c>
      <c r="AC630" s="151">
        <v>491232</v>
      </c>
      <c r="AD630" s="151">
        <v>4</v>
      </c>
      <c r="AE630" s="151">
        <v>334</v>
      </c>
      <c r="AF630" s="151">
        <v>1530</v>
      </c>
      <c r="AG630" s="151">
        <v>510255</v>
      </c>
      <c r="AH630" s="151"/>
      <c r="AI630" s="151"/>
      <c r="AJ630" s="151"/>
      <c r="AK630" s="151"/>
      <c r="AL630" s="151"/>
      <c r="AM630" s="151"/>
      <c r="AN630" s="151"/>
      <c r="AO630" s="151"/>
    </row>
    <row r="631" spans="1:41" x14ac:dyDescent="0.2">
      <c r="A631" s="156">
        <v>37007</v>
      </c>
      <c r="B631" s="154"/>
      <c r="C631" s="154"/>
      <c r="D631" s="154"/>
      <c r="E631" s="154"/>
      <c r="F631" s="154">
        <v>35</v>
      </c>
      <c r="G631" s="154">
        <v>120</v>
      </c>
      <c r="H631" s="154">
        <v>1741</v>
      </c>
      <c r="I631" s="154">
        <v>208630</v>
      </c>
      <c r="J631" s="154">
        <v>73</v>
      </c>
      <c r="K631" s="154">
        <v>168</v>
      </c>
      <c r="L631" s="154">
        <v>1856</v>
      </c>
      <c r="M631" s="154">
        <v>312628</v>
      </c>
      <c r="N631" s="154">
        <v>83</v>
      </c>
      <c r="O631" s="154">
        <v>200</v>
      </c>
      <c r="P631" s="154">
        <v>1799</v>
      </c>
      <c r="Q631" s="154">
        <v>360474</v>
      </c>
      <c r="R631" s="154">
        <v>29</v>
      </c>
      <c r="S631" s="154">
        <v>224</v>
      </c>
      <c r="T631" s="154">
        <v>1864</v>
      </c>
      <c r="U631" s="154">
        <v>417841</v>
      </c>
      <c r="V631" s="154">
        <v>53</v>
      </c>
      <c r="W631" s="154">
        <v>265</v>
      </c>
      <c r="X631" s="154">
        <v>1833</v>
      </c>
      <c r="Y631" s="154">
        <v>485745</v>
      </c>
      <c r="Z631" s="154"/>
      <c r="AA631" s="154"/>
      <c r="AB631" s="154"/>
      <c r="AC631" s="154"/>
      <c r="AD631" s="154">
        <v>27</v>
      </c>
      <c r="AE631" s="154">
        <v>347</v>
      </c>
      <c r="AF631" s="154">
        <v>1789</v>
      </c>
      <c r="AG631" s="154">
        <v>620278</v>
      </c>
      <c r="AH631" s="154"/>
      <c r="AI631" s="154"/>
      <c r="AJ631" s="154"/>
      <c r="AK631" s="154"/>
      <c r="AL631" s="154"/>
      <c r="AM631" s="154"/>
      <c r="AN631" s="154"/>
      <c r="AO631" s="154"/>
    </row>
    <row r="632" spans="1:41" x14ac:dyDescent="0.2">
      <c r="A632" s="83">
        <v>37008</v>
      </c>
      <c r="B632" s="151"/>
      <c r="C632" s="151"/>
      <c r="D632" s="151"/>
      <c r="E632" s="151"/>
      <c r="F632" s="151"/>
      <c r="G632" s="151"/>
      <c r="H632" s="151"/>
      <c r="I632" s="151"/>
      <c r="J632" s="151">
        <v>38</v>
      </c>
      <c r="K632" s="151">
        <v>169</v>
      </c>
      <c r="L632" s="151">
        <v>1756</v>
      </c>
      <c r="M632" s="151">
        <v>296764</v>
      </c>
      <c r="N632" s="151">
        <v>5</v>
      </c>
      <c r="O632" s="151">
        <v>215</v>
      </c>
      <c r="P632" s="151">
        <v>1580</v>
      </c>
      <c r="Q632" s="151">
        <v>339700</v>
      </c>
      <c r="R632" s="151"/>
      <c r="S632" s="151"/>
      <c r="T632" s="151"/>
      <c r="U632" s="151"/>
      <c r="V632" s="151">
        <v>11</v>
      </c>
      <c r="W632" s="151">
        <v>253</v>
      </c>
      <c r="X632" s="151">
        <v>1660</v>
      </c>
      <c r="Y632" s="151">
        <v>419150</v>
      </c>
      <c r="Z632" s="151">
        <v>1</v>
      </c>
      <c r="AA632" s="151">
        <v>330</v>
      </c>
      <c r="AB632" s="151">
        <v>1820</v>
      </c>
      <c r="AC632" s="151">
        <v>600600</v>
      </c>
      <c r="AD632" s="151">
        <v>15</v>
      </c>
      <c r="AE632" s="151">
        <v>376</v>
      </c>
      <c r="AF632" s="151">
        <v>1800</v>
      </c>
      <c r="AG632" s="151">
        <v>676800</v>
      </c>
      <c r="AH632" s="151"/>
      <c r="AI632" s="151"/>
      <c r="AJ632" s="151"/>
      <c r="AK632" s="151"/>
      <c r="AL632" s="151"/>
      <c r="AM632" s="151"/>
      <c r="AN632" s="151"/>
      <c r="AO632" s="151"/>
    </row>
    <row r="633" spans="1:41" x14ac:dyDescent="0.2">
      <c r="A633" s="83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I633" s="151"/>
      <c r="AJ633" s="151"/>
      <c r="AK633" s="151"/>
      <c r="AL633" s="151"/>
      <c r="AM633" s="151"/>
      <c r="AN633" s="151"/>
      <c r="AO633" s="151"/>
    </row>
    <row r="634" spans="1:41" x14ac:dyDescent="0.2">
      <c r="A634" s="83">
        <v>37012</v>
      </c>
      <c r="B634" s="151">
        <v>10</v>
      </c>
      <c r="C634" s="151">
        <v>109</v>
      </c>
      <c r="D634" s="151">
        <v>1967</v>
      </c>
      <c r="E634" s="151">
        <v>215022</v>
      </c>
      <c r="F634" s="151">
        <v>73</v>
      </c>
      <c r="G634" s="151">
        <v>139</v>
      </c>
      <c r="H634" s="151">
        <v>1792</v>
      </c>
      <c r="I634" s="151">
        <v>249639</v>
      </c>
      <c r="J634" s="151">
        <v>107</v>
      </c>
      <c r="K634" s="151">
        <v>173</v>
      </c>
      <c r="L634" s="151">
        <v>1795</v>
      </c>
      <c r="M634" s="151">
        <v>310535</v>
      </c>
      <c r="N634" s="151">
        <v>112</v>
      </c>
      <c r="O634" s="151">
        <v>208</v>
      </c>
      <c r="P634" s="151">
        <v>1824</v>
      </c>
      <c r="Q634" s="151">
        <v>379316</v>
      </c>
      <c r="R634" s="151">
        <v>52</v>
      </c>
      <c r="S634" s="151">
        <v>240</v>
      </c>
      <c r="T634" s="151">
        <v>1720</v>
      </c>
      <c r="U634" s="151">
        <v>412175</v>
      </c>
      <c r="V634" s="151">
        <v>74</v>
      </c>
      <c r="W634" s="151">
        <v>269</v>
      </c>
      <c r="X634" s="151">
        <v>1757</v>
      </c>
      <c r="Y634" s="151">
        <v>471958</v>
      </c>
      <c r="Z634" s="151">
        <v>66</v>
      </c>
      <c r="AA634" s="151">
        <v>283</v>
      </c>
      <c r="AB634" s="151">
        <v>1744</v>
      </c>
      <c r="AC634" s="151">
        <v>493096</v>
      </c>
      <c r="AD634" s="151">
        <v>37</v>
      </c>
      <c r="AE634" s="151">
        <v>313</v>
      </c>
      <c r="AF634" s="151">
        <v>1775</v>
      </c>
      <c r="AG634" s="151">
        <v>556019</v>
      </c>
      <c r="AH634" s="151">
        <v>60</v>
      </c>
      <c r="AI634" s="151">
        <v>351</v>
      </c>
      <c r="AJ634" s="151">
        <v>1823</v>
      </c>
      <c r="AK634" s="151">
        <v>640083</v>
      </c>
      <c r="AL634" s="151"/>
      <c r="AM634" s="151"/>
      <c r="AN634" s="151"/>
      <c r="AO634" s="151"/>
    </row>
    <row r="635" spans="1:41" x14ac:dyDescent="0.2">
      <c r="A635" s="156">
        <v>37014</v>
      </c>
      <c r="B635" s="154"/>
      <c r="C635" s="154"/>
      <c r="D635" s="154"/>
      <c r="E635" s="154"/>
      <c r="F635" s="154">
        <v>66</v>
      </c>
      <c r="G635" s="154">
        <v>123</v>
      </c>
      <c r="H635" s="154">
        <v>1823</v>
      </c>
      <c r="I635" s="154">
        <v>224380</v>
      </c>
      <c r="J635" s="154">
        <v>59</v>
      </c>
      <c r="K635" s="154">
        <v>167</v>
      </c>
      <c r="L635" s="154">
        <v>1750</v>
      </c>
      <c r="M635" s="154">
        <v>291715</v>
      </c>
      <c r="N635" s="154">
        <v>73</v>
      </c>
      <c r="O635" s="154">
        <v>190</v>
      </c>
      <c r="P635" s="154">
        <v>1789</v>
      </c>
      <c r="Q635" s="154">
        <v>340698</v>
      </c>
      <c r="R635" s="154">
        <v>31</v>
      </c>
      <c r="S635" s="154">
        <v>235</v>
      </c>
      <c r="T635" s="154">
        <v>1772</v>
      </c>
      <c r="U635" s="154">
        <v>417252</v>
      </c>
      <c r="V635" s="154">
        <v>30</v>
      </c>
      <c r="W635" s="154">
        <v>269</v>
      </c>
      <c r="X635" s="154">
        <v>1718</v>
      </c>
      <c r="Y635" s="154">
        <v>462713</v>
      </c>
      <c r="Z635" s="154">
        <v>17</v>
      </c>
      <c r="AA635" s="154">
        <v>314</v>
      </c>
      <c r="AB635" s="154">
        <v>2000</v>
      </c>
      <c r="AC635" s="154">
        <v>627647</v>
      </c>
      <c r="AD635" s="154">
        <v>1</v>
      </c>
      <c r="AE635" s="154">
        <v>366</v>
      </c>
      <c r="AF635" s="154">
        <v>1720</v>
      </c>
      <c r="AG635" s="154">
        <v>629520</v>
      </c>
      <c r="AH635" s="154">
        <v>2</v>
      </c>
      <c r="AI635" s="154">
        <v>381</v>
      </c>
      <c r="AJ635" s="154">
        <v>1780</v>
      </c>
      <c r="AK635" s="154">
        <v>679080</v>
      </c>
      <c r="AL635" s="154"/>
      <c r="AM635" s="154"/>
      <c r="AN635" s="154"/>
      <c r="AO635" s="154"/>
    </row>
    <row r="636" spans="1:41" x14ac:dyDescent="0.2">
      <c r="A636" s="83">
        <v>37015</v>
      </c>
      <c r="B636" s="151">
        <v>2</v>
      </c>
      <c r="C636" s="151">
        <v>109</v>
      </c>
      <c r="D636" s="151">
        <v>1940</v>
      </c>
      <c r="E636" s="151">
        <v>211460</v>
      </c>
      <c r="F636" s="151">
        <v>1</v>
      </c>
      <c r="G636" s="151">
        <v>144</v>
      </c>
      <c r="H636" s="151">
        <v>1820</v>
      </c>
      <c r="I636" s="151">
        <v>262080</v>
      </c>
      <c r="J636" s="151">
        <v>5</v>
      </c>
      <c r="K636" s="151">
        <v>154</v>
      </c>
      <c r="L636" s="151">
        <v>1720</v>
      </c>
      <c r="M636" s="151">
        <v>264880</v>
      </c>
      <c r="N636" s="151">
        <v>20</v>
      </c>
      <c r="O636" s="151">
        <v>190</v>
      </c>
      <c r="P636" s="151">
        <v>1745</v>
      </c>
      <c r="Q636" s="151">
        <v>331550</v>
      </c>
      <c r="R636" s="151">
        <v>13</v>
      </c>
      <c r="S636" s="151">
        <v>233</v>
      </c>
      <c r="T636" s="151">
        <v>1690</v>
      </c>
      <c r="U636" s="151">
        <v>393770</v>
      </c>
      <c r="V636" s="151">
        <v>6</v>
      </c>
      <c r="W636" s="151">
        <v>254</v>
      </c>
      <c r="X636" s="151">
        <v>1560</v>
      </c>
      <c r="Y636" s="151">
        <v>376240</v>
      </c>
      <c r="Z636" s="151">
        <v>16</v>
      </c>
      <c r="AA636" s="151">
        <v>297</v>
      </c>
      <c r="AB636" s="151">
        <v>1590</v>
      </c>
      <c r="AC636" s="151">
        <v>472628</v>
      </c>
      <c r="AD636" s="151">
        <v>4</v>
      </c>
      <c r="AE636" s="151">
        <v>338</v>
      </c>
      <c r="AF636" s="151">
        <v>1600</v>
      </c>
      <c r="AG636" s="151">
        <v>540800</v>
      </c>
      <c r="AH636" s="151">
        <v>3</v>
      </c>
      <c r="AI636" s="151">
        <v>353</v>
      </c>
      <c r="AJ636" s="151">
        <v>1700</v>
      </c>
      <c r="AK636" s="151">
        <v>600200</v>
      </c>
      <c r="AL636" s="151"/>
      <c r="AM636" s="151"/>
      <c r="AN636" s="151"/>
      <c r="AO636" s="151"/>
    </row>
    <row r="637" spans="1:41" x14ac:dyDescent="0.2">
      <c r="A637" s="83">
        <v>37019</v>
      </c>
      <c r="B637" s="151">
        <v>26</v>
      </c>
      <c r="C637" s="151">
        <v>113</v>
      </c>
      <c r="D637" s="151">
        <v>1780</v>
      </c>
      <c r="E637" s="151">
        <v>201140</v>
      </c>
      <c r="F637" s="151">
        <v>4</v>
      </c>
      <c r="G637" s="151">
        <v>133</v>
      </c>
      <c r="H637" s="151">
        <v>1700</v>
      </c>
      <c r="I637" s="151">
        <v>226100</v>
      </c>
      <c r="J637" s="151">
        <v>21</v>
      </c>
      <c r="K637" s="151">
        <v>172</v>
      </c>
      <c r="L637" s="151">
        <v>1776</v>
      </c>
      <c r="M637" s="151">
        <v>305472</v>
      </c>
      <c r="N637" s="151">
        <v>37</v>
      </c>
      <c r="O637" s="151">
        <v>201</v>
      </c>
      <c r="P637" s="151">
        <v>1769</v>
      </c>
      <c r="Q637" s="151">
        <v>355230</v>
      </c>
      <c r="R637" s="151">
        <v>2</v>
      </c>
      <c r="S637" s="151">
        <v>239</v>
      </c>
      <c r="T637" s="151">
        <v>1700</v>
      </c>
      <c r="U637" s="151">
        <v>406300</v>
      </c>
      <c r="V637" s="151">
        <v>6</v>
      </c>
      <c r="W637" s="151">
        <v>268</v>
      </c>
      <c r="X637" s="151">
        <v>1600</v>
      </c>
      <c r="Y637" s="151">
        <v>428800</v>
      </c>
      <c r="Z637" s="151">
        <v>2</v>
      </c>
      <c r="AA637" s="151">
        <v>279</v>
      </c>
      <c r="AB637" s="151">
        <v>1520</v>
      </c>
      <c r="AC637" s="151">
        <v>420408</v>
      </c>
      <c r="AD637" s="151">
        <v>17</v>
      </c>
      <c r="AE637" s="151">
        <v>329</v>
      </c>
      <c r="AF637" s="151">
        <v>1800</v>
      </c>
      <c r="AG637" s="151">
        <v>591300</v>
      </c>
      <c r="AH637" s="151">
        <v>7</v>
      </c>
      <c r="AI637" s="151">
        <v>382</v>
      </c>
      <c r="AJ637" s="151">
        <v>1880</v>
      </c>
      <c r="AK637" s="151">
        <v>718160</v>
      </c>
      <c r="AL637" s="151"/>
      <c r="AM637" s="151"/>
      <c r="AN637" s="151"/>
      <c r="AO637" s="151"/>
    </row>
    <row r="638" spans="1:41" x14ac:dyDescent="0.2">
      <c r="A638" s="156">
        <v>37021</v>
      </c>
      <c r="B638" s="154"/>
      <c r="C638" s="154"/>
      <c r="D638" s="154"/>
      <c r="E638" s="154"/>
      <c r="F638" s="159">
        <v>36</v>
      </c>
      <c r="G638" s="159">
        <v>126</v>
      </c>
      <c r="H638" s="159">
        <v>1874</v>
      </c>
      <c r="I638" s="159">
        <v>224380</v>
      </c>
      <c r="J638" s="159">
        <v>81</v>
      </c>
      <c r="K638" s="159">
        <v>158</v>
      </c>
      <c r="L638" s="159">
        <v>1908</v>
      </c>
      <c r="M638" s="159">
        <v>302350</v>
      </c>
      <c r="N638" s="159">
        <v>55</v>
      </c>
      <c r="O638" s="159">
        <v>209</v>
      </c>
      <c r="P638" s="159">
        <v>1899</v>
      </c>
      <c r="Q638" s="159">
        <v>396990</v>
      </c>
      <c r="R638" s="159">
        <v>21</v>
      </c>
      <c r="S638" s="159">
        <v>225</v>
      </c>
      <c r="T638" s="159">
        <v>1886</v>
      </c>
      <c r="U638" s="159">
        <v>424871</v>
      </c>
      <c r="V638" s="159">
        <v>171</v>
      </c>
      <c r="W638" s="159">
        <v>281</v>
      </c>
      <c r="X638" s="159">
        <v>1866</v>
      </c>
      <c r="Y638" s="159">
        <v>523521</v>
      </c>
      <c r="Z638" s="154"/>
      <c r="AA638" s="154"/>
      <c r="AB638" s="154"/>
      <c r="AC638" s="154"/>
      <c r="AD638" s="159">
        <v>15</v>
      </c>
      <c r="AE638" s="159">
        <v>342</v>
      </c>
      <c r="AF638" s="159">
        <v>1780</v>
      </c>
      <c r="AG638" s="159">
        <v>608997</v>
      </c>
      <c r="AH638" s="154"/>
      <c r="AI638" s="154"/>
      <c r="AJ638" s="154"/>
      <c r="AK638" s="154"/>
      <c r="AL638" s="154"/>
      <c r="AM638" s="154"/>
      <c r="AN638" s="154"/>
      <c r="AO638" s="154"/>
    </row>
    <row r="639" spans="1:41" x14ac:dyDescent="0.2">
      <c r="A639" s="83">
        <v>37022</v>
      </c>
      <c r="B639" s="151"/>
      <c r="C639" s="151"/>
      <c r="D639" s="151"/>
      <c r="E639" s="151"/>
      <c r="F639" s="151">
        <v>12</v>
      </c>
      <c r="G639" s="151">
        <v>140</v>
      </c>
      <c r="H639" s="151">
        <v>1880</v>
      </c>
      <c r="I639" s="151">
        <v>263200</v>
      </c>
      <c r="J639" s="151">
        <v>12</v>
      </c>
      <c r="K639" s="151">
        <v>211</v>
      </c>
      <c r="L639" s="151">
        <v>1747</v>
      </c>
      <c r="M639" s="151">
        <v>351080</v>
      </c>
      <c r="N639" s="151">
        <v>92</v>
      </c>
      <c r="O639" s="151">
        <v>212</v>
      </c>
      <c r="P639" s="151">
        <v>1860</v>
      </c>
      <c r="Q639" s="151">
        <v>394785</v>
      </c>
      <c r="R639" s="151">
        <v>38</v>
      </c>
      <c r="S639" s="151">
        <v>251</v>
      </c>
      <c r="T639" s="151">
        <v>1780</v>
      </c>
      <c r="U639" s="151">
        <v>447373</v>
      </c>
      <c r="V639" s="151">
        <v>24</v>
      </c>
      <c r="W639" s="151">
        <v>281</v>
      </c>
      <c r="X639" s="151">
        <v>1607</v>
      </c>
      <c r="Y639" s="151">
        <v>451473</v>
      </c>
      <c r="Z639" s="151"/>
      <c r="AA639" s="151"/>
      <c r="AB639" s="151"/>
      <c r="AC639" s="151"/>
      <c r="AD639" s="151"/>
      <c r="AE639" s="151"/>
      <c r="AF639" s="151"/>
      <c r="AG639" s="151"/>
      <c r="AH639" s="151"/>
      <c r="AI639" s="151"/>
      <c r="AJ639" s="151"/>
      <c r="AK639" s="151"/>
      <c r="AL639" s="151"/>
      <c r="AM639" s="151"/>
      <c r="AN639" s="151"/>
      <c r="AO639" s="151"/>
    </row>
    <row r="640" spans="1:41" x14ac:dyDescent="0.2">
      <c r="A640" s="83">
        <v>37026</v>
      </c>
      <c r="B640" s="151">
        <v>10</v>
      </c>
      <c r="C640" s="151">
        <v>119</v>
      </c>
      <c r="D640" s="151">
        <v>1970</v>
      </c>
      <c r="E640" s="151">
        <v>233445</v>
      </c>
      <c r="F640" s="151">
        <v>2</v>
      </c>
      <c r="G640" s="151">
        <v>149</v>
      </c>
      <c r="H640" s="151">
        <v>1720</v>
      </c>
      <c r="I640" s="151">
        <v>256280</v>
      </c>
      <c r="J640" s="151">
        <v>8</v>
      </c>
      <c r="K640" s="151">
        <v>163</v>
      </c>
      <c r="L640" s="151">
        <v>1723</v>
      </c>
      <c r="M640" s="151">
        <v>281198</v>
      </c>
      <c r="N640" s="151">
        <v>7</v>
      </c>
      <c r="O640" s="151">
        <v>206</v>
      </c>
      <c r="P640" s="151">
        <v>1690</v>
      </c>
      <c r="Q640" s="151">
        <v>348140</v>
      </c>
      <c r="R640" s="151">
        <v>18</v>
      </c>
      <c r="S640" s="151">
        <v>225</v>
      </c>
      <c r="T640" s="151">
        <v>1640</v>
      </c>
      <c r="U640" s="151">
        <v>368453</v>
      </c>
      <c r="V640" s="151">
        <v>13</v>
      </c>
      <c r="W640" s="151">
        <v>231</v>
      </c>
      <c r="X640" s="151">
        <v>1730</v>
      </c>
      <c r="Y640" s="151">
        <v>398765</v>
      </c>
      <c r="Z640" s="151">
        <v>14</v>
      </c>
      <c r="AA640" s="151">
        <v>306</v>
      </c>
      <c r="AB640" s="151">
        <v>1750</v>
      </c>
      <c r="AC640" s="151">
        <v>534625</v>
      </c>
      <c r="AD640" s="151">
        <v>2</v>
      </c>
      <c r="AE640" s="151">
        <v>338</v>
      </c>
      <c r="AF640" s="151">
        <v>1660</v>
      </c>
      <c r="AG640" s="151">
        <v>561080</v>
      </c>
      <c r="AH640" s="151"/>
      <c r="AI640" s="151"/>
      <c r="AJ640" s="151"/>
      <c r="AK640" s="151"/>
      <c r="AL640" s="151"/>
      <c r="AM640" s="151"/>
      <c r="AN640" s="151"/>
      <c r="AO640" s="151"/>
    </row>
    <row r="641" spans="1:41" x14ac:dyDescent="0.2">
      <c r="A641" s="156">
        <v>37028</v>
      </c>
      <c r="B641" s="154"/>
      <c r="C641" s="154"/>
      <c r="D641" s="154"/>
      <c r="E641" s="154"/>
      <c r="F641" s="159">
        <v>29</v>
      </c>
      <c r="G641" s="159">
        <v>123</v>
      </c>
      <c r="H641" s="159">
        <v>1882</v>
      </c>
      <c r="I641" s="159">
        <v>232364</v>
      </c>
      <c r="J641" s="159">
        <v>75</v>
      </c>
      <c r="K641" s="159">
        <v>158</v>
      </c>
      <c r="L641" s="159">
        <v>1914</v>
      </c>
      <c r="M641" s="159">
        <v>303016</v>
      </c>
      <c r="N641" s="159">
        <v>130</v>
      </c>
      <c r="O641" s="159">
        <v>195</v>
      </c>
      <c r="P641" s="159">
        <v>1979</v>
      </c>
      <c r="Q641" s="159">
        <v>385046</v>
      </c>
      <c r="R641" s="159">
        <v>59</v>
      </c>
      <c r="S641" s="159">
        <v>227</v>
      </c>
      <c r="T641" s="159">
        <v>1856</v>
      </c>
      <c r="U641" s="159">
        <v>421527</v>
      </c>
      <c r="V641" s="159">
        <v>76</v>
      </c>
      <c r="W641" s="159">
        <v>270</v>
      </c>
      <c r="X641" s="159">
        <v>1713</v>
      </c>
      <c r="Y641" s="159">
        <v>462149</v>
      </c>
      <c r="Z641" s="159">
        <v>18</v>
      </c>
      <c r="AA641" s="159">
        <v>302</v>
      </c>
      <c r="AB641" s="159">
        <v>1860</v>
      </c>
      <c r="AC641" s="159">
        <v>561307</v>
      </c>
      <c r="AD641" s="154"/>
      <c r="AE641" s="154"/>
      <c r="AF641" s="154"/>
      <c r="AG641" s="154"/>
      <c r="AH641" s="154">
        <v>2</v>
      </c>
      <c r="AI641" s="154">
        <v>414</v>
      </c>
      <c r="AJ641" s="154">
        <v>1840</v>
      </c>
      <c r="AK641" s="159">
        <v>761760</v>
      </c>
      <c r="AL641" s="159"/>
      <c r="AM641" s="159"/>
      <c r="AN641" s="159"/>
      <c r="AO641" s="159"/>
    </row>
    <row r="642" spans="1:41" x14ac:dyDescent="0.2">
      <c r="A642" s="83">
        <v>37029</v>
      </c>
      <c r="B642" s="151"/>
      <c r="C642" s="151"/>
      <c r="D642" s="151"/>
      <c r="E642" s="151"/>
      <c r="F642" s="151">
        <v>2</v>
      </c>
      <c r="G642" s="151">
        <v>130</v>
      </c>
      <c r="H642" s="151">
        <v>1600</v>
      </c>
      <c r="I642" s="151">
        <v>208000</v>
      </c>
      <c r="J642" s="151">
        <v>26</v>
      </c>
      <c r="K642" s="151">
        <v>170</v>
      </c>
      <c r="L642" s="151">
        <v>1793</v>
      </c>
      <c r="M642" s="151">
        <v>304269</v>
      </c>
      <c r="N642" s="151"/>
      <c r="O642" s="151"/>
      <c r="P642" s="151"/>
      <c r="Q642" s="151"/>
      <c r="R642" s="151">
        <v>7</v>
      </c>
      <c r="S642" s="151">
        <v>237</v>
      </c>
      <c r="T642" s="151">
        <v>1573</v>
      </c>
      <c r="U642" s="151">
        <v>373404</v>
      </c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I642" s="151"/>
      <c r="AJ642" s="151"/>
      <c r="AK642" s="151"/>
      <c r="AL642" s="151"/>
      <c r="AM642" s="151"/>
      <c r="AN642" s="151"/>
      <c r="AO642" s="151"/>
    </row>
    <row r="643" spans="1:41" x14ac:dyDescent="0.2">
      <c r="A643" s="83">
        <v>37033</v>
      </c>
      <c r="B643" s="151">
        <v>12</v>
      </c>
      <c r="C643" s="151">
        <v>122</v>
      </c>
      <c r="D643" s="151">
        <v>1840</v>
      </c>
      <c r="E643" s="151">
        <v>224480</v>
      </c>
      <c r="F643" s="151">
        <v>3</v>
      </c>
      <c r="G643" s="151">
        <v>130</v>
      </c>
      <c r="H643" s="151">
        <v>1660</v>
      </c>
      <c r="I643" s="151">
        <v>245800</v>
      </c>
      <c r="J643" s="151">
        <v>13</v>
      </c>
      <c r="K643" s="151">
        <v>178</v>
      </c>
      <c r="L643" s="151">
        <v>1713</v>
      </c>
      <c r="M643" s="151">
        <v>305544</v>
      </c>
      <c r="N643" s="151">
        <v>41</v>
      </c>
      <c r="O643" s="151">
        <v>203</v>
      </c>
      <c r="P643" s="151">
        <v>1765</v>
      </c>
      <c r="Q643" s="151">
        <v>357854</v>
      </c>
      <c r="R643" s="151">
        <v>3</v>
      </c>
      <c r="S643" s="151">
        <v>237</v>
      </c>
      <c r="T643" s="151">
        <v>1750</v>
      </c>
      <c r="U643" s="151">
        <v>402900</v>
      </c>
      <c r="V643" s="151">
        <v>4</v>
      </c>
      <c r="W643" s="151">
        <v>254</v>
      </c>
      <c r="X643" s="151">
        <v>1560</v>
      </c>
      <c r="Y643" s="151">
        <v>396240</v>
      </c>
      <c r="Z643" s="151">
        <v>2</v>
      </c>
      <c r="AA643" s="151">
        <v>270</v>
      </c>
      <c r="AB643" s="151">
        <v>1740</v>
      </c>
      <c r="AC643" s="151">
        <v>469800</v>
      </c>
      <c r="AD643" s="151">
        <v>1</v>
      </c>
      <c r="AE643" s="151">
        <v>312</v>
      </c>
      <c r="AF643" s="151">
        <v>1660</v>
      </c>
      <c r="AG643" s="151">
        <v>517920</v>
      </c>
      <c r="AH643" s="151">
        <v>20</v>
      </c>
      <c r="AI643" s="151">
        <v>350</v>
      </c>
      <c r="AJ643" s="151">
        <v>1767</v>
      </c>
      <c r="AK643" s="151">
        <v>617744</v>
      </c>
      <c r="AL643" s="151"/>
      <c r="AM643" s="151"/>
      <c r="AN643" s="151"/>
      <c r="AO643" s="151"/>
    </row>
    <row r="644" spans="1:41" x14ac:dyDescent="0.2">
      <c r="A644" s="156">
        <v>37035</v>
      </c>
      <c r="B644" s="154"/>
      <c r="C644" s="154"/>
      <c r="D644" s="154"/>
      <c r="E644" s="154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4"/>
      <c r="AE644" s="154"/>
      <c r="AF644" s="154"/>
      <c r="AG644" s="154"/>
      <c r="AH644" s="154"/>
      <c r="AI644" s="154"/>
      <c r="AJ644" s="154"/>
      <c r="AK644" s="159"/>
      <c r="AL644" s="159"/>
      <c r="AM644" s="159"/>
      <c r="AN644" s="159"/>
      <c r="AO644" s="159"/>
    </row>
    <row r="645" spans="1:41" x14ac:dyDescent="0.2">
      <c r="A645" s="83">
        <v>37036</v>
      </c>
      <c r="B645" s="151">
        <v>2</v>
      </c>
      <c r="C645" s="151">
        <v>164</v>
      </c>
      <c r="D645" s="151">
        <v>1840</v>
      </c>
      <c r="E645" s="151">
        <v>191360</v>
      </c>
      <c r="F645" s="151"/>
      <c r="G645" s="151"/>
      <c r="H645" s="151"/>
      <c r="I645" s="151"/>
      <c r="J645" s="151">
        <v>9</v>
      </c>
      <c r="K645" s="151">
        <v>169</v>
      </c>
      <c r="L645" s="151">
        <v>1520</v>
      </c>
      <c r="M645" s="151">
        <v>256880</v>
      </c>
      <c r="N645" s="151">
        <v>76</v>
      </c>
      <c r="O645" s="151">
        <v>200</v>
      </c>
      <c r="P645" s="151">
        <v>1834</v>
      </c>
      <c r="Q645" s="151">
        <v>367381</v>
      </c>
      <c r="R645" s="151"/>
      <c r="S645" s="151"/>
      <c r="T645" s="151"/>
      <c r="U645" s="151"/>
      <c r="V645" s="151">
        <v>20</v>
      </c>
      <c r="W645" s="151">
        <v>267</v>
      </c>
      <c r="X645" s="151">
        <v>1740</v>
      </c>
      <c r="Y645" s="151">
        <v>464586</v>
      </c>
      <c r="Z645" s="151">
        <v>5</v>
      </c>
      <c r="AA645" s="151">
        <v>301</v>
      </c>
      <c r="AB645" s="151">
        <v>1620</v>
      </c>
      <c r="AC645" s="151">
        <v>487620</v>
      </c>
      <c r="AD645" s="151">
        <v>8</v>
      </c>
      <c r="AE645" s="151">
        <v>337</v>
      </c>
      <c r="AF645" s="151">
        <v>1840</v>
      </c>
      <c r="AG645" s="151">
        <v>620080</v>
      </c>
      <c r="AH645" s="151"/>
      <c r="AI645" s="151"/>
      <c r="AJ645" s="151"/>
      <c r="AK645" s="151"/>
      <c r="AL645" s="151"/>
      <c r="AM645" s="151"/>
      <c r="AN645" s="151"/>
      <c r="AO645" s="151"/>
    </row>
    <row r="646" spans="1:41" x14ac:dyDescent="0.2">
      <c r="A646" s="83">
        <v>37040</v>
      </c>
      <c r="B646" s="151">
        <v>12</v>
      </c>
      <c r="C646" s="151">
        <v>111</v>
      </c>
      <c r="D646" s="151">
        <v>1767</v>
      </c>
      <c r="E646" s="151">
        <v>196100</v>
      </c>
      <c r="F646" s="151">
        <v>12</v>
      </c>
      <c r="G646" s="151">
        <v>136</v>
      </c>
      <c r="H646" s="151">
        <v>1840</v>
      </c>
      <c r="I646" s="151">
        <v>250240</v>
      </c>
      <c r="J646" s="151">
        <v>30</v>
      </c>
      <c r="K646" s="151">
        <v>169</v>
      </c>
      <c r="L646" s="151">
        <v>1880</v>
      </c>
      <c r="M646" s="151">
        <v>318096</v>
      </c>
      <c r="N646" s="151">
        <v>21</v>
      </c>
      <c r="O646" s="151">
        <v>203</v>
      </c>
      <c r="P646" s="151">
        <v>1729</v>
      </c>
      <c r="Q646" s="151">
        <v>351641</v>
      </c>
      <c r="R646" s="151">
        <v>32</v>
      </c>
      <c r="S646" s="151">
        <v>239</v>
      </c>
      <c r="T646" s="151">
        <v>1820</v>
      </c>
      <c r="U646" s="151">
        <v>434373</v>
      </c>
      <c r="V646" s="151"/>
      <c r="W646" s="151"/>
      <c r="X646" s="151"/>
      <c r="Y646" s="151"/>
      <c r="Z646" s="151">
        <v>7</v>
      </c>
      <c r="AA646" s="151">
        <v>293</v>
      </c>
      <c r="AB646" s="151">
        <v>1740</v>
      </c>
      <c r="AC646" s="151">
        <v>509820</v>
      </c>
      <c r="AD646" s="151">
        <v>31</v>
      </c>
      <c r="AE646" s="151">
        <v>333</v>
      </c>
      <c r="AF646" s="151">
        <v>1900</v>
      </c>
      <c r="AG646" s="151">
        <v>632700</v>
      </c>
      <c r="AH646" s="151"/>
      <c r="AI646" s="151"/>
      <c r="AJ646" s="151"/>
      <c r="AK646" s="151"/>
      <c r="AL646" s="151"/>
      <c r="AM646" s="151"/>
      <c r="AN646" s="151"/>
      <c r="AO646" s="151"/>
    </row>
    <row r="647" spans="1:41" x14ac:dyDescent="0.2">
      <c r="A647" s="156">
        <v>37042</v>
      </c>
      <c r="B647" s="154"/>
      <c r="C647" s="154"/>
      <c r="D647" s="154"/>
      <c r="E647" s="154"/>
      <c r="F647" s="159">
        <v>37</v>
      </c>
      <c r="G647" s="159">
        <v>140</v>
      </c>
      <c r="H647" s="159">
        <v>2014</v>
      </c>
      <c r="I647" s="159">
        <v>281837</v>
      </c>
      <c r="J647" s="159">
        <v>46</v>
      </c>
      <c r="K647" s="159">
        <v>164</v>
      </c>
      <c r="L647" s="159">
        <v>1987</v>
      </c>
      <c r="M647" s="159">
        <v>326197</v>
      </c>
      <c r="N647" s="159">
        <v>72</v>
      </c>
      <c r="O647" s="159">
        <v>194</v>
      </c>
      <c r="P647" s="159">
        <v>2018</v>
      </c>
      <c r="Q647" s="159">
        <v>390680</v>
      </c>
      <c r="R647" s="159">
        <v>66</v>
      </c>
      <c r="S647" s="159">
        <v>237</v>
      </c>
      <c r="T647" s="159">
        <v>1884</v>
      </c>
      <c r="U647" s="159">
        <v>446838</v>
      </c>
      <c r="V647" s="154"/>
      <c r="W647" s="154"/>
      <c r="X647" s="154"/>
      <c r="Y647" s="154"/>
      <c r="Z647" s="154"/>
      <c r="AA647" s="154"/>
      <c r="AB647" s="154"/>
      <c r="AC647" s="154"/>
      <c r="AD647" s="154"/>
      <c r="AE647" s="154"/>
      <c r="AF647" s="154"/>
      <c r="AG647" s="154"/>
      <c r="AH647" s="154"/>
      <c r="AI647" s="154"/>
      <c r="AJ647" s="154"/>
      <c r="AK647" s="154"/>
      <c r="AL647" s="154"/>
      <c r="AM647" s="154"/>
      <c r="AN647" s="154"/>
      <c r="AO647" s="154"/>
    </row>
    <row r="648" spans="1:41" x14ac:dyDescent="0.2">
      <c r="A648" s="156"/>
      <c r="B648" s="154"/>
      <c r="C648" s="154"/>
      <c r="D648" s="154"/>
      <c r="E648" s="154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4"/>
      <c r="W648" s="154"/>
      <c r="X648" s="154"/>
      <c r="Y648" s="154"/>
      <c r="Z648" s="154"/>
      <c r="AA648" s="154"/>
      <c r="AB648" s="154"/>
      <c r="AC648" s="154"/>
      <c r="AD648" s="154"/>
      <c r="AE648" s="154"/>
      <c r="AF648" s="154"/>
      <c r="AG648" s="154"/>
      <c r="AH648" s="154"/>
      <c r="AI648" s="154"/>
      <c r="AJ648" s="154"/>
      <c r="AK648" s="154"/>
      <c r="AL648" s="154"/>
      <c r="AM648" s="154"/>
      <c r="AN648" s="154"/>
      <c r="AO648" s="154"/>
    </row>
    <row r="649" spans="1:41" x14ac:dyDescent="0.2">
      <c r="A649" s="156">
        <v>37043</v>
      </c>
      <c r="B649" s="154"/>
      <c r="C649" s="154"/>
      <c r="D649" s="154"/>
      <c r="E649" s="154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4"/>
      <c r="W649" s="154"/>
      <c r="X649" s="154"/>
      <c r="Y649" s="154"/>
      <c r="Z649" s="154"/>
      <c r="AA649" s="154"/>
      <c r="AB649" s="154"/>
      <c r="AC649" s="154"/>
      <c r="AD649" s="154"/>
      <c r="AE649" s="154"/>
      <c r="AF649" s="154"/>
      <c r="AG649" s="154"/>
      <c r="AH649" s="154"/>
      <c r="AI649" s="154"/>
      <c r="AJ649" s="154"/>
      <c r="AK649" s="154"/>
      <c r="AL649" s="154"/>
      <c r="AM649" s="154"/>
      <c r="AN649" s="154"/>
      <c r="AO649" s="154"/>
    </row>
    <row r="650" spans="1:41" x14ac:dyDescent="0.2">
      <c r="A650" s="83">
        <v>37047</v>
      </c>
      <c r="B650" s="151">
        <v>12</v>
      </c>
      <c r="C650" s="151">
        <v>115</v>
      </c>
      <c r="D650" s="151">
        <v>1958</v>
      </c>
      <c r="E650" s="151">
        <v>225113</v>
      </c>
      <c r="F650" s="151">
        <v>28</v>
      </c>
      <c r="G650" s="151">
        <v>140</v>
      </c>
      <c r="H650" s="151">
        <v>1933</v>
      </c>
      <c r="I650" s="151">
        <v>270022</v>
      </c>
      <c r="J650" s="151">
        <v>57</v>
      </c>
      <c r="K650" s="151">
        <v>167</v>
      </c>
      <c r="L650" s="151">
        <v>1934</v>
      </c>
      <c r="M650" s="151">
        <v>323578</v>
      </c>
      <c r="N650" s="151">
        <v>140</v>
      </c>
      <c r="O650" s="151">
        <v>201</v>
      </c>
      <c r="P650" s="151">
        <v>2020</v>
      </c>
      <c r="Q650" s="151">
        <v>405263</v>
      </c>
      <c r="R650" s="151">
        <v>52</v>
      </c>
      <c r="S650" s="151">
        <v>235</v>
      </c>
      <c r="T650" s="151">
        <v>1870</v>
      </c>
      <c r="U650" s="151">
        <v>439450</v>
      </c>
      <c r="V650" s="151">
        <v>35</v>
      </c>
      <c r="W650" s="151">
        <v>273</v>
      </c>
      <c r="X650" s="151">
        <v>1860</v>
      </c>
      <c r="Y650" s="151">
        <v>507408</v>
      </c>
      <c r="Z650" s="151">
        <v>55</v>
      </c>
      <c r="AA650" s="151">
        <v>326</v>
      </c>
      <c r="AB650" s="151">
        <v>1768</v>
      </c>
      <c r="AC650" s="151">
        <v>575542</v>
      </c>
      <c r="AD650" s="151">
        <v>5</v>
      </c>
      <c r="AE650" s="151">
        <v>342</v>
      </c>
      <c r="AF650" s="151">
        <v>1740</v>
      </c>
      <c r="AG650" s="151">
        <v>595080</v>
      </c>
      <c r="AH650" s="151"/>
      <c r="AI650" s="151"/>
      <c r="AJ650" s="151"/>
      <c r="AK650" s="151"/>
      <c r="AL650" s="151"/>
      <c r="AM650" s="151"/>
      <c r="AN650" s="151"/>
      <c r="AO650" s="151"/>
    </row>
    <row r="651" spans="1:41" x14ac:dyDescent="0.2">
      <c r="A651" s="156">
        <v>37049</v>
      </c>
      <c r="B651" s="154">
        <v>4</v>
      </c>
      <c r="C651" s="154">
        <v>77</v>
      </c>
      <c r="D651" s="159">
        <v>1958</v>
      </c>
      <c r="E651" s="159">
        <v>150760</v>
      </c>
      <c r="F651" s="159">
        <v>25</v>
      </c>
      <c r="G651" s="159">
        <v>123</v>
      </c>
      <c r="H651" s="159">
        <v>2007</v>
      </c>
      <c r="I651" s="159">
        <v>246906</v>
      </c>
      <c r="J651" s="159">
        <v>122</v>
      </c>
      <c r="K651" s="159">
        <v>168</v>
      </c>
      <c r="L651" s="159">
        <v>1959</v>
      </c>
      <c r="M651" s="159">
        <v>328228</v>
      </c>
      <c r="N651" s="159">
        <v>65</v>
      </c>
      <c r="O651" s="159">
        <v>201</v>
      </c>
      <c r="P651" s="159">
        <v>1957</v>
      </c>
      <c r="Q651" s="159">
        <v>394338</v>
      </c>
      <c r="R651" s="159">
        <v>114</v>
      </c>
      <c r="S651" s="159">
        <v>245</v>
      </c>
      <c r="T651" s="159">
        <v>2036</v>
      </c>
      <c r="U651" s="159">
        <v>499299</v>
      </c>
      <c r="V651" s="159">
        <v>103</v>
      </c>
      <c r="W651" s="159">
        <v>278</v>
      </c>
      <c r="X651" s="159">
        <v>1888</v>
      </c>
      <c r="Y651" s="159">
        <v>525764</v>
      </c>
      <c r="Z651" s="159">
        <v>22</v>
      </c>
      <c r="AA651" s="159">
        <v>327</v>
      </c>
      <c r="AB651" s="159">
        <v>1904</v>
      </c>
      <c r="AC651" s="159">
        <v>622496</v>
      </c>
      <c r="AD651" s="154"/>
      <c r="AE651" s="154"/>
      <c r="AF651" s="154"/>
      <c r="AG651" s="154"/>
      <c r="AH651" s="154">
        <v>15</v>
      </c>
      <c r="AI651" s="154">
        <v>370</v>
      </c>
      <c r="AJ651" s="154">
        <v>1927</v>
      </c>
      <c r="AK651" s="159">
        <v>712320</v>
      </c>
      <c r="AL651" s="159"/>
      <c r="AM651" s="159"/>
      <c r="AN651" s="159"/>
      <c r="AO651" s="159"/>
    </row>
    <row r="652" spans="1:41" x14ac:dyDescent="0.2">
      <c r="A652" s="156">
        <v>37050</v>
      </c>
      <c r="B652" s="154"/>
      <c r="C652" s="154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4"/>
      <c r="AE652" s="154"/>
      <c r="AF652" s="154"/>
      <c r="AG652" s="154"/>
      <c r="AH652" s="154"/>
      <c r="AI652" s="154"/>
      <c r="AJ652" s="154"/>
      <c r="AK652" s="159"/>
      <c r="AL652" s="159"/>
      <c r="AM652" s="159"/>
      <c r="AN652" s="159"/>
      <c r="AO652" s="159"/>
    </row>
    <row r="653" spans="1:41" x14ac:dyDescent="0.2">
      <c r="A653" s="83">
        <v>37054</v>
      </c>
      <c r="B653" s="151">
        <v>9</v>
      </c>
      <c r="C653" s="151">
        <v>122</v>
      </c>
      <c r="D653" s="151">
        <v>2000</v>
      </c>
      <c r="E653" s="151">
        <v>243333</v>
      </c>
      <c r="F653" s="151">
        <v>39</v>
      </c>
      <c r="G653" s="151">
        <v>144</v>
      </c>
      <c r="H653" s="151">
        <v>1913</v>
      </c>
      <c r="I653" s="151">
        <v>275520</v>
      </c>
      <c r="J653" s="151">
        <v>29</v>
      </c>
      <c r="K653" s="151">
        <v>153</v>
      </c>
      <c r="L653" s="151">
        <v>2010</v>
      </c>
      <c r="M653" s="151">
        <v>307530</v>
      </c>
      <c r="N653" s="151">
        <v>85</v>
      </c>
      <c r="O653" s="151">
        <v>208</v>
      </c>
      <c r="P653" s="151">
        <v>1903</v>
      </c>
      <c r="Q653" s="151">
        <v>396433</v>
      </c>
      <c r="R653" s="151">
        <v>10</v>
      </c>
      <c r="S653" s="151">
        <v>239</v>
      </c>
      <c r="T653" s="151">
        <v>1893</v>
      </c>
      <c r="U653" s="151">
        <v>452507</v>
      </c>
      <c r="V653" s="151">
        <v>24</v>
      </c>
      <c r="W653" s="151">
        <v>258</v>
      </c>
      <c r="X653" s="151">
        <v>1885</v>
      </c>
      <c r="Y653" s="151">
        <v>486330</v>
      </c>
      <c r="Z653" s="151">
        <v>33</v>
      </c>
      <c r="AA653" s="151">
        <v>298</v>
      </c>
      <c r="AB653" s="151">
        <v>1880</v>
      </c>
      <c r="AC653" s="151">
        <v>559864</v>
      </c>
      <c r="AD653" s="151"/>
      <c r="AE653" s="151"/>
      <c r="AF653" s="151"/>
      <c r="AG653" s="151"/>
      <c r="AH653" s="151"/>
      <c r="AI653" s="151"/>
      <c r="AJ653" s="151"/>
      <c r="AK653" s="151"/>
      <c r="AL653" s="151"/>
      <c r="AM653" s="151"/>
      <c r="AN653" s="151"/>
      <c r="AO653" s="151"/>
    </row>
    <row r="654" spans="1:41" x14ac:dyDescent="0.2">
      <c r="A654" s="156">
        <v>37056</v>
      </c>
      <c r="B654" s="154">
        <v>1</v>
      </c>
      <c r="C654" s="154">
        <v>85</v>
      </c>
      <c r="D654" s="159">
        <v>2400</v>
      </c>
      <c r="E654" s="154">
        <v>204000</v>
      </c>
      <c r="F654" s="154">
        <v>15</v>
      </c>
      <c r="G654" s="154">
        <v>168</v>
      </c>
      <c r="H654" s="154">
        <v>2043</v>
      </c>
      <c r="I654" s="154">
        <v>344123</v>
      </c>
      <c r="J654" s="154">
        <v>46</v>
      </c>
      <c r="K654" s="154">
        <v>155</v>
      </c>
      <c r="L654" s="154">
        <v>2051</v>
      </c>
      <c r="M654" s="154">
        <v>317244</v>
      </c>
      <c r="N654" s="154">
        <v>75</v>
      </c>
      <c r="O654" s="154">
        <v>200</v>
      </c>
      <c r="P654" s="154">
        <v>2043</v>
      </c>
      <c r="Q654" s="154">
        <v>408138</v>
      </c>
      <c r="R654" s="154">
        <v>5</v>
      </c>
      <c r="S654" s="154">
        <v>237</v>
      </c>
      <c r="T654" s="154">
        <v>2140</v>
      </c>
      <c r="U654" s="154">
        <v>508036</v>
      </c>
      <c r="V654" s="154">
        <v>107</v>
      </c>
      <c r="W654" s="154">
        <v>275</v>
      </c>
      <c r="X654" s="154">
        <v>2069</v>
      </c>
      <c r="Y654" s="154">
        <v>569487</v>
      </c>
      <c r="Z654" s="154">
        <v>37</v>
      </c>
      <c r="AA654" s="154">
        <v>328</v>
      </c>
      <c r="AB654" s="154">
        <v>2057</v>
      </c>
      <c r="AC654" s="154">
        <v>674184</v>
      </c>
      <c r="AD654" s="154">
        <v>28</v>
      </c>
      <c r="AE654" s="154">
        <v>355</v>
      </c>
      <c r="AF654" s="154">
        <v>2308</v>
      </c>
      <c r="AG654" s="154">
        <v>819479</v>
      </c>
      <c r="AH654" s="154"/>
      <c r="AI654" s="154"/>
      <c r="AJ654" s="154"/>
      <c r="AK654" s="154"/>
      <c r="AL654" s="154"/>
      <c r="AM654" s="154"/>
      <c r="AN654" s="154"/>
      <c r="AO654" s="154"/>
    </row>
    <row r="655" spans="1:41" x14ac:dyDescent="0.2">
      <c r="A655" s="83">
        <v>37057</v>
      </c>
      <c r="B655" s="151"/>
      <c r="C655" s="151"/>
      <c r="D655" s="151"/>
      <c r="E655" s="151"/>
      <c r="F655" s="151">
        <v>9</v>
      </c>
      <c r="G655" s="151">
        <v>141</v>
      </c>
      <c r="H655" s="151">
        <v>1990</v>
      </c>
      <c r="I655" s="151">
        <v>279595</v>
      </c>
      <c r="J655" s="151">
        <v>10</v>
      </c>
      <c r="K655" s="151">
        <v>176</v>
      </c>
      <c r="L655" s="151">
        <v>2010</v>
      </c>
      <c r="M655" s="151">
        <v>353760</v>
      </c>
      <c r="N655" s="151">
        <v>82</v>
      </c>
      <c r="O655" s="151">
        <v>203</v>
      </c>
      <c r="P655" s="151">
        <v>2078</v>
      </c>
      <c r="Q655" s="151">
        <v>421473</v>
      </c>
      <c r="R655" s="151">
        <v>20</v>
      </c>
      <c r="S655" s="151">
        <v>234</v>
      </c>
      <c r="T655" s="151">
        <v>1890</v>
      </c>
      <c r="U655" s="151">
        <v>442260</v>
      </c>
      <c r="V655" s="151">
        <v>80</v>
      </c>
      <c r="W655" s="151">
        <v>265</v>
      </c>
      <c r="X655" s="151">
        <v>2108</v>
      </c>
      <c r="Y655" s="151">
        <v>558452</v>
      </c>
      <c r="Z655" s="151">
        <v>105</v>
      </c>
      <c r="AA655" s="151">
        <v>311</v>
      </c>
      <c r="AB655" s="151">
        <v>2049</v>
      </c>
      <c r="AC655" s="151">
        <v>636295</v>
      </c>
      <c r="AD655" s="151">
        <v>46</v>
      </c>
      <c r="AE655" s="151">
        <v>338</v>
      </c>
      <c r="AF655" s="151">
        <v>2033</v>
      </c>
      <c r="AG655" s="151">
        <v>686815</v>
      </c>
      <c r="AH655" s="151">
        <v>16</v>
      </c>
      <c r="AI655" s="151">
        <v>357</v>
      </c>
      <c r="AJ655" s="151">
        <v>2260</v>
      </c>
      <c r="AK655" s="151">
        <v>806820</v>
      </c>
      <c r="AL655" s="151"/>
      <c r="AM655" s="151"/>
      <c r="AN655" s="151"/>
      <c r="AO655" s="151"/>
    </row>
    <row r="656" spans="1:41" x14ac:dyDescent="0.2">
      <c r="A656" s="83">
        <v>37061</v>
      </c>
      <c r="B656" s="151"/>
      <c r="C656" s="151"/>
      <c r="D656" s="151"/>
      <c r="E656" s="151"/>
      <c r="F656" s="151">
        <v>8</v>
      </c>
      <c r="G656" s="151">
        <v>111</v>
      </c>
      <c r="H656" s="151">
        <v>2073</v>
      </c>
      <c r="I656" s="151">
        <v>230566</v>
      </c>
      <c r="J656" s="151"/>
      <c r="K656" s="151"/>
      <c r="L656" s="151"/>
      <c r="M656" s="151"/>
      <c r="N656" s="151">
        <v>12</v>
      </c>
      <c r="O656" s="151">
        <v>160</v>
      </c>
      <c r="P656" s="151">
        <v>1860</v>
      </c>
      <c r="Q656" s="151">
        <v>298220</v>
      </c>
      <c r="R656" s="151">
        <v>11</v>
      </c>
      <c r="S656" s="151">
        <v>204</v>
      </c>
      <c r="T656" s="151">
        <v>1920</v>
      </c>
      <c r="U656" s="151">
        <v>391680</v>
      </c>
      <c r="V656" s="151">
        <v>14</v>
      </c>
      <c r="W656" s="151">
        <v>229</v>
      </c>
      <c r="X656" s="151">
        <v>1860</v>
      </c>
      <c r="Y656" s="151">
        <v>425010</v>
      </c>
      <c r="Z656" s="151"/>
      <c r="AA656" s="151"/>
      <c r="AB656" s="151"/>
      <c r="AC656" s="151"/>
      <c r="AD656" s="151">
        <v>8</v>
      </c>
      <c r="AE656" s="151">
        <v>292</v>
      </c>
      <c r="AF656" s="151">
        <v>1840</v>
      </c>
      <c r="AG656" s="151">
        <v>537280</v>
      </c>
      <c r="AH656" s="151"/>
      <c r="AI656" s="151"/>
      <c r="AJ656" s="151"/>
      <c r="AK656" s="151"/>
      <c r="AL656" s="151"/>
      <c r="AM656" s="151"/>
      <c r="AN656" s="151"/>
      <c r="AO656" s="151"/>
    </row>
    <row r="657" spans="1:41" x14ac:dyDescent="0.2">
      <c r="A657" s="156">
        <v>37063</v>
      </c>
      <c r="B657" s="154">
        <v>15</v>
      </c>
      <c r="C657" s="154">
        <v>98</v>
      </c>
      <c r="D657" s="159">
        <v>2220</v>
      </c>
      <c r="E657" s="154">
        <v>216524</v>
      </c>
      <c r="F657" s="154">
        <v>54</v>
      </c>
      <c r="G657" s="154">
        <v>135</v>
      </c>
      <c r="H657" s="154">
        <v>2171</v>
      </c>
      <c r="I657" s="154">
        <v>292983</v>
      </c>
      <c r="J657" s="154">
        <v>59</v>
      </c>
      <c r="K657" s="154">
        <v>172</v>
      </c>
      <c r="L657" s="154">
        <v>2242</v>
      </c>
      <c r="M657" s="154">
        <v>385087</v>
      </c>
      <c r="N657" s="154">
        <v>91</v>
      </c>
      <c r="O657" s="154">
        <v>197</v>
      </c>
      <c r="P657" s="154">
        <v>1997</v>
      </c>
      <c r="Q657" s="154">
        <v>393034</v>
      </c>
      <c r="R657" s="154">
        <v>58</v>
      </c>
      <c r="S657" s="154">
        <v>233</v>
      </c>
      <c r="T657" s="154">
        <v>1962</v>
      </c>
      <c r="U657" s="154">
        <v>457631</v>
      </c>
      <c r="V657" s="154">
        <v>99</v>
      </c>
      <c r="W657" s="154">
        <v>271</v>
      </c>
      <c r="X657" s="154">
        <v>1997</v>
      </c>
      <c r="Y657" s="154">
        <v>540712</v>
      </c>
      <c r="Z657" s="154">
        <v>68</v>
      </c>
      <c r="AA657" s="154">
        <v>322</v>
      </c>
      <c r="AB657" s="154">
        <v>1835</v>
      </c>
      <c r="AC657" s="154">
        <v>591185</v>
      </c>
      <c r="AD657" s="154">
        <v>5</v>
      </c>
      <c r="AE657" s="154">
        <v>345</v>
      </c>
      <c r="AF657" s="154">
        <v>1720</v>
      </c>
      <c r="AG657" s="154">
        <v>593400</v>
      </c>
      <c r="AH657" s="154">
        <v>10</v>
      </c>
      <c r="AI657" s="154">
        <v>356</v>
      </c>
      <c r="AJ657" s="154">
        <v>1970</v>
      </c>
      <c r="AK657" s="154">
        <v>701320</v>
      </c>
      <c r="AL657" s="154"/>
      <c r="AM657" s="154"/>
      <c r="AN657" s="154"/>
      <c r="AO657" s="154"/>
    </row>
    <row r="658" spans="1:41" x14ac:dyDescent="0.2">
      <c r="A658" s="83">
        <v>37064</v>
      </c>
      <c r="B658" s="151">
        <v>3</v>
      </c>
      <c r="C658" s="151">
        <v>101</v>
      </c>
      <c r="D658" s="151">
        <v>2233</v>
      </c>
      <c r="E658" s="151">
        <v>226311</v>
      </c>
      <c r="F658" s="151"/>
      <c r="G658" s="151"/>
      <c r="H658" s="151"/>
      <c r="I658" s="151"/>
      <c r="J658" s="151">
        <v>26</v>
      </c>
      <c r="K658" s="151">
        <v>162</v>
      </c>
      <c r="L658" s="151">
        <v>2183</v>
      </c>
      <c r="M658" s="151">
        <v>353700</v>
      </c>
      <c r="N658" s="151">
        <v>48</v>
      </c>
      <c r="O658" s="151">
        <v>192</v>
      </c>
      <c r="P658" s="151">
        <v>2033</v>
      </c>
      <c r="Q658" s="151">
        <v>389722</v>
      </c>
      <c r="R658" s="151"/>
      <c r="S658" s="151"/>
      <c r="T658" s="151"/>
      <c r="U658" s="151"/>
      <c r="V658" s="151">
        <v>10</v>
      </c>
      <c r="W658" s="151">
        <v>269</v>
      </c>
      <c r="X658" s="151">
        <v>1880</v>
      </c>
      <c r="Y658" s="151">
        <v>505720</v>
      </c>
      <c r="Z658" s="151">
        <v>14</v>
      </c>
      <c r="AA658" s="151">
        <v>314</v>
      </c>
      <c r="AB658" s="151">
        <v>1920</v>
      </c>
      <c r="AC658" s="151">
        <v>602880</v>
      </c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</row>
    <row r="659" spans="1:41" x14ac:dyDescent="0.2">
      <c r="A659" s="83">
        <v>37068</v>
      </c>
      <c r="B659" s="151"/>
      <c r="C659" s="151"/>
      <c r="D659" s="151"/>
      <c r="E659" s="151"/>
      <c r="F659" s="151"/>
      <c r="G659" s="151"/>
      <c r="H659" s="151"/>
      <c r="I659" s="151"/>
      <c r="J659" s="151">
        <v>12</v>
      </c>
      <c r="K659" s="151">
        <v>168</v>
      </c>
      <c r="L659" s="151">
        <v>1927</v>
      </c>
      <c r="M659" s="151">
        <v>323038</v>
      </c>
      <c r="N659" s="151">
        <v>68</v>
      </c>
      <c r="O659" s="151">
        <v>202</v>
      </c>
      <c r="P659" s="151">
        <v>1998</v>
      </c>
      <c r="Q659" s="151">
        <v>402664</v>
      </c>
      <c r="R659" s="151">
        <v>33</v>
      </c>
      <c r="S659" s="151">
        <v>228</v>
      </c>
      <c r="T659" s="151">
        <v>1953</v>
      </c>
      <c r="U659" s="151">
        <v>445360</v>
      </c>
      <c r="V659" s="151">
        <v>55</v>
      </c>
      <c r="W659" s="151">
        <v>264</v>
      </c>
      <c r="X659" s="151">
        <v>1940</v>
      </c>
      <c r="Y659" s="151">
        <v>511190</v>
      </c>
      <c r="Z659" s="151">
        <v>33</v>
      </c>
      <c r="AA659" s="151">
        <v>299</v>
      </c>
      <c r="AB659" s="151">
        <v>1930</v>
      </c>
      <c r="AC659" s="151">
        <v>576588</v>
      </c>
      <c r="AD659" s="151"/>
      <c r="AE659" s="151"/>
      <c r="AF659" s="151"/>
      <c r="AG659" s="151"/>
      <c r="AH659" s="151"/>
      <c r="AI659" s="151"/>
      <c r="AJ659" s="151"/>
      <c r="AK659" s="151"/>
      <c r="AL659" s="151"/>
      <c r="AM659" s="151"/>
      <c r="AN659" s="151"/>
      <c r="AO659" s="151"/>
    </row>
    <row r="660" spans="1:41" x14ac:dyDescent="0.2">
      <c r="A660" s="83">
        <v>37070</v>
      </c>
      <c r="B660" s="154"/>
      <c r="C660" s="154"/>
      <c r="D660" s="159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  <c r="AA660" s="154"/>
      <c r="AB660" s="154"/>
      <c r="AC660" s="154"/>
      <c r="AD660" s="154"/>
      <c r="AE660" s="154"/>
      <c r="AF660" s="154"/>
      <c r="AG660" s="154"/>
      <c r="AH660" s="154"/>
      <c r="AI660" s="154"/>
      <c r="AJ660" s="154"/>
      <c r="AK660" s="154"/>
      <c r="AL660" s="154"/>
      <c r="AM660" s="154"/>
      <c r="AN660" s="154"/>
      <c r="AO660" s="154"/>
    </row>
    <row r="661" spans="1:41" x14ac:dyDescent="0.2">
      <c r="A661" s="83">
        <v>37071</v>
      </c>
      <c r="B661" s="151">
        <v>4</v>
      </c>
      <c r="C661" s="151">
        <v>94</v>
      </c>
      <c r="D661" s="151">
        <v>1950</v>
      </c>
      <c r="E661" s="151">
        <v>183300</v>
      </c>
      <c r="F661" s="151">
        <v>17</v>
      </c>
      <c r="G661" s="151">
        <v>138</v>
      </c>
      <c r="H661" s="151">
        <v>2050</v>
      </c>
      <c r="I661" s="151">
        <v>282900</v>
      </c>
      <c r="J661" s="151">
        <v>57</v>
      </c>
      <c r="K661" s="151">
        <v>166</v>
      </c>
      <c r="L661" s="151">
        <v>1980</v>
      </c>
      <c r="M661" s="151">
        <v>327690</v>
      </c>
      <c r="N661" s="151">
        <v>47</v>
      </c>
      <c r="O661" s="151">
        <v>196</v>
      </c>
      <c r="P661" s="151">
        <v>1952</v>
      </c>
      <c r="Q661" s="151">
        <v>381911</v>
      </c>
      <c r="R661" s="151">
        <v>10</v>
      </c>
      <c r="S661" s="151">
        <v>228</v>
      </c>
      <c r="T661" s="151">
        <v>1900</v>
      </c>
      <c r="U661" s="151">
        <v>433200</v>
      </c>
      <c r="V661" s="151">
        <v>21</v>
      </c>
      <c r="W661" s="151">
        <v>267</v>
      </c>
      <c r="X661" s="151">
        <v>1910</v>
      </c>
      <c r="Y661" s="151">
        <v>509015</v>
      </c>
      <c r="Z661" s="151">
        <v>26</v>
      </c>
      <c r="AA661" s="151">
        <v>292</v>
      </c>
      <c r="AB661" s="151">
        <v>1867</v>
      </c>
      <c r="AC661" s="151">
        <v>545689</v>
      </c>
      <c r="AD661" s="151"/>
      <c r="AE661" s="151"/>
      <c r="AF661" s="151"/>
      <c r="AG661" s="151"/>
      <c r="AH661" s="151"/>
      <c r="AI661" s="151"/>
      <c r="AJ661" s="151"/>
      <c r="AK661" s="151"/>
      <c r="AL661" s="151"/>
      <c r="AM661" s="151"/>
      <c r="AN661" s="151"/>
      <c r="AO661" s="151"/>
    </row>
    <row r="662" spans="1:41" x14ac:dyDescent="0.2">
      <c r="A662" s="83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I662" s="151"/>
      <c r="AJ662" s="151"/>
      <c r="AK662" s="151"/>
      <c r="AL662" s="151"/>
      <c r="AM662" s="151"/>
      <c r="AN662" s="151"/>
      <c r="AO662" s="151"/>
    </row>
    <row r="663" spans="1:41" x14ac:dyDescent="0.2">
      <c r="A663" s="83">
        <v>37075</v>
      </c>
      <c r="B663" s="151">
        <v>17</v>
      </c>
      <c r="C663" s="151">
        <v>116</v>
      </c>
      <c r="D663" s="151">
        <v>1867</v>
      </c>
      <c r="E663" s="151">
        <v>216533</v>
      </c>
      <c r="F663" s="151">
        <v>61</v>
      </c>
      <c r="G663" s="151">
        <v>142</v>
      </c>
      <c r="H663" s="151">
        <v>2063</v>
      </c>
      <c r="I663" s="151">
        <v>292993</v>
      </c>
      <c r="J663" s="151">
        <v>50</v>
      </c>
      <c r="K663" s="151">
        <v>169</v>
      </c>
      <c r="L663" s="151">
        <v>1964</v>
      </c>
      <c r="M663" s="151">
        <v>332309</v>
      </c>
      <c r="N663" s="151">
        <v>55</v>
      </c>
      <c r="O663" s="151">
        <v>199</v>
      </c>
      <c r="P663" s="151">
        <v>1956</v>
      </c>
      <c r="Q663" s="151">
        <v>390026</v>
      </c>
      <c r="R663" s="151">
        <v>57</v>
      </c>
      <c r="S663" s="151">
        <v>235</v>
      </c>
      <c r="T663" s="151">
        <v>1908</v>
      </c>
      <c r="U663" s="151">
        <v>448762</v>
      </c>
      <c r="V663" s="151">
        <v>26</v>
      </c>
      <c r="W663" s="151">
        <v>267</v>
      </c>
      <c r="X663" s="151">
        <v>1867</v>
      </c>
      <c r="Y663" s="151">
        <v>497778</v>
      </c>
      <c r="Z663" s="151">
        <v>92</v>
      </c>
      <c r="AA663" s="151">
        <v>292</v>
      </c>
      <c r="AB663" s="151">
        <v>1900</v>
      </c>
      <c r="AC663" s="151">
        <v>553850</v>
      </c>
      <c r="AD663" s="151">
        <v>6</v>
      </c>
      <c r="AE663" s="151">
        <v>376</v>
      </c>
      <c r="AF663" s="151">
        <v>1840</v>
      </c>
      <c r="AG663" s="151">
        <v>691840</v>
      </c>
      <c r="AH663" s="151"/>
      <c r="AI663" s="151"/>
      <c r="AJ663" s="151"/>
      <c r="AK663" s="151"/>
      <c r="AL663" s="151"/>
      <c r="AM663" s="151"/>
      <c r="AN663" s="151"/>
      <c r="AO663" s="151"/>
    </row>
    <row r="664" spans="1:41" x14ac:dyDescent="0.2">
      <c r="A664" s="156">
        <v>37077</v>
      </c>
      <c r="B664" s="154"/>
      <c r="C664" s="154"/>
      <c r="D664" s="154"/>
      <c r="E664" s="154"/>
      <c r="F664" s="154">
        <v>9</v>
      </c>
      <c r="G664" s="154">
        <v>121</v>
      </c>
      <c r="H664" s="154">
        <v>1943</v>
      </c>
      <c r="I664" s="154">
        <v>234887</v>
      </c>
      <c r="J664" s="154">
        <v>77</v>
      </c>
      <c r="K664" s="154">
        <v>167</v>
      </c>
      <c r="L664" s="154">
        <v>2044</v>
      </c>
      <c r="M664" s="154">
        <v>341735</v>
      </c>
      <c r="N664" s="154">
        <v>103</v>
      </c>
      <c r="O664" s="154">
        <v>199</v>
      </c>
      <c r="P664" s="154">
        <v>2007</v>
      </c>
      <c r="Q664" s="154">
        <v>399086</v>
      </c>
      <c r="R664" s="154">
        <v>39</v>
      </c>
      <c r="S664" s="154">
        <v>243</v>
      </c>
      <c r="T664" s="154">
        <v>1937</v>
      </c>
      <c r="U664" s="154">
        <v>470963</v>
      </c>
      <c r="V664" s="154">
        <v>83</v>
      </c>
      <c r="W664" s="154">
        <v>282</v>
      </c>
      <c r="X664" s="154">
        <v>1881</v>
      </c>
      <c r="Y664" s="154">
        <v>530081</v>
      </c>
      <c r="Z664" s="154">
        <v>57</v>
      </c>
      <c r="AA664" s="154">
        <v>314</v>
      </c>
      <c r="AB664" s="154">
        <v>1886</v>
      </c>
      <c r="AC664" s="154">
        <v>591729</v>
      </c>
      <c r="AD664" s="154"/>
      <c r="AE664" s="154"/>
      <c r="AF664" s="154"/>
      <c r="AG664" s="154"/>
      <c r="AH664" s="154"/>
      <c r="AI664" s="154"/>
      <c r="AJ664" s="154"/>
      <c r="AK664" s="154"/>
      <c r="AL664" s="154"/>
      <c r="AM664" s="154"/>
      <c r="AN664" s="154"/>
      <c r="AO664" s="154"/>
    </row>
    <row r="665" spans="1:41" x14ac:dyDescent="0.2">
      <c r="A665" s="83">
        <v>37078</v>
      </c>
      <c r="B665" s="151">
        <v>1</v>
      </c>
      <c r="C665" s="151">
        <v>62</v>
      </c>
      <c r="D665" s="151">
        <v>2300</v>
      </c>
      <c r="E665" s="151">
        <v>142600</v>
      </c>
      <c r="F665" s="151">
        <v>20</v>
      </c>
      <c r="G665" s="151">
        <v>149</v>
      </c>
      <c r="H665" s="151">
        <v>1990</v>
      </c>
      <c r="I665" s="151">
        <v>295515</v>
      </c>
      <c r="J665" s="151">
        <v>25</v>
      </c>
      <c r="K665" s="151">
        <v>173</v>
      </c>
      <c r="L665" s="151">
        <v>1960</v>
      </c>
      <c r="M665" s="151">
        <v>339733</v>
      </c>
      <c r="N665" s="151">
        <v>19</v>
      </c>
      <c r="O665" s="151">
        <v>197</v>
      </c>
      <c r="P665" s="151">
        <v>1930</v>
      </c>
      <c r="Q665" s="151">
        <v>379728</v>
      </c>
      <c r="R665" s="151">
        <v>9</v>
      </c>
      <c r="S665" s="151">
        <v>240</v>
      </c>
      <c r="T665" s="151">
        <v>1890</v>
      </c>
      <c r="U665" s="151">
        <v>452655</v>
      </c>
      <c r="V665" s="151">
        <v>34</v>
      </c>
      <c r="W665" s="151">
        <v>259</v>
      </c>
      <c r="X665" s="151">
        <v>1953</v>
      </c>
      <c r="Y665" s="151">
        <v>596564</v>
      </c>
      <c r="Z665" s="151">
        <v>18</v>
      </c>
      <c r="AA665" s="151">
        <v>308</v>
      </c>
      <c r="AB665" s="151">
        <v>1850</v>
      </c>
      <c r="AC665" s="151">
        <v>569800</v>
      </c>
      <c r="AD665" s="151"/>
      <c r="AE665" s="151"/>
      <c r="AF665" s="151"/>
      <c r="AG665" s="151"/>
      <c r="AH665" s="151"/>
      <c r="AI665" s="151"/>
      <c r="AJ665" s="151"/>
      <c r="AK665" s="151"/>
      <c r="AL665" s="151"/>
      <c r="AM665" s="151"/>
      <c r="AN665" s="151"/>
      <c r="AO665" s="151"/>
    </row>
    <row r="666" spans="1:41" x14ac:dyDescent="0.2">
      <c r="A666" s="83">
        <v>37082</v>
      </c>
      <c r="B666" s="151"/>
      <c r="C666" s="151"/>
      <c r="D666" s="151"/>
      <c r="E666" s="151"/>
      <c r="F666" s="151"/>
      <c r="G666" s="151"/>
      <c r="H666" s="151"/>
      <c r="I666" s="151"/>
      <c r="J666" s="151">
        <v>53</v>
      </c>
      <c r="K666" s="151">
        <v>164</v>
      </c>
      <c r="L666" s="151">
        <v>2010</v>
      </c>
      <c r="M666" s="151">
        <v>329640</v>
      </c>
      <c r="N666" s="151">
        <v>116</v>
      </c>
      <c r="O666" s="151">
        <v>195</v>
      </c>
      <c r="P666" s="151">
        <v>2094</v>
      </c>
      <c r="Q666" s="151">
        <v>408984</v>
      </c>
      <c r="R666" s="151">
        <v>24</v>
      </c>
      <c r="S666" s="151">
        <v>225</v>
      </c>
      <c r="T666" s="151">
        <v>1980</v>
      </c>
      <c r="U666" s="151">
        <v>445500</v>
      </c>
      <c r="V666" s="151">
        <v>7</v>
      </c>
      <c r="W666" s="151">
        <v>264</v>
      </c>
      <c r="X666" s="151">
        <v>1910</v>
      </c>
      <c r="Y666" s="151">
        <v>503285</v>
      </c>
      <c r="Z666" s="151">
        <v>12</v>
      </c>
      <c r="AA666" s="151">
        <v>286</v>
      </c>
      <c r="AB666" s="151">
        <v>1880</v>
      </c>
      <c r="AC666" s="151">
        <v>537680</v>
      </c>
      <c r="AD666" s="151"/>
      <c r="AE666" s="151"/>
      <c r="AF666" s="151"/>
      <c r="AG666" s="151"/>
      <c r="AH666" s="151"/>
      <c r="AI666" s="151"/>
      <c r="AJ666" s="151"/>
      <c r="AK666" s="151"/>
      <c r="AL666" s="151"/>
      <c r="AM666" s="151"/>
      <c r="AN666" s="151"/>
      <c r="AO666" s="151"/>
    </row>
    <row r="667" spans="1:41" x14ac:dyDescent="0.2">
      <c r="A667" s="83">
        <v>37084</v>
      </c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  <c r="AA667" s="154"/>
      <c r="AB667" s="154"/>
      <c r="AC667" s="154"/>
      <c r="AD667" s="154"/>
      <c r="AE667" s="154"/>
      <c r="AF667" s="154"/>
      <c r="AG667" s="154"/>
      <c r="AH667" s="154"/>
      <c r="AI667" s="154"/>
      <c r="AJ667" s="154"/>
      <c r="AK667" s="154"/>
      <c r="AL667" s="154"/>
      <c r="AM667" s="154"/>
      <c r="AN667" s="154"/>
      <c r="AO667" s="154"/>
    </row>
    <row r="668" spans="1:41" x14ac:dyDescent="0.2">
      <c r="A668" s="83">
        <v>37085</v>
      </c>
      <c r="B668" s="151">
        <v>5</v>
      </c>
      <c r="C668" s="151">
        <v>118</v>
      </c>
      <c r="D668" s="151">
        <v>1995</v>
      </c>
      <c r="E668" s="151">
        <v>234413</v>
      </c>
      <c r="F668" s="151">
        <v>2</v>
      </c>
      <c r="G668" s="151">
        <v>147</v>
      </c>
      <c r="H668" s="151">
        <v>1980</v>
      </c>
      <c r="I668" s="151">
        <v>291060</v>
      </c>
      <c r="J668" s="151">
        <v>15</v>
      </c>
      <c r="K668" s="151">
        <v>169</v>
      </c>
      <c r="L668" s="151">
        <v>1965</v>
      </c>
      <c r="M668" s="151">
        <v>332085</v>
      </c>
      <c r="N668" s="151">
        <v>9</v>
      </c>
      <c r="O668" s="151">
        <v>204</v>
      </c>
      <c r="P668" s="151">
        <v>1960</v>
      </c>
      <c r="Q668" s="151">
        <v>399840</v>
      </c>
      <c r="R668" s="151">
        <v>9</v>
      </c>
      <c r="S668" s="151">
        <v>247</v>
      </c>
      <c r="T668" s="151">
        <v>2000</v>
      </c>
      <c r="U668" s="151">
        <v>494000</v>
      </c>
      <c r="V668" s="151">
        <v>11</v>
      </c>
      <c r="W668" s="151">
        <v>273</v>
      </c>
      <c r="X668" s="151">
        <v>2180</v>
      </c>
      <c r="Y668" s="151">
        <v>595140</v>
      </c>
      <c r="Z668" s="151">
        <v>34</v>
      </c>
      <c r="AA668" s="151">
        <v>298</v>
      </c>
      <c r="AB668" s="151">
        <v>2148</v>
      </c>
      <c r="AC668" s="151">
        <v>640963</v>
      </c>
      <c r="AD668" s="151">
        <v>2</v>
      </c>
      <c r="AE668" s="151">
        <v>350</v>
      </c>
      <c r="AF668" s="151">
        <v>1740</v>
      </c>
      <c r="AG668" s="151">
        <v>609000</v>
      </c>
      <c r="AH668" s="151"/>
      <c r="AI668" s="151"/>
      <c r="AJ668" s="151"/>
      <c r="AK668" s="151"/>
      <c r="AL668" s="151"/>
      <c r="AM668" s="151"/>
      <c r="AN668" s="151"/>
      <c r="AO668" s="151"/>
    </row>
    <row r="669" spans="1:41" x14ac:dyDescent="0.2">
      <c r="A669" s="83">
        <v>37089</v>
      </c>
      <c r="B669" s="151"/>
      <c r="C669" s="151"/>
      <c r="D669" s="151"/>
      <c r="E669" s="151"/>
      <c r="F669" s="151">
        <v>11</v>
      </c>
      <c r="G669" s="151">
        <v>142</v>
      </c>
      <c r="H669" s="151">
        <v>1940</v>
      </c>
      <c r="I669" s="151">
        <v>275480</v>
      </c>
      <c r="J669" s="151">
        <v>54</v>
      </c>
      <c r="K669" s="151">
        <v>171</v>
      </c>
      <c r="L669" s="151">
        <v>2020</v>
      </c>
      <c r="M669" s="151">
        <v>346093</v>
      </c>
      <c r="N669" s="151">
        <v>89</v>
      </c>
      <c r="O669" s="151">
        <v>196</v>
      </c>
      <c r="P669" s="151">
        <v>2000</v>
      </c>
      <c r="Q669" s="151">
        <v>391000</v>
      </c>
      <c r="R669" s="151"/>
      <c r="S669" s="151"/>
      <c r="T669" s="151"/>
      <c r="U669" s="151"/>
      <c r="V669" s="151">
        <v>26</v>
      </c>
      <c r="W669" s="151">
        <v>267</v>
      </c>
      <c r="X669" s="151">
        <v>1880</v>
      </c>
      <c r="Y669" s="151">
        <v>501020</v>
      </c>
      <c r="Z669" s="151">
        <v>21</v>
      </c>
      <c r="AA669" s="151">
        <v>307</v>
      </c>
      <c r="AB669" s="151">
        <v>1830</v>
      </c>
      <c r="AC669" s="151">
        <v>560895</v>
      </c>
      <c r="AD669" s="151">
        <v>1</v>
      </c>
      <c r="AE669" s="151">
        <v>348</v>
      </c>
      <c r="AF669" s="151">
        <v>1740</v>
      </c>
      <c r="AG669" s="151">
        <v>605520</v>
      </c>
      <c r="AH669" s="151"/>
      <c r="AI669" s="151"/>
      <c r="AJ669" s="151"/>
      <c r="AK669" s="151"/>
      <c r="AL669" s="151"/>
      <c r="AM669" s="151"/>
      <c r="AN669" s="151"/>
      <c r="AO669" s="151"/>
    </row>
    <row r="670" spans="1:41" x14ac:dyDescent="0.2">
      <c r="A670" s="156">
        <v>37091</v>
      </c>
      <c r="B670" s="154">
        <v>9</v>
      </c>
      <c r="C670" s="154">
        <v>98</v>
      </c>
      <c r="D670" s="154">
        <v>2139</v>
      </c>
      <c r="E670" s="154">
        <v>209417</v>
      </c>
      <c r="F670" s="154">
        <v>64</v>
      </c>
      <c r="G670" s="154">
        <v>134</v>
      </c>
      <c r="H670" s="154">
        <v>1952</v>
      </c>
      <c r="I670" s="154">
        <v>260921</v>
      </c>
      <c r="J670" s="154">
        <v>178</v>
      </c>
      <c r="K670" s="154">
        <v>157</v>
      </c>
      <c r="L670" s="154">
        <v>2096</v>
      </c>
      <c r="M670" s="154">
        <v>328134</v>
      </c>
      <c r="N670" s="154">
        <v>57</v>
      </c>
      <c r="O670" s="154">
        <v>197</v>
      </c>
      <c r="P670" s="154">
        <v>1966</v>
      </c>
      <c r="Q670" s="154">
        <v>386690</v>
      </c>
      <c r="R670" s="154">
        <v>61</v>
      </c>
      <c r="S670" s="154">
        <v>228</v>
      </c>
      <c r="T670" s="154">
        <v>2008</v>
      </c>
      <c r="U670" s="154">
        <v>457610</v>
      </c>
      <c r="V670" s="154">
        <v>60</v>
      </c>
      <c r="W670" s="154">
        <v>262</v>
      </c>
      <c r="X670" s="154">
        <v>1973</v>
      </c>
      <c r="Y670" s="154">
        <v>517558</v>
      </c>
      <c r="Z670" s="154">
        <v>30</v>
      </c>
      <c r="AA670" s="154">
        <v>326</v>
      </c>
      <c r="AB670" s="154">
        <v>1917</v>
      </c>
      <c r="AC670" s="154">
        <v>624326</v>
      </c>
      <c r="AD670" s="154"/>
      <c r="AE670" s="154"/>
      <c r="AF670" s="154"/>
      <c r="AG670" s="154"/>
      <c r="AH670" s="154">
        <v>1</v>
      </c>
      <c r="AI670" s="154">
        <v>382</v>
      </c>
      <c r="AJ670" s="154">
        <v>1760</v>
      </c>
      <c r="AK670" s="154">
        <v>672320</v>
      </c>
      <c r="AL670" s="154"/>
      <c r="AM670" s="154"/>
      <c r="AN670" s="154"/>
      <c r="AO670" s="154"/>
    </row>
    <row r="671" spans="1:41" x14ac:dyDescent="0.2">
      <c r="A671" s="83">
        <v>37092</v>
      </c>
      <c r="B671" s="151">
        <v>4</v>
      </c>
      <c r="C671" s="151">
        <v>104</v>
      </c>
      <c r="D671" s="151">
        <v>2080</v>
      </c>
      <c r="E671" s="151">
        <v>215280</v>
      </c>
      <c r="F671" s="151"/>
      <c r="G671" s="151"/>
      <c r="H671" s="151"/>
      <c r="I671" s="151"/>
      <c r="J671" s="151">
        <v>32</v>
      </c>
      <c r="K671" s="151">
        <v>163</v>
      </c>
      <c r="L671" s="151">
        <v>1953</v>
      </c>
      <c r="M671" s="151">
        <v>318393</v>
      </c>
      <c r="N671" s="151">
        <v>41</v>
      </c>
      <c r="O671" s="151">
        <v>203</v>
      </c>
      <c r="P671" s="151">
        <v>1880</v>
      </c>
      <c r="Q671" s="151">
        <v>380700</v>
      </c>
      <c r="R671" s="151">
        <v>48</v>
      </c>
      <c r="S671" s="151">
        <v>232</v>
      </c>
      <c r="T671" s="151">
        <v>1870</v>
      </c>
      <c r="U671" s="151">
        <v>432905</v>
      </c>
      <c r="V671" s="151">
        <v>6</v>
      </c>
      <c r="W671" s="151">
        <v>257</v>
      </c>
      <c r="X671" s="151">
        <v>1780</v>
      </c>
      <c r="Y671" s="151">
        <v>457460</v>
      </c>
      <c r="Z671" s="151">
        <v>26</v>
      </c>
      <c r="AA671" s="151">
        <v>294</v>
      </c>
      <c r="AB671" s="151">
        <v>1865</v>
      </c>
      <c r="AC671" s="151">
        <v>548776</v>
      </c>
      <c r="AD671" s="151"/>
      <c r="AE671" s="151"/>
      <c r="AF671" s="151"/>
      <c r="AG671" s="151"/>
      <c r="AH671" s="151"/>
      <c r="AI671" s="151"/>
      <c r="AJ671" s="151"/>
      <c r="AK671" s="151"/>
      <c r="AL671" s="151"/>
      <c r="AM671" s="151"/>
      <c r="AN671" s="151"/>
      <c r="AO671" s="151"/>
    </row>
    <row r="672" spans="1:41" x14ac:dyDescent="0.2">
      <c r="A672" s="83">
        <v>37096</v>
      </c>
      <c r="B672" s="151">
        <v>5</v>
      </c>
      <c r="C672" s="151">
        <v>117</v>
      </c>
      <c r="D672" s="151">
        <v>2035</v>
      </c>
      <c r="E672" s="151">
        <v>238095</v>
      </c>
      <c r="F672" s="151">
        <v>35</v>
      </c>
      <c r="G672" s="151">
        <v>137</v>
      </c>
      <c r="H672" s="151">
        <v>1980</v>
      </c>
      <c r="I672" s="151">
        <v>271260</v>
      </c>
      <c r="J672" s="151">
        <v>90</v>
      </c>
      <c r="K672" s="151">
        <v>161</v>
      </c>
      <c r="L672" s="151">
        <v>1974</v>
      </c>
      <c r="M672" s="151">
        <v>317014</v>
      </c>
      <c r="N672" s="151">
        <v>41</v>
      </c>
      <c r="O672" s="151">
        <v>191</v>
      </c>
      <c r="P672" s="151">
        <v>1960</v>
      </c>
      <c r="Q672" s="151">
        <v>374360</v>
      </c>
      <c r="R672" s="151">
        <v>54</v>
      </c>
      <c r="S672" s="151">
        <v>242</v>
      </c>
      <c r="T672" s="151">
        <v>1888</v>
      </c>
      <c r="U672" s="151">
        <v>456518</v>
      </c>
      <c r="V672" s="151">
        <v>36</v>
      </c>
      <c r="W672" s="151">
        <v>262</v>
      </c>
      <c r="X672" s="151">
        <v>1920</v>
      </c>
      <c r="Y672" s="151">
        <v>503520</v>
      </c>
      <c r="Z672" s="151"/>
      <c r="AA672" s="151"/>
      <c r="AB672" s="151"/>
      <c r="AC672" s="151"/>
      <c r="AD672" s="151">
        <v>54</v>
      </c>
      <c r="AE672" s="151">
        <v>346</v>
      </c>
      <c r="AF672" s="151">
        <v>1800</v>
      </c>
      <c r="AG672" s="151">
        <v>623250</v>
      </c>
      <c r="AH672" s="151"/>
      <c r="AI672" s="151"/>
      <c r="AJ672" s="151"/>
      <c r="AK672" s="151"/>
      <c r="AL672" s="151"/>
      <c r="AM672" s="151"/>
      <c r="AN672" s="151"/>
      <c r="AO672" s="151"/>
    </row>
    <row r="673" spans="1:41" x14ac:dyDescent="0.2">
      <c r="A673" s="156">
        <v>37098</v>
      </c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  <c r="AA673" s="154"/>
      <c r="AB673" s="154"/>
      <c r="AC673" s="154"/>
      <c r="AD673" s="154"/>
      <c r="AE673" s="154"/>
      <c r="AF673" s="154"/>
      <c r="AG673" s="154"/>
      <c r="AH673" s="154"/>
      <c r="AI673" s="154"/>
      <c r="AJ673" s="154"/>
      <c r="AK673" s="154"/>
      <c r="AL673" s="154"/>
      <c r="AM673" s="154"/>
      <c r="AN673" s="154"/>
      <c r="AO673" s="154"/>
    </row>
    <row r="674" spans="1:41" x14ac:dyDescent="0.2">
      <c r="A674" s="83">
        <v>37099</v>
      </c>
      <c r="B674" s="151"/>
      <c r="C674" s="151"/>
      <c r="D674" s="151"/>
      <c r="E674" s="151"/>
      <c r="F674" s="151">
        <v>10</v>
      </c>
      <c r="G674" s="151">
        <v>139</v>
      </c>
      <c r="H674" s="151">
        <v>1940</v>
      </c>
      <c r="I674" s="151">
        <v>269600</v>
      </c>
      <c r="J674" s="151">
        <v>2</v>
      </c>
      <c r="K674" s="151">
        <v>160</v>
      </c>
      <c r="L674" s="151">
        <v>1800</v>
      </c>
      <c r="M674" s="151">
        <v>288000</v>
      </c>
      <c r="N674" s="151">
        <v>32</v>
      </c>
      <c r="O674" s="151">
        <v>200</v>
      </c>
      <c r="P674" s="151">
        <v>1855</v>
      </c>
      <c r="Q674" s="151">
        <v>370073</v>
      </c>
      <c r="R674" s="151">
        <v>45</v>
      </c>
      <c r="S674" s="151">
        <v>240</v>
      </c>
      <c r="T674" s="151">
        <v>1820</v>
      </c>
      <c r="U674" s="151">
        <v>436345</v>
      </c>
      <c r="V674" s="151"/>
      <c r="W674" s="151"/>
      <c r="X674" s="151"/>
      <c r="Y674" s="151"/>
      <c r="Z674" s="151">
        <v>23</v>
      </c>
      <c r="AA674" s="151">
        <v>298</v>
      </c>
      <c r="AB674" s="151">
        <v>1800</v>
      </c>
      <c r="AC674" s="151">
        <v>536400</v>
      </c>
      <c r="AD674" s="151">
        <v>10</v>
      </c>
      <c r="AE674" s="151">
        <v>349</v>
      </c>
      <c r="AF674" s="151">
        <v>1875</v>
      </c>
      <c r="AG674" s="151">
        <v>654375</v>
      </c>
      <c r="AH674" s="151">
        <v>7</v>
      </c>
      <c r="AI674" s="151">
        <v>383</v>
      </c>
      <c r="AJ674" s="151">
        <v>1900</v>
      </c>
      <c r="AK674" s="151">
        <v>727700</v>
      </c>
      <c r="AL674" s="151"/>
      <c r="AM674" s="151"/>
      <c r="AN674" s="151"/>
      <c r="AO674" s="151"/>
    </row>
    <row r="675" spans="1:41" x14ac:dyDescent="0.2">
      <c r="A675" s="83">
        <v>37103</v>
      </c>
      <c r="B675" s="151">
        <v>24</v>
      </c>
      <c r="C675" s="151">
        <v>108</v>
      </c>
      <c r="D675" s="151">
        <v>2083</v>
      </c>
      <c r="E675" s="151">
        <v>224306</v>
      </c>
      <c r="F675" s="151">
        <v>18</v>
      </c>
      <c r="G675" s="151">
        <v>136</v>
      </c>
      <c r="H675" s="151">
        <v>2020</v>
      </c>
      <c r="I675" s="151">
        <v>274720</v>
      </c>
      <c r="J675" s="151">
        <v>16</v>
      </c>
      <c r="K675" s="151">
        <v>164</v>
      </c>
      <c r="L675" s="151">
        <v>1907</v>
      </c>
      <c r="M675" s="151">
        <v>312058</v>
      </c>
      <c r="N675" s="151">
        <v>34</v>
      </c>
      <c r="O675" s="151">
        <v>195</v>
      </c>
      <c r="P675" s="151">
        <v>1900</v>
      </c>
      <c r="Q675" s="151">
        <v>370500</v>
      </c>
      <c r="R675" s="151">
        <v>11</v>
      </c>
      <c r="S675" s="151">
        <v>239</v>
      </c>
      <c r="T675" s="151">
        <v>1860</v>
      </c>
      <c r="U675" s="151">
        <v>440540</v>
      </c>
      <c r="V675" s="151">
        <v>46</v>
      </c>
      <c r="W675" s="151">
        <v>265</v>
      </c>
      <c r="X675" s="151">
        <v>1900</v>
      </c>
      <c r="Y675" s="151">
        <v>502740</v>
      </c>
      <c r="Z675" s="151">
        <v>11</v>
      </c>
      <c r="AA675" s="151">
        <v>288</v>
      </c>
      <c r="AB675" s="151">
        <v>1860</v>
      </c>
      <c r="AC675" s="151">
        <v>531030</v>
      </c>
      <c r="AD675" s="151">
        <v>41</v>
      </c>
      <c r="AE675" s="151">
        <v>333</v>
      </c>
      <c r="AF675" s="151">
        <v>1885</v>
      </c>
      <c r="AG675" s="151">
        <v>627234</v>
      </c>
      <c r="AH675" s="151">
        <v>2</v>
      </c>
      <c r="AI675" s="151">
        <v>375</v>
      </c>
      <c r="AJ675" s="151">
        <v>1720</v>
      </c>
      <c r="AK675" s="151">
        <v>645000</v>
      </c>
      <c r="AL675" s="151"/>
      <c r="AM675" s="151"/>
      <c r="AN675" s="151"/>
      <c r="AO675" s="151"/>
    </row>
    <row r="676" spans="1:41" x14ac:dyDescent="0.2">
      <c r="A676" s="83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I676" s="151"/>
      <c r="AJ676" s="151"/>
      <c r="AK676" s="151"/>
      <c r="AL676" s="151"/>
      <c r="AM676" s="151"/>
      <c r="AN676" s="151"/>
      <c r="AO676" s="151"/>
    </row>
    <row r="677" spans="1:41" x14ac:dyDescent="0.2">
      <c r="A677" s="156">
        <v>37105</v>
      </c>
      <c r="B677" s="154">
        <v>3</v>
      </c>
      <c r="C677" s="154">
        <v>64</v>
      </c>
      <c r="D677" s="154">
        <v>2315</v>
      </c>
      <c r="E677" s="154">
        <v>148150</v>
      </c>
      <c r="F677" s="154">
        <v>9</v>
      </c>
      <c r="G677" s="154">
        <v>110</v>
      </c>
      <c r="H677" s="154">
        <v>2050</v>
      </c>
      <c r="I677" s="154">
        <v>224900</v>
      </c>
      <c r="J677" s="154">
        <v>115</v>
      </c>
      <c r="K677" s="154">
        <v>165</v>
      </c>
      <c r="L677" s="154">
        <v>2051</v>
      </c>
      <c r="M677" s="154">
        <v>339377</v>
      </c>
      <c r="N677" s="154">
        <v>109</v>
      </c>
      <c r="O677" s="154">
        <v>199</v>
      </c>
      <c r="P677" s="154">
        <v>2000</v>
      </c>
      <c r="Q677" s="154">
        <v>398903</v>
      </c>
      <c r="R677" s="154">
        <v>60</v>
      </c>
      <c r="S677" s="154">
        <v>234</v>
      </c>
      <c r="T677" s="154">
        <v>1921</v>
      </c>
      <c r="U677" s="154">
        <v>449799</v>
      </c>
      <c r="V677" s="154">
        <v>96</v>
      </c>
      <c r="W677" s="154">
        <v>285</v>
      </c>
      <c r="X677" s="154">
        <v>1823</v>
      </c>
      <c r="Y677" s="154">
        <v>518415</v>
      </c>
      <c r="Z677" s="154">
        <v>3</v>
      </c>
      <c r="AA677" s="154">
        <v>306</v>
      </c>
      <c r="AB677" s="154">
        <v>1840</v>
      </c>
      <c r="AC677" s="154">
        <v>562650</v>
      </c>
      <c r="AD677" s="154">
        <v>3</v>
      </c>
      <c r="AE677" s="154">
        <v>363</v>
      </c>
      <c r="AF677" s="154">
        <v>1880</v>
      </c>
      <c r="AG677" s="154">
        <v>683067</v>
      </c>
      <c r="AH677" s="154">
        <v>5</v>
      </c>
      <c r="AI677" s="154">
        <v>555</v>
      </c>
      <c r="AJ677" s="154">
        <v>1737</v>
      </c>
      <c r="AK677" s="154">
        <v>964268</v>
      </c>
      <c r="AL677" s="154"/>
      <c r="AM677" s="154"/>
      <c r="AN677" s="154"/>
      <c r="AO677" s="154"/>
    </row>
    <row r="678" spans="1:41" x14ac:dyDescent="0.2">
      <c r="A678" s="83">
        <v>37106</v>
      </c>
      <c r="B678" s="151"/>
      <c r="C678" s="151"/>
      <c r="D678" s="151"/>
      <c r="E678" s="151"/>
      <c r="F678" s="151"/>
      <c r="G678" s="151"/>
      <c r="H678" s="151"/>
      <c r="I678" s="151"/>
      <c r="J678" s="151">
        <v>13</v>
      </c>
      <c r="K678" s="151">
        <v>164</v>
      </c>
      <c r="L678" s="151">
        <v>1930</v>
      </c>
      <c r="M678" s="151">
        <v>316520</v>
      </c>
      <c r="N678" s="151">
        <v>11</v>
      </c>
      <c r="O678" s="151">
        <v>203</v>
      </c>
      <c r="P678" s="151">
        <v>1920</v>
      </c>
      <c r="Q678" s="151">
        <v>387120</v>
      </c>
      <c r="R678" s="151">
        <v>38</v>
      </c>
      <c r="S678" s="151">
        <v>238</v>
      </c>
      <c r="T678" s="151">
        <v>1915</v>
      </c>
      <c r="U678" s="151">
        <v>456249</v>
      </c>
      <c r="V678" s="151">
        <v>20</v>
      </c>
      <c r="W678" s="151">
        <v>257</v>
      </c>
      <c r="X678" s="151">
        <v>1900</v>
      </c>
      <c r="Y678" s="151">
        <v>487350</v>
      </c>
      <c r="Z678" s="151">
        <v>3</v>
      </c>
      <c r="AA678" s="151">
        <v>295</v>
      </c>
      <c r="AB678" s="151">
        <v>1860</v>
      </c>
      <c r="AC678" s="151">
        <v>548700</v>
      </c>
      <c r="AD678" s="151"/>
      <c r="AE678" s="151"/>
      <c r="AF678" s="151"/>
      <c r="AG678" s="151"/>
      <c r="AH678" s="151"/>
      <c r="AI678" s="151"/>
      <c r="AJ678" s="151"/>
      <c r="AK678" s="151"/>
      <c r="AL678" s="151"/>
      <c r="AM678" s="151"/>
      <c r="AN678" s="151"/>
      <c r="AO678" s="151"/>
    </row>
    <row r="679" spans="1:41" x14ac:dyDescent="0.2">
      <c r="A679" s="83">
        <v>37110</v>
      </c>
      <c r="B679" s="151"/>
      <c r="C679" s="151"/>
      <c r="D679" s="151"/>
      <c r="E679" s="151"/>
      <c r="F679" s="151">
        <v>1</v>
      </c>
      <c r="G679" s="151">
        <v>134</v>
      </c>
      <c r="H679" s="151">
        <v>1800</v>
      </c>
      <c r="I679" s="151">
        <v>241200</v>
      </c>
      <c r="J679" s="151">
        <v>5</v>
      </c>
      <c r="K679" s="151">
        <v>168</v>
      </c>
      <c r="L679" s="151">
        <v>1960</v>
      </c>
      <c r="M679" s="151">
        <v>329280</v>
      </c>
      <c r="N679" s="151">
        <v>40</v>
      </c>
      <c r="O679" s="151">
        <v>198</v>
      </c>
      <c r="P679" s="151">
        <v>1966</v>
      </c>
      <c r="Q679" s="151">
        <v>389492</v>
      </c>
      <c r="R679" s="151">
        <v>104</v>
      </c>
      <c r="S679" s="151">
        <v>233</v>
      </c>
      <c r="T679" s="151">
        <v>1950</v>
      </c>
      <c r="U679" s="151">
        <v>453700</v>
      </c>
      <c r="V679" s="151"/>
      <c r="W679" s="151"/>
      <c r="X679" s="151"/>
      <c r="Y679" s="151"/>
      <c r="Z679" s="151">
        <v>42</v>
      </c>
      <c r="AA679" s="151">
        <v>294</v>
      </c>
      <c r="AB679" s="151">
        <v>1984</v>
      </c>
      <c r="AC679" s="151">
        <v>582899</v>
      </c>
      <c r="AD679" s="151"/>
      <c r="AE679" s="151"/>
      <c r="AF679" s="151"/>
      <c r="AG679" s="151"/>
      <c r="AH679" s="151">
        <v>4</v>
      </c>
      <c r="AI679" s="151">
        <v>378</v>
      </c>
      <c r="AJ679" s="151">
        <v>1940</v>
      </c>
      <c r="AK679" s="151">
        <v>733320</v>
      </c>
      <c r="AL679" s="151"/>
      <c r="AM679" s="151"/>
      <c r="AN679" s="151"/>
      <c r="AO679" s="151"/>
    </row>
    <row r="680" spans="1:41" x14ac:dyDescent="0.2">
      <c r="A680" s="156">
        <v>37112</v>
      </c>
      <c r="B680" s="154"/>
      <c r="C680" s="154"/>
      <c r="D680" s="154"/>
      <c r="E680" s="154"/>
      <c r="F680" s="154">
        <v>30</v>
      </c>
      <c r="G680" s="154">
        <v>179</v>
      </c>
      <c r="H680" s="154">
        <v>2025</v>
      </c>
      <c r="I680" s="154">
        <v>361459</v>
      </c>
      <c r="J680" s="154">
        <v>36</v>
      </c>
      <c r="K680" s="154">
        <v>157</v>
      </c>
      <c r="L680" s="154">
        <v>2166</v>
      </c>
      <c r="M680" s="154">
        <v>338973</v>
      </c>
      <c r="N680" s="154">
        <v>20</v>
      </c>
      <c r="O680" s="154">
        <v>218</v>
      </c>
      <c r="P680" s="154">
        <v>1977</v>
      </c>
      <c r="Q680" s="154">
        <v>491138</v>
      </c>
      <c r="R680" s="154">
        <v>94</v>
      </c>
      <c r="S680" s="154">
        <v>232</v>
      </c>
      <c r="T680" s="154">
        <v>2068</v>
      </c>
      <c r="U680" s="154">
        <v>479708</v>
      </c>
      <c r="V680" s="154">
        <v>87</v>
      </c>
      <c r="W680" s="154">
        <v>263</v>
      </c>
      <c r="X680" s="154">
        <v>1855</v>
      </c>
      <c r="Y680" s="154">
        <v>491314</v>
      </c>
      <c r="Z680" s="154">
        <v>33</v>
      </c>
      <c r="AA680" s="154">
        <v>314</v>
      </c>
      <c r="AB680" s="154">
        <v>1836</v>
      </c>
      <c r="AC680" s="154">
        <v>575601</v>
      </c>
      <c r="AD680" s="154">
        <v>19</v>
      </c>
      <c r="AE680" s="154">
        <v>349</v>
      </c>
      <c r="AF680" s="154">
        <v>1840</v>
      </c>
      <c r="AG680" s="154">
        <v>641452</v>
      </c>
      <c r="AH680" s="154">
        <v>25</v>
      </c>
      <c r="AI680" s="154">
        <v>375</v>
      </c>
      <c r="AJ680" s="154">
        <v>1828</v>
      </c>
      <c r="AK680" s="154">
        <v>684964</v>
      </c>
      <c r="AL680" s="154"/>
      <c r="AM680" s="154"/>
      <c r="AN680" s="154"/>
      <c r="AO680" s="154"/>
    </row>
    <row r="681" spans="1:41" x14ac:dyDescent="0.2">
      <c r="A681" s="83">
        <v>37113</v>
      </c>
      <c r="B681" s="151">
        <v>7</v>
      </c>
      <c r="C681" s="151">
        <v>99</v>
      </c>
      <c r="D681" s="151">
        <v>2100</v>
      </c>
      <c r="E681" s="151">
        <v>208600</v>
      </c>
      <c r="F681" s="151"/>
      <c r="G681" s="151"/>
      <c r="H681" s="151"/>
      <c r="I681" s="151"/>
      <c r="J681" s="151">
        <v>47</v>
      </c>
      <c r="K681" s="151">
        <v>166</v>
      </c>
      <c r="L681" s="151">
        <v>1989</v>
      </c>
      <c r="M681" s="151">
        <v>330103</v>
      </c>
      <c r="N681" s="151">
        <v>48</v>
      </c>
      <c r="O681" s="151">
        <v>197</v>
      </c>
      <c r="P681" s="151">
        <v>1887</v>
      </c>
      <c r="Q681" s="151">
        <v>371044</v>
      </c>
      <c r="R681" s="151">
        <v>5</v>
      </c>
      <c r="S681" s="151">
        <v>230</v>
      </c>
      <c r="T681" s="151">
        <v>1970</v>
      </c>
      <c r="U681" s="151">
        <v>453100</v>
      </c>
      <c r="V681" s="151">
        <v>22</v>
      </c>
      <c r="W681" s="151">
        <v>266</v>
      </c>
      <c r="X681" s="151">
        <v>1895</v>
      </c>
      <c r="Y681" s="151">
        <v>504070</v>
      </c>
      <c r="Z681" s="151">
        <v>16</v>
      </c>
      <c r="AA681" s="151">
        <v>302</v>
      </c>
      <c r="AB681" s="151">
        <v>1950</v>
      </c>
      <c r="AC681" s="151">
        <v>587925</v>
      </c>
      <c r="AD681" s="151">
        <v>12</v>
      </c>
      <c r="AE681" s="151">
        <v>340</v>
      </c>
      <c r="AF681" s="151">
        <v>1990</v>
      </c>
      <c r="AG681" s="151">
        <v>676600</v>
      </c>
      <c r="AH681" s="151"/>
      <c r="AI681" s="151"/>
      <c r="AJ681" s="151"/>
      <c r="AK681" s="151"/>
      <c r="AL681" s="151"/>
      <c r="AM681" s="151"/>
      <c r="AN681" s="151"/>
      <c r="AO681" s="151"/>
    </row>
    <row r="682" spans="1:41" x14ac:dyDescent="0.2">
      <c r="A682" s="83">
        <v>37117</v>
      </c>
      <c r="B682" s="151">
        <v>6</v>
      </c>
      <c r="C682" s="151">
        <v>104</v>
      </c>
      <c r="D682" s="151">
        <v>2070</v>
      </c>
      <c r="E682" s="151">
        <v>215280</v>
      </c>
      <c r="F682" s="151">
        <v>5</v>
      </c>
      <c r="G682" s="151">
        <v>138</v>
      </c>
      <c r="H682" s="151">
        <v>2070</v>
      </c>
      <c r="I682" s="151">
        <v>285660</v>
      </c>
      <c r="J682" s="151">
        <v>14</v>
      </c>
      <c r="K682" s="151">
        <v>168</v>
      </c>
      <c r="L682" s="151">
        <v>2080</v>
      </c>
      <c r="M682" s="151">
        <v>349440</v>
      </c>
      <c r="N682" s="151">
        <v>42</v>
      </c>
      <c r="O682" s="151">
        <v>200</v>
      </c>
      <c r="P682" s="151">
        <v>2080</v>
      </c>
      <c r="Q682" s="151">
        <v>416000</v>
      </c>
      <c r="R682" s="151">
        <v>24</v>
      </c>
      <c r="S682" s="151">
        <v>234</v>
      </c>
      <c r="T682" s="151">
        <v>1970</v>
      </c>
      <c r="U682" s="151">
        <v>460980</v>
      </c>
      <c r="V682" s="151">
        <v>1</v>
      </c>
      <c r="W682" s="151">
        <v>272</v>
      </c>
      <c r="X682" s="151">
        <v>1840</v>
      </c>
      <c r="Y682" s="151">
        <v>500480</v>
      </c>
      <c r="Z682" s="151">
        <v>20</v>
      </c>
      <c r="AA682" s="151">
        <v>306</v>
      </c>
      <c r="AB682" s="151">
        <v>1940</v>
      </c>
      <c r="AC682" s="151">
        <v>593640</v>
      </c>
      <c r="AD682" s="151"/>
      <c r="AE682" s="151"/>
      <c r="AF682" s="151"/>
      <c r="AG682" s="151"/>
      <c r="AH682" s="151">
        <v>14</v>
      </c>
      <c r="AI682" s="151">
        <v>373</v>
      </c>
      <c r="AJ682" s="151">
        <v>1880</v>
      </c>
      <c r="AK682" s="151">
        <v>701240</v>
      </c>
      <c r="AL682" s="151"/>
      <c r="AM682" s="151"/>
      <c r="AN682" s="151"/>
      <c r="AO682" s="151"/>
    </row>
    <row r="683" spans="1:41" x14ac:dyDescent="0.2">
      <c r="A683" s="156">
        <v>37119</v>
      </c>
      <c r="B683" s="154">
        <v>4</v>
      </c>
      <c r="C683" s="154">
        <v>92</v>
      </c>
      <c r="D683" s="154">
        <v>2209</v>
      </c>
      <c r="E683" s="154">
        <v>202140</v>
      </c>
      <c r="F683" s="154">
        <v>23</v>
      </c>
      <c r="G683" s="154">
        <v>136</v>
      </c>
      <c r="H683" s="154">
        <v>2095</v>
      </c>
      <c r="I683" s="154">
        <v>284850</v>
      </c>
      <c r="J683" s="154">
        <v>94</v>
      </c>
      <c r="K683" s="154">
        <v>188</v>
      </c>
      <c r="L683" s="154">
        <v>2208</v>
      </c>
      <c r="M683" s="154">
        <v>415650</v>
      </c>
      <c r="N683" s="154">
        <v>77</v>
      </c>
      <c r="O683" s="154">
        <v>208</v>
      </c>
      <c r="P683" s="154">
        <v>2136</v>
      </c>
      <c r="Q683" s="154">
        <v>444072</v>
      </c>
      <c r="R683" s="154">
        <v>33</v>
      </c>
      <c r="S683" s="154">
        <v>234</v>
      </c>
      <c r="T683" s="154">
        <v>1938</v>
      </c>
      <c r="U683" s="154">
        <v>453224</v>
      </c>
      <c r="V683" s="154">
        <v>58</v>
      </c>
      <c r="W683" s="154">
        <v>275</v>
      </c>
      <c r="X683" s="154">
        <v>1894</v>
      </c>
      <c r="Y683" s="154">
        <v>521338</v>
      </c>
      <c r="Z683" s="154">
        <v>14</v>
      </c>
      <c r="AA683" s="154">
        <v>360</v>
      </c>
      <c r="AB683" s="154">
        <v>1860</v>
      </c>
      <c r="AC683" s="154">
        <v>670397</v>
      </c>
      <c r="AD683" s="154"/>
      <c r="AE683" s="154"/>
      <c r="AF683" s="154"/>
      <c r="AG683" s="154"/>
      <c r="AH683" s="154"/>
      <c r="AI683" s="154"/>
      <c r="AJ683" s="154"/>
      <c r="AK683" s="154"/>
      <c r="AL683" s="154"/>
      <c r="AM683" s="154"/>
      <c r="AN683" s="154"/>
      <c r="AO683" s="154"/>
    </row>
    <row r="684" spans="1:41" x14ac:dyDescent="0.2">
      <c r="A684" s="83">
        <v>37120</v>
      </c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>
        <v>6</v>
      </c>
      <c r="S684" s="151">
        <v>242</v>
      </c>
      <c r="T684" s="151">
        <v>1956</v>
      </c>
      <c r="U684" s="151">
        <v>330050</v>
      </c>
      <c r="V684" s="151">
        <v>52</v>
      </c>
      <c r="W684" s="151">
        <v>264</v>
      </c>
      <c r="X684" s="151">
        <v>1987</v>
      </c>
      <c r="Y684" s="151">
        <v>379855</v>
      </c>
      <c r="Z684" s="151">
        <v>10</v>
      </c>
      <c r="AA684" s="151">
        <v>283</v>
      </c>
      <c r="AB684" s="151">
        <v>1880</v>
      </c>
      <c r="AC684" s="151">
        <v>481436</v>
      </c>
      <c r="AD684" s="151">
        <v>13</v>
      </c>
      <c r="AE684" s="151">
        <v>340</v>
      </c>
      <c r="AF684" s="151">
        <v>1860</v>
      </c>
      <c r="AG684" s="151">
        <v>495380</v>
      </c>
      <c r="AH684" s="151">
        <v>18</v>
      </c>
      <c r="AI684" s="151">
        <v>161</v>
      </c>
      <c r="AJ684" s="151">
        <v>1850</v>
      </c>
      <c r="AK684" s="151">
        <v>526380</v>
      </c>
      <c r="AL684" s="151"/>
      <c r="AM684" s="151"/>
      <c r="AN684" s="151"/>
      <c r="AO684" s="151"/>
    </row>
    <row r="685" spans="1:41" x14ac:dyDescent="0.2">
      <c r="A685" s="83">
        <v>37124</v>
      </c>
      <c r="B685" s="151">
        <v>11</v>
      </c>
      <c r="C685" s="151">
        <v>137</v>
      </c>
      <c r="D685" s="151">
        <v>2250</v>
      </c>
      <c r="E685" s="151">
        <v>308250</v>
      </c>
      <c r="F685" s="151"/>
      <c r="G685" s="151"/>
      <c r="H685" s="151"/>
      <c r="I685" s="151"/>
      <c r="J685" s="151"/>
      <c r="K685" s="151"/>
      <c r="L685" s="151"/>
      <c r="M685" s="151"/>
      <c r="N685" s="151">
        <v>24</v>
      </c>
      <c r="O685" s="151">
        <v>210</v>
      </c>
      <c r="P685" s="151">
        <v>2027</v>
      </c>
      <c r="Q685" s="151">
        <v>424924</v>
      </c>
      <c r="R685" s="151">
        <v>24</v>
      </c>
      <c r="S685" s="151">
        <v>232</v>
      </c>
      <c r="T685" s="151">
        <v>1993</v>
      </c>
      <c r="U685" s="151">
        <v>467118</v>
      </c>
      <c r="V685" s="151"/>
      <c r="W685" s="151"/>
      <c r="X685" s="151"/>
      <c r="Y685" s="151"/>
      <c r="Z685" s="151">
        <v>3</v>
      </c>
      <c r="AA685" s="151">
        <v>291</v>
      </c>
      <c r="AB685" s="151">
        <v>1830</v>
      </c>
      <c r="AC685" s="151">
        <v>531615</v>
      </c>
      <c r="AD685" s="151">
        <v>31</v>
      </c>
      <c r="AE685" s="151">
        <v>330</v>
      </c>
      <c r="AF685" s="151">
        <v>1850</v>
      </c>
      <c r="AG685" s="151">
        <v>609575</v>
      </c>
      <c r="AH685" s="151"/>
      <c r="AI685" s="151"/>
      <c r="AJ685" s="151"/>
      <c r="AK685" s="151"/>
      <c r="AL685" s="151"/>
      <c r="AM685" s="151"/>
      <c r="AN685" s="151"/>
      <c r="AO685" s="151"/>
    </row>
    <row r="686" spans="1:41" x14ac:dyDescent="0.2">
      <c r="A686" s="156">
        <v>37126</v>
      </c>
      <c r="B686" s="154"/>
      <c r="C686" s="154"/>
      <c r="D686" s="154"/>
      <c r="E686" s="154"/>
      <c r="F686" s="154">
        <v>2</v>
      </c>
      <c r="G686" s="154">
        <v>109</v>
      </c>
      <c r="H686" s="154">
        <v>2230</v>
      </c>
      <c r="I686" s="154">
        <v>244110</v>
      </c>
      <c r="J686" s="154">
        <v>36</v>
      </c>
      <c r="K686" s="154">
        <v>158</v>
      </c>
      <c r="L686" s="154">
        <v>2209</v>
      </c>
      <c r="M686" s="154">
        <v>349188</v>
      </c>
      <c r="N686" s="154">
        <v>35</v>
      </c>
      <c r="O686" s="154">
        <v>193</v>
      </c>
      <c r="P686" s="154">
        <v>2034</v>
      </c>
      <c r="Q686" s="154">
        <v>392474</v>
      </c>
      <c r="R686" s="154">
        <v>66</v>
      </c>
      <c r="S686" s="154">
        <v>228</v>
      </c>
      <c r="T686" s="154">
        <v>2060</v>
      </c>
      <c r="U686" s="154">
        <v>469313</v>
      </c>
      <c r="V686" s="154">
        <v>38</v>
      </c>
      <c r="W686" s="154">
        <v>270</v>
      </c>
      <c r="X686" s="154">
        <v>1884</v>
      </c>
      <c r="Y686" s="154">
        <v>508490</v>
      </c>
      <c r="Z686" s="154">
        <v>92</v>
      </c>
      <c r="AA686" s="154">
        <v>319</v>
      </c>
      <c r="AB686" s="154">
        <v>1845</v>
      </c>
      <c r="AC686" s="154">
        <v>588807</v>
      </c>
      <c r="AD686" s="154"/>
      <c r="AE686" s="154"/>
      <c r="AF686" s="154"/>
      <c r="AG686" s="154"/>
      <c r="AH686" s="154">
        <v>14</v>
      </c>
      <c r="AI686" s="154">
        <v>394</v>
      </c>
      <c r="AJ686" s="154">
        <v>1950</v>
      </c>
      <c r="AK686" s="154">
        <v>768463</v>
      </c>
      <c r="AL686" s="154"/>
      <c r="AM686" s="154"/>
      <c r="AN686" s="154"/>
      <c r="AO686" s="154"/>
    </row>
    <row r="687" spans="1:41" x14ac:dyDescent="0.2">
      <c r="A687" s="83">
        <v>37127</v>
      </c>
      <c r="B687" s="151"/>
      <c r="C687" s="151"/>
      <c r="D687" s="151"/>
      <c r="E687" s="151"/>
      <c r="F687" s="151"/>
      <c r="G687" s="151"/>
      <c r="H687" s="151"/>
      <c r="I687" s="151"/>
      <c r="J687" s="151">
        <v>14</v>
      </c>
      <c r="K687" s="151">
        <v>170</v>
      </c>
      <c r="L687" s="151">
        <v>2030</v>
      </c>
      <c r="M687" s="151">
        <v>345100</v>
      </c>
      <c r="N687" s="151">
        <v>71</v>
      </c>
      <c r="O687" s="151">
        <v>201</v>
      </c>
      <c r="P687" s="151">
        <v>1983</v>
      </c>
      <c r="Q687" s="151">
        <v>398271</v>
      </c>
      <c r="R687" s="151">
        <v>49</v>
      </c>
      <c r="S687" s="151">
        <v>230</v>
      </c>
      <c r="T687" s="151">
        <v>1930</v>
      </c>
      <c r="U687" s="151">
        <v>444543</v>
      </c>
      <c r="V687" s="151">
        <v>6</v>
      </c>
      <c r="W687" s="151">
        <v>274</v>
      </c>
      <c r="X687" s="151">
        <v>1780</v>
      </c>
      <c r="Y687" s="151">
        <v>487720</v>
      </c>
      <c r="Z687" s="151">
        <v>18</v>
      </c>
      <c r="AA687" s="151">
        <v>291</v>
      </c>
      <c r="AB687" s="151">
        <v>1860</v>
      </c>
      <c r="AC687" s="151">
        <v>541725</v>
      </c>
      <c r="AD687" s="151">
        <v>18</v>
      </c>
      <c r="AE687" s="151">
        <v>351</v>
      </c>
      <c r="AF687" s="151">
        <v>1800</v>
      </c>
      <c r="AG687" s="151">
        <v>631800</v>
      </c>
      <c r="AH687" s="151"/>
      <c r="AI687" s="151"/>
      <c r="AJ687" s="151"/>
      <c r="AK687" s="151"/>
      <c r="AL687" s="151"/>
      <c r="AM687" s="151"/>
      <c r="AN687" s="151"/>
      <c r="AO687" s="151"/>
    </row>
    <row r="688" spans="1:41" x14ac:dyDescent="0.2">
      <c r="A688" s="83">
        <v>37131</v>
      </c>
      <c r="B688" s="151"/>
      <c r="C688" s="151"/>
      <c r="D688" s="151"/>
      <c r="E688" s="151"/>
      <c r="F688" s="151">
        <v>7</v>
      </c>
      <c r="G688" s="151">
        <v>135</v>
      </c>
      <c r="H688" s="151">
        <v>2350</v>
      </c>
      <c r="I688" s="151">
        <v>317250</v>
      </c>
      <c r="J688" s="151">
        <v>25</v>
      </c>
      <c r="K688" s="151">
        <v>164</v>
      </c>
      <c r="L688" s="151">
        <v>2100</v>
      </c>
      <c r="M688" s="151">
        <v>343350</v>
      </c>
      <c r="N688" s="151">
        <v>24</v>
      </c>
      <c r="O688" s="151">
        <v>208</v>
      </c>
      <c r="P688" s="151">
        <v>1940</v>
      </c>
      <c r="Q688" s="151">
        <v>404296</v>
      </c>
      <c r="R688" s="151">
        <v>36</v>
      </c>
      <c r="S688" s="151">
        <v>228</v>
      </c>
      <c r="T688" s="151">
        <v>2092</v>
      </c>
      <c r="U688" s="151">
        <v>476558</v>
      </c>
      <c r="V688" s="151">
        <v>29</v>
      </c>
      <c r="W688" s="151">
        <v>257</v>
      </c>
      <c r="X688" s="151">
        <v>2080</v>
      </c>
      <c r="Y688" s="151">
        <v>533520</v>
      </c>
      <c r="Z688" s="151">
        <v>13</v>
      </c>
      <c r="AA688" s="151">
        <v>316</v>
      </c>
      <c r="AB688" s="151">
        <v>1920</v>
      </c>
      <c r="AC688" s="151">
        <v>606720</v>
      </c>
      <c r="AD688" s="151">
        <v>8</v>
      </c>
      <c r="AE688" s="151">
        <v>323</v>
      </c>
      <c r="AF688" s="151">
        <v>1810</v>
      </c>
      <c r="AG688" s="151">
        <v>584630</v>
      </c>
      <c r="AH688" s="151"/>
      <c r="AI688" s="151"/>
      <c r="AJ688" s="151"/>
      <c r="AK688" s="151"/>
      <c r="AL688" s="151"/>
      <c r="AM688" s="151"/>
      <c r="AN688" s="151"/>
      <c r="AO688" s="151"/>
    </row>
    <row r="689" spans="1:41" x14ac:dyDescent="0.2">
      <c r="A689" s="156">
        <v>37133</v>
      </c>
      <c r="B689" s="154">
        <v>4</v>
      </c>
      <c r="C689" s="154">
        <v>94</v>
      </c>
      <c r="D689" s="154">
        <v>2110</v>
      </c>
      <c r="E689" s="154">
        <v>198900</v>
      </c>
      <c r="F689" s="154">
        <v>66</v>
      </c>
      <c r="G689" s="154">
        <v>118</v>
      </c>
      <c r="H689" s="154">
        <v>2137</v>
      </c>
      <c r="I689" s="154">
        <v>252889</v>
      </c>
      <c r="J689" s="154">
        <v>16</v>
      </c>
      <c r="K689" s="154">
        <v>178</v>
      </c>
      <c r="L689" s="154">
        <v>2176</v>
      </c>
      <c r="M689" s="154">
        <v>386458</v>
      </c>
      <c r="N689" s="154">
        <v>38</v>
      </c>
      <c r="O689" s="154">
        <v>196</v>
      </c>
      <c r="P689" s="154">
        <v>2003</v>
      </c>
      <c r="Q689" s="154">
        <v>392059</v>
      </c>
      <c r="R689" s="154">
        <v>61</v>
      </c>
      <c r="S689" s="154">
        <v>228</v>
      </c>
      <c r="T689" s="154">
        <v>2029</v>
      </c>
      <c r="U689" s="154">
        <v>462547</v>
      </c>
      <c r="V689" s="154">
        <v>62</v>
      </c>
      <c r="W689" s="154">
        <v>283</v>
      </c>
      <c r="X689" s="154">
        <v>2021</v>
      </c>
      <c r="Y689" s="154">
        <v>572849</v>
      </c>
      <c r="Z689" s="154">
        <v>59</v>
      </c>
      <c r="AA689" s="154">
        <v>324</v>
      </c>
      <c r="AB689" s="154">
        <v>1858</v>
      </c>
      <c r="AC689" s="154">
        <v>602217</v>
      </c>
      <c r="AD689" s="154"/>
      <c r="AE689" s="154"/>
      <c r="AF689" s="154"/>
      <c r="AG689" s="154"/>
      <c r="AH689" s="154"/>
      <c r="AI689" s="154"/>
      <c r="AJ689" s="154"/>
      <c r="AK689" s="154"/>
      <c r="AL689" s="154"/>
      <c r="AM689" s="154"/>
      <c r="AN689" s="154"/>
      <c r="AO689" s="154"/>
    </row>
    <row r="690" spans="1:41" x14ac:dyDescent="0.2">
      <c r="A690" s="156">
        <v>37134</v>
      </c>
      <c r="B690" s="151"/>
      <c r="C690" s="151"/>
      <c r="D690" s="151"/>
      <c r="E690" s="151"/>
      <c r="F690" s="151">
        <v>3</v>
      </c>
      <c r="G690" s="151">
        <v>145</v>
      </c>
      <c r="H690" s="151">
        <v>1960</v>
      </c>
      <c r="I690" s="151">
        <v>284200</v>
      </c>
      <c r="J690" s="151"/>
      <c r="K690" s="151"/>
      <c r="L690" s="151"/>
      <c r="M690" s="151"/>
      <c r="N690" s="151">
        <v>10</v>
      </c>
      <c r="O690" s="151">
        <v>207</v>
      </c>
      <c r="P690" s="151">
        <v>1950</v>
      </c>
      <c r="Q690" s="151">
        <v>403650</v>
      </c>
      <c r="R690" s="151">
        <v>2</v>
      </c>
      <c r="S690" s="151">
        <v>223</v>
      </c>
      <c r="T690" s="151">
        <v>1820</v>
      </c>
      <c r="U690" s="151">
        <v>405860</v>
      </c>
      <c r="V690" s="151">
        <v>2</v>
      </c>
      <c r="W690" s="151">
        <v>255</v>
      </c>
      <c r="X690" s="151">
        <v>1940</v>
      </c>
      <c r="Y690" s="151">
        <v>494700</v>
      </c>
      <c r="Z690" s="151">
        <v>25</v>
      </c>
      <c r="AA690" s="151">
        <v>300</v>
      </c>
      <c r="AB690" s="151">
        <v>2000</v>
      </c>
      <c r="AC690" s="151">
        <v>599000</v>
      </c>
      <c r="AD690" s="151">
        <v>1</v>
      </c>
      <c r="AE690" s="151">
        <v>342</v>
      </c>
      <c r="AF690" s="151">
        <v>1880</v>
      </c>
      <c r="AG690" s="151">
        <v>642960</v>
      </c>
      <c r="AH690" s="151">
        <v>21</v>
      </c>
      <c r="AI690" s="151">
        <v>370</v>
      </c>
      <c r="AJ690" s="151">
        <v>1940</v>
      </c>
      <c r="AK690" s="151">
        <v>716830</v>
      </c>
      <c r="AL690" s="151"/>
      <c r="AM690" s="151"/>
      <c r="AN690" s="151"/>
      <c r="AO690" s="151"/>
    </row>
    <row r="691" spans="1:41" x14ac:dyDescent="0.2">
      <c r="A691" s="156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I691" s="151"/>
      <c r="AJ691" s="151"/>
      <c r="AK691" s="151"/>
      <c r="AL691" s="151"/>
      <c r="AM691" s="151"/>
      <c r="AN691" s="151"/>
      <c r="AO691" s="151"/>
    </row>
    <row r="692" spans="1:41" x14ac:dyDescent="0.2">
      <c r="A692" s="83">
        <v>37138</v>
      </c>
      <c r="B692" s="151">
        <v>1</v>
      </c>
      <c r="C692" s="151">
        <v>100</v>
      </c>
      <c r="D692" s="151">
        <v>2300</v>
      </c>
      <c r="E692" s="151">
        <v>230000</v>
      </c>
      <c r="F692" s="151">
        <v>11</v>
      </c>
      <c r="G692" s="151">
        <v>140</v>
      </c>
      <c r="H692" s="151">
        <v>2100</v>
      </c>
      <c r="I692" s="151">
        <v>294000</v>
      </c>
      <c r="J692" s="151">
        <v>19</v>
      </c>
      <c r="K692" s="151">
        <v>157</v>
      </c>
      <c r="L692" s="151">
        <v>1993</v>
      </c>
      <c r="M692" s="151">
        <v>312244</v>
      </c>
      <c r="N692" s="151">
        <v>49</v>
      </c>
      <c r="O692" s="151">
        <v>194</v>
      </c>
      <c r="P692" s="151">
        <v>2008</v>
      </c>
      <c r="Q692" s="151">
        <v>389552</v>
      </c>
      <c r="R692" s="151">
        <v>25</v>
      </c>
      <c r="S692" s="151">
        <v>204</v>
      </c>
      <c r="T692" s="151">
        <v>1980</v>
      </c>
      <c r="U692" s="151">
        <v>404415</v>
      </c>
      <c r="V692" s="151">
        <v>2</v>
      </c>
      <c r="W692" s="151">
        <v>277</v>
      </c>
      <c r="X692" s="151">
        <v>1960</v>
      </c>
      <c r="Y692" s="151">
        <v>542920</v>
      </c>
      <c r="Z692" s="151">
        <v>21</v>
      </c>
      <c r="AA692" s="151">
        <v>298</v>
      </c>
      <c r="AB692" s="151">
        <v>1930</v>
      </c>
      <c r="AC692" s="151">
        <v>575140</v>
      </c>
      <c r="AD692" s="151">
        <v>12</v>
      </c>
      <c r="AE692" s="151">
        <v>330</v>
      </c>
      <c r="AF692" s="151">
        <v>1980</v>
      </c>
      <c r="AG692" s="151">
        <v>653400</v>
      </c>
      <c r="AH692" s="151"/>
      <c r="AI692" s="151"/>
      <c r="AJ692" s="151"/>
      <c r="AK692" s="151"/>
      <c r="AL692" s="151"/>
      <c r="AM692" s="151"/>
      <c r="AN692" s="151"/>
      <c r="AO692" s="151"/>
    </row>
    <row r="693" spans="1:41" x14ac:dyDescent="0.2">
      <c r="A693" s="156">
        <v>37140</v>
      </c>
      <c r="B693" s="154"/>
      <c r="C693" s="154"/>
      <c r="D693" s="154"/>
      <c r="E693" s="154"/>
      <c r="F693" s="154">
        <v>53</v>
      </c>
      <c r="G693" s="154">
        <v>126</v>
      </c>
      <c r="H693" s="154">
        <v>2464</v>
      </c>
      <c r="I693" s="154">
        <v>309481</v>
      </c>
      <c r="J693" s="154">
        <v>104</v>
      </c>
      <c r="K693" s="154">
        <v>162</v>
      </c>
      <c r="L693" s="154">
        <v>2151</v>
      </c>
      <c r="M693" s="154">
        <v>348350</v>
      </c>
      <c r="N693" s="154">
        <v>52</v>
      </c>
      <c r="O693" s="154">
        <v>195</v>
      </c>
      <c r="P693" s="154">
        <v>2098</v>
      </c>
      <c r="Q693" s="154">
        <v>408931</v>
      </c>
      <c r="R693" s="154">
        <v>56</v>
      </c>
      <c r="S693" s="154">
        <v>235</v>
      </c>
      <c r="T693" s="154">
        <v>2055</v>
      </c>
      <c r="U693" s="154">
        <v>482665</v>
      </c>
      <c r="V693" s="154">
        <v>88</v>
      </c>
      <c r="W693" s="154">
        <v>278</v>
      </c>
      <c r="X693" s="154">
        <v>1983</v>
      </c>
      <c r="Y693" s="154">
        <v>550588</v>
      </c>
      <c r="Z693" s="154">
        <v>41</v>
      </c>
      <c r="AA693" s="154">
        <v>329</v>
      </c>
      <c r="AB693" s="154">
        <v>1750</v>
      </c>
      <c r="AC693" s="154">
        <v>575560</v>
      </c>
      <c r="AD693" s="154">
        <v>2</v>
      </c>
      <c r="AE693" s="154">
        <v>262</v>
      </c>
      <c r="AF693" s="154">
        <v>1800</v>
      </c>
      <c r="AG693" s="154">
        <v>650700</v>
      </c>
      <c r="AH693" s="154">
        <v>25</v>
      </c>
      <c r="AI693" s="154">
        <v>406</v>
      </c>
      <c r="AJ693" s="154">
        <v>1809</v>
      </c>
      <c r="AK693" s="154">
        <v>734486</v>
      </c>
      <c r="AL693" s="154"/>
      <c r="AM693" s="154"/>
      <c r="AN693" s="154"/>
      <c r="AO693" s="154"/>
    </row>
    <row r="694" spans="1:41" x14ac:dyDescent="0.2">
      <c r="A694" s="83">
        <v>37141</v>
      </c>
      <c r="B694" s="151">
        <v>3</v>
      </c>
      <c r="C694" s="151">
        <v>82</v>
      </c>
      <c r="D694" s="151">
        <v>2200</v>
      </c>
      <c r="E694" s="151">
        <v>180400</v>
      </c>
      <c r="F694" s="151"/>
      <c r="G694" s="151"/>
      <c r="H694" s="151"/>
      <c r="I694" s="151"/>
      <c r="J694" s="151">
        <v>3</v>
      </c>
      <c r="K694" s="151">
        <v>156</v>
      </c>
      <c r="L694" s="151">
        <v>1840</v>
      </c>
      <c r="M694" s="151">
        <v>287040</v>
      </c>
      <c r="N694" s="151">
        <v>13</v>
      </c>
      <c r="O694" s="151">
        <v>201</v>
      </c>
      <c r="P694" s="151">
        <v>2000</v>
      </c>
      <c r="Q694" s="151">
        <v>402000</v>
      </c>
      <c r="R694" s="151">
        <v>11</v>
      </c>
      <c r="S694" s="151">
        <v>233</v>
      </c>
      <c r="T694" s="151">
        <v>2040</v>
      </c>
      <c r="U694" s="151">
        <v>475320</v>
      </c>
      <c r="V694" s="151">
        <v>18</v>
      </c>
      <c r="W694" s="151">
        <v>253</v>
      </c>
      <c r="X694" s="151">
        <v>1980</v>
      </c>
      <c r="Y694" s="151">
        <v>500940</v>
      </c>
      <c r="Z694" s="151">
        <v>26</v>
      </c>
      <c r="AA694" s="151">
        <v>296</v>
      </c>
      <c r="AB694" s="151">
        <v>1840</v>
      </c>
      <c r="AC694" s="151">
        <v>544640</v>
      </c>
      <c r="AD694" s="151"/>
      <c r="AE694" s="151"/>
      <c r="AF694" s="151"/>
      <c r="AG694" s="151"/>
      <c r="AH694" s="151"/>
      <c r="AI694" s="151"/>
      <c r="AJ694" s="151"/>
      <c r="AK694" s="151"/>
      <c r="AL694" s="151"/>
      <c r="AM694" s="151"/>
      <c r="AN694" s="151"/>
      <c r="AO694" s="151"/>
    </row>
    <row r="695" spans="1:41" x14ac:dyDescent="0.2">
      <c r="A695" s="83">
        <v>37145</v>
      </c>
      <c r="B695" s="151"/>
      <c r="C695" s="151"/>
      <c r="D695" s="151"/>
      <c r="E695" s="151"/>
      <c r="F695" s="151"/>
      <c r="G695" s="151"/>
      <c r="H695" s="151"/>
      <c r="I695" s="151"/>
      <c r="J695" s="151">
        <v>26</v>
      </c>
      <c r="K695" s="151">
        <v>162</v>
      </c>
      <c r="L695" s="151">
        <v>2058</v>
      </c>
      <c r="M695" s="151">
        <v>333829</v>
      </c>
      <c r="N695" s="151">
        <v>57</v>
      </c>
      <c r="O695" s="151">
        <v>198</v>
      </c>
      <c r="P695" s="151">
        <v>2009</v>
      </c>
      <c r="Q695" s="151">
        <v>397123</v>
      </c>
      <c r="R695" s="151">
        <v>37</v>
      </c>
      <c r="S695" s="151">
        <v>235</v>
      </c>
      <c r="T695" s="151">
        <v>1970</v>
      </c>
      <c r="U695" s="151">
        <v>462622</v>
      </c>
      <c r="V695" s="151">
        <v>33</v>
      </c>
      <c r="W695" s="151">
        <v>269</v>
      </c>
      <c r="X695" s="151">
        <v>1960</v>
      </c>
      <c r="Y695" s="151">
        <v>527240</v>
      </c>
      <c r="Z695" s="151">
        <v>61</v>
      </c>
      <c r="AA695" s="151">
        <v>303</v>
      </c>
      <c r="AB695" s="151">
        <v>1911</v>
      </c>
      <c r="AC695" s="151">
        <v>579982</v>
      </c>
      <c r="AD695" s="151"/>
      <c r="AE695" s="151"/>
      <c r="AF695" s="151"/>
      <c r="AG695" s="151"/>
      <c r="AH695" s="151">
        <v>3</v>
      </c>
      <c r="AI695" s="151">
        <v>320</v>
      </c>
      <c r="AJ695" s="151">
        <v>1780</v>
      </c>
      <c r="AK695" s="151">
        <v>569600</v>
      </c>
      <c r="AL695" s="151"/>
      <c r="AM695" s="151"/>
      <c r="AN695" s="151"/>
      <c r="AO695" s="151"/>
    </row>
    <row r="696" spans="1:41" x14ac:dyDescent="0.2">
      <c r="A696" s="156">
        <v>37147</v>
      </c>
      <c r="B696" s="154"/>
      <c r="C696" s="154"/>
      <c r="D696" s="154"/>
      <c r="E696" s="154"/>
      <c r="F696" s="154">
        <v>7</v>
      </c>
      <c r="G696" s="154">
        <v>115</v>
      </c>
      <c r="H696" s="154">
        <v>2471</v>
      </c>
      <c r="I696" s="154">
        <v>284480</v>
      </c>
      <c r="J696" s="154">
        <v>31</v>
      </c>
      <c r="K696" s="154">
        <v>170</v>
      </c>
      <c r="L696" s="154">
        <v>2188</v>
      </c>
      <c r="M696" s="154">
        <v>372228</v>
      </c>
      <c r="N696" s="154">
        <v>52</v>
      </c>
      <c r="O696" s="154">
        <v>197</v>
      </c>
      <c r="P696" s="154">
        <v>2089</v>
      </c>
      <c r="Q696" s="154">
        <v>411757</v>
      </c>
      <c r="R696" s="154">
        <v>36</v>
      </c>
      <c r="S696" s="154">
        <v>227</v>
      </c>
      <c r="T696" s="154">
        <v>2066</v>
      </c>
      <c r="U696" s="154">
        <v>469552</v>
      </c>
      <c r="V696" s="154">
        <v>76</v>
      </c>
      <c r="W696" s="154">
        <v>285</v>
      </c>
      <c r="X696" s="154">
        <v>1928</v>
      </c>
      <c r="Y696" s="154">
        <v>549766</v>
      </c>
      <c r="Z696" s="154">
        <v>28</v>
      </c>
      <c r="AA696" s="154">
        <v>320</v>
      </c>
      <c r="AB696" s="154">
        <v>1826</v>
      </c>
      <c r="AC696" s="154">
        <v>584416</v>
      </c>
      <c r="AD696" s="154"/>
      <c r="AE696" s="154"/>
      <c r="AF696" s="154"/>
      <c r="AG696" s="154"/>
      <c r="AH696" s="154">
        <v>17</v>
      </c>
      <c r="AI696" s="154">
        <v>495</v>
      </c>
      <c r="AJ696" s="154">
        <v>1930</v>
      </c>
      <c r="AK696" s="154">
        <v>955259</v>
      </c>
      <c r="AL696" s="154"/>
      <c r="AM696" s="154"/>
      <c r="AN696" s="154"/>
      <c r="AO696" s="154"/>
    </row>
    <row r="697" spans="1:41" x14ac:dyDescent="0.2">
      <c r="A697" s="83">
        <v>37148</v>
      </c>
      <c r="B697" s="151"/>
      <c r="C697" s="151"/>
      <c r="D697" s="151"/>
      <c r="E697" s="151"/>
      <c r="F697" s="151">
        <v>1</v>
      </c>
      <c r="G697" s="151">
        <v>140</v>
      </c>
      <c r="H697" s="151">
        <v>2250</v>
      </c>
      <c r="I697" s="151">
        <v>315000</v>
      </c>
      <c r="J697" s="151">
        <v>9</v>
      </c>
      <c r="K697" s="151">
        <v>150</v>
      </c>
      <c r="L697" s="151">
        <v>2100</v>
      </c>
      <c r="M697" s="151">
        <v>315000</v>
      </c>
      <c r="N697" s="151">
        <v>21</v>
      </c>
      <c r="O697" s="151">
        <v>209</v>
      </c>
      <c r="P697" s="151">
        <v>2080</v>
      </c>
      <c r="Q697" s="151">
        <v>434027</v>
      </c>
      <c r="R697" s="151">
        <v>4</v>
      </c>
      <c r="S697" s="151">
        <v>225</v>
      </c>
      <c r="T697" s="151">
        <v>2067</v>
      </c>
      <c r="U697" s="151">
        <v>465000</v>
      </c>
      <c r="V697" s="151"/>
      <c r="W697" s="151"/>
      <c r="X697" s="151"/>
      <c r="Y697" s="151"/>
      <c r="Z697" s="151">
        <v>33</v>
      </c>
      <c r="AA697" s="151">
        <v>303</v>
      </c>
      <c r="AB697" s="151">
        <v>2149</v>
      </c>
      <c r="AC697" s="151">
        <v>651533</v>
      </c>
      <c r="AD697" s="151"/>
      <c r="AE697" s="151"/>
      <c r="AF697" s="151"/>
      <c r="AG697" s="151"/>
      <c r="AH697" s="151"/>
      <c r="AI697" s="151"/>
      <c r="AJ697" s="151"/>
      <c r="AK697" s="151"/>
      <c r="AL697" s="151"/>
      <c r="AM697" s="151"/>
      <c r="AN697" s="151"/>
      <c r="AO697" s="151"/>
    </row>
    <row r="698" spans="1:41" x14ac:dyDescent="0.2">
      <c r="A698" s="83">
        <v>37152</v>
      </c>
      <c r="B698" s="151">
        <v>1</v>
      </c>
      <c r="C698" s="151">
        <v>118</v>
      </c>
      <c r="D698" s="151">
        <v>2050</v>
      </c>
      <c r="E698" s="151">
        <v>241900</v>
      </c>
      <c r="F698" s="151">
        <v>7</v>
      </c>
      <c r="G698" s="151">
        <v>132</v>
      </c>
      <c r="H698" s="151">
        <v>2070</v>
      </c>
      <c r="I698" s="151">
        <v>272205</v>
      </c>
      <c r="J698" s="151">
        <v>6</v>
      </c>
      <c r="K698" s="151">
        <v>169</v>
      </c>
      <c r="L698" s="151">
        <v>1970</v>
      </c>
      <c r="M698" s="151">
        <v>332930</v>
      </c>
      <c r="N698" s="151">
        <v>17</v>
      </c>
      <c r="O698" s="151">
        <v>192</v>
      </c>
      <c r="P698" s="151">
        <v>1920</v>
      </c>
      <c r="Q698" s="151">
        <v>368640</v>
      </c>
      <c r="R698" s="151">
        <v>21</v>
      </c>
      <c r="S698" s="151">
        <v>234</v>
      </c>
      <c r="T698" s="151">
        <v>1880</v>
      </c>
      <c r="U698" s="151">
        <v>439544</v>
      </c>
      <c r="V698" s="151">
        <v>23</v>
      </c>
      <c r="W698" s="151">
        <v>261</v>
      </c>
      <c r="X698" s="151">
        <v>1893</v>
      </c>
      <c r="Y698" s="151">
        <v>493529</v>
      </c>
      <c r="Z698" s="151">
        <v>72</v>
      </c>
      <c r="AA698" s="151">
        <v>305</v>
      </c>
      <c r="AB698" s="151">
        <v>1851</v>
      </c>
      <c r="AC698" s="151">
        <v>564168</v>
      </c>
      <c r="AD698" s="151"/>
      <c r="AE698" s="151"/>
      <c r="AF698" s="151"/>
      <c r="AG698" s="151"/>
      <c r="AH698" s="151"/>
      <c r="AI698" s="151"/>
      <c r="AJ698" s="151"/>
      <c r="AK698" s="151"/>
      <c r="AL698" s="151"/>
      <c r="AM698" s="151"/>
      <c r="AN698" s="151"/>
      <c r="AO698" s="151"/>
    </row>
    <row r="699" spans="1:41" x14ac:dyDescent="0.2">
      <c r="A699" s="156">
        <v>37154</v>
      </c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  <c r="AA699" s="154"/>
      <c r="AB699" s="154"/>
      <c r="AC699" s="154"/>
      <c r="AD699" s="154"/>
      <c r="AE699" s="154"/>
      <c r="AF699" s="154"/>
      <c r="AG699" s="154"/>
      <c r="AH699" s="154"/>
      <c r="AI699" s="154"/>
      <c r="AJ699" s="154"/>
      <c r="AK699" s="154"/>
      <c r="AL699" s="154"/>
      <c r="AM699" s="154"/>
      <c r="AN699" s="154"/>
      <c r="AO699" s="154"/>
    </row>
    <row r="700" spans="1:41" x14ac:dyDescent="0.2">
      <c r="A700" s="83">
        <v>37155</v>
      </c>
      <c r="B700" s="151">
        <v>2</v>
      </c>
      <c r="C700" s="151">
        <v>82</v>
      </c>
      <c r="D700" s="151">
        <v>2300</v>
      </c>
      <c r="E700" s="151">
        <v>188600</v>
      </c>
      <c r="F700" s="151">
        <v>21</v>
      </c>
      <c r="G700" s="151">
        <v>138</v>
      </c>
      <c r="H700" s="151">
        <v>2145</v>
      </c>
      <c r="I700" s="151">
        <v>294938</v>
      </c>
      <c r="J700" s="151">
        <v>52</v>
      </c>
      <c r="K700" s="151">
        <v>165</v>
      </c>
      <c r="L700" s="151">
        <v>2043</v>
      </c>
      <c r="M700" s="151">
        <v>336502</v>
      </c>
      <c r="N700" s="151">
        <v>72</v>
      </c>
      <c r="O700" s="151">
        <v>199</v>
      </c>
      <c r="P700" s="151">
        <v>1934</v>
      </c>
      <c r="Q700" s="151">
        <v>385476</v>
      </c>
      <c r="R700" s="151">
        <v>21</v>
      </c>
      <c r="S700" s="151">
        <v>234</v>
      </c>
      <c r="T700" s="151">
        <v>2042</v>
      </c>
      <c r="U700" s="151">
        <v>478236</v>
      </c>
      <c r="V700" s="151">
        <v>9</v>
      </c>
      <c r="W700" s="151">
        <v>258</v>
      </c>
      <c r="X700" s="151">
        <v>1920</v>
      </c>
      <c r="Y700" s="151">
        <v>494400</v>
      </c>
      <c r="Z700" s="151">
        <v>26</v>
      </c>
      <c r="AA700" s="151">
        <v>295</v>
      </c>
      <c r="AB700" s="151">
        <v>1860</v>
      </c>
      <c r="AC700" s="151">
        <v>548235</v>
      </c>
      <c r="AD700" s="151">
        <v>1</v>
      </c>
      <c r="AE700" s="151">
        <v>332</v>
      </c>
      <c r="AF700" s="151">
        <v>1840</v>
      </c>
      <c r="AG700" s="151">
        <v>610880</v>
      </c>
      <c r="AH700" s="151">
        <v>3</v>
      </c>
      <c r="AI700" s="151">
        <v>385</v>
      </c>
      <c r="AJ700" s="151">
        <v>1850</v>
      </c>
      <c r="AK700" s="151">
        <v>712250</v>
      </c>
      <c r="AL700" s="151"/>
      <c r="AM700" s="151"/>
      <c r="AN700" s="151"/>
      <c r="AO700" s="151"/>
    </row>
    <row r="701" spans="1:41" x14ac:dyDescent="0.2">
      <c r="A701" s="83">
        <v>37159</v>
      </c>
      <c r="B701" s="151"/>
      <c r="C701" s="151"/>
      <c r="D701" s="151"/>
      <c r="E701" s="151"/>
      <c r="F701" s="151">
        <v>1</v>
      </c>
      <c r="G701" s="151">
        <v>138</v>
      </c>
      <c r="H701" s="151">
        <v>1980</v>
      </c>
      <c r="I701" s="151">
        <v>273240</v>
      </c>
      <c r="J701" s="151">
        <v>53</v>
      </c>
      <c r="K701" s="151">
        <v>163</v>
      </c>
      <c r="L701" s="151">
        <v>2080</v>
      </c>
      <c r="M701" s="151">
        <v>339040</v>
      </c>
      <c r="N701" s="151">
        <v>25</v>
      </c>
      <c r="O701" s="151">
        <v>228</v>
      </c>
      <c r="P701" s="151">
        <v>2005</v>
      </c>
      <c r="Q701" s="151">
        <v>456039</v>
      </c>
      <c r="R701" s="151">
        <v>46</v>
      </c>
      <c r="S701" s="151">
        <v>278</v>
      </c>
      <c r="T701" s="151">
        <v>1960</v>
      </c>
      <c r="U701" s="151">
        <v>543900</v>
      </c>
      <c r="V701" s="151">
        <v>17</v>
      </c>
      <c r="W701" s="151">
        <v>312</v>
      </c>
      <c r="X701" s="151">
        <v>1887</v>
      </c>
      <c r="Y701" s="151">
        <v>589269</v>
      </c>
      <c r="Z701" s="151"/>
      <c r="AA701" s="151"/>
      <c r="AB701" s="151"/>
      <c r="AC701" s="151"/>
      <c r="AD701" s="151">
        <v>7</v>
      </c>
      <c r="AE701" s="151">
        <v>368</v>
      </c>
      <c r="AF701" s="151">
        <v>1940</v>
      </c>
      <c r="AG701" s="151">
        <v>713920</v>
      </c>
      <c r="AH701" s="151"/>
      <c r="AI701" s="151"/>
      <c r="AJ701" s="151"/>
      <c r="AK701" s="151"/>
      <c r="AL701" s="151"/>
      <c r="AM701" s="151"/>
      <c r="AN701" s="151"/>
      <c r="AO701" s="151"/>
    </row>
    <row r="702" spans="1:41" x14ac:dyDescent="0.2">
      <c r="A702" s="156">
        <v>37161</v>
      </c>
      <c r="B702" s="154"/>
      <c r="C702" s="154"/>
      <c r="D702" s="154"/>
      <c r="E702" s="154"/>
      <c r="F702" s="154">
        <v>39</v>
      </c>
      <c r="G702" s="154">
        <v>131</v>
      </c>
      <c r="H702" s="154">
        <v>2464</v>
      </c>
      <c r="I702" s="154">
        <v>322276</v>
      </c>
      <c r="J702" s="154">
        <v>24</v>
      </c>
      <c r="K702" s="154">
        <v>167</v>
      </c>
      <c r="L702" s="154">
        <v>2204</v>
      </c>
      <c r="M702" s="154">
        <v>368243</v>
      </c>
      <c r="N702" s="154">
        <v>128</v>
      </c>
      <c r="O702" s="154">
        <v>206</v>
      </c>
      <c r="P702" s="154">
        <v>2203</v>
      </c>
      <c r="Q702" s="154">
        <v>452862</v>
      </c>
      <c r="R702" s="154">
        <v>12</v>
      </c>
      <c r="S702" s="154">
        <v>222</v>
      </c>
      <c r="T702" s="154">
        <v>2160</v>
      </c>
      <c r="U702" s="154">
        <v>478620</v>
      </c>
      <c r="V702" s="154">
        <v>99</v>
      </c>
      <c r="W702" s="154">
        <v>275</v>
      </c>
      <c r="X702" s="154">
        <v>2076</v>
      </c>
      <c r="Y702" s="154">
        <v>570647</v>
      </c>
      <c r="Z702" s="154">
        <v>9</v>
      </c>
      <c r="AA702" s="154">
        <v>353</v>
      </c>
      <c r="AB702" s="154">
        <v>1860</v>
      </c>
      <c r="AC702" s="154">
        <v>656580</v>
      </c>
      <c r="AD702" s="154">
        <v>13</v>
      </c>
      <c r="AE702" s="154">
        <v>235</v>
      </c>
      <c r="AF702" s="154">
        <v>2164</v>
      </c>
      <c r="AG702" s="154">
        <v>508894</v>
      </c>
      <c r="AH702" s="154">
        <v>6</v>
      </c>
      <c r="AI702" s="154">
        <v>436</v>
      </c>
      <c r="AJ702" s="154">
        <v>1900</v>
      </c>
      <c r="AK702" s="154">
        <v>828400</v>
      </c>
      <c r="AL702" s="154"/>
      <c r="AM702" s="154"/>
      <c r="AN702" s="154"/>
      <c r="AO702" s="154"/>
    </row>
    <row r="703" spans="1:41" x14ac:dyDescent="0.2">
      <c r="A703" s="83">
        <v>37162</v>
      </c>
      <c r="B703" s="151">
        <v>8</v>
      </c>
      <c r="C703" s="151">
        <v>122</v>
      </c>
      <c r="D703" s="151">
        <v>2100</v>
      </c>
      <c r="E703" s="151">
        <v>256200</v>
      </c>
      <c r="F703" s="151">
        <v>21</v>
      </c>
      <c r="G703" s="151">
        <v>133</v>
      </c>
      <c r="H703" s="151">
        <v>2125</v>
      </c>
      <c r="I703" s="151">
        <v>282625</v>
      </c>
      <c r="J703" s="151">
        <v>3</v>
      </c>
      <c r="K703" s="151">
        <v>157</v>
      </c>
      <c r="L703" s="151">
        <v>2250</v>
      </c>
      <c r="M703" s="151">
        <v>353250</v>
      </c>
      <c r="N703" s="151">
        <v>18</v>
      </c>
      <c r="O703" s="151">
        <v>208</v>
      </c>
      <c r="P703" s="151">
        <v>2080</v>
      </c>
      <c r="Q703" s="151">
        <v>431600</v>
      </c>
      <c r="R703" s="151">
        <v>28</v>
      </c>
      <c r="S703" s="151">
        <v>240</v>
      </c>
      <c r="T703" s="151">
        <v>1970</v>
      </c>
      <c r="U703" s="151">
        <v>472308</v>
      </c>
      <c r="V703" s="151">
        <v>2</v>
      </c>
      <c r="W703" s="151">
        <v>269</v>
      </c>
      <c r="X703" s="151">
        <v>1940</v>
      </c>
      <c r="Y703" s="151">
        <v>521860</v>
      </c>
      <c r="Z703" s="151">
        <v>7</v>
      </c>
      <c r="AA703" s="151">
        <v>290</v>
      </c>
      <c r="AB703" s="151">
        <v>2000</v>
      </c>
      <c r="AC703" s="151">
        <v>580000</v>
      </c>
      <c r="AD703" s="151">
        <v>5</v>
      </c>
      <c r="AE703" s="151">
        <v>329</v>
      </c>
      <c r="AF703" s="151">
        <v>2055</v>
      </c>
      <c r="AG703" s="151">
        <v>674903</v>
      </c>
      <c r="AH703" s="151"/>
      <c r="AI703" s="151"/>
      <c r="AJ703" s="151"/>
      <c r="AK703" s="151"/>
      <c r="AL703" s="151"/>
      <c r="AM703" s="151"/>
      <c r="AN703" s="151"/>
      <c r="AO703" s="151"/>
    </row>
    <row r="704" spans="1:41" x14ac:dyDescent="0.2">
      <c r="A704" s="83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I704" s="151"/>
      <c r="AJ704" s="151"/>
      <c r="AK704" s="151"/>
      <c r="AL704" s="151"/>
      <c r="AM704" s="151"/>
      <c r="AN704" s="151"/>
      <c r="AO704" s="151"/>
    </row>
    <row r="705" spans="1:41" x14ac:dyDescent="0.2">
      <c r="A705" s="83">
        <v>37166</v>
      </c>
      <c r="B705" s="151">
        <v>36</v>
      </c>
      <c r="C705" s="151">
        <v>113</v>
      </c>
      <c r="D705" s="151">
        <v>2593</v>
      </c>
      <c r="E705" s="151">
        <v>285422</v>
      </c>
      <c r="F705" s="151">
        <v>14</v>
      </c>
      <c r="G705" s="151">
        <v>140</v>
      </c>
      <c r="H705" s="151">
        <v>2350</v>
      </c>
      <c r="I705" s="151">
        <v>327825</v>
      </c>
      <c r="J705" s="151">
        <v>17</v>
      </c>
      <c r="K705" s="151">
        <v>171</v>
      </c>
      <c r="L705" s="151">
        <v>2073</v>
      </c>
      <c r="M705" s="151">
        <v>355231</v>
      </c>
      <c r="N705" s="151">
        <v>210</v>
      </c>
      <c r="O705" s="151">
        <v>203</v>
      </c>
      <c r="P705" s="151">
        <v>2122</v>
      </c>
      <c r="Q705" s="151">
        <v>430947</v>
      </c>
      <c r="R705" s="151">
        <v>42</v>
      </c>
      <c r="S705" s="151">
        <v>230</v>
      </c>
      <c r="T705" s="151">
        <v>1985</v>
      </c>
      <c r="U705" s="151">
        <v>457046</v>
      </c>
      <c r="V705" s="151">
        <v>31</v>
      </c>
      <c r="W705" s="151">
        <v>269</v>
      </c>
      <c r="X705" s="151">
        <v>2080</v>
      </c>
      <c r="Y705" s="151">
        <v>558827</v>
      </c>
      <c r="Z705" s="151">
        <v>18</v>
      </c>
      <c r="AA705" s="151">
        <v>284</v>
      </c>
      <c r="AB705" s="151">
        <v>2010</v>
      </c>
      <c r="AC705" s="151">
        <v>569835</v>
      </c>
      <c r="AD705" s="151">
        <v>66</v>
      </c>
      <c r="AE705" s="151">
        <v>334</v>
      </c>
      <c r="AF705" s="151">
        <v>1797</v>
      </c>
      <c r="AG705" s="151">
        <v>600087</v>
      </c>
      <c r="AH705" s="151"/>
      <c r="AI705" s="151"/>
      <c r="AJ705" s="151"/>
      <c r="AK705" s="151"/>
      <c r="AL705" s="151"/>
      <c r="AM705" s="151"/>
      <c r="AN705" s="151"/>
      <c r="AO705" s="151"/>
    </row>
    <row r="706" spans="1:41" x14ac:dyDescent="0.2">
      <c r="A706" s="156">
        <v>37168</v>
      </c>
      <c r="B706" s="154">
        <v>2</v>
      </c>
      <c r="C706" s="154">
        <v>69</v>
      </c>
      <c r="D706" s="154">
        <v>2500</v>
      </c>
      <c r="E706" s="154">
        <v>171250</v>
      </c>
      <c r="F706" s="154">
        <v>51</v>
      </c>
      <c r="G706" s="154">
        <v>131</v>
      </c>
      <c r="H706" s="154">
        <v>2357</v>
      </c>
      <c r="I706" s="154">
        <v>308795</v>
      </c>
      <c r="J706" s="154">
        <v>100</v>
      </c>
      <c r="K706" s="154">
        <v>160</v>
      </c>
      <c r="L706" s="154">
        <v>2298</v>
      </c>
      <c r="M706" s="154">
        <v>366320</v>
      </c>
      <c r="N706" s="154">
        <v>107</v>
      </c>
      <c r="O706" s="154">
        <v>199</v>
      </c>
      <c r="P706" s="154">
        <v>2059</v>
      </c>
      <c r="Q706" s="154">
        <v>409053</v>
      </c>
      <c r="R706" s="154">
        <v>43</v>
      </c>
      <c r="S706" s="154">
        <v>231</v>
      </c>
      <c r="T706" s="154">
        <v>2053</v>
      </c>
      <c r="U706" s="154">
        <v>474635</v>
      </c>
      <c r="V706" s="154">
        <v>59</v>
      </c>
      <c r="W706" s="154">
        <v>266</v>
      </c>
      <c r="X706" s="154">
        <v>1937</v>
      </c>
      <c r="Y706" s="154">
        <v>516054</v>
      </c>
      <c r="Z706" s="154">
        <v>42</v>
      </c>
      <c r="AA706" s="154">
        <v>315</v>
      </c>
      <c r="AB706" s="154">
        <v>1929</v>
      </c>
      <c r="AC706" s="154">
        <v>607543</v>
      </c>
      <c r="AD706" s="154">
        <v>3</v>
      </c>
      <c r="AE706" s="154">
        <v>350</v>
      </c>
      <c r="AF706" s="154">
        <v>1840</v>
      </c>
      <c r="AG706" s="154">
        <v>644000</v>
      </c>
      <c r="AH706" s="154"/>
      <c r="AI706" s="154"/>
      <c r="AJ706" s="154"/>
      <c r="AK706" s="154"/>
      <c r="AL706" s="154"/>
      <c r="AM706" s="154"/>
      <c r="AN706" s="154"/>
      <c r="AO706" s="154"/>
    </row>
    <row r="707" spans="1:41" x14ac:dyDescent="0.2">
      <c r="A707" s="83">
        <v>37169</v>
      </c>
      <c r="B707" s="151">
        <v>1</v>
      </c>
      <c r="C707" s="151">
        <v>100</v>
      </c>
      <c r="D707" s="151">
        <v>2200</v>
      </c>
      <c r="E707" s="151">
        <v>220000</v>
      </c>
      <c r="F707" s="151"/>
      <c r="G707" s="151"/>
      <c r="H707" s="151"/>
      <c r="I707" s="151"/>
      <c r="J707" s="151">
        <v>8</v>
      </c>
      <c r="K707" s="151">
        <v>170</v>
      </c>
      <c r="L707" s="151">
        <v>1993</v>
      </c>
      <c r="M707" s="151">
        <v>338202</v>
      </c>
      <c r="N707" s="151">
        <v>26</v>
      </c>
      <c r="O707" s="151">
        <v>196</v>
      </c>
      <c r="P707" s="151">
        <v>2023</v>
      </c>
      <c r="Q707" s="151">
        <v>395899</v>
      </c>
      <c r="R707" s="151"/>
      <c r="S707" s="151"/>
      <c r="T707" s="151"/>
      <c r="U707" s="151"/>
      <c r="V707" s="151">
        <v>30</v>
      </c>
      <c r="W707" s="151">
        <v>266</v>
      </c>
      <c r="X707" s="151">
        <v>1844</v>
      </c>
      <c r="Y707" s="151">
        <v>489766</v>
      </c>
      <c r="Z707" s="151">
        <v>20</v>
      </c>
      <c r="AA707" s="151">
        <v>298</v>
      </c>
      <c r="AB707" s="151">
        <v>1925</v>
      </c>
      <c r="AC707" s="151">
        <v>572688</v>
      </c>
      <c r="AD707" s="151">
        <v>19</v>
      </c>
      <c r="AE707" s="151">
        <v>320</v>
      </c>
      <c r="AF707" s="151">
        <v>1840</v>
      </c>
      <c r="AG707" s="151">
        <v>588800</v>
      </c>
      <c r="AH707" s="151"/>
      <c r="AI707" s="151"/>
      <c r="AJ707" s="151"/>
      <c r="AK707" s="151"/>
      <c r="AL707" s="151"/>
      <c r="AM707" s="151"/>
      <c r="AN707" s="151"/>
      <c r="AO707" s="151"/>
    </row>
    <row r="708" spans="1:41" x14ac:dyDescent="0.2">
      <c r="A708" s="83">
        <v>37173</v>
      </c>
      <c r="B708" s="151">
        <v>7</v>
      </c>
      <c r="C708" s="151">
        <v>117</v>
      </c>
      <c r="D708" s="151">
        <v>2250</v>
      </c>
      <c r="E708" s="151">
        <v>262125</v>
      </c>
      <c r="F708" s="151"/>
      <c r="G708" s="151"/>
      <c r="H708" s="151"/>
      <c r="I708" s="151"/>
      <c r="J708" s="151">
        <v>4</v>
      </c>
      <c r="K708" s="151">
        <v>171</v>
      </c>
      <c r="L708" s="151">
        <v>1950</v>
      </c>
      <c r="M708" s="151">
        <v>332475</v>
      </c>
      <c r="N708" s="151">
        <v>49</v>
      </c>
      <c r="O708" s="151">
        <v>195</v>
      </c>
      <c r="P708" s="151">
        <v>2110</v>
      </c>
      <c r="Q708" s="151">
        <v>411450</v>
      </c>
      <c r="R708" s="151">
        <v>54</v>
      </c>
      <c r="S708" s="151">
        <v>238</v>
      </c>
      <c r="T708" s="151">
        <v>1956</v>
      </c>
      <c r="U708" s="151">
        <v>465137</v>
      </c>
      <c r="V708" s="151">
        <v>24</v>
      </c>
      <c r="W708" s="151">
        <v>257</v>
      </c>
      <c r="X708" s="151">
        <v>1943</v>
      </c>
      <c r="Y708" s="151">
        <v>500084</v>
      </c>
      <c r="Z708" s="151">
        <v>10</v>
      </c>
      <c r="AA708" s="151">
        <v>299</v>
      </c>
      <c r="AB708" s="151">
        <v>1927</v>
      </c>
      <c r="AC708" s="151">
        <v>576716</v>
      </c>
      <c r="AD708" s="151">
        <v>21</v>
      </c>
      <c r="AE708" s="151">
        <v>330</v>
      </c>
      <c r="AF708" s="151">
        <v>1930</v>
      </c>
      <c r="AG708" s="151">
        <v>636900</v>
      </c>
      <c r="AH708" s="151"/>
      <c r="AI708" s="151"/>
      <c r="AJ708" s="151"/>
      <c r="AK708" s="151"/>
      <c r="AL708" s="151"/>
      <c r="AM708" s="151"/>
      <c r="AN708" s="151"/>
      <c r="AO708" s="151"/>
    </row>
    <row r="709" spans="1:41" x14ac:dyDescent="0.2">
      <c r="A709" s="156">
        <v>37175</v>
      </c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  <c r="AA709" s="154"/>
      <c r="AB709" s="154"/>
      <c r="AC709" s="154"/>
      <c r="AD709" s="154"/>
      <c r="AE709" s="154"/>
      <c r="AF709" s="154"/>
      <c r="AG709" s="154"/>
      <c r="AH709" s="154"/>
      <c r="AI709" s="154"/>
      <c r="AJ709" s="154"/>
      <c r="AK709" s="154"/>
      <c r="AL709" s="154"/>
      <c r="AM709" s="154"/>
      <c r="AN709" s="154"/>
      <c r="AO709" s="154"/>
    </row>
    <row r="710" spans="1:41" x14ac:dyDescent="0.2">
      <c r="A710" s="83">
        <v>37176</v>
      </c>
      <c r="B710" s="151">
        <v>7</v>
      </c>
      <c r="C710" s="151">
        <v>123</v>
      </c>
      <c r="D710" s="151">
        <v>2075</v>
      </c>
      <c r="E710" s="151">
        <v>255225</v>
      </c>
      <c r="F710" s="151">
        <v>11</v>
      </c>
      <c r="G710" s="151">
        <v>138</v>
      </c>
      <c r="H710" s="151">
        <v>2140</v>
      </c>
      <c r="I710" s="151">
        <v>294250</v>
      </c>
      <c r="J710" s="151"/>
      <c r="K710" s="151"/>
      <c r="L710" s="151"/>
      <c r="M710" s="151"/>
      <c r="N710" s="151">
        <v>41</v>
      </c>
      <c r="O710" s="151">
        <v>206</v>
      </c>
      <c r="P710" s="151">
        <v>1961</v>
      </c>
      <c r="Q710" s="151">
        <v>403214</v>
      </c>
      <c r="R710" s="151"/>
      <c r="S710" s="151"/>
      <c r="T710" s="151"/>
      <c r="U710" s="151"/>
      <c r="V710" s="151">
        <v>28</v>
      </c>
      <c r="W710" s="151">
        <v>272</v>
      </c>
      <c r="X710" s="151">
        <v>1900</v>
      </c>
      <c r="Y710" s="151">
        <v>515850</v>
      </c>
      <c r="Z710" s="151">
        <v>29</v>
      </c>
      <c r="AA710" s="151">
        <v>295</v>
      </c>
      <c r="AB710" s="151">
        <v>1933</v>
      </c>
      <c r="AC710" s="151">
        <v>569689</v>
      </c>
      <c r="AD710" s="151">
        <v>17</v>
      </c>
      <c r="AE710" s="151">
        <v>334</v>
      </c>
      <c r="AF710" s="151">
        <v>1773</v>
      </c>
      <c r="AG710" s="151">
        <v>592884</v>
      </c>
      <c r="AH710" s="151"/>
      <c r="AI710" s="151"/>
      <c r="AJ710" s="151"/>
      <c r="AK710" s="151"/>
      <c r="AL710" s="151"/>
      <c r="AM710" s="151"/>
      <c r="AN710" s="151"/>
      <c r="AO710" s="151"/>
    </row>
    <row r="711" spans="1:41" x14ac:dyDescent="0.2">
      <c r="A711" s="83">
        <v>37180</v>
      </c>
      <c r="B711" s="151">
        <v>3</v>
      </c>
      <c r="C711" s="151">
        <v>122</v>
      </c>
      <c r="D711" s="151">
        <v>2350</v>
      </c>
      <c r="E711" s="151">
        <v>280600</v>
      </c>
      <c r="F711" s="151">
        <v>8</v>
      </c>
      <c r="G711" s="151">
        <v>132</v>
      </c>
      <c r="H711" s="151">
        <v>1860</v>
      </c>
      <c r="I711" s="151">
        <v>245520</v>
      </c>
      <c r="J711" s="151">
        <v>5</v>
      </c>
      <c r="K711" s="151">
        <v>174</v>
      </c>
      <c r="L711" s="151">
        <v>2100</v>
      </c>
      <c r="M711" s="151">
        <v>365400</v>
      </c>
      <c r="N711" s="151">
        <v>73</v>
      </c>
      <c r="O711" s="151">
        <v>203</v>
      </c>
      <c r="P711" s="151">
        <v>2038</v>
      </c>
      <c r="Q711" s="151">
        <v>413102</v>
      </c>
      <c r="R711" s="151">
        <v>5</v>
      </c>
      <c r="S711" s="151">
        <v>233</v>
      </c>
      <c r="T711" s="151">
        <v>1970</v>
      </c>
      <c r="U711" s="151">
        <v>458025</v>
      </c>
      <c r="V711" s="151">
        <v>10</v>
      </c>
      <c r="W711" s="151">
        <v>269</v>
      </c>
      <c r="X711" s="151">
        <v>1835</v>
      </c>
      <c r="Y711" s="151">
        <v>492698</v>
      </c>
      <c r="Z711" s="151">
        <v>25</v>
      </c>
      <c r="AA711" s="151">
        <v>303</v>
      </c>
      <c r="AB711" s="151">
        <v>1960</v>
      </c>
      <c r="AC711" s="151">
        <v>593880</v>
      </c>
      <c r="AD711" s="151">
        <v>47</v>
      </c>
      <c r="AE711" s="151">
        <v>342</v>
      </c>
      <c r="AF711" s="151">
        <v>2236</v>
      </c>
      <c r="AG711" s="151">
        <v>764153</v>
      </c>
      <c r="AH711" s="151">
        <v>4</v>
      </c>
      <c r="AI711" s="151">
        <v>380</v>
      </c>
      <c r="AJ711" s="151">
        <v>1850</v>
      </c>
      <c r="AK711" s="151">
        <v>702075</v>
      </c>
      <c r="AL711" s="151"/>
      <c r="AM711" s="151"/>
      <c r="AN711" s="151"/>
      <c r="AO711" s="151"/>
    </row>
    <row r="712" spans="1:41" x14ac:dyDescent="0.2">
      <c r="A712" s="156">
        <v>37182</v>
      </c>
      <c r="B712" s="154"/>
      <c r="C712" s="154"/>
      <c r="D712" s="154"/>
      <c r="E712" s="154"/>
      <c r="F712" s="154"/>
      <c r="G712" s="154"/>
      <c r="H712" s="154"/>
      <c r="I712" s="154"/>
      <c r="J712" s="154">
        <v>45</v>
      </c>
      <c r="K712" s="154">
        <v>168</v>
      </c>
      <c r="L712" s="154">
        <v>2311</v>
      </c>
      <c r="M712" s="154">
        <v>388740</v>
      </c>
      <c r="N712" s="154">
        <v>58</v>
      </c>
      <c r="O712" s="154">
        <v>199</v>
      </c>
      <c r="P712" s="154">
        <v>2143</v>
      </c>
      <c r="Q712" s="154">
        <v>426071</v>
      </c>
      <c r="R712" s="154">
        <v>40</v>
      </c>
      <c r="S712" s="154">
        <v>238</v>
      </c>
      <c r="T712" s="154">
        <v>2008</v>
      </c>
      <c r="U712" s="154">
        <v>477023</v>
      </c>
      <c r="V712" s="154">
        <v>71</v>
      </c>
      <c r="W712" s="154">
        <v>270</v>
      </c>
      <c r="X712" s="154">
        <v>1963</v>
      </c>
      <c r="Y712" s="154">
        <v>529411</v>
      </c>
      <c r="Z712" s="154">
        <v>17</v>
      </c>
      <c r="AA712" s="154">
        <v>329</v>
      </c>
      <c r="AB712" s="154">
        <v>1871</v>
      </c>
      <c r="AC712" s="154">
        <v>613056</v>
      </c>
      <c r="AD712" s="154"/>
      <c r="AE712" s="154"/>
      <c r="AF712" s="154"/>
      <c r="AG712" s="154"/>
      <c r="AH712" s="154">
        <v>3</v>
      </c>
      <c r="AI712" s="154">
        <v>389</v>
      </c>
      <c r="AJ712" s="154">
        <v>1780</v>
      </c>
      <c r="AK712" s="154">
        <v>693013</v>
      </c>
      <c r="AL712" s="154"/>
      <c r="AM712" s="154"/>
      <c r="AN712" s="154"/>
      <c r="AO712" s="154"/>
    </row>
    <row r="713" spans="1:41" x14ac:dyDescent="0.2">
      <c r="A713" s="83">
        <v>37183</v>
      </c>
      <c r="B713" s="151">
        <v>5</v>
      </c>
      <c r="C713" s="151">
        <v>83</v>
      </c>
      <c r="D713" s="151">
        <v>2900</v>
      </c>
      <c r="E713" s="151">
        <v>240700</v>
      </c>
      <c r="F713" s="151">
        <v>4</v>
      </c>
      <c r="G713" s="151">
        <v>140</v>
      </c>
      <c r="H713" s="151">
        <v>2300</v>
      </c>
      <c r="I713" s="151">
        <v>322000</v>
      </c>
      <c r="J713" s="151">
        <v>8</v>
      </c>
      <c r="K713" s="151">
        <v>168</v>
      </c>
      <c r="L713" s="151">
        <v>2103</v>
      </c>
      <c r="M713" s="151">
        <v>352659</v>
      </c>
      <c r="N713" s="151">
        <v>31</v>
      </c>
      <c r="O713" s="151">
        <v>214</v>
      </c>
      <c r="P713" s="151">
        <v>1990</v>
      </c>
      <c r="Q713" s="151">
        <v>424865</v>
      </c>
      <c r="R713" s="151">
        <v>15</v>
      </c>
      <c r="S713" s="151">
        <v>232</v>
      </c>
      <c r="T713" s="151">
        <v>1993</v>
      </c>
      <c r="U713" s="151">
        <v>462453</v>
      </c>
      <c r="V713" s="151">
        <v>2</v>
      </c>
      <c r="W713" s="151">
        <v>263</v>
      </c>
      <c r="X713" s="151">
        <v>1920</v>
      </c>
      <c r="Y713" s="151">
        <v>504960</v>
      </c>
      <c r="Z713" s="151">
        <v>43</v>
      </c>
      <c r="AA713" s="151">
        <v>299</v>
      </c>
      <c r="AB713" s="151">
        <v>1917</v>
      </c>
      <c r="AC713" s="151">
        <v>672125</v>
      </c>
      <c r="AD713" s="151">
        <v>5</v>
      </c>
      <c r="AE713" s="151">
        <v>333</v>
      </c>
      <c r="AF713" s="151">
        <v>1900</v>
      </c>
      <c r="AG713" s="151">
        <v>632700</v>
      </c>
      <c r="AH713" s="151"/>
      <c r="AI713" s="151"/>
      <c r="AJ713" s="151"/>
      <c r="AK713" s="151"/>
      <c r="AL713" s="151"/>
      <c r="AM713" s="151"/>
      <c r="AN713" s="151"/>
      <c r="AO713" s="151"/>
    </row>
    <row r="714" spans="1:41" x14ac:dyDescent="0.2">
      <c r="A714" s="83">
        <v>37187</v>
      </c>
      <c r="B714" s="151">
        <v>3</v>
      </c>
      <c r="C714" s="151">
        <v>108</v>
      </c>
      <c r="D714" s="151">
        <v>2227</v>
      </c>
      <c r="E714" s="151">
        <v>239738</v>
      </c>
      <c r="F714" s="151"/>
      <c r="G714" s="151"/>
      <c r="H714" s="151"/>
      <c r="I714" s="151"/>
      <c r="J714" s="151">
        <v>54</v>
      </c>
      <c r="K714" s="151">
        <v>163</v>
      </c>
      <c r="L714" s="151">
        <v>2089</v>
      </c>
      <c r="M714" s="151">
        <v>340466</v>
      </c>
      <c r="N714" s="151">
        <v>18</v>
      </c>
      <c r="O714" s="151">
        <v>202</v>
      </c>
      <c r="P714" s="151">
        <v>2582</v>
      </c>
      <c r="Q714" s="151">
        <v>521463</v>
      </c>
      <c r="R714" s="151">
        <v>16</v>
      </c>
      <c r="S714" s="151">
        <v>237</v>
      </c>
      <c r="T714" s="151">
        <v>2111</v>
      </c>
      <c r="U714" s="151">
        <v>499790</v>
      </c>
      <c r="V714" s="151">
        <v>27</v>
      </c>
      <c r="W714" s="151">
        <v>264</v>
      </c>
      <c r="X714" s="151">
        <v>2000</v>
      </c>
      <c r="Y714" s="151">
        <v>528667</v>
      </c>
      <c r="Z714" s="151">
        <v>38</v>
      </c>
      <c r="AA714" s="151">
        <v>303</v>
      </c>
      <c r="AB714" s="151">
        <v>1910</v>
      </c>
      <c r="AC714" s="151">
        <v>578412</v>
      </c>
      <c r="AD714" s="151">
        <v>25</v>
      </c>
      <c r="AE714" s="151">
        <v>330</v>
      </c>
      <c r="AF714" s="151">
        <v>1957</v>
      </c>
      <c r="AG714" s="151">
        <v>646572</v>
      </c>
      <c r="AH714" s="151"/>
      <c r="AI714" s="151"/>
      <c r="AJ714" s="151"/>
      <c r="AK714" s="151"/>
      <c r="AL714" s="151"/>
      <c r="AM714" s="151"/>
      <c r="AN714" s="151"/>
      <c r="AO714" s="151"/>
    </row>
    <row r="715" spans="1:41" x14ac:dyDescent="0.2">
      <c r="A715" s="156">
        <v>37189</v>
      </c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  <c r="AA715" s="154"/>
      <c r="AB715" s="154"/>
      <c r="AC715" s="154"/>
      <c r="AD715" s="154"/>
      <c r="AE715" s="154"/>
      <c r="AF715" s="154"/>
      <c r="AG715" s="154"/>
      <c r="AH715" s="154"/>
      <c r="AI715" s="154"/>
      <c r="AJ715" s="154"/>
      <c r="AK715" s="154"/>
      <c r="AL715" s="154"/>
      <c r="AM715" s="154"/>
      <c r="AN715" s="154"/>
      <c r="AO715" s="154"/>
    </row>
    <row r="716" spans="1:41" x14ac:dyDescent="0.2">
      <c r="A716" s="83">
        <v>37190</v>
      </c>
      <c r="B716" s="151">
        <v>5</v>
      </c>
      <c r="C716" s="151">
        <v>97</v>
      </c>
      <c r="D716" s="151">
        <v>2350</v>
      </c>
      <c r="E716" s="151">
        <v>222333</v>
      </c>
      <c r="F716" s="151">
        <v>10</v>
      </c>
      <c r="G716" s="151">
        <v>38</v>
      </c>
      <c r="H716" s="151">
        <v>2400</v>
      </c>
      <c r="I716" s="151">
        <v>331200</v>
      </c>
      <c r="J716" s="151">
        <v>1</v>
      </c>
      <c r="K716" s="151">
        <v>170</v>
      </c>
      <c r="L716" s="151">
        <v>2200</v>
      </c>
      <c r="M716" s="151">
        <v>374000</v>
      </c>
      <c r="N716" s="151">
        <v>1</v>
      </c>
      <c r="O716" s="151">
        <v>210</v>
      </c>
      <c r="P716" s="151">
        <v>1720</v>
      </c>
      <c r="Q716" s="151">
        <v>361200</v>
      </c>
      <c r="R716" s="151">
        <v>31</v>
      </c>
      <c r="S716" s="151">
        <v>242</v>
      </c>
      <c r="T716" s="151">
        <v>1985</v>
      </c>
      <c r="U716" s="151">
        <v>479874</v>
      </c>
      <c r="V716" s="151">
        <v>22</v>
      </c>
      <c r="W716" s="151">
        <v>252</v>
      </c>
      <c r="X716" s="151">
        <v>2200</v>
      </c>
      <c r="Y716" s="151">
        <v>554400</v>
      </c>
      <c r="Z716" s="151">
        <v>16</v>
      </c>
      <c r="AA716" s="151">
        <v>298</v>
      </c>
      <c r="AB716" s="151">
        <v>2013</v>
      </c>
      <c r="AC716" s="151">
        <v>600644</v>
      </c>
      <c r="AD716" s="151"/>
      <c r="AE716" s="151"/>
      <c r="AF716" s="151"/>
      <c r="AG716" s="151"/>
      <c r="AH716" s="151"/>
      <c r="AI716" s="151"/>
      <c r="AJ716" s="151"/>
      <c r="AK716" s="151"/>
      <c r="AL716" s="151"/>
      <c r="AM716" s="151"/>
      <c r="AN716" s="151"/>
      <c r="AO716" s="151"/>
    </row>
    <row r="717" spans="1:41" x14ac:dyDescent="0.2">
      <c r="A717" s="83">
        <v>37194</v>
      </c>
      <c r="B717" s="151"/>
      <c r="C717" s="151"/>
      <c r="D717" s="151"/>
      <c r="E717" s="151"/>
      <c r="F717" s="151">
        <v>12</v>
      </c>
      <c r="G717" s="151">
        <v>145</v>
      </c>
      <c r="H717" s="151">
        <v>2100</v>
      </c>
      <c r="I717" s="151">
        <v>304500</v>
      </c>
      <c r="J717" s="151">
        <v>27</v>
      </c>
      <c r="K717" s="151">
        <v>166</v>
      </c>
      <c r="L717" s="151">
        <v>2137</v>
      </c>
      <c r="M717" s="151">
        <v>353974</v>
      </c>
      <c r="N717" s="151">
        <v>16</v>
      </c>
      <c r="O717" s="151">
        <v>189</v>
      </c>
      <c r="P717" s="151">
        <v>2080</v>
      </c>
      <c r="Q717" s="151">
        <v>392080</v>
      </c>
      <c r="R717" s="151">
        <v>67</v>
      </c>
      <c r="S717" s="151">
        <v>229</v>
      </c>
      <c r="T717" s="151">
        <v>1960</v>
      </c>
      <c r="U717" s="151">
        <v>448056</v>
      </c>
      <c r="V717" s="151">
        <v>20</v>
      </c>
      <c r="W717" s="151">
        <v>262</v>
      </c>
      <c r="X717" s="151">
        <v>1980</v>
      </c>
      <c r="Y717" s="151">
        <v>518760</v>
      </c>
      <c r="Z717" s="151">
        <v>47</v>
      </c>
      <c r="AA717" s="151">
        <v>297</v>
      </c>
      <c r="AB717" s="151">
        <v>1924</v>
      </c>
      <c r="AC717" s="151">
        <v>571043</v>
      </c>
      <c r="AD717" s="151">
        <v>2</v>
      </c>
      <c r="AE717" s="151">
        <v>355</v>
      </c>
      <c r="AF717" s="151">
        <v>1700</v>
      </c>
      <c r="AG717" s="151">
        <v>603500</v>
      </c>
      <c r="AH717" s="151"/>
      <c r="AI717" s="151"/>
      <c r="AJ717" s="151"/>
      <c r="AK717" s="151"/>
      <c r="AL717" s="151"/>
      <c r="AM717" s="151"/>
      <c r="AN717" s="151"/>
      <c r="AO717" s="151"/>
    </row>
    <row r="718" spans="1:41" x14ac:dyDescent="0.2">
      <c r="A718" s="83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I718" s="151"/>
      <c r="AJ718" s="151"/>
      <c r="AK718" s="151"/>
      <c r="AL718" s="151"/>
      <c r="AM718" s="151"/>
      <c r="AN718" s="151"/>
      <c r="AO718" s="151"/>
    </row>
    <row r="719" spans="1:41" x14ac:dyDescent="0.2">
      <c r="A719" s="156">
        <v>37196</v>
      </c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  <c r="AA719" s="154"/>
      <c r="AB719" s="154"/>
      <c r="AC719" s="154"/>
      <c r="AD719" s="154"/>
      <c r="AE719" s="154"/>
      <c r="AF719" s="154"/>
      <c r="AG719" s="154"/>
      <c r="AH719" s="154"/>
      <c r="AI719" s="154"/>
      <c r="AJ719" s="154"/>
      <c r="AK719" s="154"/>
      <c r="AL719" s="154"/>
      <c r="AM719" s="154"/>
      <c r="AN719" s="154"/>
      <c r="AO719" s="154"/>
    </row>
    <row r="720" spans="1:41" x14ac:dyDescent="0.2">
      <c r="A720" s="83">
        <v>37197</v>
      </c>
      <c r="B720" s="151">
        <v>8</v>
      </c>
      <c r="C720" s="151">
        <v>112</v>
      </c>
      <c r="D720" s="151">
        <v>2725</v>
      </c>
      <c r="E720" s="151">
        <v>305200</v>
      </c>
      <c r="F720" s="151">
        <v>7</v>
      </c>
      <c r="G720" s="151">
        <v>139</v>
      </c>
      <c r="H720" s="151">
        <v>2300</v>
      </c>
      <c r="I720" s="151">
        <v>319700</v>
      </c>
      <c r="J720" s="151">
        <v>5</v>
      </c>
      <c r="K720" s="151">
        <v>167</v>
      </c>
      <c r="L720" s="151">
        <v>2150</v>
      </c>
      <c r="M720" s="151">
        <v>359050</v>
      </c>
      <c r="N720" s="151">
        <v>58</v>
      </c>
      <c r="O720" s="151">
        <v>196</v>
      </c>
      <c r="P720" s="151">
        <v>2144</v>
      </c>
      <c r="Q720" s="151">
        <v>420224</v>
      </c>
      <c r="R720" s="151">
        <v>34</v>
      </c>
      <c r="S720" s="151">
        <v>239</v>
      </c>
      <c r="T720" s="151">
        <v>2000</v>
      </c>
      <c r="U720" s="151">
        <v>477000</v>
      </c>
      <c r="V720" s="151">
        <v>26</v>
      </c>
      <c r="W720" s="151">
        <v>263</v>
      </c>
      <c r="X720" s="151">
        <v>2038</v>
      </c>
      <c r="Y720" s="151">
        <v>535353</v>
      </c>
      <c r="Z720" s="151">
        <v>16</v>
      </c>
      <c r="AA720" s="151">
        <v>298</v>
      </c>
      <c r="AB720" s="151">
        <v>2000</v>
      </c>
      <c r="AC720" s="151">
        <v>596000</v>
      </c>
      <c r="AD720" s="151">
        <v>16</v>
      </c>
      <c r="AE720" s="151">
        <v>340</v>
      </c>
      <c r="AF720" s="151">
        <v>2321</v>
      </c>
      <c r="AG720" s="151">
        <v>789140</v>
      </c>
      <c r="AH720" s="151"/>
      <c r="AI720" s="151"/>
      <c r="AJ720" s="151"/>
      <c r="AK720" s="151"/>
      <c r="AL720" s="151"/>
      <c r="AM720" s="151"/>
      <c r="AN720" s="151"/>
      <c r="AO720" s="151"/>
    </row>
    <row r="721" spans="1:41" x14ac:dyDescent="0.2">
      <c r="A721" s="83">
        <v>37201</v>
      </c>
      <c r="B721" s="151"/>
      <c r="C721" s="151"/>
      <c r="D721" s="151"/>
      <c r="E721" s="151"/>
      <c r="F721" s="151">
        <v>2</v>
      </c>
      <c r="G721" s="151">
        <v>137</v>
      </c>
      <c r="H721" s="151">
        <v>1820</v>
      </c>
      <c r="I721" s="151">
        <v>249340</v>
      </c>
      <c r="J721" s="151">
        <v>17</v>
      </c>
      <c r="K721" s="151">
        <v>166</v>
      </c>
      <c r="L721" s="151">
        <v>2120</v>
      </c>
      <c r="M721" s="151">
        <v>351413</v>
      </c>
      <c r="N721" s="151">
        <v>15</v>
      </c>
      <c r="O721" s="151">
        <v>198</v>
      </c>
      <c r="P721" s="151">
        <v>2005</v>
      </c>
      <c r="Q721" s="151">
        <v>396990</v>
      </c>
      <c r="R721" s="151">
        <v>9</v>
      </c>
      <c r="S721" s="151">
        <v>238</v>
      </c>
      <c r="T721" s="151">
        <v>1928</v>
      </c>
      <c r="U721" s="151">
        <v>458864</v>
      </c>
      <c r="V721" s="151">
        <v>37</v>
      </c>
      <c r="W721" s="151">
        <v>273</v>
      </c>
      <c r="X721" s="151">
        <v>1987</v>
      </c>
      <c r="Y721" s="151">
        <v>542360</v>
      </c>
      <c r="Z721" s="151">
        <v>17</v>
      </c>
      <c r="AA721" s="151">
        <v>299</v>
      </c>
      <c r="AB721" s="151">
        <v>2020</v>
      </c>
      <c r="AC721" s="151">
        <v>602397</v>
      </c>
      <c r="AD721" s="151">
        <v>3</v>
      </c>
      <c r="AE721" s="151">
        <v>355</v>
      </c>
      <c r="AF721" s="151">
        <v>1840</v>
      </c>
      <c r="AG721" s="151">
        <v>653220</v>
      </c>
      <c r="AH721" s="151"/>
      <c r="AI721" s="151"/>
      <c r="AJ721" s="151"/>
      <c r="AK721" s="151"/>
      <c r="AL721" s="151"/>
      <c r="AM721" s="151"/>
      <c r="AN721" s="151"/>
      <c r="AO721" s="151"/>
    </row>
    <row r="722" spans="1:41" x14ac:dyDescent="0.2">
      <c r="A722" s="156">
        <v>37203</v>
      </c>
      <c r="B722" s="154">
        <v>4</v>
      </c>
      <c r="C722" s="154">
        <v>92</v>
      </c>
      <c r="D722" s="154">
        <v>2200</v>
      </c>
      <c r="E722" s="154">
        <v>200240</v>
      </c>
      <c r="F722" s="154">
        <v>84</v>
      </c>
      <c r="G722" s="154">
        <v>126</v>
      </c>
      <c r="H722" s="154">
        <v>2386</v>
      </c>
      <c r="I722" s="154">
        <v>300281</v>
      </c>
      <c r="J722" s="154">
        <v>119</v>
      </c>
      <c r="K722" s="154">
        <v>151</v>
      </c>
      <c r="L722" s="154">
        <v>2266</v>
      </c>
      <c r="M722" s="154">
        <v>341452</v>
      </c>
      <c r="N722" s="154">
        <v>68</v>
      </c>
      <c r="O722" s="154">
        <v>210</v>
      </c>
      <c r="P722" s="154">
        <v>2054</v>
      </c>
      <c r="Q722" s="154">
        <v>430357</v>
      </c>
      <c r="R722" s="154">
        <v>130</v>
      </c>
      <c r="S722" s="154">
        <v>237</v>
      </c>
      <c r="T722" s="154">
        <v>1973</v>
      </c>
      <c r="U722" s="154">
        <v>467442</v>
      </c>
      <c r="V722" s="154">
        <v>166</v>
      </c>
      <c r="W722" s="154">
        <v>272</v>
      </c>
      <c r="X722" s="154">
        <v>1977</v>
      </c>
      <c r="Y722" s="154">
        <v>537678</v>
      </c>
      <c r="Z722" s="154">
        <v>17</v>
      </c>
      <c r="AA722" s="154">
        <v>327</v>
      </c>
      <c r="AB722" s="154">
        <v>1832</v>
      </c>
      <c r="AC722" s="154">
        <v>599304</v>
      </c>
      <c r="AD722" s="154">
        <v>34</v>
      </c>
      <c r="AE722" s="154">
        <v>358</v>
      </c>
      <c r="AF722" s="154">
        <v>1982</v>
      </c>
      <c r="AG722" s="154">
        <v>709434</v>
      </c>
      <c r="AH722" s="154">
        <v>4</v>
      </c>
      <c r="AI722" s="154">
        <v>391</v>
      </c>
      <c r="AJ722" s="154">
        <v>1770</v>
      </c>
      <c r="AK722" s="154">
        <v>692070</v>
      </c>
      <c r="AL722" s="154"/>
      <c r="AM722" s="154"/>
      <c r="AN722" s="154"/>
      <c r="AO722" s="154"/>
    </row>
    <row r="723" spans="1:41" x14ac:dyDescent="0.2">
      <c r="A723" s="83">
        <v>37204</v>
      </c>
      <c r="B723" s="151">
        <v>21</v>
      </c>
      <c r="C723" s="151">
        <v>116</v>
      </c>
      <c r="D723" s="151">
        <v>2400</v>
      </c>
      <c r="E723" s="151">
        <v>277200</v>
      </c>
      <c r="F723" s="151"/>
      <c r="G723" s="151"/>
      <c r="H723" s="151"/>
      <c r="I723" s="151"/>
      <c r="J723" s="151">
        <v>21</v>
      </c>
      <c r="K723" s="151">
        <v>163</v>
      </c>
      <c r="L723" s="151">
        <v>2250</v>
      </c>
      <c r="M723" s="151">
        <v>366750</v>
      </c>
      <c r="N723" s="151">
        <v>52</v>
      </c>
      <c r="O723" s="151">
        <v>196</v>
      </c>
      <c r="P723" s="151">
        <v>2110</v>
      </c>
      <c r="Q723" s="151">
        <v>412505</v>
      </c>
      <c r="R723" s="151">
        <v>23</v>
      </c>
      <c r="S723" s="151">
        <v>232</v>
      </c>
      <c r="T723" s="151">
        <v>2140</v>
      </c>
      <c r="U723" s="151">
        <v>497193</v>
      </c>
      <c r="V723" s="151">
        <v>25</v>
      </c>
      <c r="W723" s="151">
        <v>262</v>
      </c>
      <c r="X723" s="151">
        <v>2067</v>
      </c>
      <c r="Y723" s="151">
        <v>540778</v>
      </c>
      <c r="Z723" s="151">
        <v>20</v>
      </c>
      <c r="AA723" s="151">
        <v>309</v>
      </c>
      <c r="AB723" s="151">
        <v>2007</v>
      </c>
      <c r="AC723" s="151">
        <v>620729</v>
      </c>
      <c r="AD723" s="151">
        <v>3</v>
      </c>
      <c r="AE723" s="151">
        <v>357</v>
      </c>
      <c r="AF723" s="151">
        <v>1760</v>
      </c>
      <c r="AG723" s="151">
        <v>628320</v>
      </c>
      <c r="AH723" s="151">
        <v>2</v>
      </c>
      <c r="AI723" s="151">
        <v>367</v>
      </c>
      <c r="AJ723" s="151">
        <v>1760</v>
      </c>
      <c r="AK723" s="151">
        <v>645920</v>
      </c>
      <c r="AL723" s="151"/>
      <c r="AM723" s="151"/>
      <c r="AN723" s="151"/>
      <c r="AO723" s="151"/>
    </row>
    <row r="724" spans="1:41" x14ac:dyDescent="0.2">
      <c r="A724" s="83">
        <v>37208</v>
      </c>
      <c r="B724" s="151">
        <v>23</v>
      </c>
      <c r="C724" s="151">
        <v>119</v>
      </c>
      <c r="D724" s="151">
        <v>2400</v>
      </c>
      <c r="E724" s="151">
        <v>286400</v>
      </c>
      <c r="F724" s="151">
        <v>12</v>
      </c>
      <c r="G724" s="151">
        <v>145</v>
      </c>
      <c r="H724" s="151">
        <v>2300</v>
      </c>
      <c r="I724" s="151">
        <v>333500</v>
      </c>
      <c r="J724" s="151">
        <v>21</v>
      </c>
      <c r="K724" s="151">
        <v>172</v>
      </c>
      <c r="L724" s="151">
        <v>2183</v>
      </c>
      <c r="M724" s="151">
        <v>376261</v>
      </c>
      <c r="N724" s="151">
        <v>38</v>
      </c>
      <c r="O724" s="151">
        <v>208</v>
      </c>
      <c r="P724" s="151">
        <v>2000</v>
      </c>
      <c r="Q724" s="151">
        <v>415600</v>
      </c>
      <c r="R724" s="151">
        <v>23</v>
      </c>
      <c r="S724" s="151">
        <v>230</v>
      </c>
      <c r="T724" s="151">
        <v>2027</v>
      </c>
      <c r="U724" s="151">
        <v>465120</v>
      </c>
      <c r="V724" s="151">
        <v>40</v>
      </c>
      <c r="W724" s="151">
        <v>265</v>
      </c>
      <c r="X724" s="151">
        <v>1990</v>
      </c>
      <c r="Y724" s="151">
        <v>526604</v>
      </c>
      <c r="Z724" s="151">
        <v>4</v>
      </c>
      <c r="AA724" s="151">
        <v>302</v>
      </c>
      <c r="AB724" s="151">
        <v>1920</v>
      </c>
      <c r="AC724" s="151">
        <v>579840</v>
      </c>
      <c r="AD724" s="151">
        <v>14</v>
      </c>
      <c r="AE724" s="151">
        <v>350</v>
      </c>
      <c r="AF724" s="151">
        <v>2035</v>
      </c>
      <c r="AG724" s="151">
        <v>711233</v>
      </c>
      <c r="AH724" s="151"/>
      <c r="AI724" s="151"/>
      <c r="AJ724" s="151"/>
      <c r="AK724" s="151"/>
      <c r="AL724" s="151"/>
      <c r="AM724" s="151"/>
      <c r="AN724" s="151"/>
      <c r="AO724" s="151"/>
    </row>
    <row r="725" spans="1:41" x14ac:dyDescent="0.2">
      <c r="A725" s="156">
        <v>37210</v>
      </c>
      <c r="B725" s="154"/>
      <c r="C725" s="154"/>
      <c r="D725" s="154"/>
      <c r="E725" s="154"/>
      <c r="F725" s="154">
        <v>105</v>
      </c>
      <c r="G725" s="154">
        <v>131</v>
      </c>
      <c r="H725" s="154">
        <v>2368</v>
      </c>
      <c r="I725" s="154">
        <v>309989</v>
      </c>
      <c r="J725" s="154">
        <v>111</v>
      </c>
      <c r="K725" s="154">
        <v>160</v>
      </c>
      <c r="L725" s="154">
        <v>2216</v>
      </c>
      <c r="M725" s="154">
        <v>355816</v>
      </c>
      <c r="N725" s="154">
        <v>58</v>
      </c>
      <c r="O725" s="154">
        <v>206</v>
      </c>
      <c r="P725" s="154">
        <v>2100</v>
      </c>
      <c r="Q725" s="154">
        <v>433623</v>
      </c>
      <c r="R725" s="154">
        <v>57</v>
      </c>
      <c r="S725" s="154">
        <v>230</v>
      </c>
      <c r="T725" s="154">
        <v>2050</v>
      </c>
      <c r="U725" s="154">
        <v>472651</v>
      </c>
      <c r="V725" s="154">
        <v>131</v>
      </c>
      <c r="W725" s="154">
        <v>280</v>
      </c>
      <c r="X725" s="154">
        <v>2059</v>
      </c>
      <c r="Y725" s="154">
        <v>576138</v>
      </c>
      <c r="Z725" s="154">
        <v>33</v>
      </c>
      <c r="AA725" s="154">
        <v>324</v>
      </c>
      <c r="AB725" s="154">
        <v>1868</v>
      </c>
      <c r="AC725" s="154">
        <v>604758</v>
      </c>
      <c r="AD725" s="154"/>
      <c r="AE725" s="154"/>
      <c r="AF725" s="154"/>
      <c r="AG725" s="154"/>
      <c r="AH725" s="154">
        <v>4</v>
      </c>
      <c r="AI725" s="154">
        <v>384</v>
      </c>
      <c r="AJ725" s="154">
        <v>1800</v>
      </c>
      <c r="AK725" s="154">
        <v>690300</v>
      </c>
      <c r="AL725" s="154"/>
      <c r="AM725" s="154"/>
      <c r="AN725" s="154"/>
      <c r="AO725" s="154"/>
    </row>
    <row r="726" spans="1:41" x14ac:dyDescent="0.2">
      <c r="A726" s="83">
        <v>37211</v>
      </c>
      <c r="B726" s="151">
        <v>13</v>
      </c>
      <c r="C726" s="151">
        <v>121</v>
      </c>
      <c r="D726" s="151">
        <v>2525</v>
      </c>
      <c r="E726" s="151">
        <v>305525</v>
      </c>
      <c r="F726" s="151">
        <v>4</v>
      </c>
      <c r="G726" s="151">
        <v>142</v>
      </c>
      <c r="H726" s="151">
        <v>2300</v>
      </c>
      <c r="I726" s="151">
        <v>326600</v>
      </c>
      <c r="J726" s="151">
        <v>19</v>
      </c>
      <c r="K726" s="151">
        <v>169</v>
      </c>
      <c r="L726" s="151">
        <v>2250</v>
      </c>
      <c r="M726" s="151">
        <v>379125</v>
      </c>
      <c r="N726" s="151">
        <v>5</v>
      </c>
      <c r="O726" s="151">
        <v>208</v>
      </c>
      <c r="P726" s="151">
        <v>2040</v>
      </c>
      <c r="Q726" s="151">
        <v>424320</v>
      </c>
      <c r="R726" s="151">
        <v>13</v>
      </c>
      <c r="S726" s="151">
        <v>230</v>
      </c>
      <c r="T726" s="151">
        <v>2050</v>
      </c>
      <c r="U726" s="151">
        <v>471500</v>
      </c>
      <c r="V726" s="151">
        <v>17</v>
      </c>
      <c r="W726" s="151">
        <v>265</v>
      </c>
      <c r="X726" s="151">
        <v>2100</v>
      </c>
      <c r="Y726" s="151">
        <v>556500</v>
      </c>
      <c r="Z726" s="151">
        <v>10</v>
      </c>
      <c r="AA726" s="151">
        <v>296</v>
      </c>
      <c r="AB726" s="151">
        <v>1960</v>
      </c>
      <c r="AC726" s="151">
        <v>580160</v>
      </c>
      <c r="AD726" s="151"/>
      <c r="AE726" s="151"/>
      <c r="AF726" s="151"/>
      <c r="AG726" s="151"/>
      <c r="AH726" s="151"/>
      <c r="AI726" s="151"/>
      <c r="AJ726" s="151"/>
      <c r="AK726" s="151"/>
      <c r="AL726" s="151"/>
      <c r="AM726" s="151"/>
      <c r="AN726" s="151"/>
      <c r="AO726" s="151"/>
    </row>
    <row r="727" spans="1:41" x14ac:dyDescent="0.2">
      <c r="A727" s="83">
        <v>37215</v>
      </c>
      <c r="B727" s="151"/>
      <c r="C727" s="151"/>
      <c r="D727" s="151"/>
      <c r="E727" s="151"/>
      <c r="F727" s="151">
        <v>23</v>
      </c>
      <c r="G727" s="151">
        <v>145</v>
      </c>
      <c r="H727" s="151">
        <v>2375</v>
      </c>
      <c r="I727" s="151">
        <v>343188</v>
      </c>
      <c r="J727" s="151">
        <v>5</v>
      </c>
      <c r="K727" s="151">
        <v>160</v>
      </c>
      <c r="L727" s="151">
        <v>2250</v>
      </c>
      <c r="M727" s="151">
        <v>360000</v>
      </c>
      <c r="N727" s="151">
        <v>54</v>
      </c>
      <c r="O727" s="151">
        <v>189</v>
      </c>
      <c r="P727" s="151">
        <v>2089</v>
      </c>
      <c r="Q727" s="151">
        <v>394252</v>
      </c>
      <c r="R727" s="151">
        <v>17</v>
      </c>
      <c r="S727" s="151">
        <v>231</v>
      </c>
      <c r="T727" s="151">
        <v>2055</v>
      </c>
      <c r="U727" s="151">
        <v>473678</v>
      </c>
      <c r="V727" s="151">
        <v>30</v>
      </c>
      <c r="W727" s="151">
        <v>273</v>
      </c>
      <c r="X727" s="151">
        <v>2040</v>
      </c>
      <c r="Y727" s="151">
        <v>557600</v>
      </c>
      <c r="Z727" s="151">
        <v>2</v>
      </c>
      <c r="AA727" s="151">
        <v>300</v>
      </c>
      <c r="AB727" s="151">
        <v>2290</v>
      </c>
      <c r="AC727" s="151">
        <v>687000</v>
      </c>
      <c r="AD727" s="151">
        <v>13</v>
      </c>
      <c r="AE727" s="151">
        <v>328</v>
      </c>
      <c r="AF727" s="151">
        <v>1980</v>
      </c>
      <c r="AG727" s="151">
        <v>649440</v>
      </c>
      <c r="AH727" s="151"/>
      <c r="AI727" s="151"/>
      <c r="AJ727" s="151"/>
      <c r="AK727" s="151"/>
      <c r="AL727" s="151"/>
      <c r="AM727" s="151"/>
      <c r="AN727" s="151"/>
      <c r="AO727" s="151"/>
    </row>
    <row r="728" spans="1:41" x14ac:dyDescent="0.2">
      <c r="A728" s="83">
        <v>37217</v>
      </c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  <c r="AA728" s="154"/>
      <c r="AB728" s="154"/>
      <c r="AC728" s="154"/>
      <c r="AD728" s="154"/>
      <c r="AE728" s="154"/>
      <c r="AF728" s="154"/>
      <c r="AG728" s="154"/>
      <c r="AH728" s="154"/>
      <c r="AI728" s="154"/>
      <c r="AJ728" s="154"/>
      <c r="AK728" s="154"/>
      <c r="AL728" s="154"/>
      <c r="AM728" s="154"/>
      <c r="AN728" s="154"/>
      <c r="AO728" s="154"/>
    </row>
    <row r="729" spans="1:41" x14ac:dyDescent="0.2">
      <c r="A729" s="83">
        <v>37218</v>
      </c>
      <c r="B729" s="151">
        <v>9</v>
      </c>
      <c r="C729" s="151">
        <v>122</v>
      </c>
      <c r="D729" s="151">
        <f>E729/C729</f>
        <v>2575</v>
      </c>
      <c r="E729" s="151">
        <v>314150</v>
      </c>
      <c r="F729" s="151">
        <v>15</v>
      </c>
      <c r="G729" s="151">
        <v>146</v>
      </c>
      <c r="H729" s="151">
        <v>2175</v>
      </c>
      <c r="I729" s="151">
        <v>316463</v>
      </c>
      <c r="J729" s="151">
        <v>17</v>
      </c>
      <c r="K729" s="151">
        <v>178</v>
      </c>
      <c r="L729" s="151">
        <v>2110</v>
      </c>
      <c r="M729" s="151">
        <v>375580</v>
      </c>
      <c r="N729" s="151">
        <v>34</v>
      </c>
      <c r="O729" s="151">
        <v>200</v>
      </c>
      <c r="P729" s="151">
        <v>2070</v>
      </c>
      <c r="Q729" s="151">
        <v>414887</v>
      </c>
      <c r="R729" s="151">
        <v>60</v>
      </c>
      <c r="S729" s="151">
        <v>229</v>
      </c>
      <c r="T729" s="151">
        <v>2215</v>
      </c>
      <c r="U729" s="151">
        <v>507235</v>
      </c>
      <c r="V729" s="151">
        <v>22</v>
      </c>
      <c r="W729" s="151">
        <v>253</v>
      </c>
      <c r="X729" s="151">
        <v>1950</v>
      </c>
      <c r="Y729" s="151">
        <v>493350</v>
      </c>
      <c r="Z729" s="151">
        <v>26</v>
      </c>
      <c r="AA729" s="151">
        <v>305</v>
      </c>
      <c r="AB729" s="151">
        <v>1940</v>
      </c>
      <c r="AC729" s="151">
        <v>591700</v>
      </c>
      <c r="AD729" s="151">
        <v>14</v>
      </c>
      <c r="AE729" s="151">
        <v>336</v>
      </c>
      <c r="AF729" s="151">
        <v>1870</v>
      </c>
      <c r="AG729" s="151">
        <v>628788</v>
      </c>
      <c r="AH729" s="151"/>
      <c r="AI729" s="151"/>
      <c r="AJ729" s="151"/>
      <c r="AK729" s="151"/>
      <c r="AL729" s="151"/>
      <c r="AM729" s="151"/>
      <c r="AN729" s="151"/>
      <c r="AO729" s="151"/>
    </row>
    <row r="730" spans="1:41" x14ac:dyDescent="0.2">
      <c r="A730" s="83">
        <v>37222</v>
      </c>
      <c r="B730" s="151">
        <v>3</v>
      </c>
      <c r="C730" s="151">
        <v>117</v>
      </c>
      <c r="D730" s="151">
        <v>2150</v>
      </c>
      <c r="E730" s="151">
        <v>251560</v>
      </c>
      <c r="F730" s="151">
        <v>77</v>
      </c>
      <c r="G730" s="151">
        <v>138</v>
      </c>
      <c r="H730" s="151">
        <v>2560</v>
      </c>
      <c r="I730" s="151">
        <v>353280</v>
      </c>
      <c r="J730" s="151">
        <v>15</v>
      </c>
      <c r="K730" s="151">
        <v>170</v>
      </c>
      <c r="L730" s="151">
        <v>2077</v>
      </c>
      <c r="M730" s="151">
        <v>353033</v>
      </c>
      <c r="N730" s="151">
        <v>41</v>
      </c>
      <c r="O730" s="151">
        <v>195</v>
      </c>
      <c r="P730" s="151">
        <v>2189</v>
      </c>
      <c r="Q730" s="151">
        <v>427806</v>
      </c>
      <c r="R730" s="151">
        <v>65</v>
      </c>
      <c r="S730" s="151">
        <v>233</v>
      </c>
      <c r="T730" s="151">
        <v>2206</v>
      </c>
      <c r="U730" s="151">
        <v>514332</v>
      </c>
      <c r="V730" s="151">
        <v>17</v>
      </c>
      <c r="W730" s="151">
        <v>260</v>
      </c>
      <c r="X730" s="151">
        <v>1993</v>
      </c>
      <c r="Y730" s="151">
        <v>517602</v>
      </c>
      <c r="Z730" s="151">
        <v>61</v>
      </c>
      <c r="AA730" s="151">
        <v>303</v>
      </c>
      <c r="AB730" s="151">
        <v>1870</v>
      </c>
      <c r="AC730" s="151">
        <v>567311</v>
      </c>
      <c r="AD730" s="151">
        <v>17</v>
      </c>
      <c r="AE730" s="151">
        <v>356</v>
      </c>
      <c r="AF730" s="151">
        <v>1900</v>
      </c>
      <c r="AG730" s="151">
        <v>676400</v>
      </c>
      <c r="AH730" s="151"/>
      <c r="AI730" s="151"/>
      <c r="AJ730" s="151"/>
      <c r="AK730" s="151"/>
      <c r="AL730" s="151"/>
      <c r="AM730" s="151"/>
      <c r="AN730" s="151"/>
      <c r="AO730" s="151"/>
    </row>
    <row r="731" spans="1:41" x14ac:dyDescent="0.2">
      <c r="A731" s="156">
        <v>37224</v>
      </c>
      <c r="B731" s="154">
        <v>3</v>
      </c>
      <c r="C731" s="154">
        <v>98</v>
      </c>
      <c r="D731" s="154">
        <v>2616</v>
      </c>
      <c r="E731" s="154">
        <v>256400</v>
      </c>
      <c r="F731" s="154">
        <v>13</v>
      </c>
      <c r="G731" s="154">
        <v>122</v>
      </c>
      <c r="H731" s="154">
        <v>2457</v>
      </c>
      <c r="I731" s="154">
        <v>299330</v>
      </c>
      <c r="J731" s="154">
        <v>124</v>
      </c>
      <c r="K731" s="154">
        <v>173</v>
      </c>
      <c r="L731" s="154">
        <v>2148</v>
      </c>
      <c r="M731" s="154">
        <v>369782</v>
      </c>
      <c r="N731" s="154">
        <v>101</v>
      </c>
      <c r="O731" s="154">
        <v>191</v>
      </c>
      <c r="P731" s="154">
        <v>2202</v>
      </c>
      <c r="Q731" s="154">
        <v>420909</v>
      </c>
      <c r="R731" s="154">
        <v>88</v>
      </c>
      <c r="S731" s="154">
        <v>231</v>
      </c>
      <c r="T731" s="154">
        <v>2171</v>
      </c>
      <c r="U731" s="154">
        <v>500553</v>
      </c>
      <c r="V731" s="154">
        <v>41</v>
      </c>
      <c r="W731" s="154">
        <v>265</v>
      </c>
      <c r="X731" s="154">
        <v>1931</v>
      </c>
      <c r="Y731" s="154">
        <v>513106</v>
      </c>
      <c r="Z731" s="154">
        <v>13</v>
      </c>
      <c r="AA731" s="154">
        <v>331</v>
      </c>
      <c r="AB731" s="154">
        <v>1825</v>
      </c>
      <c r="AC731" s="154">
        <v>603934</v>
      </c>
      <c r="AD731" s="154">
        <v>16</v>
      </c>
      <c r="AE731" s="154">
        <v>363</v>
      </c>
      <c r="AF731" s="154">
        <v>1844</v>
      </c>
      <c r="AG731" s="154">
        <v>670383</v>
      </c>
      <c r="AH731" s="154">
        <v>24</v>
      </c>
      <c r="AI731" s="154">
        <v>263</v>
      </c>
      <c r="AJ731" s="154">
        <v>2733</v>
      </c>
      <c r="AK731" s="154">
        <v>676241</v>
      </c>
      <c r="AL731" s="154"/>
      <c r="AM731" s="154"/>
      <c r="AN731" s="154"/>
      <c r="AO731" s="154"/>
    </row>
    <row r="732" spans="1:41" x14ac:dyDescent="0.2">
      <c r="A732" s="83">
        <v>37225</v>
      </c>
      <c r="B732" s="151"/>
      <c r="C732" s="151"/>
      <c r="D732" s="151"/>
      <c r="E732" s="151"/>
      <c r="F732" s="151">
        <v>7</v>
      </c>
      <c r="G732" s="151">
        <v>136</v>
      </c>
      <c r="H732" s="151">
        <v>2475</v>
      </c>
      <c r="I732" s="151">
        <v>335363</v>
      </c>
      <c r="J732" s="151">
        <v>23</v>
      </c>
      <c r="K732" s="151">
        <v>163</v>
      </c>
      <c r="L732" s="151">
        <v>2475</v>
      </c>
      <c r="M732" s="151">
        <v>403425</v>
      </c>
      <c r="N732" s="151">
        <v>47</v>
      </c>
      <c r="O732" s="151">
        <v>205</v>
      </c>
      <c r="P732" s="151">
        <v>2192</v>
      </c>
      <c r="Q732" s="151">
        <v>448922</v>
      </c>
      <c r="R732" s="151">
        <v>36</v>
      </c>
      <c r="S732" s="151">
        <v>228</v>
      </c>
      <c r="T732" s="151">
        <v>2110</v>
      </c>
      <c r="U732" s="151">
        <v>480553</v>
      </c>
      <c r="V732" s="151">
        <v>47</v>
      </c>
      <c r="W732" s="151">
        <v>263</v>
      </c>
      <c r="X732" s="151">
        <v>2525</v>
      </c>
      <c r="Y732" s="151">
        <v>558875</v>
      </c>
      <c r="Z732" s="151">
        <v>30</v>
      </c>
      <c r="AA732" s="151">
        <v>291</v>
      </c>
      <c r="AB732" s="151">
        <v>1973</v>
      </c>
      <c r="AC732" s="151">
        <v>573582</v>
      </c>
      <c r="AD732" s="151">
        <v>44</v>
      </c>
      <c r="AE732" s="151">
        <v>339</v>
      </c>
      <c r="AF732" s="151">
        <v>1825</v>
      </c>
      <c r="AG732" s="151">
        <v>618675</v>
      </c>
      <c r="AH732" s="151">
        <v>2</v>
      </c>
      <c r="AI732" s="151">
        <v>368</v>
      </c>
      <c r="AJ732" s="151">
        <v>1840</v>
      </c>
      <c r="AK732" s="151">
        <v>677120</v>
      </c>
      <c r="AL732" s="151"/>
      <c r="AM732" s="151"/>
      <c r="AN732" s="151"/>
      <c r="AO732" s="151"/>
    </row>
    <row r="733" spans="1:41" x14ac:dyDescent="0.2">
      <c r="A733" s="83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I733" s="151"/>
      <c r="AJ733" s="151"/>
      <c r="AK733" s="151"/>
      <c r="AL733" s="151"/>
      <c r="AM733" s="151"/>
      <c r="AN733" s="151"/>
      <c r="AO733" s="151"/>
    </row>
    <row r="734" spans="1:41" x14ac:dyDescent="0.2">
      <c r="A734" s="83">
        <v>37229</v>
      </c>
      <c r="B734" s="151"/>
      <c r="C734" s="151"/>
      <c r="D734" s="151"/>
      <c r="E734" s="151"/>
      <c r="F734" s="151"/>
      <c r="G734" s="151"/>
      <c r="H734" s="151"/>
      <c r="I734" s="151"/>
      <c r="J734" s="151">
        <v>25</v>
      </c>
      <c r="K734" s="151">
        <v>162</v>
      </c>
      <c r="L734" s="151">
        <v>2144</v>
      </c>
      <c r="M734" s="151">
        <v>346470</v>
      </c>
      <c r="N734" s="151">
        <v>51</v>
      </c>
      <c r="O734" s="151">
        <v>199</v>
      </c>
      <c r="P734" s="151">
        <v>2124</v>
      </c>
      <c r="Q734" s="151">
        <v>423526</v>
      </c>
      <c r="R734" s="151">
        <v>33</v>
      </c>
      <c r="S734" s="151">
        <v>236</v>
      </c>
      <c r="T734" s="151">
        <v>2060</v>
      </c>
      <c r="U734" s="151">
        <v>485817</v>
      </c>
      <c r="V734" s="151">
        <v>25</v>
      </c>
      <c r="W734" s="151">
        <v>257</v>
      </c>
      <c r="X734" s="151">
        <v>2210</v>
      </c>
      <c r="Y734" s="151">
        <v>568707</v>
      </c>
      <c r="Z734" s="151">
        <v>39</v>
      </c>
      <c r="AA734" s="151">
        <v>298</v>
      </c>
      <c r="AB734" s="151">
        <v>2102</v>
      </c>
      <c r="AC734" s="151">
        <v>626816</v>
      </c>
      <c r="AD734" s="151"/>
      <c r="AE734" s="151"/>
      <c r="AF734" s="151"/>
      <c r="AG734" s="151"/>
      <c r="AH734" s="151"/>
      <c r="AI734" s="151"/>
      <c r="AJ734" s="151"/>
      <c r="AK734" s="151"/>
      <c r="AL734" s="151"/>
      <c r="AM734" s="151"/>
      <c r="AN734" s="151"/>
      <c r="AO734" s="151"/>
    </row>
    <row r="735" spans="1:41" x14ac:dyDescent="0.2">
      <c r="A735" s="156">
        <v>37231</v>
      </c>
      <c r="B735" s="154">
        <v>10</v>
      </c>
      <c r="C735" s="154">
        <v>92</v>
      </c>
      <c r="D735" s="154">
        <v>2394</v>
      </c>
      <c r="E735" s="154">
        <v>220021</v>
      </c>
      <c r="F735" s="154">
        <v>80</v>
      </c>
      <c r="G735" s="154">
        <v>125</v>
      </c>
      <c r="H735" s="154">
        <v>2485</v>
      </c>
      <c r="I735" s="154">
        <v>310259</v>
      </c>
      <c r="J735" s="154">
        <v>103</v>
      </c>
      <c r="K735" s="154">
        <v>161</v>
      </c>
      <c r="L735" s="154">
        <v>2275</v>
      </c>
      <c r="M735" s="154">
        <v>365884</v>
      </c>
      <c r="N735" s="154">
        <v>170</v>
      </c>
      <c r="O735" s="154">
        <v>200</v>
      </c>
      <c r="P735" s="154">
        <v>2214</v>
      </c>
      <c r="Q735" s="154">
        <v>441692</v>
      </c>
      <c r="R735" s="154">
        <v>77</v>
      </c>
      <c r="S735" s="154">
        <v>237</v>
      </c>
      <c r="T735" s="154">
        <v>2143</v>
      </c>
      <c r="U735" s="154">
        <v>507638</v>
      </c>
      <c r="V735" s="154">
        <v>140</v>
      </c>
      <c r="W735" s="154">
        <v>280</v>
      </c>
      <c r="X735" s="154">
        <v>2077</v>
      </c>
      <c r="Y735" s="154">
        <v>581880</v>
      </c>
      <c r="Z735" s="154">
        <v>31</v>
      </c>
      <c r="AA735" s="154">
        <v>336</v>
      </c>
      <c r="AB735" s="154">
        <v>1830</v>
      </c>
      <c r="AC735" s="154">
        <v>614130</v>
      </c>
      <c r="AD735" s="154">
        <v>54</v>
      </c>
      <c r="AE735" s="154">
        <v>358</v>
      </c>
      <c r="AF735" s="154">
        <v>1835</v>
      </c>
      <c r="AG735" s="154">
        <v>657207</v>
      </c>
      <c r="AH735" s="154">
        <v>2</v>
      </c>
      <c r="AI735" s="154">
        <v>388</v>
      </c>
      <c r="AJ735" s="154">
        <v>1820</v>
      </c>
      <c r="AK735" s="154">
        <v>705250</v>
      </c>
      <c r="AL735" s="154"/>
      <c r="AM735" s="154"/>
      <c r="AN735" s="154"/>
      <c r="AO735" s="154"/>
    </row>
    <row r="736" spans="1:41" x14ac:dyDescent="0.2">
      <c r="A736" s="83">
        <v>37232</v>
      </c>
      <c r="B736" s="151">
        <v>15</v>
      </c>
      <c r="C736" s="151">
        <v>107</v>
      </c>
      <c r="D736" s="151">
        <v>2683</v>
      </c>
      <c r="E736" s="151">
        <v>288011</v>
      </c>
      <c r="F736" s="151">
        <v>18</v>
      </c>
      <c r="G736" s="151">
        <v>133</v>
      </c>
      <c r="H736" s="151">
        <v>2383</v>
      </c>
      <c r="I736" s="151">
        <v>317778</v>
      </c>
      <c r="J736" s="151">
        <v>60</v>
      </c>
      <c r="K736" s="151">
        <v>171</v>
      </c>
      <c r="L736" s="151">
        <v>2225</v>
      </c>
      <c r="M736" s="151">
        <v>379363</v>
      </c>
      <c r="N736" s="151">
        <v>84</v>
      </c>
      <c r="O736" s="151">
        <v>201</v>
      </c>
      <c r="P736" s="151">
        <v>2073</v>
      </c>
      <c r="Q736" s="151">
        <v>424688</v>
      </c>
      <c r="R736" s="151">
        <v>37</v>
      </c>
      <c r="S736" s="151">
        <v>241</v>
      </c>
      <c r="T736" s="151">
        <v>1980</v>
      </c>
      <c r="U736" s="151">
        <v>476685</v>
      </c>
      <c r="V736" s="151">
        <v>37</v>
      </c>
      <c r="W736" s="151">
        <v>263</v>
      </c>
      <c r="X736" s="151">
        <v>1910</v>
      </c>
      <c r="Y736" s="151">
        <v>502808</v>
      </c>
      <c r="Z736" s="151">
        <v>15</v>
      </c>
      <c r="AA736" s="151">
        <v>307</v>
      </c>
      <c r="AB736" s="151">
        <v>1957</v>
      </c>
      <c r="AC736" s="151">
        <v>599744</v>
      </c>
      <c r="AD736" s="151">
        <v>30</v>
      </c>
      <c r="AE736" s="151">
        <v>348</v>
      </c>
      <c r="AF736" s="151">
        <v>1813</v>
      </c>
      <c r="AG736" s="151">
        <v>631644</v>
      </c>
      <c r="AH736" s="151">
        <v>21</v>
      </c>
      <c r="AI736" s="151">
        <v>387</v>
      </c>
      <c r="AJ736" s="151">
        <v>1860</v>
      </c>
      <c r="AK736" s="151">
        <v>718890</v>
      </c>
      <c r="AL736" s="151"/>
      <c r="AM736" s="151"/>
      <c r="AN736" s="151"/>
      <c r="AO736" s="151"/>
    </row>
    <row r="737" spans="1:41" x14ac:dyDescent="0.2">
      <c r="A737" s="83">
        <v>37236</v>
      </c>
      <c r="B737" s="151">
        <v>12</v>
      </c>
      <c r="C737" s="151">
        <v>103</v>
      </c>
      <c r="D737" s="151">
        <v>2292</v>
      </c>
      <c r="E737" s="151">
        <v>236424</v>
      </c>
      <c r="F737" s="151">
        <v>7</v>
      </c>
      <c r="G737" s="151">
        <v>140</v>
      </c>
      <c r="H737" s="151">
        <v>2325</v>
      </c>
      <c r="I737" s="151">
        <v>325500</v>
      </c>
      <c r="J737" s="151">
        <v>37</v>
      </c>
      <c r="K737" s="151">
        <v>166</v>
      </c>
      <c r="L737" s="151">
        <v>2175</v>
      </c>
      <c r="M737" s="151">
        <v>360506</v>
      </c>
      <c r="N737" s="151">
        <v>46</v>
      </c>
      <c r="O737" s="151">
        <v>197</v>
      </c>
      <c r="P737" s="151">
        <v>2142</v>
      </c>
      <c r="Q737" s="151">
        <v>422265</v>
      </c>
      <c r="R737" s="151">
        <v>15</v>
      </c>
      <c r="S737" s="151">
        <v>236</v>
      </c>
      <c r="T737" s="151">
        <v>2157</v>
      </c>
      <c r="U737" s="151">
        <v>508973</v>
      </c>
      <c r="V737" s="151">
        <v>41</v>
      </c>
      <c r="W737" s="151">
        <v>260</v>
      </c>
      <c r="X737" s="151">
        <v>1986</v>
      </c>
      <c r="Y737" s="151">
        <v>517154</v>
      </c>
      <c r="Z737" s="151"/>
      <c r="AA737" s="151"/>
      <c r="AB737" s="151"/>
      <c r="AC737" s="151"/>
      <c r="AD737" s="151">
        <v>19</v>
      </c>
      <c r="AE737" s="151">
        <v>336</v>
      </c>
      <c r="AF737" s="151">
        <v>1900</v>
      </c>
      <c r="AG737" s="151">
        <v>639033</v>
      </c>
      <c r="AH737" s="151">
        <v>42</v>
      </c>
      <c r="AI737" s="151">
        <v>395</v>
      </c>
      <c r="AJ737" s="151">
        <v>1860</v>
      </c>
      <c r="AK737" s="151">
        <v>734080</v>
      </c>
      <c r="AL737" s="151"/>
      <c r="AM737" s="151"/>
      <c r="AN737" s="151"/>
      <c r="AO737" s="151"/>
    </row>
    <row r="738" spans="1:41" x14ac:dyDescent="0.2">
      <c r="A738" s="156">
        <v>37238</v>
      </c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  <c r="AA738" s="154"/>
      <c r="AB738" s="154"/>
      <c r="AC738" s="154"/>
      <c r="AD738" s="154"/>
      <c r="AE738" s="154"/>
      <c r="AF738" s="154"/>
      <c r="AG738" s="154"/>
      <c r="AH738" s="154"/>
      <c r="AI738" s="154"/>
      <c r="AJ738" s="154"/>
      <c r="AK738" s="154"/>
      <c r="AL738" s="154"/>
      <c r="AM738" s="154"/>
      <c r="AN738" s="154"/>
      <c r="AO738" s="154"/>
    </row>
    <row r="739" spans="1:41" x14ac:dyDescent="0.2">
      <c r="A739" s="83">
        <v>37239</v>
      </c>
      <c r="B739" s="151">
        <v>12</v>
      </c>
      <c r="C739" s="151">
        <v>113</v>
      </c>
      <c r="D739" s="151">
        <v>2400</v>
      </c>
      <c r="E739" s="151">
        <v>271200</v>
      </c>
      <c r="F739" s="151">
        <v>3</v>
      </c>
      <c r="G739" s="151">
        <v>130</v>
      </c>
      <c r="H739" s="151">
        <v>2250</v>
      </c>
      <c r="I739" s="151">
        <v>292550</v>
      </c>
      <c r="J739" s="151">
        <v>90</v>
      </c>
      <c r="K739" s="151">
        <v>168</v>
      </c>
      <c r="L739" s="151">
        <v>2165</v>
      </c>
      <c r="M739" s="151">
        <v>364370</v>
      </c>
      <c r="N739" s="151">
        <v>79</v>
      </c>
      <c r="O739" s="151">
        <v>198</v>
      </c>
      <c r="P739" s="151">
        <v>2140</v>
      </c>
      <c r="Q739" s="151">
        <v>423292</v>
      </c>
      <c r="R739" s="151">
        <v>33</v>
      </c>
      <c r="S739" s="151">
        <v>235</v>
      </c>
      <c r="T739" s="151">
        <v>2113</v>
      </c>
      <c r="U739" s="151">
        <v>496438</v>
      </c>
      <c r="V739" s="151">
        <v>51</v>
      </c>
      <c r="W739" s="151">
        <v>262</v>
      </c>
      <c r="X739" s="151">
        <v>1941</v>
      </c>
      <c r="Y739" s="151">
        <v>509002</v>
      </c>
      <c r="Z739" s="151">
        <v>15</v>
      </c>
      <c r="AA739" s="151">
        <v>299</v>
      </c>
      <c r="AB739" s="151">
        <v>1853</v>
      </c>
      <c r="AC739" s="151">
        <v>553529</v>
      </c>
      <c r="AD739" s="151">
        <v>29</v>
      </c>
      <c r="AE739" s="151">
        <v>332</v>
      </c>
      <c r="AF739" s="151">
        <v>1847</v>
      </c>
      <c r="AG739" s="151">
        <v>613709</v>
      </c>
      <c r="AH739" s="151">
        <v>7</v>
      </c>
      <c r="AI739" s="151">
        <v>383</v>
      </c>
      <c r="AJ739" s="151">
        <v>1780</v>
      </c>
      <c r="AK739" s="151">
        <v>681740</v>
      </c>
      <c r="AL739" s="151"/>
      <c r="AM739" s="151"/>
      <c r="AN739" s="151"/>
      <c r="AO739" s="151"/>
    </row>
    <row r="740" spans="1:41" x14ac:dyDescent="0.2">
      <c r="A740" s="83">
        <v>37243</v>
      </c>
      <c r="B740" s="151">
        <v>7</v>
      </c>
      <c r="C740" s="151">
        <v>109</v>
      </c>
      <c r="D740" s="151">
        <v>2213</v>
      </c>
      <c r="E740" s="151">
        <v>240609</v>
      </c>
      <c r="F740" s="151">
        <v>24</v>
      </c>
      <c r="G740" s="151">
        <v>136</v>
      </c>
      <c r="H740" s="151">
        <v>2333</v>
      </c>
      <c r="I740" s="151">
        <v>317333</v>
      </c>
      <c r="J740" s="151">
        <v>22</v>
      </c>
      <c r="K740" s="151">
        <v>162</v>
      </c>
      <c r="L740" s="151">
        <v>2292</v>
      </c>
      <c r="M740" s="151">
        <v>371632</v>
      </c>
      <c r="N740" s="151">
        <v>75</v>
      </c>
      <c r="O740" s="151">
        <v>205</v>
      </c>
      <c r="P740" s="151">
        <v>2071</v>
      </c>
      <c r="Q740" s="151">
        <v>424643</v>
      </c>
      <c r="R740" s="151">
        <v>62</v>
      </c>
      <c r="S740" s="151">
        <v>233</v>
      </c>
      <c r="T740" s="151">
        <v>2171</v>
      </c>
      <c r="U740" s="151">
        <v>505322</v>
      </c>
      <c r="V740" s="151">
        <v>32</v>
      </c>
      <c r="W740" s="151">
        <v>267</v>
      </c>
      <c r="X740" s="151">
        <v>1950</v>
      </c>
      <c r="Y740" s="151">
        <v>520163</v>
      </c>
      <c r="Z740" s="151">
        <v>21</v>
      </c>
      <c r="AA740" s="151">
        <v>306</v>
      </c>
      <c r="AB740" s="151">
        <v>2450</v>
      </c>
      <c r="AC740" s="151">
        <v>735000</v>
      </c>
      <c r="AD740" s="151">
        <v>12</v>
      </c>
      <c r="AE740" s="151">
        <v>345</v>
      </c>
      <c r="AF740" s="151">
        <v>2101</v>
      </c>
      <c r="AG740" s="151">
        <v>724845</v>
      </c>
      <c r="AH740" s="151">
        <v>31</v>
      </c>
      <c r="AI740" s="151">
        <v>370</v>
      </c>
      <c r="AJ740" s="151">
        <v>2355</v>
      </c>
      <c r="AK740" s="151">
        <v>869988</v>
      </c>
      <c r="AL740" s="151"/>
      <c r="AM740" s="151"/>
      <c r="AN740" s="151"/>
      <c r="AO740" s="151"/>
    </row>
    <row r="741" spans="1:41" x14ac:dyDescent="0.2">
      <c r="A741" s="83">
        <v>37245</v>
      </c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  <c r="AA741" s="154"/>
      <c r="AB741" s="154"/>
      <c r="AC741" s="154"/>
      <c r="AD741" s="154"/>
      <c r="AE741" s="154"/>
      <c r="AF741" s="154"/>
      <c r="AG741" s="154"/>
      <c r="AH741" s="154"/>
      <c r="AI741" s="154"/>
      <c r="AJ741" s="154"/>
      <c r="AK741" s="154"/>
      <c r="AL741" s="154"/>
      <c r="AM741" s="154"/>
      <c r="AN741" s="154"/>
      <c r="AO741" s="154"/>
    </row>
    <row r="742" spans="1:41" x14ac:dyDescent="0.2">
      <c r="A742" s="83">
        <v>37246</v>
      </c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  <c r="AA742" s="154"/>
      <c r="AB742" s="154"/>
      <c r="AC742" s="154"/>
      <c r="AD742" s="154"/>
      <c r="AE742" s="154"/>
      <c r="AF742" s="154"/>
      <c r="AG742" s="154"/>
      <c r="AH742" s="154"/>
      <c r="AI742" s="154"/>
      <c r="AJ742" s="154"/>
      <c r="AK742" s="154"/>
      <c r="AL742" s="154"/>
      <c r="AM742" s="154"/>
      <c r="AN742" s="154"/>
      <c r="AO742" s="154"/>
    </row>
    <row r="743" spans="1:41" x14ac:dyDescent="0.2">
      <c r="A743" s="83">
        <v>37250</v>
      </c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  <c r="AA743" s="154"/>
      <c r="AB743" s="154"/>
      <c r="AC743" s="154"/>
      <c r="AD743" s="154"/>
      <c r="AE743" s="154"/>
      <c r="AF743" s="154"/>
      <c r="AG743" s="154"/>
      <c r="AH743" s="154"/>
      <c r="AI743" s="154"/>
      <c r="AJ743" s="154"/>
      <c r="AK743" s="154"/>
      <c r="AL743" s="154"/>
      <c r="AM743" s="154"/>
      <c r="AN743" s="154"/>
      <c r="AO743" s="154"/>
    </row>
    <row r="744" spans="1:41" x14ac:dyDescent="0.2">
      <c r="A744" s="83">
        <v>37252</v>
      </c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  <c r="AA744" s="154"/>
      <c r="AB744" s="154"/>
      <c r="AC744" s="154"/>
      <c r="AD744" s="154"/>
      <c r="AE744" s="154"/>
      <c r="AF744" s="154"/>
      <c r="AG744" s="154"/>
      <c r="AH744" s="154"/>
      <c r="AI744" s="154"/>
      <c r="AJ744" s="154"/>
      <c r="AK744" s="154"/>
      <c r="AL744" s="154"/>
      <c r="AM744" s="154"/>
      <c r="AN744" s="154"/>
      <c r="AO744" s="154"/>
    </row>
    <row r="745" spans="1:41" x14ac:dyDescent="0.2">
      <c r="A745" s="83">
        <v>37253</v>
      </c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  <c r="AA745" s="154"/>
      <c r="AB745" s="154"/>
      <c r="AC745" s="154"/>
      <c r="AD745" s="154"/>
      <c r="AE745" s="154"/>
      <c r="AF745" s="154"/>
      <c r="AG745" s="154"/>
      <c r="AH745" s="154"/>
      <c r="AI745" s="154"/>
      <c r="AJ745" s="154"/>
      <c r="AK745" s="154"/>
      <c r="AL745" s="154"/>
      <c r="AM745" s="154"/>
      <c r="AN745" s="154"/>
      <c r="AO745" s="154"/>
    </row>
    <row r="746" spans="1:41" x14ac:dyDescent="0.2">
      <c r="A746" s="83"/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  <c r="AA746" s="154"/>
      <c r="AB746" s="154"/>
      <c r="AC746" s="154"/>
      <c r="AD746" s="154"/>
      <c r="AE746" s="154"/>
      <c r="AF746" s="154"/>
      <c r="AG746" s="154"/>
      <c r="AH746" s="154"/>
      <c r="AI746" s="154"/>
      <c r="AJ746" s="154"/>
      <c r="AK746" s="154"/>
      <c r="AL746" s="154"/>
      <c r="AM746" s="154"/>
      <c r="AN746" s="154"/>
      <c r="AO746" s="154"/>
    </row>
    <row r="747" spans="1:41" x14ac:dyDescent="0.2">
      <c r="A747" s="83">
        <v>37257</v>
      </c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  <c r="AA747" s="154"/>
      <c r="AB747" s="154"/>
      <c r="AC747" s="154"/>
      <c r="AD747" s="154"/>
      <c r="AE747" s="154"/>
      <c r="AF747" s="154"/>
      <c r="AG747" s="154"/>
      <c r="AH747" s="154"/>
      <c r="AI747" s="154"/>
      <c r="AJ747" s="154"/>
      <c r="AK747" s="154"/>
      <c r="AL747" s="154"/>
      <c r="AM747" s="154"/>
      <c r="AN747" s="154"/>
      <c r="AO747" s="154"/>
    </row>
    <row r="748" spans="1:41" x14ac:dyDescent="0.2">
      <c r="A748" s="83">
        <v>37259</v>
      </c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  <c r="AA748" s="154"/>
      <c r="AB748" s="154"/>
      <c r="AC748" s="154"/>
      <c r="AD748" s="154"/>
      <c r="AE748" s="154"/>
      <c r="AF748" s="154"/>
      <c r="AG748" s="154"/>
      <c r="AH748" s="154"/>
      <c r="AI748" s="154"/>
      <c r="AJ748" s="154"/>
      <c r="AK748" s="154"/>
      <c r="AL748" s="154"/>
      <c r="AM748" s="154"/>
      <c r="AN748" s="154"/>
      <c r="AO748" s="154"/>
    </row>
    <row r="749" spans="1:41" x14ac:dyDescent="0.2">
      <c r="A749" s="83">
        <v>37260</v>
      </c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  <c r="AA749" s="154"/>
      <c r="AB749" s="154"/>
      <c r="AC749" s="154"/>
      <c r="AD749" s="154"/>
      <c r="AE749" s="154"/>
      <c r="AF749" s="154"/>
      <c r="AG749" s="154"/>
      <c r="AH749" s="154"/>
      <c r="AI749" s="154"/>
      <c r="AJ749" s="154"/>
      <c r="AK749" s="154"/>
      <c r="AL749" s="154"/>
      <c r="AM749" s="154"/>
      <c r="AN749" s="154"/>
      <c r="AO749" s="154"/>
    </row>
    <row r="750" spans="1:41" x14ac:dyDescent="0.2">
      <c r="A750" s="83">
        <v>37264</v>
      </c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  <c r="AC750" s="151"/>
      <c r="AD750" s="151"/>
      <c r="AE750" s="151"/>
      <c r="AF750" s="151"/>
      <c r="AG750" s="151"/>
      <c r="AH750" s="151"/>
      <c r="AI750" s="151"/>
      <c r="AJ750" s="151"/>
      <c r="AK750" s="151"/>
      <c r="AL750" s="151"/>
      <c r="AM750" s="151"/>
      <c r="AN750" s="151"/>
      <c r="AO750" s="151"/>
    </row>
    <row r="751" spans="1:41" x14ac:dyDescent="0.2">
      <c r="A751" s="156">
        <v>37266</v>
      </c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  <c r="AA751" s="154"/>
      <c r="AB751" s="154"/>
      <c r="AC751" s="154"/>
      <c r="AD751" s="154"/>
      <c r="AE751" s="154"/>
      <c r="AF751" s="154"/>
      <c r="AG751" s="154"/>
      <c r="AH751" s="154"/>
      <c r="AI751" s="154"/>
      <c r="AJ751" s="154"/>
      <c r="AK751" s="154"/>
      <c r="AL751" s="154"/>
      <c r="AM751" s="154"/>
      <c r="AN751" s="154"/>
      <c r="AO751" s="154"/>
    </row>
    <row r="752" spans="1:41" x14ac:dyDescent="0.2">
      <c r="A752" s="156">
        <v>37267</v>
      </c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  <c r="AA752" s="154"/>
      <c r="AB752" s="154"/>
      <c r="AC752" s="154"/>
      <c r="AD752" s="154"/>
      <c r="AE752" s="154"/>
      <c r="AF752" s="154"/>
      <c r="AG752" s="154"/>
      <c r="AH752" s="154"/>
      <c r="AI752" s="154"/>
      <c r="AJ752" s="154"/>
      <c r="AK752" s="154"/>
      <c r="AL752" s="154"/>
      <c r="AM752" s="154"/>
      <c r="AN752" s="154"/>
      <c r="AO752" s="154"/>
    </row>
    <row r="753" spans="1:41" x14ac:dyDescent="0.2">
      <c r="A753" s="83">
        <v>37271</v>
      </c>
      <c r="B753" s="151">
        <v>10</v>
      </c>
      <c r="C753" s="151">
        <v>82</v>
      </c>
      <c r="D753" s="151">
        <v>2200</v>
      </c>
      <c r="E753" s="151">
        <v>188480</v>
      </c>
      <c r="F753" s="151">
        <v>6</v>
      </c>
      <c r="G753" s="151">
        <v>139</v>
      </c>
      <c r="H753" s="151">
        <v>2275</v>
      </c>
      <c r="I753" s="151">
        <v>316225</v>
      </c>
      <c r="J753" s="151">
        <v>35</v>
      </c>
      <c r="K753" s="151">
        <v>165</v>
      </c>
      <c r="L753" s="151">
        <v>2350</v>
      </c>
      <c r="M753" s="151">
        <v>387750</v>
      </c>
      <c r="N753" s="151">
        <v>36</v>
      </c>
      <c r="O753" s="151">
        <v>196</v>
      </c>
      <c r="P753" s="151">
        <v>2107</v>
      </c>
      <c r="Q753" s="151">
        <v>712556</v>
      </c>
      <c r="R753" s="151">
        <v>50</v>
      </c>
      <c r="S753" s="151">
        <v>232</v>
      </c>
      <c r="T753" s="151">
        <v>2110</v>
      </c>
      <c r="U753" s="151">
        <v>489520</v>
      </c>
      <c r="V753" s="151">
        <v>122</v>
      </c>
      <c r="W753" s="151">
        <v>262</v>
      </c>
      <c r="X753" s="151">
        <v>2050</v>
      </c>
      <c r="Y753" s="151">
        <v>536690</v>
      </c>
      <c r="Z753" s="151">
        <v>86</v>
      </c>
      <c r="AA753" s="151">
        <v>298</v>
      </c>
      <c r="AB753" s="151">
        <v>1975</v>
      </c>
      <c r="AC753" s="151">
        <v>589109</v>
      </c>
      <c r="AD753" s="151">
        <v>38</v>
      </c>
      <c r="AE753" s="151">
        <v>338</v>
      </c>
      <c r="AF753" s="151">
        <v>2035</v>
      </c>
      <c r="AG753" s="151">
        <v>687355</v>
      </c>
      <c r="AH753" s="151">
        <v>61</v>
      </c>
      <c r="AI753" s="151">
        <v>386</v>
      </c>
      <c r="AJ753" s="151">
        <v>1910</v>
      </c>
      <c r="AK753" s="151">
        <v>737897</v>
      </c>
      <c r="AL753" s="151"/>
      <c r="AM753" s="151"/>
      <c r="AN753" s="151"/>
      <c r="AO753" s="151"/>
    </row>
    <row r="754" spans="1:41" x14ac:dyDescent="0.2">
      <c r="A754" s="156">
        <v>37273</v>
      </c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  <c r="AA754" s="154"/>
      <c r="AB754" s="154"/>
      <c r="AC754" s="154"/>
      <c r="AD754" s="154"/>
      <c r="AE754" s="154"/>
      <c r="AF754" s="154"/>
      <c r="AG754" s="154"/>
      <c r="AH754" s="154"/>
      <c r="AI754" s="154"/>
      <c r="AJ754" s="154"/>
      <c r="AK754" s="154"/>
      <c r="AL754" s="154"/>
      <c r="AM754" s="154"/>
      <c r="AN754" s="154"/>
      <c r="AO754" s="154"/>
    </row>
    <row r="755" spans="1:41" x14ac:dyDescent="0.2">
      <c r="A755" s="83">
        <v>37274</v>
      </c>
      <c r="B755" s="151">
        <v>4</v>
      </c>
      <c r="C755" s="151">
        <v>118</v>
      </c>
      <c r="D755" s="151">
        <v>2475</v>
      </c>
      <c r="E755" s="151">
        <v>290613</v>
      </c>
      <c r="F755" s="151">
        <v>28</v>
      </c>
      <c r="G755" s="151">
        <v>139</v>
      </c>
      <c r="H755" s="151">
        <v>2325</v>
      </c>
      <c r="I755" s="151">
        <v>323175</v>
      </c>
      <c r="J755" s="151">
        <v>70</v>
      </c>
      <c r="K755" s="151">
        <v>172</v>
      </c>
      <c r="L755" s="151">
        <v>2199</v>
      </c>
      <c r="M755" s="151">
        <v>379097</v>
      </c>
      <c r="N755" s="151">
        <v>23</v>
      </c>
      <c r="O755" s="151">
        <v>202</v>
      </c>
      <c r="P755" s="151">
        <v>2078</v>
      </c>
      <c r="Q755" s="151">
        <v>419655</v>
      </c>
      <c r="R755" s="151">
        <v>29</v>
      </c>
      <c r="S755" s="151">
        <v>236</v>
      </c>
      <c r="T755" s="151">
        <v>2050</v>
      </c>
      <c r="U755" s="151">
        <v>483800</v>
      </c>
      <c r="V755" s="151">
        <v>33</v>
      </c>
      <c r="W755" s="151">
        <v>268</v>
      </c>
      <c r="X755" s="151">
        <v>1960</v>
      </c>
      <c r="Y755" s="151">
        <v>525280</v>
      </c>
      <c r="Z755" s="151">
        <v>34</v>
      </c>
      <c r="AA755" s="151">
        <v>303</v>
      </c>
      <c r="AB755" s="151">
        <v>1887</v>
      </c>
      <c r="AC755" s="151">
        <v>571031</v>
      </c>
      <c r="AD755" s="151">
        <v>14</v>
      </c>
      <c r="AE755" s="151">
        <v>349</v>
      </c>
      <c r="AF755" s="151">
        <v>2035</v>
      </c>
      <c r="AG755" s="151">
        <v>709198</v>
      </c>
      <c r="AH755" s="151">
        <v>1</v>
      </c>
      <c r="AI755" s="151">
        <v>400</v>
      </c>
      <c r="AJ755" s="151">
        <v>1860</v>
      </c>
      <c r="AK755" s="151">
        <v>744000</v>
      </c>
      <c r="AL755" s="151"/>
      <c r="AM755" s="151"/>
      <c r="AN755" s="151"/>
      <c r="AO755" s="151"/>
    </row>
    <row r="756" spans="1:41" x14ac:dyDescent="0.2">
      <c r="A756" s="83">
        <v>37278</v>
      </c>
      <c r="B756" s="151"/>
      <c r="C756" s="151"/>
      <c r="D756" s="151"/>
      <c r="E756" s="151"/>
      <c r="F756" s="151">
        <v>14</v>
      </c>
      <c r="G756" s="151">
        <v>138</v>
      </c>
      <c r="H756" s="151">
        <v>2172</v>
      </c>
      <c r="I756" s="151">
        <v>298867</v>
      </c>
      <c r="J756" s="151">
        <v>27</v>
      </c>
      <c r="K756" s="151">
        <v>167</v>
      </c>
      <c r="L756" s="151">
        <v>2378</v>
      </c>
      <c r="M756" s="151">
        <v>397602</v>
      </c>
      <c r="N756" s="151">
        <v>76</v>
      </c>
      <c r="O756" s="151">
        <v>202</v>
      </c>
      <c r="P756" s="151">
        <v>2112</v>
      </c>
      <c r="Q756" s="151">
        <v>426434</v>
      </c>
      <c r="R756" s="151">
        <v>6</v>
      </c>
      <c r="S756" s="151">
        <v>225</v>
      </c>
      <c r="T756" s="151">
        <v>1955</v>
      </c>
      <c r="U756" s="151">
        <v>439875</v>
      </c>
      <c r="V756" s="151">
        <v>49</v>
      </c>
      <c r="W756" s="151">
        <v>259</v>
      </c>
      <c r="X756" s="151">
        <v>2040</v>
      </c>
      <c r="Y756" s="151">
        <v>528360</v>
      </c>
      <c r="Z756" s="151">
        <v>11</v>
      </c>
      <c r="AA756" s="151">
        <v>293</v>
      </c>
      <c r="AB756" s="151">
        <v>1960</v>
      </c>
      <c r="AC756" s="151">
        <v>573627</v>
      </c>
      <c r="AD756" s="151">
        <v>4</v>
      </c>
      <c r="AE756" s="151">
        <v>326</v>
      </c>
      <c r="AF756" s="151">
        <v>1880</v>
      </c>
      <c r="AG756" s="151">
        <v>612880</v>
      </c>
      <c r="AH756" s="151"/>
      <c r="AI756" s="151"/>
      <c r="AJ756" s="151"/>
      <c r="AK756" s="151"/>
      <c r="AL756" s="151"/>
      <c r="AM756" s="151"/>
      <c r="AN756" s="151"/>
      <c r="AO756" s="151"/>
    </row>
    <row r="757" spans="1:41" x14ac:dyDescent="0.2">
      <c r="A757" s="83">
        <v>37280</v>
      </c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  <c r="AA757" s="154"/>
      <c r="AB757" s="154"/>
      <c r="AC757" s="154"/>
      <c r="AD757" s="154"/>
      <c r="AE757" s="154"/>
      <c r="AF757" s="154"/>
      <c r="AG757" s="154"/>
      <c r="AH757" s="154"/>
      <c r="AI757" s="154"/>
      <c r="AJ757" s="154"/>
      <c r="AK757" s="154"/>
      <c r="AL757" s="154"/>
      <c r="AM757" s="154"/>
      <c r="AN757" s="154"/>
      <c r="AO757" s="154"/>
    </row>
    <row r="758" spans="1:41" x14ac:dyDescent="0.2">
      <c r="A758" s="83">
        <v>37281</v>
      </c>
      <c r="B758" s="151">
        <v>12</v>
      </c>
      <c r="C758" s="151">
        <v>115</v>
      </c>
      <c r="D758" s="151">
        <v>2413</v>
      </c>
      <c r="E758" s="151">
        <v>276834</v>
      </c>
      <c r="F758" s="151"/>
      <c r="G758" s="151"/>
      <c r="H758" s="151"/>
      <c r="I758" s="151"/>
      <c r="J758" s="151">
        <v>34</v>
      </c>
      <c r="K758" s="151">
        <v>163</v>
      </c>
      <c r="L758" s="151">
        <v>2267</v>
      </c>
      <c r="M758" s="151">
        <v>368711</v>
      </c>
      <c r="N758" s="151">
        <v>71</v>
      </c>
      <c r="O758" s="151">
        <v>193</v>
      </c>
      <c r="P758" s="151">
        <v>2125</v>
      </c>
      <c r="Q758" s="151">
        <v>410479</v>
      </c>
      <c r="R758" s="151">
        <v>74</v>
      </c>
      <c r="S758" s="151">
        <v>236</v>
      </c>
      <c r="T758" s="151">
        <v>2074</v>
      </c>
      <c r="U758" s="151">
        <v>490420</v>
      </c>
      <c r="V758" s="151">
        <v>39</v>
      </c>
      <c r="W758" s="151">
        <v>272</v>
      </c>
      <c r="X758" s="151">
        <v>1967</v>
      </c>
      <c r="Y758" s="151">
        <v>534933</v>
      </c>
      <c r="Z758" s="151">
        <v>5</v>
      </c>
      <c r="AA758" s="151">
        <v>295</v>
      </c>
      <c r="AB758" s="151">
        <v>1945</v>
      </c>
      <c r="AC758" s="151">
        <v>573775</v>
      </c>
      <c r="AD758" s="151"/>
      <c r="AE758" s="151"/>
      <c r="AF758" s="151"/>
      <c r="AG758" s="151"/>
      <c r="AH758" s="151">
        <v>2</v>
      </c>
      <c r="AI758" s="151">
        <v>398</v>
      </c>
      <c r="AJ758" s="151">
        <v>1940</v>
      </c>
      <c r="AK758" s="151">
        <v>772120</v>
      </c>
      <c r="AL758" s="151"/>
      <c r="AM758" s="151"/>
      <c r="AN758" s="151"/>
      <c r="AO758" s="151"/>
    </row>
    <row r="759" spans="1:41" x14ac:dyDescent="0.2">
      <c r="A759" s="83">
        <v>37285</v>
      </c>
      <c r="B759" s="151">
        <v>9</v>
      </c>
      <c r="C759" s="151">
        <v>111</v>
      </c>
      <c r="D759" s="151">
        <v>2200</v>
      </c>
      <c r="E759" s="151">
        <v>244433</v>
      </c>
      <c r="F759" s="151">
        <v>9</v>
      </c>
      <c r="G759" s="151">
        <v>137</v>
      </c>
      <c r="H759" s="160">
        <f>I759/G759</f>
        <v>3500</v>
      </c>
      <c r="I759" s="151">
        <v>479500</v>
      </c>
      <c r="J759" s="151">
        <v>10</v>
      </c>
      <c r="K759" s="151">
        <v>166</v>
      </c>
      <c r="L759" s="151">
        <v>2117</v>
      </c>
      <c r="M759" s="151">
        <v>350661</v>
      </c>
      <c r="N759" s="151">
        <v>56</v>
      </c>
      <c r="O759" s="151">
        <v>205</v>
      </c>
      <c r="P759" s="151">
        <v>2155</v>
      </c>
      <c r="Q759" s="151">
        <v>441775</v>
      </c>
      <c r="R759" s="151">
        <v>52</v>
      </c>
      <c r="S759" s="151">
        <v>21</v>
      </c>
      <c r="T759" s="151">
        <v>2317</v>
      </c>
      <c r="U759" s="151">
        <v>489589</v>
      </c>
      <c r="V759" s="151">
        <v>100</v>
      </c>
      <c r="W759" s="151">
        <v>258</v>
      </c>
      <c r="X759" s="151">
        <v>2538</v>
      </c>
      <c r="Y759" s="151">
        <v>655843</v>
      </c>
      <c r="Z759" s="151">
        <v>37</v>
      </c>
      <c r="AA759" s="151">
        <v>297</v>
      </c>
      <c r="AB759" s="151">
        <v>2037</v>
      </c>
      <c r="AC759" s="151">
        <v>605862</v>
      </c>
      <c r="AD759" s="151">
        <v>9</v>
      </c>
      <c r="AE759" s="151">
        <v>335</v>
      </c>
      <c r="AF759" s="151">
        <v>1860</v>
      </c>
      <c r="AG759" s="151">
        <v>623100</v>
      </c>
      <c r="AH759" s="151">
        <v>7</v>
      </c>
      <c r="AI759" s="151">
        <v>380</v>
      </c>
      <c r="AJ759" s="151">
        <v>1860</v>
      </c>
      <c r="AK759" s="151">
        <v>706800</v>
      </c>
      <c r="AL759" s="151"/>
      <c r="AM759" s="151"/>
      <c r="AN759" s="151"/>
      <c r="AO759" s="151"/>
    </row>
    <row r="760" spans="1:41" x14ac:dyDescent="0.2">
      <c r="A760" s="156">
        <v>37287</v>
      </c>
      <c r="B760" s="154">
        <v>9</v>
      </c>
      <c r="C760" s="154">
        <v>192</v>
      </c>
      <c r="D760" s="154">
        <v>2260</v>
      </c>
      <c r="E760" s="154">
        <v>434924</v>
      </c>
      <c r="F760" s="154">
        <v>32</v>
      </c>
      <c r="G760" s="154">
        <v>136</v>
      </c>
      <c r="H760" s="154">
        <v>2502</v>
      </c>
      <c r="I760" s="154">
        <v>340721</v>
      </c>
      <c r="J760" s="154">
        <v>60</v>
      </c>
      <c r="K760" s="154">
        <v>159</v>
      </c>
      <c r="L760" s="154">
        <v>2397</v>
      </c>
      <c r="M760" s="154">
        <v>380295</v>
      </c>
      <c r="N760" s="154">
        <v>62</v>
      </c>
      <c r="O760" s="154">
        <v>202</v>
      </c>
      <c r="P760" s="154">
        <v>2255</v>
      </c>
      <c r="Q760" s="154">
        <v>454753</v>
      </c>
      <c r="R760" s="154">
        <v>32</v>
      </c>
      <c r="S760" s="154">
        <v>244</v>
      </c>
      <c r="T760" s="154">
        <v>2184</v>
      </c>
      <c r="U760" s="154">
        <v>533138</v>
      </c>
      <c r="V760" s="154">
        <v>156</v>
      </c>
      <c r="W760" s="154">
        <v>281</v>
      </c>
      <c r="X760" s="154">
        <v>2031</v>
      </c>
      <c r="Y760" s="154">
        <v>570011</v>
      </c>
      <c r="Z760" s="154">
        <v>47</v>
      </c>
      <c r="AA760" s="154">
        <v>319</v>
      </c>
      <c r="AB760" s="154">
        <v>1912</v>
      </c>
      <c r="AC760" s="154">
        <v>610593</v>
      </c>
      <c r="AD760" s="154"/>
      <c r="AE760" s="154"/>
      <c r="AF760" s="154"/>
      <c r="AG760" s="154"/>
      <c r="AH760" s="154">
        <v>17</v>
      </c>
      <c r="AI760" s="154">
        <v>401</v>
      </c>
      <c r="AJ760" s="154">
        <v>1932</v>
      </c>
      <c r="AK760" s="154">
        <v>775035</v>
      </c>
      <c r="AL760" s="154"/>
      <c r="AM760" s="154"/>
      <c r="AN760" s="154"/>
      <c r="AO760" s="154"/>
    </row>
    <row r="761" spans="1:41" x14ac:dyDescent="0.2">
      <c r="A761" s="156"/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154"/>
      <c r="W761" s="154"/>
      <c r="X761" s="154"/>
      <c r="Y761" s="154"/>
      <c r="Z761" s="154"/>
      <c r="AA761" s="154"/>
      <c r="AB761" s="154"/>
      <c r="AC761" s="154"/>
      <c r="AD761" s="154"/>
      <c r="AE761" s="154"/>
      <c r="AF761" s="154"/>
      <c r="AG761" s="154"/>
      <c r="AH761" s="154"/>
      <c r="AI761" s="154"/>
      <c r="AJ761" s="154"/>
      <c r="AK761" s="154"/>
      <c r="AL761" s="154"/>
      <c r="AM761" s="154"/>
      <c r="AN761" s="154"/>
      <c r="AO761" s="154"/>
    </row>
    <row r="762" spans="1:41" x14ac:dyDescent="0.2">
      <c r="A762" s="83">
        <v>37288</v>
      </c>
      <c r="B762" s="151">
        <v>2</v>
      </c>
      <c r="C762" s="151">
        <v>94</v>
      </c>
      <c r="D762" s="151">
        <f>E762/C762</f>
        <v>3200</v>
      </c>
      <c r="E762" s="151">
        <v>300800</v>
      </c>
      <c r="F762" s="151">
        <v>1</v>
      </c>
      <c r="G762" s="151">
        <v>148</v>
      </c>
      <c r="H762" s="151">
        <v>2150</v>
      </c>
      <c r="I762" s="151">
        <v>318200</v>
      </c>
      <c r="J762" s="151">
        <v>36</v>
      </c>
      <c r="K762" s="151">
        <v>165</v>
      </c>
      <c r="L762" s="151">
        <v>2463</v>
      </c>
      <c r="M762" s="151">
        <v>405697</v>
      </c>
      <c r="N762" s="151">
        <v>33</v>
      </c>
      <c r="O762" s="151">
        <v>200</v>
      </c>
      <c r="P762" s="151">
        <v>2324</v>
      </c>
      <c r="Q762" s="151">
        <v>465730</v>
      </c>
      <c r="R762" s="151">
        <v>62</v>
      </c>
      <c r="S762" s="151">
        <v>235</v>
      </c>
      <c r="T762" s="151">
        <v>2167</v>
      </c>
      <c r="U762" s="151">
        <v>509889</v>
      </c>
      <c r="V762" s="151">
        <v>1</v>
      </c>
      <c r="W762" s="151">
        <v>278</v>
      </c>
      <c r="X762" s="151">
        <v>1820</v>
      </c>
      <c r="Y762" s="151">
        <v>505960</v>
      </c>
      <c r="Z762" s="151">
        <v>14</v>
      </c>
      <c r="AA762" s="151">
        <v>301</v>
      </c>
      <c r="AB762" s="151">
        <v>2020</v>
      </c>
      <c r="AC762" s="151">
        <v>608020</v>
      </c>
      <c r="AD762" s="151">
        <v>5</v>
      </c>
      <c r="AE762" s="151">
        <v>351</v>
      </c>
      <c r="AF762" s="151">
        <v>1840</v>
      </c>
      <c r="AG762" s="151">
        <v>645840</v>
      </c>
      <c r="AH762" s="151"/>
      <c r="AI762" s="151"/>
      <c r="AJ762" s="151"/>
      <c r="AK762" s="151"/>
      <c r="AL762" s="151"/>
      <c r="AM762" s="151"/>
      <c r="AN762" s="151"/>
      <c r="AO762" s="151"/>
    </row>
    <row r="763" spans="1:41" x14ac:dyDescent="0.2">
      <c r="A763" s="83">
        <v>37292</v>
      </c>
      <c r="B763" s="151">
        <v>35</v>
      </c>
      <c r="C763" s="151">
        <v>118</v>
      </c>
      <c r="D763" s="151">
        <v>2325</v>
      </c>
      <c r="E763" s="151">
        <v>273575</v>
      </c>
      <c r="F763" s="151">
        <v>3</v>
      </c>
      <c r="G763" s="151">
        <v>139</v>
      </c>
      <c r="H763" s="151">
        <v>2250</v>
      </c>
      <c r="I763" s="151">
        <v>312750</v>
      </c>
      <c r="J763" s="151">
        <v>42</v>
      </c>
      <c r="K763" s="151">
        <v>163</v>
      </c>
      <c r="L763" s="151">
        <v>2400</v>
      </c>
      <c r="M763" s="151">
        <v>391200</v>
      </c>
      <c r="N763" s="151">
        <v>57</v>
      </c>
      <c r="O763" s="151">
        <v>201</v>
      </c>
      <c r="P763" s="151">
        <v>2093</v>
      </c>
      <c r="Q763" s="151">
        <v>420365</v>
      </c>
      <c r="R763" s="151">
        <v>96</v>
      </c>
      <c r="S763" s="151">
        <v>239</v>
      </c>
      <c r="T763" s="151">
        <v>2092</v>
      </c>
      <c r="U763" s="151">
        <v>499111</v>
      </c>
      <c r="V763" s="151">
        <v>56</v>
      </c>
      <c r="W763" s="151">
        <v>265</v>
      </c>
      <c r="X763" s="151">
        <v>2040</v>
      </c>
      <c r="Y763" s="151">
        <v>540940</v>
      </c>
      <c r="Z763" s="151">
        <v>51</v>
      </c>
      <c r="AA763" s="151">
        <v>300</v>
      </c>
      <c r="AB763" s="151">
        <v>2113</v>
      </c>
      <c r="AC763" s="151">
        <v>633222</v>
      </c>
      <c r="AD763" s="151">
        <v>2</v>
      </c>
      <c r="AE763" s="151">
        <v>336</v>
      </c>
      <c r="AF763" s="151">
        <v>1750</v>
      </c>
      <c r="AG763" s="151">
        <v>588000</v>
      </c>
      <c r="AH763" s="151"/>
      <c r="AI763" s="151"/>
      <c r="AJ763" s="151"/>
      <c r="AK763" s="151"/>
      <c r="AL763" s="151"/>
      <c r="AM763" s="151"/>
      <c r="AN763" s="151"/>
      <c r="AO763" s="151"/>
    </row>
    <row r="764" spans="1:41" x14ac:dyDescent="0.2">
      <c r="A764" s="83">
        <v>37294</v>
      </c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154"/>
      <c r="W764" s="154"/>
      <c r="X764" s="154"/>
      <c r="Y764" s="154"/>
      <c r="Z764" s="154"/>
      <c r="AA764" s="154"/>
      <c r="AB764" s="154"/>
      <c r="AC764" s="154"/>
      <c r="AD764" s="154"/>
      <c r="AE764" s="154"/>
      <c r="AF764" s="154"/>
      <c r="AG764" s="154"/>
      <c r="AH764" s="154"/>
      <c r="AI764" s="154"/>
      <c r="AJ764" s="154"/>
      <c r="AK764" s="154"/>
      <c r="AL764" s="154"/>
      <c r="AM764" s="154"/>
      <c r="AN764" s="154"/>
      <c r="AO764" s="154"/>
    </row>
    <row r="765" spans="1:41" x14ac:dyDescent="0.2">
      <c r="A765" s="83">
        <v>37295</v>
      </c>
      <c r="B765" s="151">
        <v>5</v>
      </c>
      <c r="C765" s="151">
        <v>105</v>
      </c>
      <c r="D765" s="151">
        <v>2350</v>
      </c>
      <c r="E765" s="151">
        <v>246750</v>
      </c>
      <c r="F765" s="151">
        <v>5</v>
      </c>
      <c r="G765" s="151">
        <v>142</v>
      </c>
      <c r="H765" s="151">
        <v>2360</v>
      </c>
      <c r="I765" s="151">
        <v>335120</v>
      </c>
      <c r="J765" s="151">
        <v>9</v>
      </c>
      <c r="K765" s="151">
        <v>168</v>
      </c>
      <c r="L765" s="151">
        <v>2300</v>
      </c>
      <c r="M765" s="151">
        <v>386400</v>
      </c>
      <c r="N765" s="151">
        <v>40</v>
      </c>
      <c r="O765" s="151">
        <v>202</v>
      </c>
      <c r="P765" s="151">
        <v>2140</v>
      </c>
      <c r="Q765" s="151">
        <v>432659</v>
      </c>
      <c r="R765" s="151">
        <v>32</v>
      </c>
      <c r="S765" s="151">
        <v>231</v>
      </c>
      <c r="T765" s="151">
        <v>2070</v>
      </c>
      <c r="U765" s="151">
        <v>477342</v>
      </c>
      <c r="V765" s="151">
        <v>1</v>
      </c>
      <c r="W765" s="151">
        <v>252</v>
      </c>
      <c r="X765" s="151">
        <v>1960</v>
      </c>
      <c r="Y765" s="151">
        <v>493920</v>
      </c>
      <c r="Z765" s="151">
        <v>22</v>
      </c>
      <c r="AA765" s="151">
        <v>295</v>
      </c>
      <c r="AB765" s="151">
        <v>1953</v>
      </c>
      <c r="AC765" s="151">
        <v>575282</v>
      </c>
      <c r="AD765" s="151">
        <v>8</v>
      </c>
      <c r="AE765" s="151">
        <v>321</v>
      </c>
      <c r="AF765" s="151">
        <v>2100</v>
      </c>
      <c r="AG765" s="151">
        <v>674100</v>
      </c>
      <c r="AH765" s="151">
        <v>1</v>
      </c>
      <c r="AI765" s="151">
        <v>392</v>
      </c>
      <c r="AJ765" s="151">
        <v>1820</v>
      </c>
      <c r="AK765" s="151">
        <v>713440</v>
      </c>
      <c r="AL765" s="151"/>
      <c r="AM765" s="151"/>
      <c r="AN765" s="151"/>
      <c r="AO765" s="151"/>
    </row>
    <row r="766" spans="1:41" x14ac:dyDescent="0.2">
      <c r="A766" s="83">
        <v>37299</v>
      </c>
      <c r="B766" s="151">
        <v>24</v>
      </c>
      <c r="C766" s="151">
        <v>107</v>
      </c>
      <c r="D766" s="151">
        <v>2215</v>
      </c>
      <c r="E766" s="151">
        <v>235898</v>
      </c>
      <c r="F766" s="151">
        <v>82</v>
      </c>
      <c r="G766" s="151">
        <v>134</v>
      </c>
      <c r="H766" s="151">
        <v>2400</v>
      </c>
      <c r="I766" s="151">
        <v>320800</v>
      </c>
      <c r="J766" s="151">
        <v>22</v>
      </c>
      <c r="K766" s="151">
        <v>164</v>
      </c>
      <c r="L766" s="151">
        <v>2267</v>
      </c>
      <c r="M766" s="151">
        <v>370978</v>
      </c>
      <c r="N766" s="151">
        <v>44</v>
      </c>
      <c r="O766" s="151">
        <v>196</v>
      </c>
      <c r="P766" s="151">
        <v>2043</v>
      </c>
      <c r="Q766" s="151">
        <v>401276</v>
      </c>
      <c r="R766" s="151">
        <v>8</v>
      </c>
      <c r="S766" s="151">
        <v>231</v>
      </c>
      <c r="T766" s="151">
        <v>1950</v>
      </c>
      <c r="U766" s="151">
        <v>449475</v>
      </c>
      <c r="V766" s="151">
        <v>36</v>
      </c>
      <c r="W766" s="151">
        <v>268</v>
      </c>
      <c r="X766" s="151">
        <v>1888</v>
      </c>
      <c r="Y766" s="151">
        <v>495373</v>
      </c>
      <c r="Z766" s="151">
        <v>16</v>
      </c>
      <c r="AA766" s="151">
        <v>318</v>
      </c>
      <c r="AB766" s="151">
        <v>1950</v>
      </c>
      <c r="AC766" s="151">
        <v>620100</v>
      </c>
      <c r="AD766" s="151">
        <v>38</v>
      </c>
      <c r="AE766" s="151">
        <v>338</v>
      </c>
      <c r="AF766" s="151">
        <v>1980</v>
      </c>
      <c r="AG766" s="151">
        <v>668745</v>
      </c>
      <c r="AH766" s="151">
        <v>5</v>
      </c>
      <c r="AI766" s="151">
        <v>376</v>
      </c>
      <c r="AJ766" s="151">
        <v>1885</v>
      </c>
      <c r="AK766" s="151">
        <v>708760</v>
      </c>
      <c r="AL766" s="151"/>
      <c r="AM766" s="151"/>
      <c r="AN766" s="151"/>
      <c r="AO766" s="151"/>
    </row>
    <row r="767" spans="1:41" x14ac:dyDescent="0.2">
      <c r="A767" s="83">
        <v>37301</v>
      </c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154"/>
      <c r="W767" s="154"/>
      <c r="X767" s="154"/>
      <c r="Y767" s="154"/>
      <c r="Z767" s="154"/>
      <c r="AA767" s="154"/>
      <c r="AB767" s="154"/>
      <c r="AC767" s="154"/>
      <c r="AD767" s="154"/>
      <c r="AE767" s="154"/>
      <c r="AF767" s="154"/>
      <c r="AG767" s="154"/>
      <c r="AH767" s="154"/>
      <c r="AI767" s="154"/>
      <c r="AJ767" s="154"/>
      <c r="AK767" s="154"/>
      <c r="AL767" s="154"/>
      <c r="AM767" s="154"/>
      <c r="AN767" s="154"/>
      <c r="AO767" s="154"/>
    </row>
    <row r="768" spans="1:41" x14ac:dyDescent="0.2">
      <c r="A768" s="83">
        <v>37302</v>
      </c>
      <c r="B768" s="151"/>
      <c r="C768" s="151"/>
      <c r="D768" s="151"/>
      <c r="E768" s="151"/>
      <c r="F768" s="151">
        <v>5</v>
      </c>
      <c r="G768" s="151">
        <v>109</v>
      </c>
      <c r="H768" s="151">
        <v>2175</v>
      </c>
      <c r="I768" s="151">
        <v>235988</v>
      </c>
      <c r="J768" s="151">
        <v>18</v>
      </c>
      <c r="K768" s="151">
        <v>140</v>
      </c>
      <c r="L768" s="151">
        <v>2200</v>
      </c>
      <c r="M768" s="151">
        <v>306900</v>
      </c>
      <c r="N768" s="151">
        <v>12</v>
      </c>
      <c r="O768" s="151">
        <v>151</v>
      </c>
      <c r="P768" s="151">
        <v>2050</v>
      </c>
      <c r="Q768" s="151">
        <v>309550</v>
      </c>
      <c r="R768" s="151">
        <v>36</v>
      </c>
      <c r="S768" s="151">
        <v>240</v>
      </c>
      <c r="T768" s="151">
        <v>1893</v>
      </c>
      <c r="U768" s="151">
        <v>454084</v>
      </c>
      <c r="V768" s="151">
        <v>22</v>
      </c>
      <c r="W768" s="151">
        <v>262</v>
      </c>
      <c r="X768" s="151">
        <v>1965</v>
      </c>
      <c r="Y768" s="151">
        <v>514502</v>
      </c>
      <c r="Z768" s="151">
        <v>8</v>
      </c>
      <c r="AA768" s="151">
        <v>295</v>
      </c>
      <c r="AB768" s="151">
        <v>1820</v>
      </c>
      <c r="AC768" s="151">
        <v>536900</v>
      </c>
      <c r="AD768" s="151">
        <v>4</v>
      </c>
      <c r="AE768" s="151">
        <v>337</v>
      </c>
      <c r="AF768" s="151">
        <v>1880</v>
      </c>
      <c r="AG768" s="151">
        <v>633560</v>
      </c>
      <c r="AH768" s="151">
        <v>3</v>
      </c>
      <c r="AI768" s="151">
        <v>393</v>
      </c>
      <c r="AJ768" s="151">
        <v>1820</v>
      </c>
      <c r="AK768" s="151">
        <v>715260</v>
      </c>
      <c r="AL768" s="151"/>
      <c r="AM768" s="151"/>
      <c r="AN768" s="151"/>
      <c r="AO768" s="151"/>
    </row>
    <row r="769" spans="1:41" x14ac:dyDescent="0.2">
      <c r="A769" s="83">
        <v>37306</v>
      </c>
      <c r="B769" s="151"/>
      <c r="C769" s="151"/>
      <c r="D769" s="151"/>
      <c r="E769" s="151"/>
      <c r="F769" s="151">
        <v>19</v>
      </c>
      <c r="G769" s="151">
        <v>141</v>
      </c>
      <c r="H769" s="151">
        <v>2413</v>
      </c>
      <c r="I769" s="151">
        <v>338856</v>
      </c>
      <c r="J769" s="151">
        <v>3</v>
      </c>
      <c r="K769" s="151">
        <v>177</v>
      </c>
      <c r="L769" s="151">
        <v>2250</v>
      </c>
      <c r="M769" s="151">
        <v>398250</v>
      </c>
      <c r="N769" s="151">
        <v>25</v>
      </c>
      <c r="O769" s="151">
        <v>188</v>
      </c>
      <c r="P769" s="151">
        <v>2200</v>
      </c>
      <c r="Q769" s="151">
        <v>414333</v>
      </c>
      <c r="R769" s="151">
        <v>13</v>
      </c>
      <c r="S769" s="151">
        <v>237</v>
      </c>
      <c r="T769" s="151">
        <v>1993</v>
      </c>
      <c r="U769" s="151">
        <v>471756</v>
      </c>
      <c r="V769" s="151">
        <v>34</v>
      </c>
      <c r="W769" s="151">
        <v>261</v>
      </c>
      <c r="X769" s="151">
        <v>1918</v>
      </c>
      <c r="Y769" s="151">
        <v>501365</v>
      </c>
      <c r="Z769" s="151"/>
      <c r="AA769" s="151"/>
      <c r="AB769" s="151"/>
      <c r="AC769" s="151"/>
      <c r="AD769" s="151">
        <v>4</v>
      </c>
      <c r="AE769" s="151">
        <v>322</v>
      </c>
      <c r="AF769" s="151">
        <v>1880</v>
      </c>
      <c r="AG769" s="151">
        <v>605360</v>
      </c>
      <c r="AH769" s="151">
        <v>8</v>
      </c>
      <c r="AI769" s="151">
        <v>406</v>
      </c>
      <c r="AJ769" s="151">
        <v>2035</v>
      </c>
      <c r="AK769" s="151">
        <v>825193</v>
      </c>
      <c r="AL769" s="151"/>
      <c r="AM769" s="151"/>
      <c r="AN769" s="151"/>
      <c r="AO769" s="151"/>
    </row>
    <row r="770" spans="1:41" x14ac:dyDescent="0.2">
      <c r="A770" s="156">
        <v>37308</v>
      </c>
      <c r="B770" s="154"/>
      <c r="C770" s="154"/>
      <c r="D770" s="154"/>
      <c r="E770" s="154"/>
      <c r="F770" s="154">
        <v>68</v>
      </c>
      <c r="G770" s="154">
        <v>132</v>
      </c>
      <c r="H770" s="154">
        <v>2398</v>
      </c>
      <c r="I770" s="154">
        <v>315408</v>
      </c>
      <c r="J770" s="154">
        <v>59</v>
      </c>
      <c r="K770" s="154">
        <v>194</v>
      </c>
      <c r="L770" s="154">
        <v>2097</v>
      </c>
      <c r="M770" s="154">
        <v>406074</v>
      </c>
      <c r="N770" s="154">
        <v>85</v>
      </c>
      <c r="O770" s="154">
        <v>199</v>
      </c>
      <c r="P770" s="154">
        <v>2168</v>
      </c>
      <c r="Q770" s="154">
        <v>430608</v>
      </c>
      <c r="R770" s="154">
        <v>48</v>
      </c>
      <c r="S770" s="154">
        <v>238</v>
      </c>
      <c r="T770" s="154">
        <v>2076</v>
      </c>
      <c r="U770" s="154">
        <v>494383</v>
      </c>
      <c r="V770" s="154">
        <v>46</v>
      </c>
      <c r="W770" s="154">
        <v>282</v>
      </c>
      <c r="X770" s="154">
        <v>2004</v>
      </c>
      <c r="Y770" s="154">
        <v>564049</v>
      </c>
      <c r="Z770" s="154">
        <v>21</v>
      </c>
      <c r="AA770" s="154">
        <v>319</v>
      </c>
      <c r="AB770" s="154">
        <v>2026</v>
      </c>
      <c r="AC770" s="154">
        <v>647099</v>
      </c>
      <c r="AD770" s="154"/>
      <c r="AE770" s="154"/>
      <c r="AF770" s="154"/>
      <c r="AG770" s="154"/>
      <c r="AH770" s="154">
        <v>3</v>
      </c>
      <c r="AI770" s="154">
        <v>410</v>
      </c>
      <c r="AJ770" s="154">
        <v>1814</v>
      </c>
      <c r="AK770" s="154">
        <v>743320</v>
      </c>
      <c r="AL770" s="154"/>
      <c r="AM770" s="154"/>
      <c r="AN770" s="154"/>
      <c r="AO770" s="154"/>
    </row>
    <row r="771" spans="1:41" x14ac:dyDescent="0.2">
      <c r="A771" s="83">
        <v>37309</v>
      </c>
      <c r="B771" s="151">
        <v>21</v>
      </c>
      <c r="C771" s="151">
        <v>110</v>
      </c>
      <c r="D771" s="151">
        <v>2313</v>
      </c>
      <c r="E771" s="151">
        <v>254953</v>
      </c>
      <c r="F771" s="151">
        <v>20</v>
      </c>
      <c r="G771" s="151">
        <v>130</v>
      </c>
      <c r="H771" s="151">
        <v>2250</v>
      </c>
      <c r="I771" s="151">
        <v>292500</v>
      </c>
      <c r="J771" s="151">
        <v>46</v>
      </c>
      <c r="K771" s="151">
        <v>161</v>
      </c>
      <c r="L771" s="151">
        <v>2230</v>
      </c>
      <c r="M771" s="151">
        <v>358538</v>
      </c>
      <c r="N771" s="151">
        <v>15</v>
      </c>
      <c r="O771" s="151">
        <v>199</v>
      </c>
      <c r="P771" s="151">
        <v>2125</v>
      </c>
      <c r="Q771" s="151">
        <v>422344</v>
      </c>
      <c r="R771" s="151">
        <v>31</v>
      </c>
      <c r="S771" s="151">
        <v>237</v>
      </c>
      <c r="T771" s="151">
        <v>2008</v>
      </c>
      <c r="U771" s="151">
        <v>463848</v>
      </c>
      <c r="V771" s="151">
        <v>8</v>
      </c>
      <c r="W771" s="151">
        <v>268</v>
      </c>
      <c r="X771" s="151">
        <v>2015</v>
      </c>
      <c r="Y771" s="151">
        <v>540020</v>
      </c>
      <c r="Z771" s="151">
        <v>17</v>
      </c>
      <c r="AA771" s="151">
        <v>299</v>
      </c>
      <c r="AB771" s="151">
        <v>1913</v>
      </c>
      <c r="AC771" s="151">
        <v>572087</v>
      </c>
      <c r="AD771" s="151">
        <v>5</v>
      </c>
      <c r="AE771" s="151">
        <v>333</v>
      </c>
      <c r="AF771" s="151">
        <v>1820</v>
      </c>
      <c r="AG771" s="151">
        <v>605120</v>
      </c>
      <c r="AH771" s="151">
        <v>2</v>
      </c>
      <c r="AI771" s="151">
        <v>365</v>
      </c>
      <c r="AJ771" s="151">
        <v>2050</v>
      </c>
      <c r="AK771" s="151">
        <v>748250</v>
      </c>
      <c r="AL771" s="151"/>
      <c r="AM771" s="151"/>
      <c r="AN771" s="151"/>
      <c r="AO771" s="151"/>
    </row>
    <row r="772" spans="1:41" x14ac:dyDescent="0.2">
      <c r="A772" s="83">
        <v>37313</v>
      </c>
      <c r="B772" s="151">
        <v>1</v>
      </c>
      <c r="C772" s="151">
        <v>102</v>
      </c>
      <c r="D772" s="151">
        <v>2350</v>
      </c>
      <c r="E772" s="151">
        <v>239700</v>
      </c>
      <c r="F772" s="151">
        <v>19</v>
      </c>
      <c r="G772" s="151">
        <v>138</v>
      </c>
      <c r="H772" s="151">
        <v>2233</v>
      </c>
      <c r="I772" s="151">
        <v>308200</v>
      </c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>
        <v>16</v>
      </c>
      <c r="W772" s="151">
        <v>253</v>
      </c>
      <c r="X772" s="151">
        <v>2300</v>
      </c>
      <c r="Y772" s="151">
        <v>581900</v>
      </c>
      <c r="Z772" s="151">
        <v>1</v>
      </c>
      <c r="AA772" s="151">
        <v>284</v>
      </c>
      <c r="AB772" s="151">
        <v>1900</v>
      </c>
      <c r="AC772" s="151">
        <v>539600</v>
      </c>
      <c r="AD772" s="151">
        <v>17</v>
      </c>
      <c r="AE772" s="151">
        <v>348</v>
      </c>
      <c r="AF772" s="151">
        <v>2100</v>
      </c>
      <c r="AG772" s="151">
        <v>730800</v>
      </c>
      <c r="AH772" s="151">
        <v>7</v>
      </c>
      <c r="AI772" s="151">
        <v>379</v>
      </c>
      <c r="AJ772" s="151">
        <v>2050</v>
      </c>
      <c r="AK772" s="151">
        <v>776950</v>
      </c>
      <c r="AL772" s="151"/>
      <c r="AM772" s="151"/>
      <c r="AN772" s="151"/>
      <c r="AO772" s="151"/>
    </row>
    <row r="773" spans="1:41" x14ac:dyDescent="0.2">
      <c r="A773" s="156">
        <v>37315</v>
      </c>
      <c r="B773" s="154"/>
      <c r="C773" s="154"/>
      <c r="D773" s="154"/>
      <c r="E773" s="154"/>
      <c r="F773" s="154">
        <v>63</v>
      </c>
      <c r="G773" s="154">
        <v>157</v>
      </c>
      <c r="H773" s="154">
        <v>2330</v>
      </c>
      <c r="I773" s="154">
        <v>365630</v>
      </c>
      <c r="J773" s="154">
        <v>15</v>
      </c>
      <c r="K773" s="154">
        <v>159</v>
      </c>
      <c r="L773" s="154">
        <v>2331</v>
      </c>
      <c r="M773" s="154">
        <v>369732</v>
      </c>
      <c r="N773" s="154">
        <v>58</v>
      </c>
      <c r="O773" s="154">
        <v>198</v>
      </c>
      <c r="P773" s="154">
        <v>2133</v>
      </c>
      <c r="Q773" s="154">
        <v>422329</v>
      </c>
      <c r="R773" s="154">
        <v>40</v>
      </c>
      <c r="S773" s="154">
        <v>235</v>
      </c>
      <c r="T773" s="154">
        <v>1999</v>
      </c>
      <c r="U773" s="154">
        <v>469681</v>
      </c>
      <c r="V773" s="154">
        <v>2</v>
      </c>
      <c r="W773" s="154">
        <v>250</v>
      </c>
      <c r="X773" s="154">
        <v>2000</v>
      </c>
      <c r="Y773" s="154">
        <v>499000</v>
      </c>
      <c r="Z773" s="154">
        <v>9</v>
      </c>
      <c r="AA773" s="154">
        <v>319</v>
      </c>
      <c r="AB773" s="154">
        <v>1811</v>
      </c>
      <c r="AC773" s="154">
        <v>578242</v>
      </c>
      <c r="AD773" s="154">
        <v>3</v>
      </c>
      <c r="AE773" s="154">
        <v>373</v>
      </c>
      <c r="AF773" s="154">
        <v>1900</v>
      </c>
      <c r="AG773" s="154">
        <v>708700</v>
      </c>
      <c r="AH773" s="154">
        <v>15</v>
      </c>
      <c r="AI773" s="154">
        <v>382</v>
      </c>
      <c r="AJ773" s="154">
        <v>1900</v>
      </c>
      <c r="AK773" s="154">
        <v>725673</v>
      </c>
      <c r="AL773" s="154"/>
      <c r="AM773" s="154"/>
      <c r="AN773" s="154"/>
      <c r="AO773" s="154"/>
    </row>
    <row r="774" spans="1:41" x14ac:dyDescent="0.2">
      <c r="A774" s="156"/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154"/>
      <c r="W774" s="154"/>
      <c r="X774" s="154"/>
      <c r="Y774" s="154"/>
      <c r="Z774" s="154"/>
      <c r="AA774" s="154"/>
      <c r="AB774" s="154"/>
      <c r="AC774" s="154"/>
      <c r="AD774" s="154"/>
      <c r="AE774" s="154"/>
      <c r="AF774" s="154"/>
      <c r="AG774" s="154"/>
      <c r="AH774" s="154"/>
      <c r="AI774" s="154"/>
      <c r="AJ774" s="154"/>
      <c r="AK774" s="154"/>
      <c r="AL774" s="154"/>
      <c r="AM774" s="154"/>
      <c r="AN774" s="154"/>
      <c r="AO774" s="154"/>
    </row>
    <row r="775" spans="1:41" x14ac:dyDescent="0.2">
      <c r="A775" s="83">
        <v>37316</v>
      </c>
      <c r="B775" s="151">
        <v>11</v>
      </c>
      <c r="C775" s="151">
        <v>121</v>
      </c>
      <c r="D775" s="151">
        <v>2400</v>
      </c>
      <c r="E775" s="151">
        <v>290400</v>
      </c>
      <c r="F775" s="151"/>
      <c r="G775" s="151"/>
      <c r="H775" s="151"/>
      <c r="I775" s="151"/>
      <c r="J775" s="151">
        <v>29</v>
      </c>
      <c r="K775" s="151">
        <v>162</v>
      </c>
      <c r="L775" s="151">
        <v>2300</v>
      </c>
      <c r="M775" s="151">
        <v>372600</v>
      </c>
      <c r="N775" s="151">
        <v>5</v>
      </c>
      <c r="O775" s="151">
        <v>198</v>
      </c>
      <c r="P775" s="151">
        <v>2083</v>
      </c>
      <c r="Q775" s="151">
        <v>411806</v>
      </c>
      <c r="R775" s="151">
        <v>8</v>
      </c>
      <c r="S775" s="151">
        <v>231</v>
      </c>
      <c r="T775" s="151">
        <v>2290</v>
      </c>
      <c r="U775" s="151">
        <v>527845</v>
      </c>
      <c r="V775" s="151">
        <v>15</v>
      </c>
      <c r="W775" s="151">
        <v>266</v>
      </c>
      <c r="X775" s="151">
        <v>1972</v>
      </c>
      <c r="Y775" s="151">
        <v>525341</v>
      </c>
      <c r="Z775" s="151"/>
      <c r="AA775" s="151"/>
      <c r="AB775" s="151"/>
      <c r="AC775" s="151"/>
      <c r="AD775" s="151">
        <v>1</v>
      </c>
      <c r="AE775" s="151">
        <v>322</v>
      </c>
      <c r="AF775" s="151">
        <v>1920</v>
      </c>
      <c r="AG775" s="151">
        <v>618240</v>
      </c>
      <c r="AH775" s="151"/>
      <c r="AI775" s="151"/>
      <c r="AJ775" s="151"/>
      <c r="AK775" s="151"/>
      <c r="AL775" s="151"/>
      <c r="AM775" s="151"/>
      <c r="AN775" s="151"/>
      <c r="AO775" s="151"/>
    </row>
    <row r="776" spans="1:41" x14ac:dyDescent="0.2">
      <c r="A776" s="83">
        <v>37320</v>
      </c>
      <c r="B776" s="151">
        <v>5</v>
      </c>
      <c r="C776" s="151">
        <v>95</v>
      </c>
      <c r="D776" s="151">
        <v>2250</v>
      </c>
      <c r="E776" s="151">
        <v>213750</v>
      </c>
      <c r="F776" s="151">
        <v>2</v>
      </c>
      <c r="G776" s="151">
        <v>144</v>
      </c>
      <c r="H776" s="151">
        <v>2250</v>
      </c>
      <c r="I776" s="151">
        <v>324000</v>
      </c>
      <c r="J776" s="151">
        <v>26</v>
      </c>
      <c r="K776" s="151">
        <v>163</v>
      </c>
      <c r="L776" s="151">
        <v>2250</v>
      </c>
      <c r="M776" s="151">
        <v>365625</v>
      </c>
      <c r="N776" s="151">
        <v>9</v>
      </c>
      <c r="O776" s="151">
        <v>196</v>
      </c>
      <c r="P776" s="151">
        <v>2160</v>
      </c>
      <c r="Q776" s="151">
        <v>422280</v>
      </c>
      <c r="R776" s="151">
        <v>3</v>
      </c>
      <c r="S776" s="151">
        <v>225</v>
      </c>
      <c r="T776" s="151">
        <v>2040</v>
      </c>
      <c r="U776" s="151">
        <v>459000</v>
      </c>
      <c r="V776" s="151">
        <v>34</v>
      </c>
      <c r="W776" s="151">
        <v>261</v>
      </c>
      <c r="X776" s="151">
        <v>2040</v>
      </c>
      <c r="Y776" s="151">
        <v>532930</v>
      </c>
      <c r="Z776" s="151">
        <v>16</v>
      </c>
      <c r="AA776" s="151">
        <v>291</v>
      </c>
      <c r="AB776" s="151">
        <v>1985</v>
      </c>
      <c r="AC776" s="151">
        <v>577365</v>
      </c>
      <c r="AD776" s="151">
        <v>7</v>
      </c>
      <c r="AE776" s="151">
        <v>324</v>
      </c>
      <c r="AF776" s="151">
        <v>2040</v>
      </c>
      <c r="AG776" s="151">
        <v>660960</v>
      </c>
      <c r="AH776" s="151"/>
      <c r="AI776" s="151"/>
      <c r="AJ776" s="151"/>
      <c r="AK776" s="151"/>
      <c r="AL776" s="151"/>
      <c r="AM776" s="151"/>
      <c r="AN776" s="151"/>
      <c r="AO776" s="151"/>
    </row>
    <row r="777" spans="1:41" x14ac:dyDescent="0.2">
      <c r="A777" s="156">
        <v>37322</v>
      </c>
      <c r="B777" s="154">
        <v>3</v>
      </c>
      <c r="C777" s="154">
        <v>99</v>
      </c>
      <c r="D777" s="154">
        <v>2300</v>
      </c>
      <c r="E777" s="154">
        <v>228467</v>
      </c>
      <c r="F777" s="154">
        <v>15</v>
      </c>
      <c r="G777" s="154">
        <v>113</v>
      </c>
      <c r="H777" s="154">
        <v>2324</v>
      </c>
      <c r="I777" s="154">
        <v>261563</v>
      </c>
      <c r="J777" s="154">
        <v>105</v>
      </c>
      <c r="K777" s="154">
        <v>160</v>
      </c>
      <c r="L777" s="154">
        <v>2313</v>
      </c>
      <c r="M777" s="154">
        <v>370261</v>
      </c>
      <c r="N777" s="154">
        <v>42</v>
      </c>
      <c r="O777" s="154">
        <v>193</v>
      </c>
      <c r="P777" s="154">
        <v>2345</v>
      </c>
      <c r="Q777" s="154">
        <v>452153</v>
      </c>
      <c r="R777" s="154">
        <v>60</v>
      </c>
      <c r="S777" s="154">
        <v>241</v>
      </c>
      <c r="T777" s="154">
        <v>2220</v>
      </c>
      <c r="U777" s="154">
        <v>534347</v>
      </c>
      <c r="V777" s="154">
        <v>37</v>
      </c>
      <c r="W777" s="154">
        <v>278</v>
      </c>
      <c r="X777" s="154">
        <v>1971</v>
      </c>
      <c r="Y777" s="154">
        <v>547693</v>
      </c>
      <c r="Z777" s="154">
        <v>20</v>
      </c>
      <c r="AA777" s="154">
        <v>336</v>
      </c>
      <c r="AB777" s="154">
        <v>2036</v>
      </c>
      <c r="AC777" s="154">
        <v>683884</v>
      </c>
      <c r="AD777" s="154"/>
      <c r="AE777" s="154"/>
      <c r="AF777" s="154"/>
      <c r="AG777" s="154"/>
      <c r="AH777" s="154"/>
      <c r="AI777" s="154"/>
      <c r="AJ777" s="154"/>
      <c r="AK777" s="154"/>
      <c r="AL777" s="154"/>
      <c r="AM777" s="154"/>
      <c r="AN777" s="154"/>
      <c r="AO777" s="154"/>
    </row>
    <row r="778" spans="1:41" x14ac:dyDescent="0.2">
      <c r="A778" s="83">
        <v>37323</v>
      </c>
      <c r="B778" s="151"/>
      <c r="C778" s="151"/>
      <c r="D778" s="151"/>
      <c r="E778" s="151"/>
      <c r="F778" s="151">
        <v>7</v>
      </c>
      <c r="G778" s="151">
        <v>140</v>
      </c>
      <c r="H778" s="151">
        <v>2100</v>
      </c>
      <c r="I778" s="151">
        <v>336000</v>
      </c>
      <c r="J778" s="151">
        <v>11</v>
      </c>
      <c r="K778" s="151">
        <v>171</v>
      </c>
      <c r="L778" s="151">
        <v>2167</v>
      </c>
      <c r="M778" s="151">
        <v>371222</v>
      </c>
      <c r="N778" s="151">
        <v>55</v>
      </c>
      <c r="O778" s="151">
        <v>189</v>
      </c>
      <c r="P778" s="151">
        <v>2160</v>
      </c>
      <c r="Q778" s="151">
        <v>407520</v>
      </c>
      <c r="R778" s="151"/>
      <c r="S778" s="151"/>
      <c r="T778" s="151"/>
      <c r="U778" s="151"/>
      <c r="V778" s="151">
        <v>28</v>
      </c>
      <c r="W778" s="151">
        <v>265</v>
      </c>
      <c r="X778" s="151">
        <v>2000</v>
      </c>
      <c r="Y778" s="151">
        <v>529500</v>
      </c>
      <c r="Z778" s="151">
        <v>7</v>
      </c>
      <c r="AA778" s="151">
        <v>300</v>
      </c>
      <c r="AB778" s="151">
        <v>1850</v>
      </c>
      <c r="AC778" s="151">
        <v>554075</v>
      </c>
      <c r="AD778" s="151">
        <v>1</v>
      </c>
      <c r="AE778" s="151">
        <v>350</v>
      </c>
      <c r="AF778" s="151">
        <v>1840</v>
      </c>
      <c r="AG778" s="151">
        <v>644000</v>
      </c>
      <c r="AH778" s="151"/>
      <c r="AI778" s="151"/>
      <c r="AJ778" s="151"/>
      <c r="AK778" s="151"/>
      <c r="AL778" s="151"/>
      <c r="AM778" s="151"/>
      <c r="AN778" s="151"/>
      <c r="AO778" s="151"/>
    </row>
    <row r="779" spans="1:41" x14ac:dyDescent="0.2">
      <c r="A779" s="83">
        <v>37327</v>
      </c>
      <c r="B779" s="151"/>
      <c r="C779" s="151"/>
      <c r="D779" s="151"/>
      <c r="E779" s="151"/>
      <c r="F779" s="151"/>
      <c r="G779" s="151"/>
      <c r="H779" s="151"/>
      <c r="I779" s="151"/>
      <c r="J779" s="151">
        <v>53</v>
      </c>
      <c r="K779" s="151">
        <v>161</v>
      </c>
      <c r="L779" s="151">
        <v>2325</v>
      </c>
      <c r="M779" s="151">
        <v>373163</v>
      </c>
      <c r="N779" s="151">
        <v>5</v>
      </c>
      <c r="O779" s="151">
        <v>191</v>
      </c>
      <c r="P779" s="151">
        <v>2110</v>
      </c>
      <c r="Q779" s="151">
        <v>401955</v>
      </c>
      <c r="R779" s="151">
        <v>21</v>
      </c>
      <c r="S779" s="151">
        <v>228</v>
      </c>
      <c r="T779" s="151">
        <v>1940</v>
      </c>
      <c r="U779" s="151">
        <v>442320</v>
      </c>
      <c r="V779" s="151"/>
      <c r="W779" s="151"/>
      <c r="X779" s="151"/>
      <c r="Y779" s="151"/>
      <c r="Z779" s="151">
        <v>1</v>
      </c>
      <c r="AA779" s="151">
        <v>294</v>
      </c>
      <c r="AB779" s="151">
        <v>1760</v>
      </c>
      <c r="AC779" s="151">
        <v>517440</v>
      </c>
      <c r="AD779" s="151"/>
      <c r="AE779" s="151"/>
      <c r="AF779" s="151"/>
      <c r="AG779" s="151"/>
      <c r="AH779" s="151"/>
      <c r="AI779" s="151"/>
      <c r="AJ779" s="151"/>
      <c r="AK779" s="151"/>
      <c r="AL779" s="151"/>
      <c r="AM779" s="151"/>
      <c r="AN779" s="151"/>
      <c r="AO779" s="151"/>
    </row>
    <row r="780" spans="1:41" x14ac:dyDescent="0.2">
      <c r="A780" s="156">
        <v>37329</v>
      </c>
      <c r="B780" s="154">
        <v>1</v>
      </c>
      <c r="C780" s="154">
        <v>85</v>
      </c>
      <c r="D780" s="154">
        <v>2600</v>
      </c>
      <c r="E780" s="154">
        <v>221000</v>
      </c>
      <c r="F780" s="154">
        <v>14</v>
      </c>
      <c r="G780" s="154">
        <v>134</v>
      </c>
      <c r="H780" s="154">
        <v>2361</v>
      </c>
      <c r="I780" s="154">
        <v>315228</v>
      </c>
      <c r="J780" s="154">
        <v>132</v>
      </c>
      <c r="K780" s="154">
        <v>164</v>
      </c>
      <c r="L780" s="154">
        <v>2236</v>
      </c>
      <c r="M780" s="154">
        <v>366022</v>
      </c>
      <c r="N780" s="154">
        <v>31</v>
      </c>
      <c r="O780" s="154">
        <v>200</v>
      </c>
      <c r="P780" s="154">
        <v>2107</v>
      </c>
      <c r="Q780" s="154">
        <v>420218</v>
      </c>
      <c r="R780" s="154">
        <v>34</v>
      </c>
      <c r="S780" s="154">
        <v>233</v>
      </c>
      <c r="T780" s="154">
        <v>2087</v>
      </c>
      <c r="U780" s="154">
        <v>485985</v>
      </c>
      <c r="V780" s="154">
        <v>76</v>
      </c>
      <c r="W780" s="154">
        <v>264</v>
      </c>
      <c r="X780" s="154">
        <v>1957</v>
      </c>
      <c r="Y780" s="154">
        <v>516823</v>
      </c>
      <c r="Z780" s="154">
        <v>24</v>
      </c>
      <c r="AA780" s="154">
        <v>318</v>
      </c>
      <c r="AB780" s="154">
        <v>1823</v>
      </c>
      <c r="AC780" s="154">
        <v>580310</v>
      </c>
      <c r="AD780" s="154"/>
      <c r="AE780" s="154"/>
      <c r="AF780" s="154"/>
      <c r="AG780" s="154"/>
      <c r="AH780" s="154">
        <v>17</v>
      </c>
      <c r="AI780" s="154">
        <v>378</v>
      </c>
      <c r="AJ780" s="154">
        <v>1920</v>
      </c>
      <c r="AK780" s="154">
        <v>726551</v>
      </c>
      <c r="AL780" s="154"/>
      <c r="AM780" s="154"/>
      <c r="AN780" s="154"/>
      <c r="AO780" s="154"/>
    </row>
    <row r="781" spans="1:41" x14ac:dyDescent="0.2">
      <c r="A781" s="83">
        <v>37330</v>
      </c>
      <c r="B781" s="151"/>
      <c r="C781" s="151"/>
      <c r="D781" s="151"/>
      <c r="E781" s="151"/>
      <c r="F781" s="151"/>
      <c r="G781" s="151"/>
      <c r="H781" s="151"/>
      <c r="I781" s="151"/>
      <c r="J781" s="151">
        <v>53</v>
      </c>
      <c r="K781" s="151">
        <v>161</v>
      </c>
      <c r="L781" s="151">
        <v>2325</v>
      </c>
      <c r="M781" s="151">
        <v>373163</v>
      </c>
      <c r="N781" s="151">
        <v>5</v>
      </c>
      <c r="O781" s="151">
        <v>191</v>
      </c>
      <c r="P781" s="151">
        <v>2110</v>
      </c>
      <c r="Q781" s="151">
        <v>401955</v>
      </c>
      <c r="R781" s="151">
        <v>21</v>
      </c>
      <c r="S781" s="151">
        <v>228</v>
      </c>
      <c r="T781" s="151">
        <v>1940</v>
      </c>
      <c r="U781" s="151">
        <v>442320</v>
      </c>
      <c r="V781" s="151"/>
      <c r="W781" s="151"/>
      <c r="X781" s="151"/>
      <c r="Y781" s="151"/>
      <c r="Z781" s="151">
        <v>1</v>
      </c>
      <c r="AA781" s="151">
        <v>294</v>
      </c>
      <c r="AB781" s="151">
        <v>1760</v>
      </c>
      <c r="AC781" s="151">
        <v>517440</v>
      </c>
      <c r="AD781" s="151"/>
      <c r="AE781" s="151"/>
      <c r="AF781" s="151"/>
      <c r="AG781" s="151"/>
      <c r="AH781" s="151"/>
      <c r="AI781" s="151"/>
      <c r="AJ781" s="151"/>
      <c r="AK781" s="151"/>
      <c r="AL781" s="151"/>
      <c r="AM781" s="151"/>
      <c r="AN781" s="151"/>
      <c r="AO781" s="151"/>
    </row>
    <row r="782" spans="1:41" x14ac:dyDescent="0.2">
      <c r="A782" s="83">
        <v>37334</v>
      </c>
      <c r="B782" s="151">
        <v>4</v>
      </c>
      <c r="C782" s="151">
        <v>114</v>
      </c>
      <c r="D782" s="151">
        <v>2350</v>
      </c>
      <c r="E782" s="151">
        <v>266725</v>
      </c>
      <c r="F782" s="151">
        <v>1</v>
      </c>
      <c r="G782" s="151">
        <v>136</v>
      </c>
      <c r="H782" s="151">
        <v>2250</v>
      </c>
      <c r="I782" s="151">
        <v>306000</v>
      </c>
      <c r="J782" s="151">
        <v>47</v>
      </c>
      <c r="K782" s="151">
        <v>171</v>
      </c>
      <c r="L782" s="151">
        <v>2210</v>
      </c>
      <c r="M782" s="151">
        <v>377910</v>
      </c>
      <c r="N782" s="151">
        <v>45</v>
      </c>
      <c r="O782" s="151">
        <v>208</v>
      </c>
      <c r="P782" s="151">
        <v>2128</v>
      </c>
      <c r="Q782" s="151">
        <v>442520</v>
      </c>
      <c r="R782" s="151">
        <v>69</v>
      </c>
      <c r="S782" s="151">
        <v>228</v>
      </c>
      <c r="T782" s="151">
        <v>2006</v>
      </c>
      <c r="U782" s="151">
        <v>456967</v>
      </c>
      <c r="V782" s="151">
        <v>25</v>
      </c>
      <c r="W782" s="151">
        <v>272</v>
      </c>
      <c r="X782" s="151">
        <v>2045</v>
      </c>
      <c r="Y782" s="151">
        <v>555218</v>
      </c>
      <c r="Z782" s="151">
        <v>26</v>
      </c>
      <c r="AA782" s="151">
        <v>293</v>
      </c>
      <c r="AB782" s="151">
        <v>1933</v>
      </c>
      <c r="AC782" s="151">
        <v>565822</v>
      </c>
      <c r="AD782" s="151">
        <v>2</v>
      </c>
      <c r="AE782" s="151">
        <v>321</v>
      </c>
      <c r="AF782" s="151">
        <v>1720</v>
      </c>
      <c r="AG782" s="151">
        <v>552520</v>
      </c>
      <c r="AH782" s="151"/>
      <c r="AI782" s="151"/>
      <c r="AJ782" s="151"/>
      <c r="AK782" s="151"/>
      <c r="AL782" s="151"/>
      <c r="AM782" s="151"/>
      <c r="AN782" s="151"/>
      <c r="AO782" s="151"/>
    </row>
    <row r="783" spans="1:41" x14ac:dyDescent="0.2">
      <c r="A783" s="83">
        <v>37336</v>
      </c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  <c r="AA783" s="154"/>
      <c r="AB783" s="154"/>
      <c r="AC783" s="154"/>
      <c r="AD783" s="154"/>
      <c r="AE783" s="154"/>
      <c r="AF783" s="154"/>
      <c r="AG783" s="154"/>
      <c r="AH783" s="154"/>
      <c r="AI783" s="154"/>
      <c r="AJ783" s="154"/>
      <c r="AK783" s="154"/>
      <c r="AL783" s="154"/>
      <c r="AM783" s="154"/>
      <c r="AN783" s="154"/>
      <c r="AO783" s="154"/>
    </row>
    <row r="784" spans="1:41" x14ac:dyDescent="0.2">
      <c r="A784" s="83">
        <v>37337</v>
      </c>
      <c r="B784" s="151">
        <v>4</v>
      </c>
      <c r="C784" s="151">
        <v>109</v>
      </c>
      <c r="D784" s="151">
        <v>2500</v>
      </c>
      <c r="E784" s="151">
        <v>272500</v>
      </c>
      <c r="F784" s="151">
        <v>3</v>
      </c>
      <c r="G784" s="151">
        <v>135</v>
      </c>
      <c r="H784" s="151">
        <v>2500</v>
      </c>
      <c r="I784" s="151">
        <v>337500</v>
      </c>
      <c r="J784" s="151"/>
      <c r="K784" s="151"/>
      <c r="L784" s="151"/>
      <c r="M784" s="151"/>
      <c r="N784" s="151">
        <v>43</v>
      </c>
      <c r="O784" s="151">
        <v>206</v>
      </c>
      <c r="P784" s="151">
        <v>2143</v>
      </c>
      <c r="Q784" s="151">
        <v>442347</v>
      </c>
      <c r="R784" s="151">
        <v>10</v>
      </c>
      <c r="S784" s="151">
        <v>239</v>
      </c>
      <c r="T784" s="151">
        <v>2100</v>
      </c>
      <c r="U784" s="151">
        <v>501900</v>
      </c>
      <c r="V784" s="151">
        <v>9</v>
      </c>
      <c r="W784" s="151">
        <v>263</v>
      </c>
      <c r="X784" s="151">
        <v>1970</v>
      </c>
      <c r="Y784" s="151">
        <v>518110</v>
      </c>
      <c r="Z784" s="151">
        <v>13</v>
      </c>
      <c r="AA784" s="151">
        <v>308</v>
      </c>
      <c r="AB784" s="151">
        <v>1970</v>
      </c>
      <c r="AC784" s="151">
        <v>605775</v>
      </c>
      <c r="AD784" s="151">
        <v>25</v>
      </c>
      <c r="AE784" s="151">
        <v>336</v>
      </c>
      <c r="AF784" s="151">
        <v>1967</v>
      </c>
      <c r="AG784" s="151">
        <v>661456</v>
      </c>
      <c r="AH784" s="151">
        <v>1</v>
      </c>
      <c r="AI784" s="151">
        <v>356</v>
      </c>
      <c r="AJ784" s="151">
        <v>1760</v>
      </c>
      <c r="AK784" s="151">
        <v>626560</v>
      </c>
      <c r="AL784" s="151"/>
      <c r="AM784" s="151"/>
      <c r="AN784" s="151"/>
      <c r="AO784" s="151"/>
    </row>
    <row r="785" spans="1:41" x14ac:dyDescent="0.2">
      <c r="A785" s="83">
        <v>37341</v>
      </c>
      <c r="B785" s="151"/>
      <c r="C785" s="151"/>
      <c r="D785" s="151"/>
      <c r="E785" s="151"/>
      <c r="F785" s="151"/>
      <c r="G785" s="151"/>
      <c r="H785" s="151"/>
      <c r="I785" s="151"/>
      <c r="J785" s="151">
        <v>14</v>
      </c>
      <c r="K785" s="151">
        <v>167</v>
      </c>
      <c r="L785" s="151">
        <v>2275</v>
      </c>
      <c r="M785" s="151">
        <v>378788</v>
      </c>
      <c r="N785" s="151">
        <v>10</v>
      </c>
      <c r="O785" s="151">
        <v>204</v>
      </c>
      <c r="P785" s="151">
        <v>2200</v>
      </c>
      <c r="Q785" s="151">
        <v>447700</v>
      </c>
      <c r="R785" s="151">
        <v>6</v>
      </c>
      <c r="S785" s="151">
        <v>249</v>
      </c>
      <c r="T785" s="151">
        <v>1880</v>
      </c>
      <c r="U785" s="151">
        <v>468120</v>
      </c>
      <c r="V785" s="151">
        <v>3</v>
      </c>
      <c r="W785" s="151">
        <v>266</v>
      </c>
      <c r="X785" s="151">
        <v>1880</v>
      </c>
      <c r="Y785" s="151">
        <v>500080</v>
      </c>
      <c r="Z785" s="151">
        <v>6</v>
      </c>
      <c r="AA785" s="151">
        <v>294</v>
      </c>
      <c r="AB785" s="151">
        <v>1840</v>
      </c>
      <c r="AC785" s="151">
        <v>540960</v>
      </c>
      <c r="AD785" s="151">
        <v>3</v>
      </c>
      <c r="AE785" s="151">
        <v>347</v>
      </c>
      <c r="AF785" s="151">
        <v>2350</v>
      </c>
      <c r="AG785" s="151">
        <v>815450</v>
      </c>
      <c r="AH785" s="151"/>
      <c r="AI785" s="151"/>
      <c r="AJ785" s="151"/>
      <c r="AK785" s="151"/>
      <c r="AL785" s="151"/>
      <c r="AM785" s="151"/>
      <c r="AN785" s="151"/>
      <c r="AO785" s="151"/>
    </row>
    <row r="786" spans="1:41" x14ac:dyDescent="0.2">
      <c r="A786" s="83">
        <v>37343</v>
      </c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  <c r="AA786" s="154"/>
      <c r="AB786" s="154"/>
      <c r="AC786" s="154"/>
      <c r="AD786" s="154"/>
      <c r="AE786" s="154"/>
      <c r="AF786" s="154"/>
      <c r="AG786" s="154"/>
      <c r="AH786" s="154"/>
      <c r="AI786" s="154"/>
      <c r="AJ786" s="154"/>
      <c r="AK786" s="154"/>
      <c r="AL786" s="154"/>
      <c r="AM786" s="154"/>
      <c r="AN786" s="154"/>
      <c r="AO786" s="154"/>
    </row>
    <row r="787" spans="1:41" x14ac:dyDescent="0.2">
      <c r="A787" s="83">
        <v>37344</v>
      </c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  <c r="AA787" s="154"/>
      <c r="AB787" s="154"/>
      <c r="AC787" s="154"/>
      <c r="AD787" s="154"/>
      <c r="AE787" s="154"/>
      <c r="AF787" s="154"/>
      <c r="AG787" s="154"/>
      <c r="AH787" s="154"/>
      <c r="AI787" s="154"/>
      <c r="AJ787" s="154"/>
      <c r="AK787" s="154"/>
      <c r="AL787" s="154"/>
      <c r="AM787" s="154"/>
      <c r="AN787" s="154"/>
      <c r="AO787" s="154"/>
    </row>
    <row r="788" spans="1:41" x14ac:dyDescent="0.2">
      <c r="A788" s="83"/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  <c r="AA788" s="154"/>
      <c r="AB788" s="154"/>
      <c r="AC788" s="154"/>
      <c r="AD788" s="154"/>
      <c r="AE788" s="154"/>
      <c r="AF788" s="154"/>
      <c r="AG788" s="154"/>
      <c r="AH788" s="154"/>
      <c r="AI788" s="154"/>
      <c r="AJ788" s="154"/>
      <c r="AK788" s="154"/>
      <c r="AL788" s="154"/>
      <c r="AM788" s="154"/>
      <c r="AN788" s="154"/>
      <c r="AO788" s="154"/>
    </row>
    <row r="789" spans="1:41" x14ac:dyDescent="0.2">
      <c r="A789" s="83">
        <v>37348</v>
      </c>
      <c r="B789" s="151">
        <v>10</v>
      </c>
      <c r="C789" s="151">
        <v>101</v>
      </c>
      <c r="D789" s="151">
        <v>2625</v>
      </c>
      <c r="E789" s="151">
        <v>265125</v>
      </c>
      <c r="F789" s="151">
        <v>3</v>
      </c>
      <c r="G789" s="151">
        <v>139</v>
      </c>
      <c r="H789" s="151">
        <v>2250</v>
      </c>
      <c r="I789" s="151">
        <v>311625</v>
      </c>
      <c r="J789" s="151">
        <v>5</v>
      </c>
      <c r="K789" s="151">
        <v>160</v>
      </c>
      <c r="L789" s="151">
        <v>2500</v>
      </c>
      <c r="M789" s="151">
        <v>400000</v>
      </c>
      <c r="N789" s="151">
        <v>56</v>
      </c>
      <c r="O789" s="151">
        <v>198</v>
      </c>
      <c r="P789" s="151">
        <v>2180</v>
      </c>
      <c r="Q789" s="151">
        <v>431204</v>
      </c>
      <c r="R789" s="151">
        <v>55</v>
      </c>
      <c r="S789" s="151">
        <v>237</v>
      </c>
      <c r="T789" s="151">
        <v>2188</v>
      </c>
      <c r="U789" s="151">
        <v>518984</v>
      </c>
      <c r="V789" s="151">
        <v>38</v>
      </c>
      <c r="W789" s="151">
        <v>266</v>
      </c>
      <c r="X789" s="151">
        <v>2063</v>
      </c>
      <c r="Y789" s="151">
        <v>548131</v>
      </c>
      <c r="Z789" s="151">
        <v>3</v>
      </c>
      <c r="AA789" s="151">
        <v>295</v>
      </c>
      <c r="AB789" s="151">
        <v>1977</v>
      </c>
      <c r="AC789" s="151">
        <v>582458</v>
      </c>
      <c r="AD789" s="151"/>
      <c r="AE789" s="151"/>
      <c r="AF789" s="151"/>
      <c r="AG789" s="151"/>
      <c r="AH789" s="151">
        <v>15</v>
      </c>
      <c r="AI789" s="151">
        <v>409</v>
      </c>
      <c r="AJ789" s="151">
        <v>1860</v>
      </c>
      <c r="AK789" s="151">
        <v>760740</v>
      </c>
      <c r="AL789" s="151"/>
      <c r="AM789" s="151"/>
      <c r="AN789" s="151"/>
      <c r="AO789" s="151"/>
    </row>
    <row r="790" spans="1:41" x14ac:dyDescent="0.2">
      <c r="A790" s="156">
        <v>37350</v>
      </c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  <c r="AA790" s="154"/>
      <c r="AB790" s="154"/>
      <c r="AC790" s="154"/>
      <c r="AD790" s="154"/>
      <c r="AE790" s="154"/>
      <c r="AF790" s="154"/>
      <c r="AG790" s="154"/>
      <c r="AH790" s="154"/>
      <c r="AI790" s="154"/>
      <c r="AJ790" s="154"/>
      <c r="AK790" s="154"/>
      <c r="AL790" s="154"/>
      <c r="AM790" s="154"/>
      <c r="AN790" s="154"/>
      <c r="AO790" s="154"/>
    </row>
    <row r="791" spans="1:41" x14ac:dyDescent="0.2">
      <c r="A791" s="83">
        <v>37351</v>
      </c>
      <c r="B791" s="151"/>
      <c r="C791" s="151"/>
      <c r="D791" s="151"/>
      <c r="E791" s="151"/>
      <c r="F791" s="151">
        <v>13</v>
      </c>
      <c r="G791" s="151">
        <v>136</v>
      </c>
      <c r="H791" s="151">
        <v>2600</v>
      </c>
      <c r="I791" s="151">
        <v>352300</v>
      </c>
      <c r="J791" s="151">
        <v>69</v>
      </c>
      <c r="K791" s="151">
        <v>174</v>
      </c>
      <c r="L791" s="151">
        <v>2450</v>
      </c>
      <c r="M791" s="151">
        <v>426300</v>
      </c>
      <c r="N791" s="151">
        <v>12</v>
      </c>
      <c r="O791" s="151">
        <v>208</v>
      </c>
      <c r="P791" s="151">
        <v>2165</v>
      </c>
      <c r="Q791" s="151">
        <v>450320</v>
      </c>
      <c r="R791" s="151">
        <v>39</v>
      </c>
      <c r="S791" s="151">
        <v>233</v>
      </c>
      <c r="T791" s="151">
        <v>2383</v>
      </c>
      <c r="U791" s="151">
        <v>554522</v>
      </c>
      <c r="V791" s="151">
        <v>15</v>
      </c>
      <c r="W791" s="151">
        <v>259</v>
      </c>
      <c r="X791" s="151">
        <v>2140</v>
      </c>
      <c r="Y791" s="151">
        <v>553190</v>
      </c>
      <c r="Z791" s="151">
        <v>3</v>
      </c>
      <c r="AA791" s="151">
        <v>295</v>
      </c>
      <c r="AB791" s="151">
        <v>1900</v>
      </c>
      <c r="AC791" s="151">
        <v>560500</v>
      </c>
      <c r="AD791" s="151"/>
      <c r="AE791" s="151"/>
      <c r="AF791" s="151"/>
      <c r="AG791" s="151"/>
      <c r="AH791" s="151">
        <v>3</v>
      </c>
      <c r="AI791" s="151">
        <v>385</v>
      </c>
      <c r="AJ791" s="151">
        <v>2060</v>
      </c>
      <c r="AK791" s="151">
        <v>793100</v>
      </c>
      <c r="AL791" s="151"/>
      <c r="AM791" s="151"/>
      <c r="AN791" s="151"/>
      <c r="AO791" s="151"/>
    </row>
    <row r="792" spans="1:41" x14ac:dyDescent="0.2">
      <c r="A792" s="83">
        <v>37355</v>
      </c>
      <c r="B792" s="151">
        <v>5</v>
      </c>
      <c r="C792" s="151">
        <v>117</v>
      </c>
      <c r="D792" s="151">
        <v>2500</v>
      </c>
      <c r="E792" s="151">
        <v>291250</v>
      </c>
      <c r="F792" s="151">
        <v>24</v>
      </c>
      <c r="G792" s="151">
        <v>143</v>
      </c>
      <c r="H792" s="151">
        <v>2375</v>
      </c>
      <c r="I792" s="151">
        <v>338438</v>
      </c>
      <c r="J792" s="151">
        <v>73</v>
      </c>
      <c r="K792" s="151">
        <v>164</v>
      </c>
      <c r="L792" s="151">
        <v>2344</v>
      </c>
      <c r="M792" s="151">
        <v>385468</v>
      </c>
      <c r="N792" s="151">
        <v>49</v>
      </c>
      <c r="O792" s="151">
        <v>201</v>
      </c>
      <c r="P792" s="151">
        <v>2228</v>
      </c>
      <c r="Q792" s="151">
        <v>447524</v>
      </c>
      <c r="R792" s="151">
        <v>27</v>
      </c>
      <c r="S792" s="151">
        <v>240</v>
      </c>
      <c r="T792" s="151">
        <v>2140</v>
      </c>
      <c r="U792" s="151">
        <v>512530</v>
      </c>
      <c r="V792" s="151">
        <v>26</v>
      </c>
      <c r="W792" s="151">
        <v>262</v>
      </c>
      <c r="X792" s="151">
        <v>2107</v>
      </c>
      <c r="Y792" s="151">
        <v>550893</v>
      </c>
      <c r="Z792" s="151">
        <v>25</v>
      </c>
      <c r="AA792" s="151">
        <v>289</v>
      </c>
      <c r="AB792" s="151">
        <v>2032</v>
      </c>
      <c r="AC792" s="151">
        <v>587654</v>
      </c>
      <c r="AD792" s="151">
        <v>10</v>
      </c>
      <c r="AE792" s="151">
        <v>323</v>
      </c>
      <c r="AF792" s="151">
        <v>1940</v>
      </c>
      <c r="AG792" s="151">
        <v>626620</v>
      </c>
      <c r="AH792" s="151"/>
      <c r="AI792" s="151"/>
      <c r="AJ792" s="151"/>
      <c r="AK792" s="151"/>
      <c r="AL792" s="151"/>
      <c r="AM792" s="151"/>
      <c r="AN792" s="151"/>
      <c r="AO792" s="151"/>
    </row>
    <row r="793" spans="1:41" x14ac:dyDescent="0.2">
      <c r="A793" s="156">
        <v>37357</v>
      </c>
      <c r="B793" s="154">
        <v>47</v>
      </c>
      <c r="C793" s="154">
        <v>126</v>
      </c>
      <c r="D793" s="154">
        <v>2584</v>
      </c>
      <c r="E793" s="154">
        <v>324858</v>
      </c>
      <c r="F793" s="154">
        <v>52</v>
      </c>
      <c r="G793" s="154">
        <v>154</v>
      </c>
      <c r="H793" s="154">
        <v>2445</v>
      </c>
      <c r="I793" s="154">
        <v>377304</v>
      </c>
      <c r="J793" s="154">
        <v>63</v>
      </c>
      <c r="K793" s="154">
        <v>178</v>
      </c>
      <c r="L793" s="154">
        <v>2329</v>
      </c>
      <c r="M793" s="154">
        <v>415432</v>
      </c>
      <c r="N793" s="154">
        <v>96</v>
      </c>
      <c r="O793" s="154">
        <v>207</v>
      </c>
      <c r="P793" s="154">
        <v>2271</v>
      </c>
      <c r="Q793" s="154">
        <v>470454</v>
      </c>
      <c r="R793" s="154">
        <v>79</v>
      </c>
      <c r="S793" s="154">
        <v>252</v>
      </c>
      <c r="T793" s="154">
        <v>2137</v>
      </c>
      <c r="U793" s="154">
        <v>537877</v>
      </c>
      <c r="V793" s="154">
        <v>56</v>
      </c>
      <c r="W793" s="154">
        <v>287</v>
      </c>
      <c r="X793" s="154">
        <v>2118</v>
      </c>
      <c r="Y793" s="154">
        <v>607801</v>
      </c>
      <c r="Z793" s="154">
        <v>15</v>
      </c>
      <c r="AA793" s="154">
        <v>314</v>
      </c>
      <c r="AB793" s="154">
        <v>2040</v>
      </c>
      <c r="AC793" s="154">
        <v>641376</v>
      </c>
      <c r="AD793" s="154">
        <v>4</v>
      </c>
      <c r="AE793" s="154">
        <v>356</v>
      </c>
      <c r="AF793" s="154">
        <v>2061</v>
      </c>
      <c r="AG793" s="154">
        <v>733540</v>
      </c>
      <c r="AH793" s="154">
        <v>1</v>
      </c>
      <c r="AI793" s="154">
        <v>354</v>
      </c>
      <c r="AJ793" s="154">
        <v>2020</v>
      </c>
      <c r="AK793" s="154">
        <v>715080</v>
      </c>
      <c r="AL793" s="154"/>
      <c r="AM793" s="154"/>
      <c r="AN793" s="154"/>
      <c r="AO793" s="154"/>
    </row>
    <row r="794" spans="1:41" x14ac:dyDescent="0.2">
      <c r="A794" s="83">
        <v>37358</v>
      </c>
      <c r="B794" s="151">
        <v>2</v>
      </c>
      <c r="C794" s="151">
        <v>119</v>
      </c>
      <c r="D794" s="151">
        <v>2350</v>
      </c>
      <c r="E794" s="151">
        <v>279650</v>
      </c>
      <c r="F794" s="151">
        <v>11</v>
      </c>
      <c r="G794" s="151">
        <v>133</v>
      </c>
      <c r="H794" s="151">
        <v>2375</v>
      </c>
      <c r="I794" s="151">
        <v>314688</v>
      </c>
      <c r="J794" s="151"/>
      <c r="K794" s="151"/>
      <c r="L794" s="151"/>
      <c r="M794" s="151"/>
      <c r="N794" s="151">
        <v>48</v>
      </c>
      <c r="O794" s="151">
        <v>200</v>
      </c>
      <c r="P794" s="151">
        <v>2193</v>
      </c>
      <c r="Q794" s="151">
        <v>439198</v>
      </c>
      <c r="R794" s="151">
        <v>53</v>
      </c>
      <c r="S794" s="151">
        <v>232</v>
      </c>
      <c r="T794" s="151">
        <v>2094</v>
      </c>
      <c r="U794" s="151">
        <v>486772</v>
      </c>
      <c r="V794" s="151">
        <v>17</v>
      </c>
      <c r="W794" s="151">
        <v>268</v>
      </c>
      <c r="X794" s="151">
        <v>2060</v>
      </c>
      <c r="Y794" s="151">
        <v>552080</v>
      </c>
      <c r="Z794" s="151">
        <v>30</v>
      </c>
      <c r="AA794" s="151">
        <v>298</v>
      </c>
      <c r="AB794" s="151">
        <v>1978</v>
      </c>
      <c r="AC794" s="151">
        <v>588653</v>
      </c>
      <c r="AD794" s="151"/>
      <c r="AE794" s="151"/>
      <c r="AF794" s="151"/>
      <c r="AG794" s="151"/>
      <c r="AH794" s="151">
        <v>1</v>
      </c>
      <c r="AI794" s="151">
        <v>386</v>
      </c>
      <c r="AJ794" s="151">
        <v>1800</v>
      </c>
      <c r="AK794" s="151">
        <v>694800</v>
      </c>
      <c r="AL794" s="151"/>
      <c r="AM794" s="151"/>
      <c r="AN794" s="151"/>
      <c r="AO794" s="151"/>
    </row>
    <row r="795" spans="1:41" x14ac:dyDescent="0.2">
      <c r="A795" s="83">
        <v>37362</v>
      </c>
      <c r="B795" s="151"/>
      <c r="C795" s="151"/>
      <c r="D795" s="151"/>
      <c r="E795" s="151"/>
      <c r="F795" s="151"/>
      <c r="G795" s="151"/>
      <c r="H795" s="151"/>
      <c r="I795" s="151"/>
      <c r="J795" s="151">
        <v>25</v>
      </c>
      <c r="K795" s="151">
        <v>166</v>
      </c>
      <c r="L795" s="151">
        <v>2288</v>
      </c>
      <c r="M795" s="151">
        <v>380297</v>
      </c>
      <c r="N795" s="151">
        <v>31</v>
      </c>
      <c r="O795" s="151">
        <v>206</v>
      </c>
      <c r="P795" s="151">
        <v>2180</v>
      </c>
      <c r="Q795" s="151">
        <v>449807</v>
      </c>
      <c r="R795" s="151">
        <v>75</v>
      </c>
      <c r="S795" s="151">
        <v>234</v>
      </c>
      <c r="T795" s="151">
        <v>2077</v>
      </c>
      <c r="U795" s="151">
        <v>485248</v>
      </c>
      <c r="V795" s="151">
        <v>21</v>
      </c>
      <c r="W795" s="151">
        <v>264</v>
      </c>
      <c r="X795" s="151">
        <v>2020</v>
      </c>
      <c r="Y795" s="151">
        <v>532270</v>
      </c>
      <c r="Z795" s="151">
        <v>6</v>
      </c>
      <c r="AA795" s="151">
        <v>310</v>
      </c>
      <c r="AB795" s="151">
        <v>1920</v>
      </c>
      <c r="AC795" s="151">
        <v>594240</v>
      </c>
      <c r="AD795" s="151">
        <v>8</v>
      </c>
      <c r="AE795" s="151">
        <v>328</v>
      </c>
      <c r="AF795" s="151">
        <v>1900</v>
      </c>
      <c r="AG795" s="151">
        <v>623200</v>
      </c>
      <c r="AH795" s="151"/>
      <c r="AI795" s="151"/>
      <c r="AJ795" s="151"/>
      <c r="AK795" s="151"/>
      <c r="AL795" s="151"/>
      <c r="AM795" s="151"/>
      <c r="AN795" s="151"/>
      <c r="AO795" s="151"/>
    </row>
    <row r="796" spans="1:41" x14ac:dyDescent="0.2">
      <c r="A796" s="156">
        <v>37364</v>
      </c>
      <c r="B796" s="154">
        <v>51</v>
      </c>
      <c r="C796" s="154">
        <v>118</v>
      </c>
      <c r="D796" s="154">
        <v>2621</v>
      </c>
      <c r="E796" s="154">
        <v>310224</v>
      </c>
      <c r="F796" s="154">
        <v>71</v>
      </c>
      <c r="G796" s="154">
        <v>161</v>
      </c>
      <c r="H796" s="154">
        <v>2343</v>
      </c>
      <c r="I796" s="154">
        <v>376618</v>
      </c>
      <c r="J796" s="154">
        <v>99</v>
      </c>
      <c r="K796" s="154">
        <v>188</v>
      </c>
      <c r="L796" s="154">
        <v>2318</v>
      </c>
      <c r="M796" s="154">
        <v>435611</v>
      </c>
      <c r="N796" s="154">
        <v>61</v>
      </c>
      <c r="O796" s="154">
        <v>217</v>
      </c>
      <c r="P796" s="154">
        <v>2251</v>
      </c>
      <c r="Q796" s="154">
        <v>487666</v>
      </c>
      <c r="R796" s="154">
        <v>32</v>
      </c>
      <c r="S796" s="154">
        <v>260</v>
      </c>
      <c r="T796" s="154">
        <v>2110</v>
      </c>
      <c r="U796" s="154">
        <v>547917</v>
      </c>
      <c r="V796" s="154">
        <v>54</v>
      </c>
      <c r="W796" s="154">
        <v>290</v>
      </c>
      <c r="X796" s="154">
        <v>2034</v>
      </c>
      <c r="Y796" s="154">
        <v>590454</v>
      </c>
      <c r="Z796" s="154">
        <v>19</v>
      </c>
      <c r="AA796" s="154">
        <v>323</v>
      </c>
      <c r="AB796" s="154">
        <v>2110</v>
      </c>
      <c r="AC796" s="154">
        <v>682070</v>
      </c>
      <c r="AD796" s="154"/>
      <c r="AE796" s="154"/>
      <c r="AF796" s="154"/>
      <c r="AG796" s="154"/>
      <c r="AH796" s="154">
        <v>3</v>
      </c>
      <c r="AI796" s="154">
        <v>374</v>
      </c>
      <c r="AJ796" s="154">
        <v>1913</v>
      </c>
      <c r="AK796" s="154">
        <v>716153</v>
      </c>
      <c r="AL796" s="154"/>
      <c r="AM796" s="154"/>
      <c r="AN796" s="154"/>
      <c r="AO796" s="154"/>
    </row>
    <row r="797" spans="1:41" x14ac:dyDescent="0.2">
      <c r="A797" s="83">
        <v>37365</v>
      </c>
      <c r="B797" s="151">
        <v>9</v>
      </c>
      <c r="C797" s="151">
        <v>90</v>
      </c>
      <c r="D797" s="151">
        <v>3100</v>
      </c>
      <c r="E797" s="151">
        <v>279000</v>
      </c>
      <c r="F797" s="151"/>
      <c r="G797" s="151"/>
      <c r="H797" s="151"/>
      <c r="I797" s="151"/>
      <c r="J797" s="151">
        <v>11</v>
      </c>
      <c r="K797" s="151">
        <v>158</v>
      </c>
      <c r="L797" s="151">
        <v>2325</v>
      </c>
      <c r="M797" s="151">
        <v>366188</v>
      </c>
      <c r="N797" s="151">
        <v>24</v>
      </c>
      <c r="O797" s="151">
        <v>196</v>
      </c>
      <c r="P797" s="151">
        <v>2238</v>
      </c>
      <c r="Q797" s="151">
        <v>439109</v>
      </c>
      <c r="R797" s="151">
        <v>6</v>
      </c>
      <c r="S797" s="151">
        <v>235</v>
      </c>
      <c r="T797" s="151">
        <v>2020</v>
      </c>
      <c r="U797" s="151">
        <v>474700</v>
      </c>
      <c r="V797" s="151">
        <v>28</v>
      </c>
      <c r="W797" s="151">
        <v>258</v>
      </c>
      <c r="X797" s="151">
        <v>2027</v>
      </c>
      <c r="Y797" s="151">
        <v>522880</v>
      </c>
      <c r="Z797" s="151"/>
      <c r="AA797" s="151"/>
      <c r="AB797" s="151"/>
      <c r="AC797" s="151"/>
      <c r="AD797" s="151">
        <v>5</v>
      </c>
      <c r="AE797" s="151">
        <v>338</v>
      </c>
      <c r="AF797" s="151">
        <v>1900</v>
      </c>
      <c r="AG797" s="151">
        <v>642200</v>
      </c>
      <c r="AH797" s="151"/>
      <c r="AI797" s="151"/>
      <c r="AJ797" s="151"/>
      <c r="AK797" s="151"/>
      <c r="AL797" s="151"/>
      <c r="AM797" s="151"/>
      <c r="AN797" s="151"/>
      <c r="AO797" s="151"/>
    </row>
    <row r="798" spans="1:41" x14ac:dyDescent="0.2">
      <c r="A798" s="83">
        <v>37369</v>
      </c>
      <c r="B798" s="151">
        <v>11</v>
      </c>
      <c r="C798" s="151">
        <v>98</v>
      </c>
      <c r="D798" s="151">
        <v>2425</v>
      </c>
      <c r="E798" s="151">
        <v>236438</v>
      </c>
      <c r="F798" s="151"/>
      <c r="G798" s="151"/>
      <c r="H798" s="151"/>
      <c r="I798" s="151"/>
      <c r="J798" s="151">
        <v>49</v>
      </c>
      <c r="K798" s="151">
        <v>166</v>
      </c>
      <c r="L798" s="151">
        <v>2350</v>
      </c>
      <c r="M798" s="151">
        <v>390570</v>
      </c>
      <c r="N798" s="151">
        <v>35</v>
      </c>
      <c r="O798" s="151">
        <v>214</v>
      </c>
      <c r="P798" s="151">
        <v>2317</v>
      </c>
      <c r="Q798" s="151">
        <v>494994</v>
      </c>
      <c r="R798" s="151">
        <v>10</v>
      </c>
      <c r="S798" s="151">
        <v>241</v>
      </c>
      <c r="T798" s="151">
        <v>2200</v>
      </c>
      <c r="U798" s="151">
        <v>530200</v>
      </c>
      <c r="V798" s="151">
        <v>17</v>
      </c>
      <c r="W798" s="151">
        <v>264</v>
      </c>
      <c r="X798" s="151">
        <v>2080</v>
      </c>
      <c r="Y798" s="151">
        <v>549120</v>
      </c>
      <c r="Z798" s="151">
        <v>34</v>
      </c>
      <c r="AA798" s="151">
        <v>294</v>
      </c>
      <c r="AB798" s="151">
        <v>2070</v>
      </c>
      <c r="AC798" s="151">
        <v>608663</v>
      </c>
      <c r="AD798" s="151">
        <v>6</v>
      </c>
      <c r="AE798" s="151">
        <v>339</v>
      </c>
      <c r="AF798" s="151">
        <v>2100</v>
      </c>
      <c r="AG798" s="151">
        <v>711900</v>
      </c>
      <c r="AH798" s="151">
        <v>3</v>
      </c>
      <c r="AI798" s="151">
        <v>364</v>
      </c>
      <c r="AJ798" s="151">
        <v>2000</v>
      </c>
      <c r="AK798" s="151">
        <v>777198</v>
      </c>
      <c r="AL798" s="151"/>
      <c r="AM798" s="151"/>
      <c r="AN798" s="151"/>
      <c r="AO798" s="151"/>
    </row>
    <row r="799" spans="1:41" x14ac:dyDescent="0.2">
      <c r="A799" s="83">
        <v>37371</v>
      </c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154"/>
      <c r="W799" s="154"/>
      <c r="X799" s="154"/>
      <c r="Y799" s="154"/>
      <c r="Z799" s="154"/>
      <c r="AA799" s="154"/>
      <c r="AB799" s="154"/>
      <c r="AC799" s="154"/>
      <c r="AD799" s="154"/>
      <c r="AE799" s="154"/>
      <c r="AF799" s="154"/>
      <c r="AG799" s="154"/>
      <c r="AH799" s="154"/>
      <c r="AI799" s="154"/>
      <c r="AJ799" s="154"/>
      <c r="AK799" s="154"/>
      <c r="AL799" s="154"/>
      <c r="AM799" s="154"/>
      <c r="AN799" s="154"/>
      <c r="AO799" s="154"/>
    </row>
    <row r="800" spans="1:41" x14ac:dyDescent="0.2">
      <c r="A800" s="83">
        <v>37372</v>
      </c>
      <c r="B800" s="151">
        <v>29</v>
      </c>
      <c r="C800" s="151">
        <v>112</v>
      </c>
      <c r="D800" s="151">
        <v>2283</v>
      </c>
      <c r="E800" s="151">
        <v>260276</v>
      </c>
      <c r="F800" s="151">
        <v>20</v>
      </c>
      <c r="G800" s="151">
        <v>135</v>
      </c>
      <c r="H800" s="151">
        <v>2100</v>
      </c>
      <c r="I800" s="151">
        <v>278740</v>
      </c>
      <c r="J800" s="151">
        <v>90</v>
      </c>
      <c r="K800" s="151">
        <v>166</v>
      </c>
      <c r="L800" s="151">
        <v>2192</v>
      </c>
      <c r="M800" s="151">
        <v>369937</v>
      </c>
      <c r="N800" s="151">
        <v>23</v>
      </c>
      <c r="O800" s="151">
        <v>191</v>
      </c>
      <c r="P800" s="151">
        <v>2025</v>
      </c>
      <c r="Q800" s="151">
        <v>385726</v>
      </c>
      <c r="R800" s="151">
        <v>45</v>
      </c>
      <c r="S800" s="151">
        <v>241</v>
      </c>
      <c r="T800" s="151">
        <v>2088</v>
      </c>
      <c r="U800" s="151">
        <v>508016</v>
      </c>
      <c r="V800" s="151">
        <v>24</v>
      </c>
      <c r="W800" s="151">
        <v>257</v>
      </c>
      <c r="X800" s="151">
        <v>2075</v>
      </c>
      <c r="Y800" s="151">
        <v>535021</v>
      </c>
      <c r="Z800" s="151">
        <v>48</v>
      </c>
      <c r="AA800" s="151">
        <v>300</v>
      </c>
      <c r="AB800" s="151">
        <v>2043</v>
      </c>
      <c r="AC800" s="151">
        <v>629718</v>
      </c>
      <c r="AD800" s="151">
        <v>30</v>
      </c>
      <c r="AE800" s="151">
        <v>327</v>
      </c>
      <c r="AF800" s="151">
        <v>2157</v>
      </c>
      <c r="AG800" s="151">
        <v>712688</v>
      </c>
      <c r="AH800" s="151">
        <v>14</v>
      </c>
      <c r="AI800" s="151">
        <v>375</v>
      </c>
      <c r="AJ800" s="151">
        <v>2260</v>
      </c>
      <c r="AK800" s="151">
        <v>848146</v>
      </c>
      <c r="AL800" s="151"/>
      <c r="AM800" s="151"/>
      <c r="AN800" s="151"/>
      <c r="AO800" s="151"/>
    </row>
    <row r="801" spans="1:41" x14ac:dyDescent="0.2">
      <c r="A801" s="83">
        <v>37376</v>
      </c>
      <c r="B801" s="151">
        <v>29</v>
      </c>
      <c r="C801" s="151">
        <v>120</v>
      </c>
      <c r="D801" s="151">
        <v>2567</v>
      </c>
      <c r="E801" s="151">
        <v>306421</v>
      </c>
      <c r="F801" s="151">
        <v>11</v>
      </c>
      <c r="G801" s="151">
        <v>139</v>
      </c>
      <c r="H801" s="151">
        <v>2400</v>
      </c>
      <c r="I801" s="151">
        <v>334255</v>
      </c>
      <c r="J801" s="151">
        <v>7</v>
      </c>
      <c r="K801" s="151">
        <v>158</v>
      </c>
      <c r="L801" s="151">
        <v>2333</v>
      </c>
      <c r="M801" s="151">
        <v>368457</v>
      </c>
      <c r="N801" s="151">
        <v>21</v>
      </c>
      <c r="O801" s="151">
        <v>191</v>
      </c>
      <c r="P801" s="151">
        <v>2167</v>
      </c>
      <c r="Q801" s="151">
        <v>421381</v>
      </c>
      <c r="R801" s="151">
        <v>10</v>
      </c>
      <c r="S801" s="151">
        <v>236</v>
      </c>
      <c r="T801" s="151">
        <v>2220</v>
      </c>
      <c r="U801" s="151">
        <v>523476</v>
      </c>
      <c r="V801" s="151">
        <v>4</v>
      </c>
      <c r="W801" s="151">
        <v>261</v>
      </c>
      <c r="X801" s="151">
        <v>1920</v>
      </c>
      <c r="Y801" s="151">
        <v>514310</v>
      </c>
      <c r="Z801" s="151">
        <v>15</v>
      </c>
      <c r="AA801" s="151">
        <v>305</v>
      </c>
      <c r="AB801" s="151">
        <v>2040</v>
      </c>
      <c r="AC801" s="151">
        <v>621248</v>
      </c>
      <c r="AD801" s="151"/>
      <c r="AE801" s="151"/>
      <c r="AF801" s="151"/>
      <c r="AG801" s="151"/>
      <c r="AH801" s="151"/>
      <c r="AI801" s="151"/>
      <c r="AJ801" s="151"/>
      <c r="AK801" s="151"/>
      <c r="AL801" s="151"/>
      <c r="AM801" s="151"/>
      <c r="AN801" s="151"/>
      <c r="AO801" s="151"/>
    </row>
    <row r="802" spans="1:41" x14ac:dyDescent="0.2">
      <c r="A802" s="83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  <c r="AC802" s="151"/>
      <c r="AD802" s="151"/>
      <c r="AE802" s="151"/>
      <c r="AF802" s="151"/>
      <c r="AG802" s="151"/>
      <c r="AH802" s="151"/>
      <c r="AI802" s="151"/>
      <c r="AJ802" s="151"/>
      <c r="AK802" s="151"/>
      <c r="AL802" s="151"/>
      <c r="AM802" s="151"/>
      <c r="AN802" s="151"/>
      <c r="AO802" s="151"/>
    </row>
    <row r="803" spans="1:41" x14ac:dyDescent="0.2">
      <c r="A803" s="156">
        <v>37378</v>
      </c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  <c r="AA803" s="154"/>
      <c r="AB803" s="154"/>
      <c r="AC803" s="154"/>
      <c r="AD803" s="154"/>
      <c r="AE803" s="154"/>
      <c r="AF803" s="154"/>
      <c r="AG803" s="154"/>
      <c r="AH803" s="154"/>
      <c r="AI803" s="154"/>
      <c r="AJ803" s="154"/>
      <c r="AK803" s="154"/>
      <c r="AL803" s="154"/>
      <c r="AM803" s="154"/>
      <c r="AN803" s="154"/>
      <c r="AO803" s="154"/>
    </row>
    <row r="804" spans="1:41" x14ac:dyDescent="0.2">
      <c r="A804" s="156">
        <v>37379</v>
      </c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  <c r="AA804" s="154"/>
      <c r="AB804" s="154"/>
      <c r="AC804" s="154"/>
      <c r="AD804" s="154"/>
      <c r="AE804" s="154"/>
      <c r="AF804" s="154"/>
      <c r="AG804" s="154"/>
      <c r="AH804" s="154"/>
      <c r="AI804" s="154"/>
      <c r="AJ804" s="154"/>
      <c r="AK804" s="154"/>
      <c r="AL804" s="154"/>
      <c r="AM804" s="154"/>
      <c r="AN804" s="154"/>
      <c r="AO804" s="154"/>
    </row>
    <row r="805" spans="1:41" x14ac:dyDescent="0.2">
      <c r="A805" s="83">
        <v>37383</v>
      </c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  <c r="AA805" s="154"/>
      <c r="AB805" s="154"/>
      <c r="AC805" s="154"/>
      <c r="AD805" s="154"/>
      <c r="AE805" s="154"/>
      <c r="AF805" s="154"/>
      <c r="AG805" s="154"/>
      <c r="AH805" s="154"/>
      <c r="AI805" s="154"/>
      <c r="AJ805" s="154"/>
      <c r="AK805" s="154"/>
      <c r="AL805" s="154"/>
      <c r="AM805" s="154"/>
      <c r="AN805" s="154"/>
      <c r="AO805" s="154"/>
    </row>
    <row r="806" spans="1:41" x14ac:dyDescent="0.2">
      <c r="A806" s="83">
        <v>37385</v>
      </c>
      <c r="B806" s="154">
        <v>84</v>
      </c>
      <c r="C806" s="154">
        <v>119</v>
      </c>
      <c r="D806" s="154">
        <v>2667</v>
      </c>
      <c r="E806" s="154">
        <v>318216</v>
      </c>
      <c r="F806" s="154">
        <v>178</v>
      </c>
      <c r="G806" s="154">
        <v>171</v>
      </c>
      <c r="H806" s="154">
        <v>2380</v>
      </c>
      <c r="I806" s="154">
        <v>406221</v>
      </c>
      <c r="J806" s="154">
        <v>77</v>
      </c>
      <c r="K806" s="154">
        <v>185</v>
      </c>
      <c r="L806" s="154">
        <v>2303</v>
      </c>
      <c r="M806" s="154">
        <v>425817</v>
      </c>
      <c r="N806" s="154">
        <v>111</v>
      </c>
      <c r="O806" s="154">
        <v>217</v>
      </c>
      <c r="P806" s="154">
        <v>2135</v>
      </c>
      <c r="Q806" s="154">
        <v>464138</v>
      </c>
      <c r="R806" s="154">
        <v>110</v>
      </c>
      <c r="S806" s="154">
        <v>255</v>
      </c>
      <c r="T806" s="154">
        <v>2197</v>
      </c>
      <c r="U806" s="154">
        <v>560385</v>
      </c>
      <c r="V806" s="154">
        <v>71</v>
      </c>
      <c r="W806" s="154">
        <v>300</v>
      </c>
      <c r="X806" s="154">
        <v>2026</v>
      </c>
      <c r="Y806" s="154">
        <v>608208</v>
      </c>
      <c r="Z806" s="154">
        <v>2</v>
      </c>
      <c r="AA806" s="154">
        <v>313</v>
      </c>
      <c r="AB806" s="154">
        <v>1940</v>
      </c>
      <c r="AC806" s="154">
        <v>607220</v>
      </c>
      <c r="AD806" s="154">
        <v>7</v>
      </c>
      <c r="AE806" s="154">
        <v>341</v>
      </c>
      <c r="AF806" s="154">
        <v>1996</v>
      </c>
      <c r="AG806" s="154">
        <v>680209</v>
      </c>
      <c r="AH806" s="154">
        <v>11</v>
      </c>
      <c r="AI806" s="154">
        <v>318</v>
      </c>
      <c r="AJ806" s="154">
        <v>2022</v>
      </c>
      <c r="AK806" s="154">
        <v>643875</v>
      </c>
      <c r="AL806" s="154"/>
      <c r="AM806" s="154"/>
      <c r="AN806" s="154"/>
      <c r="AO806" s="154"/>
    </row>
    <row r="807" spans="1:41" x14ac:dyDescent="0.2">
      <c r="A807" s="83">
        <v>37386</v>
      </c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  <c r="AA807" s="154"/>
      <c r="AB807" s="154"/>
      <c r="AC807" s="154"/>
      <c r="AD807" s="154"/>
      <c r="AE807" s="154"/>
      <c r="AF807" s="154"/>
      <c r="AG807" s="154"/>
      <c r="AH807" s="154"/>
      <c r="AI807" s="154"/>
      <c r="AJ807" s="154"/>
      <c r="AK807" s="154"/>
      <c r="AL807" s="154"/>
      <c r="AM807" s="154"/>
      <c r="AN807" s="154"/>
      <c r="AO807" s="154"/>
    </row>
    <row r="808" spans="1:41" x14ac:dyDescent="0.2">
      <c r="A808" s="83">
        <v>37390</v>
      </c>
      <c r="B808" s="151">
        <v>2</v>
      </c>
      <c r="C808" s="151">
        <v>106</v>
      </c>
      <c r="D808" s="151">
        <v>2450</v>
      </c>
      <c r="E808" s="151">
        <v>259700</v>
      </c>
      <c r="F808" s="151">
        <v>14</v>
      </c>
      <c r="G808" s="151">
        <v>135</v>
      </c>
      <c r="H808" s="151">
        <v>2500</v>
      </c>
      <c r="I808" s="151">
        <v>337500</v>
      </c>
      <c r="J808" s="151">
        <v>9</v>
      </c>
      <c r="K808" s="151">
        <v>177</v>
      </c>
      <c r="L808" s="151">
        <v>2222</v>
      </c>
      <c r="M808" s="151">
        <v>394074</v>
      </c>
      <c r="N808" s="151">
        <v>8</v>
      </c>
      <c r="O808" s="151">
        <v>200</v>
      </c>
      <c r="P808" s="151">
        <v>2300</v>
      </c>
      <c r="Q808" s="151">
        <v>460000</v>
      </c>
      <c r="R808" s="151">
        <v>7</v>
      </c>
      <c r="S808" s="151">
        <v>246</v>
      </c>
      <c r="T808" s="151">
        <v>1980</v>
      </c>
      <c r="U808" s="151">
        <v>487080</v>
      </c>
      <c r="V808" s="151">
        <v>9</v>
      </c>
      <c r="W808" s="151">
        <v>252</v>
      </c>
      <c r="X808" s="151">
        <v>2078</v>
      </c>
      <c r="Y808" s="151">
        <v>522677</v>
      </c>
      <c r="Z808" s="151">
        <v>28</v>
      </c>
      <c r="AA808" s="151">
        <v>294</v>
      </c>
      <c r="AB808" s="151">
        <v>1964</v>
      </c>
      <c r="AC808" s="151">
        <v>576448</v>
      </c>
      <c r="AD808" s="151"/>
      <c r="AE808" s="151"/>
      <c r="AF808" s="151"/>
      <c r="AG808" s="151"/>
      <c r="AH808" s="151"/>
      <c r="AI808" s="151"/>
      <c r="AJ808" s="151"/>
      <c r="AK808" s="151"/>
      <c r="AL808" s="151"/>
      <c r="AM808" s="151"/>
      <c r="AN808" s="151"/>
      <c r="AO808" s="151"/>
    </row>
    <row r="809" spans="1:41" x14ac:dyDescent="0.2">
      <c r="A809" s="156">
        <v>37392</v>
      </c>
      <c r="B809" s="154">
        <v>1</v>
      </c>
      <c r="C809" s="154">
        <v>124</v>
      </c>
      <c r="D809" s="154">
        <v>2582</v>
      </c>
      <c r="E809" s="154">
        <v>320115</v>
      </c>
      <c r="F809" s="154">
        <v>68</v>
      </c>
      <c r="G809" s="154">
        <v>178</v>
      </c>
      <c r="H809" s="154">
        <v>2307</v>
      </c>
      <c r="I809" s="154">
        <v>409224</v>
      </c>
      <c r="J809" s="154">
        <v>107</v>
      </c>
      <c r="K809" s="154">
        <v>200</v>
      </c>
      <c r="L809" s="154">
        <v>2229</v>
      </c>
      <c r="M809" s="154">
        <v>446128</v>
      </c>
      <c r="N809" s="154">
        <v>81</v>
      </c>
      <c r="O809" s="154">
        <v>225</v>
      </c>
      <c r="P809" s="154">
        <v>2212</v>
      </c>
      <c r="Q809" s="154">
        <v>497398</v>
      </c>
      <c r="R809" s="154">
        <v>109</v>
      </c>
      <c r="S809" s="154">
        <v>252</v>
      </c>
      <c r="T809" s="154">
        <v>2065</v>
      </c>
      <c r="U809" s="154">
        <v>520393</v>
      </c>
      <c r="V809" s="154">
        <v>30</v>
      </c>
      <c r="W809" s="154">
        <v>294</v>
      </c>
      <c r="X809" s="154">
        <v>2112</v>
      </c>
      <c r="Y809" s="154">
        <v>621559</v>
      </c>
      <c r="Z809" s="154">
        <v>35</v>
      </c>
      <c r="AA809" s="154">
        <v>330</v>
      </c>
      <c r="AB809" s="154">
        <v>2040</v>
      </c>
      <c r="AC809" s="154">
        <v>673015</v>
      </c>
      <c r="AD809" s="154">
        <v>16</v>
      </c>
      <c r="AE809" s="154">
        <v>354</v>
      </c>
      <c r="AF809" s="154">
        <v>2030</v>
      </c>
      <c r="AG809" s="154">
        <v>719467</v>
      </c>
      <c r="AH809" s="154"/>
      <c r="AI809" s="154"/>
      <c r="AJ809" s="154"/>
      <c r="AK809" s="154"/>
      <c r="AL809" s="154"/>
      <c r="AM809" s="154"/>
      <c r="AN809" s="154"/>
      <c r="AO809" s="154"/>
    </row>
    <row r="810" spans="1:41" x14ac:dyDescent="0.2">
      <c r="A810" s="83">
        <v>37393</v>
      </c>
      <c r="B810" s="151">
        <v>11</v>
      </c>
      <c r="C810" s="151">
        <v>111</v>
      </c>
      <c r="D810" s="151">
        <v>2550</v>
      </c>
      <c r="E810" s="151">
        <v>286355</v>
      </c>
      <c r="F810" s="151">
        <v>5</v>
      </c>
      <c r="G810" s="151">
        <v>138</v>
      </c>
      <c r="H810" s="151">
        <v>2500</v>
      </c>
      <c r="I810" s="151">
        <v>345000</v>
      </c>
      <c r="J810" s="151">
        <v>13</v>
      </c>
      <c r="K810" s="151">
        <v>154</v>
      </c>
      <c r="L810" s="151">
        <v>2250</v>
      </c>
      <c r="M810" s="151">
        <v>352215</v>
      </c>
      <c r="N810" s="151"/>
      <c r="O810" s="151"/>
      <c r="P810" s="151"/>
      <c r="Q810" s="151"/>
      <c r="R810" s="151">
        <v>24</v>
      </c>
      <c r="S810" s="151">
        <v>230</v>
      </c>
      <c r="T810" s="151">
        <v>2125</v>
      </c>
      <c r="U810" s="151">
        <v>488460</v>
      </c>
      <c r="V810" s="151">
        <v>12</v>
      </c>
      <c r="W810" s="151">
        <v>274</v>
      </c>
      <c r="X810" s="151">
        <v>2120</v>
      </c>
      <c r="Y810" s="151">
        <v>580880</v>
      </c>
      <c r="Z810" s="151">
        <v>6</v>
      </c>
      <c r="AA810" s="151">
        <v>290</v>
      </c>
      <c r="AB810" s="151">
        <v>2007</v>
      </c>
      <c r="AC810" s="151">
        <v>586607</v>
      </c>
      <c r="AD810" s="151">
        <v>7</v>
      </c>
      <c r="AE810" s="151">
        <v>338</v>
      </c>
      <c r="AF810" s="151">
        <v>1950</v>
      </c>
      <c r="AG810" s="151">
        <v>659100</v>
      </c>
      <c r="AH810" s="151"/>
      <c r="AI810" s="151"/>
      <c r="AJ810" s="151"/>
      <c r="AK810" s="151"/>
      <c r="AL810" s="151"/>
      <c r="AM810" s="151"/>
      <c r="AN810" s="151"/>
      <c r="AO810" s="151"/>
    </row>
    <row r="811" spans="1:41" x14ac:dyDescent="0.2">
      <c r="A811" s="83">
        <v>37397</v>
      </c>
      <c r="B811" s="151"/>
      <c r="C811" s="151"/>
      <c r="D811" s="151"/>
      <c r="E811" s="151"/>
      <c r="F811" s="151"/>
      <c r="G811" s="151"/>
      <c r="H811" s="151"/>
      <c r="I811" s="151"/>
      <c r="J811" s="151">
        <v>11</v>
      </c>
      <c r="K811" s="151">
        <v>171</v>
      </c>
      <c r="L811" s="151">
        <v>2100</v>
      </c>
      <c r="M811" s="151">
        <v>370218</v>
      </c>
      <c r="N811" s="151">
        <v>48</v>
      </c>
      <c r="O811" s="151">
        <v>191</v>
      </c>
      <c r="P811" s="151">
        <v>2212</v>
      </c>
      <c r="Q811" s="151">
        <v>419340</v>
      </c>
      <c r="R811" s="151">
        <v>35</v>
      </c>
      <c r="S811" s="151">
        <v>226</v>
      </c>
      <c r="T811" s="151">
        <v>2157</v>
      </c>
      <c r="U811" s="151">
        <v>492141</v>
      </c>
      <c r="V811" s="151">
        <v>19</v>
      </c>
      <c r="W811" s="151">
        <v>262</v>
      </c>
      <c r="X811" s="151">
        <v>2007</v>
      </c>
      <c r="Y811" s="151">
        <v>539120</v>
      </c>
      <c r="Z811" s="151">
        <v>29</v>
      </c>
      <c r="AA811" s="151">
        <v>294</v>
      </c>
      <c r="AB811" s="151">
        <v>1955</v>
      </c>
      <c r="AC811" s="151">
        <v>567593</v>
      </c>
      <c r="AD811" s="151"/>
      <c r="AE811" s="151"/>
      <c r="AF811" s="151"/>
      <c r="AG811" s="151"/>
      <c r="AH811" s="151"/>
      <c r="AI811" s="151"/>
      <c r="AJ811" s="151"/>
      <c r="AK811" s="151"/>
      <c r="AL811" s="151"/>
      <c r="AM811" s="151"/>
      <c r="AN811" s="151"/>
      <c r="AO811" s="151"/>
    </row>
    <row r="812" spans="1:41" x14ac:dyDescent="0.2">
      <c r="A812" s="156">
        <v>37399</v>
      </c>
      <c r="B812" s="154">
        <v>51</v>
      </c>
      <c r="C812" s="154">
        <v>116</v>
      </c>
      <c r="D812" s="154">
        <v>2604</v>
      </c>
      <c r="E812" s="154">
        <v>303057</v>
      </c>
      <c r="F812" s="154">
        <v>84</v>
      </c>
      <c r="G812" s="154">
        <v>154</v>
      </c>
      <c r="H812" s="154">
        <v>2399</v>
      </c>
      <c r="I812" s="154">
        <v>369809</v>
      </c>
      <c r="J812" s="154">
        <v>66</v>
      </c>
      <c r="K812" s="154">
        <v>197</v>
      </c>
      <c r="L812" s="154">
        <v>2273</v>
      </c>
      <c r="M812" s="154">
        <v>448755</v>
      </c>
      <c r="N812" s="154">
        <v>144</v>
      </c>
      <c r="O812" s="154">
        <v>217</v>
      </c>
      <c r="P812" s="154">
        <v>2293</v>
      </c>
      <c r="Q812" s="154">
        <v>498623</v>
      </c>
      <c r="R812" s="154">
        <v>103</v>
      </c>
      <c r="S812" s="154">
        <v>256</v>
      </c>
      <c r="T812" s="154">
        <v>2150</v>
      </c>
      <c r="U812" s="154">
        <v>549242</v>
      </c>
      <c r="V812" s="154">
        <v>12</v>
      </c>
      <c r="W812" s="154">
        <v>306</v>
      </c>
      <c r="X812" s="154">
        <v>2000</v>
      </c>
      <c r="Y812" s="154">
        <v>612907</v>
      </c>
      <c r="Z812" s="154">
        <v>10</v>
      </c>
      <c r="AA812" s="154">
        <v>345</v>
      </c>
      <c r="AB812" s="154">
        <v>2040</v>
      </c>
      <c r="AC812" s="154">
        <v>704004</v>
      </c>
      <c r="AD812" s="154">
        <v>12</v>
      </c>
      <c r="AE812" s="154">
        <v>312</v>
      </c>
      <c r="AF812" s="154">
        <v>2820</v>
      </c>
      <c r="AG812" s="154">
        <v>878900</v>
      </c>
      <c r="AH812" s="154"/>
      <c r="AI812" s="154"/>
      <c r="AJ812" s="154"/>
      <c r="AK812" s="154"/>
      <c r="AL812" s="154"/>
      <c r="AM812" s="154"/>
      <c r="AN812" s="154"/>
      <c r="AO812" s="154"/>
    </row>
    <row r="813" spans="1:41" x14ac:dyDescent="0.2">
      <c r="A813" s="83">
        <v>37400</v>
      </c>
      <c r="B813" s="151">
        <v>4</v>
      </c>
      <c r="C813" s="151">
        <v>108</v>
      </c>
      <c r="D813" s="151">
        <v>2450</v>
      </c>
      <c r="E813" s="151">
        <v>264600</v>
      </c>
      <c r="F813" s="151"/>
      <c r="G813" s="151"/>
      <c r="H813" s="151"/>
      <c r="I813" s="151"/>
      <c r="J813" s="151"/>
      <c r="K813" s="151"/>
      <c r="L813" s="151"/>
      <c r="M813" s="151"/>
      <c r="N813" s="151">
        <v>12</v>
      </c>
      <c r="O813" s="151">
        <v>212</v>
      </c>
      <c r="P813" s="151">
        <v>2200</v>
      </c>
      <c r="Q813" s="151">
        <v>465300</v>
      </c>
      <c r="R813" s="151">
        <v>58</v>
      </c>
      <c r="S813" s="151">
        <v>225</v>
      </c>
      <c r="T813" s="151">
        <v>2100</v>
      </c>
      <c r="U813" s="151">
        <v>504676</v>
      </c>
      <c r="V813" s="151"/>
      <c r="W813" s="151"/>
      <c r="X813" s="151"/>
      <c r="Y813" s="151"/>
      <c r="Z813" s="151">
        <v>10</v>
      </c>
      <c r="AA813" s="151">
        <v>287</v>
      </c>
      <c r="AB813" s="151">
        <v>1880</v>
      </c>
      <c r="AC813" s="151">
        <v>538808</v>
      </c>
      <c r="AD813" s="151"/>
      <c r="AE813" s="151"/>
      <c r="AF813" s="151"/>
      <c r="AG813" s="151"/>
      <c r="AH813" s="151">
        <v>21</v>
      </c>
      <c r="AI813" s="151">
        <v>400</v>
      </c>
      <c r="AJ813" s="151">
        <v>2200</v>
      </c>
      <c r="AK813" s="151">
        <v>837173</v>
      </c>
      <c r="AL813" s="151"/>
      <c r="AM813" s="151"/>
      <c r="AN813" s="151"/>
      <c r="AO813" s="151"/>
    </row>
    <row r="814" spans="1:41" x14ac:dyDescent="0.2">
      <c r="A814" s="83">
        <v>37404</v>
      </c>
      <c r="B814" s="151">
        <v>1</v>
      </c>
      <c r="C814" s="151">
        <v>96</v>
      </c>
      <c r="D814" s="151">
        <v>2700</v>
      </c>
      <c r="E814" s="151">
        <v>259200</v>
      </c>
      <c r="F814" s="151">
        <v>1</v>
      </c>
      <c r="G814" s="151">
        <v>136</v>
      </c>
      <c r="H814" s="151">
        <v>2300</v>
      </c>
      <c r="I814" s="151">
        <v>312800</v>
      </c>
      <c r="J814" s="151">
        <v>24</v>
      </c>
      <c r="K814" s="151">
        <v>175</v>
      </c>
      <c r="L814" s="151">
        <v>2250</v>
      </c>
      <c r="M814" s="151">
        <v>401254</v>
      </c>
      <c r="N814" s="151">
        <v>27</v>
      </c>
      <c r="O814" s="151">
        <v>209</v>
      </c>
      <c r="P814" s="151">
        <v>2215</v>
      </c>
      <c r="Q814" s="151">
        <v>468931</v>
      </c>
      <c r="R814" s="151">
        <v>88</v>
      </c>
      <c r="S814" s="151">
        <v>225</v>
      </c>
      <c r="T814" s="151">
        <v>2310</v>
      </c>
      <c r="U814" s="151">
        <v>557497</v>
      </c>
      <c r="V814" s="151">
        <v>11</v>
      </c>
      <c r="W814" s="151">
        <v>253</v>
      </c>
      <c r="X814" s="151">
        <v>2120</v>
      </c>
      <c r="Y814" s="151">
        <v>535396</v>
      </c>
      <c r="Z814" s="151">
        <v>28</v>
      </c>
      <c r="AA814" s="151">
        <v>295</v>
      </c>
      <c r="AB814" s="151">
        <v>2043</v>
      </c>
      <c r="AC814" s="151">
        <v>603958</v>
      </c>
      <c r="AD814" s="151">
        <v>6</v>
      </c>
      <c r="AE814" s="151">
        <v>340</v>
      </c>
      <c r="AF814" s="151">
        <v>2030</v>
      </c>
      <c r="AG814" s="151">
        <v>682313</v>
      </c>
      <c r="AH814" s="151"/>
      <c r="AI814" s="151"/>
      <c r="AJ814" s="151"/>
      <c r="AK814" s="151"/>
      <c r="AL814" s="151"/>
      <c r="AM814" s="151"/>
      <c r="AN814" s="151"/>
      <c r="AO814" s="151"/>
    </row>
    <row r="815" spans="1:41" x14ac:dyDescent="0.2">
      <c r="A815" s="156">
        <v>37406</v>
      </c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154"/>
      <c r="W815" s="154"/>
      <c r="X815" s="154"/>
      <c r="Y815" s="154"/>
      <c r="Z815" s="154"/>
      <c r="AA815" s="154"/>
      <c r="AB815" s="154"/>
      <c r="AC815" s="154"/>
      <c r="AD815" s="154"/>
      <c r="AE815" s="154"/>
      <c r="AF815" s="154"/>
      <c r="AG815" s="154"/>
      <c r="AH815" s="154"/>
      <c r="AI815" s="154"/>
      <c r="AJ815" s="154"/>
      <c r="AK815" s="154"/>
      <c r="AL815" s="154"/>
      <c r="AM815" s="154"/>
      <c r="AN815" s="154"/>
      <c r="AO815" s="154"/>
    </row>
    <row r="816" spans="1:41" x14ac:dyDescent="0.2">
      <c r="A816" s="83">
        <v>37407</v>
      </c>
      <c r="B816" s="151"/>
      <c r="C816" s="151"/>
      <c r="D816" s="151"/>
      <c r="E816" s="151"/>
      <c r="F816" s="151">
        <v>2</v>
      </c>
      <c r="G816" s="151">
        <v>136</v>
      </c>
      <c r="H816" s="151">
        <v>2500</v>
      </c>
      <c r="I816" s="151">
        <v>340000</v>
      </c>
      <c r="J816" s="151">
        <v>27</v>
      </c>
      <c r="K816" s="151">
        <v>165</v>
      </c>
      <c r="L816" s="151">
        <v>2300</v>
      </c>
      <c r="M816" s="151">
        <v>380607</v>
      </c>
      <c r="N816" s="151">
        <v>126</v>
      </c>
      <c r="O816" s="151">
        <v>215</v>
      </c>
      <c r="P816" s="151">
        <v>2300</v>
      </c>
      <c r="Q816" s="151">
        <v>503298</v>
      </c>
      <c r="R816" s="151">
        <v>5</v>
      </c>
      <c r="S816" s="151">
        <v>225</v>
      </c>
      <c r="T816" s="151">
        <v>2350</v>
      </c>
      <c r="U816" s="151">
        <v>528280</v>
      </c>
      <c r="V816" s="151">
        <v>20</v>
      </c>
      <c r="W816" s="151">
        <v>256</v>
      </c>
      <c r="X816" s="151">
        <v>2082</v>
      </c>
      <c r="Y816" s="151">
        <v>541149</v>
      </c>
      <c r="Z816" s="151">
        <v>12</v>
      </c>
      <c r="AA816" s="151">
        <v>311</v>
      </c>
      <c r="AB816" s="151">
        <v>2100</v>
      </c>
      <c r="AC816" s="151">
        <v>653450</v>
      </c>
      <c r="AD816" s="151">
        <v>19</v>
      </c>
      <c r="AE816" s="151">
        <v>333</v>
      </c>
      <c r="AF816" s="151">
        <v>2175</v>
      </c>
      <c r="AG816" s="151">
        <v>746100</v>
      </c>
      <c r="AH816" s="151">
        <v>1</v>
      </c>
      <c r="AI816" s="151">
        <v>418</v>
      </c>
      <c r="AJ816" s="151">
        <v>1920</v>
      </c>
      <c r="AK816" s="151">
        <v>802560</v>
      </c>
      <c r="AL816" s="151"/>
      <c r="AM816" s="151"/>
      <c r="AN816" s="151"/>
      <c r="AO816" s="151"/>
    </row>
    <row r="817" spans="1:41" x14ac:dyDescent="0.2">
      <c r="A817" s="83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  <c r="AC817" s="151"/>
      <c r="AD817" s="151"/>
      <c r="AE817" s="151"/>
      <c r="AF817" s="151"/>
      <c r="AG817" s="151"/>
      <c r="AH817" s="151"/>
      <c r="AI817" s="151"/>
      <c r="AJ817" s="151"/>
      <c r="AK817" s="151"/>
      <c r="AL817" s="151"/>
      <c r="AM817" s="151"/>
      <c r="AN817" s="151"/>
      <c r="AO817" s="151"/>
    </row>
    <row r="818" spans="1:41" x14ac:dyDescent="0.2">
      <c r="A818" s="83">
        <v>37411</v>
      </c>
      <c r="B818" s="151">
        <v>10</v>
      </c>
      <c r="C818" s="151">
        <v>119</v>
      </c>
      <c r="D818" s="151">
        <v>2600</v>
      </c>
      <c r="E818" s="151">
        <v>308630</v>
      </c>
      <c r="F818" s="151"/>
      <c r="G818" s="151"/>
      <c r="H818" s="151"/>
      <c r="I818" s="151"/>
      <c r="J818" s="151">
        <v>3</v>
      </c>
      <c r="K818" s="151">
        <v>167</v>
      </c>
      <c r="L818" s="151">
        <v>2350</v>
      </c>
      <c r="M818" s="151">
        <v>393233</v>
      </c>
      <c r="N818" s="151">
        <v>53</v>
      </c>
      <c r="O818" s="151">
        <v>208</v>
      </c>
      <c r="P818" s="151">
        <v>2250</v>
      </c>
      <c r="Q818" s="151">
        <v>505438</v>
      </c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  <c r="AC818" s="151"/>
      <c r="AD818" s="151">
        <v>15</v>
      </c>
      <c r="AE818" s="151">
        <v>354</v>
      </c>
      <c r="AF818" s="151">
        <v>2000</v>
      </c>
      <c r="AG818" s="151">
        <v>708533</v>
      </c>
      <c r="AH818" s="151">
        <v>2</v>
      </c>
      <c r="AI818" s="151">
        <v>376</v>
      </c>
      <c r="AJ818" s="151">
        <v>1860</v>
      </c>
      <c r="AK818" s="151">
        <v>699360</v>
      </c>
      <c r="AL818" s="151"/>
      <c r="AM818" s="151"/>
      <c r="AN818" s="151"/>
      <c r="AO818" s="151"/>
    </row>
    <row r="819" spans="1:41" x14ac:dyDescent="0.2">
      <c r="A819" s="83">
        <v>37413</v>
      </c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154"/>
      <c r="W819" s="154"/>
      <c r="X819" s="154"/>
      <c r="Y819" s="154"/>
      <c r="Z819" s="154"/>
      <c r="AA819" s="154"/>
      <c r="AB819" s="154"/>
      <c r="AC819" s="154"/>
      <c r="AD819" s="154"/>
      <c r="AE819" s="154"/>
      <c r="AF819" s="154"/>
      <c r="AG819" s="154"/>
      <c r="AH819" s="154"/>
      <c r="AI819" s="154"/>
      <c r="AJ819" s="154"/>
      <c r="AK819" s="154"/>
      <c r="AL819" s="154"/>
      <c r="AM819" s="154"/>
      <c r="AN819" s="154"/>
      <c r="AO819" s="154"/>
    </row>
    <row r="820" spans="1:41" x14ac:dyDescent="0.2">
      <c r="A820" s="83">
        <v>37414</v>
      </c>
      <c r="B820" s="151">
        <v>3</v>
      </c>
      <c r="C820" s="151">
        <v>111</v>
      </c>
      <c r="D820" s="151">
        <v>2600</v>
      </c>
      <c r="E820" s="151">
        <v>289467</v>
      </c>
      <c r="F820" s="151">
        <v>15</v>
      </c>
      <c r="G820" s="151">
        <v>138</v>
      </c>
      <c r="H820" s="151">
        <v>2567</v>
      </c>
      <c r="I820" s="151">
        <v>342673</v>
      </c>
      <c r="J820" s="151">
        <v>14</v>
      </c>
      <c r="K820" s="151">
        <v>172</v>
      </c>
      <c r="L820" s="151">
        <v>2425</v>
      </c>
      <c r="M820" s="151">
        <v>409800</v>
      </c>
      <c r="N820" s="151">
        <v>4</v>
      </c>
      <c r="O820" s="151">
        <v>206</v>
      </c>
      <c r="P820" s="151">
        <v>2700</v>
      </c>
      <c r="Q820" s="151">
        <v>556200</v>
      </c>
      <c r="R820" s="151">
        <v>10</v>
      </c>
      <c r="S820" s="151">
        <v>234</v>
      </c>
      <c r="T820" s="151">
        <v>2290</v>
      </c>
      <c r="U820" s="151">
        <v>535013</v>
      </c>
      <c r="V820" s="151">
        <v>19</v>
      </c>
      <c r="W820" s="151">
        <v>257</v>
      </c>
      <c r="X820" s="151">
        <v>2220</v>
      </c>
      <c r="Y820" s="151">
        <v>566406</v>
      </c>
      <c r="Z820" s="151">
        <v>15</v>
      </c>
      <c r="AA820" s="151">
        <v>308</v>
      </c>
      <c r="AB820" s="151">
        <v>1920</v>
      </c>
      <c r="AC820" s="151">
        <v>591909</v>
      </c>
      <c r="AD820" s="151"/>
      <c r="AE820" s="151"/>
      <c r="AF820" s="151"/>
      <c r="AG820" s="151"/>
      <c r="AH820" s="151"/>
      <c r="AI820" s="151"/>
      <c r="AJ820" s="151"/>
      <c r="AK820" s="151"/>
      <c r="AL820" s="151"/>
      <c r="AM820" s="151"/>
      <c r="AN820" s="151"/>
      <c r="AO820" s="151"/>
    </row>
    <row r="821" spans="1:41" x14ac:dyDescent="0.2">
      <c r="A821" s="83">
        <v>37418</v>
      </c>
      <c r="B821" s="151">
        <v>2</v>
      </c>
      <c r="C821" s="151">
        <v>114</v>
      </c>
      <c r="D821" s="151">
        <v>2650</v>
      </c>
      <c r="E821" s="151">
        <v>302100</v>
      </c>
      <c r="F821" s="151">
        <v>1</v>
      </c>
      <c r="G821" s="151">
        <v>140</v>
      </c>
      <c r="H821" s="151">
        <v>2000</v>
      </c>
      <c r="I821" s="151">
        <v>280000</v>
      </c>
      <c r="J821" s="151"/>
      <c r="K821" s="151"/>
      <c r="L821" s="151"/>
      <c r="M821" s="151"/>
      <c r="N821" s="151">
        <v>22</v>
      </c>
      <c r="O821" s="151">
        <v>215</v>
      </c>
      <c r="P821" s="151">
        <v>2362</v>
      </c>
      <c r="Q821" s="151">
        <v>527464</v>
      </c>
      <c r="R821" s="151">
        <v>71</v>
      </c>
      <c r="S821" s="151">
        <v>236</v>
      </c>
      <c r="T821" s="151">
        <v>2450</v>
      </c>
      <c r="U821" s="151">
        <v>578200</v>
      </c>
      <c r="V821" s="151">
        <v>3</v>
      </c>
      <c r="W821" s="151">
        <v>252</v>
      </c>
      <c r="X821" s="151">
        <v>2280</v>
      </c>
      <c r="Y821" s="151">
        <v>574560</v>
      </c>
      <c r="Z821" s="151">
        <v>20</v>
      </c>
      <c r="AA821" s="151">
        <v>306</v>
      </c>
      <c r="AB821" s="151">
        <v>2100</v>
      </c>
      <c r="AC821" s="151">
        <v>642810</v>
      </c>
      <c r="AD821" s="151"/>
      <c r="AE821" s="151"/>
      <c r="AF821" s="151"/>
      <c r="AG821" s="151"/>
      <c r="AH821" s="151"/>
      <c r="AI821" s="151"/>
      <c r="AJ821" s="151"/>
      <c r="AK821" s="151"/>
      <c r="AL821" s="151"/>
      <c r="AM821" s="151"/>
      <c r="AN821" s="151"/>
      <c r="AO821" s="151"/>
    </row>
    <row r="822" spans="1:41" x14ac:dyDescent="0.2">
      <c r="A822" s="83">
        <v>37420</v>
      </c>
      <c r="B822" s="154">
        <v>11</v>
      </c>
      <c r="C822" s="154">
        <v>88</v>
      </c>
      <c r="D822" s="154">
        <v>3198</v>
      </c>
      <c r="E822" s="154">
        <v>400566</v>
      </c>
      <c r="F822" s="154">
        <v>1</v>
      </c>
      <c r="G822" s="154">
        <v>109</v>
      </c>
      <c r="H822" s="154">
        <v>2479</v>
      </c>
      <c r="I822" s="154">
        <v>410064</v>
      </c>
      <c r="J822" s="154">
        <v>515</v>
      </c>
      <c r="K822" s="154">
        <v>166</v>
      </c>
      <c r="L822" s="154">
        <v>2555</v>
      </c>
      <c r="M822" s="154">
        <v>418491</v>
      </c>
      <c r="N822" s="154">
        <v>19</v>
      </c>
      <c r="O822" s="154">
        <v>195</v>
      </c>
      <c r="P822" s="154">
        <v>2335</v>
      </c>
      <c r="Q822" s="154">
        <v>462314</v>
      </c>
      <c r="R822" s="154">
        <v>24</v>
      </c>
      <c r="S822" s="154">
        <v>235</v>
      </c>
      <c r="T822" s="154">
        <v>2025</v>
      </c>
      <c r="U822" s="154">
        <v>447509</v>
      </c>
      <c r="V822" s="154">
        <v>23</v>
      </c>
      <c r="W822" s="154">
        <v>276</v>
      </c>
      <c r="X822" s="154">
        <v>2120</v>
      </c>
      <c r="Y822" s="154">
        <v>607736</v>
      </c>
      <c r="Z822" s="154">
        <v>20</v>
      </c>
      <c r="AA822" s="154">
        <v>316</v>
      </c>
      <c r="AB822" s="154">
        <v>2156</v>
      </c>
      <c r="AC822" s="154">
        <v>671954</v>
      </c>
      <c r="AD822" s="154"/>
      <c r="AE822" s="154"/>
      <c r="AF822" s="154"/>
      <c r="AG822" s="154"/>
      <c r="AH822" s="154"/>
      <c r="AI822" s="154"/>
      <c r="AJ822" s="154"/>
      <c r="AK822" s="154"/>
      <c r="AL822" s="154"/>
      <c r="AM822" s="154"/>
      <c r="AN822" s="154"/>
      <c r="AO822" s="154"/>
    </row>
    <row r="823" spans="1:41" x14ac:dyDescent="0.2">
      <c r="A823" s="83">
        <v>37421</v>
      </c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154"/>
      <c r="W823" s="154"/>
      <c r="X823" s="154"/>
      <c r="Y823" s="154"/>
      <c r="Z823" s="154"/>
      <c r="AA823" s="154"/>
      <c r="AB823" s="154"/>
      <c r="AC823" s="154"/>
      <c r="AD823" s="154"/>
      <c r="AE823" s="154"/>
      <c r="AF823" s="154"/>
      <c r="AG823" s="154"/>
      <c r="AH823" s="154"/>
      <c r="AI823" s="154"/>
      <c r="AJ823" s="154"/>
      <c r="AK823" s="154"/>
      <c r="AL823" s="154"/>
      <c r="AM823" s="154"/>
      <c r="AN823" s="154"/>
      <c r="AO823" s="154"/>
    </row>
    <row r="824" spans="1:41" x14ac:dyDescent="0.2">
      <c r="A824" s="83">
        <v>37425</v>
      </c>
      <c r="B824" s="151">
        <v>5</v>
      </c>
      <c r="C824" s="151">
        <v>110</v>
      </c>
      <c r="D824" s="151">
        <v>2775</v>
      </c>
      <c r="E824" s="151">
        <v>306120</v>
      </c>
      <c r="F824" s="151">
        <v>19</v>
      </c>
      <c r="G824" s="151">
        <v>135</v>
      </c>
      <c r="H824" s="151">
        <v>2675</v>
      </c>
      <c r="I824" s="151">
        <v>363979</v>
      </c>
      <c r="J824" s="151">
        <v>19</v>
      </c>
      <c r="K824" s="151">
        <v>170</v>
      </c>
      <c r="L824" s="151">
        <v>2490</v>
      </c>
      <c r="M824" s="151">
        <v>419047</v>
      </c>
      <c r="N824" s="151">
        <v>66</v>
      </c>
      <c r="O824" s="151">
        <v>199</v>
      </c>
      <c r="P824" s="151">
        <v>2406</v>
      </c>
      <c r="Q824" s="151">
        <v>482115</v>
      </c>
      <c r="R824" s="151">
        <v>117</v>
      </c>
      <c r="S824" s="151">
        <v>231</v>
      </c>
      <c r="T824" s="151">
        <v>2366</v>
      </c>
      <c r="U824" s="151">
        <v>557193</v>
      </c>
      <c r="V824" s="151">
        <v>61</v>
      </c>
      <c r="W824" s="151">
        <v>271</v>
      </c>
      <c r="X824" s="151">
        <v>2158</v>
      </c>
      <c r="Y824" s="151">
        <v>588835</v>
      </c>
      <c r="Z824" s="151">
        <v>46</v>
      </c>
      <c r="AA824" s="151">
        <v>293</v>
      </c>
      <c r="AB824" s="151">
        <v>2110</v>
      </c>
      <c r="AC824" s="151">
        <v>626874</v>
      </c>
      <c r="AD824" s="151">
        <v>6</v>
      </c>
      <c r="AE824" s="151">
        <v>324</v>
      </c>
      <c r="AF824" s="151">
        <v>2000</v>
      </c>
      <c r="AG824" s="151">
        <v>648667</v>
      </c>
      <c r="AH824" s="151">
        <v>1</v>
      </c>
      <c r="AI824" s="151">
        <v>372</v>
      </c>
      <c r="AJ824" s="151">
        <v>2000</v>
      </c>
      <c r="AK824" s="151">
        <v>744000</v>
      </c>
      <c r="AL824" s="151"/>
      <c r="AM824" s="151"/>
      <c r="AN824" s="151"/>
      <c r="AO824" s="151"/>
    </row>
    <row r="825" spans="1:41" x14ac:dyDescent="0.2">
      <c r="A825" s="156">
        <v>37427</v>
      </c>
      <c r="B825" s="154">
        <v>68</v>
      </c>
      <c r="C825" s="154">
        <v>132</v>
      </c>
      <c r="D825" s="154">
        <v>2784</v>
      </c>
      <c r="E825" s="154">
        <v>365511</v>
      </c>
      <c r="F825" s="154">
        <v>96</v>
      </c>
      <c r="G825" s="154">
        <v>163</v>
      </c>
      <c r="H825" s="154">
        <v>2576</v>
      </c>
      <c r="I825" s="154">
        <v>421277</v>
      </c>
      <c r="J825" s="154">
        <v>118</v>
      </c>
      <c r="K825" s="154">
        <v>187</v>
      </c>
      <c r="L825" s="154">
        <v>2390</v>
      </c>
      <c r="M825" s="154">
        <v>448183</v>
      </c>
      <c r="N825" s="154">
        <v>74</v>
      </c>
      <c r="O825" s="154">
        <v>225</v>
      </c>
      <c r="P825" s="154">
        <v>2110</v>
      </c>
      <c r="Q825" s="154">
        <v>471974</v>
      </c>
      <c r="R825" s="154">
        <v>47</v>
      </c>
      <c r="S825" s="154">
        <v>256</v>
      </c>
      <c r="T825" s="154">
        <v>2278</v>
      </c>
      <c r="U825" s="154">
        <v>583382</v>
      </c>
      <c r="V825" s="154">
        <v>88</v>
      </c>
      <c r="W825" s="154">
        <v>288</v>
      </c>
      <c r="X825" s="154">
        <v>2168</v>
      </c>
      <c r="Y825" s="154">
        <v>624754</v>
      </c>
      <c r="Z825" s="154">
        <v>36</v>
      </c>
      <c r="AA825" s="154">
        <v>329</v>
      </c>
      <c r="AB825" s="154">
        <v>2065</v>
      </c>
      <c r="AC825" s="154">
        <v>680315</v>
      </c>
      <c r="AD825" s="154">
        <v>2</v>
      </c>
      <c r="AE825" s="154">
        <v>356</v>
      </c>
      <c r="AF825" s="154">
        <v>1960</v>
      </c>
      <c r="AG825" s="154">
        <v>696780</v>
      </c>
      <c r="AH825" s="154">
        <v>4</v>
      </c>
      <c r="AI825" s="154">
        <v>392</v>
      </c>
      <c r="AJ825" s="154">
        <v>1980</v>
      </c>
      <c r="AK825" s="154">
        <v>776655</v>
      </c>
      <c r="AL825" s="154"/>
      <c r="AM825" s="154"/>
      <c r="AN825" s="154"/>
      <c r="AO825" s="154"/>
    </row>
    <row r="826" spans="1:41" x14ac:dyDescent="0.2">
      <c r="A826" s="83">
        <v>37428</v>
      </c>
      <c r="B826" s="151">
        <v>1</v>
      </c>
      <c r="C826" s="151">
        <v>98</v>
      </c>
      <c r="D826" s="151">
        <v>2650</v>
      </c>
      <c r="E826" s="151">
        <v>259700</v>
      </c>
      <c r="F826" s="151">
        <v>2</v>
      </c>
      <c r="G826" s="151">
        <v>134</v>
      </c>
      <c r="H826" s="151">
        <v>2600</v>
      </c>
      <c r="I826" s="151">
        <v>348400</v>
      </c>
      <c r="J826" s="151">
        <v>61</v>
      </c>
      <c r="K826" s="151">
        <v>175</v>
      </c>
      <c r="L826" s="151">
        <v>2662</v>
      </c>
      <c r="M826" s="151">
        <v>456379</v>
      </c>
      <c r="N826" s="151">
        <v>76</v>
      </c>
      <c r="O826" s="151">
        <v>205</v>
      </c>
      <c r="P826" s="151">
        <v>2420</v>
      </c>
      <c r="Q826" s="151">
        <v>527039</v>
      </c>
      <c r="R826" s="151">
        <v>46</v>
      </c>
      <c r="S826" s="151">
        <v>240</v>
      </c>
      <c r="T826" s="151">
        <v>2225</v>
      </c>
      <c r="U826" s="151">
        <v>527422</v>
      </c>
      <c r="V826" s="151">
        <v>20</v>
      </c>
      <c r="W826" s="151">
        <v>275</v>
      </c>
      <c r="X826" s="151">
        <v>2527</v>
      </c>
      <c r="Y826" s="151">
        <v>737910</v>
      </c>
      <c r="Z826" s="151">
        <v>23</v>
      </c>
      <c r="AA826" s="151">
        <v>290</v>
      </c>
      <c r="AB826" s="151">
        <v>2108</v>
      </c>
      <c r="AC826" s="151">
        <v>620909</v>
      </c>
      <c r="AD826" s="151"/>
      <c r="AE826" s="151"/>
      <c r="AF826" s="151"/>
      <c r="AG826" s="151"/>
      <c r="AH826" s="151">
        <v>19</v>
      </c>
      <c r="AI826" s="151">
        <v>379</v>
      </c>
      <c r="AJ826" s="151">
        <v>2093</v>
      </c>
      <c r="AK826" s="151">
        <v>814779</v>
      </c>
      <c r="AL826" s="151"/>
      <c r="AM826" s="151"/>
      <c r="AN826" s="151"/>
      <c r="AO826" s="151"/>
    </row>
    <row r="827" spans="1:41" x14ac:dyDescent="0.2">
      <c r="A827" s="83">
        <v>37432</v>
      </c>
      <c r="B827" s="151">
        <v>9</v>
      </c>
      <c r="C827" s="151">
        <v>115</v>
      </c>
      <c r="D827" s="151">
        <v>2675</v>
      </c>
      <c r="E827" s="151">
        <v>318133</v>
      </c>
      <c r="F827" s="151">
        <v>1</v>
      </c>
      <c r="G827" s="151">
        <v>140</v>
      </c>
      <c r="H827" s="151">
        <v>2550</v>
      </c>
      <c r="I827" s="151">
        <v>357000</v>
      </c>
      <c r="J827" s="151">
        <v>3</v>
      </c>
      <c r="K827" s="151">
        <v>174</v>
      </c>
      <c r="L827" s="151">
        <v>2400</v>
      </c>
      <c r="M827" s="151">
        <v>423133</v>
      </c>
      <c r="N827" s="151">
        <v>71</v>
      </c>
      <c r="O827" s="151">
        <v>187</v>
      </c>
      <c r="P827" s="151">
        <v>2383</v>
      </c>
      <c r="Q827" s="151">
        <v>460262</v>
      </c>
      <c r="R827" s="151">
        <v>60</v>
      </c>
      <c r="S827" s="151">
        <v>239</v>
      </c>
      <c r="T827" s="151">
        <v>2293</v>
      </c>
      <c r="U827" s="151">
        <v>554637</v>
      </c>
      <c r="V827" s="151">
        <v>69</v>
      </c>
      <c r="W827" s="151">
        <v>264</v>
      </c>
      <c r="X827" s="151">
        <v>2144</v>
      </c>
      <c r="Y827" s="151">
        <v>577893</v>
      </c>
      <c r="Z827" s="151">
        <v>33</v>
      </c>
      <c r="AA827" s="151">
        <v>297</v>
      </c>
      <c r="AB827" s="151">
        <v>2032</v>
      </c>
      <c r="AC827" s="151">
        <v>609607</v>
      </c>
      <c r="AD827" s="151">
        <v>11</v>
      </c>
      <c r="AE827" s="151">
        <v>338</v>
      </c>
      <c r="AF827" s="151">
        <v>1905</v>
      </c>
      <c r="AG827" s="151">
        <v>688755</v>
      </c>
      <c r="AH827" s="151"/>
      <c r="AI827" s="151"/>
      <c r="AJ827" s="151"/>
      <c r="AK827" s="151"/>
      <c r="AL827" s="151"/>
      <c r="AM827" s="151"/>
      <c r="AN827" s="151"/>
      <c r="AO827" s="151"/>
    </row>
    <row r="828" spans="1:41" x14ac:dyDescent="0.2">
      <c r="A828" s="156">
        <v>37434</v>
      </c>
      <c r="B828" s="154">
        <v>9</v>
      </c>
      <c r="C828" s="154">
        <v>115</v>
      </c>
      <c r="D828" s="154">
        <v>2675</v>
      </c>
      <c r="E828" s="154">
        <v>318133</v>
      </c>
      <c r="F828" s="154">
        <v>1</v>
      </c>
      <c r="G828" s="154">
        <v>140</v>
      </c>
      <c r="H828" s="154">
        <v>2550</v>
      </c>
      <c r="I828" s="154">
        <v>357000</v>
      </c>
      <c r="J828" s="154">
        <v>3</v>
      </c>
      <c r="K828" s="154">
        <v>174</v>
      </c>
      <c r="L828" s="154">
        <v>2400</v>
      </c>
      <c r="M828" s="154">
        <v>423133</v>
      </c>
      <c r="N828" s="154">
        <v>71</v>
      </c>
      <c r="O828" s="154">
        <v>187</v>
      </c>
      <c r="P828" s="154">
        <v>2383</v>
      </c>
      <c r="Q828" s="154">
        <v>460262</v>
      </c>
      <c r="R828" s="154">
        <v>60</v>
      </c>
      <c r="S828" s="154">
        <v>239</v>
      </c>
      <c r="T828" s="154">
        <v>2293</v>
      </c>
      <c r="U828" s="154">
        <v>554637</v>
      </c>
      <c r="V828" s="154">
        <v>69</v>
      </c>
      <c r="W828" s="154">
        <v>264</v>
      </c>
      <c r="X828" s="154">
        <v>2144</v>
      </c>
      <c r="Y828" s="154">
        <v>577893</v>
      </c>
      <c r="Z828" s="154">
        <v>33</v>
      </c>
      <c r="AA828" s="154">
        <v>297</v>
      </c>
      <c r="AB828" s="154">
        <v>2032</v>
      </c>
      <c r="AC828" s="154">
        <v>609607</v>
      </c>
      <c r="AD828" s="154">
        <v>11</v>
      </c>
      <c r="AE828" s="154">
        <v>338</v>
      </c>
      <c r="AF828" s="154">
        <v>1995</v>
      </c>
      <c r="AG828" s="154">
        <v>688755</v>
      </c>
      <c r="AH828" s="154"/>
      <c r="AI828" s="154"/>
      <c r="AJ828" s="154"/>
      <c r="AK828" s="154"/>
      <c r="AL828" s="154"/>
      <c r="AM828" s="154"/>
      <c r="AN828" s="154"/>
      <c r="AO828" s="154"/>
    </row>
    <row r="829" spans="1:41" x14ac:dyDescent="0.2">
      <c r="A829" s="83">
        <v>37435</v>
      </c>
      <c r="B829" s="151">
        <v>3</v>
      </c>
      <c r="C829" s="151">
        <v>109</v>
      </c>
      <c r="D829" s="151">
        <v>2525</v>
      </c>
      <c r="E829" s="151">
        <v>275367</v>
      </c>
      <c r="F829" s="151">
        <v>2</v>
      </c>
      <c r="G829" s="151">
        <v>140</v>
      </c>
      <c r="H829" s="151">
        <v>2550</v>
      </c>
      <c r="I829" s="151">
        <v>357000</v>
      </c>
      <c r="J829" s="151">
        <v>56</v>
      </c>
      <c r="K829" s="151">
        <v>174</v>
      </c>
      <c r="L829" s="151">
        <v>2417</v>
      </c>
      <c r="M829" s="151">
        <v>432914</v>
      </c>
      <c r="N829" s="151">
        <v>41</v>
      </c>
      <c r="O829" s="151">
        <v>201</v>
      </c>
      <c r="P829" s="151">
        <v>2167</v>
      </c>
      <c r="Q829" s="151">
        <v>432422</v>
      </c>
      <c r="R829" s="151">
        <v>27</v>
      </c>
      <c r="S829" s="151">
        <v>233</v>
      </c>
      <c r="T829" s="151">
        <v>2245</v>
      </c>
      <c r="U829" s="151">
        <v>524326</v>
      </c>
      <c r="V829" s="151">
        <v>5</v>
      </c>
      <c r="W829" s="151">
        <v>269</v>
      </c>
      <c r="X829" s="151">
        <v>2000</v>
      </c>
      <c r="Y829" s="151">
        <v>538000</v>
      </c>
      <c r="Z829" s="151">
        <v>4</v>
      </c>
      <c r="AA829" s="151">
        <v>291</v>
      </c>
      <c r="AB829" s="151">
        <v>1740</v>
      </c>
      <c r="AC829" s="151">
        <v>554960</v>
      </c>
      <c r="AD829" s="151"/>
      <c r="AE829" s="151"/>
      <c r="AF829" s="151"/>
      <c r="AG829" s="151"/>
      <c r="AH829" s="151">
        <v>3</v>
      </c>
      <c r="AI829" s="151">
        <v>412</v>
      </c>
      <c r="AJ829" s="151">
        <v>1980</v>
      </c>
      <c r="AK829" s="151">
        <v>815760</v>
      </c>
      <c r="AL829" s="151"/>
      <c r="AM829" s="151"/>
      <c r="AN829" s="151"/>
      <c r="AO829" s="151"/>
    </row>
    <row r="830" spans="1:41" x14ac:dyDescent="0.2">
      <c r="A830" s="83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  <c r="AC830" s="151"/>
      <c r="AD830" s="151"/>
      <c r="AE830" s="151"/>
      <c r="AF830" s="151"/>
      <c r="AG830" s="151"/>
      <c r="AH830" s="151"/>
      <c r="AI830" s="151"/>
      <c r="AJ830" s="151"/>
      <c r="AK830" s="151"/>
      <c r="AL830" s="151"/>
      <c r="AM830" s="151"/>
      <c r="AN830" s="151"/>
      <c r="AO830" s="151"/>
    </row>
    <row r="831" spans="1:41" x14ac:dyDescent="0.2">
      <c r="A831" s="83">
        <v>37439</v>
      </c>
      <c r="B831" s="151">
        <v>4</v>
      </c>
      <c r="C831" s="151">
        <v>120</v>
      </c>
      <c r="D831" s="151">
        <v>2500</v>
      </c>
      <c r="E831" s="151">
        <v>300000</v>
      </c>
      <c r="F831" s="151"/>
      <c r="G831" s="151"/>
      <c r="H831" s="151"/>
      <c r="I831" s="151"/>
      <c r="J831" s="151">
        <v>56</v>
      </c>
      <c r="K831" s="151">
        <v>161</v>
      </c>
      <c r="L831" s="151">
        <v>2507</v>
      </c>
      <c r="M831" s="151">
        <v>407607</v>
      </c>
      <c r="N831" s="151">
        <v>39</v>
      </c>
      <c r="O831" s="151">
        <v>200</v>
      </c>
      <c r="P831" s="151">
        <v>2412</v>
      </c>
      <c r="Q831" s="151">
        <v>464187</v>
      </c>
      <c r="R831" s="151">
        <v>41</v>
      </c>
      <c r="S831" s="151">
        <v>228</v>
      </c>
      <c r="T831" s="151">
        <v>2333</v>
      </c>
      <c r="U831" s="151">
        <v>533053</v>
      </c>
      <c r="V831" s="151">
        <v>47</v>
      </c>
      <c r="W831" s="151">
        <v>269</v>
      </c>
      <c r="X831" s="151">
        <v>2027</v>
      </c>
      <c r="Y831" s="151">
        <v>574724</v>
      </c>
      <c r="Z831" s="151">
        <v>4</v>
      </c>
      <c r="AA831" s="151">
        <v>306</v>
      </c>
      <c r="AB831" s="151">
        <v>2200</v>
      </c>
      <c r="AC831" s="151">
        <v>678700</v>
      </c>
      <c r="AD831" s="151">
        <v>30</v>
      </c>
      <c r="AE831" s="151">
        <v>329</v>
      </c>
      <c r="AF831" s="151">
        <v>1987</v>
      </c>
      <c r="AG831" s="151">
        <v>662041</v>
      </c>
      <c r="AH831" s="151">
        <v>4</v>
      </c>
      <c r="AI831" s="151">
        <v>412</v>
      </c>
      <c r="AJ831" s="151">
        <v>1820</v>
      </c>
      <c r="AK831" s="151">
        <v>749840</v>
      </c>
      <c r="AL831" s="151"/>
      <c r="AM831" s="151"/>
      <c r="AN831" s="151"/>
      <c r="AO831" s="151"/>
    </row>
    <row r="832" spans="1:41" x14ac:dyDescent="0.2">
      <c r="A832" s="83">
        <v>37441</v>
      </c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154"/>
      <c r="W832" s="154"/>
      <c r="X832" s="154"/>
      <c r="Y832" s="154"/>
      <c r="Z832" s="154"/>
      <c r="AA832" s="154"/>
      <c r="AB832" s="154"/>
      <c r="AC832" s="154"/>
      <c r="AD832" s="154"/>
      <c r="AE832" s="154"/>
      <c r="AF832" s="154"/>
      <c r="AG832" s="154"/>
      <c r="AH832" s="154"/>
      <c r="AI832" s="154"/>
      <c r="AJ832" s="154"/>
      <c r="AK832" s="154"/>
      <c r="AL832" s="154"/>
      <c r="AM832" s="154"/>
      <c r="AN832" s="154"/>
      <c r="AO832" s="154"/>
    </row>
    <row r="833" spans="1:41" x14ac:dyDescent="0.2">
      <c r="A833" s="83">
        <v>37442</v>
      </c>
      <c r="B833" s="151">
        <v>10</v>
      </c>
      <c r="C833" s="151">
        <v>128</v>
      </c>
      <c r="D833" s="151">
        <v>2525</v>
      </c>
      <c r="E833" s="151">
        <v>326150</v>
      </c>
      <c r="F833" s="151">
        <v>4</v>
      </c>
      <c r="G833" s="151">
        <v>133</v>
      </c>
      <c r="H833" s="151">
        <v>2600</v>
      </c>
      <c r="I833" s="151">
        <v>345800</v>
      </c>
      <c r="J833" s="151">
        <v>18</v>
      </c>
      <c r="K833" s="151">
        <v>170</v>
      </c>
      <c r="L833" s="151">
        <v>2600</v>
      </c>
      <c r="M833" s="151">
        <v>439273</v>
      </c>
      <c r="N833" s="151">
        <v>35</v>
      </c>
      <c r="O833" s="151">
        <v>197</v>
      </c>
      <c r="P833" s="151">
        <v>2350</v>
      </c>
      <c r="Q833" s="151">
        <v>472091</v>
      </c>
      <c r="R833" s="151">
        <v>77</v>
      </c>
      <c r="S833" s="151">
        <v>237</v>
      </c>
      <c r="T833" s="151">
        <v>2200</v>
      </c>
      <c r="U833" s="151">
        <v>543418</v>
      </c>
      <c r="V833" s="151">
        <v>20</v>
      </c>
      <c r="W833" s="151">
        <v>278</v>
      </c>
      <c r="X833" s="151">
        <v>2200</v>
      </c>
      <c r="Y833" s="151">
        <v>611820</v>
      </c>
      <c r="Z833" s="151">
        <v>10</v>
      </c>
      <c r="AA833" s="151">
        <v>304</v>
      </c>
      <c r="AB833" s="151">
        <v>2025</v>
      </c>
      <c r="AC833" s="151">
        <v>609990</v>
      </c>
      <c r="AD833" s="151">
        <v>49</v>
      </c>
      <c r="AE833" s="151">
        <v>337</v>
      </c>
      <c r="AF833" s="151">
        <v>2020</v>
      </c>
      <c r="AG833" s="151">
        <v>680516</v>
      </c>
      <c r="AH833" s="151">
        <v>16</v>
      </c>
      <c r="AI833" s="151">
        <v>382</v>
      </c>
      <c r="AJ833" s="151">
        <v>2000</v>
      </c>
      <c r="AK833" s="151">
        <v>764250</v>
      </c>
      <c r="AL833" s="151"/>
      <c r="AM833" s="151"/>
      <c r="AN833" s="151"/>
      <c r="AO833" s="151"/>
    </row>
    <row r="834" spans="1:41" x14ac:dyDescent="0.2">
      <c r="A834" s="83">
        <v>37446</v>
      </c>
      <c r="B834" s="151"/>
      <c r="C834" s="151"/>
      <c r="D834" s="151"/>
      <c r="E834" s="151"/>
      <c r="F834" s="151">
        <v>20</v>
      </c>
      <c r="G834" s="151">
        <v>134</v>
      </c>
      <c r="H834" s="151">
        <v>2600</v>
      </c>
      <c r="I834" s="151">
        <v>349440</v>
      </c>
      <c r="J834" s="151">
        <v>28</v>
      </c>
      <c r="K834" s="151">
        <v>170</v>
      </c>
      <c r="L834" s="151">
        <v>2438</v>
      </c>
      <c r="M834" s="151">
        <v>410046</v>
      </c>
      <c r="N834" s="151">
        <v>206</v>
      </c>
      <c r="O834" s="151">
        <v>202</v>
      </c>
      <c r="P834" s="151">
        <v>2250</v>
      </c>
      <c r="Q834" s="151">
        <v>431685</v>
      </c>
      <c r="R834" s="151">
        <v>39</v>
      </c>
      <c r="S834" s="151">
        <v>230</v>
      </c>
      <c r="T834" s="151">
        <v>2338</v>
      </c>
      <c r="U834" s="151">
        <v>553069</v>
      </c>
      <c r="V834" s="151">
        <v>104</v>
      </c>
      <c r="W834" s="151">
        <v>262</v>
      </c>
      <c r="X834" s="151">
        <v>2217</v>
      </c>
      <c r="Y834" s="151">
        <v>585274</v>
      </c>
      <c r="Z834" s="151">
        <v>32</v>
      </c>
      <c r="AA834" s="151">
        <v>298</v>
      </c>
      <c r="AB834" s="151">
        <v>2140</v>
      </c>
      <c r="AC834" s="151">
        <v>630154</v>
      </c>
      <c r="AD834" s="151">
        <v>17</v>
      </c>
      <c r="AE834" s="151">
        <v>352</v>
      </c>
      <c r="AF834" s="151">
        <v>2020</v>
      </c>
      <c r="AG834" s="151">
        <v>719433</v>
      </c>
      <c r="AH834" s="151">
        <v>16</v>
      </c>
      <c r="AI834" s="151">
        <v>364</v>
      </c>
      <c r="AJ834" s="151">
        <v>2150</v>
      </c>
      <c r="AK834" s="151">
        <v>782869</v>
      </c>
      <c r="AL834" s="151"/>
      <c r="AM834" s="151"/>
      <c r="AN834" s="151"/>
      <c r="AO834" s="151"/>
    </row>
    <row r="835" spans="1:41" x14ac:dyDescent="0.2">
      <c r="A835" s="156">
        <v>37448</v>
      </c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154"/>
      <c r="W835" s="154"/>
      <c r="X835" s="154"/>
      <c r="Y835" s="154"/>
      <c r="Z835" s="154"/>
      <c r="AA835" s="154"/>
      <c r="AB835" s="154"/>
      <c r="AC835" s="154"/>
      <c r="AD835" s="154"/>
      <c r="AE835" s="154"/>
      <c r="AF835" s="154"/>
      <c r="AG835" s="154"/>
      <c r="AH835" s="154"/>
      <c r="AI835" s="154"/>
      <c r="AJ835" s="154"/>
      <c r="AK835" s="154"/>
      <c r="AL835" s="154"/>
      <c r="AM835" s="154"/>
      <c r="AN835" s="154"/>
      <c r="AO835" s="154"/>
    </row>
    <row r="836" spans="1:41" x14ac:dyDescent="0.2">
      <c r="A836" s="83">
        <v>37449</v>
      </c>
      <c r="B836" s="151">
        <v>1</v>
      </c>
      <c r="C836" s="151">
        <v>102</v>
      </c>
      <c r="D836" s="151">
        <v>2750</v>
      </c>
      <c r="E836" s="151">
        <v>280500</v>
      </c>
      <c r="F836" s="151">
        <v>16</v>
      </c>
      <c r="G836" s="151">
        <v>148</v>
      </c>
      <c r="H836" s="151">
        <v>2400</v>
      </c>
      <c r="I836" s="151">
        <v>354900</v>
      </c>
      <c r="J836" s="151">
        <v>90</v>
      </c>
      <c r="K836" s="151">
        <v>164</v>
      </c>
      <c r="L836" s="151">
        <v>2488</v>
      </c>
      <c r="M836" s="151">
        <v>421527</v>
      </c>
      <c r="N836" s="151">
        <v>9</v>
      </c>
      <c r="O836" s="151">
        <v>192</v>
      </c>
      <c r="P836" s="151">
        <v>2250</v>
      </c>
      <c r="Q836" s="151">
        <v>440022</v>
      </c>
      <c r="R836" s="151">
        <v>27</v>
      </c>
      <c r="S836" s="151">
        <v>240</v>
      </c>
      <c r="T836" s="151">
        <v>2050</v>
      </c>
      <c r="U836" s="151">
        <v>495590</v>
      </c>
      <c r="V836" s="151">
        <v>28</v>
      </c>
      <c r="W836" s="151">
        <v>271</v>
      </c>
      <c r="X836" s="151">
        <v>2050</v>
      </c>
      <c r="Y836" s="151">
        <v>565514</v>
      </c>
      <c r="Z836" s="151">
        <v>15</v>
      </c>
      <c r="AA836" s="151">
        <v>304</v>
      </c>
      <c r="AB836" s="151">
        <v>1890</v>
      </c>
      <c r="AC836" s="151">
        <v>578592</v>
      </c>
      <c r="AD836" s="151">
        <v>30</v>
      </c>
      <c r="AE836" s="151">
        <v>343</v>
      </c>
      <c r="AF836" s="151">
        <v>1995</v>
      </c>
      <c r="AG836" s="151">
        <v>682808</v>
      </c>
      <c r="AH836" s="151"/>
      <c r="AI836" s="151"/>
      <c r="AJ836" s="151"/>
      <c r="AK836" s="151"/>
      <c r="AL836" s="151"/>
      <c r="AM836" s="151"/>
      <c r="AN836" s="151"/>
      <c r="AO836" s="151"/>
    </row>
    <row r="837" spans="1:41" x14ac:dyDescent="0.2">
      <c r="A837" s="83">
        <v>37453</v>
      </c>
      <c r="B837" s="151">
        <v>5</v>
      </c>
      <c r="C837" s="151">
        <v>129</v>
      </c>
      <c r="D837" s="151">
        <v>2600</v>
      </c>
      <c r="E837" s="151">
        <v>334880</v>
      </c>
      <c r="F837" s="151">
        <v>9</v>
      </c>
      <c r="G837" s="151">
        <v>138</v>
      </c>
      <c r="H837" s="151">
        <v>2567</v>
      </c>
      <c r="I837" s="151">
        <v>356111</v>
      </c>
      <c r="J837" s="151"/>
      <c r="K837" s="151"/>
      <c r="L837" s="151"/>
      <c r="M837" s="151"/>
      <c r="N837" s="151">
        <v>60</v>
      </c>
      <c r="O837" s="151">
        <v>194</v>
      </c>
      <c r="P837" s="151">
        <v>2350</v>
      </c>
      <c r="Q837" s="151">
        <v>477153</v>
      </c>
      <c r="R837" s="151">
        <v>3</v>
      </c>
      <c r="S837" s="151">
        <v>248</v>
      </c>
      <c r="T837" s="151">
        <v>2250</v>
      </c>
      <c r="U837" s="151">
        <v>558000</v>
      </c>
      <c r="V837" s="151">
        <v>42</v>
      </c>
      <c r="W837" s="151">
        <v>273</v>
      </c>
      <c r="X837" s="151">
        <v>2105</v>
      </c>
      <c r="Y837" s="151">
        <v>575836</v>
      </c>
      <c r="Z837" s="151">
        <v>21</v>
      </c>
      <c r="AA837" s="151">
        <v>303</v>
      </c>
      <c r="AB837" s="151">
        <v>2030</v>
      </c>
      <c r="AC837" s="151">
        <v>630586</v>
      </c>
      <c r="AD837" s="151">
        <v>16</v>
      </c>
      <c r="AE837" s="151">
        <v>323</v>
      </c>
      <c r="AF837" s="151">
        <v>2035</v>
      </c>
      <c r="AG837" s="151">
        <v>654052</v>
      </c>
      <c r="AH837" s="151"/>
      <c r="AI837" s="151"/>
      <c r="AJ837" s="151"/>
      <c r="AK837" s="151"/>
      <c r="AL837" s="151"/>
      <c r="AM837" s="151"/>
      <c r="AN837" s="151"/>
      <c r="AO837" s="151"/>
    </row>
    <row r="838" spans="1:41" x14ac:dyDescent="0.2">
      <c r="A838" s="83">
        <v>37455</v>
      </c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154"/>
      <c r="W838" s="154"/>
      <c r="X838" s="154"/>
      <c r="Y838" s="154"/>
      <c r="Z838" s="154"/>
      <c r="AA838" s="154"/>
      <c r="AB838" s="154"/>
      <c r="AC838" s="154"/>
      <c r="AD838" s="154"/>
      <c r="AE838" s="154"/>
      <c r="AF838" s="154"/>
      <c r="AG838" s="154"/>
      <c r="AH838" s="154"/>
      <c r="AI838" s="154"/>
      <c r="AJ838" s="154"/>
      <c r="AK838" s="154"/>
      <c r="AL838" s="154"/>
      <c r="AM838" s="154"/>
      <c r="AN838" s="154"/>
      <c r="AO838" s="154"/>
    </row>
    <row r="839" spans="1:41" x14ac:dyDescent="0.2">
      <c r="A839" s="83">
        <v>37456</v>
      </c>
      <c r="B839" s="151"/>
      <c r="C839" s="151"/>
      <c r="D839" s="151"/>
      <c r="E839" s="151"/>
      <c r="F839" s="151">
        <v>15</v>
      </c>
      <c r="G839" s="151">
        <v>141</v>
      </c>
      <c r="H839" s="151">
        <v>2538</v>
      </c>
      <c r="I839" s="151">
        <v>365200</v>
      </c>
      <c r="J839" s="151">
        <v>10</v>
      </c>
      <c r="K839" s="151">
        <v>168</v>
      </c>
      <c r="L839" s="151">
        <v>2500</v>
      </c>
      <c r="M839" s="151">
        <v>420500</v>
      </c>
      <c r="N839" s="151">
        <v>105</v>
      </c>
      <c r="O839" s="151">
        <v>189</v>
      </c>
      <c r="P839" s="151">
        <v>2425</v>
      </c>
      <c r="Q839" s="151">
        <v>467173</v>
      </c>
      <c r="R839" s="151">
        <v>41</v>
      </c>
      <c r="S839" s="151">
        <v>235</v>
      </c>
      <c r="T839" s="151">
        <v>2250</v>
      </c>
      <c r="U839" s="151">
        <v>529740</v>
      </c>
      <c r="V839" s="151">
        <v>5</v>
      </c>
      <c r="W839" s="151">
        <v>268</v>
      </c>
      <c r="X839" s="151">
        <v>1950</v>
      </c>
      <c r="Y839" s="151">
        <v>527900</v>
      </c>
      <c r="Z839" s="151"/>
      <c r="AA839" s="151"/>
      <c r="AB839" s="151"/>
      <c r="AC839" s="151"/>
      <c r="AD839" s="151"/>
      <c r="AE839" s="151"/>
      <c r="AF839" s="151"/>
      <c r="AG839" s="151"/>
      <c r="AH839" s="151"/>
      <c r="AI839" s="151"/>
      <c r="AJ839" s="151"/>
      <c r="AK839" s="151"/>
      <c r="AL839" s="151"/>
      <c r="AM839" s="151"/>
      <c r="AN839" s="151"/>
      <c r="AO839" s="151"/>
    </row>
    <row r="840" spans="1:41" x14ac:dyDescent="0.2">
      <c r="A840" s="83">
        <v>37460</v>
      </c>
      <c r="B840" s="151">
        <v>4</v>
      </c>
      <c r="C840" s="151">
        <v>124</v>
      </c>
      <c r="D840" s="151">
        <v>2700</v>
      </c>
      <c r="E840" s="151">
        <v>334800</v>
      </c>
      <c r="F840" s="151">
        <v>36</v>
      </c>
      <c r="G840" s="151">
        <v>142</v>
      </c>
      <c r="H840" s="151">
        <v>2525</v>
      </c>
      <c r="I840" s="151">
        <v>365372</v>
      </c>
      <c r="J840" s="151">
        <v>15</v>
      </c>
      <c r="K840" s="151">
        <v>169</v>
      </c>
      <c r="L840" s="151">
        <v>2400</v>
      </c>
      <c r="M840" s="151">
        <v>405440</v>
      </c>
      <c r="N840" s="151">
        <v>80</v>
      </c>
      <c r="O840" s="151">
        <v>196</v>
      </c>
      <c r="P840" s="151">
        <v>2400</v>
      </c>
      <c r="Q840" s="151">
        <v>503208</v>
      </c>
      <c r="R840" s="151">
        <v>38</v>
      </c>
      <c r="S840" s="151">
        <v>228</v>
      </c>
      <c r="T840" s="151">
        <v>2225</v>
      </c>
      <c r="U840" s="151">
        <v>511974</v>
      </c>
      <c r="V840" s="151">
        <v>3</v>
      </c>
      <c r="W840" s="151">
        <v>272</v>
      </c>
      <c r="X840" s="151">
        <v>2300</v>
      </c>
      <c r="Y840" s="151">
        <v>625600</v>
      </c>
      <c r="Z840" s="151">
        <v>21</v>
      </c>
      <c r="AA840" s="151">
        <v>314</v>
      </c>
      <c r="AB840" s="151">
        <v>2400</v>
      </c>
      <c r="AC840" s="151">
        <v>753600</v>
      </c>
      <c r="AD840" s="151">
        <v>10</v>
      </c>
      <c r="AE840" s="151">
        <v>329</v>
      </c>
      <c r="AF840" s="151">
        <v>2000</v>
      </c>
      <c r="AG840" s="151">
        <v>668536</v>
      </c>
      <c r="AH840" s="151">
        <v>2</v>
      </c>
      <c r="AI840" s="151">
        <v>398</v>
      </c>
      <c r="AJ840" s="151">
        <v>1750</v>
      </c>
      <c r="AK840" s="151">
        <v>696500</v>
      </c>
      <c r="AL840" s="151"/>
      <c r="AM840" s="151"/>
      <c r="AN840" s="151"/>
      <c r="AO840" s="151"/>
    </row>
    <row r="841" spans="1:41" x14ac:dyDescent="0.2">
      <c r="A841" s="156">
        <v>37462</v>
      </c>
      <c r="B841" s="154">
        <v>6</v>
      </c>
      <c r="C841" s="154">
        <v>109</v>
      </c>
      <c r="D841" s="154">
        <v>2846</v>
      </c>
      <c r="E841" s="154">
        <v>310233</v>
      </c>
      <c r="F841" s="154">
        <v>29</v>
      </c>
      <c r="G841" s="154">
        <v>135</v>
      </c>
      <c r="H841" s="154">
        <v>2634</v>
      </c>
      <c r="I841" s="154">
        <v>356426</v>
      </c>
      <c r="J841" s="154">
        <v>40</v>
      </c>
      <c r="K841" s="154">
        <v>190</v>
      </c>
      <c r="L841" s="154">
        <v>2385</v>
      </c>
      <c r="M841" s="154">
        <v>454276</v>
      </c>
      <c r="N841" s="154">
        <v>31</v>
      </c>
      <c r="O841" s="154">
        <v>220</v>
      </c>
      <c r="P841" s="154">
        <v>2350</v>
      </c>
      <c r="Q841" s="154">
        <v>517815</v>
      </c>
      <c r="R841" s="154">
        <v>60</v>
      </c>
      <c r="S841" s="154">
        <v>279</v>
      </c>
      <c r="T841" s="154">
        <v>2193</v>
      </c>
      <c r="U841" s="154">
        <v>611549</v>
      </c>
      <c r="V841" s="154">
        <v>37</v>
      </c>
      <c r="W841" s="154">
        <v>290</v>
      </c>
      <c r="X841" s="154">
        <v>2228</v>
      </c>
      <c r="Y841" s="154">
        <v>646945</v>
      </c>
      <c r="Z841" s="154">
        <v>21</v>
      </c>
      <c r="AA841" s="154">
        <v>331</v>
      </c>
      <c r="AB841" s="154">
        <v>2168</v>
      </c>
      <c r="AC841" s="154">
        <v>718192</v>
      </c>
      <c r="AD841" s="154">
        <v>44</v>
      </c>
      <c r="AE841" s="154">
        <v>352</v>
      </c>
      <c r="AF841" s="154">
        <v>2018</v>
      </c>
      <c r="AG841" s="154">
        <v>707141</v>
      </c>
      <c r="AH841" s="154">
        <v>16</v>
      </c>
      <c r="AI841" s="154">
        <v>409</v>
      </c>
      <c r="AJ841" s="154">
        <v>1900</v>
      </c>
      <c r="AK841" s="154">
        <v>776150</v>
      </c>
      <c r="AL841" s="154"/>
      <c r="AM841" s="154"/>
      <c r="AN841" s="154"/>
      <c r="AO841" s="154"/>
    </row>
    <row r="842" spans="1:41" x14ac:dyDescent="0.2">
      <c r="A842" s="83">
        <v>37463</v>
      </c>
      <c r="B842" s="151">
        <v>3</v>
      </c>
      <c r="C842" s="151">
        <v>103</v>
      </c>
      <c r="D842" s="151">
        <v>2675</v>
      </c>
      <c r="E842" s="151">
        <v>277233</v>
      </c>
      <c r="F842" s="151"/>
      <c r="G842" s="151"/>
      <c r="H842" s="151"/>
      <c r="I842" s="151"/>
      <c r="J842" s="151">
        <v>90</v>
      </c>
      <c r="K842" s="151">
        <v>161</v>
      </c>
      <c r="L842" s="151">
        <v>2520</v>
      </c>
      <c r="M842" s="151">
        <v>419544</v>
      </c>
      <c r="N842" s="151">
        <v>42</v>
      </c>
      <c r="O842" s="151">
        <v>199</v>
      </c>
      <c r="P842" s="151">
        <v>2367</v>
      </c>
      <c r="Q842" s="151">
        <v>460315</v>
      </c>
      <c r="R842" s="151">
        <v>6</v>
      </c>
      <c r="S842" s="151">
        <v>236</v>
      </c>
      <c r="T842" s="151">
        <v>2350</v>
      </c>
      <c r="U842" s="151">
        <v>554600</v>
      </c>
      <c r="V842" s="151">
        <v>4</v>
      </c>
      <c r="W842" s="151">
        <v>259</v>
      </c>
      <c r="X842" s="151">
        <v>2040</v>
      </c>
      <c r="Y842" s="151">
        <v>528360</v>
      </c>
      <c r="Z842" s="151">
        <v>34</v>
      </c>
      <c r="AA842" s="151">
        <v>318</v>
      </c>
      <c r="AB842" s="151">
        <v>1930</v>
      </c>
      <c r="AC842" s="151">
        <v>623179</v>
      </c>
      <c r="AD842" s="151">
        <v>7</v>
      </c>
      <c r="AE842" s="151">
        <v>351</v>
      </c>
      <c r="AF842" s="151">
        <v>2060</v>
      </c>
      <c r="AG842" s="151">
        <v>723060</v>
      </c>
      <c r="AH842" s="151"/>
      <c r="AI842" s="151"/>
      <c r="AJ842" s="151"/>
      <c r="AK842" s="151"/>
      <c r="AL842" s="151"/>
      <c r="AM842" s="151"/>
      <c r="AN842" s="151"/>
      <c r="AO842" s="151"/>
    </row>
    <row r="843" spans="1:41" x14ac:dyDescent="0.2">
      <c r="A843" s="83">
        <v>37467</v>
      </c>
      <c r="B843" s="151">
        <v>8</v>
      </c>
      <c r="C843" s="151">
        <v>124</v>
      </c>
      <c r="D843" s="151">
        <v>2733</v>
      </c>
      <c r="E843" s="151">
        <v>342812</v>
      </c>
      <c r="F843" s="151">
        <v>36</v>
      </c>
      <c r="G843" s="151">
        <v>141</v>
      </c>
      <c r="H843" s="151">
        <v>2650</v>
      </c>
      <c r="I843" s="151">
        <v>373944</v>
      </c>
      <c r="J843" s="151">
        <v>57</v>
      </c>
      <c r="K843" s="151">
        <v>164</v>
      </c>
      <c r="L843" s="151">
        <v>2558</v>
      </c>
      <c r="M843" s="151">
        <v>427768</v>
      </c>
      <c r="N843" s="151">
        <v>59</v>
      </c>
      <c r="O843" s="151">
        <v>199</v>
      </c>
      <c r="P843" s="151">
        <v>2319</v>
      </c>
      <c r="Q843" s="151">
        <v>463985</v>
      </c>
      <c r="R843" s="151">
        <v>126</v>
      </c>
      <c r="S843" s="151">
        <v>238</v>
      </c>
      <c r="T843" s="151">
        <v>2300</v>
      </c>
      <c r="U843" s="151">
        <v>555514</v>
      </c>
      <c r="V843" s="151">
        <v>25</v>
      </c>
      <c r="W843" s="151">
        <v>273</v>
      </c>
      <c r="X843" s="151">
        <v>2167</v>
      </c>
      <c r="Y843" s="151">
        <v>579834</v>
      </c>
      <c r="Z843" s="151">
        <v>66</v>
      </c>
      <c r="AA843" s="151">
        <v>304</v>
      </c>
      <c r="AB843" s="151">
        <v>2150</v>
      </c>
      <c r="AC843" s="151">
        <v>653805</v>
      </c>
      <c r="AD843" s="151">
        <v>20</v>
      </c>
      <c r="AE843" s="151">
        <v>324</v>
      </c>
      <c r="AF843" s="151">
        <v>2125</v>
      </c>
      <c r="AG843" s="151">
        <v>715550</v>
      </c>
      <c r="AH843" s="151">
        <v>2</v>
      </c>
      <c r="AI843" s="151">
        <v>474</v>
      </c>
      <c r="AJ843" s="151">
        <v>1820</v>
      </c>
      <c r="AK843" s="151">
        <v>862680</v>
      </c>
      <c r="AL843" s="151"/>
      <c r="AM843" s="151"/>
      <c r="AN843" s="151"/>
      <c r="AO843" s="151"/>
    </row>
    <row r="844" spans="1:41" x14ac:dyDescent="0.2">
      <c r="A844" s="83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  <c r="AC844" s="151"/>
      <c r="AD844" s="151"/>
      <c r="AE844" s="151"/>
      <c r="AF844" s="151"/>
      <c r="AG844" s="151"/>
      <c r="AH844" s="151"/>
      <c r="AI844" s="151"/>
      <c r="AJ844" s="151"/>
      <c r="AK844" s="151"/>
      <c r="AL844" s="151"/>
      <c r="AM844" s="151"/>
      <c r="AN844" s="151"/>
      <c r="AO844" s="151"/>
    </row>
    <row r="845" spans="1:41" x14ac:dyDescent="0.2">
      <c r="A845" s="83">
        <v>37469</v>
      </c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154"/>
      <c r="W845" s="154"/>
      <c r="X845" s="154"/>
      <c r="Y845" s="154"/>
      <c r="Z845" s="154"/>
      <c r="AA845" s="154"/>
      <c r="AB845" s="154"/>
      <c r="AC845" s="154"/>
      <c r="AD845" s="154"/>
      <c r="AE845" s="154"/>
      <c r="AF845" s="154"/>
      <c r="AG845" s="154"/>
      <c r="AH845" s="154"/>
      <c r="AI845" s="154"/>
      <c r="AJ845" s="154"/>
      <c r="AK845" s="154"/>
      <c r="AL845" s="154"/>
      <c r="AM845" s="154"/>
      <c r="AN845" s="154"/>
      <c r="AO845" s="154"/>
    </row>
    <row r="846" spans="1:41" x14ac:dyDescent="0.2">
      <c r="A846" s="83">
        <v>37470</v>
      </c>
      <c r="B846" s="151"/>
      <c r="C846" s="151"/>
      <c r="D846" s="151"/>
      <c r="E846" s="151"/>
      <c r="F846" s="151">
        <v>3</v>
      </c>
      <c r="G846" s="151">
        <v>130</v>
      </c>
      <c r="H846" s="151">
        <v>2550</v>
      </c>
      <c r="I846" s="151">
        <v>331500</v>
      </c>
      <c r="J846" s="151">
        <v>11</v>
      </c>
      <c r="K846" s="151">
        <v>175</v>
      </c>
      <c r="L846" s="151">
        <v>2400</v>
      </c>
      <c r="M846" s="151">
        <v>419782</v>
      </c>
      <c r="N846" s="151">
        <v>50</v>
      </c>
      <c r="O846" s="151">
        <v>198</v>
      </c>
      <c r="P846" s="151">
        <v>2400</v>
      </c>
      <c r="Q846" s="151">
        <v>475200</v>
      </c>
      <c r="R846" s="151">
        <v>20</v>
      </c>
      <c r="S846" s="151">
        <v>230</v>
      </c>
      <c r="T846" s="151">
        <v>2285</v>
      </c>
      <c r="U846" s="151">
        <v>516275</v>
      </c>
      <c r="V846" s="151">
        <v>38</v>
      </c>
      <c r="W846" s="151">
        <v>266</v>
      </c>
      <c r="X846" s="151">
        <v>2267</v>
      </c>
      <c r="Y846" s="151">
        <v>601592</v>
      </c>
      <c r="Z846" s="151"/>
      <c r="AA846" s="151"/>
      <c r="AB846" s="151"/>
      <c r="AC846" s="151"/>
      <c r="AD846" s="151">
        <v>8</v>
      </c>
      <c r="AE846" s="151">
        <v>322</v>
      </c>
      <c r="AF846" s="151">
        <v>2200</v>
      </c>
      <c r="AG846" s="151">
        <v>709500</v>
      </c>
      <c r="AH846" s="151">
        <v>10</v>
      </c>
      <c r="AI846" s="151">
        <v>371</v>
      </c>
      <c r="AJ846" s="151">
        <v>1960</v>
      </c>
      <c r="AK846" s="151">
        <v>721360</v>
      </c>
      <c r="AL846" s="151"/>
      <c r="AM846" s="151"/>
      <c r="AN846" s="151"/>
      <c r="AO846" s="151"/>
    </row>
    <row r="847" spans="1:41" x14ac:dyDescent="0.2">
      <c r="A847" s="83">
        <v>37474</v>
      </c>
      <c r="B847" s="151">
        <v>1</v>
      </c>
      <c r="C847" s="151">
        <v>102</v>
      </c>
      <c r="D847" s="151">
        <v>2750</v>
      </c>
      <c r="E847" s="151">
        <v>280500</v>
      </c>
      <c r="F847" s="151">
        <v>2</v>
      </c>
      <c r="G847" s="151">
        <v>147</v>
      </c>
      <c r="H847" s="151">
        <v>2550</v>
      </c>
      <c r="I847" s="151">
        <v>374850</v>
      </c>
      <c r="J847" s="151">
        <v>50</v>
      </c>
      <c r="K847" s="151">
        <v>156</v>
      </c>
      <c r="L847" s="151">
        <v>2600</v>
      </c>
      <c r="M847" s="151">
        <v>405600</v>
      </c>
      <c r="N847" s="151">
        <v>74</v>
      </c>
      <c r="O847" s="151">
        <v>197</v>
      </c>
      <c r="P847" s="151">
        <v>2460</v>
      </c>
      <c r="Q847" s="151">
        <v>485920</v>
      </c>
      <c r="R847" s="151">
        <v>60</v>
      </c>
      <c r="S847" s="151">
        <v>234</v>
      </c>
      <c r="T847" s="151">
        <v>2290</v>
      </c>
      <c r="U847" s="151">
        <v>537140</v>
      </c>
      <c r="V847" s="151">
        <v>42</v>
      </c>
      <c r="W847" s="151">
        <v>267</v>
      </c>
      <c r="X847" s="151">
        <v>2350</v>
      </c>
      <c r="Y847" s="151">
        <v>626152</v>
      </c>
      <c r="Z847" s="151">
        <v>33</v>
      </c>
      <c r="AA847" s="151">
        <v>309</v>
      </c>
      <c r="AB847" s="151">
        <v>2000</v>
      </c>
      <c r="AC847" s="151">
        <v>620142</v>
      </c>
      <c r="AD847" s="151">
        <v>17</v>
      </c>
      <c r="AE847" s="151">
        <v>326</v>
      </c>
      <c r="AF847" s="151">
        <v>2150</v>
      </c>
      <c r="AG847" s="151">
        <v>701912</v>
      </c>
      <c r="AH847" s="151">
        <v>17</v>
      </c>
      <c r="AI847" s="151">
        <v>372</v>
      </c>
      <c r="AJ847" s="151">
        <v>1950</v>
      </c>
      <c r="AK847" s="151">
        <v>724941</v>
      </c>
      <c r="AL847" s="151"/>
      <c r="AM847" s="151"/>
      <c r="AN847" s="151"/>
      <c r="AO847" s="151"/>
    </row>
    <row r="848" spans="1:41" x14ac:dyDescent="0.2">
      <c r="A848" s="83">
        <v>37476</v>
      </c>
      <c r="B848" s="154">
        <v>1</v>
      </c>
      <c r="C848" s="154">
        <v>128</v>
      </c>
      <c r="D848" s="154">
        <v>2628</v>
      </c>
      <c r="E848" s="154">
        <v>335040</v>
      </c>
      <c r="F848" s="154">
        <v>30</v>
      </c>
      <c r="G848" s="154">
        <v>161</v>
      </c>
      <c r="H848" s="154">
        <v>2659</v>
      </c>
      <c r="I848" s="154">
        <v>429440</v>
      </c>
      <c r="J848" s="154">
        <v>112</v>
      </c>
      <c r="K848" s="154">
        <v>187</v>
      </c>
      <c r="L848" s="154">
        <v>2470</v>
      </c>
      <c r="M848" s="154">
        <v>461181</v>
      </c>
      <c r="N848" s="154">
        <v>52</v>
      </c>
      <c r="O848" s="154">
        <v>227</v>
      </c>
      <c r="P848" s="154">
        <v>2327</v>
      </c>
      <c r="Q848" s="154">
        <v>527295</v>
      </c>
      <c r="R848" s="154">
        <v>105</v>
      </c>
      <c r="S848" s="154">
        <v>248</v>
      </c>
      <c r="T848" s="154">
        <v>2320</v>
      </c>
      <c r="U848" s="154">
        <v>574371</v>
      </c>
      <c r="V848" s="154">
        <v>33</v>
      </c>
      <c r="W848" s="154">
        <v>296</v>
      </c>
      <c r="X848" s="154">
        <v>2211</v>
      </c>
      <c r="Y848" s="154">
        <v>655255</v>
      </c>
      <c r="Z848" s="154">
        <v>17</v>
      </c>
      <c r="AA848" s="154">
        <v>326</v>
      </c>
      <c r="AB848" s="154">
        <v>1936</v>
      </c>
      <c r="AC848" s="154">
        <v>631661</v>
      </c>
      <c r="AD848" s="154">
        <v>8</v>
      </c>
      <c r="AE848" s="154">
        <v>362</v>
      </c>
      <c r="AF848" s="154">
        <v>1806</v>
      </c>
      <c r="AG848" s="154">
        <v>704636</v>
      </c>
      <c r="AH848" s="154">
        <v>73</v>
      </c>
      <c r="AI848" s="154">
        <v>396</v>
      </c>
      <c r="AJ848" s="154">
        <v>1670</v>
      </c>
      <c r="AK848" s="154">
        <v>712618</v>
      </c>
      <c r="AL848" s="154"/>
      <c r="AM848" s="154"/>
      <c r="AN848" s="154"/>
      <c r="AO848" s="154"/>
    </row>
    <row r="849" spans="1:41" x14ac:dyDescent="0.2">
      <c r="A849" s="83">
        <v>37477</v>
      </c>
      <c r="B849" s="151">
        <v>9</v>
      </c>
      <c r="C849" s="151">
        <v>121</v>
      </c>
      <c r="D849" s="151">
        <v>2625</v>
      </c>
      <c r="E849" s="151">
        <v>320100</v>
      </c>
      <c r="F849" s="151">
        <v>3</v>
      </c>
      <c r="G849" s="151">
        <v>139</v>
      </c>
      <c r="H849" s="151">
        <v>2600</v>
      </c>
      <c r="I849" s="151">
        <v>360533</v>
      </c>
      <c r="J849" s="151">
        <v>62</v>
      </c>
      <c r="K849" s="151">
        <v>154</v>
      </c>
      <c r="L849" s="151">
        <v>2617</v>
      </c>
      <c r="M849" s="151">
        <v>433350</v>
      </c>
      <c r="N849" s="151">
        <v>14</v>
      </c>
      <c r="O849" s="151">
        <v>196</v>
      </c>
      <c r="P849" s="151">
        <v>2325</v>
      </c>
      <c r="Q849" s="151">
        <v>460736</v>
      </c>
      <c r="R849" s="151"/>
      <c r="S849" s="151"/>
      <c r="T849" s="151"/>
      <c r="U849" s="151"/>
      <c r="V849" s="151">
        <v>22</v>
      </c>
      <c r="W849" s="151">
        <v>273</v>
      </c>
      <c r="X849" s="151">
        <v>2200</v>
      </c>
      <c r="Y849" s="151">
        <v>600200</v>
      </c>
      <c r="Z849" s="151">
        <v>11</v>
      </c>
      <c r="AA849" s="151">
        <v>286</v>
      </c>
      <c r="AB849" s="151">
        <v>2067</v>
      </c>
      <c r="AC849" s="151">
        <v>604700</v>
      </c>
      <c r="AD849" s="151">
        <v>9</v>
      </c>
      <c r="AE849" s="151">
        <v>348</v>
      </c>
      <c r="AF849" s="151">
        <v>1950</v>
      </c>
      <c r="AG849" s="151">
        <v>681489</v>
      </c>
      <c r="AH849" s="151">
        <v>3</v>
      </c>
      <c r="AI849" s="151">
        <v>401</v>
      </c>
      <c r="AJ849" s="151">
        <v>1780</v>
      </c>
      <c r="AK849" s="151">
        <v>714373</v>
      </c>
      <c r="AL849" s="151"/>
      <c r="AM849" s="151"/>
      <c r="AN849" s="151"/>
      <c r="AO849" s="151"/>
    </row>
    <row r="850" spans="1:41" x14ac:dyDescent="0.2">
      <c r="A850" s="83">
        <v>37481</v>
      </c>
      <c r="B850" s="151">
        <v>11</v>
      </c>
      <c r="C850" s="151">
        <v>127</v>
      </c>
      <c r="D850" s="151">
        <v>2750</v>
      </c>
      <c r="E850" s="151">
        <v>346345</v>
      </c>
      <c r="F850" s="151"/>
      <c r="G850" s="151"/>
      <c r="H850" s="151"/>
      <c r="I850" s="151"/>
      <c r="J850" s="151">
        <v>44</v>
      </c>
      <c r="K850" s="151">
        <v>171</v>
      </c>
      <c r="L850" s="151">
        <v>2530</v>
      </c>
      <c r="M850" s="151">
        <v>435900</v>
      </c>
      <c r="N850" s="151">
        <v>86</v>
      </c>
      <c r="O850" s="151">
        <v>199</v>
      </c>
      <c r="P850" s="151">
        <v>2394</v>
      </c>
      <c r="Q850" s="151">
        <v>481315</v>
      </c>
      <c r="R850" s="151">
        <v>54</v>
      </c>
      <c r="S850" s="151">
        <v>236</v>
      </c>
      <c r="T850" s="151">
        <v>2367</v>
      </c>
      <c r="U850" s="151">
        <v>555683</v>
      </c>
      <c r="V850" s="151">
        <v>30</v>
      </c>
      <c r="W850" s="151">
        <v>266</v>
      </c>
      <c r="X850" s="151">
        <v>2225</v>
      </c>
      <c r="Y850" s="151">
        <v>627550</v>
      </c>
      <c r="Z850" s="151">
        <v>9</v>
      </c>
      <c r="AA850" s="151">
        <v>294</v>
      </c>
      <c r="AB850" s="151">
        <v>1955</v>
      </c>
      <c r="AC850" s="151">
        <v>574656</v>
      </c>
      <c r="AD850" s="151">
        <v>6</v>
      </c>
      <c r="AE850" s="151">
        <v>347</v>
      </c>
      <c r="AF850" s="151">
        <v>2000</v>
      </c>
      <c r="AG850" s="151">
        <v>693333</v>
      </c>
      <c r="AH850" s="151">
        <v>19</v>
      </c>
      <c r="AI850" s="151">
        <v>372</v>
      </c>
      <c r="AJ850" s="151">
        <v>1900</v>
      </c>
      <c r="AK850" s="151">
        <v>850213</v>
      </c>
      <c r="AL850" s="151"/>
      <c r="AM850" s="151"/>
      <c r="AN850" s="151"/>
      <c r="AO850" s="151"/>
    </row>
    <row r="851" spans="1:41" x14ac:dyDescent="0.2">
      <c r="A851" s="83">
        <v>37483</v>
      </c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154"/>
      <c r="W851" s="154"/>
      <c r="X851" s="154"/>
      <c r="Y851" s="154"/>
      <c r="Z851" s="154"/>
      <c r="AA851" s="154"/>
      <c r="AB851" s="154"/>
      <c r="AC851" s="154"/>
      <c r="AD851" s="154"/>
      <c r="AE851" s="154"/>
      <c r="AF851" s="154"/>
      <c r="AG851" s="154"/>
      <c r="AH851" s="154"/>
      <c r="AI851" s="154"/>
      <c r="AJ851" s="154"/>
      <c r="AK851" s="154"/>
      <c r="AL851" s="154"/>
      <c r="AM851" s="154"/>
      <c r="AN851" s="154"/>
      <c r="AO851" s="154"/>
    </row>
    <row r="852" spans="1:41" x14ac:dyDescent="0.2">
      <c r="A852" s="83">
        <v>37484</v>
      </c>
      <c r="B852" s="151">
        <v>3</v>
      </c>
      <c r="C852" s="151">
        <v>119</v>
      </c>
      <c r="D852" s="151">
        <v>2800</v>
      </c>
      <c r="E852" s="151">
        <v>332267</v>
      </c>
      <c r="F852" s="151">
        <v>4</v>
      </c>
      <c r="G852" s="151">
        <v>144</v>
      </c>
      <c r="H852" s="151">
        <v>2785</v>
      </c>
      <c r="I852" s="151">
        <v>391850</v>
      </c>
      <c r="J852" s="151">
        <v>65</v>
      </c>
      <c r="K852" s="151">
        <v>160</v>
      </c>
      <c r="L852" s="151">
        <v>2663</v>
      </c>
      <c r="M852" s="151">
        <v>437294</v>
      </c>
      <c r="N852" s="151">
        <v>4</v>
      </c>
      <c r="O852" s="151">
        <v>208</v>
      </c>
      <c r="P852" s="151">
        <v>2250</v>
      </c>
      <c r="Q852" s="151">
        <v>469125</v>
      </c>
      <c r="R852" s="151">
        <v>11</v>
      </c>
      <c r="S852" s="151">
        <v>237</v>
      </c>
      <c r="T852" s="151">
        <v>2167</v>
      </c>
      <c r="U852" s="151">
        <v>521573</v>
      </c>
      <c r="V852" s="151">
        <v>6</v>
      </c>
      <c r="W852" s="151">
        <v>268</v>
      </c>
      <c r="X852" s="151">
        <v>1950</v>
      </c>
      <c r="Y852" s="151">
        <v>522600</v>
      </c>
      <c r="Z852" s="151">
        <v>1</v>
      </c>
      <c r="AA852" s="151">
        <v>286</v>
      </c>
      <c r="AB852" s="151">
        <v>1900</v>
      </c>
      <c r="AC852" s="151">
        <v>543400</v>
      </c>
      <c r="AD852" s="151">
        <v>32</v>
      </c>
      <c r="AE852" s="151">
        <v>358</v>
      </c>
      <c r="AF852" s="151">
        <v>2100</v>
      </c>
      <c r="AG852" s="151">
        <v>751800</v>
      </c>
      <c r="AH852" s="151">
        <v>14</v>
      </c>
      <c r="AI852" s="151">
        <v>426</v>
      </c>
      <c r="AJ852" s="151">
        <v>1950</v>
      </c>
      <c r="AK852" s="151">
        <v>830700</v>
      </c>
      <c r="AL852" s="151"/>
      <c r="AM852" s="151"/>
      <c r="AN852" s="151"/>
      <c r="AO852" s="151"/>
    </row>
    <row r="853" spans="1:41" x14ac:dyDescent="0.2">
      <c r="A853" s="83">
        <v>37488</v>
      </c>
      <c r="B853" s="151"/>
      <c r="C853" s="151"/>
      <c r="D853" s="151"/>
      <c r="E853" s="151"/>
      <c r="F853" s="151">
        <v>7</v>
      </c>
      <c r="G853" s="151">
        <v>141</v>
      </c>
      <c r="H853" s="151">
        <v>2600</v>
      </c>
      <c r="I853" s="151">
        <v>373514</v>
      </c>
      <c r="J853" s="151">
        <v>8</v>
      </c>
      <c r="K853" s="151">
        <v>160</v>
      </c>
      <c r="L853" s="151">
        <v>2500</v>
      </c>
      <c r="M853" s="151">
        <v>402300</v>
      </c>
      <c r="N853" s="151">
        <v>47</v>
      </c>
      <c r="O853" s="151">
        <v>210</v>
      </c>
      <c r="P853" s="151">
        <v>2375</v>
      </c>
      <c r="Q853" s="151">
        <v>502745</v>
      </c>
      <c r="R853" s="151">
        <v>89</v>
      </c>
      <c r="S853" s="151">
        <v>235</v>
      </c>
      <c r="T853" s="151">
        <v>2250</v>
      </c>
      <c r="U853" s="151">
        <v>536676</v>
      </c>
      <c r="V853" s="151">
        <v>18</v>
      </c>
      <c r="W853" s="151">
        <v>275</v>
      </c>
      <c r="X853" s="151">
        <v>2100</v>
      </c>
      <c r="Y853" s="151">
        <v>590533</v>
      </c>
      <c r="Z853" s="151">
        <v>31</v>
      </c>
      <c r="AA853" s="151">
        <v>286</v>
      </c>
      <c r="AB853" s="151">
        <v>1985</v>
      </c>
      <c r="AC853" s="151">
        <v>581558</v>
      </c>
      <c r="AD853" s="151"/>
      <c r="AE853" s="151"/>
      <c r="AF853" s="151"/>
      <c r="AG853" s="151"/>
      <c r="AH853" s="151"/>
      <c r="AI853" s="151"/>
      <c r="AJ853" s="151"/>
      <c r="AK853" s="151"/>
      <c r="AL853" s="151"/>
      <c r="AM853" s="151"/>
      <c r="AN853" s="151"/>
      <c r="AO853" s="151"/>
    </row>
    <row r="854" spans="1:41" x14ac:dyDescent="0.2">
      <c r="A854" s="83">
        <v>37490</v>
      </c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154"/>
      <c r="W854" s="154"/>
      <c r="X854" s="154"/>
      <c r="Y854" s="154"/>
      <c r="Z854" s="154"/>
      <c r="AA854" s="154"/>
      <c r="AB854" s="154"/>
      <c r="AC854" s="154"/>
      <c r="AD854" s="154"/>
      <c r="AE854" s="154"/>
      <c r="AF854" s="154"/>
      <c r="AG854" s="154"/>
      <c r="AH854" s="154"/>
      <c r="AI854" s="154"/>
      <c r="AJ854" s="154"/>
      <c r="AK854" s="154"/>
      <c r="AL854" s="154"/>
      <c r="AM854" s="154"/>
      <c r="AN854" s="154"/>
      <c r="AO854" s="154"/>
    </row>
    <row r="855" spans="1:41" x14ac:dyDescent="0.2">
      <c r="A855" s="83">
        <v>37491</v>
      </c>
      <c r="B855" s="151">
        <v>11</v>
      </c>
      <c r="C855" s="151">
        <v>103</v>
      </c>
      <c r="D855" s="151">
        <v>2850</v>
      </c>
      <c r="E855" s="151">
        <v>294845</v>
      </c>
      <c r="F855" s="151"/>
      <c r="G855" s="151"/>
      <c r="H855" s="151"/>
      <c r="I855" s="151"/>
      <c r="J855" s="151">
        <v>16</v>
      </c>
      <c r="K855" s="151">
        <v>162</v>
      </c>
      <c r="L855" s="151">
        <v>2675</v>
      </c>
      <c r="M855" s="151">
        <v>447688</v>
      </c>
      <c r="N855" s="151">
        <v>55</v>
      </c>
      <c r="O855" s="151">
        <v>201</v>
      </c>
      <c r="P855" s="151">
        <v>2361</v>
      </c>
      <c r="Q855" s="151">
        <v>477898</v>
      </c>
      <c r="R855" s="151">
        <v>46</v>
      </c>
      <c r="S855" s="151">
        <v>234</v>
      </c>
      <c r="T855" s="151">
        <v>2483</v>
      </c>
      <c r="U855" s="151">
        <v>609515</v>
      </c>
      <c r="V855" s="151">
        <v>21</v>
      </c>
      <c r="W855" s="151">
        <v>264</v>
      </c>
      <c r="X855" s="151">
        <v>2150</v>
      </c>
      <c r="Y855" s="151">
        <v>568010</v>
      </c>
      <c r="Z855" s="151">
        <v>14</v>
      </c>
      <c r="AA855" s="151">
        <v>312</v>
      </c>
      <c r="AB855" s="151">
        <v>1850</v>
      </c>
      <c r="AC855" s="151">
        <v>589010</v>
      </c>
      <c r="AD855" s="151">
        <v>22</v>
      </c>
      <c r="AE855" s="151">
        <v>334</v>
      </c>
      <c r="AF855" s="151">
        <v>1958</v>
      </c>
      <c r="AG855" s="151">
        <v>645592</v>
      </c>
      <c r="AH855" s="151">
        <v>1</v>
      </c>
      <c r="AI855" s="151">
        <v>400</v>
      </c>
      <c r="AJ855" s="151">
        <v>1800</v>
      </c>
      <c r="AK855" s="151">
        <v>720000</v>
      </c>
      <c r="AL855" s="151"/>
      <c r="AM855" s="151"/>
      <c r="AN855" s="151"/>
      <c r="AO855" s="151"/>
    </row>
    <row r="856" spans="1:41" x14ac:dyDescent="0.2">
      <c r="A856" s="83">
        <v>37495</v>
      </c>
      <c r="B856" s="151"/>
      <c r="C856" s="151"/>
      <c r="D856" s="151"/>
      <c r="E856" s="151"/>
      <c r="F856" s="151"/>
      <c r="G856" s="151"/>
      <c r="H856" s="151"/>
      <c r="I856" s="151"/>
      <c r="J856" s="151">
        <v>16</v>
      </c>
      <c r="K856" s="151">
        <v>154</v>
      </c>
      <c r="L856" s="151">
        <v>2600</v>
      </c>
      <c r="M856" s="151">
        <v>404975</v>
      </c>
      <c r="N856" s="151">
        <v>14</v>
      </c>
      <c r="O856" s="151">
        <v>206</v>
      </c>
      <c r="P856" s="151">
        <v>2350</v>
      </c>
      <c r="Q856" s="151">
        <v>483093</v>
      </c>
      <c r="R856" s="151"/>
      <c r="S856" s="151"/>
      <c r="T856" s="151"/>
      <c r="U856" s="151"/>
      <c r="V856" s="151">
        <v>21</v>
      </c>
      <c r="W856" s="151">
        <v>266</v>
      </c>
      <c r="X856" s="151">
        <v>2275</v>
      </c>
      <c r="Y856" s="151">
        <v>595047</v>
      </c>
      <c r="Z856" s="151">
        <v>20</v>
      </c>
      <c r="AA856" s="151">
        <v>294</v>
      </c>
      <c r="AB856" s="151">
        <v>2150</v>
      </c>
      <c r="AC856" s="151">
        <v>632100</v>
      </c>
      <c r="AD856" s="151"/>
      <c r="AE856" s="151"/>
      <c r="AF856" s="151"/>
      <c r="AG856" s="151"/>
      <c r="AH856" s="151">
        <v>11</v>
      </c>
      <c r="AI856" s="151">
        <v>364</v>
      </c>
      <c r="AJ856" s="151">
        <v>2100</v>
      </c>
      <c r="AK856" s="151">
        <v>763636</v>
      </c>
      <c r="AL856" s="151"/>
      <c r="AM856" s="151"/>
      <c r="AN856" s="151"/>
      <c r="AO856" s="151"/>
    </row>
    <row r="857" spans="1:41" x14ac:dyDescent="0.2">
      <c r="A857" s="83">
        <v>37497</v>
      </c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154"/>
      <c r="W857" s="154"/>
      <c r="X857" s="154"/>
      <c r="Y857" s="154"/>
      <c r="Z857" s="154"/>
      <c r="AA857" s="154"/>
      <c r="AB857" s="154"/>
      <c r="AC857" s="154"/>
      <c r="AD857" s="154"/>
      <c r="AE857" s="154"/>
      <c r="AF857" s="154"/>
      <c r="AG857" s="154"/>
      <c r="AH857" s="154"/>
      <c r="AI857" s="154"/>
      <c r="AJ857" s="154"/>
      <c r="AK857" s="154"/>
      <c r="AL857" s="154"/>
      <c r="AM857" s="154"/>
      <c r="AN857" s="154"/>
      <c r="AO857" s="154"/>
    </row>
    <row r="858" spans="1:41" x14ac:dyDescent="0.2">
      <c r="A858" s="83">
        <v>37498</v>
      </c>
      <c r="B858" s="151">
        <v>4</v>
      </c>
      <c r="C858" s="151">
        <v>114</v>
      </c>
      <c r="D858" s="151">
        <v>3000</v>
      </c>
      <c r="E858" s="151">
        <v>346450</v>
      </c>
      <c r="F858" s="151">
        <v>13</v>
      </c>
      <c r="G858" s="151">
        <v>142</v>
      </c>
      <c r="H858" s="151">
        <v>2725</v>
      </c>
      <c r="I858" s="151">
        <v>386462</v>
      </c>
      <c r="J858" s="151">
        <v>102</v>
      </c>
      <c r="K858" s="151">
        <v>154</v>
      </c>
      <c r="L858" s="151">
        <v>2725</v>
      </c>
      <c r="M858" s="151">
        <v>416382</v>
      </c>
      <c r="N858" s="151">
        <v>40</v>
      </c>
      <c r="O858" s="151">
        <v>186</v>
      </c>
      <c r="P858" s="151">
        <v>2425</v>
      </c>
      <c r="Q858" s="151">
        <v>452940</v>
      </c>
      <c r="R858" s="151">
        <v>16</v>
      </c>
      <c r="S858" s="151">
        <v>230</v>
      </c>
      <c r="T858" s="151">
        <v>2300</v>
      </c>
      <c r="U858" s="151">
        <v>529288</v>
      </c>
      <c r="V858" s="151">
        <v>10</v>
      </c>
      <c r="W858" s="151">
        <v>257</v>
      </c>
      <c r="X858" s="151">
        <v>2200</v>
      </c>
      <c r="Y858" s="151">
        <v>565840</v>
      </c>
      <c r="Z858" s="151">
        <v>7</v>
      </c>
      <c r="AA858" s="151">
        <v>299</v>
      </c>
      <c r="AB858" s="151">
        <v>2050</v>
      </c>
      <c r="AC858" s="151">
        <v>606629</v>
      </c>
      <c r="AD858" s="151"/>
      <c r="AE858" s="151"/>
      <c r="AF858" s="151"/>
      <c r="AG858" s="151"/>
      <c r="AH858" s="151"/>
      <c r="AI858" s="151"/>
      <c r="AJ858" s="151"/>
      <c r="AK858" s="151"/>
      <c r="AL858" s="151"/>
      <c r="AM858" s="151"/>
      <c r="AN858" s="151"/>
      <c r="AO858" s="151"/>
    </row>
    <row r="859" spans="1:41" x14ac:dyDescent="0.2">
      <c r="A859" s="83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  <c r="AC859" s="151"/>
      <c r="AD859" s="151"/>
      <c r="AE859" s="151"/>
      <c r="AF859" s="151"/>
      <c r="AG859" s="151"/>
      <c r="AH859" s="151"/>
      <c r="AI859" s="151"/>
      <c r="AJ859" s="151"/>
      <c r="AK859" s="151"/>
      <c r="AL859" s="151"/>
      <c r="AM859" s="151"/>
      <c r="AN859" s="151"/>
      <c r="AO859" s="151"/>
    </row>
    <row r="860" spans="1:41" x14ac:dyDescent="0.2">
      <c r="A860" s="83">
        <v>37502</v>
      </c>
      <c r="B860" s="151">
        <v>2</v>
      </c>
      <c r="C860" s="151">
        <v>103</v>
      </c>
      <c r="D860" s="151">
        <v>2600</v>
      </c>
      <c r="E860" s="151">
        <v>267800</v>
      </c>
      <c r="F860" s="151">
        <v>4</v>
      </c>
      <c r="G860" s="151">
        <v>142</v>
      </c>
      <c r="H860" s="151">
        <v>2750</v>
      </c>
      <c r="I860" s="151">
        <v>390500</v>
      </c>
      <c r="J860" s="151">
        <v>20</v>
      </c>
      <c r="K860" s="151">
        <v>157</v>
      </c>
      <c r="L860" s="151">
        <v>2683</v>
      </c>
      <c r="M860" s="151">
        <v>417415</v>
      </c>
      <c r="N860" s="151">
        <v>41</v>
      </c>
      <c r="O860" s="151">
        <v>190</v>
      </c>
      <c r="P860" s="151">
        <v>2400</v>
      </c>
      <c r="Q860" s="151">
        <v>455573</v>
      </c>
      <c r="R860" s="151">
        <v>45</v>
      </c>
      <c r="S860" s="151">
        <v>230</v>
      </c>
      <c r="T860" s="151">
        <v>2400</v>
      </c>
      <c r="U860" s="151">
        <v>563551</v>
      </c>
      <c r="V860" s="151">
        <v>17</v>
      </c>
      <c r="W860" s="151">
        <v>269</v>
      </c>
      <c r="X860" s="151">
        <v>2175</v>
      </c>
      <c r="Y860" s="151">
        <v>569965</v>
      </c>
      <c r="Z860" s="151">
        <v>23</v>
      </c>
      <c r="AA860" s="151">
        <v>312</v>
      </c>
      <c r="AB860" s="151">
        <v>2100</v>
      </c>
      <c r="AC860" s="151">
        <v>654546</v>
      </c>
      <c r="AD860" s="151">
        <v>11</v>
      </c>
      <c r="AE860" s="151">
        <v>345</v>
      </c>
      <c r="AF860" s="151">
        <v>1900</v>
      </c>
      <c r="AG860" s="151">
        <v>656364</v>
      </c>
      <c r="AH860" s="151"/>
      <c r="AI860" s="151"/>
      <c r="AJ860" s="151"/>
      <c r="AK860" s="151"/>
      <c r="AL860" s="151"/>
      <c r="AM860" s="151"/>
      <c r="AN860" s="151"/>
      <c r="AO860" s="151"/>
    </row>
    <row r="861" spans="1:41" x14ac:dyDescent="0.2">
      <c r="A861" s="83">
        <v>37504</v>
      </c>
      <c r="B861" s="154"/>
      <c r="C861" s="154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154"/>
      <c r="W861" s="154"/>
      <c r="X861" s="154"/>
      <c r="Y861" s="154"/>
      <c r="Z861" s="154"/>
      <c r="AA861" s="154"/>
      <c r="AB861" s="154"/>
      <c r="AC861" s="154"/>
      <c r="AD861" s="154"/>
      <c r="AE861" s="154"/>
      <c r="AF861" s="154"/>
      <c r="AG861" s="154"/>
      <c r="AH861" s="154"/>
      <c r="AI861" s="154"/>
      <c r="AJ861" s="154"/>
      <c r="AK861" s="154"/>
      <c r="AL861" s="154"/>
      <c r="AM861" s="154"/>
      <c r="AN861" s="154"/>
      <c r="AO861" s="154"/>
    </row>
    <row r="862" spans="1:41" x14ac:dyDescent="0.2">
      <c r="A862" s="83">
        <v>37505</v>
      </c>
      <c r="B862" s="151">
        <v>44</v>
      </c>
      <c r="C862" s="151">
        <v>113</v>
      </c>
      <c r="D862" s="151">
        <v>3033</v>
      </c>
      <c r="E862" s="151">
        <v>340311</v>
      </c>
      <c r="F862" s="151">
        <v>12</v>
      </c>
      <c r="G862" s="151">
        <v>145</v>
      </c>
      <c r="H862" s="151">
        <v>2625</v>
      </c>
      <c r="I862" s="151">
        <v>377675</v>
      </c>
      <c r="J862" s="151">
        <v>4</v>
      </c>
      <c r="K862" s="151">
        <v>156</v>
      </c>
      <c r="L862" s="151">
        <v>2650</v>
      </c>
      <c r="M862" s="151">
        <v>412075</v>
      </c>
      <c r="N862" s="151">
        <v>21</v>
      </c>
      <c r="O862" s="151">
        <v>210</v>
      </c>
      <c r="P862" s="151">
        <v>2467</v>
      </c>
      <c r="Q862" s="151">
        <v>527100</v>
      </c>
      <c r="R862" s="151">
        <v>5</v>
      </c>
      <c r="S862" s="151">
        <v>233</v>
      </c>
      <c r="T862" s="151">
        <v>2350</v>
      </c>
      <c r="U862" s="151">
        <v>548020</v>
      </c>
      <c r="V862" s="151">
        <v>17</v>
      </c>
      <c r="W862" s="151">
        <v>255</v>
      </c>
      <c r="X862" s="151">
        <v>2225</v>
      </c>
      <c r="Y862" s="151">
        <v>556380</v>
      </c>
      <c r="Z862" s="151">
        <v>3</v>
      </c>
      <c r="AA862" s="151">
        <v>287</v>
      </c>
      <c r="AB862" s="151">
        <v>1900</v>
      </c>
      <c r="AC862" s="151">
        <v>545933</v>
      </c>
      <c r="AD862" s="151"/>
      <c r="AE862" s="151"/>
      <c r="AF862" s="151"/>
      <c r="AG862" s="151"/>
      <c r="AH862" s="151"/>
      <c r="AI862" s="151"/>
      <c r="AJ862" s="151"/>
      <c r="AK862" s="151"/>
      <c r="AL862" s="151"/>
      <c r="AM862" s="151"/>
      <c r="AN862" s="151"/>
      <c r="AO862" s="151"/>
    </row>
    <row r="863" spans="1:41" x14ac:dyDescent="0.2">
      <c r="A863" s="83">
        <v>37509</v>
      </c>
      <c r="B863" s="151">
        <v>25</v>
      </c>
      <c r="C863" s="151">
        <v>110</v>
      </c>
      <c r="D863" s="151">
        <v>3125</v>
      </c>
      <c r="E863" s="151">
        <v>356560</v>
      </c>
      <c r="F863" s="151">
        <v>12</v>
      </c>
      <c r="G863" s="151">
        <v>137</v>
      </c>
      <c r="H863" s="151">
        <v>2700</v>
      </c>
      <c r="I863" s="151">
        <v>370800</v>
      </c>
      <c r="J863" s="151">
        <v>8</v>
      </c>
      <c r="K863" s="151">
        <v>177</v>
      </c>
      <c r="L863" s="151">
        <v>2500</v>
      </c>
      <c r="M863" s="151">
        <v>437412</v>
      </c>
      <c r="N863" s="151">
        <v>115</v>
      </c>
      <c r="O863" s="151">
        <v>199</v>
      </c>
      <c r="P863" s="151">
        <v>2481</v>
      </c>
      <c r="Q863" s="151">
        <v>504726</v>
      </c>
      <c r="R863" s="151">
        <v>19</v>
      </c>
      <c r="S863" s="151">
        <v>227</v>
      </c>
      <c r="T863" s="151">
        <v>2333</v>
      </c>
      <c r="U863" s="151">
        <v>568963</v>
      </c>
      <c r="V863" s="151">
        <v>29</v>
      </c>
      <c r="W863" s="151">
        <v>274</v>
      </c>
      <c r="X863" s="151">
        <v>2275</v>
      </c>
      <c r="Y863" s="151">
        <v>638134</v>
      </c>
      <c r="Z863" s="151">
        <v>14</v>
      </c>
      <c r="AA863" s="151">
        <v>286</v>
      </c>
      <c r="AB863" s="151">
        <v>2450</v>
      </c>
      <c r="AC863" s="151">
        <v>699650</v>
      </c>
      <c r="AD863" s="151"/>
      <c r="AE863" s="151"/>
      <c r="AF863" s="151"/>
      <c r="AG863" s="151"/>
      <c r="AH863" s="151"/>
      <c r="AI863" s="151"/>
      <c r="AJ863" s="151"/>
      <c r="AK863" s="151"/>
      <c r="AL863" s="151"/>
      <c r="AM863" s="151"/>
      <c r="AN863" s="151"/>
      <c r="AO863" s="151"/>
    </row>
    <row r="864" spans="1:41" x14ac:dyDescent="0.2">
      <c r="A864" s="156">
        <v>37511</v>
      </c>
      <c r="B864" s="154"/>
      <c r="C864" s="154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154"/>
      <c r="W864" s="154"/>
      <c r="X864" s="154"/>
      <c r="Y864" s="154"/>
      <c r="Z864" s="154"/>
      <c r="AA864" s="154"/>
      <c r="AB864" s="154"/>
      <c r="AC864" s="154"/>
      <c r="AD864" s="154"/>
      <c r="AE864" s="154"/>
      <c r="AF864" s="154"/>
      <c r="AG864" s="154"/>
      <c r="AH864" s="154"/>
      <c r="AI864" s="154"/>
      <c r="AJ864" s="154"/>
      <c r="AK864" s="154"/>
      <c r="AL864" s="154"/>
      <c r="AM864" s="154"/>
      <c r="AN864" s="154"/>
      <c r="AO864" s="154"/>
    </row>
    <row r="865" spans="1:41" x14ac:dyDescent="0.2">
      <c r="A865" s="83">
        <v>37512</v>
      </c>
      <c r="B865" s="151">
        <v>12</v>
      </c>
      <c r="C865" s="151">
        <v>104</v>
      </c>
      <c r="D865" s="151">
        <v>2900</v>
      </c>
      <c r="E865" s="151">
        <v>300150</v>
      </c>
      <c r="F865" s="151"/>
      <c r="G865" s="151"/>
      <c r="H865" s="151"/>
      <c r="I865" s="151"/>
      <c r="J865" s="151">
        <v>12</v>
      </c>
      <c r="K865" s="151">
        <v>169</v>
      </c>
      <c r="L865" s="151">
        <v>2675</v>
      </c>
      <c r="M865" s="151">
        <v>455300</v>
      </c>
      <c r="N865" s="151">
        <v>22</v>
      </c>
      <c r="O865" s="151">
        <v>214</v>
      </c>
      <c r="P865" s="151">
        <v>2450</v>
      </c>
      <c r="Q865" s="151">
        <v>515327</v>
      </c>
      <c r="R865" s="151">
        <v>45</v>
      </c>
      <c r="S865" s="151">
        <v>230</v>
      </c>
      <c r="T865" s="151">
        <v>2318</v>
      </c>
      <c r="U865" s="151">
        <v>522658</v>
      </c>
      <c r="V865" s="151">
        <v>14</v>
      </c>
      <c r="W865" s="151">
        <v>276</v>
      </c>
      <c r="X865" s="151">
        <v>2450</v>
      </c>
      <c r="Y865" s="151">
        <v>674975</v>
      </c>
      <c r="Z865" s="151">
        <v>12</v>
      </c>
      <c r="AA865" s="151">
        <v>291</v>
      </c>
      <c r="AB865" s="151">
        <v>1950</v>
      </c>
      <c r="AC865" s="151">
        <v>567775</v>
      </c>
      <c r="AD865" s="151">
        <v>17</v>
      </c>
      <c r="AE865" s="151">
        <v>323</v>
      </c>
      <c r="AF865" s="151">
        <v>2200</v>
      </c>
      <c r="AG865" s="151">
        <v>709953</v>
      </c>
      <c r="AH865" s="151">
        <v>9</v>
      </c>
      <c r="AI865" s="151">
        <v>376</v>
      </c>
      <c r="AJ865" s="151">
        <v>1740</v>
      </c>
      <c r="AK865" s="151">
        <v>752000</v>
      </c>
      <c r="AL865" s="151"/>
      <c r="AM865" s="151"/>
      <c r="AN865" s="151"/>
      <c r="AO865" s="151"/>
    </row>
    <row r="866" spans="1:41" x14ac:dyDescent="0.2">
      <c r="A866" s="83">
        <v>37516</v>
      </c>
      <c r="B866" s="151">
        <v>27</v>
      </c>
      <c r="C866" s="151">
        <v>101</v>
      </c>
      <c r="D866" s="151">
        <v>2975</v>
      </c>
      <c r="E866" s="151">
        <v>301144</v>
      </c>
      <c r="F866" s="151">
        <v>55</v>
      </c>
      <c r="G866" s="151">
        <v>142</v>
      </c>
      <c r="H866" s="151">
        <v>2712</v>
      </c>
      <c r="I866" s="151">
        <v>387715</v>
      </c>
      <c r="J866" s="151">
        <v>18</v>
      </c>
      <c r="K866" s="151">
        <v>164</v>
      </c>
      <c r="L866" s="151">
        <v>2500</v>
      </c>
      <c r="M866" s="151">
        <v>411800</v>
      </c>
      <c r="N866" s="151">
        <v>74</v>
      </c>
      <c r="O866" s="151">
        <v>204</v>
      </c>
      <c r="P866" s="151">
        <v>2308</v>
      </c>
      <c r="Q866" s="151">
        <v>469662</v>
      </c>
      <c r="R866" s="151">
        <v>44</v>
      </c>
      <c r="S866" s="151">
        <v>242</v>
      </c>
      <c r="T866" s="151">
        <v>2300</v>
      </c>
      <c r="U866" s="151">
        <v>555555</v>
      </c>
      <c r="V866" s="151">
        <v>7</v>
      </c>
      <c r="W866" s="151">
        <v>267</v>
      </c>
      <c r="X866" s="151">
        <v>2100</v>
      </c>
      <c r="Y866" s="151">
        <v>561400</v>
      </c>
      <c r="Z866" s="151">
        <v>16</v>
      </c>
      <c r="AA866" s="151">
        <v>285</v>
      </c>
      <c r="AB866" s="151">
        <v>2250</v>
      </c>
      <c r="AC866" s="151">
        <v>640929</v>
      </c>
      <c r="AD866" s="151">
        <v>5</v>
      </c>
      <c r="AE866" s="151">
        <v>348</v>
      </c>
      <c r="AF866" s="151">
        <v>1950</v>
      </c>
      <c r="AG866" s="151">
        <v>678600</v>
      </c>
      <c r="AH866" s="151"/>
      <c r="AI866" s="151"/>
      <c r="AJ866" s="151"/>
      <c r="AK866" s="151"/>
      <c r="AL866" s="151"/>
      <c r="AM866" s="151"/>
      <c r="AN866" s="151"/>
      <c r="AO866" s="151"/>
    </row>
    <row r="867" spans="1:41" x14ac:dyDescent="0.2">
      <c r="A867" s="83">
        <v>37518</v>
      </c>
      <c r="B867" s="154"/>
      <c r="C867" s="154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154"/>
      <c r="W867" s="154"/>
      <c r="X867" s="154"/>
      <c r="Y867" s="154"/>
      <c r="Z867" s="154"/>
      <c r="AA867" s="154"/>
      <c r="AB867" s="154"/>
      <c r="AC867" s="154"/>
      <c r="AD867" s="154"/>
      <c r="AE867" s="154"/>
      <c r="AF867" s="154"/>
      <c r="AG867" s="154"/>
      <c r="AH867" s="154"/>
      <c r="AI867" s="154"/>
      <c r="AJ867" s="154"/>
      <c r="AK867" s="154"/>
      <c r="AL867" s="154"/>
      <c r="AM867" s="154"/>
      <c r="AN867" s="154"/>
      <c r="AO867" s="154"/>
    </row>
    <row r="868" spans="1:41" x14ac:dyDescent="0.2">
      <c r="A868" s="83">
        <v>37519</v>
      </c>
      <c r="B868" s="151"/>
      <c r="C868" s="151"/>
      <c r="D868" s="151"/>
      <c r="E868" s="151"/>
      <c r="F868" s="151">
        <v>3</v>
      </c>
      <c r="G868" s="151">
        <v>131</v>
      </c>
      <c r="H868" s="151">
        <v>2700</v>
      </c>
      <c r="I868" s="151">
        <v>354600</v>
      </c>
      <c r="J868" s="151">
        <v>22</v>
      </c>
      <c r="K868" s="151">
        <v>171</v>
      </c>
      <c r="L868" s="151">
        <v>2575</v>
      </c>
      <c r="M868" s="151">
        <v>439891</v>
      </c>
      <c r="N868" s="151"/>
      <c r="O868" s="151"/>
      <c r="P868" s="151"/>
      <c r="Q868" s="151"/>
      <c r="R868" s="151">
        <v>12</v>
      </c>
      <c r="S868" s="151">
        <v>234</v>
      </c>
      <c r="T868" s="151">
        <v>2250</v>
      </c>
      <c r="U868" s="151">
        <v>529100</v>
      </c>
      <c r="V868" s="151">
        <v>31</v>
      </c>
      <c r="W868" s="151">
        <v>256</v>
      </c>
      <c r="X868" s="151">
        <v>2125</v>
      </c>
      <c r="Y868" s="151">
        <v>565821</v>
      </c>
      <c r="Z868" s="151">
        <v>7</v>
      </c>
      <c r="AA868" s="151">
        <v>280</v>
      </c>
      <c r="AB868" s="151">
        <v>2250</v>
      </c>
      <c r="AC868" s="151">
        <v>631125</v>
      </c>
      <c r="AD868" s="151">
        <v>16</v>
      </c>
      <c r="AE868" s="151">
        <v>333</v>
      </c>
      <c r="AF868" s="151">
        <v>1950</v>
      </c>
      <c r="AG868" s="151">
        <v>664712</v>
      </c>
      <c r="AH868" s="151"/>
      <c r="AI868" s="151"/>
      <c r="AJ868" s="151"/>
      <c r="AK868" s="151"/>
      <c r="AL868" s="151"/>
      <c r="AM868" s="151"/>
      <c r="AN868" s="151"/>
      <c r="AO868" s="151"/>
    </row>
    <row r="869" spans="1:41" x14ac:dyDescent="0.2">
      <c r="A869" s="83">
        <v>37523</v>
      </c>
      <c r="B869" s="151">
        <v>11</v>
      </c>
      <c r="C869" s="151">
        <v>118</v>
      </c>
      <c r="D869" s="151">
        <v>2817</v>
      </c>
      <c r="E869" s="151">
        <v>336670</v>
      </c>
      <c r="F869" s="151">
        <v>19</v>
      </c>
      <c r="G869" s="151">
        <v>138</v>
      </c>
      <c r="H869" s="151">
        <v>2612</v>
      </c>
      <c r="I869" s="151">
        <v>362373</v>
      </c>
      <c r="J869" s="151">
        <v>57</v>
      </c>
      <c r="K869" s="151">
        <v>166</v>
      </c>
      <c r="L869" s="151">
        <v>2564</v>
      </c>
      <c r="M869" s="151">
        <v>435083</v>
      </c>
      <c r="N869" s="151">
        <v>75</v>
      </c>
      <c r="O869" s="151">
        <v>199</v>
      </c>
      <c r="P869" s="151">
        <v>2450</v>
      </c>
      <c r="Q869" s="151">
        <v>509674</v>
      </c>
      <c r="R869" s="151">
        <v>18</v>
      </c>
      <c r="S869" s="151">
        <v>238</v>
      </c>
      <c r="T869" s="151">
        <v>2250</v>
      </c>
      <c r="U869" s="151">
        <v>531472</v>
      </c>
      <c r="V869" s="151">
        <v>54</v>
      </c>
      <c r="W869" s="151">
        <v>264</v>
      </c>
      <c r="X869" s="151">
        <v>2283</v>
      </c>
      <c r="Y869" s="151">
        <v>629617</v>
      </c>
      <c r="Z869" s="151">
        <v>54</v>
      </c>
      <c r="AA869" s="151">
        <v>291</v>
      </c>
      <c r="AB869" s="151">
        <v>2214</v>
      </c>
      <c r="AC869" s="151">
        <v>646620</v>
      </c>
      <c r="AD869" s="151">
        <v>20</v>
      </c>
      <c r="AE869" s="151">
        <v>344</v>
      </c>
      <c r="AF869" s="151">
        <v>2058</v>
      </c>
      <c r="AG869" s="151">
        <v>723840</v>
      </c>
      <c r="AH869" s="151">
        <v>1</v>
      </c>
      <c r="AI869" s="151">
        <v>360</v>
      </c>
      <c r="AJ869" s="151">
        <v>1900</v>
      </c>
      <c r="AK869" s="151">
        <v>684000</v>
      </c>
      <c r="AL869" s="151"/>
      <c r="AM869" s="151"/>
      <c r="AN869" s="151"/>
      <c r="AO869" s="151"/>
    </row>
    <row r="870" spans="1:41" x14ac:dyDescent="0.2">
      <c r="A870" s="83">
        <v>37525</v>
      </c>
      <c r="B870" s="154"/>
      <c r="C870" s="154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154"/>
      <c r="W870" s="154"/>
      <c r="X870" s="154"/>
      <c r="Y870" s="154"/>
      <c r="Z870" s="154"/>
      <c r="AA870" s="154"/>
      <c r="AB870" s="154"/>
      <c r="AC870" s="154"/>
      <c r="AD870" s="154"/>
      <c r="AE870" s="154"/>
      <c r="AF870" s="154"/>
      <c r="AG870" s="154"/>
      <c r="AH870" s="154"/>
      <c r="AI870" s="154"/>
      <c r="AJ870" s="154"/>
      <c r="AK870" s="154"/>
      <c r="AL870" s="154"/>
      <c r="AM870" s="154"/>
      <c r="AN870" s="154"/>
      <c r="AO870" s="154"/>
    </row>
    <row r="871" spans="1:41" x14ac:dyDescent="0.2">
      <c r="A871" s="83">
        <v>37526</v>
      </c>
      <c r="B871" s="151">
        <v>9</v>
      </c>
      <c r="C871" s="151">
        <v>115</v>
      </c>
      <c r="D871" s="151">
        <v>2475</v>
      </c>
      <c r="E871" s="151">
        <v>300489</v>
      </c>
      <c r="F871" s="151">
        <v>17</v>
      </c>
      <c r="G871" s="151">
        <v>134</v>
      </c>
      <c r="H871" s="151">
        <v>2600</v>
      </c>
      <c r="I871" s="151">
        <v>348824</v>
      </c>
      <c r="J871" s="151">
        <v>13</v>
      </c>
      <c r="K871" s="151">
        <v>158</v>
      </c>
      <c r="L871" s="151">
        <v>2475</v>
      </c>
      <c r="M871" s="151">
        <v>389777</v>
      </c>
      <c r="N871" s="151">
        <v>9</v>
      </c>
      <c r="O871" s="151">
        <v>212</v>
      </c>
      <c r="P871" s="151">
        <v>2283</v>
      </c>
      <c r="Q871" s="151">
        <v>492200</v>
      </c>
      <c r="R871" s="151">
        <v>4</v>
      </c>
      <c r="S871" s="151">
        <v>226</v>
      </c>
      <c r="T871" s="151">
        <v>2300</v>
      </c>
      <c r="U871" s="151">
        <v>525450</v>
      </c>
      <c r="V871" s="151">
        <v>5</v>
      </c>
      <c r="W871" s="151">
        <v>264</v>
      </c>
      <c r="X871" s="151">
        <v>2150</v>
      </c>
      <c r="Y871" s="151">
        <v>570160</v>
      </c>
      <c r="Z871" s="151">
        <v>1</v>
      </c>
      <c r="AA871" s="151">
        <v>282</v>
      </c>
      <c r="AB871" s="151">
        <v>1900</v>
      </c>
      <c r="AC871" s="151">
        <v>535800</v>
      </c>
      <c r="AD871" s="151">
        <v>18</v>
      </c>
      <c r="AE871" s="151">
        <v>338</v>
      </c>
      <c r="AF871" s="151">
        <v>1950</v>
      </c>
      <c r="AG871" s="151">
        <v>658667</v>
      </c>
      <c r="AH871" s="151"/>
      <c r="AI871" s="151"/>
      <c r="AJ871" s="151"/>
      <c r="AK871" s="151"/>
      <c r="AL871" s="151"/>
      <c r="AM871" s="151"/>
      <c r="AN871" s="151"/>
      <c r="AO871" s="151"/>
    </row>
    <row r="872" spans="1:41" x14ac:dyDescent="0.2">
      <c r="A872" s="83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  <c r="AC872" s="151"/>
      <c r="AD872" s="151"/>
      <c r="AE872" s="151"/>
      <c r="AF872" s="151"/>
      <c r="AG872" s="151"/>
      <c r="AH872" s="151"/>
      <c r="AI872" s="151"/>
      <c r="AJ872" s="151"/>
      <c r="AK872" s="151"/>
      <c r="AL872" s="151"/>
      <c r="AM872" s="151"/>
      <c r="AN872" s="151"/>
      <c r="AO872" s="151"/>
    </row>
    <row r="873" spans="1:41" x14ac:dyDescent="0.2">
      <c r="A873" s="83">
        <v>37530</v>
      </c>
      <c r="B873" s="151">
        <v>2</v>
      </c>
      <c r="C873" s="151">
        <v>114</v>
      </c>
      <c r="D873" s="151">
        <v>2550</v>
      </c>
      <c r="E873" s="151">
        <v>290700</v>
      </c>
      <c r="F873" s="151">
        <v>102</v>
      </c>
      <c r="G873" s="151">
        <v>145</v>
      </c>
      <c r="H873" s="151">
        <v>2650</v>
      </c>
      <c r="I873" s="151">
        <v>390451</v>
      </c>
      <c r="J873" s="151">
        <v>23</v>
      </c>
      <c r="K873" s="151">
        <v>163</v>
      </c>
      <c r="L873" s="151">
        <v>2350</v>
      </c>
      <c r="M873" s="151">
        <v>382948</v>
      </c>
      <c r="N873" s="151">
        <v>8</v>
      </c>
      <c r="O873" s="151">
        <v>192</v>
      </c>
      <c r="P873" s="151">
        <v>2350</v>
      </c>
      <c r="Q873" s="151">
        <v>452375</v>
      </c>
      <c r="R873" s="151">
        <v>58</v>
      </c>
      <c r="S873" s="151">
        <v>235</v>
      </c>
      <c r="T873" s="151">
        <v>2288</v>
      </c>
      <c r="U873" s="151">
        <v>530374</v>
      </c>
      <c r="V873" s="151">
        <v>17</v>
      </c>
      <c r="W873" s="151">
        <v>256</v>
      </c>
      <c r="X873" s="151">
        <v>2300</v>
      </c>
      <c r="Y873" s="151">
        <v>588800</v>
      </c>
      <c r="Z873" s="151">
        <v>1</v>
      </c>
      <c r="AA873" s="151">
        <v>286</v>
      </c>
      <c r="AB873" s="151">
        <v>2100</v>
      </c>
      <c r="AC873" s="151">
        <v>600600</v>
      </c>
      <c r="AD873" s="151"/>
      <c r="AE873" s="151"/>
      <c r="AF873" s="151"/>
      <c r="AG873" s="151"/>
      <c r="AH873" s="151"/>
      <c r="AI873" s="151"/>
      <c r="AJ873" s="151"/>
      <c r="AK873" s="151"/>
      <c r="AL873" s="151"/>
      <c r="AM873" s="151"/>
      <c r="AN873" s="151"/>
      <c r="AO873" s="151"/>
    </row>
    <row r="874" spans="1:41" x14ac:dyDescent="0.2">
      <c r="A874" s="83">
        <v>37532</v>
      </c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154"/>
      <c r="W874" s="154"/>
      <c r="X874" s="154"/>
      <c r="Y874" s="154"/>
      <c r="Z874" s="154"/>
      <c r="AA874" s="154"/>
      <c r="AB874" s="154"/>
      <c r="AC874" s="154"/>
      <c r="AD874" s="154"/>
      <c r="AE874" s="154"/>
      <c r="AF874" s="154"/>
      <c r="AG874" s="154"/>
      <c r="AH874" s="154"/>
      <c r="AI874" s="154"/>
      <c r="AJ874" s="154"/>
      <c r="AK874" s="154"/>
      <c r="AL874" s="154"/>
      <c r="AM874" s="154"/>
      <c r="AN874" s="154"/>
      <c r="AO874" s="154"/>
    </row>
    <row r="875" spans="1:41" x14ac:dyDescent="0.2">
      <c r="A875" s="83">
        <v>37533</v>
      </c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154"/>
      <c r="W875" s="154"/>
      <c r="X875" s="154"/>
      <c r="Y875" s="154"/>
      <c r="Z875" s="154"/>
      <c r="AA875" s="154"/>
      <c r="AB875" s="154"/>
      <c r="AC875" s="154"/>
      <c r="AD875" s="154"/>
      <c r="AE875" s="154"/>
      <c r="AF875" s="154"/>
      <c r="AG875" s="154"/>
      <c r="AH875" s="154"/>
      <c r="AI875" s="154"/>
      <c r="AJ875" s="154"/>
      <c r="AK875" s="154"/>
      <c r="AL875" s="154"/>
      <c r="AM875" s="154"/>
      <c r="AN875" s="154"/>
      <c r="AO875" s="154"/>
    </row>
    <row r="876" spans="1:41" x14ac:dyDescent="0.2">
      <c r="A876" s="83">
        <v>37537</v>
      </c>
      <c r="B876" s="151"/>
      <c r="C876" s="151"/>
      <c r="D876" s="151"/>
      <c r="E876" s="151"/>
      <c r="F876" s="151"/>
      <c r="G876" s="151"/>
      <c r="H876" s="151"/>
      <c r="I876" s="151"/>
      <c r="J876" s="151">
        <v>44</v>
      </c>
      <c r="K876" s="151">
        <v>170</v>
      </c>
      <c r="L876" s="151">
        <v>2500</v>
      </c>
      <c r="M876" s="151">
        <v>421598</v>
      </c>
      <c r="N876" s="151">
        <v>37</v>
      </c>
      <c r="O876" s="151">
        <v>198</v>
      </c>
      <c r="P876" s="151">
        <v>2350</v>
      </c>
      <c r="Q876" s="151">
        <v>463378</v>
      </c>
      <c r="R876" s="151">
        <v>60</v>
      </c>
      <c r="S876" s="151">
        <v>247</v>
      </c>
      <c r="T876" s="151">
        <v>2200</v>
      </c>
      <c r="U876" s="151">
        <v>542520</v>
      </c>
      <c r="V876" s="151">
        <v>31</v>
      </c>
      <c r="W876" s="151">
        <v>274</v>
      </c>
      <c r="X876" s="151">
        <v>2150</v>
      </c>
      <c r="Y876" s="151">
        <v>582887</v>
      </c>
      <c r="Z876" s="151">
        <v>59</v>
      </c>
      <c r="AA876" s="151">
        <v>304</v>
      </c>
      <c r="AB876" s="151">
        <v>2032</v>
      </c>
      <c r="AC876" s="151">
        <v>618200</v>
      </c>
      <c r="AD876" s="151">
        <v>9</v>
      </c>
      <c r="AE876" s="151">
        <v>326</v>
      </c>
      <c r="AF876" s="151">
        <v>1920</v>
      </c>
      <c r="AG876" s="151">
        <v>625920</v>
      </c>
      <c r="AH876" s="151">
        <v>8</v>
      </c>
      <c r="AI876" s="151">
        <v>367</v>
      </c>
      <c r="AJ876" s="151">
        <v>2060</v>
      </c>
      <c r="AK876" s="151">
        <v>756020</v>
      </c>
      <c r="AL876" s="151"/>
      <c r="AM876" s="151"/>
      <c r="AN876" s="151"/>
      <c r="AO876" s="151"/>
    </row>
    <row r="877" spans="1:41" x14ac:dyDescent="0.2">
      <c r="A877" s="156">
        <v>37539</v>
      </c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154"/>
      <c r="W877" s="154"/>
      <c r="X877" s="154"/>
      <c r="Y877" s="154"/>
      <c r="Z877" s="154"/>
      <c r="AA877" s="154"/>
      <c r="AB877" s="154"/>
      <c r="AC877" s="154"/>
      <c r="AD877" s="154"/>
      <c r="AE877" s="154"/>
      <c r="AF877" s="154"/>
      <c r="AG877" s="154"/>
      <c r="AH877" s="154"/>
      <c r="AI877" s="154"/>
      <c r="AJ877" s="154"/>
      <c r="AK877" s="154"/>
      <c r="AL877" s="154"/>
      <c r="AM877" s="154"/>
      <c r="AN877" s="154"/>
      <c r="AO877" s="154"/>
    </row>
    <row r="878" spans="1:41" x14ac:dyDescent="0.2">
      <c r="A878" s="156">
        <v>37540</v>
      </c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154"/>
      <c r="W878" s="154"/>
      <c r="X878" s="154"/>
      <c r="Y878" s="154"/>
      <c r="Z878" s="154"/>
      <c r="AA878" s="154"/>
      <c r="AB878" s="154"/>
      <c r="AC878" s="154"/>
      <c r="AD878" s="154"/>
      <c r="AE878" s="154"/>
      <c r="AF878" s="154"/>
      <c r="AG878" s="154"/>
      <c r="AH878" s="154"/>
      <c r="AI878" s="154"/>
      <c r="AJ878" s="154"/>
      <c r="AK878" s="154"/>
      <c r="AL878" s="154"/>
      <c r="AM878" s="154"/>
      <c r="AN878" s="154"/>
      <c r="AO878" s="154"/>
    </row>
    <row r="879" spans="1:41" x14ac:dyDescent="0.2">
      <c r="A879" s="83">
        <v>37544</v>
      </c>
      <c r="B879" s="151">
        <v>3</v>
      </c>
      <c r="C879" s="151">
        <v>127</v>
      </c>
      <c r="D879" s="151">
        <v>2750</v>
      </c>
      <c r="E879" s="151">
        <v>350167</v>
      </c>
      <c r="F879" s="151"/>
      <c r="G879" s="151"/>
      <c r="H879" s="151"/>
      <c r="I879" s="151"/>
      <c r="J879" s="151">
        <v>4</v>
      </c>
      <c r="K879" s="151">
        <v>176</v>
      </c>
      <c r="L879" s="151">
        <v>2500</v>
      </c>
      <c r="M879" s="151">
        <v>441250</v>
      </c>
      <c r="N879" s="151">
        <v>44</v>
      </c>
      <c r="O879" s="151">
        <v>181</v>
      </c>
      <c r="P879" s="151">
        <v>2500</v>
      </c>
      <c r="Q879" s="151">
        <v>485909</v>
      </c>
      <c r="R879" s="151">
        <v>26</v>
      </c>
      <c r="S879" s="151">
        <v>236</v>
      </c>
      <c r="T879" s="151">
        <v>2317</v>
      </c>
      <c r="U879" s="151">
        <v>560619</v>
      </c>
      <c r="V879" s="151">
        <v>21</v>
      </c>
      <c r="W879" s="151">
        <v>262</v>
      </c>
      <c r="X879" s="151">
        <v>2225</v>
      </c>
      <c r="Y879" s="151">
        <v>620350</v>
      </c>
      <c r="Z879" s="151">
        <v>24</v>
      </c>
      <c r="AA879" s="151">
        <v>303</v>
      </c>
      <c r="AB879" s="151">
        <v>2050</v>
      </c>
      <c r="AC879" s="151">
        <v>622771</v>
      </c>
      <c r="AD879" s="151">
        <v>26</v>
      </c>
      <c r="AE879" s="151">
        <v>332</v>
      </c>
      <c r="AF879" s="151">
        <v>2200</v>
      </c>
      <c r="AG879" s="151">
        <v>730400</v>
      </c>
      <c r="AH879" s="151">
        <v>12</v>
      </c>
      <c r="AI879" s="151">
        <v>387</v>
      </c>
      <c r="AJ879" s="151">
        <v>1840</v>
      </c>
      <c r="AK879" s="151">
        <v>712080</v>
      </c>
      <c r="AL879" s="151"/>
      <c r="AM879" s="151"/>
      <c r="AN879" s="151"/>
      <c r="AO879" s="151"/>
    </row>
    <row r="880" spans="1:41" x14ac:dyDescent="0.2">
      <c r="A880" s="83">
        <v>37546</v>
      </c>
      <c r="B880" s="154"/>
      <c r="C880" s="154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154"/>
      <c r="W880" s="154"/>
      <c r="X880" s="154"/>
      <c r="Y880" s="154"/>
      <c r="Z880" s="154"/>
      <c r="AA880" s="154"/>
      <c r="AB880" s="154"/>
      <c r="AC880" s="154"/>
      <c r="AD880" s="154"/>
      <c r="AE880" s="154"/>
      <c r="AF880" s="154"/>
      <c r="AG880" s="154"/>
      <c r="AH880" s="154"/>
      <c r="AI880" s="154"/>
      <c r="AJ880" s="154"/>
      <c r="AK880" s="154"/>
      <c r="AL880" s="154"/>
      <c r="AM880" s="154"/>
      <c r="AN880" s="154"/>
      <c r="AO880" s="154"/>
    </row>
    <row r="881" spans="1:41" x14ac:dyDescent="0.2">
      <c r="A881" s="83">
        <v>37547</v>
      </c>
      <c r="B881" s="151">
        <v>6</v>
      </c>
      <c r="C881" s="151">
        <v>91</v>
      </c>
      <c r="D881" s="151">
        <v>2950</v>
      </c>
      <c r="E881" s="151">
        <v>269433</v>
      </c>
      <c r="F881" s="151"/>
      <c r="G881" s="151"/>
      <c r="H881" s="151"/>
      <c r="I881" s="151"/>
      <c r="J881" s="151">
        <v>24</v>
      </c>
      <c r="K881" s="151">
        <v>171</v>
      </c>
      <c r="L881" s="151">
        <v>2500</v>
      </c>
      <c r="M881" s="151">
        <v>430588</v>
      </c>
      <c r="N881" s="151">
        <v>13</v>
      </c>
      <c r="O881" s="151">
        <v>201</v>
      </c>
      <c r="P881" s="151">
        <v>2425</v>
      </c>
      <c r="Q881" s="151">
        <v>491569</v>
      </c>
      <c r="R881" s="151">
        <v>25</v>
      </c>
      <c r="S881" s="151">
        <v>235</v>
      </c>
      <c r="T881" s="151">
        <v>2450</v>
      </c>
      <c r="U881" s="151">
        <v>576922</v>
      </c>
      <c r="V881" s="151">
        <v>9</v>
      </c>
      <c r="W881" s="151">
        <v>259</v>
      </c>
      <c r="X881" s="151">
        <v>1950</v>
      </c>
      <c r="Y881" s="151">
        <v>504833</v>
      </c>
      <c r="Z881" s="151">
        <v>10</v>
      </c>
      <c r="AA881" s="151">
        <v>283</v>
      </c>
      <c r="AB881" s="151">
        <v>2050</v>
      </c>
      <c r="AC881" s="151">
        <v>585833</v>
      </c>
      <c r="AD881" s="151"/>
      <c r="AE881" s="151"/>
      <c r="AF881" s="151"/>
      <c r="AG881" s="151"/>
      <c r="AH881" s="151">
        <v>2</v>
      </c>
      <c r="AI881" s="151">
        <v>369</v>
      </c>
      <c r="AJ881" s="151">
        <v>1850</v>
      </c>
      <c r="AK881" s="151">
        <v>682650</v>
      </c>
      <c r="AL881" s="151"/>
      <c r="AM881" s="151"/>
      <c r="AN881" s="151"/>
      <c r="AO881" s="151"/>
    </row>
    <row r="882" spans="1:41" x14ac:dyDescent="0.2">
      <c r="A882" s="83">
        <v>37551</v>
      </c>
      <c r="B882" s="151"/>
      <c r="C882" s="151"/>
      <c r="D882" s="151"/>
      <c r="E882" s="151"/>
      <c r="F882" s="151"/>
      <c r="G882" s="151"/>
      <c r="H882" s="151"/>
      <c r="I882" s="151"/>
      <c r="J882" s="151">
        <v>36</v>
      </c>
      <c r="K882" s="151">
        <v>168</v>
      </c>
      <c r="L882" s="151">
        <v>2512</v>
      </c>
      <c r="M882" s="151">
        <v>418433</v>
      </c>
      <c r="N882" s="151">
        <v>32</v>
      </c>
      <c r="O882" s="151">
        <v>191</v>
      </c>
      <c r="P882" s="151">
        <v>2200</v>
      </c>
      <c r="Q882" s="151">
        <v>451544</v>
      </c>
      <c r="R882" s="151"/>
      <c r="S882" s="151"/>
      <c r="T882" s="151"/>
      <c r="U882" s="151"/>
      <c r="V882" s="151">
        <v>21</v>
      </c>
      <c r="W882" s="151">
        <v>262</v>
      </c>
      <c r="X882" s="151">
        <v>2075</v>
      </c>
      <c r="Y882" s="151">
        <v>540200</v>
      </c>
      <c r="Z882" s="151">
        <v>23</v>
      </c>
      <c r="AA882" s="151">
        <v>290</v>
      </c>
      <c r="AB882" s="151">
        <v>1983</v>
      </c>
      <c r="AC882" s="151">
        <v>577248</v>
      </c>
      <c r="AD882" s="151">
        <v>11</v>
      </c>
      <c r="AE882" s="151">
        <v>339</v>
      </c>
      <c r="AF882" s="151">
        <v>1900</v>
      </c>
      <c r="AG882" s="151">
        <v>658918</v>
      </c>
      <c r="AH882" s="151"/>
      <c r="AI882" s="151"/>
      <c r="AJ882" s="151"/>
      <c r="AK882" s="151"/>
      <c r="AL882" s="151"/>
      <c r="AM882" s="151"/>
      <c r="AN882" s="151"/>
      <c r="AO882" s="151"/>
    </row>
    <row r="883" spans="1:41" x14ac:dyDescent="0.2">
      <c r="A883" s="83">
        <v>37553</v>
      </c>
      <c r="B883" s="154"/>
      <c r="C883" s="154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154"/>
      <c r="W883" s="154"/>
      <c r="X883" s="154"/>
      <c r="Y883" s="154"/>
      <c r="Z883" s="154"/>
      <c r="AA883" s="154"/>
      <c r="AB883" s="154"/>
      <c r="AC883" s="154"/>
      <c r="AD883" s="154"/>
      <c r="AE883" s="154"/>
      <c r="AF883" s="154"/>
      <c r="AG883" s="154"/>
      <c r="AH883" s="154"/>
      <c r="AI883" s="154"/>
      <c r="AJ883" s="154"/>
      <c r="AK883" s="154"/>
      <c r="AL883" s="154"/>
      <c r="AM883" s="154"/>
      <c r="AN883" s="154"/>
      <c r="AO883" s="154"/>
    </row>
    <row r="884" spans="1:41" x14ac:dyDescent="0.2">
      <c r="A884" s="83">
        <v>37554</v>
      </c>
      <c r="B884" s="151">
        <v>2</v>
      </c>
      <c r="C884" s="151">
        <v>88</v>
      </c>
      <c r="D884" s="151">
        <v>2750</v>
      </c>
      <c r="E884" s="151">
        <v>242000</v>
      </c>
      <c r="F884" s="151"/>
      <c r="G884" s="151"/>
      <c r="H884" s="151"/>
      <c r="I884" s="151"/>
      <c r="J884" s="151">
        <v>33</v>
      </c>
      <c r="K884" s="151">
        <v>175</v>
      </c>
      <c r="L884" s="151">
        <v>2350</v>
      </c>
      <c r="M884" s="151">
        <v>415376</v>
      </c>
      <c r="N884" s="151">
        <v>55</v>
      </c>
      <c r="O884" s="151">
        <v>188</v>
      </c>
      <c r="P884" s="151">
        <v>2375</v>
      </c>
      <c r="Q884" s="151">
        <v>456098</v>
      </c>
      <c r="R884" s="151">
        <v>5</v>
      </c>
      <c r="S884" s="151">
        <v>232</v>
      </c>
      <c r="T884" s="151">
        <v>2325</v>
      </c>
      <c r="U884" s="151">
        <v>543880</v>
      </c>
      <c r="V884" s="151">
        <v>12</v>
      </c>
      <c r="W884" s="151">
        <v>274</v>
      </c>
      <c r="X884" s="151">
        <v>2500</v>
      </c>
      <c r="Y884" s="151">
        <v>684000</v>
      </c>
      <c r="Z884" s="151">
        <v>24</v>
      </c>
      <c r="AA884" s="151">
        <v>300</v>
      </c>
      <c r="AB884" s="151">
        <v>2100</v>
      </c>
      <c r="AC884" s="151">
        <v>629475</v>
      </c>
      <c r="AD884" s="151">
        <v>3</v>
      </c>
      <c r="AE884" s="151">
        <v>334</v>
      </c>
      <c r="AF884" s="151">
        <v>1900</v>
      </c>
      <c r="AG884" s="151">
        <v>634600</v>
      </c>
      <c r="AH884" s="151"/>
      <c r="AI884" s="151"/>
      <c r="AJ884" s="151"/>
      <c r="AK884" s="151"/>
      <c r="AL884" s="151"/>
      <c r="AM884" s="151"/>
      <c r="AN884" s="151"/>
      <c r="AO884" s="151"/>
    </row>
    <row r="885" spans="1:41" x14ac:dyDescent="0.2">
      <c r="A885" s="83">
        <v>37558</v>
      </c>
      <c r="B885" s="151"/>
      <c r="C885" s="151"/>
      <c r="D885" s="151"/>
      <c r="E885" s="151"/>
      <c r="F885" s="151"/>
      <c r="G885" s="151"/>
      <c r="H885" s="151"/>
      <c r="I885" s="151"/>
      <c r="J885" s="151">
        <v>38</v>
      </c>
      <c r="K885" s="151">
        <v>174</v>
      </c>
      <c r="L885" s="151">
        <v>2500</v>
      </c>
      <c r="M885" s="151">
        <v>435658</v>
      </c>
      <c r="N885" s="151">
        <v>6</v>
      </c>
      <c r="O885" s="151">
        <v>190</v>
      </c>
      <c r="P885" s="151">
        <v>2400</v>
      </c>
      <c r="Q885" s="151">
        <v>455200</v>
      </c>
      <c r="R885" s="151">
        <v>34</v>
      </c>
      <c r="S885" s="151">
        <v>244</v>
      </c>
      <c r="T885" s="151">
        <v>2225</v>
      </c>
      <c r="U885" s="151">
        <v>547717</v>
      </c>
      <c r="V885" s="151">
        <v>26</v>
      </c>
      <c r="W885" s="151">
        <v>278</v>
      </c>
      <c r="X885" s="151">
        <v>2225</v>
      </c>
      <c r="Y885" s="151">
        <v>613553</v>
      </c>
      <c r="Z885" s="151">
        <v>11</v>
      </c>
      <c r="AA885" s="151">
        <v>308</v>
      </c>
      <c r="AB885" s="151">
        <v>2100</v>
      </c>
      <c r="AC885" s="151">
        <v>646275</v>
      </c>
      <c r="AD885" s="151">
        <v>6</v>
      </c>
      <c r="AE885" s="151">
        <v>322</v>
      </c>
      <c r="AF885" s="151">
        <v>2050</v>
      </c>
      <c r="AG885" s="151">
        <v>660100</v>
      </c>
      <c r="AH885" s="151">
        <v>1</v>
      </c>
      <c r="AI885" s="151">
        <v>408</v>
      </c>
      <c r="AJ885" s="151">
        <v>1800</v>
      </c>
      <c r="AK885" s="151">
        <v>734400</v>
      </c>
      <c r="AL885" s="151"/>
      <c r="AM885" s="151"/>
      <c r="AN885" s="151"/>
      <c r="AO885" s="151"/>
    </row>
    <row r="886" spans="1:41" x14ac:dyDescent="0.2">
      <c r="A886" s="83">
        <v>37560</v>
      </c>
      <c r="B886" s="154"/>
      <c r="C886" s="154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154"/>
      <c r="W886" s="154"/>
      <c r="X886" s="154"/>
      <c r="Y886" s="154"/>
      <c r="Z886" s="154"/>
      <c r="AA886" s="154"/>
      <c r="AB886" s="154"/>
      <c r="AC886" s="154"/>
      <c r="AD886" s="154"/>
      <c r="AE886" s="154"/>
      <c r="AF886" s="154"/>
      <c r="AG886" s="154"/>
      <c r="AH886" s="154"/>
      <c r="AI886" s="154"/>
      <c r="AJ886" s="154"/>
      <c r="AK886" s="154"/>
      <c r="AL886" s="154"/>
      <c r="AM886" s="154"/>
      <c r="AN886" s="154"/>
      <c r="AO886" s="154"/>
    </row>
    <row r="887" spans="1:41" x14ac:dyDescent="0.2">
      <c r="A887" s="83"/>
      <c r="B887" s="154"/>
      <c r="C887" s="154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154"/>
      <c r="W887" s="154"/>
      <c r="X887" s="154"/>
      <c r="Y887" s="154"/>
      <c r="Z887" s="154"/>
      <c r="AA887" s="154"/>
      <c r="AB887" s="154"/>
      <c r="AC887" s="154"/>
      <c r="AD887" s="154"/>
      <c r="AE887" s="154"/>
      <c r="AF887" s="154"/>
      <c r="AG887" s="154"/>
      <c r="AH887" s="154"/>
      <c r="AI887" s="154"/>
      <c r="AJ887" s="154"/>
      <c r="AK887" s="154"/>
      <c r="AL887" s="154"/>
      <c r="AM887" s="154"/>
      <c r="AN887" s="154"/>
      <c r="AO887" s="154"/>
    </row>
    <row r="888" spans="1:41" x14ac:dyDescent="0.2">
      <c r="A888" s="83">
        <v>37561</v>
      </c>
      <c r="B888" s="151"/>
      <c r="C888" s="151"/>
      <c r="D888" s="151"/>
      <c r="E888" s="151"/>
      <c r="F888" s="151">
        <v>1</v>
      </c>
      <c r="G888" s="151">
        <v>144</v>
      </c>
      <c r="H888" s="151">
        <v>2700</v>
      </c>
      <c r="I888" s="151">
        <v>388800</v>
      </c>
      <c r="J888" s="151">
        <v>7</v>
      </c>
      <c r="K888" s="151">
        <v>154</v>
      </c>
      <c r="L888" s="151">
        <v>2600</v>
      </c>
      <c r="M888" s="151">
        <v>412114</v>
      </c>
      <c r="N888" s="151">
        <v>51</v>
      </c>
      <c r="O888" s="151">
        <v>198</v>
      </c>
      <c r="P888" s="151">
        <v>2480</v>
      </c>
      <c r="Q888" s="151">
        <v>500457</v>
      </c>
      <c r="R888" s="151">
        <v>46</v>
      </c>
      <c r="S888" s="151">
        <v>243</v>
      </c>
      <c r="T888" s="151">
        <v>2412</v>
      </c>
      <c r="U888" s="151">
        <v>607757</v>
      </c>
      <c r="V888" s="151">
        <v>7</v>
      </c>
      <c r="W888" s="151">
        <v>262</v>
      </c>
      <c r="X888" s="151">
        <v>2125</v>
      </c>
      <c r="Y888" s="151">
        <v>558529</v>
      </c>
      <c r="Z888" s="151">
        <v>42</v>
      </c>
      <c r="AA888" s="151">
        <v>312</v>
      </c>
      <c r="AB888" s="151">
        <v>2100</v>
      </c>
      <c r="AC888" s="151">
        <v>666338</v>
      </c>
      <c r="AD888" s="151">
        <v>2</v>
      </c>
      <c r="AE888" s="151">
        <v>332</v>
      </c>
      <c r="AF888" s="151">
        <v>2050</v>
      </c>
      <c r="AG888" s="151">
        <v>680600</v>
      </c>
      <c r="AH888" s="151">
        <v>16</v>
      </c>
      <c r="AI888" s="151">
        <v>424</v>
      </c>
      <c r="AJ888" s="151">
        <v>2000</v>
      </c>
      <c r="AK888" s="151">
        <v>848000</v>
      </c>
      <c r="AL888" s="151"/>
      <c r="AM888" s="151"/>
      <c r="AN888" s="151"/>
      <c r="AO888" s="151"/>
    </row>
    <row r="889" spans="1:41" x14ac:dyDescent="0.2">
      <c r="A889" s="83">
        <v>37565</v>
      </c>
      <c r="B889" s="151">
        <v>4</v>
      </c>
      <c r="C889" s="151">
        <v>128</v>
      </c>
      <c r="D889" s="151">
        <v>2750</v>
      </c>
      <c r="E889" s="151">
        <v>353375</v>
      </c>
      <c r="F889" s="151">
        <v>12</v>
      </c>
      <c r="G889" s="151">
        <v>142</v>
      </c>
      <c r="H889" s="151">
        <v>2550</v>
      </c>
      <c r="I889" s="151">
        <v>364300</v>
      </c>
      <c r="J889" s="151">
        <v>51</v>
      </c>
      <c r="K889" s="151">
        <v>162</v>
      </c>
      <c r="L889" s="151">
        <v>2617</v>
      </c>
      <c r="M889" s="151">
        <v>440602</v>
      </c>
      <c r="N889" s="151">
        <v>20</v>
      </c>
      <c r="O889" s="151">
        <v>198</v>
      </c>
      <c r="P889" s="151">
        <v>2450</v>
      </c>
      <c r="Q889" s="151">
        <v>483500</v>
      </c>
      <c r="R889" s="151">
        <v>56</v>
      </c>
      <c r="S889" s="151">
        <v>237</v>
      </c>
      <c r="T889" s="151">
        <v>2460</v>
      </c>
      <c r="U889" s="151">
        <v>578204</v>
      </c>
      <c r="V889" s="151">
        <v>82</v>
      </c>
      <c r="W889" s="151">
        <v>267</v>
      </c>
      <c r="X889" s="151">
        <v>2340</v>
      </c>
      <c r="Y889" s="151">
        <v>624343</v>
      </c>
      <c r="Z889" s="151">
        <v>19</v>
      </c>
      <c r="AA889" s="151">
        <v>281</v>
      </c>
      <c r="AB889" s="151">
        <v>2450</v>
      </c>
      <c r="AC889" s="151">
        <v>688450</v>
      </c>
      <c r="AD889" s="151"/>
      <c r="AE889" s="151"/>
      <c r="AF889" s="151"/>
      <c r="AG889" s="151"/>
      <c r="AH889" s="151">
        <v>3</v>
      </c>
      <c r="AI889" s="151">
        <v>365</v>
      </c>
      <c r="AJ889" s="151">
        <v>1750</v>
      </c>
      <c r="AK889" s="151">
        <v>638167</v>
      </c>
      <c r="AL889" s="151"/>
      <c r="AM889" s="151"/>
      <c r="AN889" s="151"/>
      <c r="AO889" s="151"/>
    </row>
    <row r="890" spans="1:41" x14ac:dyDescent="0.2">
      <c r="A890" s="83">
        <v>37567</v>
      </c>
      <c r="B890" s="154"/>
      <c r="C890" s="154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154"/>
      <c r="W890" s="154"/>
      <c r="X890" s="154"/>
      <c r="Y890" s="154"/>
      <c r="Z890" s="154"/>
      <c r="AA890" s="154"/>
      <c r="AB890" s="154"/>
      <c r="AC890" s="154"/>
      <c r="AD890" s="154"/>
      <c r="AE890" s="154"/>
      <c r="AF890" s="154"/>
      <c r="AG890" s="154"/>
      <c r="AH890" s="154"/>
      <c r="AI890" s="154"/>
      <c r="AJ890" s="154"/>
      <c r="AK890" s="154"/>
      <c r="AL890" s="154"/>
      <c r="AM890" s="154"/>
      <c r="AN890" s="154"/>
      <c r="AO890" s="154"/>
    </row>
    <row r="891" spans="1:41" x14ac:dyDescent="0.2">
      <c r="A891" s="83">
        <v>37568</v>
      </c>
      <c r="B891" s="151"/>
      <c r="C891" s="151"/>
      <c r="D891" s="151"/>
      <c r="E891" s="151"/>
      <c r="F891" s="151">
        <v>1</v>
      </c>
      <c r="G891" s="151">
        <v>142</v>
      </c>
      <c r="H891" s="151">
        <v>2750</v>
      </c>
      <c r="I891" s="151">
        <v>390500</v>
      </c>
      <c r="J891" s="151">
        <v>17</v>
      </c>
      <c r="K891" s="151">
        <v>164</v>
      </c>
      <c r="L891" s="151">
        <v>2640</v>
      </c>
      <c r="M891" s="151">
        <v>432106</v>
      </c>
      <c r="N891" s="151">
        <v>18</v>
      </c>
      <c r="O891" s="151">
        <v>198</v>
      </c>
      <c r="P891" s="151">
        <v>2375</v>
      </c>
      <c r="Q891" s="151">
        <v>478444</v>
      </c>
      <c r="R891" s="151">
        <v>19</v>
      </c>
      <c r="S891" s="151">
        <v>224</v>
      </c>
      <c r="T891" s="151">
        <v>2500</v>
      </c>
      <c r="U891" s="151">
        <v>558750</v>
      </c>
      <c r="V891" s="151">
        <v>32</v>
      </c>
      <c r="W891" s="151">
        <v>261</v>
      </c>
      <c r="X891" s="151">
        <v>2117</v>
      </c>
      <c r="Y891" s="151">
        <v>553034</v>
      </c>
      <c r="Z891" s="151">
        <v>35</v>
      </c>
      <c r="AA891" s="151">
        <v>299</v>
      </c>
      <c r="AB891" s="151">
        <v>2112</v>
      </c>
      <c r="AC891" s="151">
        <v>645130</v>
      </c>
      <c r="AD891" s="151">
        <v>16</v>
      </c>
      <c r="AE891" s="151">
        <v>333</v>
      </c>
      <c r="AF891" s="151">
        <v>2250</v>
      </c>
      <c r="AG891" s="151">
        <v>748500</v>
      </c>
      <c r="AH891" s="151">
        <v>2</v>
      </c>
      <c r="AI891" s="151">
        <v>416</v>
      </c>
      <c r="AJ891" s="151">
        <v>1950</v>
      </c>
      <c r="AK891" s="151">
        <v>811200</v>
      </c>
      <c r="AL891" s="151"/>
      <c r="AM891" s="151"/>
      <c r="AN891" s="151"/>
      <c r="AO891" s="151"/>
    </row>
    <row r="892" spans="1:41" x14ac:dyDescent="0.2">
      <c r="A892" s="83">
        <v>37572</v>
      </c>
      <c r="B892" s="151"/>
      <c r="C892" s="151"/>
      <c r="D892" s="151"/>
      <c r="E892" s="151"/>
      <c r="F892" s="151">
        <v>14</v>
      </c>
      <c r="G892" s="151">
        <v>139</v>
      </c>
      <c r="H892" s="151">
        <v>2633</v>
      </c>
      <c r="I892" s="151">
        <v>367814</v>
      </c>
      <c r="J892" s="151">
        <v>56</v>
      </c>
      <c r="K892" s="151">
        <v>173</v>
      </c>
      <c r="L892" s="151">
        <v>2700</v>
      </c>
      <c r="M892" s="151">
        <v>472871</v>
      </c>
      <c r="N892" s="151">
        <v>19</v>
      </c>
      <c r="O892" s="151">
        <v>207</v>
      </c>
      <c r="P892" s="151">
        <v>2367</v>
      </c>
      <c r="Q892" s="151">
        <v>503584</v>
      </c>
      <c r="R892" s="151">
        <v>38</v>
      </c>
      <c r="S892" s="151">
        <v>230</v>
      </c>
      <c r="T892" s="151">
        <v>2425</v>
      </c>
      <c r="U892" s="151">
        <v>539529</v>
      </c>
      <c r="V892" s="151">
        <v>35</v>
      </c>
      <c r="W892" s="151">
        <v>268</v>
      </c>
      <c r="X892" s="151">
        <v>2350</v>
      </c>
      <c r="Y892" s="151">
        <v>659037</v>
      </c>
      <c r="Z892" s="151">
        <v>70</v>
      </c>
      <c r="AA892" s="151">
        <v>300</v>
      </c>
      <c r="AB892" s="151">
        <v>2250</v>
      </c>
      <c r="AC892" s="151">
        <v>705893</v>
      </c>
      <c r="AD892" s="151">
        <v>4</v>
      </c>
      <c r="AE892" s="151">
        <v>358</v>
      </c>
      <c r="AF892" s="151">
        <v>1800</v>
      </c>
      <c r="AG892" s="151">
        <v>643500</v>
      </c>
      <c r="AH892" s="151">
        <v>16</v>
      </c>
      <c r="AI892" s="151">
        <v>360</v>
      </c>
      <c r="AJ892" s="151">
        <v>1900</v>
      </c>
      <c r="AK892" s="151">
        <v>710186</v>
      </c>
      <c r="AL892" s="151"/>
      <c r="AM892" s="151"/>
      <c r="AN892" s="151"/>
      <c r="AO892" s="151"/>
    </row>
    <row r="893" spans="1:41" x14ac:dyDescent="0.2">
      <c r="A893" s="83">
        <v>37574</v>
      </c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154"/>
      <c r="W893" s="154"/>
      <c r="X893" s="154"/>
      <c r="Y893" s="154"/>
      <c r="Z893" s="154"/>
      <c r="AA893" s="154"/>
      <c r="AB893" s="154"/>
      <c r="AC893" s="154"/>
      <c r="AD893" s="154"/>
      <c r="AE893" s="154"/>
      <c r="AF893" s="154"/>
      <c r="AG893" s="154"/>
      <c r="AH893" s="154"/>
      <c r="AI893" s="154"/>
      <c r="AJ893" s="154"/>
      <c r="AK893" s="154"/>
      <c r="AL893" s="154"/>
      <c r="AM893" s="154"/>
      <c r="AN893" s="154"/>
      <c r="AO893" s="154"/>
    </row>
    <row r="894" spans="1:41" x14ac:dyDescent="0.2">
      <c r="A894" s="83">
        <v>37575</v>
      </c>
      <c r="B894" s="151"/>
      <c r="C894" s="151"/>
      <c r="D894" s="151"/>
      <c r="E894" s="151"/>
      <c r="F894" s="151">
        <v>3</v>
      </c>
      <c r="G894" s="151">
        <v>133</v>
      </c>
      <c r="H894" s="151">
        <v>2800</v>
      </c>
      <c r="I894" s="151">
        <v>371467</v>
      </c>
      <c r="J894" s="151">
        <v>17</v>
      </c>
      <c r="K894" s="151">
        <v>161</v>
      </c>
      <c r="L894" s="151">
        <v>2425</v>
      </c>
      <c r="M894" s="151">
        <v>406035</v>
      </c>
      <c r="N894" s="151">
        <v>38</v>
      </c>
      <c r="O894" s="151">
        <v>197</v>
      </c>
      <c r="P894" s="151">
        <v>2400</v>
      </c>
      <c r="Q894" s="151">
        <v>476747</v>
      </c>
      <c r="R894" s="151">
        <v>21</v>
      </c>
      <c r="S894" s="151">
        <v>235</v>
      </c>
      <c r="T894" s="151">
        <v>2280</v>
      </c>
      <c r="U894" s="151">
        <v>534186</v>
      </c>
      <c r="V894" s="151">
        <v>24</v>
      </c>
      <c r="W894" s="151">
        <v>268</v>
      </c>
      <c r="X894" s="151">
        <v>2200</v>
      </c>
      <c r="Y894" s="151">
        <v>589857</v>
      </c>
      <c r="Z894" s="151">
        <v>30</v>
      </c>
      <c r="AA894" s="151">
        <v>304</v>
      </c>
      <c r="AB894" s="151">
        <v>2133</v>
      </c>
      <c r="AC894" s="151">
        <v>689783</v>
      </c>
      <c r="AD894" s="151">
        <v>18</v>
      </c>
      <c r="AE894" s="151">
        <v>335</v>
      </c>
      <c r="AF894" s="151">
        <v>2325</v>
      </c>
      <c r="AG894" s="151">
        <v>780240</v>
      </c>
      <c r="AH894" s="151">
        <v>13</v>
      </c>
      <c r="AI894" s="151">
        <v>362</v>
      </c>
      <c r="AJ894" s="151">
        <v>2000</v>
      </c>
      <c r="AK894" s="151">
        <v>724000</v>
      </c>
      <c r="AL894" s="151"/>
      <c r="AM894" s="151"/>
      <c r="AN894" s="151"/>
      <c r="AO894" s="151"/>
    </row>
    <row r="895" spans="1:41" x14ac:dyDescent="0.2">
      <c r="A895" s="83">
        <v>37579</v>
      </c>
      <c r="B895" s="151">
        <v>1</v>
      </c>
      <c r="C895" s="151">
        <v>100</v>
      </c>
      <c r="D895" s="151">
        <v>2600</v>
      </c>
      <c r="E895" s="151">
        <v>260000</v>
      </c>
      <c r="F895" s="151">
        <v>7</v>
      </c>
      <c r="G895" s="151">
        <v>143</v>
      </c>
      <c r="H895" s="151">
        <v>2700</v>
      </c>
      <c r="I895" s="151">
        <v>385714</v>
      </c>
      <c r="J895" s="151">
        <v>11</v>
      </c>
      <c r="K895" s="151">
        <v>158</v>
      </c>
      <c r="L895" s="151">
        <v>2625</v>
      </c>
      <c r="M895" s="151">
        <v>416055</v>
      </c>
      <c r="N895" s="151">
        <v>67</v>
      </c>
      <c r="O895" s="151">
        <v>197</v>
      </c>
      <c r="P895" s="151">
        <v>2380</v>
      </c>
      <c r="Q895" s="151">
        <v>487127</v>
      </c>
      <c r="R895" s="151"/>
      <c r="S895" s="151"/>
      <c r="T895" s="151"/>
      <c r="U895" s="151"/>
      <c r="V895" s="151">
        <v>61</v>
      </c>
      <c r="W895" s="151">
        <v>263</v>
      </c>
      <c r="X895" s="151">
        <v>2200</v>
      </c>
      <c r="Y895" s="151">
        <v>579260</v>
      </c>
      <c r="Z895" s="151"/>
      <c r="AA895" s="151"/>
      <c r="AB895" s="151"/>
      <c r="AC895" s="151"/>
      <c r="AD895" s="151"/>
      <c r="AE895" s="151"/>
      <c r="AF895" s="151"/>
      <c r="AG895" s="151"/>
      <c r="AH895" s="151"/>
      <c r="AI895" s="151"/>
      <c r="AJ895" s="151"/>
      <c r="AK895" s="151"/>
      <c r="AL895" s="151"/>
      <c r="AM895" s="151"/>
      <c r="AN895" s="151"/>
      <c r="AO895" s="151"/>
    </row>
    <row r="896" spans="1:41" x14ac:dyDescent="0.2">
      <c r="A896" s="156">
        <v>37581</v>
      </c>
      <c r="B896" s="154">
        <v>5</v>
      </c>
      <c r="C896" s="154">
        <v>127</v>
      </c>
      <c r="D896" s="154">
        <v>2571</v>
      </c>
      <c r="E896" s="154">
        <v>326000</v>
      </c>
      <c r="F896" s="154">
        <v>66</v>
      </c>
      <c r="G896" s="154">
        <v>162</v>
      </c>
      <c r="H896" s="154">
        <v>2593</v>
      </c>
      <c r="I896" s="154">
        <v>420754</v>
      </c>
      <c r="J896" s="154">
        <v>18</v>
      </c>
      <c r="K896" s="154">
        <v>196</v>
      </c>
      <c r="L896" s="154">
        <v>2558</v>
      </c>
      <c r="M896" s="154">
        <v>502804</v>
      </c>
      <c r="N896" s="154">
        <v>95</v>
      </c>
      <c r="O896" s="154">
        <v>222</v>
      </c>
      <c r="P896" s="154">
        <v>2359</v>
      </c>
      <c r="Q896" s="154">
        <v>524798</v>
      </c>
      <c r="R896" s="154">
        <v>163</v>
      </c>
      <c r="S896" s="154">
        <v>257</v>
      </c>
      <c r="T896" s="154">
        <v>2274</v>
      </c>
      <c r="U896" s="154">
        <v>584070</v>
      </c>
      <c r="V896" s="154">
        <v>164</v>
      </c>
      <c r="W896" s="154">
        <v>293</v>
      </c>
      <c r="X896" s="154">
        <v>1990</v>
      </c>
      <c r="Y896" s="154">
        <v>583070</v>
      </c>
      <c r="Z896" s="154">
        <v>35</v>
      </c>
      <c r="AA896" s="154">
        <v>320</v>
      </c>
      <c r="AB896" s="154">
        <v>2037</v>
      </c>
      <c r="AC896" s="154">
        <v>652645</v>
      </c>
      <c r="AD896" s="154">
        <v>2</v>
      </c>
      <c r="AE896" s="154">
        <v>362</v>
      </c>
      <c r="AF896" s="154">
        <v>1909</v>
      </c>
      <c r="AG896" s="154">
        <v>691020</v>
      </c>
      <c r="AH896" s="154">
        <v>3</v>
      </c>
      <c r="AI896" s="154">
        <v>406</v>
      </c>
      <c r="AJ896" s="154">
        <v>1880</v>
      </c>
      <c r="AK896" s="154">
        <v>747040</v>
      </c>
      <c r="AL896" s="154"/>
      <c r="AM896" s="154"/>
      <c r="AN896" s="154"/>
      <c r="AO896" s="154"/>
    </row>
    <row r="897" spans="1:41" x14ac:dyDescent="0.2">
      <c r="A897" s="83">
        <v>37582</v>
      </c>
      <c r="B897" s="151"/>
      <c r="C897" s="151"/>
      <c r="D897" s="151"/>
      <c r="E897" s="151"/>
      <c r="F897" s="151">
        <v>27</v>
      </c>
      <c r="G897" s="151">
        <v>147</v>
      </c>
      <c r="H897" s="151">
        <v>2583</v>
      </c>
      <c r="I897" s="151">
        <v>373352</v>
      </c>
      <c r="J897" s="151"/>
      <c r="K897" s="151"/>
      <c r="L897" s="151"/>
      <c r="M897" s="151"/>
      <c r="N897" s="151">
        <v>43</v>
      </c>
      <c r="O897" s="151">
        <v>207</v>
      </c>
      <c r="P897" s="151">
        <v>2500</v>
      </c>
      <c r="Q897" s="151">
        <v>518333</v>
      </c>
      <c r="R897" s="151">
        <v>17</v>
      </c>
      <c r="S897" s="151">
        <v>235</v>
      </c>
      <c r="T897" s="151">
        <v>2350</v>
      </c>
      <c r="U897" s="151">
        <v>552069</v>
      </c>
      <c r="V897" s="151">
        <v>8</v>
      </c>
      <c r="W897" s="151">
        <v>265</v>
      </c>
      <c r="X897" s="151">
        <v>2100</v>
      </c>
      <c r="Y897" s="151">
        <v>555800</v>
      </c>
      <c r="Z897" s="151"/>
      <c r="AA897" s="151"/>
      <c r="AB897" s="151"/>
      <c r="AC897" s="151"/>
      <c r="AD897" s="151">
        <v>1</v>
      </c>
      <c r="AE897" s="151">
        <v>330</v>
      </c>
      <c r="AF897" s="151">
        <v>2100</v>
      </c>
      <c r="AG897" s="151">
        <v>693000</v>
      </c>
      <c r="AH897" s="151">
        <v>1</v>
      </c>
      <c r="AI897" s="151">
        <v>378</v>
      </c>
      <c r="AJ897" s="151">
        <v>1850</v>
      </c>
      <c r="AK897" s="151">
        <v>699300</v>
      </c>
      <c r="AL897" s="151"/>
      <c r="AM897" s="151"/>
      <c r="AN897" s="151"/>
      <c r="AO897" s="151"/>
    </row>
    <row r="898" spans="1:41" x14ac:dyDescent="0.2">
      <c r="A898" s="83">
        <v>37586</v>
      </c>
      <c r="B898" s="151"/>
      <c r="C898" s="151"/>
      <c r="D898" s="151"/>
      <c r="E898" s="151"/>
      <c r="F898" s="151">
        <v>10</v>
      </c>
      <c r="G898" s="151">
        <v>148</v>
      </c>
      <c r="H898" s="151">
        <v>2625</v>
      </c>
      <c r="I898" s="151">
        <v>386770</v>
      </c>
      <c r="J898" s="151">
        <v>18</v>
      </c>
      <c r="K898" s="151">
        <v>172</v>
      </c>
      <c r="L898" s="151">
        <v>2475</v>
      </c>
      <c r="M898" s="151">
        <v>424583</v>
      </c>
      <c r="N898" s="151"/>
      <c r="O898" s="151"/>
      <c r="P898" s="151"/>
      <c r="Q898" s="151"/>
      <c r="R898" s="151">
        <v>37</v>
      </c>
      <c r="S898" s="151">
        <v>226</v>
      </c>
      <c r="T898" s="151">
        <v>2417</v>
      </c>
      <c r="U898" s="151">
        <v>546208</v>
      </c>
      <c r="V898" s="151">
        <v>21</v>
      </c>
      <c r="W898" s="151">
        <v>264</v>
      </c>
      <c r="X898" s="151">
        <v>2100</v>
      </c>
      <c r="Y898" s="151">
        <v>583814</v>
      </c>
      <c r="Z898" s="151">
        <v>7</v>
      </c>
      <c r="AA898" s="151">
        <v>313</v>
      </c>
      <c r="AB898" s="151">
        <v>2200</v>
      </c>
      <c r="AC898" s="151">
        <v>689543</v>
      </c>
      <c r="AD898" s="151"/>
      <c r="AE898" s="151"/>
      <c r="AF898" s="151"/>
      <c r="AG898" s="151"/>
      <c r="AH898" s="151">
        <v>7</v>
      </c>
      <c r="AI898" s="151">
        <v>387</v>
      </c>
      <c r="AJ898" s="151">
        <v>1900</v>
      </c>
      <c r="AK898" s="151">
        <v>734667</v>
      </c>
      <c r="AL898" s="151"/>
      <c r="AM898" s="151"/>
      <c r="AN898" s="151"/>
      <c r="AO898" s="151"/>
    </row>
    <row r="899" spans="1:41" x14ac:dyDescent="0.2">
      <c r="A899" s="156">
        <v>37588</v>
      </c>
      <c r="B899" s="154">
        <v>54</v>
      </c>
      <c r="C899" s="154">
        <v>128</v>
      </c>
      <c r="D899" s="154">
        <v>2568</v>
      </c>
      <c r="E899" s="154">
        <v>328326</v>
      </c>
      <c r="F899" s="154">
        <v>131</v>
      </c>
      <c r="G899" s="154">
        <v>156</v>
      </c>
      <c r="H899" s="154">
        <v>2603</v>
      </c>
      <c r="I899" s="154">
        <v>405035</v>
      </c>
      <c r="J899" s="154">
        <v>78</v>
      </c>
      <c r="K899" s="154">
        <v>185</v>
      </c>
      <c r="L899" s="154">
        <v>2417</v>
      </c>
      <c r="M899" s="154">
        <v>446232</v>
      </c>
      <c r="N899" s="154">
        <v>173</v>
      </c>
      <c r="O899" s="154">
        <v>218</v>
      </c>
      <c r="P899" s="154">
        <v>2392</v>
      </c>
      <c r="Q899" s="154">
        <v>520925</v>
      </c>
      <c r="R899" s="154">
        <v>196</v>
      </c>
      <c r="S899" s="154">
        <v>257</v>
      </c>
      <c r="T899" s="154">
        <v>2126</v>
      </c>
      <c r="U899" s="154">
        <v>545171</v>
      </c>
      <c r="V899" s="154">
        <v>82</v>
      </c>
      <c r="W899" s="154">
        <v>299</v>
      </c>
      <c r="X899" s="154">
        <v>1850</v>
      </c>
      <c r="Y899" s="154">
        <v>553150</v>
      </c>
      <c r="Z899" s="154">
        <v>31</v>
      </c>
      <c r="AA899" s="154">
        <v>324</v>
      </c>
      <c r="AB899" s="154">
        <v>1944</v>
      </c>
      <c r="AC899" s="154">
        <v>629508</v>
      </c>
      <c r="AD899" s="154">
        <v>15</v>
      </c>
      <c r="AE899" s="154">
        <v>353</v>
      </c>
      <c r="AF899" s="154">
        <v>1827</v>
      </c>
      <c r="AG899" s="154">
        <v>644276</v>
      </c>
      <c r="AH899" s="154">
        <v>33</v>
      </c>
      <c r="AI899" s="154">
        <v>382</v>
      </c>
      <c r="AJ899" s="154">
        <v>1844</v>
      </c>
      <c r="AK899" s="154">
        <v>704178</v>
      </c>
      <c r="AL899" s="154"/>
      <c r="AM899" s="154"/>
      <c r="AN899" s="154"/>
      <c r="AO899" s="154"/>
    </row>
    <row r="900" spans="1:41" x14ac:dyDescent="0.2">
      <c r="A900" s="83">
        <v>37589</v>
      </c>
      <c r="B900" s="151"/>
      <c r="C900" s="151"/>
      <c r="D900" s="151"/>
      <c r="E900" s="151"/>
      <c r="F900" s="151">
        <v>7</v>
      </c>
      <c r="G900" s="151">
        <v>147</v>
      </c>
      <c r="H900" s="151">
        <v>2500</v>
      </c>
      <c r="I900" s="151">
        <v>367143</v>
      </c>
      <c r="J900" s="151">
        <v>16</v>
      </c>
      <c r="K900" s="151">
        <v>167</v>
      </c>
      <c r="L900" s="151">
        <v>2567</v>
      </c>
      <c r="M900" s="151">
        <v>426856</v>
      </c>
      <c r="N900" s="151">
        <v>20</v>
      </c>
      <c r="O900" s="151">
        <v>186</v>
      </c>
      <c r="P900" s="151">
        <v>2325</v>
      </c>
      <c r="Q900" s="151">
        <v>449405</v>
      </c>
      <c r="R900" s="151">
        <v>24</v>
      </c>
      <c r="S900" s="151">
        <v>236</v>
      </c>
      <c r="T900" s="151">
        <v>2283</v>
      </c>
      <c r="U900" s="151">
        <v>531996</v>
      </c>
      <c r="V900" s="151">
        <v>15</v>
      </c>
      <c r="W900" s="151">
        <v>268</v>
      </c>
      <c r="X900" s="151">
        <v>2100</v>
      </c>
      <c r="Y900" s="151">
        <v>596783</v>
      </c>
      <c r="Z900" s="151">
        <v>9</v>
      </c>
      <c r="AA900" s="151">
        <v>306</v>
      </c>
      <c r="AB900" s="151">
        <v>2000</v>
      </c>
      <c r="AC900" s="151">
        <v>612000</v>
      </c>
      <c r="AD900" s="151">
        <v>1</v>
      </c>
      <c r="AE900" s="151">
        <v>340</v>
      </c>
      <c r="AF900" s="151">
        <v>2000</v>
      </c>
      <c r="AG900" s="151">
        <v>680000</v>
      </c>
      <c r="AH900" s="151">
        <v>7</v>
      </c>
      <c r="AI900" s="151">
        <v>391</v>
      </c>
      <c r="AJ900" s="151">
        <v>1880</v>
      </c>
      <c r="AK900" s="151">
        <v>744693</v>
      </c>
      <c r="AL900" s="151"/>
      <c r="AM900" s="151"/>
      <c r="AN900" s="151"/>
      <c r="AO900" s="151"/>
    </row>
    <row r="901" spans="1:41" x14ac:dyDescent="0.2">
      <c r="A901" s="83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  <c r="AC901" s="151"/>
      <c r="AD901" s="151"/>
      <c r="AE901" s="151"/>
      <c r="AF901" s="151"/>
      <c r="AG901" s="151"/>
      <c r="AH901" s="151"/>
      <c r="AI901" s="151"/>
      <c r="AJ901" s="151"/>
      <c r="AK901" s="151"/>
      <c r="AL901" s="151"/>
      <c r="AM901" s="151"/>
      <c r="AN901" s="151"/>
      <c r="AO901" s="151"/>
    </row>
    <row r="902" spans="1:41" x14ac:dyDescent="0.2">
      <c r="A902" s="83">
        <v>37593</v>
      </c>
      <c r="B902" s="151">
        <v>4</v>
      </c>
      <c r="C902" s="151">
        <v>106</v>
      </c>
      <c r="D902" s="151">
        <v>2500</v>
      </c>
      <c r="E902" s="151">
        <v>265000</v>
      </c>
      <c r="F902" s="151">
        <v>1</v>
      </c>
      <c r="G902" s="151">
        <v>134</v>
      </c>
      <c r="H902" s="151">
        <v>2200</v>
      </c>
      <c r="I902" s="151">
        <v>294800</v>
      </c>
      <c r="J902" s="151">
        <v>23</v>
      </c>
      <c r="K902" s="151">
        <v>166</v>
      </c>
      <c r="L902" s="151">
        <v>2550</v>
      </c>
      <c r="M902" s="151">
        <v>421548</v>
      </c>
      <c r="N902" s="151">
        <v>46</v>
      </c>
      <c r="O902" s="151">
        <v>206</v>
      </c>
      <c r="P902" s="151">
        <v>2350</v>
      </c>
      <c r="Q902" s="151">
        <v>481391</v>
      </c>
      <c r="R902" s="151">
        <v>25</v>
      </c>
      <c r="S902" s="151">
        <v>228</v>
      </c>
      <c r="T902" s="151">
        <v>2350</v>
      </c>
      <c r="U902" s="151">
        <v>521432</v>
      </c>
      <c r="V902" s="151">
        <v>30</v>
      </c>
      <c r="W902" s="151">
        <v>260</v>
      </c>
      <c r="X902" s="151">
        <v>2112</v>
      </c>
      <c r="Y902" s="151">
        <v>549943</v>
      </c>
      <c r="Z902" s="151">
        <v>9</v>
      </c>
      <c r="AA902" s="151">
        <v>296</v>
      </c>
      <c r="AB902" s="151">
        <v>2025</v>
      </c>
      <c r="AC902" s="151">
        <v>594778</v>
      </c>
      <c r="AD902" s="151"/>
      <c r="AE902" s="151"/>
      <c r="AF902" s="151"/>
      <c r="AG902" s="151"/>
      <c r="AH902" s="151"/>
      <c r="AI902" s="151"/>
      <c r="AJ902" s="151"/>
      <c r="AK902" s="151"/>
      <c r="AL902" s="151"/>
      <c r="AM902" s="151"/>
      <c r="AN902" s="151"/>
      <c r="AO902" s="151"/>
    </row>
    <row r="903" spans="1:41" x14ac:dyDescent="0.2">
      <c r="A903" s="156">
        <v>37595</v>
      </c>
      <c r="B903" s="154"/>
      <c r="C903" s="154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154"/>
      <c r="W903" s="154"/>
      <c r="X903" s="154"/>
      <c r="Y903" s="154"/>
      <c r="Z903" s="154"/>
      <c r="AA903" s="154"/>
      <c r="AB903" s="154"/>
      <c r="AC903" s="154"/>
      <c r="AD903" s="154"/>
      <c r="AE903" s="154"/>
      <c r="AF903" s="154"/>
      <c r="AG903" s="154"/>
      <c r="AH903" s="154"/>
      <c r="AI903" s="154"/>
      <c r="AJ903" s="154"/>
      <c r="AK903" s="154"/>
      <c r="AL903" s="154"/>
      <c r="AM903" s="154"/>
      <c r="AN903" s="154"/>
      <c r="AO903" s="154"/>
    </row>
    <row r="904" spans="1:41" x14ac:dyDescent="0.2">
      <c r="A904" s="156">
        <v>37596</v>
      </c>
      <c r="B904" s="154"/>
      <c r="C904" s="154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154"/>
      <c r="W904" s="154"/>
      <c r="X904" s="154"/>
      <c r="Y904" s="154"/>
      <c r="Z904" s="154"/>
      <c r="AA904" s="154"/>
      <c r="AB904" s="154"/>
      <c r="AC904" s="154"/>
      <c r="AD904" s="154"/>
      <c r="AE904" s="154"/>
      <c r="AF904" s="154"/>
      <c r="AG904" s="154"/>
      <c r="AH904" s="154"/>
      <c r="AI904" s="154"/>
      <c r="AJ904" s="154"/>
      <c r="AK904" s="154"/>
      <c r="AL904" s="154"/>
      <c r="AM904" s="154"/>
      <c r="AN904" s="154"/>
      <c r="AO904" s="154"/>
    </row>
    <row r="905" spans="1:41" x14ac:dyDescent="0.2">
      <c r="A905" s="83">
        <v>37600</v>
      </c>
      <c r="B905" s="151">
        <v>14</v>
      </c>
      <c r="C905" s="151">
        <v>118</v>
      </c>
      <c r="D905" s="151">
        <v>2333</v>
      </c>
      <c r="E905" s="151">
        <v>280914</v>
      </c>
      <c r="F905" s="151"/>
      <c r="G905" s="151"/>
      <c r="H905" s="151"/>
      <c r="I905" s="151"/>
      <c r="J905" s="151">
        <v>24</v>
      </c>
      <c r="K905" s="151">
        <v>173</v>
      </c>
      <c r="L905" s="151">
        <v>2225</v>
      </c>
      <c r="M905" s="151">
        <v>383358</v>
      </c>
      <c r="N905" s="151"/>
      <c r="O905" s="151"/>
      <c r="P905" s="151"/>
      <c r="Q905" s="151"/>
      <c r="R905" s="151">
        <v>52</v>
      </c>
      <c r="S905" s="151">
        <v>246</v>
      </c>
      <c r="T905" s="151">
        <v>2200</v>
      </c>
      <c r="U905" s="151">
        <v>545873</v>
      </c>
      <c r="V905" s="151">
        <v>24</v>
      </c>
      <c r="W905" s="151">
        <v>266</v>
      </c>
      <c r="X905" s="151">
        <v>2125</v>
      </c>
      <c r="Y905" s="151">
        <v>579979</v>
      </c>
      <c r="Z905" s="151">
        <v>2</v>
      </c>
      <c r="AA905" s="151">
        <v>281</v>
      </c>
      <c r="AB905" s="151">
        <v>2150</v>
      </c>
      <c r="AC905" s="151">
        <v>604150</v>
      </c>
      <c r="AD905" s="151"/>
      <c r="AE905" s="151"/>
      <c r="AF905" s="151"/>
      <c r="AG905" s="151"/>
      <c r="AH905" s="151">
        <v>2</v>
      </c>
      <c r="AI905" s="151">
        <v>378</v>
      </c>
      <c r="AJ905" s="151">
        <v>1900</v>
      </c>
      <c r="AK905" s="151">
        <v>718200</v>
      </c>
      <c r="AL905" s="151"/>
      <c r="AM905" s="151"/>
      <c r="AN905" s="151"/>
      <c r="AO905" s="151"/>
    </row>
    <row r="906" spans="1:41" x14ac:dyDescent="0.2">
      <c r="A906" s="83">
        <v>37602</v>
      </c>
      <c r="B906" s="154"/>
      <c r="C906" s="154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154"/>
      <c r="W906" s="154"/>
      <c r="X906" s="154"/>
      <c r="Y906" s="154"/>
      <c r="Z906" s="154"/>
      <c r="AA906" s="154"/>
      <c r="AB906" s="154"/>
      <c r="AC906" s="154"/>
      <c r="AD906" s="154"/>
      <c r="AE906" s="154"/>
      <c r="AF906" s="154"/>
      <c r="AG906" s="154"/>
      <c r="AH906" s="154"/>
      <c r="AI906" s="154"/>
      <c r="AJ906" s="154"/>
      <c r="AK906" s="154"/>
      <c r="AL906" s="154"/>
      <c r="AM906" s="154"/>
      <c r="AN906" s="154"/>
      <c r="AO906" s="154"/>
    </row>
    <row r="907" spans="1:41" x14ac:dyDescent="0.2">
      <c r="A907" s="83">
        <v>37603</v>
      </c>
      <c r="B907" s="154"/>
      <c r="C907" s="154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154"/>
      <c r="W907" s="154"/>
      <c r="X907" s="154"/>
      <c r="Y907" s="154"/>
      <c r="Z907" s="154"/>
      <c r="AA907" s="154"/>
      <c r="AB907" s="154"/>
      <c r="AC907" s="154"/>
      <c r="AD907" s="154"/>
      <c r="AE907" s="154"/>
      <c r="AF907" s="154"/>
      <c r="AG907" s="154"/>
      <c r="AH907" s="154"/>
      <c r="AI907" s="154"/>
      <c r="AJ907" s="154"/>
      <c r="AK907" s="154"/>
      <c r="AL907" s="154"/>
      <c r="AM907" s="154"/>
      <c r="AN907" s="154"/>
      <c r="AO907" s="154"/>
    </row>
    <row r="908" spans="1:41" x14ac:dyDescent="0.2">
      <c r="A908" s="83">
        <v>37607</v>
      </c>
      <c r="B908" s="151">
        <v>3</v>
      </c>
      <c r="C908" s="151">
        <v>116</v>
      </c>
      <c r="D908" s="151">
        <v>2625</v>
      </c>
      <c r="E908" s="151">
        <v>305700</v>
      </c>
      <c r="F908" s="151"/>
      <c r="G908" s="151"/>
      <c r="H908" s="151"/>
      <c r="I908" s="151"/>
      <c r="J908" s="151">
        <v>6</v>
      </c>
      <c r="K908" s="151">
        <v>167</v>
      </c>
      <c r="L908" s="151">
        <v>2600</v>
      </c>
      <c r="M908" s="151">
        <v>429033</v>
      </c>
      <c r="N908" s="151">
        <v>111</v>
      </c>
      <c r="O908" s="151">
        <v>199</v>
      </c>
      <c r="P908" s="151">
        <v>2372</v>
      </c>
      <c r="Q908" s="151">
        <v>477738</v>
      </c>
      <c r="R908" s="151">
        <v>42</v>
      </c>
      <c r="S908" s="151">
        <v>232</v>
      </c>
      <c r="T908" s="151">
        <v>2138</v>
      </c>
      <c r="U908" s="151">
        <v>505431</v>
      </c>
      <c r="V908" s="151">
        <v>16</v>
      </c>
      <c r="W908" s="151">
        <v>250</v>
      </c>
      <c r="X908" s="151">
        <v>2200</v>
      </c>
      <c r="Y908" s="151">
        <v>551100</v>
      </c>
      <c r="Z908" s="151">
        <v>6</v>
      </c>
      <c r="AA908" s="151">
        <v>300</v>
      </c>
      <c r="AB908" s="151">
        <v>2000</v>
      </c>
      <c r="AC908" s="151">
        <v>610933</v>
      </c>
      <c r="AD908" s="151">
        <v>21</v>
      </c>
      <c r="AE908" s="151">
        <v>342</v>
      </c>
      <c r="AF908" s="151">
        <v>1962</v>
      </c>
      <c r="AG908" s="151">
        <v>676933</v>
      </c>
      <c r="AH908" s="151">
        <v>16</v>
      </c>
      <c r="AI908" s="151">
        <v>363</v>
      </c>
      <c r="AJ908" s="151">
        <v>2100</v>
      </c>
      <c r="AK908" s="151">
        <v>763280</v>
      </c>
      <c r="AL908" s="151"/>
      <c r="AM908" s="151"/>
      <c r="AN908" s="151"/>
      <c r="AO908" s="151"/>
    </row>
    <row r="909" spans="1:41" x14ac:dyDescent="0.2">
      <c r="A909" s="83">
        <v>37609</v>
      </c>
      <c r="B909" s="154"/>
      <c r="C909" s="154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154"/>
      <c r="W909" s="154"/>
      <c r="X909" s="154"/>
      <c r="Y909" s="154"/>
      <c r="Z909" s="154"/>
      <c r="AA909" s="154"/>
      <c r="AB909" s="154"/>
      <c r="AC909" s="154"/>
      <c r="AD909" s="154"/>
      <c r="AE909" s="154"/>
      <c r="AF909" s="154"/>
      <c r="AG909" s="154"/>
      <c r="AH909" s="154"/>
      <c r="AI909" s="154"/>
      <c r="AJ909" s="154"/>
      <c r="AK909" s="154"/>
      <c r="AL909" s="154"/>
      <c r="AM909" s="154"/>
      <c r="AN909" s="154"/>
      <c r="AO909" s="154"/>
    </row>
    <row r="910" spans="1:41" x14ac:dyDescent="0.2">
      <c r="A910" s="83">
        <v>37610</v>
      </c>
      <c r="B910" s="154"/>
      <c r="C910" s="154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154"/>
      <c r="W910" s="154"/>
      <c r="X910" s="154"/>
      <c r="Y910" s="154"/>
      <c r="Z910" s="154"/>
      <c r="AA910" s="154"/>
      <c r="AB910" s="154"/>
      <c r="AC910" s="154"/>
      <c r="AD910" s="154"/>
      <c r="AE910" s="154"/>
      <c r="AF910" s="154"/>
      <c r="AG910" s="154"/>
      <c r="AH910" s="154"/>
      <c r="AI910" s="154"/>
      <c r="AJ910" s="154"/>
      <c r="AK910" s="154"/>
      <c r="AL910" s="154"/>
      <c r="AM910" s="154"/>
      <c r="AN910" s="154"/>
      <c r="AO910" s="154"/>
    </row>
    <row r="911" spans="1:41" x14ac:dyDescent="0.2">
      <c r="A911" s="83">
        <v>37614</v>
      </c>
      <c r="B911" s="154"/>
      <c r="C911" s="154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154"/>
      <c r="W911" s="154"/>
      <c r="X911" s="154"/>
      <c r="Y911" s="154"/>
      <c r="Z911" s="154"/>
      <c r="AA911" s="154"/>
      <c r="AB911" s="154"/>
      <c r="AC911" s="154"/>
      <c r="AD911" s="154"/>
      <c r="AE911" s="154"/>
      <c r="AF911" s="154"/>
      <c r="AG911" s="154"/>
      <c r="AH911" s="154"/>
      <c r="AI911" s="154"/>
      <c r="AJ911" s="154"/>
      <c r="AK911" s="154"/>
      <c r="AL911" s="154"/>
      <c r="AM911" s="154"/>
      <c r="AN911" s="154"/>
      <c r="AO911" s="154"/>
    </row>
    <row r="912" spans="1:41" x14ac:dyDescent="0.2">
      <c r="A912" s="83">
        <v>37616</v>
      </c>
      <c r="B912" s="154"/>
      <c r="C912" s="154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154"/>
      <c r="W912" s="154"/>
      <c r="X912" s="154"/>
      <c r="Y912" s="154"/>
      <c r="Z912" s="154"/>
      <c r="AA912" s="154"/>
      <c r="AB912" s="154"/>
      <c r="AC912" s="154"/>
      <c r="AD912" s="154"/>
      <c r="AE912" s="154"/>
      <c r="AF912" s="154"/>
      <c r="AG912" s="154"/>
      <c r="AH912" s="154"/>
      <c r="AI912" s="154"/>
      <c r="AJ912" s="154"/>
      <c r="AK912" s="154"/>
      <c r="AL912" s="154"/>
      <c r="AM912" s="154"/>
      <c r="AN912" s="154"/>
      <c r="AO912" s="154"/>
    </row>
    <row r="913" spans="1:41" x14ac:dyDescent="0.2">
      <c r="A913" s="83">
        <v>37617</v>
      </c>
      <c r="B913" s="154"/>
      <c r="C913" s="154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154"/>
      <c r="W913" s="154"/>
      <c r="X913" s="154"/>
      <c r="Y913" s="154"/>
      <c r="Z913" s="154"/>
      <c r="AA913" s="154"/>
      <c r="AB913" s="154"/>
      <c r="AC913" s="154"/>
      <c r="AD913" s="154"/>
      <c r="AE913" s="154"/>
      <c r="AF913" s="154"/>
      <c r="AG913" s="154"/>
      <c r="AH913" s="154"/>
      <c r="AI913" s="154"/>
      <c r="AJ913" s="154"/>
      <c r="AK913" s="154"/>
      <c r="AL913" s="154"/>
      <c r="AM913" s="154"/>
      <c r="AN913" s="154"/>
      <c r="AO913" s="154"/>
    </row>
    <row r="914" spans="1:41" x14ac:dyDescent="0.2">
      <c r="A914" s="83">
        <v>37621</v>
      </c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154"/>
      <c r="W914" s="154"/>
      <c r="X914" s="154"/>
      <c r="Y914" s="154"/>
      <c r="Z914" s="154"/>
      <c r="AA914" s="154"/>
      <c r="AB914" s="154"/>
      <c r="AC914" s="154"/>
      <c r="AD914" s="154"/>
      <c r="AE914" s="154"/>
      <c r="AF914" s="154"/>
      <c r="AG914" s="154"/>
      <c r="AH914" s="154"/>
      <c r="AI914" s="154"/>
      <c r="AJ914" s="154"/>
      <c r="AK914" s="154"/>
      <c r="AL914" s="154"/>
      <c r="AM914" s="154"/>
      <c r="AN914" s="154"/>
      <c r="AO914" s="154"/>
    </row>
    <row r="915" spans="1:41" x14ac:dyDescent="0.2">
      <c r="A915" s="147"/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154"/>
      <c r="W915" s="154"/>
      <c r="X915" s="154"/>
      <c r="Y915" s="154"/>
      <c r="Z915" s="154"/>
      <c r="AA915" s="154"/>
      <c r="AB915" s="154"/>
      <c r="AC915" s="154"/>
      <c r="AD915" s="154"/>
      <c r="AE915" s="154"/>
      <c r="AF915" s="154"/>
      <c r="AG915" s="154"/>
      <c r="AH915" s="154"/>
      <c r="AI915" s="154"/>
      <c r="AJ915" s="154"/>
      <c r="AK915" s="154"/>
      <c r="AL915" s="154"/>
      <c r="AM915" s="154"/>
      <c r="AN915" s="154"/>
      <c r="AO915" s="154"/>
    </row>
    <row r="916" spans="1:41" x14ac:dyDescent="0.2">
      <c r="A916" s="83">
        <v>37623</v>
      </c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154"/>
      <c r="W916" s="154"/>
      <c r="X916" s="154"/>
      <c r="Y916" s="154"/>
      <c r="Z916" s="154"/>
      <c r="AA916" s="154"/>
      <c r="AB916" s="154"/>
      <c r="AC916" s="154"/>
      <c r="AD916" s="154"/>
      <c r="AE916" s="154"/>
      <c r="AF916" s="154"/>
      <c r="AG916" s="154"/>
      <c r="AH916" s="154"/>
      <c r="AI916" s="154"/>
      <c r="AJ916" s="154"/>
      <c r="AK916" s="154"/>
      <c r="AL916" s="154"/>
      <c r="AM916" s="154"/>
      <c r="AN916" s="154"/>
      <c r="AO916" s="154"/>
    </row>
    <row r="917" spans="1:41" x14ac:dyDescent="0.2">
      <c r="A917" s="83">
        <v>37624</v>
      </c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  <c r="AC917" s="151"/>
      <c r="AD917" s="151"/>
      <c r="AE917" s="151"/>
      <c r="AF917" s="151"/>
      <c r="AG917" s="151"/>
      <c r="AH917" s="151"/>
      <c r="AI917" s="151"/>
      <c r="AJ917" s="151"/>
      <c r="AK917" s="151"/>
      <c r="AL917" s="151"/>
      <c r="AM917" s="151"/>
      <c r="AN917" s="151"/>
      <c r="AO917" s="151"/>
    </row>
    <row r="918" spans="1:41" x14ac:dyDescent="0.2">
      <c r="A918" s="83">
        <v>37628</v>
      </c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  <c r="AC918" s="151"/>
      <c r="AD918" s="151"/>
      <c r="AE918" s="151"/>
      <c r="AF918" s="151"/>
      <c r="AG918" s="151"/>
      <c r="AH918" s="151"/>
      <c r="AI918" s="151"/>
      <c r="AJ918" s="151"/>
      <c r="AK918" s="151"/>
      <c r="AL918" s="151"/>
      <c r="AM918" s="151"/>
      <c r="AN918" s="151"/>
      <c r="AO918" s="151"/>
    </row>
    <row r="919" spans="1:41" x14ac:dyDescent="0.2">
      <c r="A919" s="83">
        <v>37630</v>
      </c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154"/>
      <c r="W919" s="154"/>
      <c r="X919" s="154"/>
      <c r="Y919" s="154"/>
      <c r="Z919" s="154"/>
      <c r="AA919" s="154"/>
      <c r="AB919" s="154"/>
      <c r="AC919" s="154"/>
      <c r="AD919" s="154"/>
      <c r="AE919" s="154"/>
      <c r="AF919" s="154"/>
      <c r="AG919" s="154"/>
      <c r="AH919" s="154"/>
      <c r="AI919" s="154"/>
      <c r="AJ919" s="154"/>
      <c r="AK919" s="154"/>
      <c r="AL919" s="154"/>
      <c r="AM919" s="154"/>
      <c r="AN919" s="154"/>
      <c r="AO919" s="154"/>
    </row>
    <row r="920" spans="1:41" x14ac:dyDescent="0.2">
      <c r="A920" s="83">
        <v>37631</v>
      </c>
      <c r="B920" s="151">
        <v>17</v>
      </c>
      <c r="C920" s="151">
        <v>102</v>
      </c>
      <c r="D920" s="151">
        <v>2600</v>
      </c>
      <c r="E920" s="151">
        <v>271647</v>
      </c>
      <c r="F920" s="151"/>
      <c r="G920" s="151"/>
      <c r="H920" s="151"/>
      <c r="I920" s="151"/>
      <c r="J920" s="151"/>
      <c r="K920" s="151"/>
      <c r="L920" s="151"/>
      <c r="M920" s="151"/>
      <c r="N920" s="151">
        <v>67</v>
      </c>
      <c r="O920" s="151">
        <v>205</v>
      </c>
      <c r="P920" s="151">
        <v>2292</v>
      </c>
      <c r="Q920" s="151">
        <v>466784</v>
      </c>
      <c r="R920" s="151">
        <v>7</v>
      </c>
      <c r="S920" s="151">
        <v>203</v>
      </c>
      <c r="T920" s="151">
        <v>2175</v>
      </c>
      <c r="U920" s="151">
        <v>503386</v>
      </c>
      <c r="V920" s="151">
        <v>36</v>
      </c>
      <c r="W920" s="151">
        <v>271</v>
      </c>
      <c r="X920" s="151">
        <v>2117</v>
      </c>
      <c r="Y920" s="151">
        <v>583000</v>
      </c>
      <c r="Z920" s="151">
        <v>3</v>
      </c>
      <c r="AA920" s="151">
        <v>319</v>
      </c>
      <c r="AB920" s="151">
        <v>1900</v>
      </c>
      <c r="AC920" s="151">
        <v>605467</v>
      </c>
      <c r="AD920" s="151"/>
      <c r="AE920" s="151"/>
      <c r="AF920" s="151"/>
      <c r="AG920" s="151"/>
      <c r="AH920" s="151"/>
      <c r="AI920" s="151"/>
      <c r="AJ920" s="151"/>
      <c r="AK920" s="151"/>
      <c r="AL920" s="151"/>
      <c r="AM920" s="151"/>
      <c r="AN920" s="151"/>
      <c r="AO920" s="151"/>
    </row>
    <row r="921" spans="1:41" x14ac:dyDescent="0.2">
      <c r="A921" s="83">
        <v>37635</v>
      </c>
      <c r="B921" s="151">
        <v>25</v>
      </c>
      <c r="C921" s="151">
        <v>126</v>
      </c>
      <c r="D921" s="151">
        <v>2600</v>
      </c>
      <c r="E921" s="151">
        <v>326768</v>
      </c>
      <c r="F921" s="151"/>
      <c r="G921" s="151"/>
      <c r="H921" s="151"/>
      <c r="I921" s="151"/>
      <c r="J921" s="160">
        <v>35</v>
      </c>
      <c r="K921" s="160">
        <v>169</v>
      </c>
      <c r="L921" s="151">
        <v>2351</v>
      </c>
      <c r="M921" s="151">
        <v>402109</v>
      </c>
      <c r="N921" s="151">
        <v>69</v>
      </c>
      <c r="O921" s="151">
        <v>198</v>
      </c>
      <c r="P921" s="151">
        <v>2200</v>
      </c>
      <c r="Q921" s="151">
        <v>456436</v>
      </c>
      <c r="R921" s="151">
        <v>17</v>
      </c>
      <c r="S921" s="151">
        <v>225</v>
      </c>
      <c r="T921" s="151">
        <v>2033</v>
      </c>
      <c r="U921" s="151">
        <v>476482</v>
      </c>
      <c r="V921" s="151">
        <v>35</v>
      </c>
      <c r="W921" s="151">
        <v>262</v>
      </c>
      <c r="X921" s="151">
        <v>2167</v>
      </c>
      <c r="Y921" s="151">
        <v>567886</v>
      </c>
      <c r="Z921" s="151">
        <v>23</v>
      </c>
      <c r="AA921" s="151">
        <v>301</v>
      </c>
      <c r="AB921" s="151">
        <v>2200</v>
      </c>
      <c r="AC921" s="151">
        <v>670957</v>
      </c>
      <c r="AD921" s="151">
        <v>14</v>
      </c>
      <c r="AE921" s="151">
        <v>348</v>
      </c>
      <c r="AF921" s="151">
        <v>2300</v>
      </c>
      <c r="AG921" s="151">
        <v>749743</v>
      </c>
      <c r="AH921" s="151">
        <v>16</v>
      </c>
      <c r="AI921" s="151">
        <v>375</v>
      </c>
      <c r="AJ921" s="151">
        <v>1870</v>
      </c>
      <c r="AK921" s="151">
        <v>678863</v>
      </c>
      <c r="AL921" s="151"/>
      <c r="AM921" s="151"/>
      <c r="AN921" s="151"/>
      <c r="AO921" s="151"/>
    </row>
    <row r="922" spans="1:41" x14ac:dyDescent="0.2">
      <c r="A922" s="156">
        <v>37637</v>
      </c>
      <c r="B922" s="154"/>
      <c r="C922" s="154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154"/>
      <c r="W922" s="154"/>
      <c r="X922" s="154"/>
      <c r="Y922" s="154"/>
      <c r="Z922" s="154"/>
      <c r="AA922" s="154"/>
      <c r="AB922" s="154"/>
      <c r="AC922" s="154"/>
      <c r="AD922" s="154"/>
      <c r="AE922" s="154"/>
      <c r="AF922" s="154"/>
      <c r="AG922" s="154"/>
      <c r="AH922" s="154"/>
      <c r="AI922" s="154"/>
      <c r="AJ922" s="154"/>
      <c r="AK922" s="154"/>
      <c r="AL922" s="154"/>
      <c r="AM922" s="154"/>
      <c r="AN922" s="154"/>
      <c r="AO922" s="154"/>
    </row>
    <row r="923" spans="1:41" x14ac:dyDescent="0.2">
      <c r="A923" s="83">
        <v>37638</v>
      </c>
      <c r="B923" s="151">
        <v>20</v>
      </c>
      <c r="C923" s="151">
        <v>119</v>
      </c>
      <c r="D923" s="151">
        <v>2750</v>
      </c>
      <c r="E923" s="151">
        <v>326425</v>
      </c>
      <c r="F923" s="151"/>
      <c r="G923" s="151"/>
      <c r="H923" s="151"/>
      <c r="I923" s="151"/>
      <c r="J923" s="151">
        <v>32</v>
      </c>
      <c r="K923" s="151">
        <v>193</v>
      </c>
      <c r="L923" s="151">
        <v>2300</v>
      </c>
      <c r="M923" s="151">
        <v>443750</v>
      </c>
      <c r="N923" s="151">
        <v>32</v>
      </c>
      <c r="O923" s="151">
        <v>193</v>
      </c>
      <c r="P923" s="151">
        <v>2300</v>
      </c>
      <c r="Q923" s="151">
        <v>443750</v>
      </c>
      <c r="R923" s="151">
        <v>6</v>
      </c>
      <c r="S923" s="151">
        <v>230</v>
      </c>
      <c r="T923" s="151">
        <v>2225</v>
      </c>
      <c r="U923" s="151">
        <v>509767</v>
      </c>
      <c r="V923" s="151">
        <v>23</v>
      </c>
      <c r="W923" s="151">
        <v>265</v>
      </c>
      <c r="X923" s="151">
        <v>2200</v>
      </c>
      <c r="Y923" s="151">
        <v>573087</v>
      </c>
      <c r="Z923" s="151">
        <v>23</v>
      </c>
      <c r="AA923" s="151">
        <v>299</v>
      </c>
      <c r="AB923" s="151">
        <v>2233</v>
      </c>
      <c r="AC923" s="151">
        <v>641374</v>
      </c>
      <c r="AD923" s="151"/>
      <c r="AE923" s="151"/>
      <c r="AF923" s="151"/>
      <c r="AG923" s="151"/>
      <c r="AH923" s="151"/>
      <c r="AI923" s="151"/>
      <c r="AJ923" s="151"/>
      <c r="AK923" s="151"/>
      <c r="AL923" s="151"/>
      <c r="AM923" s="151"/>
      <c r="AN923" s="151"/>
      <c r="AO923" s="151"/>
    </row>
    <row r="924" spans="1:41" ht="15.75" x14ac:dyDescent="0.25">
      <c r="A924" s="83">
        <v>37642</v>
      </c>
      <c r="B924" s="151">
        <v>7</v>
      </c>
      <c r="C924" s="151">
        <v>122</v>
      </c>
      <c r="D924" s="151">
        <v>2500</v>
      </c>
      <c r="E924" s="151">
        <v>313486</v>
      </c>
      <c r="F924" s="151">
        <v>31</v>
      </c>
      <c r="G924" s="151">
        <v>141</v>
      </c>
      <c r="H924" s="151">
        <v>2583</v>
      </c>
      <c r="I924" s="151">
        <v>367055</v>
      </c>
      <c r="J924" s="151">
        <v>31</v>
      </c>
      <c r="K924" s="151">
        <v>168</v>
      </c>
      <c r="L924" s="151">
        <v>2412</v>
      </c>
      <c r="M924" s="151">
        <v>410029</v>
      </c>
      <c r="N924" s="151">
        <v>7</v>
      </c>
      <c r="O924" s="151">
        <v>202</v>
      </c>
      <c r="P924" s="151">
        <v>2150</v>
      </c>
      <c r="Q924" s="151">
        <v>440433</v>
      </c>
      <c r="R924" s="151">
        <v>62</v>
      </c>
      <c r="S924" s="151">
        <v>226</v>
      </c>
      <c r="T924" s="151">
        <v>2250</v>
      </c>
      <c r="U924" s="151">
        <v>529295</v>
      </c>
      <c r="V924" s="151">
        <v>31</v>
      </c>
      <c r="W924" s="151">
        <v>264</v>
      </c>
      <c r="X924" s="151">
        <v>2050</v>
      </c>
      <c r="Y924" s="151">
        <v>533639</v>
      </c>
      <c r="Z924" s="151">
        <v>6</v>
      </c>
      <c r="AA924" s="151">
        <v>303</v>
      </c>
      <c r="AB924" s="151">
        <v>2450</v>
      </c>
      <c r="AC924" s="151">
        <v>743167</v>
      </c>
      <c r="AD924" s="151">
        <v>4</v>
      </c>
      <c r="AE924" s="151">
        <v>338</v>
      </c>
      <c r="AF924" s="151">
        <v>1950</v>
      </c>
      <c r="AG924" s="151">
        <v>659100</v>
      </c>
      <c r="AH924" s="151"/>
      <c r="AI924" s="151"/>
      <c r="AJ924" s="151"/>
      <c r="AK924" s="151"/>
      <c r="AL924" s="6">
        <v>1</v>
      </c>
      <c r="AM924" s="6">
        <v>414</v>
      </c>
      <c r="AN924" s="6">
        <v>1800</v>
      </c>
      <c r="AO924" s="6">
        <v>745200</v>
      </c>
    </row>
    <row r="925" spans="1:41" ht="15.75" x14ac:dyDescent="0.25">
      <c r="A925" s="156">
        <v>37644</v>
      </c>
      <c r="B925" s="154"/>
      <c r="C925" s="154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154"/>
      <c r="W925" s="154"/>
      <c r="X925" s="154"/>
      <c r="Y925" s="154"/>
      <c r="Z925" s="154"/>
      <c r="AA925" s="154"/>
      <c r="AB925" s="154"/>
      <c r="AC925" s="154"/>
      <c r="AD925" s="154"/>
      <c r="AE925" s="154"/>
      <c r="AF925" s="154"/>
      <c r="AG925" s="154"/>
      <c r="AH925" s="154"/>
      <c r="AI925" s="154"/>
      <c r="AJ925" s="154"/>
      <c r="AK925" s="154"/>
      <c r="AL925" s="6">
        <v>14</v>
      </c>
      <c r="AM925" s="6">
        <v>405</v>
      </c>
      <c r="AN925" s="6">
        <v>1780</v>
      </c>
      <c r="AO925" s="6">
        <v>721154</v>
      </c>
    </row>
    <row r="926" spans="1:41" x14ac:dyDescent="0.2">
      <c r="A926" s="83">
        <v>37645</v>
      </c>
      <c r="B926" s="151"/>
      <c r="C926" s="151"/>
      <c r="D926" s="151"/>
      <c r="E926" s="151"/>
      <c r="F926" s="151"/>
      <c r="G926" s="151"/>
      <c r="H926" s="151"/>
      <c r="I926" s="151"/>
      <c r="J926" s="151">
        <v>5</v>
      </c>
      <c r="K926" s="151">
        <v>173</v>
      </c>
      <c r="L926" s="151">
        <v>2300</v>
      </c>
      <c r="M926" s="151">
        <v>397440</v>
      </c>
      <c r="N926" s="151">
        <v>3</v>
      </c>
      <c r="O926" s="151">
        <v>180</v>
      </c>
      <c r="P926" s="151">
        <v>2250</v>
      </c>
      <c r="Q926" s="151">
        <v>405000</v>
      </c>
      <c r="R926" s="151">
        <v>25</v>
      </c>
      <c r="S926" s="151">
        <v>226</v>
      </c>
      <c r="T926" s="151">
        <v>2175</v>
      </c>
      <c r="U926" s="151">
        <v>501108</v>
      </c>
      <c r="V926" s="151">
        <v>6</v>
      </c>
      <c r="W926" s="151">
        <v>250</v>
      </c>
      <c r="X926" s="151">
        <v>2100</v>
      </c>
      <c r="Y926" s="151">
        <v>525000</v>
      </c>
      <c r="Z926" s="151">
        <v>10</v>
      </c>
      <c r="AA926" s="151">
        <v>307</v>
      </c>
      <c r="AB926" s="151">
        <v>2100</v>
      </c>
      <c r="AC926" s="151">
        <v>643332</v>
      </c>
      <c r="AD926" s="151">
        <v>10</v>
      </c>
      <c r="AE926" s="151">
        <v>349</v>
      </c>
      <c r="AF926" s="151">
        <v>1860</v>
      </c>
      <c r="AG926" s="151">
        <v>649140</v>
      </c>
      <c r="AH926" s="151">
        <v>6</v>
      </c>
      <c r="AI926" s="151">
        <v>368</v>
      </c>
      <c r="AJ926" s="151">
        <v>1980</v>
      </c>
      <c r="AK926" s="151">
        <v>727980</v>
      </c>
      <c r="AL926" s="151"/>
      <c r="AM926" s="151"/>
      <c r="AN926" s="151"/>
      <c r="AO926" s="151"/>
    </row>
    <row r="927" spans="1:41" x14ac:dyDescent="0.2">
      <c r="A927" s="83">
        <v>37649</v>
      </c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>
        <v>64</v>
      </c>
      <c r="O927" s="151">
        <v>195</v>
      </c>
      <c r="P927" s="151">
        <v>2325</v>
      </c>
      <c r="Q927" s="151">
        <v>446905</v>
      </c>
      <c r="R927" s="151">
        <v>10</v>
      </c>
      <c r="S927" s="151">
        <v>245</v>
      </c>
      <c r="T927" s="151">
        <v>2140</v>
      </c>
      <c r="U927" s="151">
        <v>524300</v>
      </c>
      <c r="V927" s="151">
        <v>13</v>
      </c>
      <c r="W927" s="151">
        <v>270</v>
      </c>
      <c r="X927" s="151">
        <v>2020</v>
      </c>
      <c r="Y927" s="151">
        <v>545711</v>
      </c>
      <c r="Z927" s="151">
        <v>44</v>
      </c>
      <c r="AA927" s="151">
        <v>287</v>
      </c>
      <c r="AB927" s="151">
        <v>2040</v>
      </c>
      <c r="AC927" s="151">
        <v>578940</v>
      </c>
      <c r="AD927" s="151">
        <v>18</v>
      </c>
      <c r="AE927" s="151">
        <v>327</v>
      </c>
      <c r="AF927" s="151">
        <v>1920</v>
      </c>
      <c r="AG927" s="151">
        <v>628053</v>
      </c>
      <c r="AH927" s="151"/>
      <c r="AI927" s="151"/>
      <c r="AJ927" s="151"/>
      <c r="AK927" s="151"/>
      <c r="AL927" s="151"/>
      <c r="AM927" s="151"/>
      <c r="AN927" s="151"/>
      <c r="AO927" s="151"/>
    </row>
    <row r="928" spans="1:41" x14ac:dyDescent="0.2">
      <c r="A928" s="161">
        <v>37651</v>
      </c>
      <c r="B928" s="154">
        <v>98</v>
      </c>
      <c r="C928" s="154">
        <v>135</v>
      </c>
      <c r="D928" s="154">
        <v>2511</v>
      </c>
      <c r="E928" s="154">
        <v>338291</v>
      </c>
      <c r="F928" s="154">
        <v>35</v>
      </c>
      <c r="G928" s="154">
        <v>165</v>
      </c>
      <c r="H928" s="154">
        <v>2471</v>
      </c>
      <c r="I928" s="154">
        <v>407569</v>
      </c>
      <c r="J928" s="154">
        <v>28</v>
      </c>
      <c r="K928" s="154">
        <v>188</v>
      </c>
      <c r="L928" s="154">
        <v>2295</v>
      </c>
      <c r="M928" s="154">
        <v>432139</v>
      </c>
      <c r="N928" s="154">
        <v>141</v>
      </c>
      <c r="O928" s="154">
        <v>218</v>
      </c>
      <c r="P928" s="154">
        <v>2377</v>
      </c>
      <c r="Q928" s="154">
        <v>517139</v>
      </c>
      <c r="R928" s="154">
        <v>189</v>
      </c>
      <c r="S928" s="154">
        <v>251</v>
      </c>
      <c r="T928" s="154">
        <v>2227</v>
      </c>
      <c r="U928" s="154">
        <v>560235</v>
      </c>
      <c r="V928" s="154">
        <v>168</v>
      </c>
      <c r="W928" s="154">
        <v>295</v>
      </c>
      <c r="X928" s="154">
        <v>1870</v>
      </c>
      <c r="Y928" s="154">
        <v>551650</v>
      </c>
      <c r="Z928" s="154">
        <v>105</v>
      </c>
      <c r="AA928" s="154">
        <v>324</v>
      </c>
      <c r="AB928" s="154">
        <v>1860</v>
      </c>
      <c r="AC928" s="154">
        <v>602640</v>
      </c>
      <c r="AD928" s="154">
        <v>53</v>
      </c>
      <c r="AE928" s="154">
        <v>357</v>
      </c>
      <c r="AF928" s="154">
        <v>2035</v>
      </c>
      <c r="AG928" s="154">
        <v>725721</v>
      </c>
      <c r="AH928" s="154">
        <v>39</v>
      </c>
      <c r="AI928" s="154">
        <v>430</v>
      </c>
      <c r="AJ928" s="154">
        <v>2080</v>
      </c>
      <c r="AK928" s="154">
        <v>788320</v>
      </c>
      <c r="AL928" s="154"/>
      <c r="AM928" s="154"/>
      <c r="AN928" s="154"/>
      <c r="AO928" s="154"/>
    </row>
    <row r="929" spans="1:41" x14ac:dyDescent="0.2">
      <c r="A929" s="83">
        <v>37652</v>
      </c>
      <c r="B929" s="151">
        <v>6</v>
      </c>
      <c r="C929" s="151">
        <v>124</v>
      </c>
      <c r="D929" s="151">
        <v>2550</v>
      </c>
      <c r="E929" s="151">
        <v>316200</v>
      </c>
      <c r="F929" s="151"/>
      <c r="G929" s="151"/>
      <c r="H929" s="151"/>
      <c r="I929" s="151"/>
      <c r="J929" s="151"/>
      <c r="K929" s="151"/>
      <c r="L929" s="151"/>
      <c r="M929" s="151"/>
      <c r="N929" s="151">
        <v>4</v>
      </c>
      <c r="O929" s="151">
        <v>212</v>
      </c>
      <c r="P929" s="151">
        <v>2250</v>
      </c>
      <c r="Q929" s="151">
        <v>478125</v>
      </c>
      <c r="R929" s="151">
        <v>11</v>
      </c>
      <c r="S929" s="151">
        <v>248</v>
      </c>
      <c r="T929" s="151">
        <v>2200</v>
      </c>
      <c r="U929" s="151">
        <v>545600</v>
      </c>
      <c r="V929" s="151">
        <v>6</v>
      </c>
      <c r="W929" s="151">
        <v>266</v>
      </c>
      <c r="X929" s="151">
        <v>2040</v>
      </c>
      <c r="Y929" s="151">
        <v>543320</v>
      </c>
      <c r="Z929" s="151">
        <v>5</v>
      </c>
      <c r="AA929" s="151">
        <v>286</v>
      </c>
      <c r="AB929" s="151">
        <v>1940</v>
      </c>
      <c r="AC929" s="151">
        <v>554064</v>
      </c>
      <c r="AD929" s="151"/>
      <c r="AE929" s="151"/>
      <c r="AF929" s="151"/>
      <c r="AG929" s="151"/>
      <c r="AH929" s="151"/>
      <c r="AI929" s="151"/>
      <c r="AJ929" s="151"/>
      <c r="AK929" s="151"/>
      <c r="AL929" s="151"/>
      <c r="AM929" s="151"/>
      <c r="AN929" s="151"/>
      <c r="AO929" s="151"/>
    </row>
    <row r="930" spans="1:41" x14ac:dyDescent="0.2">
      <c r="A930" s="83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  <c r="AC930" s="151"/>
      <c r="AD930" s="151"/>
      <c r="AE930" s="151"/>
      <c r="AF930" s="151"/>
      <c r="AG930" s="151"/>
      <c r="AH930" s="151"/>
      <c r="AI930" s="151"/>
      <c r="AJ930" s="151"/>
      <c r="AK930" s="151"/>
      <c r="AL930" s="151"/>
      <c r="AM930" s="151"/>
      <c r="AN930" s="151"/>
      <c r="AO930" s="151"/>
    </row>
    <row r="931" spans="1:41" x14ac:dyDescent="0.2">
      <c r="A931" s="83">
        <v>37656</v>
      </c>
      <c r="B931" s="151">
        <v>9</v>
      </c>
      <c r="C931" s="151">
        <v>125</v>
      </c>
      <c r="D931" s="151">
        <v>2600</v>
      </c>
      <c r="E931" s="151">
        <v>324711</v>
      </c>
      <c r="F931" s="151">
        <v>1</v>
      </c>
      <c r="G931" s="151">
        <v>132</v>
      </c>
      <c r="H931" s="151">
        <v>2500</v>
      </c>
      <c r="I931" s="151">
        <v>330000</v>
      </c>
      <c r="J931" s="151">
        <v>48</v>
      </c>
      <c r="K931" s="151">
        <v>175</v>
      </c>
      <c r="L931" s="151">
        <v>2470</v>
      </c>
      <c r="M931" s="151">
        <v>449690</v>
      </c>
      <c r="N931" s="151">
        <v>47</v>
      </c>
      <c r="O931" s="151">
        <v>195</v>
      </c>
      <c r="P931" s="151">
        <v>2270</v>
      </c>
      <c r="Q931" s="151">
        <v>442468</v>
      </c>
      <c r="R931" s="151">
        <v>18</v>
      </c>
      <c r="S931" s="151">
        <v>231</v>
      </c>
      <c r="T931" s="151">
        <v>2080</v>
      </c>
      <c r="U931" s="151">
        <v>484993</v>
      </c>
      <c r="V931" s="151"/>
      <c r="W931" s="151"/>
      <c r="X931" s="151"/>
      <c r="Y931" s="151"/>
      <c r="Z931" s="151">
        <v>18</v>
      </c>
      <c r="AA931" s="151">
        <v>292</v>
      </c>
      <c r="AB931" s="151">
        <v>2050</v>
      </c>
      <c r="AC931" s="151">
        <v>597967</v>
      </c>
      <c r="AD931" s="151"/>
      <c r="AE931" s="151"/>
      <c r="AF931" s="151"/>
      <c r="AG931" s="151"/>
      <c r="AH931" s="151">
        <v>5</v>
      </c>
      <c r="AI931" s="151">
        <v>367</v>
      </c>
      <c r="AJ931" s="151">
        <v>1800</v>
      </c>
      <c r="AK931" s="151">
        <v>660960</v>
      </c>
      <c r="AL931" s="151"/>
      <c r="AM931" s="151"/>
      <c r="AN931" s="151"/>
      <c r="AO931" s="151"/>
    </row>
    <row r="932" spans="1:41" x14ac:dyDescent="0.2">
      <c r="A932" s="156">
        <v>37658</v>
      </c>
      <c r="B932" s="154">
        <v>11</v>
      </c>
      <c r="C932" s="154">
        <v>130</v>
      </c>
      <c r="D932" s="154">
        <v>2578</v>
      </c>
      <c r="E932" s="154">
        <v>316546</v>
      </c>
      <c r="F932" s="154">
        <v>16</v>
      </c>
      <c r="G932" s="154">
        <v>156</v>
      </c>
      <c r="H932" s="154">
        <v>2425</v>
      </c>
      <c r="I932" s="154">
        <v>377561</v>
      </c>
      <c r="J932" s="154">
        <v>66</v>
      </c>
      <c r="K932" s="154">
        <v>192</v>
      </c>
      <c r="L932" s="154">
        <v>2497</v>
      </c>
      <c r="M932" s="154">
        <v>474358</v>
      </c>
      <c r="N932" s="154">
        <v>43</v>
      </c>
      <c r="O932" s="154">
        <v>223</v>
      </c>
      <c r="P932" s="154">
        <v>2181</v>
      </c>
      <c r="Q932" s="154">
        <v>487136</v>
      </c>
      <c r="R932" s="154">
        <v>1</v>
      </c>
      <c r="S932" s="154">
        <v>253</v>
      </c>
      <c r="T932" s="154">
        <v>2127</v>
      </c>
      <c r="U932" s="154">
        <v>538773</v>
      </c>
      <c r="V932" s="154">
        <v>48</v>
      </c>
      <c r="W932" s="154">
        <v>274</v>
      </c>
      <c r="X932" s="154">
        <v>2205</v>
      </c>
      <c r="Y932" s="154">
        <v>604772</v>
      </c>
      <c r="Z932" s="154">
        <v>29</v>
      </c>
      <c r="AA932" s="154">
        <v>321</v>
      </c>
      <c r="AB932" s="154">
        <v>1909</v>
      </c>
      <c r="AC932" s="154">
        <v>612683</v>
      </c>
      <c r="AD932" s="154">
        <v>10</v>
      </c>
      <c r="AE932" s="154">
        <v>359</v>
      </c>
      <c r="AF932" s="154">
        <v>2093</v>
      </c>
      <c r="AG932" s="154">
        <v>752034</v>
      </c>
      <c r="AH932" s="154">
        <v>13</v>
      </c>
      <c r="AI932" s="154">
        <v>403</v>
      </c>
      <c r="AJ932" s="154">
        <v>2181</v>
      </c>
      <c r="AK932" s="154">
        <v>879077</v>
      </c>
      <c r="AL932" s="154"/>
      <c r="AM932" s="154"/>
      <c r="AN932" s="154"/>
      <c r="AO932" s="154"/>
    </row>
    <row r="933" spans="1:41" x14ac:dyDescent="0.2">
      <c r="A933" s="83">
        <v>37659</v>
      </c>
      <c r="B933" s="151">
        <v>14</v>
      </c>
      <c r="C933" s="151">
        <v>124</v>
      </c>
      <c r="D933" s="151">
        <v>2333</v>
      </c>
      <c r="E933" s="151">
        <v>309536</v>
      </c>
      <c r="F933" s="151"/>
      <c r="G933" s="151"/>
      <c r="H933" s="151"/>
      <c r="I933" s="151"/>
      <c r="J933" s="151"/>
      <c r="K933" s="151"/>
      <c r="L933" s="151"/>
      <c r="M933" s="151"/>
      <c r="N933" s="151">
        <v>8</v>
      </c>
      <c r="O933" s="151">
        <v>196</v>
      </c>
      <c r="P933" s="151">
        <v>2100</v>
      </c>
      <c r="Q933" s="151">
        <v>412125</v>
      </c>
      <c r="R933" s="151">
        <v>34</v>
      </c>
      <c r="S933" s="151">
        <v>233</v>
      </c>
      <c r="T933" s="151">
        <v>2064</v>
      </c>
      <c r="U933" s="151">
        <v>493995</v>
      </c>
      <c r="V933" s="151">
        <v>6</v>
      </c>
      <c r="W933" s="151">
        <v>269</v>
      </c>
      <c r="X933" s="151">
        <v>2060</v>
      </c>
      <c r="Y933" s="151">
        <v>554827</v>
      </c>
      <c r="Z933" s="151">
        <v>5</v>
      </c>
      <c r="AA933" s="151">
        <v>300</v>
      </c>
      <c r="AB933" s="151">
        <v>1880</v>
      </c>
      <c r="AC933" s="151">
        <v>564000</v>
      </c>
      <c r="AD933" s="151">
        <v>4</v>
      </c>
      <c r="AE933" s="151">
        <v>332</v>
      </c>
      <c r="AF933" s="151">
        <v>1960</v>
      </c>
      <c r="AG933" s="151">
        <v>650720</v>
      </c>
      <c r="AH933" s="151"/>
      <c r="AI933" s="151"/>
      <c r="AJ933" s="151"/>
      <c r="AK933" s="151"/>
      <c r="AL933" s="151"/>
      <c r="AM933" s="151"/>
      <c r="AN933" s="151"/>
      <c r="AO933" s="151"/>
    </row>
    <row r="934" spans="1:41" x14ac:dyDescent="0.2">
      <c r="A934" s="83">
        <v>37663</v>
      </c>
      <c r="B934" s="151"/>
      <c r="C934" s="151"/>
      <c r="D934" s="151"/>
      <c r="E934" s="151"/>
      <c r="F934" s="151">
        <v>13</v>
      </c>
      <c r="G934" s="151">
        <v>144</v>
      </c>
      <c r="H934" s="151">
        <v>2400</v>
      </c>
      <c r="I934" s="151">
        <v>344138</v>
      </c>
      <c r="J934" s="151">
        <v>49</v>
      </c>
      <c r="K934" s="151">
        <v>166</v>
      </c>
      <c r="L934" s="151">
        <v>2400</v>
      </c>
      <c r="M934" s="151">
        <v>398792</v>
      </c>
      <c r="N934" s="151">
        <v>29</v>
      </c>
      <c r="O934" s="151">
        <v>196</v>
      </c>
      <c r="P934" s="151">
        <v>2275</v>
      </c>
      <c r="Q934" s="151">
        <v>445831</v>
      </c>
      <c r="R934" s="151">
        <v>8</v>
      </c>
      <c r="S934" s="151">
        <v>227</v>
      </c>
      <c r="T934" s="151">
        <v>2225</v>
      </c>
      <c r="U934" s="151">
        <v>505625</v>
      </c>
      <c r="V934" s="151">
        <v>44</v>
      </c>
      <c r="W934" s="151">
        <v>263</v>
      </c>
      <c r="X934" s="151">
        <v>2024</v>
      </c>
      <c r="Y934" s="151">
        <v>544705</v>
      </c>
      <c r="Z934" s="151">
        <v>18</v>
      </c>
      <c r="AA934" s="151">
        <v>292</v>
      </c>
      <c r="AB934" s="151">
        <v>2050</v>
      </c>
      <c r="AC934" s="151">
        <v>597967</v>
      </c>
      <c r="AD934" s="151"/>
      <c r="AE934" s="151"/>
      <c r="AF934" s="151"/>
      <c r="AG934" s="151"/>
      <c r="AH934" s="151">
        <v>5</v>
      </c>
      <c r="AI934" s="151">
        <v>367</v>
      </c>
      <c r="AJ934" s="151">
        <v>1800</v>
      </c>
      <c r="AK934" s="151">
        <v>660960</v>
      </c>
      <c r="AL934" s="151"/>
      <c r="AM934" s="151"/>
      <c r="AN934" s="151"/>
      <c r="AO934" s="151"/>
    </row>
    <row r="935" spans="1:41" x14ac:dyDescent="0.2">
      <c r="A935" s="83">
        <v>37665</v>
      </c>
      <c r="B935" s="154">
        <v>3</v>
      </c>
      <c r="C935" s="154">
        <v>87</v>
      </c>
      <c r="D935" s="154">
        <v>2616</v>
      </c>
      <c r="E935" s="154">
        <v>339109</v>
      </c>
      <c r="F935" s="154">
        <v>79</v>
      </c>
      <c r="G935" s="154">
        <v>124</v>
      </c>
      <c r="H935" s="154">
        <v>2291</v>
      </c>
      <c r="I935" s="154">
        <v>371644</v>
      </c>
      <c r="J935" s="154">
        <v>257</v>
      </c>
      <c r="K935" s="154">
        <v>156</v>
      </c>
      <c r="L935" s="154">
        <v>2387</v>
      </c>
      <c r="M935" s="154">
        <v>398644</v>
      </c>
      <c r="N935" s="154">
        <v>278</v>
      </c>
      <c r="O935" s="154">
        <v>205</v>
      </c>
      <c r="P935" s="154">
        <v>2205</v>
      </c>
      <c r="Q935" s="154">
        <v>454588</v>
      </c>
      <c r="R935" s="154">
        <v>308</v>
      </c>
      <c r="S935" s="154">
        <v>241</v>
      </c>
      <c r="T935" s="154">
        <v>2164</v>
      </c>
      <c r="U935" s="154">
        <v>525629</v>
      </c>
      <c r="V935" s="154">
        <v>146</v>
      </c>
      <c r="W935" s="154">
        <v>280</v>
      </c>
      <c r="X935" s="154">
        <v>2062</v>
      </c>
      <c r="Y935" s="154">
        <f>W935*X935</f>
        <v>577360</v>
      </c>
      <c r="Z935" s="154">
        <v>199</v>
      </c>
      <c r="AA935" s="154">
        <v>325</v>
      </c>
      <c r="AB935" s="154">
        <v>2084</v>
      </c>
      <c r="AC935" s="154">
        <v>709982</v>
      </c>
      <c r="AD935" s="154">
        <v>51</v>
      </c>
      <c r="AE935" s="154">
        <v>348</v>
      </c>
      <c r="AF935" s="154">
        <v>1858</v>
      </c>
      <c r="AG935" s="154">
        <v>639508</v>
      </c>
      <c r="AH935" s="154">
        <v>52</v>
      </c>
      <c r="AI935" s="154">
        <v>366</v>
      </c>
      <c r="AJ935" s="154">
        <v>1782</v>
      </c>
      <c r="AK935" s="154">
        <v>590675</v>
      </c>
      <c r="AL935" s="154"/>
      <c r="AM935" s="154"/>
      <c r="AN935" s="154"/>
      <c r="AO935" s="154"/>
    </row>
    <row r="936" spans="1:41" x14ac:dyDescent="0.2">
      <c r="A936" s="83">
        <v>37666</v>
      </c>
      <c r="B936" s="151"/>
      <c r="C936" s="151"/>
      <c r="D936" s="151"/>
      <c r="E936" s="151"/>
      <c r="F936" s="151">
        <v>4</v>
      </c>
      <c r="G936" s="151">
        <v>138</v>
      </c>
      <c r="H936" s="151">
        <v>2550</v>
      </c>
      <c r="I936" s="151">
        <v>353175</v>
      </c>
      <c r="J936" s="151"/>
      <c r="K936" s="151"/>
      <c r="L936" s="151"/>
      <c r="M936" s="151"/>
      <c r="N936" s="151">
        <v>2</v>
      </c>
      <c r="O936" s="151">
        <v>205</v>
      </c>
      <c r="P936" s="151">
        <v>2200</v>
      </c>
      <c r="Q936" s="151">
        <v>451000</v>
      </c>
      <c r="R936" s="151">
        <v>21</v>
      </c>
      <c r="S936" s="151">
        <v>243</v>
      </c>
      <c r="T936" s="151">
        <v>2300</v>
      </c>
      <c r="U936" s="151">
        <v>558133</v>
      </c>
      <c r="V936" s="151">
        <v>4</v>
      </c>
      <c r="W936" s="151">
        <v>263</v>
      </c>
      <c r="X936" s="151">
        <v>2040</v>
      </c>
      <c r="Y936" s="151">
        <v>536520</v>
      </c>
      <c r="Z936" s="151">
        <v>4</v>
      </c>
      <c r="AA936" s="151">
        <v>336</v>
      </c>
      <c r="AB936" s="151">
        <v>1880</v>
      </c>
      <c r="AC936" s="151">
        <v>610610</v>
      </c>
      <c r="AD936" s="151"/>
      <c r="AE936" s="151"/>
      <c r="AF936" s="151"/>
      <c r="AG936" s="151"/>
      <c r="AH936" s="151"/>
      <c r="AI936" s="151"/>
      <c r="AJ936" s="151"/>
      <c r="AK936" s="151"/>
      <c r="AL936" s="151"/>
      <c r="AM936" s="151"/>
      <c r="AN936" s="151"/>
      <c r="AO936" s="151"/>
    </row>
    <row r="937" spans="1:41" x14ac:dyDescent="0.2">
      <c r="A937" s="83">
        <v>37670</v>
      </c>
      <c r="B937" s="151"/>
      <c r="C937" s="151"/>
      <c r="D937" s="151"/>
      <c r="E937" s="151"/>
      <c r="F937" s="151">
        <v>3</v>
      </c>
      <c r="G937" s="151">
        <v>147</v>
      </c>
      <c r="H937" s="151">
        <v>2300</v>
      </c>
      <c r="I937" s="151">
        <v>337333</v>
      </c>
      <c r="J937" s="151">
        <v>2</v>
      </c>
      <c r="K937" s="151">
        <v>178</v>
      </c>
      <c r="L937" s="151">
        <v>2300</v>
      </c>
      <c r="M937" s="151">
        <v>409400</v>
      </c>
      <c r="N937" s="151">
        <v>44</v>
      </c>
      <c r="O937" s="151">
        <v>193</v>
      </c>
      <c r="P937" s="151">
        <v>2267</v>
      </c>
      <c r="Q937" s="151">
        <v>436423</v>
      </c>
      <c r="R937" s="151">
        <v>2</v>
      </c>
      <c r="S937" s="151">
        <v>228</v>
      </c>
      <c r="T937" s="151">
        <v>2000</v>
      </c>
      <c r="U937" s="151">
        <v>456000</v>
      </c>
      <c r="V937" s="151">
        <v>6</v>
      </c>
      <c r="W937" s="151">
        <v>262</v>
      </c>
      <c r="X937" s="151">
        <v>2080</v>
      </c>
      <c r="Y937" s="151">
        <v>544267</v>
      </c>
      <c r="Z937" s="151">
        <v>18</v>
      </c>
      <c r="AA937" s="151">
        <v>308</v>
      </c>
      <c r="AB937" s="151">
        <v>1950</v>
      </c>
      <c r="AC937" s="151">
        <v>602358</v>
      </c>
      <c r="AD937" s="151"/>
      <c r="AE937" s="151"/>
      <c r="AF937" s="151"/>
      <c r="AG937" s="151"/>
      <c r="AH937" s="151"/>
      <c r="AI937" s="151"/>
      <c r="AJ937" s="151"/>
      <c r="AK937" s="151"/>
      <c r="AL937" s="151"/>
      <c r="AM937" s="151"/>
      <c r="AN937" s="151"/>
      <c r="AO937" s="151"/>
    </row>
    <row r="938" spans="1:41" x14ac:dyDescent="0.2">
      <c r="A938" s="156">
        <v>37672</v>
      </c>
      <c r="B938" s="154">
        <v>1</v>
      </c>
      <c r="C938" s="154">
        <v>98</v>
      </c>
      <c r="D938" s="154">
        <v>2250</v>
      </c>
      <c r="E938" s="154">
        <v>20500</v>
      </c>
      <c r="F938" s="154">
        <v>12</v>
      </c>
      <c r="G938" s="154">
        <v>163</v>
      </c>
      <c r="H938" s="154">
        <v>2446</v>
      </c>
      <c r="I938" s="154">
        <v>397920</v>
      </c>
      <c r="J938" s="154">
        <v>13</v>
      </c>
      <c r="K938" s="154">
        <v>193</v>
      </c>
      <c r="L938" s="154">
        <v>2139</v>
      </c>
      <c r="M938" s="154">
        <v>413391</v>
      </c>
      <c r="N938" s="154">
        <v>10</v>
      </c>
      <c r="O938" s="154">
        <v>212</v>
      </c>
      <c r="P938" s="154">
        <v>2218</v>
      </c>
      <c r="Q938" s="154">
        <v>470188</v>
      </c>
      <c r="R938" s="154">
        <v>32</v>
      </c>
      <c r="S938" s="154">
        <v>247</v>
      </c>
      <c r="T938" s="154">
        <v>2229</v>
      </c>
      <c r="U938" s="154">
        <v>551325</v>
      </c>
      <c r="V938" s="154"/>
      <c r="W938" s="154"/>
      <c r="X938" s="154"/>
      <c r="Y938" s="154"/>
      <c r="Z938" s="154">
        <v>2</v>
      </c>
      <c r="AA938" s="154">
        <v>400</v>
      </c>
      <c r="AB938" s="154">
        <v>1880</v>
      </c>
      <c r="AC938" s="154">
        <v>752000</v>
      </c>
      <c r="AD938" s="154"/>
      <c r="AE938" s="154"/>
      <c r="AF938" s="154"/>
      <c r="AG938" s="154"/>
      <c r="AH938" s="154"/>
      <c r="AI938" s="154"/>
      <c r="AJ938" s="154"/>
      <c r="AK938" s="154"/>
      <c r="AL938" s="154"/>
      <c r="AM938" s="154"/>
      <c r="AN938" s="154"/>
      <c r="AO938" s="154"/>
    </row>
    <row r="939" spans="1:41" x14ac:dyDescent="0.2">
      <c r="A939" s="83">
        <v>37673</v>
      </c>
      <c r="B939" s="151"/>
      <c r="C939" s="151"/>
      <c r="D939" s="151"/>
      <c r="E939" s="151"/>
      <c r="F939" s="151">
        <v>2</v>
      </c>
      <c r="G939" s="151">
        <v>140</v>
      </c>
      <c r="H939" s="151">
        <v>2500</v>
      </c>
      <c r="I939" s="151">
        <v>350000</v>
      </c>
      <c r="J939" s="151">
        <v>11</v>
      </c>
      <c r="K939" s="151">
        <v>166</v>
      </c>
      <c r="L939" s="151">
        <v>2250</v>
      </c>
      <c r="M939" s="151">
        <v>373500</v>
      </c>
      <c r="N939" s="151">
        <v>22</v>
      </c>
      <c r="O939" s="151">
        <v>207</v>
      </c>
      <c r="P939" s="151">
        <v>2225</v>
      </c>
      <c r="Q939" s="151">
        <v>460677</v>
      </c>
      <c r="R939" s="151">
        <v>6</v>
      </c>
      <c r="S939" s="151">
        <v>233</v>
      </c>
      <c r="T939" s="151">
        <v>2150</v>
      </c>
      <c r="U939" s="151">
        <v>500233</v>
      </c>
      <c r="V939" s="151"/>
      <c r="W939" s="151"/>
      <c r="X939" s="151"/>
      <c r="Y939" s="151"/>
      <c r="Z939" s="151">
        <v>6</v>
      </c>
      <c r="AA939" s="151">
        <v>318</v>
      </c>
      <c r="AB939" s="151">
        <v>2020</v>
      </c>
      <c r="AC939" s="151">
        <v>642360</v>
      </c>
      <c r="AD939" s="151">
        <v>1</v>
      </c>
      <c r="AE939" s="151">
        <v>355</v>
      </c>
      <c r="AF939" s="151">
        <v>1980</v>
      </c>
      <c r="AG939" s="151">
        <v>702900</v>
      </c>
      <c r="AH939" s="151"/>
      <c r="AI939" s="151"/>
      <c r="AJ939" s="151"/>
      <c r="AK939" s="151"/>
      <c r="AL939" s="151"/>
      <c r="AM939" s="151"/>
      <c r="AN939" s="151"/>
      <c r="AO939" s="151"/>
    </row>
    <row r="940" spans="1:41" x14ac:dyDescent="0.2">
      <c r="A940" s="83">
        <v>37677</v>
      </c>
      <c r="B940" s="151"/>
      <c r="C940" s="151"/>
      <c r="D940" s="151"/>
      <c r="E940" s="151"/>
      <c r="F940" s="151">
        <v>1</v>
      </c>
      <c r="G940" s="151">
        <v>142</v>
      </c>
      <c r="H940" s="151">
        <v>2450</v>
      </c>
      <c r="I940" s="151">
        <v>347900</v>
      </c>
      <c r="J940" s="151">
        <v>19</v>
      </c>
      <c r="K940" s="151">
        <v>173</v>
      </c>
      <c r="L940" s="151">
        <v>2475</v>
      </c>
      <c r="M940" s="151">
        <v>430679</v>
      </c>
      <c r="N940" s="151">
        <v>5</v>
      </c>
      <c r="O940" s="151">
        <v>204</v>
      </c>
      <c r="P940" s="151">
        <v>2250</v>
      </c>
      <c r="Q940" s="151">
        <v>204000</v>
      </c>
      <c r="R940" s="151"/>
      <c r="S940" s="151"/>
      <c r="T940" s="151"/>
      <c r="U940" s="151"/>
      <c r="V940" s="151">
        <v>14</v>
      </c>
      <c r="W940" s="151">
        <v>277</v>
      </c>
      <c r="X940" s="151">
        <v>1933</v>
      </c>
      <c r="Y940" s="151">
        <v>535406</v>
      </c>
      <c r="Z940" s="151">
        <v>23</v>
      </c>
      <c r="AA940" s="151">
        <v>308</v>
      </c>
      <c r="AB940" s="151">
        <v>2110</v>
      </c>
      <c r="AC940" s="151">
        <v>643583</v>
      </c>
      <c r="AD940" s="151">
        <v>9</v>
      </c>
      <c r="AE940" s="151">
        <v>326</v>
      </c>
      <c r="AF940" s="151">
        <v>1960</v>
      </c>
      <c r="AG940" s="151">
        <v>638960</v>
      </c>
      <c r="AH940" s="151"/>
      <c r="AI940" s="151"/>
      <c r="AJ940" s="151"/>
      <c r="AK940" s="151"/>
      <c r="AL940" s="151"/>
      <c r="AM940" s="151"/>
      <c r="AN940" s="151"/>
      <c r="AO940" s="151"/>
    </row>
    <row r="941" spans="1:41" x14ac:dyDescent="0.2">
      <c r="A941" s="156">
        <v>37679</v>
      </c>
      <c r="B941" s="154">
        <v>33</v>
      </c>
      <c r="C941" s="154">
        <v>108</v>
      </c>
      <c r="D941" s="154">
        <v>2497</v>
      </c>
      <c r="E941" s="154">
        <v>273305</v>
      </c>
      <c r="F941" s="154">
        <v>60</v>
      </c>
      <c r="G941" s="154">
        <v>160</v>
      </c>
      <c r="H941" s="154">
        <v>2542</v>
      </c>
      <c r="I941" s="154">
        <v>406748</v>
      </c>
      <c r="J941" s="154">
        <v>60</v>
      </c>
      <c r="K941" s="154">
        <v>188</v>
      </c>
      <c r="L941" s="154">
        <v>2649</v>
      </c>
      <c r="M941" s="154">
        <v>120600</v>
      </c>
      <c r="N941" s="154">
        <v>49</v>
      </c>
      <c r="O941" s="154">
        <v>218</v>
      </c>
      <c r="P941" s="154">
        <v>2206</v>
      </c>
      <c r="Q941" s="154">
        <v>479974</v>
      </c>
      <c r="R941" s="154">
        <v>85</v>
      </c>
      <c r="S941" s="154">
        <v>250</v>
      </c>
      <c r="T941" s="154">
        <v>2181</v>
      </c>
      <c r="U941" s="154">
        <v>544278</v>
      </c>
      <c r="V941" s="154">
        <v>114</v>
      </c>
      <c r="W941" s="154">
        <v>284</v>
      </c>
      <c r="X941" s="154">
        <v>1860</v>
      </c>
      <c r="Y941" s="154">
        <f>W941*X941</f>
        <v>528240</v>
      </c>
      <c r="Z941" s="154">
        <v>34</v>
      </c>
      <c r="AA941" s="154">
        <v>330</v>
      </c>
      <c r="AB941" s="154">
        <v>1869</v>
      </c>
      <c r="AC941" s="154">
        <v>616245</v>
      </c>
      <c r="AD941" s="154">
        <v>11</v>
      </c>
      <c r="AE941" s="154">
        <v>354</v>
      </c>
      <c r="AF941" s="154">
        <v>1960</v>
      </c>
      <c r="AG941" s="154">
        <v>693127</v>
      </c>
      <c r="AH941" s="154">
        <v>14</v>
      </c>
      <c r="AI941" s="154">
        <v>406</v>
      </c>
      <c r="AJ941" s="154">
        <v>1910</v>
      </c>
      <c r="AK941" s="154">
        <v>775155</v>
      </c>
      <c r="AL941" s="154"/>
      <c r="AM941" s="154"/>
      <c r="AN941" s="154"/>
      <c r="AO941" s="154"/>
    </row>
    <row r="942" spans="1:41" x14ac:dyDescent="0.2">
      <c r="A942" s="83">
        <v>37680</v>
      </c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>
        <v>14</v>
      </c>
      <c r="O942" s="151">
        <v>180</v>
      </c>
      <c r="P942" s="151">
        <v>2300</v>
      </c>
      <c r="Q942" s="151">
        <v>429086</v>
      </c>
      <c r="R942" s="151"/>
      <c r="S942" s="151"/>
      <c r="T942" s="151"/>
      <c r="U942" s="151"/>
      <c r="V942" s="151">
        <v>25</v>
      </c>
      <c r="W942" s="151">
        <v>260</v>
      </c>
      <c r="X942" s="151">
        <v>2067</v>
      </c>
      <c r="Y942" s="151">
        <v>528752</v>
      </c>
      <c r="Z942" s="151">
        <v>6</v>
      </c>
      <c r="AA942" s="151">
        <v>290</v>
      </c>
      <c r="AB942" s="151">
        <v>1840</v>
      </c>
      <c r="AC942" s="151">
        <v>535107</v>
      </c>
      <c r="AD942" s="151"/>
      <c r="AE942" s="151"/>
      <c r="AF942" s="151"/>
      <c r="AG942" s="151"/>
      <c r="AH942" s="151"/>
      <c r="AI942" s="151"/>
      <c r="AJ942" s="151"/>
      <c r="AK942" s="151"/>
      <c r="AL942" s="151"/>
      <c r="AM942" s="151"/>
      <c r="AN942" s="151"/>
      <c r="AO942" s="151"/>
    </row>
    <row r="943" spans="1:41" x14ac:dyDescent="0.2">
      <c r="A943" s="83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  <c r="AC943" s="151"/>
      <c r="AD943" s="151"/>
      <c r="AE943" s="151"/>
      <c r="AF943" s="151"/>
      <c r="AG943" s="151"/>
      <c r="AH943" s="151"/>
      <c r="AI943" s="151"/>
      <c r="AJ943" s="151"/>
      <c r="AK943" s="151"/>
      <c r="AL943" s="151"/>
      <c r="AM943" s="151"/>
      <c r="AN943" s="151"/>
      <c r="AO943" s="151"/>
    </row>
    <row r="944" spans="1:41" x14ac:dyDescent="0.2">
      <c r="A944" s="83">
        <v>37684</v>
      </c>
      <c r="B944" s="151"/>
      <c r="C944" s="151"/>
      <c r="D944" s="151"/>
      <c r="E944" s="151"/>
      <c r="F944" s="151">
        <v>3</v>
      </c>
      <c r="G944" s="151">
        <v>149</v>
      </c>
      <c r="H944" s="151">
        <v>2400</v>
      </c>
      <c r="I944" s="151">
        <v>358400</v>
      </c>
      <c r="J944" s="151">
        <v>5</v>
      </c>
      <c r="K944" s="151">
        <v>168</v>
      </c>
      <c r="L944" s="151">
        <v>2550</v>
      </c>
      <c r="M944" s="151">
        <v>394800</v>
      </c>
      <c r="N944" s="151">
        <v>34</v>
      </c>
      <c r="O944" s="151">
        <v>191</v>
      </c>
      <c r="P944" s="151">
        <v>2275</v>
      </c>
      <c r="Q944" s="151">
        <v>434644</v>
      </c>
      <c r="R944" s="151">
        <v>27</v>
      </c>
      <c r="S944" s="151">
        <v>224</v>
      </c>
      <c r="T944" s="151">
        <v>2175</v>
      </c>
      <c r="U944" s="151">
        <v>496622</v>
      </c>
      <c r="V944" s="151">
        <v>22</v>
      </c>
      <c r="W944" s="151">
        <v>262</v>
      </c>
      <c r="X944" s="151">
        <v>2040</v>
      </c>
      <c r="Y944" s="151">
        <v>529973</v>
      </c>
      <c r="Z944" s="151">
        <v>1</v>
      </c>
      <c r="AA944" s="151">
        <v>314</v>
      </c>
      <c r="AB944" s="151">
        <v>1960</v>
      </c>
      <c r="AC944" s="151">
        <v>615440</v>
      </c>
      <c r="AD944" s="151"/>
      <c r="AE944" s="151"/>
      <c r="AF944" s="151"/>
      <c r="AG944" s="151"/>
      <c r="AH944" s="151">
        <v>10</v>
      </c>
      <c r="AI944" s="151">
        <v>368</v>
      </c>
      <c r="AJ944" s="151">
        <v>1840</v>
      </c>
      <c r="AK944" s="151">
        <v>677488</v>
      </c>
      <c r="AL944" s="151"/>
      <c r="AM944" s="151"/>
      <c r="AN944" s="151"/>
      <c r="AO944" s="151"/>
    </row>
    <row r="945" spans="1:41" x14ac:dyDescent="0.2">
      <c r="A945" s="156">
        <v>37686</v>
      </c>
      <c r="B945" s="154">
        <v>5</v>
      </c>
      <c r="C945" s="154">
        <v>113</v>
      </c>
      <c r="D945" s="154">
        <v>2700</v>
      </c>
      <c r="E945" s="154">
        <v>304560</v>
      </c>
      <c r="F945" s="154">
        <v>20</v>
      </c>
      <c r="G945" s="154">
        <v>159</v>
      </c>
      <c r="H945" s="154">
        <v>2409</v>
      </c>
      <c r="I945" s="154">
        <v>382280</v>
      </c>
      <c r="J945" s="154">
        <v>35</v>
      </c>
      <c r="K945" s="154">
        <v>179</v>
      </c>
      <c r="L945" s="154">
        <v>2359</v>
      </c>
      <c r="M945" s="154">
        <v>421564</v>
      </c>
      <c r="N945" s="154">
        <v>49</v>
      </c>
      <c r="O945" s="154">
        <v>205</v>
      </c>
      <c r="P945" s="154">
        <v>2130</v>
      </c>
      <c r="Q945" s="154">
        <v>435729</v>
      </c>
      <c r="R945" s="154">
        <v>77</v>
      </c>
      <c r="S945" s="154">
        <v>244</v>
      </c>
      <c r="T945" s="154">
        <v>2213</v>
      </c>
      <c r="U945" s="154">
        <v>540809</v>
      </c>
      <c r="V945" s="154">
        <v>56</v>
      </c>
      <c r="W945" s="154">
        <v>276</v>
      </c>
      <c r="X945" s="154">
        <v>2184</v>
      </c>
      <c r="Y945" s="154">
        <v>602528</v>
      </c>
      <c r="Z945" s="154">
        <v>41</v>
      </c>
      <c r="AA945" s="154">
        <v>322</v>
      </c>
      <c r="AB945" s="154">
        <v>1958</v>
      </c>
      <c r="AC945" s="154">
        <v>629895</v>
      </c>
      <c r="AD945" s="154">
        <v>2</v>
      </c>
      <c r="AE945" s="154">
        <v>359</v>
      </c>
      <c r="AF945" s="154">
        <v>1900</v>
      </c>
      <c r="AG945" s="154">
        <v>682100</v>
      </c>
      <c r="AH945" s="154">
        <v>14</v>
      </c>
      <c r="AI945" s="154">
        <v>379</v>
      </c>
      <c r="AJ945" s="154">
        <v>2160</v>
      </c>
      <c r="AK945" s="154">
        <v>764640</v>
      </c>
      <c r="AL945" s="154"/>
      <c r="AM945" s="154"/>
      <c r="AN945" s="154"/>
      <c r="AO945" s="154"/>
    </row>
    <row r="946" spans="1:41" x14ac:dyDescent="0.2">
      <c r="A946" s="83">
        <v>37687</v>
      </c>
      <c r="B946" s="151"/>
      <c r="C946" s="151"/>
      <c r="D946" s="151"/>
      <c r="E946" s="151"/>
      <c r="F946" s="151"/>
      <c r="G946" s="151"/>
      <c r="H946" s="151"/>
      <c r="I946" s="151"/>
      <c r="J946" s="151">
        <v>9</v>
      </c>
      <c r="K946" s="151">
        <v>168</v>
      </c>
      <c r="L946" s="151">
        <v>2338</v>
      </c>
      <c r="M946" s="151">
        <v>394944</v>
      </c>
      <c r="N946" s="151">
        <v>26</v>
      </c>
      <c r="O946" s="151">
        <v>209</v>
      </c>
      <c r="P946" s="151">
        <v>2283</v>
      </c>
      <c r="Q946" s="151">
        <v>467646</v>
      </c>
      <c r="R946" s="151"/>
      <c r="S946" s="151"/>
      <c r="T946" s="151"/>
      <c r="U946" s="151"/>
      <c r="V946" s="151">
        <v>5</v>
      </c>
      <c r="W946" s="151">
        <v>268</v>
      </c>
      <c r="X946" s="151">
        <v>2000</v>
      </c>
      <c r="Y946" s="151">
        <v>536000</v>
      </c>
      <c r="Z946" s="151">
        <v>17</v>
      </c>
      <c r="AA946" s="151">
        <v>283</v>
      </c>
      <c r="AB946" s="151">
        <v>2083</v>
      </c>
      <c r="AC946" s="151">
        <v>648260</v>
      </c>
      <c r="AD946" s="151">
        <v>1</v>
      </c>
      <c r="AE946" s="151">
        <v>328</v>
      </c>
      <c r="AF946" s="151">
        <v>1900</v>
      </c>
      <c r="AG946" s="151">
        <v>623200</v>
      </c>
      <c r="AH946" s="151"/>
      <c r="AI946" s="151"/>
      <c r="AJ946" s="151"/>
      <c r="AK946" s="151"/>
      <c r="AL946" s="151"/>
      <c r="AM946" s="151"/>
      <c r="AN946" s="151"/>
      <c r="AO946" s="151"/>
    </row>
    <row r="947" spans="1:41" x14ac:dyDescent="0.2">
      <c r="A947" s="83">
        <v>37691</v>
      </c>
      <c r="B947" s="151">
        <v>5</v>
      </c>
      <c r="C947" s="151">
        <v>127</v>
      </c>
      <c r="D947" s="151">
        <v>2550</v>
      </c>
      <c r="E947" s="151">
        <v>324360</v>
      </c>
      <c r="F947" s="151">
        <v>13</v>
      </c>
      <c r="G947" s="151">
        <v>139</v>
      </c>
      <c r="H947" s="151">
        <v>2450</v>
      </c>
      <c r="I947" s="151">
        <v>336585</v>
      </c>
      <c r="J947" s="151">
        <v>7</v>
      </c>
      <c r="K947" s="151">
        <v>178</v>
      </c>
      <c r="L947" s="151">
        <v>2650</v>
      </c>
      <c r="M947" s="151">
        <v>399600</v>
      </c>
      <c r="N947" s="151"/>
      <c r="O947" s="151"/>
      <c r="P947" s="151"/>
      <c r="Q947" s="151"/>
      <c r="R947" s="160">
        <v>1</v>
      </c>
      <c r="S947" s="160">
        <v>228</v>
      </c>
      <c r="T947" s="160">
        <v>2150</v>
      </c>
      <c r="U947" s="160">
        <v>490200</v>
      </c>
      <c r="V947" s="160">
        <v>37</v>
      </c>
      <c r="W947" s="160">
        <v>270</v>
      </c>
      <c r="X947" s="160">
        <v>2070</v>
      </c>
      <c r="Y947" s="160">
        <v>577081</v>
      </c>
      <c r="Z947" s="151">
        <v>20</v>
      </c>
      <c r="AA947" s="151">
        <v>291</v>
      </c>
      <c r="AB947" s="151">
        <v>2160</v>
      </c>
      <c r="AC947" s="151">
        <v>656784</v>
      </c>
      <c r="AD947" s="151">
        <v>1</v>
      </c>
      <c r="AE947" s="151">
        <v>352</v>
      </c>
      <c r="AF947" s="151">
        <v>1940</v>
      </c>
      <c r="AG947" s="151">
        <v>682880</v>
      </c>
      <c r="AH947" s="151"/>
      <c r="AI947" s="151"/>
      <c r="AJ947" s="151"/>
      <c r="AK947" s="151"/>
      <c r="AL947" s="151"/>
      <c r="AM947" s="151"/>
      <c r="AN947" s="151"/>
      <c r="AO947" s="151"/>
    </row>
    <row r="948" spans="1:41" x14ac:dyDescent="0.2">
      <c r="A948" s="156">
        <v>37693</v>
      </c>
      <c r="B948" s="154">
        <v>1</v>
      </c>
      <c r="C948" s="154">
        <v>96</v>
      </c>
      <c r="D948" s="154">
        <v>2500</v>
      </c>
      <c r="E948" s="154">
        <v>240000</v>
      </c>
      <c r="F948" s="154"/>
      <c r="G948" s="154"/>
      <c r="H948" s="154"/>
      <c r="I948" s="154"/>
      <c r="J948" s="154">
        <v>59</v>
      </c>
      <c r="K948" s="154">
        <v>167</v>
      </c>
      <c r="L948" s="154">
        <v>2471</v>
      </c>
      <c r="M948" s="154">
        <v>412052</v>
      </c>
      <c r="N948" s="154">
        <v>26</v>
      </c>
      <c r="O948" s="154">
        <v>199</v>
      </c>
      <c r="P948" s="154">
        <v>2330</v>
      </c>
      <c r="Q948" s="154">
        <v>463262</v>
      </c>
      <c r="R948" s="154">
        <v>27</v>
      </c>
      <c r="S948" s="154">
        <v>239</v>
      </c>
      <c r="T948" s="154">
        <v>2199</v>
      </c>
      <c r="U948" s="154">
        <v>529924</v>
      </c>
      <c r="V948" s="154">
        <v>59</v>
      </c>
      <c r="W948" s="154">
        <v>279</v>
      </c>
      <c r="X948" s="154">
        <v>2071</v>
      </c>
      <c r="Y948" s="154">
        <v>576888</v>
      </c>
      <c r="Z948" s="154"/>
      <c r="AA948" s="154"/>
      <c r="AB948" s="154"/>
      <c r="AC948" s="154"/>
      <c r="AD948" s="154">
        <v>3</v>
      </c>
      <c r="AE948" s="154">
        <v>357</v>
      </c>
      <c r="AF948" s="154">
        <v>2050</v>
      </c>
      <c r="AG948" s="154">
        <v>731300</v>
      </c>
      <c r="AH948" s="154">
        <v>3</v>
      </c>
      <c r="AI948" s="154">
        <v>379</v>
      </c>
      <c r="AJ948" s="154">
        <v>1840</v>
      </c>
      <c r="AK948" s="154">
        <v>596741</v>
      </c>
      <c r="AL948" s="154"/>
      <c r="AM948" s="154"/>
      <c r="AN948" s="154"/>
      <c r="AO948" s="154"/>
    </row>
    <row r="949" spans="1:41" x14ac:dyDescent="0.2">
      <c r="A949" s="83">
        <v>37694</v>
      </c>
      <c r="B949" s="151"/>
      <c r="C949" s="151"/>
      <c r="D949" s="151"/>
      <c r="E949" s="151"/>
      <c r="F949" s="151"/>
      <c r="G949" s="151"/>
      <c r="H949" s="151"/>
      <c r="I949" s="151"/>
      <c r="J949" s="151">
        <v>23</v>
      </c>
      <c r="K949" s="151">
        <v>175</v>
      </c>
      <c r="L949" s="151">
        <v>2400</v>
      </c>
      <c r="M949" s="151">
        <v>444470</v>
      </c>
      <c r="N949" s="151">
        <v>21</v>
      </c>
      <c r="O949" s="151">
        <v>202</v>
      </c>
      <c r="P949" s="151">
        <v>2030</v>
      </c>
      <c r="Q949" s="151">
        <v>418952</v>
      </c>
      <c r="R949" s="151">
        <v>10</v>
      </c>
      <c r="S949" s="151">
        <v>239</v>
      </c>
      <c r="T949" s="151">
        <v>2000</v>
      </c>
      <c r="U949" s="151">
        <v>437600</v>
      </c>
      <c r="V949" s="151">
        <v>8</v>
      </c>
      <c r="W949" s="151">
        <v>664</v>
      </c>
      <c r="X949" s="151">
        <v>2150</v>
      </c>
      <c r="Y949" s="151">
        <v>566525</v>
      </c>
      <c r="Z949" s="151">
        <v>4</v>
      </c>
      <c r="AA949" s="151">
        <v>315</v>
      </c>
      <c r="AB949" s="151">
        <v>2160</v>
      </c>
      <c r="AC949" s="151">
        <v>680400</v>
      </c>
      <c r="AD949" s="151">
        <v>10</v>
      </c>
      <c r="AE949" s="151">
        <v>352</v>
      </c>
      <c r="AF949" s="151">
        <v>1900</v>
      </c>
      <c r="AG949" s="151">
        <v>669560</v>
      </c>
      <c r="AH949" s="151">
        <v>3</v>
      </c>
      <c r="AI949" s="151">
        <v>381</v>
      </c>
      <c r="AJ949" s="151">
        <v>1880</v>
      </c>
      <c r="AK949" s="151">
        <v>715658</v>
      </c>
      <c r="AL949" s="151"/>
      <c r="AM949" s="151"/>
      <c r="AN949" s="151"/>
      <c r="AO949" s="151"/>
    </row>
    <row r="950" spans="1:41" x14ac:dyDescent="0.2">
      <c r="A950" s="83">
        <v>37698</v>
      </c>
      <c r="B950" s="151">
        <v>7</v>
      </c>
      <c r="C950" s="151">
        <v>120</v>
      </c>
      <c r="D950" s="151">
        <v>2650</v>
      </c>
      <c r="E950" s="151">
        <v>318755</v>
      </c>
      <c r="F950" s="151"/>
      <c r="G950" s="151"/>
      <c r="H950" s="151"/>
      <c r="I950" s="151"/>
      <c r="J950" s="151">
        <v>5</v>
      </c>
      <c r="K950" s="151">
        <v>178</v>
      </c>
      <c r="L950" s="151">
        <v>2250</v>
      </c>
      <c r="M950" s="151">
        <v>399600</v>
      </c>
      <c r="N950" s="151"/>
      <c r="O950" s="151"/>
      <c r="P950" s="151"/>
      <c r="Q950" s="151"/>
      <c r="R950" s="160">
        <v>1</v>
      </c>
      <c r="S950" s="160">
        <v>228</v>
      </c>
      <c r="T950" s="160">
        <v>2150</v>
      </c>
      <c r="U950" s="160">
        <v>490200</v>
      </c>
      <c r="V950" s="160">
        <v>37</v>
      </c>
      <c r="W950" s="160">
        <v>270</v>
      </c>
      <c r="X950" s="160">
        <v>2070</v>
      </c>
      <c r="Y950" s="160">
        <v>577081</v>
      </c>
      <c r="Z950" s="151"/>
      <c r="AA950" s="151"/>
      <c r="AB950" s="151"/>
      <c r="AC950" s="151"/>
      <c r="AD950" s="151">
        <v>16</v>
      </c>
      <c r="AE950" s="151">
        <v>329</v>
      </c>
      <c r="AF950" s="151">
        <v>2080</v>
      </c>
      <c r="AG950" s="151">
        <v>689165</v>
      </c>
      <c r="AH950" s="151">
        <v>1</v>
      </c>
      <c r="AI950" s="151">
        <v>386</v>
      </c>
      <c r="AJ950" s="151">
        <v>2040</v>
      </c>
      <c r="AK950" s="151">
        <v>787440</v>
      </c>
      <c r="AL950" s="151"/>
      <c r="AM950" s="151"/>
      <c r="AN950" s="151"/>
      <c r="AO950" s="151"/>
    </row>
    <row r="951" spans="1:41" x14ac:dyDescent="0.2">
      <c r="A951" s="156">
        <v>37700</v>
      </c>
      <c r="B951" s="154">
        <v>8</v>
      </c>
      <c r="C951" s="154">
        <v>111</v>
      </c>
      <c r="D951" s="154">
        <v>2676</v>
      </c>
      <c r="E951" s="154">
        <v>266012</v>
      </c>
      <c r="F951" s="154">
        <v>26</v>
      </c>
      <c r="G951" s="154">
        <v>141</v>
      </c>
      <c r="H951" s="154">
        <v>2630</v>
      </c>
      <c r="I951" s="154">
        <v>376927</v>
      </c>
      <c r="J951" s="154">
        <v>95</v>
      </c>
      <c r="K951" s="154">
        <v>163</v>
      </c>
      <c r="L951" s="154">
        <v>2429</v>
      </c>
      <c r="M951" s="154">
        <v>393361</v>
      </c>
      <c r="N951" s="154">
        <v>144</v>
      </c>
      <c r="O951" s="154">
        <v>201</v>
      </c>
      <c r="P951" s="154">
        <v>2265</v>
      </c>
      <c r="Q951" s="154">
        <v>463181</v>
      </c>
      <c r="R951" s="154">
        <v>101</v>
      </c>
      <c r="S951" s="154">
        <v>237</v>
      </c>
      <c r="T951" s="154">
        <v>2165</v>
      </c>
      <c r="U951" s="154">
        <v>537367</v>
      </c>
      <c r="V951" s="154">
        <v>75</v>
      </c>
      <c r="W951" s="154">
        <v>268</v>
      </c>
      <c r="X951" s="154">
        <v>2220</v>
      </c>
      <c r="Y951" s="154">
        <v>669069</v>
      </c>
      <c r="Z951" s="154">
        <v>65</v>
      </c>
      <c r="AA951" s="154">
        <v>301</v>
      </c>
      <c r="AB951" s="154">
        <v>1980</v>
      </c>
      <c r="AC951" s="154">
        <v>640680</v>
      </c>
      <c r="AD951" s="154">
        <v>22</v>
      </c>
      <c r="AE951" s="154">
        <v>327</v>
      </c>
      <c r="AF951" s="154">
        <v>2193</v>
      </c>
      <c r="AG951" s="154">
        <v>741084</v>
      </c>
      <c r="AH951" s="154">
        <v>7</v>
      </c>
      <c r="AI951" s="154">
        <v>461</v>
      </c>
      <c r="AJ951" s="154">
        <v>1970</v>
      </c>
      <c r="AK951" s="154">
        <v>918227</v>
      </c>
      <c r="AL951" s="154"/>
      <c r="AM951" s="154"/>
      <c r="AN951" s="154"/>
      <c r="AO951" s="154"/>
    </row>
    <row r="952" spans="1:41" x14ac:dyDescent="0.2">
      <c r="A952" s="83">
        <v>37701</v>
      </c>
      <c r="B952" s="151">
        <v>1</v>
      </c>
      <c r="C952" s="151">
        <v>108</v>
      </c>
      <c r="D952" s="151">
        <v>2500</v>
      </c>
      <c r="E952" s="151">
        <v>270000</v>
      </c>
      <c r="F952" s="151">
        <v>3</v>
      </c>
      <c r="G952" s="151">
        <v>141</v>
      </c>
      <c r="H952" s="151">
        <v>2450</v>
      </c>
      <c r="I952" s="151">
        <v>344623</v>
      </c>
      <c r="J952" s="151">
        <v>17</v>
      </c>
      <c r="K952" s="151">
        <v>205</v>
      </c>
      <c r="L952" s="151">
        <v>2225</v>
      </c>
      <c r="M952" s="151">
        <v>443471</v>
      </c>
      <c r="N952" s="151">
        <v>23</v>
      </c>
      <c r="O952" s="151">
        <v>225</v>
      </c>
      <c r="P952" s="151">
        <v>2117</v>
      </c>
      <c r="Q952" s="151">
        <v>478422</v>
      </c>
      <c r="R952" s="151">
        <v>5</v>
      </c>
      <c r="S952" s="151">
        <v>261</v>
      </c>
      <c r="T952" s="151">
        <v>1750</v>
      </c>
      <c r="U952" s="151">
        <v>456750</v>
      </c>
      <c r="V952" s="151"/>
      <c r="W952" s="151"/>
      <c r="X952" s="151"/>
      <c r="Y952" s="151"/>
      <c r="Z952" s="151">
        <v>3</v>
      </c>
      <c r="AA952" s="151">
        <v>289</v>
      </c>
      <c r="AB952" s="151">
        <v>1900</v>
      </c>
      <c r="AC952" s="151">
        <v>549733</v>
      </c>
      <c r="AD952" s="151"/>
      <c r="AE952" s="151"/>
      <c r="AF952" s="151"/>
      <c r="AG952" s="151"/>
      <c r="AH952" s="151"/>
      <c r="AI952" s="151"/>
      <c r="AJ952" s="151"/>
      <c r="AK952" s="151"/>
      <c r="AL952" s="151"/>
      <c r="AM952" s="151"/>
      <c r="AN952" s="151"/>
      <c r="AO952" s="151"/>
    </row>
    <row r="953" spans="1:41" x14ac:dyDescent="0.2">
      <c r="A953" s="83">
        <v>37705</v>
      </c>
      <c r="B953" s="151">
        <v>7</v>
      </c>
      <c r="C953" s="151">
        <v>88</v>
      </c>
      <c r="D953" s="151">
        <v>2825</v>
      </c>
      <c r="E953" s="151">
        <v>250614</v>
      </c>
      <c r="F953" s="151">
        <v>28</v>
      </c>
      <c r="G953" s="151">
        <v>142</v>
      </c>
      <c r="H953" s="151">
        <v>2525</v>
      </c>
      <c r="I953" s="151">
        <v>354996</v>
      </c>
      <c r="J953" s="151">
        <v>49</v>
      </c>
      <c r="K953" s="151">
        <v>157</v>
      </c>
      <c r="L953" s="151">
        <v>2462</v>
      </c>
      <c r="M953" s="151">
        <v>385288</v>
      </c>
      <c r="N953" s="151">
        <v>36</v>
      </c>
      <c r="O953" s="151">
        <v>203</v>
      </c>
      <c r="P953" s="151">
        <v>2350</v>
      </c>
      <c r="Q953" s="151">
        <v>435692</v>
      </c>
      <c r="R953" s="151">
        <v>4</v>
      </c>
      <c r="S953" s="151">
        <v>224</v>
      </c>
      <c r="T953" s="160">
        <v>2650</v>
      </c>
      <c r="U953" s="151">
        <v>594925</v>
      </c>
      <c r="V953" s="151">
        <v>7</v>
      </c>
      <c r="W953" s="151">
        <v>257</v>
      </c>
      <c r="X953" s="151">
        <v>2060</v>
      </c>
      <c r="Y953" s="151">
        <v>545697</v>
      </c>
      <c r="Z953" s="151">
        <v>21</v>
      </c>
      <c r="AA953" s="151">
        <v>305</v>
      </c>
      <c r="AB953" s="151">
        <v>2330</v>
      </c>
      <c r="AC953" s="151">
        <v>691086</v>
      </c>
      <c r="AD953" s="151">
        <v>6</v>
      </c>
      <c r="AE953" s="151">
        <v>323</v>
      </c>
      <c r="AF953" s="151">
        <v>2100</v>
      </c>
      <c r="AG953" s="151">
        <v>678300</v>
      </c>
      <c r="AH953" s="151"/>
      <c r="AI953" s="151"/>
      <c r="AJ953" s="151"/>
      <c r="AK953" s="151"/>
      <c r="AL953" s="151"/>
      <c r="AM953" s="151"/>
      <c r="AN953" s="151"/>
      <c r="AO953" s="151"/>
    </row>
    <row r="954" spans="1:41" x14ac:dyDescent="0.2">
      <c r="A954" s="83">
        <v>37707</v>
      </c>
      <c r="B954" s="154">
        <v>61</v>
      </c>
      <c r="C954" s="154">
        <v>118</v>
      </c>
      <c r="D954" s="154">
        <v>2500</v>
      </c>
      <c r="E954" s="154">
        <v>310039</v>
      </c>
      <c r="F954" s="154">
        <v>67</v>
      </c>
      <c r="G954" s="154">
        <v>141</v>
      </c>
      <c r="H954" s="162">
        <f>I954/G954</f>
        <v>2580.2765957446809</v>
      </c>
      <c r="I954" s="154">
        <v>363819</v>
      </c>
      <c r="J954" s="154">
        <v>148</v>
      </c>
      <c r="K954" s="154">
        <v>165</v>
      </c>
      <c r="L954" s="154">
        <v>2100</v>
      </c>
      <c r="M954" s="154">
        <v>396067</v>
      </c>
      <c r="N954" s="154">
        <v>184</v>
      </c>
      <c r="O954" s="154">
        <v>219</v>
      </c>
      <c r="P954" s="154">
        <v>2300</v>
      </c>
      <c r="Q954" s="154">
        <v>503240</v>
      </c>
      <c r="R954" s="154">
        <v>138</v>
      </c>
      <c r="S954" s="154">
        <v>241</v>
      </c>
      <c r="T954" s="154">
        <v>2260</v>
      </c>
      <c r="U954" s="154">
        <v>534175</v>
      </c>
      <c r="V954" s="154">
        <v>106</v>
      </c>
      <c r="W954" s="154">
        <v>263</v>
      </c>
      <c r="X954" s="154">
        <v>2200</v>
      </c>
      <c r="Y954" s="154">
        <v>689165</v>
      </c>
      <c r="Z954" s="154">
        <v>87</v>
      </c>
      <c r="AA954" s="154">
        <v>307</v>
      </c>
      <c r="AB954" s="154">
        <v>1860</v>
      </c>
      <c r="AC954" s="154">
        <v>638121</v>
      </c>
      <c r="AD954" s="154">
        <v>37</v>
      </c>
      <c r="AE954" s="154">
        <v>337</v>
      </c>
      <c r="AF954" s="154">
        <v>1940</v>
      </c>
      <c r="AG954" s="154">
        <v>684919</v>
      </c>
      <c r="AH954" s="154">
        <v>3</v>
      </c>
      <c r="AI954" s="154">
        <v>367</v>
      </c>
      <c r="AJ954" s="154">
        <v>2000</v>
      </c>
      <c r="AK954" s="154">
        <v>734667</v>
      </c>
      <c r="AL954" s="154"/>
      <c r="AM954" s="154"/>
      <c r="AN954" s="154"/>
      <c r="AO954" s="154"/>
    </row>
    <row r="955" spans="1:41" x14ac:dyDescent="0.2">
      <c r="A955" s="83">
        <v>37708</v>
      </c>
      <c r="B955" s="151">
        <v>9</v>
      </c>
      <c r="C955" s="151">
        <v>110</v>
      </c>
      <c r="D955" s="151">
        <v>2700</v>
      </c>
      <c r="E955" s="151">
        <v>297600</v>
      </c>
      <c r="F955" s="151"/>
      <c r="G955" s="151"/>
      <c r="H955" s="151"/>
      <c r="I955" s="151"/>
      <c r="J955" s="151">
        <v>12</v>
      </c>
      <c r="K955" s="151">
        <v>153</v>
      </c>
      <c r="L955" s="151">
        <v>2400</v>
      </c>
      <c r="M955" s="151">
        <v>368000</v>
      </c>
      <c r="N955" s="151">
        <v>45</v>
      </c>
      <c r="O955" s="151">
        <v>193</v>
      </c>
      <c r="P955" s="151">
        <v>2360</v>
      </c>
      <c r="Q955" s="151">
        <v>457853</v>
      </c>
      <c r="R955" s="151">
        <v>4</v>
      </c>
      <c r="S955" s="151">
        <v>224</v>
      </c>
      <c r="T955" s="151">
        <v>2180</v>
      </c>
      <c r="U955" s="151">
        <v>487230</v>
      </c>
      <c r="V955" s="151">
        <v>43</v>
      </c>
      <c r="W955" s="151">
        <v>267</v>
      </c>
      <c r="X955" s="151">
        <v>2148</v>
      </c>
      <c r="Y955" s="151">
        <v>579586</v>
      </c>
      <c r="Z955" s="151">
        <v>3</v>
      </c>
      <c r="AA955" s="151">
        <v>290</v>
      </c>
      <c r="AB955" s="151">
        <v>1990</v>
      </c>
      <c r="AC955" s="151">
        <v>582267</v>
      </c>
      <c r="AD955" s="151">
        <v>10</v>
      </c>
      <c r="AE955" s="151">
        <v>338</v>
      </c>
      <c r="AF955" s="151">
        <v>1940</v>
      </c>
      <c r="AG955" s="151">
        <v>656108</v>
      </c>
      <c r="AH955" s="151"/>
      <c r="AI955" s="151"/>
      <c r="AJ955" s="151"/>
      <c r="AK955" s="151"/>
      <c r="AL955" s="151"/>
      <c r="AM955" s="151"/>
      <c r="AN955" s="151"/>
      <c r="AO955" s="151"/>
    </row>
    <row r="956" spans="1:41" x14ac:dyDescent="0.2">
      <c r="A956" s="83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  <c r="AC956" s="151"/>
      <c r="AD956" s="151"/>
      <c r="AE956" s="151"/>
      <c r="AF956" s="151"/>
      <c r="AG956" s="151"/>
      <c r="AH956" s="151"/>
      <c r="AI956" s="151"/>
      <c r="AJ956" s="151"/>
      <c r="AK956" s="151"/>
      <c r="AL956" s="151"/>
      <c r="AM956" s="151"/>
      <c r="AN956" s="151"/>
      <c r="AO956" s="151"/>
    </row>
    <row r="957" spans="1:41" x14ac:dyDescent="0.2">
      <c r="A957" s="83">
        <v>37712</v>
      </c>
      <c r="B957" s="151"/>
      <c r="C957" s="151"/>
      <c r="D957" s="151"/>
      <c r="E957" s="151"/>
      <c r="F957" s="151">
        <v>14</v>
      </c>
      <c r="G957" s="151">
        <v>143</v>
      </c>
      <c r="H957" s="151">
        <v>2575</v>
      </c>
      <c r="I957" s="151">
        <v>369107</v>
      </c>
      <c r="J957" s="151">
        <v>9</v>
      </c>
      <c r="K957" s="151">
        <v>161</v>
      </c>
      <c r="L957" s="151">
        <v>2450</v>
      </c>
      <c r="M957" s="151">
        <v>394000</v>
      </c>
      <c r="N957" s="151">
        <v>28</v>
      </c>
      <c r="O957" s="151">
        <v>199</v>
      </c>
      <c r="P957" s="151">
        <v>2300</v>
      </c>
      <c r="Q957" s="151">
        <v>461821</v>
      </c>
      <c r="R957" s="151">
        <v>32</v>
      </c>
      <c r="S957" s="151">
        <v>230</v>
      </c>
      <c r="T957" s="151">
        <v>2275</v>
      </c>
      <c r="U957" s="151">
        <v>538188</v>
      </c>
      <c r="V957" s="151">
        <v>27</v>
      </c>
      <c r="W957" s="151">
        <v>266</v>
      </c>
      <c r="X957" s="151">
        <v>2040</v>
      </c>
      <c r="Y957" s="151">
        <v>548367</v>
      </c>
      <c r="Z957" s="151">
        <v>8</v>
      </c>
      <c r="AA957" s="151">
        <v>292</v>
      </c>
      <c r="AB957" s="151">
        <v>1940</v>
      </c>
      <c r="AC957" s="151">
        <v>567450</v>
      </c>
      <c r="AD957" s="151">
        <v>5</v>
      </c>
      <c r="AE957" s="151">
        <v>343</v>
      </c>
      <c r="AF957" s="151">
        <v>1880</v>
      </c>
      <c r="AG957" s="151">
        <v>644464</v>
      </c>
      <c r="AH957" s="151"/>
      <c r="AI957" s="151"/>
      <c r="AJ957" s="151"/>
      <c r="AK957" s="151"/>
      <c r="AL957" s="151"/>
      <c r="AM957" s="151"/>
      <c r="AN957" s="151"/>
      <c r="AO957" s="151"/>
    </row>
    <row r="958" spans="1:41" x14ac:dyDescent="0.2">
      <c r="A958" s="83">
        <v>37714</v>
      </c>
      <c r="B958" s="154">
        <v>16</v>
      </c>
      <c r="C958" s="154">
        <v>124</v>
      </c>
      <c r="D958" s="154">
        <v>2517</v>
      </c>
      <c r="E958" s="154">
        <v>333756</v>
      </c>
      <c r="F958" s="154">
        <v>19</v>
      </c>
      <c r="G958" s="154">
        <v>144</v>
      </c>
      <c r="H958" s="154">
        <v>2583</v>
      </c>
      <c r="I958" s="154">
        <v>373211</v>
      </c>
      <c r="J958" s="154">
        <v>62</v>
      </c>
      <c r="K958" s="154">
        <v>161</v>
      </c>
      <c r="L958" s="154">
        <v>2494</v>
      </c>
      <c r="M958" s="154">
        <v>410637</v>
      </c>
      <c r="N958" s="154">
        <v>129</v>
      </c>
      <c r="O958" s="154">
        <v>202</v>
      </c>
      <c r="P958" s="154">
        <v>2325</v>
      </c>
      <c r="Q958" s="154">
        <v>478686</v>
      </c>
      <c r="R958" s="154">
        <v>17</v>
      </c>
      <c r="S958" s="154">
        <v>239</v>
      </c>
      <c r="T958" s="154">
        <v>2262</v>
      </c>
      <c r="U958" s="154">
        <v>555681</v>
      </c>
      <c r="V958" s="154">
        <v>44</v>
      </c>
      <c r="W958" s="154">
        <v>267</v>
      </c>
      <c r="X958" s="154">
        <v>2154</v>
      </c>
      <c r="Y958" s="154">
        <v>579976</v>
      </c>
      <c r="Z958" s="154">
        <v>29</v>
      </c>
      <c r="AA958" s="154">
        <v>296</v>
      </c>
      <c r="AB958" s="154">
        <v>2148</v>
      </c>
      <c r="AC958" s="154">
        <v>649686</v>
      </c>
      <c r="AD958" s="154"/>
      <c r="AE958" s="154"/>
      <c r="AF958" s="154"/>
      <c r="AG958" s="154"/>
      <c r="AH958" s="154"/>
      <c r="AI958" s="154"/>
      <c r="AJ958" s="154"/>
      <c r="AK958" s="154"/>
      <c r="AL958" s="154"/>
      <c r="AM958" s="154"/>
      <c r="AN958" s="154"/>
      <c r="AO958" s="154"/>
    </row>
    <row r="959" spans="1:41" x14ac:dyDescent="0.2">
      <c r="A959" s="83">
        <v>37715</v>
      </c>
      <c r="B959" s="151"/>
      <c r="C959" s="151"/>
      <c r="D959" s="151"/>
      <c r="E959" s="151"/>
      <c r="F959" s="151">
        <v>21</v>
      </c>
      <c r="G959" s="151">
        <v>131</v>
      </c>
      <c r="H959" s="151">
        <v>2300</v>
      </c>
      <c r="I959" s="151">
        <v>320724</v>
      </c>
      <c r="J959" s="151"/>
      <c r="K959" s="151"/>
      <c r="L959" s="151"/>
      <c r="M959" s="151"/>
      <c r="N959" s="151">
        <v>26</v>
      </c>
      <c r="O959" s="151">
        <v>207</v>
      </c>
      <c r="P959" s="151">
        <v>2275</v>
      </c>
      <c r="Q959" s="151">
        <v>477742</v>
      </c>
      <c r="R959" s="151">
        <v>17</v>
      </c>
      <c r="S959" s="151">
        <v>228</v>
      </c>
      <c r="T959" s="151">
        <v>2275</v>
      </c>
      <c r="U959" s="151">
        <v>522335</v>
      </c>
      <c r="V959" s="151">
        <v>9</v>
      </c>
      <c r="W959" s="151">
        <v>269</v>
      </c>
      <c r="X959" s="151">
        <v>2145</v>
      </c>
      <c r="Y959" s="151">
        <v>576280</v>
      </c>
      <c r="Z959" s="151">
        <v>2</v>
      </c>
      <c r="AA959" s="151">
        <v>317</v>
      </c>
      <c r="AB959" s="151">
        <v>1900</v>
      </c>
      <c r="AC959" s="151">
        <v>602300</v>
      </c>
      <c r="AD959" s="151"/>
      <c r="AE959" s="151"/>
      <c r="AF959" s="151"/>
      <c r="AG959" s="151"/>
      <c r="AH959" s="151"/>
      <c r="AI959" s="151"/>
      <c r="AJ959" s="151"/>
      <c r="AK959" s="151"/>
      <c r="AL959" s="151"/>
      <c r="AM959" s="151"/>
      <c r="AN959" s="151"/>
      <c r="AO959" s="151"/>
    </row>
    <row r="960" spans="1:41" x14ac:dyDescent="0.2">
      <c r="A960" s="83">
        <v>37719</v>
      </c>
      <c r="B960" s="151">
        <v>1</v>
      </c>
      <c r="C960" s="151">
        <v>106</v>
      </c>
      <c r="D960" s="151">
        <v>2600</v>
      </c>
      <c r="E960" s="151">
        <v>275600</v>
      </c>
      <c r="F960" s="151">
        <v>31</v>
      </c>
      <c r="G960" s="151">
        <v>133</v>
      </c>
      <c r="H960" s="151">
        <v>2567</v>
      </c>
      <c r="I960" s="151">
        <v>343784</v>
      </c>
      <c r="J960" s="151">
        <v>31</v>
      </c>
      <c r="K960" s="151">
        <v>154</v>
      </c>
      <c r="L960" s="151">
        <v>2400</v>
      </c>
      <c r="M960" s="151">
        <v>371235</v>
      </c>
      <c r="N960" s="151">
        <v>49</v>
      </c>
      <c r="O960" s="151">
        <v>186</v>
      </c>
      <c r="P960" s="151">
        <v>2275</v>
      </c>
      <c r="Q960" s="151">
        <v>419216</v>
      </c>
      <c r="R960" s="151">
        <v>31</v>
      </c>
      <c r="S960" s="151">
        <v>233</v>
      </c>
      <c r="T960" s="151">
        <v>2270</v>
      </c>
      <c r="U960" s="151">
        <v>534668</v>
      </c>
      <c r="V960" s="151">
        <v>18</v>
      </c>
      <c r="W960" s="151">
        <v>257</v>
      </c>
      <c r="X960" s="151">
        <v>2130</v>
      </c>
      <c r="Y960" s="151">
        <v>541798</v>
      </c>
      <c r="Z960" s="151">
        <v>21</v>
      </c>
      <c r="AA960" s="151">
        <v>301</v>
      </c>
      <c r="AB960" s="151">
        <v>2090</v>
      </c>
      <c r="AC960" s="151">
        <v>614749</v>
      </c>
      <c r="AD960" s="151"/>
      <c r="AE960" s="151"/>
      <c r="AF960" s="151"/>
      <c r="AG960" s="151"/>
      <c r="AH960" s="151">
        <v>3</v>
      </c>
      <c r="AI960" s="151">
        <v>368</v>
      </c>
      <c r="AJ960" s="151">
        <v>1960</v>
      </c>
      <c r="AK960" s="151">
        <v>721280</v>
      </c>
      <c r="AL960" s="151"/>
      <c r="AM960" s="151"/>
      <c r="AN960" s="151"/>
      <c r="AO960" s="151"/>
    </row>
    <row r="961" spans="1:41" x14ac:dyDescent="0.2">
      <c r="A961" s="156">
        <v>37721</v>
      </c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154"/>
      <c r="W961" s="154"/>
      <c r="X961" s="154"/>
      <c r="Y961" s="154"/>
      <c r="Z961" s="154"/>
      <c r="AA961" s="154"/>
      <c r="AB961" s="154"/>
      <c r="AC961" s="154"/>
      <c r="AD961" s="154"/>
      <c r="AE961" s="154"/>
      <c r="AF961" s="154"/>
      <c r="AG961" s="154"/>
      <c r="AH961" s="154"/>
      <c r="AI961" s="154"/>
      <c r="AJ961" s="154"/>
      <c r="AK961" s="154"/>
      <c r="AL961" s="154"/>
      <c r="AM961" s="154"/>
      <c r="AN961" s="154"/>
      <c r="AO961" s="154"/>
    </row>
    <row r="962" spans="1:41" x14ac:dyDescent="0.2">
      <c r="A962" s="83">
        <v>37722</v>
      </c>
      <c r="B962" s="151"/>
      <c r="C962" s="151"/>
      <c r="D962" s="151"/>
      <c r="E962" s="151"/>
      <c r="F962" s="151"/>
      <c r="G962" s="151"/>
      <c r="H962" s="151"/>
      <c r="I962" s="151"/>
      <c r="J962" s="151">
        <v>7</v>
      </c>
      <c r="K962" s="151">
        <v>152</v>
      </c>
      <c r="L962" s="151">
        <v>2350</v>
      </c>
      <c r="M962" s="151">
        <v>356529</v>
      </c>
      <c r="N962" s="151">
        <v>10</v>
      </c>
      <c r="O962" s="151">
        <v>211</v>
      </c>
      <c r="P962" s="151">
        <v>2275</v>
      </c>
      <c r="Q962" s="151">
        <v>476430</v>
      </c>
      <c r="R962" s="151">
        <v>5</v>
      </c>
      <c r="S962" s="151">
        <v>223</v>
      </c>
      <c r="T962" s="151">
        <v>2200</v>
      </c>
      <c r="U962" s="151">
        <v>491040</v>
      </c>
      <c r="V962" s="151">
        <v>7</v>
      </c>
      <c r="W962" s="151">
        <v>271</v>
      </c>
      <c r="X962" s="151">
        <v>2040</v>
      </c>
      <c r="Y962" s="151">
        <v>565160</v>
      </c>
      <c r="Z962" s="151">
        <v>8</v>
      </c>
      <c r="AA962" s="151">
        <v>308</v>
      </c>
      <c r="AB962" s="151">
        <v>2053</v>
      </c>
      <c r="AC962" s="151">
        <v>654520</v>
      </c>
      <c r="AD962" s="151"/>
      <c r="AE962" s="151"/>
      <c r="AF962" s="151"/>
      <c r="AG962" s="151"/>
      <c r="AH962" s="151"/>
      <c r="AI962" s="151"/>
      <c r="AJ962" s="151"/>
      <c r="AK962" s="151"/>
      <c r="AL962" s="151"/>
      <c r="AM962" s="151"/>
      <c r="AN962" s="151"/>
      <c r="AO962" s="151"/>
    </row>
    <row r="963" spans="1:41" x14ac:dyDescent="0.2">
      <c r="A963" s="83">
        <v>37726</v>
      </c>
      <c r="B963" s="151"/>
      <c r="C963" s="151"/>
      <c r="D963" s="151"/>
      <c r="E963" s="151"/>
      <c r="F963" s="151">
        <v>6</v>
      </c>
      <c r="G963" s="151">
        <v>145</v>
      </c>
      <c r="H963" s="151">
        <v>2550</v>
      </c>
      <c r="I963" s="151">
        <v>370600</v>
      </c>
      <c r="J963" s="151">
        <v>1</v>
      </c>
      <c r="K963" s="151">
        <v>174</v>
      </c>
      <c r="L963" s="151">
        <v>2350</v>
      </c>
      <c r="M963" s="151">
        <v>408900</v>
      </c>
      <c r="N963" s="151">
        <v>30</v>
      </c>
      <c r="O963" s="151">
        <v>181</v>
      </c>
      <c r="P963" s="151">
        <v>2117</v>
      </c>
      <c r="Q963" s="151">
        <v>424210</v>
      </c>
      <c r="R963" s="151">
        <v>20</v>
      </c>
      <c r="S963" s="151">
        <v>223</v>
      </c>
      <c r="T963" s="151">
        <v>2500</v>
      </c>
      <c r="U963" s="151">
        <v>557500</v>
      </c>
      <c r="V963" s="151">
        <v>24</v>
      </c>
      <c r="W963" s="151">
        <v>259</v>
      </c>
      <c r="X963" s="151">
        <v>2350</v>
      </c>
      <c r="Y963" s="151">
        <v>612392</v>
      </c>
      <c r="Z963" s="151"/>
      <c r="AA963" s="151"/>
      <c r="AB963" s="151"/>
      <c r="AC963" s="151"/>
      <c r="AD963" s="151">
        <v>2</v>
      </c>
      <c r="AE963" s="151">
        <v>353</v>
      </c>
      <c r="AF963" s="151">
        <v>1900</v>
      </c>
      <c r="AG963" s="151">
        <v>670700</v>
      </c>
      <c r="AH963" s="151"/>
      <c r="AI963" s="151"/>
      <c r="AJ963" s="151"/>
      <c r="AK963" s="151"/>
      <c r="AL963" s="151"/>
      <c r="AM963" s="151"/>
      <c r="AN963" s="151"/>
      <c r="AO963" s="151"/>
    </row>
    <row r="964" spans="1:41" x14ac:dyDescent="0.2">
      <c r="A964" s="156">
        <v>37728</v>
      </c>
      <c r="B964" s="154">
        <v>44</v>
      </c>
      <c r="C964" s="154">
        <v>113</v>
      </c>
      <c r="D964" s="154">
        <v>2812</v>
      </c>
      <c r="E964" s="154">
        <v>315886</v>
      </c>
      <c r="F964" s="154">
        <v>44</v>
      </c>
      <c r="G964" s="154">
        <v>143</v>
      </c>
      <c r="H964" s="154">
        <v>2575</v>
      </c>
      <c r="I964" s="154">
        <v>366172</v>
      </c>
      <c r="J964" s="154">
        <v>54</v>
      </c>
      <c r="K964" s="154">
        <v>162</v>
      </c>
      <c r="L964" s="154">
        <v>2467</v>
      </c>
      <c r="M964" s="154">
        <v>402850</v>
      </c>
      <c r="N964" s="154">
        <v>64</v>
      </c>
      <c r="O964" s="154">
        <v>200</v>
      </c>
      <c r="P964" s="154">
        <v>2343</v>
      </c>
      <c r="Q964" s="154">
        <v>475692</v>
      </c>
      <c r="R964" s="154">
        <v>27</v>
      </c>
      <c r="S964" s="154">
        <v>225</v>
      </c>
      <c r="T964" s="154">
        <v>2292</v>
      </c>
      <c r="U964" s="154">
        <v>511696</v>
      </c>
      <c r="V964" s="154">
        <v>31</v>
      </c>
      <c r="W964" s="154">
        <v>257</v>
      </c>
      <c r="X964" s="154">
        <v>2244</v>
      </c>
      <c r="Y964" s="154">
        <v>590715</v>
      </c>
      <c r="Z964" s="154">
        <v>54</v>
      </c>
      <c r="AA964" s="154">
        <v>300</v>
      </c>
      <c r="AB964" s="154">
        <v>2140</v>
      </c>
      <c r="AC964" s="154">
        <v>668993</v>
      </c>
      <c r="AD964" s="154">
        <v>5</v>
      </c>
      <c r="AE964" s="154">
        <v>335</v>
      </c>
      <c r="AF964" s="154">
        <v>2265</v>
      </c>
      <c r="AG964" s="154">
        <v>776432</v>
      </c>
      <c r="AH964" s="154">
        <v>13</v>
      </c>
      <c r="AI964" s="154">
        <v>424</v>
      </c>
      <c r="AJ964" s="154">
        <v>2250</v>
      </c>
      <c r="AK964" s="154">
        <v>954346</v>
      </c>
      <c r="AL964" s="154"/>
      <c r="AM964" s="154"/>
      <c r="AN964" s="154"/>
      <c r="AO964" s="154"/>
    </row>
    <row r="965" spans="1:41" x14ac:dyDescent="0.2">
      <c r="A965" s="83">
        <v>37729</v>
      </c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  <c r="AC965" s="151"/>
      <c r="AD965" s="151"/>
      <c r="AE965" s="151"/>
      <c r="AF965" s="151"/>
      <c r="AG965" s="151"/>
      <c r="AH965" s="151"/>
      <c r="AI965" s="151"/>
      <c r="AJ965" s="151"/>
      <c r="AK965" s="151"/>
      <c r="AL965" s="151"/>
      <c r="AM965" s="151"/>
      <c r="AN965" s="151"/>
      <c r="AO965" s="151"/>
    </row>
    <row r="966" spans="1:41" x14ac:dyDescent="0.2">
      <c r="A966" s="83">
        <v>37733</v>
      </c>
      <c r="B966" s="151">
        <v>34</v>
      </c>
      <c r="C966" s="151">
        <v>100</v>
      </c>
      <c r="D966" s="151">
        <v>2750</v>
      </c>
      <c r="E966" s="151">
        <v>292156</v>
      </c>
      <c r="F966" s="151"/>
      <c r="G966" s="151"/>
      <c r="H966" s="151"/>
      <c r="I966" s="151"/>
      <c r="J966" s="151">
        <v>22</v>
      </c>
      <c r="K966" s="151">
        <v>153</v>
      </c>
      <c r="L966" s="151">
        <v>2417</v>
      </c>
      <c r="M966" s="151">
        <v>371309</v>
      </c>
      <c r="N966" s="151">
        <v>30</v>
      </c>
      <c r="O966" s="151">
        <v>196</v>
      </c>
      <c r="P966" s="151">
        <v>2433</v>
      </c>
      <c r="Q966" s="151">
        <v>511327</v>
      </c>
      <c r="R966" s="151">
        <v>8</v>
      </c>
      <c r="S966" s="151">
        <v>229</v>
      </c>
      <c r="T966" s="151">
        <v>2350</v>
      </c>
      <c r="U966" s="151">
        <v>537856</v>
      </c>
      <c r="V966" s="151">
        <v>20</v>
      </c>
      <c r="W966" s="151">
        <v>264</v>
      </c>
      <c r="X966" s="151">
        <v>2700</v>
      </c>
      <c r="Y966" s="151">
        <v>711450</v>
      </c>
      <c r="Z966" s="151"/>
      <c r="AA966" s="151"/>
      <c r="AB966" s="151"/>
      <c r="AC966" s="151"/>
      <c r="AD966" s="151"/>
      <c r="AE966" s="151"/>
      <c r="AF966" s="151"/>
      <c r="AG966" s="151"/>
      <c r="AH966" s="151"/>
      <c r="AI966" s="151"/>
      <c r="AJ966" s="151"/>
      <c r="AK966" s="151"/>
      <c r="AL966" s="151"/>
      <c r="AM966" s="151"/>
      <c r="AN966" s="151"/>
      <c r="AO966" s="151"/>
    </row>
    <row r="967" spans="1:41" x14ac:dyDescent="0.2">
      <c r="A967" s="156">
        <v>37735</v>
      </c>
      <c r="B967" s="154">
        <v>5</v>
      </c>
      <c r="C967" s="154">
        <v>120</v>
      </c>
      <c r="D967" s="154">
        <v>2650</v>
      </c>
      <c r="E967" s="154">
        <v>315660</v>
      </c>
      <c r="F967" s="154">
        <v>37</v>
      </c>
      <c r="G967" s="154">
        <v>133</v>
      </c>
      <c r="H967" s="154">
        <v>2583</v>
      </c>
      <c r="I967" s="154">
        <v>344400</v>
      </c>
      <c r="J967" s="154">
        <v>81</v>
      </c>
      <c r="K967" s="154">
        <v>168</v>
      </c>
      <c r="L967" s="154">
        <v>2414</v>
      </c>
      <c r="M967" s="154">
        <v>412686</v>
      </c>
      <c r="N967" s="154">
        <v>60</v>
      </c>
      <c r="O967" s="154">
        <v>200</v>
      </c>
      <c r="P967" s="154">
        <v>2227</v>
      </c>
      <c r="Q967" s="154">
        <v>508708</v>
      </c>
      <c r="R967" s="154">
        <v>100</v>
      </c>
      <c r="S967" s="154">
        <v>234</v>
      </c>
      <c r="T967" s="154">
        <v>2190</v>
      </c>
      <c r="U967" s="154">
        <v>538561</v>
      </c>
      <c r="V967" s="154">
        <v>72</v>
      </c>
      <c r="W967" s="154">
        <v>265</v>
      </c>
      <c r="X967" s="154">
        <v>2260</v>
      </c>
      <c r="Y967" s="154">
        <v>667260</v>
      </c>
      <c r="Z967" s="154">
        <v>61</v>
      </c>
      <c r="AA967" s="154">
        <v>296</v>
      </c>
      <c r="AB967" s="154">
        <v>2400</v>
      </c>
      <c r="AC967" s="154">
        <v>668278</v>
      </c>
      <c r="AD967" s="154">
        <v>1</v>
      </c>
      <c r="AE967" s="154">
        <v>324</v>
      </c>
      <c r="AF967" s="154">
        <v>1960</v>
      </c>
      <c r="AG967" s="154">
        <v>635040</v>
      </c>
      <c r="AH967" s="154"/>
      <c r="AI967" s="154"/>
      <c r="AJ967" s="154"/>
      <c r="AK967" s="154"/>
      <c r="AL967" s="154"/>
      <c r="AM967" s="154"/>
      <c r="AN967" s="154"/>
      <c r="AO967" s="154"/>
    </row>
    <row r="968" spans="1:41" x14ac:dyDescent="0.2">
      <c r="A968" s="83">
        <v>37736</v>
      </c>
      <c r="B968" s="151"/>
      <c r="C968" s="151"/>
      <c r="D968" s="151"/>
      <c r="E968" s="151"/>
      <c r="F968" s="151"/>
      <c r="G968" s="151"/>
      <c r="H968" s="151"/>
      <c r="I968" s="151"/>
      <c r="J968" s="151">
        <v>29</v>
      </c>
      <c r="K968" s="151">
        <v>175</v>
      </c>
      <c r="L968" s="151">
        <v>2250</v>
      </c>
      <c r="M968" s="151">
        <v>401510</v>
      </c>
      <c r="N968" s="151">
        <v>1</v>
      </c>
      <c r="O968" s="151">
        <v>210</v>
      </c>
      <c r="P968" s="151">
        <v>2000</v>
      </c>
      <c r="Q968" s="151">
        <v>420000</v>
      </c>
      <c r="R968" s="151">
        <v>10</v>
      </c>
      <c r="S968" s="151">
        <v>249</v>
      </c>
      <c r="T968" s="151">
        <v>2150</v>
      </c>
      <c r="U968" s="151">
        <v>534920</v>
      </c>
      <c r="V968" s="151">
        <v>1</v>
      </c>
      <c r="W968" s="151">
        <v>270</v>
      </c>
      <c r="X968" s="151">
        <v>1900</v>
      </c>
      <c r="Y968" s="151">
        <v>513000</v>
      </c>
      <c r="Z968" s="151">
        <v>7</v>
      </c>
      <c r="AA968" s="151">
        <v>311</v>
      </c>
      <c r="AB968" s="151">
        <v>1970</v>
      </c>
      <c r="AC968" s="151">
        <v>617697</v>
      </c>
      <c r="AD968" s="151"/>
      <c r="AE968" s="151"/>
      <c r="AF968" s="151"/>
      <c r="AG968" s="151"/>
      <c r="AH968" s="151"/>
      <c r="AI968" s="151"/>
      <c r="AJ968" s="151"/>
      <c r="AK968" s="151"/>
      <c r="AL968" s="151"/>
      <c r="AM968" s="151"/>
      <c r="AN968" s="151"/>
      <c r="AO968" s="151"/>
    </row>
    <row r="969" spans="1:41" x14ac:dyDescent="0.2">
      <c r="A969" s="83">
        <v>37740</v>
      </c>
      <c r="B969" s="151">
        <v>24</v>
      </c>
      <c r="C969" s="151">
        <v>94</v>
      </c>
      <c r="D969" s="151">
        <v>2640</v>
      </c>
      <c r="E969" s="151">
        <v>244017</v>
      </c>
      <c r="F969" s="151">
        <v>11</v>
      </c>
      <c r="G969" s="151">
        <v>144</v>
      </c>
      <c r="H969" s="151">
        <v>2700</v>
      </c>
      <c r="I969" s="151">
        <v>391406</v>
      </c>
      <c r="J969" s="151">
        <v>44</v>
      </c>
      <c r="K969" s="151">
        <v>168</v>
      </c>
      <c r="L969" s="151">
        <v>2380</v>
      </c>
      <c r="M969" s="151">
        <v>401136</v>
      </c>
      <c r="N969" s="151">
        <v>54</v>
      </c>
      <c r="O969" s="151">
        <v>200</v>
      </c>
      <c r="P969" s="151">
        <v>2329</v>
      </c>
      <c r="Q969" s="151">
        <v>502183</v>
      </c>
      <c r="R969" s="151">
        <v>11</v>
      </c>
      <c r="S969" s="151">
        <v>325</v>
      </c>
      <c r="T969" s="151">
        <v>2300</v>
      </c>
      <c r="U969" s="151">
        <v>541127</v>
      </c>
      <c r="V969" s="151">
        <v>8</v>
      </c>
      <c r="W969" s="151">
        <v>207</v>
      </c>
      <c r="X969" s="151">
        <v>2300</v>
      </c>
      <c r="Y969" s="151">
        <v>619850</v>
      </c>
      <c r="Z969" s="151">
        <v>32</v>
      </c>
      <c r="AA969" s="151">
        <v>303</v>
      </c>
      <c r="AB969" s="151">
        <v>2120</v>
      </c>
      <c r="AC969" s="151">
        <v>645641</v>
      </c>
      <c r="AD969" s="151">
        <v>15</v>
      </c>
      <c r="AE969" s="151">
        <v>338</v>
      </c>
      <c r="AF969" s="151">
        <v>2200</v>
      </c>
      <c r="AG969" s="151">
        <v>764427</v>
      </c>
      <c r="AH969" s="151">
        <v>1</v>
      </c>
      <c r="AI969" s="151">
        <v>360</v>
      </c>
      <c r="AJ969" s="151">
        <v>2150</v>
      </c>
      <c r="AK969" s="151">
        <v>774000</v>
      </c>
      <c r="AL969" s="151"/>
      <c r="AM969" s="151"/>
      <c r="AN969" s="151"/>
      <c r="AO969" s="151"/>
    </row>
    <row r="970" spans="1:41" x14ac:dyDescent="0.2">
      <c r="A970" s="83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  <c r="AC970" s="151"/>
      <c r="AD970" s="151"/>
      <c r="AE970" s="151"/>
      <c r="AF970" s="151"/>
      <c r="AG970" s="151"/>
      <c r="AH970" s="151"/>
      <c r="AI970" s="151"/>
      <c r="AJ970" s="151"/>
      <c r="AK970" s="151"/>
      <c r="AL970" s="151"/>
      <c r="AM970" s="151"/>
      <c r="AN970" s="151"/>
      <c r="AO970" s="151"/>
    </row>
    <row r="971" spans="1:41" x14ac:dyDescent="0.2">
      <c r="A971" s="156">
        <v>37742</v>
      </c>
      <c r="B971" s="154">
        <v>80</v>
      </c>
      <c r="C971" s="154">
        <v>115</v>
      </c>
      <c r="D971" s="154">
        <v>2430</v>
      </c>
      <c r="E971" s="154">
        <v>283929</v>
      </c>
      <c r="F971" s="154">
        <v>87</v>
      </c>
      <c r="G971" s="154">
        <v>137</v>
      </c>
      <c r="H971" s="154">
        <v>2539</v>
      </c>
      <c r="I971" s="154">
        <v>352853</v>
      </c>
      <c r="J971" s="154">
        <v>118</v>
      </c>
      <c r="K971" s="154">
        <v>166</v>
      </c>
      <c r="L971" s="154">
        <v>2291</v>
      </c>
      <c r="M971" s="154">
        <v>409533</v>
      </c>
      <c r="N971" s="154">
        <v>66</v>
      </c>
      <c r="O971" s="154">
        <v>207</v>
      </c>
      <c r="P971" s="154">
        <v>2136</v>
      </c>
      <c r="Q971" s="154">
        <v>462473</v>
      </c>
      <c r="R971" s="154">
        <v>100</v>
      </c>
      <c r="S971" s="154">
        <v>239</v>
      </c>
      <c r="T971" s="154">
        <v>2148</v>
      </c>
      <c r="U971" s="154">
        <v>522349</v>
      </c>
      <c r="V971" s="154">
        <v>11</v>
      </c>
      <c r="W971" s="154">
        <v>249</v>
      </c>
      <c r="X971" s="154">
        <v>2320</v>
      </c>
      <c r="Y971" s="154">
        <v>578313</v>
      </c>
      <c r="Z971" s="154">
        <v>22</v>
      </c>
      <c r="AA971" s="154">
        <v>250</v>
      </c>
      <c r="AB971" s="154">
        <v>2250</v>
      </c>
      <c r="AC971" s="154">
        <v>573318</v>
      </c>
      <c r="AD971" s="154">
        <v>23</v>
      </c>
      <c r="AE971" s="154">
        <v>265</v>
      </c>
      <c r="AF971" s="154">
        <v>2127</v>
      </c>
      <c r="AG971" s="154">
        <v>568661</v>
      </c>
      <c r="AH971" s="154">
        <v>54</v>
      </c>
      <c r="AI971" s="154">
        <v>340</v>
      </c>
      <c r="AJ971" s="154">
        <v>2050</v>
      </c>
      <c r="AK971" s="154">
        <v>697000</v>
      </c>
      <c r="AL971" s="154"/>
      <c r="AM971" s="154"/>
      <c r="AN971" s="154"/>
      <c r="AO971" s="154"/>
    </row>
    <row r="972" spans="1:41" x14ac:dyDescent="0.2">
      <c r="A972" s="83">
        <v>37743</v>
      </c>
      <c r="B972" s="151">
        <v>8</v>
      </c>
      <c r="C972" s="151">
        <v>124</v>
      </c>
      <c r="D972" s="151">
        <v>2650</v>
      </c>
      <c r="E972" s="151">
        <v>327938</v>
      </c>
      <c r="F972" s="151">
        <v>10</v>
      </c>
      <c r="G972" s="151">
        <v>134</v>
      </c>
      <c r="H972" s="151">
        <v>2600</v>
      </c>
      <c r="I972" s="151">
        <v>347360</v>
      </c>
      <c r="J972" s="151"/>
      <c r="K972" s="151"/>
      <c r="L972" s="151"/>
      <c r="M972" s="151"/>
      <c r="N972" s="151">
        <v>18</v>
      </c>
      <c r="O972" s="151">
        <v>188</v>
      </c>
      <c r="P972" s="151">
        <v>2400</v>
      </c>
      <c r="Q972" s="151">
        <v>457144</v>
      </c>
      <c r="R972" s="151">
        <v>21</v>
      </c>
      <c r="S972" s="151">
        <v>240</v>
      </c>
      <c r="T972" s="151">
        <v>2400</v>
      </c>
      <c r="U972" s="151">
        <v>576229</v>
      </c>
      <c r="V972" s="151">
        <v>14</v>
      </c>
      <c r="W972" s="151">
        <v>529</v>
      </c>
      <c r="X972" s="151">
        <v>2283</v>
      </c>
      <c r="Y972" s="151">
        <v>594529</v>
      </c>
      <c r="Z972" s="151"/>
      <c r="AA972" s="151"/>
      <c r="AB972" s="151"/>
      <c r="AC972" s="151"/>
      <c r="AD972" s="151">
        <v>11</v>
      </c>
      <c r="AE972" s="151">
        <v>338</v>
      </c>
      <c r="AF972" s="151">
        <v>2100</v>
      </c>
      <c r="AG972" s="151">
        <v>709800</v>
      </c>
      <c r="AH972" s="151"/>
      <c r="AI972" s="151"/>
      <c r="AJ972" s="151"/>
      <c r="AK972" s="151"/>
      <c r="AL972" s="151"/>
      <c r="AM972" s="151"/>
      <c r="AN972" s="151"/>
      <c r="AO972" s="151"/>
    </row>
    <row r="973" spans="1:41" x14ac:dyDescent="0.2">
      <c r="A973" s="83">
        <v>37747</v>
      </c>
      <c r="B973" s="151"/>
      <c r="C973" s="151"/>
      <c r="D973" s="151"/>
      <c r="E973" s="151"/>
      <c r="F973" s="151">
        <v>21</v>
      </c>
      <c r="G973" s="151">
        <v>141</v>
      </c>
      <c r="H973" s="151">
        <v>2500</v>
      </c>
      <c r="I973" s="151">
        <v>253095</v>
      </c>
      <c r="J973" s="151">
        <v>13</v>
      </c>
      <c r="K973" s="151">
        <v>163</v>
      </c>
      <c r="L973" s="151">
        <v>2400</v>
      </c>
      <c r="M973" s="151">
        <v>395631</v>
      </c>
      <c r="N973" s="151">
        <v>58</v>
      </c>
      <c r="O973" s="151">
        <v>186</v>
      </c>
      <c r="P973" s="151">
        <v>2300</v>
      </c>
      <c r="Q973" s="151">
        <v>434278</v>
      </c>
      <c r="R973" s="151">
        <v>2</v>
      </c>
      <c r="S973" s="151">
        <v>234</v>
      </c>
      <c r="T973" s="151">
        <v>2250</v>
      </c>
      <c r="U973" s="151">
        <v>526500</v>
      </c>
      <c r="V973" s="151">
        <v>16</v>
      </c>
      <c r="W973" s="151">
        <v>268</v>
      </c>
      <c r="X973" s="151">
        <v>2200</v>
      </c>
      <c r="Y973" s="151">
        <v>610944</v>
      </c>
      <c r="Z973" s="151"/>
      <c r="AA973" s="151"/>
      <c r="AB973" s="151"/>
      <c r="AC973" s="151"/>
      <c r="AD973" s="151"/>
      <c r="AE973" s="151"/>
      <c r="AF973" s="151"/>
      <c r="AG973" s="151"/>
      <c r="AH973" s="151"/>
      <c r="AI973" s="151"/>
      <c r="AJ973" s="151"/>
      <c r="AK973" s="151"/>
      <c r="AL973" s="151"/>
      <c r="AM973" s="151"/>
      <c r="AN973" s="151"/>
      <c r="AO973" s="151"/>
    </row>
    <row r="974" spans="1:41" x14ac:dyDescent="0.2">
      <c r="A974" s="156">
        <v>37749</v>
      </c>
      <c r="B974" s="154">
        <v>2</v>
      </c>
      <c r="C974" s="154">
        <v>114</v>
      </c>
      <c r="D974" s="154">
        <v>2400</v>
      </c>
      <c r="E974" s="154">
        <v>274200</v>
      </c>
      <c r="F974" s="154">
        <v>95</v>
      </c>
      <c r="G974" s="154">
        <v>139</v>
      </c>
      <c r="H974" s="154">
        <v>2462</v>
      </c>
      <c r="I974" s="154">
        <v>341482</v>
      </c>
      <c r="J974" s="154">
        <v>76</v>
      </c>
      <c r="K974" s="154">
        <v>162</v>
      </c>
      <c r="L974" s="154">
        <v>2419</v>
      </c>
      <c r="M974" s="154">
        <v>411089</v>
      </c>
      <c r="N974" s="154">
        <v>148</v>
      </c>
      <c r="O974" s="154">
        <v>201</v>
      </c>
      <c r="P974" s="154">
        <v>2239</v>
      </c>
      <c r="Q974" s="154">
        <v>470787</v>
      </c>
      <c r="R974" s="154">
        <v>37</v>
      </c>
      <c r="S974" s="154">
        <v>237</v>
      </c>
      <c r="T974" s="154">
        <v>1902</v>
      </c>
      <c r="U974" s="154">
        <v>508626</v>
      </c>
      <c r="V974" s="154">
        <v>57</v>
      </c>
      <c r="W974" s="154">
        <v>264</v>
      </c>
      <c r="X974" s="154">
        <v>2060</v>
      </c>
      <c r="Y974" s="154">
        <v>572759</v>
      </c>
      <c r="Z974" s="154">
        <v>44</v>
      </c>
      <c r="AA974" s="154">
        <v>295</v>
      </c>
      <c r="AB974" s="154">
        <v>2102</v>
      </c>
      <c r="AC974" s="154">
        <v>622025</v>
      </c>
      <c r="AD974" s="154">
        <v>13</v>
      </c>
      <c r="AE974" s="154">
        <v>331</v>
      </c>
      <c r="AF974" s="154">
        <v>2000</v>
      </c>
      <c r="AG974" s="154">
        <v>662462</v>
      </c>
      <c r="AH974" s="154">
        <v>12</v>
      </c>
      <c r="AI974" s="154">
        <v>370</v>
      </c>
      <c r="AJ974" s="154">
        <v>1900</v>
      </c>
      <c r="AK974" s="154">
        <v>703950</v>
      </c>
      <c r="AL974" s="154"/>
      <c r="AM974" s="154"/>
      <c r="AN974" s="154"/>
      <c r="AO974" s="154"/>
    </row>
    <row r="975" spans="1:41" x14ac:dyDescent="0.2">
      <c r="A975" s="83">
        <v>37750</v>
      </c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  <c r="AC975" s="151"/>
      <c r="AD975" s="151"/>
      <c r="AE975" s="151"/>
      <c r="AF975" s="151"/>
      <c r="AG975" s="151"/>
      <c r="AH975" s="151"/>
      <c r="AI975" s="151"/>
      <c r="AJ975" s="151"/>
      <c r="AK975" s="151"/>
      <c r="AL975" s="151"/>
      <c r="AM975" s="151"/>
      <c r="AN975" s="151"/>
      <c r="AO975" s="151"/>
    </row>
    <row r="976" spans="1:41" x14ac:dyDescent="0.2">
      <c r="A976" s="83">
        <v>37754</v>
      </c>
      <c r="B976" s="151">
        <v>1</v>
      </c>
      <c r="C976" s="151">
        <v>80</v>
      </c>
      <c r="D976" s="151">
        <v>2600</v>
      </c>
      <c r="E976" s="151">
        <v>208000</v>
      </c>
      <c r="F976" s="151">
        <v>7</v>
      </c>
      <c r="G976" s="151">
        <v>149</v>
      </c>
      <c r="H976" s="151">
        <v>2500</v>
      </c>
      <c r="I976" s="151">
        <v>372857</v>
      </c>
      <c r="J976" s="151"/>
      <c r="K976" s="151"/>
      <c r="L976" s="151"/>
      <c r="M976" s="151"/>
      <c r="N976" s="151">
        <v>5</v>
      </c>
      <c r="O976" s="151">
        <v>211</v>
      </c>
      <c r="P976" s="151">
        <v>2350</v>
      </c>
      <c r="Q976" s="151">
        <v>496320</v>
      </c>
      <c r="R976" s="151">
        <v>22</v>
      </c>
      <c r="S976" s="151">
        <v>229</v>
      </c>
      <c r="T976" s="151">
        <v>2400</v>
      </c>
      <c r="U976" s="151">
        <v>548727</v>
      </c>
      <c r="V976" s="151">
        <v>26</v>
      </c>
      <c r="W976" s="151">
        <v>263</v>
      </c>
      <c r="X976" s="151">
        <v>2175</v>
      </c>
      <c r="Y976" s="151">
        <v>576669</v>
      </c>
      <c r="Z976" s="151">
        <v>20</v>
      </c>
      <c r="AA976" s="151">
        <v>303</v>
      </c>
      <c r="AB976" s="151">
        <v>2100</v>
      </c>
      <c r="AC976" s="151">
        <v>636930</v>
      </c>
      <c r="AD976" s="151"/>
      <c r="AE976" s="151"/>
      <c r="AF976" s="151"/>
      <c r="AG976" s="151"/>
      <c r="AH976" s="151"/>
      <c r="AI976" s="151"/>
      <c r="AJ976" s="151"/>
      <c r="AK976" s="151"/>
      <c r="AL976" s="151"/>
      <c r="AM976" s="151"/>
      <c r="AN976" s="151"/>
      <c r="AO976" s="151"/>
    </row>
    <row r="977" spans="1:41" x14ac:dyDescent="0.2">
      <c r="A977" s="156">
        <v>37756</v>
      </c>
      <c r="B977" s="154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  <c r="AA977" s="154"/>
      <c r="AB977" s="154"/>
      <c r="AC977" s="154"/>
      <c r="AD977" s="154"/>
      <c r="AE977" s="154"/>
      <c r="AF977" s="154"/>
      <c r="AG977" s="154"/>
      <c r="AH977" s="154"/>
      <c r="AI977" s="154"/>
      <c r="AJ977" s="154"/>
      <c r="AK977" s="154"/>
      <c r="AL977" s="154"/>
      <c r="AM977" s="154"/>
      <c r="AN977" s="154"/>
      <c r="AO977" s="154"/>
    </row>
    <row r="978" spans="1:41" x14ac:dyDescent="0.2">
      <c r="A978" s="83">
        <v>37757</v>
      </c>
      <c r="B978" s="151">
        <v>22</v>
      </c>
      <c r="C978" s="151">
        <v>124</v>
      </c>
      <c r="D978" s="151">
        <v>2650</v>
      </c>
      <c r="E978" s="151">
        <v>336591</v>
      </c>
      <c r="F978" s="151"/>
      <c r="G978" s="151"/>
      <c r="H978" s="151"/>
      <c r="I978" s="151"/>
      <c r="J978" s="151">
        <v>4</v>
      </c>
      <c r="K978" s="151">
        <v>160</v>
      </c>
      <c r="L978" s="151">
        <v>2525</v>
      </c>
      <c r="M978" s="151">
        <v>404375</v>
      </c>
      <c r="N978" s="151">
        <v>21</v>
      </c>
      <c r="O978" s="151">
        <v>196</v>
      </c>
      <c r="P978" s="151">
        <v>2350</v>
      </c>
      <c r="Q978" s="151">
        <v>468867</v>
      </c>
      <c r="R978" s="151">
        <v>25</v>
      </c>
      <c r="S978" s="151">
        <v>229</v>
      </c>
      <c r="T978" s="151">
        <v>2175</v>
      </c>
      <c r="U978" s="151">
        <v>508316</v>
      </c>
      <c r="V978" s="151">
        <v>38</v>
      </c>
      <c r="W978" s="151">
        <v>270</v>
      </c>
      <c r="X978" s="151">
        <v>2100</v>
      </c>
      <c r="Y978" s="151">
        <v>569929</v>
      </c>
      <c r="Z978" s="151">
        <v>20</v>
      </c>
      <c r="AA978" s="151">
        <v>293</v>
      </c>
      <c r="AB978" s="151">
        <v>2127</v>
      </c>
      <c r="AC978" s="151">
        <v>630572</v>
      </c>
      <c r="AD978" s="151">
        <v>6</v>
      </c>
      <c r="AE978" s="151">
        <v>338</v>
      </c>
      <c r="AF978" s="151">
        <v>2000</v>
      </c>
      <c r="AG978" s="151">
        <v>676000</v>
      </c>
      <c r="AH978" s="151">
        <v>1</v>
      </c>
      <c r="AI978" s="151">
        <v>370</v>
      </c>
      <c r="AJ978" s="151">
        <v>2120</v>
      </c>
      <c r="AK978" s="151">
        <v>784400</v>
      </c>
      <c r="AL978" s="151"/>
      <c r="AM978" s="151"/>
      <c r="AN978" s="151"/>
      <c r="AO978" s="151"/>
    </row>
    <row r="979" spans="1:41" x14ac:dyDescent="0.2">
      <c r="A979" s="83">
        <v>37761</v>
      </c>
      <c r="B979" s="151"/>
      <c r="C979" s="151"/>
      <c r="D979" s="151"/>
      <c r="E979" s="151"/>
      <c r="F979" s="151">
        <v>27</v>
      </c>
      <c r="G979" s="151">
        <v>142</v>
      </c>
      <c r="H979" s="151">
        <v>2588</v>
      </c>
      <c r="I979" s="151">
        <v>376770</v>
      </c>
      <c r="J979" s="151">
        <v>38</v>
      </c>
      <c r="K979" s="151">
        <v>165</v>
      </c>
      <c r="L979" s="151">
        <v>2317</v>
      </c>
      <c r="M979" s="151">
        <v>389432</v>
      </c>
      <c r="N979" s="151">
        <v>17</v>
      </c>
      <c r="O979" s="151">
        <v>206</v>
      </c>
      <c r="P979" s="151">
        <v>1800</v>
      </c>
      <c r="Q979" s="151">
        <v>437306</v>
      </c>
      <c r="R979" s="151">
        <v>15</v>
      </c>
      <c r="S979" s="151">
        <v>249</v>
      </c>
      <c r="T979" s="151">
        <v>2300</v>
      </c>
      <c r="U979" s="151">
        <v>572873</v>
      </c>
      <c r="V979" s="151"/>
      <c r="W979" s="151"/>
      <c r="X979" s="151"/>
      <c r="Y979" s="151"/>
      <c r="Z979" s="151">
        <v>1</v>
      </c>
      <c r="AA979" s="151">
        <v>300</v>
      </c>
      <c r="AB979" s="151">
        <v>1900</v>
      </c>
      <c r="AC979" s="151">
        <v>570000</v>
      </c>
      <c r="AD979" s="151"/>
      <c r="AE979" s="151"/>
      <c r="AF979" s="151"/>
      <c r="AG979" s="151"/>
      <c r="AH979" s="151"/>
      <c r="AI979" s="151"/>
      <c r="AJ979" s="151"/>
      <c r="AK979" s="151"/>
      <c r="AL979" s="151"/>
      <c r="AM979" s="151"/>
      <c r="AN979" s="151"/>
      <c r="AO979" s="151"/>
    </row>
    <row r="980" spans="1:41" x14ac:dyDescent="0.2">
      <c r="A980" s="156">
        <v>37763</v>
      </c>
      <c r="B980" s="154">
        <v>8</v>
      </c>
      <c r="C980" s="154">
        <v>115</v>
      </c>
      <c r="D980" s="154">
        <v>2700</v>
      </c>
      <c r="E980" s="154">
        <v>309825</v>
      </c>
      <c r="F980" s="154">
        <v>12</v>
      </c>
      <c r="G980" s="154">
        <v>146</v>
      </c>
      <c r="H980" s="154">
        <v>2730</v>
      </c>
      <c r="I980" s="154">
        <v>414217</v>
      </c>
      <c r="J980" s="154">
        <v>48</v>
      </c>
      <c r="K980" s="154">
        <v>166</v>
      </c>
      <c r="L980" s="154">
        <v>2733</v>
      </c>
      <c r="M980" s="154">
        <v>474300</v>
      </c>
      <c r="N980" s="154">
        <v>15</v>
      </c>
      <c r="O980" s="154">
        <v>199</v>
      </c>
      <c r="P980" s="154">
        <v>2255</v>
      </c>
      <c r="Q980" s="154">
        <v>450691</v>
      </c>
      <c r="R980" s="154">
        <v>34</v>
      </c>
      <c r="S980" s="154">
        <v>241</v>
      </c>
      <c r="T980" s="154">
        <v>2165</v>
      </c>
      <c r="U980" s="154">
        <v>524348</v>
      </c>
      <c r="V980" s="154">
        <v>27</v>
      </c>
      <c r="W980" s="154">
        <v>258</v>
      </c>
      <c r="X980" s="154">
        <v>2132</v>
      </c>
      <c r="Y980" s="154">
        <v>562274</v>
      </c>
      <c r="Z980" s="154">
        <v>34</v>
      </c>
      <c r="AA980" s="154">
        <v>293</v>
      </c>
      <c r="AB980" s="154">
        <v>2097</v>
      </c>
      <c r="AC980" s="154">
        <v>670408</v>
      </c>
      <c r="AD980" s="154">
        <v>12</v>
      </c>
      <c r="AE980" s="154">
        <v>345</v>
      </c>
      <c r="AF980" s="154">
        <v>1997</v>
      </c>
      <c r="AG980" s="154">
        <v>680027</v>
      </c>
      <c r="AH980" s="154">
        <v>16</v>
      </c>
      <c r="AI980" s="154">
        <v>377</v>
      </c>
      <c r="AJ980" s="154">
        <v>2070</v>
      </c>
      <c r="AK980" s="154">
        <v>740587</v>
      </c>
      <c r="AL980" s="154"/>
      <c r="AM980" s="154"/>
      <c r="AN980" s="154"/>
      <c r="AO980" s="154"/>
    </row>
    <row r="981" spans="1:41" x14ac:dyDescent="0.2">
      <c r="A981" s="83">
        <v>37764</v>
      </c>
      <c r="B981" s="151">
        <v>12</v>
      </c>
      <c r="C981" s="151">
        <v>114</v>
      </c>
      <c r="D981" s="151">
        <v>2467</v>
      </c>
      <c r="E981" s="151">
        <v>265100</v>
      </c>
      <c r="F981" s="151"/>
      <c r="G981" s="151"/>
      <c r="H981" s="151"/>
      <c r="I981" s="151"/>
      <c r="J981" s="151">
        <v>9</v>
      </c>
      <c r="K981" s="151">
        <v>171</v>
      </c>
      <c r="L981" s="151">
        <v>2375</v>
      </c>
      <c r="M981" s="151">
        <v>398144</v>
      </c>
      <c r="N981" s="151">
        <v>19</v>
      </c>
      <c r="O981" s="151">
        <v>195</v>
      </c>
      <c r="P981" s="151">
        <v>1967</v>
      </c>
      <c r="Q981" s="151">
        <v>397442</v>
      </c>
      <c r="R981" s="151">
        <v>5</v>
      </c>
      <c r="S981" s="151">
        <v>230</v>
      </c>
      <c r="T981" s="151">
        <v>1975</v>
      </c>
      <c r="U981" s="151">
        <v>458520</v>
      </c>
      <c r="V981" s="151"/>
      <c r="W981" s="151"/>
      <c r="X981" s="151"/>
      <c r="Y981" s="151"/>
      <c r="Z981" s="151">
        <v>49</v>
      </c>
      <c r="AA981" s="151">
        <v>299</v>
      </c>
      <c r="AB981" s="151">
        <v>2040</v>
      </c>
      <c r="AC981" s="151">
        <v>594992</v>
      </c>
      <c r="AD981" s="151">
        <v>7</v>
      </c>
      <c r="AE981" s="151">
        <v>330</v>
      </c>
      <c r="AF981" s="151">
        <v>2200</v>
      </c>
      <c r="AG981" s="151">
        <v>726000</v>
      </c>
      <c r="AH981" s="151">
        <v>4</v>
      </c>
      <c r="AI981" s="151">
        <v>370</v>
      </c>
      <c r="AJ981" s="151">
        <v>2100</v>
      </c>
      <c r="AK981" s="151">
        <v>778050</v>
      </c>
      <c r="AL981" s="151"/>
      <c r="AM981" s="151"/>
      <c r="AN981" s="151"/>
      <c r="AO981" s="151"/>
    </row>
    <row r="982" spans="1:41" x14ac:dyDescent="0.2">
      <c r="A982" s="83">
        <v>37768</v>
      </c>
      <c r="B982" s="151">
        <v>26</v>
      </c>
      <c r="C982" s="151">
        <v>114</v>
      </c>
      <c r="D982" s="151">
        <v>2812</v>
      </c>
      <c r="E982" s="151">
        <v>307227</v>
      </c>
      <c r="F982" s="151">
        <v>28</v>
      </c>
      <c r="G982" s="151">
        <v>135</v>
      </c>
      <c r="H982" s="151">
        <v>2633</v>
      </c>
      <c r="I982" s="151">
        <v>356468</v>
      </c>
      <c r="J982" s="151"/>
      <c r="K982" s="151"/>
      <c r="L982" s="151"/>
      <c r="M982" s="151"/>
      <c r="N982" s="151">
        <v>41</v>
      </c>
      <c r="O982" s="151">
        <v>202</v>
      </c>
      <c r="P982" s="151">
        <v>2188</v>
      </c>
      <c r="Q982" s="151">
        <v>437585</v>
      </c>
      <c r="R982" s="151">
        <v>46</v>
      </c>
      <c r="S982" s="151">
        <v>236</v>
      </c>
      <c r="T982" s="151">
        <v>2240</v>
      </c>
      <c r="U982" s="151">
        <v>539172</v>
      </c>
      <c r="V982" s="151">
        <v>10</v>
      </c>
      <c r="W982" s="151">
        <v>266</v>
      </c>
      <c r="X982" s="151">
        <v>2075</v>
      </c>
      <c r="Y982" s="151">
        <v>559650</v>
      </c>
      <c r="Z982" s="151">
        <v>7</v>
      </c>
      <c r="AA982" s="151">
        <v>354</v>
      </c>
      <c r="AB982" s="151">
        <v>1980</v>
      </c>
      <c r="AC982" s="151">
        <v>700354</v>
      </c>
      <c r="AD982" s="151">
        <v>9</v>
      </c>
      <c r="AE982" s="151">
        <v>369</v>
      </c>
      <c r="AF982" s="151">
        <v>1980</v>
      </c>
      <c r="AG982" s="151">
        <v>731280</v>
      </c>
      <c r="AH982" s="151"/>
      <c r="AI982" s="151"/>
      <c r="AJ982" s="151"/>
      <c r="AK982" s="151"/>
      <c r="AL982" s="151"/>
      <c r="AM982" s="151"/>
      <c r="AN982" s="151"/>
      <c r="AO982" s="151"/>
    </row>
    <row r="983" spans="1:41" x14ac:dyDescent="0.2">
      <c r="A983" s="156">
        <v>37770</v>
      </c>
      <c r="B983" s="154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  <c r="AA983" s="154"/>
      <c r="AB983" s="154"/>
      <c r="AC983" s="154"/>
      <c r="AD983" s="154"/>
      <c r="AE983" s="154"/>
      <c r="AF983" s="154"/>
      <c r="AG983" s="154"/>
      <c r="AH983" s="154"/>
      <c r="AI983" s="154"/>
      <c r="AJ983" s="154"/>
      <c r="AK983" s="154"/>
      <c r="AL983" s="154"/>
      <c r="AM983" s="154"/>
      <c r="AN983" s="154"/>
      <c r="AO983" s="154"/>
    </row>
    <row r="984" spans="1:41" x14ac:dyDescent="0.2">
      <c r="A984" s="83">
        <v>37771</v>
      </c>
      <c r="B984" s="151">
        <v>12</v>
      </c>
      <c r="C984" s="151">
        <v>117</v>
      </c>
      <c r="D984" s="151">
        <v>2662</v>
      </c>
      <c r="E984" s="151">
        <v>315192</v>
      </c>
      <c r="F984" s="151">
        <v>5</v>
      </c>
      <c r="G984" s="151">
        <v>149</v>
      </c>
      <c r="H984" s="151">
        <v>2550</v>
      </c>
      <c r="I984" s="151">
        <v>359440</v>
      </c>
      <c r="J984" s="151">
        <v>5</v>
      </c>
      <c r="K984" s="151">
        <v>173</v>
      </c>
      <c r="L984" s="151">
        <v>2050</v>
      </c>
      <c r="M984" s="151">
        <v>385440</v>
      </c>
      <c r="N984" s="151">
        <v>27</v>
      </c>
      <c r="O984" s="151">
        <v>189</v>
      </c>
      <c r="P984" s="151">
        <v>2250</v>
      </c>
      <c r="Q984" s="151">
        <v>471304</v>
      </c>
      <c r="R984" s="151">
        <v>4</v>
      </c>
      <c r="S984" s="151">
        <v>228</v>
      </c>
      <c r="T984" s="151">
        <v>2250</v>
      </c>
      <c r="U984" s="151">
        <v>514125</v>
      </c>
      <c r="V984" s="151">
        <v>22</v>
      </c>
      <c r="W984" s="151">
        <v>260</v>
      </c>
      <c r="X984" s="151">
        <v>2200</v>
      </c>
      <c r="Y984" s="151">
        <v>562764</v>
      </c>
      <c r="Z984" s="151">
        <v>19</v>
      </c>
      <c r="AA984" s="151">
        <v>295</v>
      </c>
      <c r="AB984" s="151">
        <v>2026</v>
      </c>
      <c r="AC984" s="151">
        <v>600689</v>
      </c>
      <c r="AD984" s="151"/>
      <c r="AE984" s="151"/>
      <c r="AF984" s="151"/>
      <c r="AG984" s="151"/>
      <c r="AH984" s="151">
        <v>2</v>
      </c>
      <c r="AI984" s="151">
        <v>394</v>
      </c>
      <c r="AJ984" s="151">
        <v>2040</v>
      </c>
      <c r="AK984" s="151">
        <v>803240</v>
      </c>
      <c r="AL984" s="151"/>
      <c r="AM984" s="151"/>
      <c r="AN984" s="151"/>
      <c r="AO984" s="151"/>
    </row>
    <row r="985" spans="1:41" x14ac:dyDescent="0.2">
      <c r="A985" s="83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  <c r="AC985" s="151"/>
      <c r="AD985" s="151"/>
      <c r="AE985" s="151"/>
      <c r="AF985" s="151"/>
      <c r="AG985" s="151"/>
      <c r="AH985" s="151"/>
      <c r="AI985" s="151"/>
      <c r="AJ985" s="151"/>
      <c r="AK985" s="151"/>
      <c r="AL985" s="151"/>
      <c r="AM985" s="151"/>
      <c r="AN985" s="151"/>
      <c r="AO985" s="151"/>
    </row>
    <row r="986" spans="1:41" x14ac:dyDescent="0.2">
      <c r="A986" s="83">
        <v>37775</v>
      </c>
      <c r="B986" s="151">
        <v>16</v>
      </c>
      <c r="C986" s="151">
        <v>124</v>
      </c>
      <c r="D986" s="151">
        <v>2700</v>
      </c>
      <c r="E986" s="151">
        <v>333788</v>
      </c>
      <c r="F986" s="151">
        <v>20</v>
      </c>
      <c r="G986" s="151">
        <v>137</v>
      </c>
      <c r="H986" s="151">
        <v>2550</v>
      </c>
      <c r="I986" s="151">
        <v>348585</v>
      </c>
      <c r="J986" s="151">
        <v>33</v>
      </c>
      <c r="K986" s="151">
        <v>170</v>
      </c>
      <c r="L986" s="151">
        <v>2400</v>
      </c>
      <c r="M986" s="151">
        <v>425955</v>
      </c>
      <c r="N986" s="151">
        <v>7</v>
      </c>
      <c r="O986" s="151">
        <v>210</v>
      </c>
      <c r="P986" s="151">
        <v>2350</v>
      </c>
      <c r="Q986" s="151">
        <v>494171</v>
      </c>
      <c r="R986" s="151">
        <v>25</v>
      </c>
      <c r="S986" s="151">
        <v>232</v>
      </c>
      <c r="T986" s="151">
        <v>2083</v>
      </c>
      <c r="U986" s="151">
        <v>531976</v>
      </c>
      <c r="V986" s="151">
        <v>25</v>
      </c>
      <c r="W986" s="151">
        <v>258</v>
      </c>
      <c r="X986" s="151">
        <v>2062</v>
      </c>
      <c r="Y986" s="151">
        <v>558058</v>
      </c>
      <c r="Z986" s="151">
        <v>3</v>
      </c>
      <c r="AA986" s="151">
        <v>301</v>
      </c>
      <c r="AB986" s="151">
        <v>1960</v>
      </c>
      <c r="AC986" s="151">
        <v>596213</v>
      </c>
      <c r="AD986" s="151"/>
      <c r="AE986" s="151"/>
      <c r="AF986" s="151"/>
      <c r="AG986" s="151"/>
      <c r="AH986" s="151"/>
      <c r="AI986" s="151"/>
      <c r="AJ986" s="151"/>
      <c r="AK986" s="151"/>
      <c r="AL986" s="151"/>
      <c r="AM986" s="151"/>
      <c r="AN986" s="151"/>
      <c r="AO986" s="151"/>
    </row>
    <row r="987" spans="1:41" x14ac:dyDescent="0.2">
      <c r="A987" s="156">
        <v>37777</v>
      </c>
      <c r="B987" s="154">
        <v>22</v>
      </c>
      <c r="C987" s="154">
        <v>101</v>
      </c>
      <c r="D987" s="154">
        <v>2733</v>
      </c>
      <c r="E987" s="154">
        <v>281573</v>
      </c>
      <c r="F987" s="154">
        <v>34</v>
      </c>
      <c r="G987" s="154">
        <v>145</v>
      </c>
      <c r="H987" s="154">
        <v>2633</v>
      </c>
      <c r="I987" s="154">
        <v>389224</v>
      </c>
      <c r="J987" s="154">
        <v>37</v>
      </c>
      <c r="K987" s="154">
        <v>172</v>
      </c>
      <c r="L987" s="154">
        <v>2444</v>
      </c>
      <c r="M987" s="154">
        <v>471949</v>
      </c>
      <c r="N987" s="154">
        <v>102</v>
      </c>
      <c r="O987" s="154">
        <v>210</v>
      </c>
      <c r="P987" s="154">
        <v>2452</v>
      </c>
      <c r="Q987" s="154">
        <v>533097</v>
      </c>
      <c r="R987" s="154">
        <v>88</v>
      </c>
      <c r="S987" s="154">
        <v>230</v>
      </c>
      <c r="T987" s="154">
        <v>2465</v>
      </c>
      <c r="U987" s="154">
        <v>587504</v>
      </c>
      <c r="V987" s="154">
        <v>24</v>
      </c>
      <c r="W987" s="154">
        <v>260</v>
      </c>
      <c r="X987" s="154">
        <v>2330</v>
      </c>
      <c r="Y987" s="154">
        <v>599202</v>
      </c>
      <c r="Z987" s="154">
        <v>41</v>
      </c>
      <c r="AA987" s="154">
        <v>290</v>
      </c>
      <c r="AB987" s="154">
        <v>2099</v>
      </c>
      <c r="AC987" s="154">
        <v>631609</v>
      </c>
      <c r="AD987" s="154"/>
      <c r="AE987" s="154"/>
      <c r="AF987" s="154"/>
      <c r="AG987" s="154"/>
      <c r="AH987" s="154">
        <v>5</v>
      </c>
      <c r="AI987" s="154">
        <v>379</v>
      </c>
      <c r="AJ987" s="154">
        <v>2050</v>
      </c>
      <c r="AK987" s="154">
        <v>788920</v>
      </c>
      <c r="AL987" s="154"/>
      <c r="AM987" s="154"/>
      <c r="AN987" s="154"/>
      <c r="AO987" s="154"/>
    </row>
    <row r="988" spans="1:41" x14ac:dyDescent="0.2">
      <c r="A988" s="83">
        <v>37778</v>
      </c>
      <c r="B988" s="151">
        <v>29</v>
      </c>
      <c r="C988" s="151">
        <v>124</v>
      </c>
      <c r="D988" s="151">
        <v>2817</v>
      </c>
      <c r="E988" s="151">
        <v>346121</v>
      </c>
      <c r="F988" s="151">
        <v>5</v>
      </c>
      <c r="G988" s="151">
        <v>130</v>
      </c>
      <c r="H988" s="151">
        <v>2800</v>
      </c>
      <c r="I988" s="151">
        <v>362880</v>
      </c>
      <c r="J988" s="151">
        <v>21</v>
      </c>
      <c r="K988" s="151">
        <v>173</v>
      </c>
      <c r="L988" s="151">
        <v>2440</v>
      </c>
      <c r="M988" s="151">
        <v>428419</v>
      </c>
      <c r="N988" s="151">
        <v>16</v>
      </c>
      <c r="O988" s="151">
        <v>186</v>
      </c>
      <c r="P988" s="151">
        <v>2325</v>
      </c>
      <c r="Q988" s="151">
        <v>449138</v>
      </c>
      <c r="R988" s="151">
        <v>21</v>
      </c>
      <c r="S988" s="151">
        <v>233</v>
      </c>
      <c r="T988" s="151">
        <v>2250</v>
      </c>
      <c r="U988" s="151">
        <v>521914</v>
      </c>
      <c r="V988" s="151">
        <v>36</v>
      </c>
      <c r="W988" s="151">
        <v>270</v>
      </c>
      <c r="X988" s="151">
        <v>2380</v>
      </c>
      <c r="Y988" s="151">
        <v>715196</v>
      </c>
      <c r="Z988" s="151">
        <v>13</v>
      </c>
      <c r="AA988" s="151">
        <v>298</v>
      </c>
      <c r="AB988" s="151">
        <v>2150</v>
      </c>
      <c r="AC988" s="151">
        <v>630742</v>
      </c>
      <c r="AD988" s="151">
        <v>26</v>
      </c>
      <c r="AE988" s="151">
        <v>345</v>
      </c>
      <c r="AF988" s="151">
        <v>2212</v>
      </c>
      <c r="AG988" s="151">
        <v>765260</v>
      </c>
      <c r="AH988" s="151"/>
      <c r="AI988" s="151"/>
      <c r="AJ988" s="151"/>
      <c r="AK988" s="151"/>
      <c r="AL988" s="151"/>
      <c r="AM988" s="151"/>
      <c r="AN988" s="151"/>
      <c r="AO988" s="151"/>
    </row>
    <row r="989" spans="1:41" x14ac:dyDescent="0.2">
      <c r="A989" s="83">
        <v>37782</v>
      </c>
      <c r="B989" s="151">
        <v>39</v>
      </c>
      <c r="C989" s="151">
        <v>123</v>
      </c>
      <c r="D989" s="151">
        <v>2662</v>
      </c>
      <c r="E989" s="151">
        <v>325149</v>
      </c>
      <c r="F989" s="151">
        <v>9</v>
      </c>
      <c r="G989" s="151">
        <v>136</v>
      </c>
      <c r="H989" s="151">
        <v>2600</v>
      </c>
      <c r="I989" s="151">
        <v>354711</v>
      </c>
      <c r="J989" s="151">
        <v>74</v>
      </c>
      <c r="K989" s="151">
        <v>164</v>
      </c>
      <c r="L989" s="151">
        <v>2508</v>
      </c>
      <c r="M989" s="151">
        <v>408900</v>
      </c>
      <c r="N989" s="151">
        <v>4</v>
      </c>
      <c r="O989" s="151">
        <v>188</v>
      </c>
      <c r="P989" s="151">
        <v>2250</v>
      </c>
      <c r="Q989" s="151">
        <v>435150</v>
      </c>
      <c r="R989" s="151">
        <v>96</v>
      </c>
      <c r="S989" s="151">
        <v>226</v>
      </c>
      <c r="T989" s="151">
        <v>2412</v>
      </c>
      <c r="U989" s="151">
        <v>580432</v>
      </c>
      <c r="V989" s="151">
        <v>15</v>
      </c>
      <c r="W989" s="151">
        <v>269</v>
      </c>
      <c r="X989" s="151">
        <v>2250</v>
      </c>
      <c r="Y989" s="151">
        <v>600893</v>
      </c>
      <c r="Z989" s="151">
        <v>31</v>
      </c>
      <c r="AA989" s="151">
        <v>306</v>
      </c>
      <c r="AB989" s="151">
        <v>2110</v>
      </c>
      <c r="AC989" s="151">
        <v>668365</v>
      </c>
      <c r="AD989" s="151">
        <v>3</v>
      </c>
      <c r="AE989" s="151">
        <v>327</v>
      </c>
      <c r="AF989" s="151">
        <v>1900</v>
      </c>
      <c r="AG989" s="151">
        <v>621933</v>
      </c>
      <c r="AH989" s="151"/>
      <c r="AI989" s="151"/>
      <c r="AJ989" s="151"/>
      <c r="AK989" s="151"/>
      <c r="AL989" s="151"/>
      <c r="AM989" s="151"/>
      <c r="AN989" s="151"/>
      <c r="AO989" s="151"/>
    </row>
    <row r="990" spans="1:41" x14ac:dyDescent="0.2">
      <c r="A990" s="156">
        <v>37784</v>
      </c>
      <c r="B990" s="154">
        <v>27</v>
      </c>
      <c r="C990" s="154">
        <v>94</v>
      </c>
      <c r="D990" s="154">
        <v>2500</v>
      </c>
      <c r="E990" s="154">
        <v>230830</v>
      </c>
      <c r="F990" s="154">
        <v>78</v>
      </c>
      <c r="G990" s="154">
        <v>140</v>
      </c>
      <c r="H990" s="154">
        <v>2467</v>
      </c>
      <c r="I990" s="154">
        <v>353440</v>
      </c>
      <c r="J990" s="154">
        <v>163</v>
      </c>
      <c r="K990" s="154">
        <v>166</v>
      </c>
      <c r="L990" s="154">
        <v>2388</v>
      </c>
      <c r="M990" s="154">
        <v>431651</v>
      </c>
      <c r="N990" s="154">
        <v>146</v>
      </c>
      <c r="O990" s="154">
        <v>203</v>
      </c>
      <c r="P990" s="154">
        <v>2273</v>
      </c>
      <c r="Q990" s="154">
        <v>465541</v>
      </c>
      <c r="R990" s="154">
        <v>163</v>
      </c>
      <c r="S990" s="154">
        <v>238</v>
      </c>
      <c r="T990" s="154">
        <v>2287</v>
      </c>
      <c r="U990" s="154">
        <v>159893</v>
      </c>
      <c r="V990" s="154">
        <v>119</v>
      </c>
      <c r="W990" s="154">
        <v>261</v>
      </c>
      <c r="X990" s="154">
        <v>2187</v>
      </c>
      <c r="Y990" s="154">
        <v>603707</v>
      </c>
      <c r="Z990" s="154">
        <v>125</v>
      </c>
      <c r="AA990" s="154">
        <v>293</v>
      </c>
      <c r="AB990" s="154">
        <v>2111</v>
      </c>
      <c r="AC990" s="154">
        <v>631026</v>
      </c>
      <c r="AD990" s="154">
        <v>3</v>
      </c>
      <c r="AE990" s="154">
        <v>356</v>
      </c>
      <c r="AF990" s="154">
        <v>1850</v>
      </c>
      <c r="AG990" s="154">
        <v>655080</v>
      </c>
      <c r="AH990" s="154">
        <v>15</v>
      </c>
      <c r="AI990" s="154">
        <v>424</v>
      </c>
      <c r="AJ990" s="154">
        <v>2075</v>
      </c>
      <c r="AK990" s="154">
        <v>802300</v>
      </c>
      <c r="AL990" s="154"/>
      <c r="AM990" s="154"/>
      <c r="AN990" s="154"/>
      <c r="AO990" s="154"/>
    </row>
    <row r="991" spans="1:41" x14ac:dyDescent="0.2">
      <c r="A991" s="83">
        <v>37785</v>
      </c>
      <c r="B991" s="151">
        <v>30</v>
      </c>
      <c r="C991" s="151">
        <v>122</v>
      </c>
      <c r="D991" s="151">
        <v>2683</v>
      </c>
      <c r="E991" s="151">
        <v>329187</v>
      </c>
      <c r="F991" s="151">
        <v>17</v>
      </c>
      <c r="G991" s="151">
        <v>142</v>
      </c>
      <c r="H991" s="151">
        <v>2550</v>
      </c>
      <c r="I991" s="151">
        <v>355729</v>
      </c>
      <c r="J991" s="151">
        <v>21</v>
      </c>
      <c r="K991" s="151">
        <v>172</v>
      </c>
      <c r="L991" s="151">
        <v>2390</v>
      </c>
      <c r="M991" s="151">
        <v>416967</v>
      </c>
      <c r="N991" s="151">
        <v>44</v>
      </c>
      <c r="O991" s="151">
        <v>214</v>
      </c>
      <c r="P991" s="151">
        <v>2150</v>
      </c>
      <c r="Q991" s="151">
        <v>468416</v>
      </c>
      <c r="R991" s="151">
        <v>17</v>
      </c>
      <c r="S991" s="151">
        <v>222</v>
      </c>
      <c r="T991" s="151">
        <v>2050</v>
      </c>
      <c r="U991" s="151">
        <v>446894</v>
      </c>
      <c r="V991" s="151">
        <v>19</v>
      </c>
      <c r="W991" s="151">
        <v>259</v>
      </c>
      <c r="X991" s="151">
        <v>2117</v>
      </c>
      <c r="Y991" s="151">
        <v>547211</v>
      </c>
      <c r="Z991" s="151">
        <v>7</v>
      </c>
      <c r="AA991" s="151">
        <v>297</v>
      </c>
      <c r="AB991" s="151">
        <v>2050</v>
      </c>
      <c r="AC991" s="151">
        <v>608557</v>
      </c>
      <c r="AD991" s="151">
        <v>11</v>
      </c>
      <c r="AE991" s="151">
        <v>332</v>
      </c>
      <c r="AF991" s="151">
        <v>2167</v>
      </c>
      <c r="AG991" s="151">
        <v>747455</v>
      </c>
      <c r="AH991" s="151">
        <v>3</v>
      </c>
      <c r="AI991" s="151">
        <v>392</v>
      </c>
      <c r="AJ991" s="151">
        <v>2050</v>
      </c>
      <c r="AK991" s="151">
        <v>803600</v>
      </c>
      <c r="AL991" s="151"/>
      <c r="AM991" s="151"/>
      <c r="AN991" s="151"/>
      <c r="AO991" s="151"/>
    </row>
    <row r="992" spans="1:41" x14ac:dyDescent="0.2">
      <c r="A992" s="83">
        <v>37789</v>
      </c>
      <c r="B992" s="151"/>
      <c r="C992" s="151"/>
      <c r="D992" s="151"/>
      <c r="E992" s="151"/>
      <c r="F992" s="151">
        <v>2</v>
      </c>
      <c r="G992" s="151">
        <v>148</v>
      </c>
      <c r="H992" s="151">
        <v>2300</v>
      </c>
      <c r="I992" s="151">
        <v>340400</v>
      </c>
      <c r="J992" s="151">
        <v>27</v>
      </c>
      <c r="K992" s="151">
        <v>167</v>
      </c>
      <c r="L992" s="151">
        <v>2295</v>
      </c>
      <c r="M992" s="151">
        <v>383126</v>
      </c>
      <c r="N992" s="151">
        <v>6</v>
      </c>
      <c r="O992" s="151">
        <v>212</v>
      </c>
      <c r="P992" s="151">
        <v>2100</v>
      </c>
      <c r="Q992" s="151">
        <v>466300</v>
      </c>
      <c r="R992" s="151">
        <v>22</v>
      </c>
      <c r="S992" s="151">
        <v>237</v>
      </c>
      <c r="T992" s="151">
        <v>2062</v>
      </c>
      <c r="U992" s="151">
        <v>527445</v>
      </c>
      <c r="V992" s="151">
        <v>33</v>
      </c>
      <c r="W992" s="151">
        <v>269</v>
      </c>
      <c r="X992" s="151">
        <v>2083</v>
      </c>
      <c r="Y992" s="151">
        <v>538197</v>
      </c>
      <c r="Z992" s="151">
        <v>12</v>
      </c>
      <c r="AA992" s="151">
        <v>308</v>
      </c>
      <c r="AB992" s="151">
        <v>1907</v>
      </c>
      <c r="AC992" s="151">
        <v>590930</v>
      </c>
      <c r="AD992" s="151">
        <v>1</v>
      </c>
      <c r="AE992" s="151">
        <v>328</v>
      </c>
      <c r="AF992" s="151">
        <v>2000</v>
      </c>
      <c r="AG992" s="151">
        <v>656000</v>
      </c>
      <c r="AH992" s="151"/>
      <c r="AI992" s="151"/>
      <c r="AJ992" s="151"/>
      <c r="AK992" s="151"/>
      <c r="AL992" s="151"/>
      <c r="AM992" s="151"/>
      <c r="AN992" s="151"/>
      <c r="AO992" s="151"/>
    </row>
    <row r="993" spans="1:41" x14ac:dyDescent="0.2">
      <c r="A993" s="156">
        <v>37791</v>
      </c>
      <c r="B993" s="154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  <c r="AA993" s="154"/>
      <c r="AB993" s="154"/>
      <c r="AC993" s="154"/>
      <c r="AD993" s="154"/>
      <c r="AE993" s="154"/>
      <c r="AF993" s="154"/>
      <c r="AG993" s="154"/>
      <c r="AH993" s="154"/>
      <c r="AI993" s="154"/>
      <c r="AJ993" s="154"/>
      <c r="AK993" s="154"/>
      <c r="AL993" s="154"/>
      <c r="AM993" s="154"/>
      <c r="AN993" s="154"/>
      <c r="AO993" s="154"/>
    </row>
    <row r="994" spans="1:41" x14ac:dyDescent="0.2">
      <c r="A994" s="83">
        <v>37792</v>
      </c>
      <c r="B994" s="151">
        <v>11</v>
      </c>
      <c r="C994" s="151">
        <v>124</v>
      </c>
      <c r="D994" s="151">
        <v>2700</v>
      </c>
      <c r="E994" s="151">
        <v>333818</v>
      </c>
      <c r="F994" s="151">
        <v>19</v>
      </c>
      <c r="G994" s="151">
        <v>135</v>
      </c>
      <c r="H994" s="151">
        <v>2667</v>
      </c>
      <c r="I994" s="151">
        <v>381526</v>
      </c>
      <c r="J994" s="151">
        <v>24</v>
      </c>
      <c r="K994" s="151">
        <v>159</v>
      </c>
      <c r="L994" s="151">
        <v>2362</v>
      </c>
      <c r="M994" s="151">
        <v>391583</v>
      </c>
      <c r="N994" s="151">
        <v>28</v>
      </c>
      <c r="O994" s="151">
        <v>204</v>
      </c>
      <c r="P994" s="151">
        <v>2170</v>
      </c>
      <c r="Q994" s="151">
        <v>474750</v>
      </c>
      <c r="R994" s="151">
        <v>4</v>
      </c>
      <c r="S994" s="151">
        <v>241</v>
      </c>
      <c r="T994" s="151">
        <v>2050</v>
      </c>
      <c r="U994" s="151">
        <v>506150</v>
      </c>
      <c r="V994" s="151">
        <v>14</v>
      </c>
      <c r="W994" s="151">
        <v>273</v>
      </c>
      <c r="X994" s="151">
        <v>2125</v>
      </c>
      <c r="Y994" s="151">
        <v>577693</v>
      </c>
      <c r="Z994" s="151">
        <v>3</v>
      </c>
      <c r="AA994" s="151">
        <v>317</v>
      </c>
      <c r="AB994" s="151">
        <v>2050</v>
      </c>
      <c r="AC994" s="151">
        <v>650533</v>
      </c>
      <c r="AD994" s="151">
        <v>6</v>
      </c>
      <c r="AE994" s="151">
        <v>381</v>
      </c>
      <c r="AF994" s="151">
        <v>2075</v>
      </c>
      <c r="AG994" s="151">
        <v>797667</v>
      </c>
      <c r="AH994" s="151"/>
      <c r="AI994" s="151"/>
      <c r="AJ994" s="151"/>
      <c r="AK994" s="151"/>
      <c r="AL994" s="151"/>
      <c r="AM994" s="151"/>
      <c r="AN994" s="151"/>
      <c r="AO994" s="151"/>
    </row>
    <row r="995" spans="1:41" x14ac:dyDescent="0.2">
      <c r="A995" s="83">
        <v>37796</v>
      </c>
      <c r="B995" s="151"/>
      <c r="C995" s="151"/>
      <c r="D995" s="151"/>
      <c r="E995" s="151"/>
      <c r="F995" s="151">
        <v>1</v>
      </c>
      <c r="G995" s="151">
        <v>130</v>
      </c>
      <c r="H995" s="151">
        <v>2550</v>
      </c>
      <c r="I995" s="151">
        <v>331500</v>
      </c>
      <c r="J995" s="151">
        <v>51</v>
      </c>
      <c r="K995" s="151">
        <v>162</v>
      </c>
      <c r="L995" s="151">
        <v>2338</v>
      </c>
      <c r="M995" s="151">
        <v>395557</v>
      </c>
      <c r="N995" s="151">
        <v>14</v>
      </c>
      <c r="O995" s="151">
        <v>201</v>
      </c>
      <c r="P995" s="151">
        <v>2375</v>
      </c>
      <c r="Q995" s="151">
        <v>485521</v>
      </c>
      <c r="R995" s="151">
        <v>53</v>
      </c>
      <c r="S995" s="151">
        <v>231</v>
      </c>
      <c r="T995" s="151">
        <v>2270</v>
      </c>
      <c r="U995" s="151">
        <v>526340</v>
      </c>
      <c r="V995" s="151">
        <v>68</v>
      </c>
      <c r="W995" s="151">
        <v>261</v>
      </c>
      <c r="X995" s="151">
        <v>2067</v>
      </c>
      <c r="Y995" s="151">
        <v>538194</v>
      </c>
      <c r="Z995" s="151">
        <v>25</v>
      </c>
      <c r="AA995" s="151">
        <v>292</v>
      </c>
      <c r="AB995" s="151">
        <v>1900</v>
      </c>
      <c r="AC995" s="151">
        <v>551954</v>
      </c>
      <c r="AD995" s="151">
        <v>9</v>
      </c>
      <c r="AE995" s="151">
        <v>330</v>
      </c>
      <c r="AF995" s="151">
        <v>2100</v>
      </c>
      <c r="AG995" s="151">
        <v>693000</v>
      </c>
      <c r="AH995" s="151"/>
      <c r="AI995" s="151"/>
      <c r="AJ995" s="151"/>
      <c r="AK995" s="151"/>
      <c r="AL995" s="151"/>
      <c r="AM995" s="151"/>
      <c r="AN995" s="151"/>
      <c r="AO995" s="151"/>
    </row>
    <row r="996" spans="1:41" x14ac:dyDescent="0.2">
      <c r="A996" s="156">
        <v>37798</v>
      </c>
      <c r="B996" s="154">
        <v>8</v>
      </c>
      <c r="C996" s="154">
        <v>112</v>
      </c>
      <c r="D996" s="154">
        <v>2625</v>
      </c>
      <c r="E996" s="154">
        <v>293400</v>
      </c>
      <c r="F996" s="154">
        <v>5</v>
      </c>
      <c r="G996" s="154">
        <v>142</v>
      </c>
      <c r="H996" s="154">
        <v>2550</v>
      </c>
      <c r="I996" s="154">
        <v>363120</v>
      </c>
      <c r="J996" s="154">
        <v>131</v>
      </c>
      <c r="K996" s="154">
        <v>131</v>
      </c>
      <c r="L996" s="154">
        <v>2486</v>
      </c>
      <c r="M996" s="154">
        <v>410036</v>
      </c>
      <c r="N996" s="154">
        <v>97</v>
      </c>
      <c r="O996" s="154">
        <v>195</v>
      </c>
      <c r="P996" s="154">
        <v>2161</v>
      </c>
      <c r="Q996" s="154">
        <v>434440</v>
      </c>
      <c r="R996" s="154">
        <v>117</v>
      </c>
      <c r="S996" s="154">
        <v>234</v>
      </c>
      <c r="T996" s="154">
        <v>2125</v>
      </c>
      <c r="U996" s="154">
        <v>500571</v>
      </c>
      <c r="V996" s="154">
        <v>78</v>
      </c>
      <c r="W996" s="154">
        <v>258</v>
      </c>
      <c r="X996" s="154">
        <v>2008</v>
      </c>
      <c r="Y996" s="154">
        <v>535286</v>
      </c>
      <c r="Z996" s="154">
        <v>39</v>
      </c>
      <c r="AA996" s="154">
        <v>302</v>
      </c>
      <c r="AB996" s="154">
        <v>1933</v>
      </c>
      <c r="AC996" s="154">
        <v>579609</v>
      </c>
      <c r="AD996" s="154">
        <v>28</v>
      </c>
      <c r="AE996" s="154">
        <v>324</v>
      </c>
      <c r="AF996" s="154">
        <v>1800</v>
      </c>
      <c r="AG996" s="154">
        <v>620927</v>
      </c>
      <c r="AH996" s="154">
        <v>8</v>
      </c>
      <c r="AI996" s="154">
        <v>382</v>
      </c>
      <c r="AJ996" s="154">
        <v>1840</v>
      </c>
      <c r="AK996" s="154">
        <v>689990</v>
      </c>
      <c r="AL996" s="154"/>
      <c r="AM996" s="154"/>
      <c r="AN996" s="154"/>
      <c r="AO996" s="154"/>
    </row>
    <row r="997" spans="1:41" x14ac:dyDescent="0.2">
      <c r="A997" s="83">
        <v>37799</v>
      </c>
      <c r="B997" s="151">
        <v>7</v>
      </c>
      <c r="C997" s="151">
        <v>129</v>
      </c>
      <c r="D997" s="151">
        <v>2425</v>
      </c>
      <c r="E997" s="151">
        <v>314786</v>
      </c>
      <c r="F997" s="151">
        <v>13</v>
      </c>
      <c r="G997" s="151">
        <v>136</v>
      </c>
      <c r="H997" s="151">
        <v>2475</v>
      </c>
      <c r="I997" s="151">
        <v>340085</v>
      </c>
      <c r="J997" s="151">
        <v>17</v>
      </c>
      <c r="K997" s="151">
        <v>174</v>
      </c>
      <c r="L997" s="151">
        <v>2225</v>
      </c>
      <c r="M997" s="151">
        <v>413129</v>
      </c>
      <c r="N997" s="151">
        <v>31</v>
      </c>
      <c r="O997" s="151">
        <v>201</v>
      </c>
      <c r="P997" s="151">
        <v>2200</v>
      </c>
      <c r="Q997" s="151">
        <v>453748</v>
      </c>
      <c r="R997" s="151">
        <v>7</v>
      </c>
      <c r="S997" s="151">
        <v>226</v>
      </c>
      <c r="T997" s="151">
        <v>2225</v>
      </c>
      <c r="U997" s="151">
        <v>500457</v>
      </c>
      <c r="V997" s="151">
        <v>56</v>
      </c>
      <c r="W997" s="151">
        <v>261</v>
      </c>
      <c r="X997" s="151">
        <v>2150</v>
      </c>
      <c r="Y997" s="151">
        <v>556311</v>
      </c>
      <c r="Z997" s="151">
        <v>4</v>
      </c>
      <c r="AA997" s="151">
        <v>290</v>
      </c>
      <c r="AB997" s="151">
        <v>2000</v>
      </c>
      <c r="AC997" s="151">
        <v>580000</v>
      </c>
      <c r="AD997" s="151">
        <v>13</v>
      </c>
      <c r="AE997" s="151">
        <v>347</v>
      </c>
      <c r="AF997" s="151">
        <v>1900</v>
      </c>
      <c r="AG997" s="151">
        <v>640262</v>
      </c>
      <c r="AH997" s="151"/>
      <c r="AI997" s="151"/>
      <c r="AJ997" s="151"/>
      <c r="AK997" s="151"/>
      <c r="AL997" s="151"/>
      <c r="AM997" s="151"/>
      <c r="AN997" s="151"/>
      <c r="AO997" s="151"/>
    </row>
    <row r="998" spans="1:41" x14ac:dyDescent="0.2">
      <c r="A998" s="83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  <c r="AC998" s="151"/>
      <c r="AD998" s="151"/>
      <c r="AE998" s="151"/>
      <c r="AF998" s="151"/>
      <c r="AG998" s="151"/>
      <c r="AH998" s="151"/>
      <c r="AI998" s="151"/>
      <c r="AJ998" s="151"/>
      <c r="AK998" s="151"/>
      <c r="AL998" s="151"/>
      <c r="AM998" s="151"/>
      <c r="AN998" s="151"/>
      <c r="AO998" s="151"/>
    </row>
    <row r="999" spans="1:41" x14ac:dyDescent="0.2">
      <c r="A999" s="83">
        <v>37803</v>
      </c>
      <c r="B999" s="151">
        <v>6</v>
      </c>
      <c r="C999" s="151">
        <v>118</v>
      </c>
      <c r="D999" s="151">
        <v>2600</v>
      </c>
      <c r="E999" s="151">
        <v>307667</v>
      </c>
      <c r="F999" s="151">
        <v>24</v>
      </c>
      <c r="G999" s="151">
        <v>141</v>
      </c>
      <c r="H999" s="151">
        <v>2375</v>
      </c>
      <c r="I999" s="151">
        <v>345608</v>
      </c>
      <c r="J999" s="151">
        <v>34</v>
      </c>
      <c r="K999" s="151">
        <v>176</v>
      </c>
      <c r="L999" s="151">
        <v>2250</v>
      </c>
      <c r="M999" s="151">
        <v>423265</v>
      </c>
      <c r="N999" s="151">
        <v>30</v>
      </c>
      <c r="O999" s="151">
        <v>197</v>
      </c>
      <c r="P999" s="151">
        <v>2221</v>
      </c>
      <c r="Q999" s="151">
        <v>456330</v>
      </c>
      <c r="R999" s="151">
        <v>39</v>
      </c>
      <c r="S999" s="151">
        <v>228</v>
      </c>
      <c r="T999" s="151">
        <v>2200</v>
      </c>
      <c r="U999" s="151">
        <v>501662</v>
      </c>
      <c r="V999" s="151">
        <v>15</v>
      </c>
      <c r="W999" s="151">
        <v>264</v>
      </c>
      <c r="X999" s="151">
        <v>2250</v>
      </c>
      <c r="Y999" s="151">
        <v>593700</v>
      </c>
      <c r="Z999" s="151">
        <v>33</v>
      </c>
      <c r="AA999" s="151">
        <v>296</v>
      </c>
      <c r="AB999" s="151">
        <v>2050</v>
      </c>
      <c r="AC999" s="151">
        <v>622491</v>
      </c>
      <c r="AD999" s="151">
        <v>2</v>
      </c>
      <c r="AE999" s="151">
        <v>345</v>
      </c>
      <c r="AF999" s="151">
        <v>1980</v>
      </c>
      <c r="AG999" s="151">
        <v>683100</v>
      </c>
      <c r="AH999" s="151"/>
      <c r="AI999" s="151"/>
      <c r="AJ999" s="151"/>
      <c r="AK999" s="151"/>
      <c r="AL999" s="151"/>
      <c r="AM999" s="151"/>
      <c r="AN999" s="151"/>
      <c r="AO999" s="151"/>
    </row>
    <row r="1000" spans="1:41" x14ac:dyDescent="0.2">
      <c r="A1000" s="156">
        <v>37805</v>
      </c>
      <c r="B1000" s="154">
        <v>16</v>
      </c>
      <c r="C1000" s="154">
        <v>126</v>
      </c>
      <c r="D1000" s="154">
        <v>2533</v>
      </c>
      <c r="E1000" s="154">
        <v>327219</v>
      </c>
      <c r="F1000" s="154">
        <v>10</v>
      </c>
      <c r="G1000" s="154">
        <v>141</v>
      </c>
      <c r="H1000" s="154">
        <v>2150</v>
      </c>
      <c r="I1000" s="154">
        <v>350600</v>
      </c>
      <c r="J1000" s="154">
        <v>72</v>
      </c>
      <c r="K1000" s="154">
        <v>163</v>
      </c>
      <c r="L1000" s="154">
        <v>2352</v>
      </c>
      <c r="M1000" s="154">
        <v>389217</v>
      </c>
      <c r="N1000" s="154">
        <v>66</v>
      </c>
      <c r="O1000" s="154">
        <v>201</v>
      </c>
      <c r="P1000" s="154">
        <v>2191</v>
      </c>
      <c r="Q1000" s="154">
        <v>459795</v>
      </c>
      <c r="R1000" s="154">
        <v>29</v>
      </c>
      <c r="S1000" s="154">
        <v>238</v>
      </c>
      <c r="T1000" s="154">
        <v>2067</v>
      </c>
      <c r="U1000" s="154">
        <v>463785</v>
      </c>
      <c r="V1000" s="154">
        <v>88</v>
      </c>
      <c r="W1000" s="154">
        <v>262</v>
      </c>
      <c r="X1000" s="154">
        <v>2128</v>
      </c>
      <c r="Y1000" s="154">
        <v>561240</v>
      </c>
      <c r="Z1000" s="154">
        <v>68</v>
      </c>
      <c r="AA1000" s="154">
        <v>301</v>
      </c>
      <c r="AB1000" s="154">
        <v>1936</v>
      </c>
      <c r="AC1000" s="154">
        <v>584713</v>
      </c>
      <c r="AD1000" s="154">
        <v>54</v>
      </c>
      <c r="AE1000" s="154">
        <v>332</v>
      </c>
      <c r="AF1000" s="154">
        <v>1963</v>
      </c>
      <c r="AG1000" s="154">
        <v>686550</v>
      </c>
      <c r="AH1000" s="154">
        <v>43</v>
      </c>
      <c r="AI1000" s="154">
        <v>474</v>
      </c>
      <c r="AJ1000" s="154">
        <v>2027</v>
      </c>
      <c r="AK1000" s="154">
        <v>813408</v>
      </c>
      <c r="AL1000" s="154"/>
      <c r="AM1000" s="154"/>
      <c r="AN1000" s="154"/>
      <c r="AO1000" s="154"/>
    </row>
    <row r="1001" spans="1:41" x14ac:dyDescent="0.2">
      <c r="A1001" s="83">
        <v>37806</v>
      </c>
      <c r="B1001" s="151">
        <v>2</v>
      </c>
      <c r="C1001" s="151">
        <v>121</v>
      </c>
      <c r="D1001" s="151">
        <v>2350</v>
      </c>
      <c r="E1001" s="151">
        <v>284350</v>
      </c>
      <c r="F1001" s="151">
        <v>25</v>
      </c>
      <c r="G1001" s="151">
        <v>132</v>
      </c>
      <c r="H1001" s="151">
        <v>2650</v>
      </c>
      <c r="I1001" s="151">
        <v>356224</v>
      </c>
      <c r="J1001" s="151">
        <v>9</v>
      </c>
      <c r="K1001" s="151">
        <v>165</v>
      </c>
      <c r="L1001" s="151">
        <v>2200</v>
      </c>
      <c r="M1001" s="151">
        <v>369533</v>
      </c>
      <c r="N1001" s="151">
        <v>34</v>
      </c>
      <c r="O1001" s="151">
        <v>187</v>
      </c>
      <c r="P1001" s="151">
        <v>2170</v>
      </c>
      <c r="Q1001" s="151">
        <v>418756</v>
      </c>
      <c r="R1001" s="151">
        <v>23</v>
      </c>
      <c r="S1001" s="151">
        <v>228</v>
      </c>
      <c r="T1001" s="151">
        <v>2125</v>
      </c>
      <c r="U1001" s="151">
        <v>252509</v>
      </c>
      <c r="V1001" s="151">
        <v>24</v>
      </c>
      <c r="W1001" s="151">
        <v>274</v>
      </c>
      <c r="X1001" s="151">
        <v>1938</v>
      </c>
      <c r="Y1001" s="151">
        <v>528117</v>
      </c>
      <c r="Z1001" s="151">
        <v>14</v>
      </c>
      <c r="AA1001" s="151">
        <v>286</v>
      </c>
      <c r="AB1001" s="151">
        <v>1975</v>
      </c>
      <c r="AC1001" s="151">
        <v>548986</v>
      </c>
      <c r="AD1001" s="151">
        <v>1</v>
      </c>
      <c r="AE1001" s="151">
        <v>322</v>
      </c>
      <c r="AF1001" s="151">
        <v>2250</v>
      </c>
      <c r="AG1001" s="151">
        <v>724500</v>
      </c>
      <c r="AH1001" s="151"/>
      <c r="AI1001" s="151"/>
      <c r="AJ1001" s="151"/>
      <c r="AK1001" s="151"/>
      <c r="AL1001" s="151"/>
      <c r="AM1001" s="151"/>
      <c r="AN1001" s="151"/>
      <c r="AO1001" s="151"/>
    </row>
    <row r="1002" spans="1:41" x14ac:dyDescent="0.2">
      <c r="A1002" s="83">
        <v>37810</v>
      </c>
      <c r="B1002" s="151">
        <v>1</v>
      </c>
      <c r="C1002" s="151">
        <v>116</v>
      </c>
      <c r="D1002" s="151">
        <v>2500</v>
      </c>
      <c r="E1002" s="151">
        <v>290000</v>
      </c>
      <c r="F1002" s="151">
        <v>8</v>
      </c>
      <c r="G1002" s="151">
        <v>136</v>
      </c>
      <c r="H1002" s="151">
        <v>2650</v>
      </c>
      <c r="I1002" s="151">
        <v>359075</v>
      </c>
      <c r="J1002" s="151">
        <v>51</v>
      </c>
      <c r="K1002" s="151">
        <v>170</v>
      </c>
      <c r="L1002" s="151">
        <v>2400</v>
      </c>
      <c r="M1002" s="151">
        <v>427718</v>
      </c>
      <c r="N1002" s="151">
        <v>69</v>
      </c>
      <c r="O1002" s="151">
        <v>202</v>
      </c>
      <c r="P1002" s="151">
        <v>2217</v>
      </c>
      <c r="Q1002" s="151">
        <v>468780</v>
      </c>
      <c r="R1002" s="151">
        <v>90</v>
      </c>
      <c r="S1002" s="151">
        <v>240</v>
      </c>
      <c r="T1002" s="151">
        <v>2112</v>
      </c>
      <c r="U1002" s="151">
        <v>525648</v>
      </c>
      <c r="V1002" s="151">
        <v>53</v>
      </c>
      <c r="W1002" s="151">
        <v>271</v>
      </c>
      <c r="X1002" s="151">
        <v>2000</v>
      </c>
      <c r="Y1002" s="151">
        <v>536519</v>
      </c>
      <c r="Z1002" s="151">
        <v>16</v>
      </c>
      <c r="AA1002" s="151">
        <v>311</v>
      </c>
      <c r="AB1002" s="151">
        <v>1923</v>
      </c>
      <c r="AC1002" s="151">
        <v>597298</v>
      </c>
      <c r="AD1002" s="151">
        <v>1</v>
      </c>
      <c r="AE1002" s="151">
        <v>334</v>
      </c>
      <c r="AF1002" s="151">
        <v>1840</v>
      </c>
      <c r="AG1002" s="151">
        <v>614560</v>
      </c>
      <c r="AH1002" s="151"/>
      <c r="AI1002" s="151"/>
      <c r="AJ1002" s="151"/>
      <c r="AK1002" s="151"/>
      <c r="AL1002" s="151"/>
      <c r="AM1002" s="151"/>
      <c r="AN1002" s="151"/>
      <c r="AO1002" s="151"/>
    </row>
    <row r="1003" spans="1:41" x14ac:dyDescent="0.2">
      <c r="A1003" s="156">
        <v>37812</v>
      </c>
      <c r="B1003" s="154">
        <v>16</v>
      </c>
      <c r="C1003" s="154">
        <v>116</v>
      </c>
      <c r="D1003" s="154">
        <v>2550</v>
      </c>
      <c r="E1003" s="154">
        <v>291956</v>
      </c>
      <c r="F1003" s="154">
        <v>22</v>
      </c>
      <c r="G1003" s="154">
        <v>135</v>
      </c>
      <c r="H1003" s="154">
        <v>2688</v>
      </c>
      <c r="I1003" s="154">
        <v>362309</v>
      </c>
      <c r="J1003" s="154">
        <v>33</v>
      </c>
      <c r="K1003" s="154">
        <v>159</v>
      </c>
      <c r="L1003" s="154">
        <v>2220</v>
      </c>
      <c r="M1003" s="154">
        <v>372621</v>
      </c>
      <c r="N1003" s="154">
        <v>10</v>
      </c>
      <c r="O1003" s="154">
        <v>212</v>
      </c>
      <c r="P1003" s="154">
        <v>1975</v>
      </c>
      <c r="Q1003" s="154">
        <v>477490</v>
      </c>
      <c r="R1003" s="154">
        <v>39</v>
      </c>
      <c r="S1003" s="154">
        <v>226</v>
      </c>
      <c r="T1003" s="154">
        <v>2165</v>
      </c>
      <c r="U1003" s="154">
        <v>519984</v>
      </c>
      <c r="V1003" s="154">
        <v>47</v>
      </c>
      <c r="W1003" s="154">
        <v>262</v>
      </c>
      <c r="X1003" s="154">
        <v>1998</v>
      </c>
      <c r="Y1003" s="154">
        <v>530864</v>
      </c>
      <c r="Z1003" s="154">
        <v>34</v>
      </c>
      <c r="AA1003" s="154">
        <v>290</v>
      </c>
      <c r="AB1003" s="154">
        <v>1980</v>
      </c>
      <c r="AC1003" s="154">
        <v>565049</v>
      </c>
      <c r="AD1003" s="154">
        <v>10</v>
      </c>
      <c r="AE1003" s="154">
        <v>338</v>
      </c>
      <c r="AF1003" s="154">
        <v>1940</v>
      </c>
      <c r="AG1003" s="154">
        <v>655720</v>
      </c>
      <c r="AH1003" s="154">
        <v>1</v>
      </c>
      <c r="AI1003" s="154">
        <v>374</v>
      </c>
      <c r="AJ1003" s="154">
        <v>1680</v>
      </c>
      <c r="AK1003" s="154">
        <v>628320</v>
      </c>
      <c r="AL1003" s="154"/>
      <c r="AM1003" s="154"/>
      <c r="AN1003" s="154"/>
      <c r="AO1003" s="154"/>
    </row>
    <row r="1004" spans="1:41" x14ac:dyDescent="0.2">
      <c r="A1004" s="83">
        <v>37813</v>
      </c>
      <c r="B1004" s="151">
        <v>9</v>
      </c>
      <c r="C1004" s="151">
        <v>120</v>
      </c>
      <c r="D1004" s="151">
        <v>2625</v>
      </c>
      <c r="E1004" s="151">
        <v>317411</v>
      </c>
      <c r="F1004" s="151">
        <v>14</v>
      </c>
      <c r="G1004" s="151">
        <v>138</v>
      </c>
      <c r="H1004" s="151">
        <v>2362</v>
      </c>
      <c r="I1004" s="151">
        <v>327893</v>
      </c>
      <c r="J1004" s="151">
        <v>49</v>
      </c>
      <c r="K1004" s="151">
        <v>178</v>
      </c>
      <c r="L1004" s="151">
        <v>2275</v>
      </c>
      <c r="M1004" s="151">
        <v>404655</v>
      </c>
      <c r="N1004" s="151">
        <v>30</v>
      </c>
      <c r="O1004" s="151">
        <v>204</v>
      </c>
      <c r="P1004" s="151">
        <v>2150</v>
      </c>
      <c r="Q1004" s="151">
        <v>470060</v>
      </c>
      <c r="R1004" s="151">
        <v>37</v>
      </c>
      <c r="S1004" s="151">
        <v>242</v>
      </c>
      <c r="T1004" s="151">
        <v>2250</v>
      </c>
      <c r="U1004" s="151">
        <v>544622</v>
      </c>
      <c r="V1004" s="151">
        <v>26</v>
      </c>
      <c r="W1004" s="151">
        <v>554</v>
      </c>
      <c r="X1004" s="151">
        <v>2075</v>
      </c>
      <c r="Y1004" s="151">
        <v>509404</v>
      </c>
      <c r="Z1004" s="151">
        <v>69</v>
      </c>
      <c r="AA1004" s="151">
        <v>291</v>
      </c>
      <c r="AB1004" s="151">
        <v>2020</v>
      </c>
      <c r="AC1004" s="151">
        <v>602828</v>
      </c>
      <c r="AD1004" s="151">
        <v>29</v>
      </c>
      <c r="AE1004" s="151">
        <v>336</v>
      </c>
      <c r="AF1004" s="151">
        <v>2083</v>
      </c>
      <c r="AG1004" s="151">
        <v>718155</v>
      </c>
      <c r="AH1004" s="151"/>
      <c r="AI1004" s="151"/>
      <c r="AJ1004" s="151"/>
      <c r="AK1004" s="151"/>
      <c r="AL1004" s="151"/>
      <c r="AM1004" s="151"/>
      <c r="AN1004" s="151"/>
      <c r="AO1004" s="151"/>
    </row>
    <row r="1005" spans="1:41" x14ac:dyDescent="0.2">
      <c r="A1005" s="83">
        <v>37817</v>
      </c>
      <c r="B1005" s="151">
        <v>11</v>
      </c>
      <c r="C1005" s="151">
        <v>123</v>
      </c>
      <c r="D1005" s="151">
        <v>2400</v>
      </c>
      <c r="E1005" s="151">
        <v>296291</v>
      </c>
      <c r="F1005" s="151">
        <v>7</v>
      </c>
      <c r="G1005" s="151">
        <v>131</v>
      </c>
      <c r="H1005" s="151">
        <v>2400</v>
      </c>
      <c r="I1005" s="151">
        <v>315429</v>
      </c>
      <c r="J1005" s="151">
        <v>3</v>
      </c>
      <c r="K1005" s="151">
        <v>151</v>
      </c>
      <c r="L1005" s="151">
        <v>2300</v>
      </c>
      <c r="M1005" s="151">
        <v>346533</v>
      </c>
      <c r="N1005" s="151">
        <v>34</v>
      </c>
      <c r="O1005" s="151">
        <v>214</v>
      </c>
      <c r="P1005" s="151">
        <v>2175</v>
      </c>
      <c r="Q1005" s="151">
        <v>468385</v>
      </c>
      <c r="R1005" s="151">
        <v>41</v>
      </c>
      <c r="S1005" s="151">
        <v>244</v>
      </c>
      <c r="T1005" s="151">
        <v>1970</v>
      </c>
      <c r="U1005" s="151">
        <v>527746</v>
      </c>
      <c r="V1005" s="151">
        <v>72</v>
      </c>
      <c r="W1005" s="151">
        <v>273</v>
      </c>
      <c r="X1005" s="151">
        <v>2208</v>
      </c>
      <c r="Y1005" s="151">
        <v>634258</v>
      </c>
      <c r="Z1005" s="151">
        <v>46</v>
      </c>
      <c r="AA1005" s="151">
        <v>288</v>
      </c>
      <c r="AB1005" s="151">
        <v>2050</v>
      </c>
      <c r="AC1005" s="151">
        <v>633246</v>
      </c>
      <c r="AD1005" s="151"/>
      <c r="AE1005" s="151"/>
      <c r="AF1005" s="151"/>
      <c r="AG1005" s="151"/>
      <c r="AH1005" s="151"/>
      <c r="AI1005" s="151"/>
      <c r="AJ1005" s="151"/>
      <c r="AK1005" s="151"/>
      <c r="AL1005" s="151"/>
      <c r="AM1005" s="151"/>
      <c r="AN1005" s="151"/>
      <c r="AO1005" s="151"/>
    </row>
    <row r="1006" spans="1:41" x14ac:dyDescent="0.2">
      <c r="A1006" s="156">
        <v>37819</v>
      </c>
      <c r="B1006" s="154">
        <v>25</v>
      </c>
      <c r="C1006" s="154">
        <v>123</v>
      </c>
      <c r="D1006" s="154">
        <v>2660</v>
      </c>
      <c r="E1006" s="154">
        <v>325444</v>
      </c>
      <c r="F1006" s="154">
        <v>13</v>
      </c>
      <c r="G1006" s="154">
        <v>134</v>
      </c>
      <c r="H1006" s="154">
        <v>2500</v>
      </c>
      <c r="I1006" s="154">
        <v>346908</v>
      </c>
      <c r="J1006" s="154">
        <v>12</v>
      </c>
      <c r="K1006" s="154">
        <v>166</v>
      </c>
      <c r="L1006" s="154">
        <v>2417</v>
      </c>
      <c r="M1006" s="154">
        <v>415650</v>
      </c>
      <c r="N1006" s="154">
        <v>60</v>
      </c>
      <c r="O1006" s="154">
        <v>127</v>
      </c>
      <c r="P1006" s="154">
        <v>2177</v>
      </c>
      <c r="Q1006" s="154">
        <v>442892</v>
      </c>
      <c r="R1006" s="154">
        <v>40</v>
      </c>
      <c r="S1006" s="154">
        <v>227</v>
      </c>
      <c r="T1006" s="154">
        <v>2113</v>
      </c>
      <c r="U1006" s="154">
        <v>493584</v>
      </c>
      <c r="V1006" s="154">
        <v>87</v>
      </c>
      <c r="W1006" s="154">
        <v>264</v>
      </c>
      <c r="X1006" s="154">
        <v>2012</v>
      </c>
      <c r="Y1006" s="154">
        <v>574153</v>
      </c>
      <c r="Z1006" s="154">
        <v>38</v>
      </c>
      <c r="AA1006" s="154">
        <v>293</v>
      </c>
      <c r="AB1006" s="154">
        <v>2004</v>
      </c>
      <c r="AC1006" s="154">
        <v>613033</v>
      </c>
      <c r="AD1006" s="154">
        <v>3</v>
      </c>
      <c r="AE1006" s="154">
        <v>343</v>
      </c>
      <c r="AF1006" s="154">
        <v>1940</v>
      </c>
      <c r="AG1006" s="154">
        <v>662400</v>
      </c>
      <c r="AH1006" s="154">
        <v>1</v>
      </c>
      <c r="AI1006" s="154">
        <v>396</v>
      </c>
      <c r="AJ1006" s="154">
        <v>1550</v>
      </c>
      <c r="AK1006" s="154">
        <v>613800</v>
      </c>
      <c r="AL1006" s="154"/>
      <c r="AM1006" s="154"/>
      <c r="AN1006" s="154"/>
      <c r="AO1006" s="154"/>
    </row>
    <row r="1007" spans="1:41" x14ac:dyDescent="0.2">
      <c r="A1007" s="83">
        <v>37820</v>
      </c>
      <c r="B1007" s="151"/>
      <c r="C1007" s="151"/>
      <c r="D1007" s="151"/>
      <c r="E1007" s="151"/>
      <c r="F1007" s="151">
        <v>5</v>
      </c>
      <c r="G1007" s="151">
        <v>136</v>
      </c>
      <c r="H1007" s="151">
        <v>2250</v>
      </c>
      <c r="I1007" s="151">
        <v>305100</v>
      </c>
      <c r="J1007" s="151"/>
      <c r="K1007" s="151"/>
      <c r="L1007" s="151"/>
      <c r="M1007" s="151"/>
      <c r="N1007" s="151">
        <v>14</v>
      </c>
      <c r="O1007" s="151">
        <v>194</v>
      </c>
      <c r="P1007" s="151">
        <v>2233</v>
      </c>
      <c r="Q1007" s="151">
        <v>436729</v>
      </c>
      <c r="R1007" s="151">
        <v>5</v>
      </c>
      <c r="S1007" s="151">
        <v>249</v>
      </c>
      <c r="T1007" s="151">
        <v>2300</v>
      </c>
      <c r="U1007" s="151">
        <v>564880</v>
      </c>
      <c r="V1007" s="151">
        <v>10</v>
      </c>
      <c r="W1007" s="151">
        <v>261</v>
      </c>
      <c r="X1007" s="151">
        <v>1900</v>
      </c>
      <c r="Y1007" s="151">
        <v>496280</v>
      </c>
      <c r="Z1007" s="151">
        <v>2</v>
      </c>
      <c r="AA1007" s="151">
        <v>305</v>
      </c>
      <c r="AB1007" s="151">
        <v>2150</v>
      </c>
      <c r="AC1007" s="151">
        <v>655750</v>
      </c>
      <c r="AD1007" s="151">
        <v>8</v>
      </c>
      <c r="AE1007" s="151">
        <v>368</v>
      </c>
      <c r="AF1007" s="151">
        <v>1760</v>
      </c>
      <c r="AG1007" s="151">
        <v>648150</v>
      </c>
      <c r="AH1007" s="151"/>
      <c r="AI1007" s="151"/>
      <c r="AJ1007" s="151"/>
      <c r="AK1007" s="151"/>
      <c r="AL1007" s="151"/>
      <c r="AM1007" s="151"/>
      <c r="AN1007" s="151"/>
      <c r="AO1007" s="151"/>
    </row>
    <row r="1008" spans="1:41" x14ac:dyDescent="0.2">
      <c r="A1008" s="83">
        <v>37824</v>
      </c>
      <c r="B1008" s="151"/>
      <c r="C1008" s="151"/>
      <c r="D1008" s="151"/>
      <c r="E1008" s="151"/>
      <c r="F1008" s="151">
        <v>4</v>
      </c>
      <c r="G1008" s="151">
        <v>142</v>
      </c>
      <c r="H1008" s="151">
        <v>2400</v>
      </c>
      <c r="I1008" s="151">
        <v>339600</v>
      </c>
      <c r="J1008" s="151">
        <v>1</v>
      </c>
      <c r="K1008" s="151">
        <v>176</v>
      </c>
      <c r="L1008" s="160">
        <v>1500</v>
      </c>
      <c r="M1008" s="151">
        <v>264000</v>
      </c>
      <c r="N1008" s="151">
        <v>82</v>
      </c>
      <c r="O1008" s="151">
        <v>204</v>
      </c>
      <c r="P1008" s="151">
        <v>2375</v>
      </c>
      <c r="Q1008" s="151">
        <v>485907</v>
      </c>
      <c r="R1008" s="151">
        <v>82</v>
      </c>
      <c r="S1008" s="151">
        <v>231</v>
      </c>
      <c r="T1008" s="151">
        <v>2244</v>
      </c>
      <c r="U1008" s="151">
        <v>541032</v>
      </c>
      <c r="V1008" s="151">
        <v>51</v>
      </c>
      <c r="W1008" s="151">
        <v>264</v>
      </c>
      <c r="X1008" s="151">
        <v>2220</v>
      </c>
      <c r="Y1008" s="151">
        <v>593433</v>
      </c>
      <c r="Z1008" s="151">
        <v>15</v>
      </c>
      <c r="AA1008" s="151">
        <v>301</v>
      </c>
      <c r="AB1008" s="151">
        <v>1950</v>
      </c>
      <c r="AC1008" s="151">
        <v>586820</v>
      </c>
      <c r="AD1008" s="151">
        <v>7</v>
      </c>
      <c r="AE1008" s="151">
        <v>332</v>
      </c>
      <c r="AF1008" s="151">
        <v>1825</v>
      </c>
      <c r="AG1008" s="151">
        <v>588200</v>
      </c>
      <c r="AH1008" s="151"/>
      <c r="AI1008" s="151"/>
      <c r="AJ1008" s="151"/>
      <c r="AK1008" s="151"/>
      <c r="AL1008" s="151"/>
      <c r="AM1008" s="151"/>
      <c r="AN1008" s="151"/>
      <c r="AO1008" s="151"/>
    </row>
    <row r="1009" spans="1:41" x14ac:dyDescent="0.2">
      <c r="A1009" s="156">
        <v>37826</v>
      </c>
      <c r="B1009" s="154"/>
      <c r="C1009" s="154"/>
      <c r="D1009" s="154"/>
      <c r="E1009" s="154"/>
      <c r="F1009" s="154"/>
      <c r="G1009" s="154"/>
      <c r="H1009" s="154"/>
      <c r="I1009" s="154"/>
      <c r="J1009" s="154"/>
      <c r="K1009" s="154"/>
      <c r="L1009" s="154"/>
      <c r="M1009" s="154"/>
      <c r="N1009" s="154"/>
      <c r="O1009" s="154"/>
      <c r="P1009" s="154"/>
      <c r="Q1009" s="154"/>
      <c r="R1009" s="154"/>
      <c r="S1009" s="154"/>
      <c r="T1009" s="154"/>
      <c r="U1009" s="154"/>
      <c r="V1009" s="154"/>
      <c r="W1009" s="154"/>
      <c r="X1009" s="154"/>
      <c r="Y1009" s="154"/>
      <c r="Z1009" s="154"/>
      <c r="AA1009" s="154"/>
      <c r="AB1009" s="154"/>
      <c r="AC1009" s="154"/>
      <c r="AD1009" s="154"/>
      <c r="AE1009" s="154"/>
      <c r="AF1009" s="154"/>
      <c r="AG1009" s="154"/>
      <c r="AH1009" s="154"/>
      <c r="AI1009" s="154"/>
      <c r="AJ1009" s="154"/>
      <c r="AK1009" s="154"/>
      <c r="AL1009" s="154"/>
      <c r="AM1009" s="154"/>
      <c r="AN1009" s="154"/>
      <c r="AO1009" s="154"/>
    </row>
    <row r="1010" spans="1:41" ht="15.75" x14ac:dyDescent="0.25">
      <c r="A1010" s="83">
        <v>37827</v>
      </c>
      <c r="B1010" s="151">
        <v>9</v>
      </c>
      <c r="C1010" s="151">
        <v>125</v>
      </c>
      <c r="D1010" s="151">
        <v>2575</v>
      </c>
      <c r="E1010" s="151">
        <v>325222</v>
      </c>
      <c r="F1010" s="151">
        <v>31</v>
      </c>
      <c r="G1010" s="151">
        <v>140</v>
      </c>
      <c r="H1010" s="151">
        <v>2550</v>
      </c>
      <c r="I1010" s="151">
        <v>352874</v>
      </c>
      <c r="J1010" s="151">
        <v>6</v>
      </c>
      <c r="K1010" s="151">
        <v>156</v>
      </c>
      <c r="L1010" s="151">
        <v>2475</v>
      </c>
      <c r="M1010" s="151">
        <v>387233</v>
      </c>
      <c r="N1010" s="151">
        <v>18</v>
      </c>
      <c r="O1010" s="151">
        <v>201</v>
      </c>
      <c r="P1010" s="151">
        <v>2330</v>
      </c>
      <c r="Q1010" s="151">
        <v>472306</v>
      </c>
      <c r="R1010" s="151">
        <v>1</v>
      </c>
      <c r="S1010" s="151">
        <v>244</v>
      </c>
      <c r="T1010" s="151">
        <v>1800</v>
      </c>
      <c r="U1010" s="151">
        <v>439200</v>
      </c>
      <c r="V1010" s="151"/>
      <c r="W1010" s="151"/>
      <c r="X1010" s="151"/>
      <c r="Y1010" s="151"/>
      <c r="Z1010" s="151"/>
      <c r="AA1010" s="151"/>
      <c r="AB1010" s="151"/>
      <c r="AC1010" s="151"/>
      <c r="AD1010" s="151">
        <v>8</v>
      </c>
      <c r="AE1010" s="151">
        <v>330</v>
      </c>
      <c r="AF1010" s="151">
        <v>2025</v>
      </c>
      <c r="AG1010" s="151">
        <v>681862</v>
      </c>
      <c r="AH1010" s="151"/>
      <c r="AI1010" s="151"/>
      <c r="AJ1010" s="151"/>
      <c r="AK1010" s="151"/>
      <c r="AL1010" s="6">
        <v>16</v>
      </c>
      <c r="AM1010" s="6">
        <v>423</v>
      </c>
      <c r="AN1010" s="6">
        <v>1850</v>
      </c>
      <c r="AO1010" s="6">
        <v>782781</v>
      </c>
    </row>
    <row r="1011" spans="1:41" x14ac:dyDescent="0.2">
      <c r="A1011" s="83">
        <v>37831</v>
      </c>
      <c r="B1011" s="151"/>
      <c r="C1011" s="151"/>
      <c r="D1011" s="151"/>
      <c r="E1011" s="151"/>
      <c r="F1011" s="151">
        <v>9</v>
      </c>
      <c r="G1011" s="151">
        <v>140</v>
      </c>
      <c r="H1011" s="151">
        <v>2275</v>
      </c>
      <c r="I1011" s="151">
        <v>349256</v>
      </c>
      <c r="J1011" s="151">
        <v>11</v>
      </c>
      <c r="K1011" s="151">
        <v>177</v>
      </c>
      <c r="L1011" s="151">
        <v>2250</v>
      </c>
      <c r="M1011" s="151">
        <v>397227</v>
      </c>
      <c r="N1011" s="151">
        <v>48</v>
      </c>
      <c r="O1011" s="151">
        <v>214</v>
      </c>
      <c r="P1011" s="151">
        <v>2193</v>
      </c>
      <c r="Q1011" s="151">
        <v>478046</v>
      </c>
      <c r="R1011" s="151">
        <v>80</v>
      </c>
      <c r="S1011" s="151">
        <v>232</v>
      </c>
      <c r="T1011" s="151">
        <v>2188</v>
      </c>
      <c r="U1011" s="151">
        <v>517711</v>
      </c>
      <c r="V1011" s="151">
        <v>20</v>
      </c>
      <c r="W1011" s="151">
        <v>273</v>
      </c>
      <c r="X1011" s="151">
        <v>2100</v>
      </c>
      <c r="Y1011" s="151">
        <v>573300</v>
      </c>
      <c r="Z1011" s="151">
        <v>34</v>
      </c>
      <c r="AA1011" s="151">
        <v>291</v>
      </c>
      <c r="AB1011" s="151">
        <v>2112</v>
      </c>
      <c r="AC1011" s="151">
        <v>656962</v>
      </c>
      <c r="AD1011" s="151">
        <v>1</v>
      </c>
      <c r="AE1011" s="151">
        <v>346</v>
      </c>
      <c r="AF1011" s="151">
        <v>1700</v>
      </c>
      <c r="AG1011" s="151">
        <v>588200</v>
      </c>
      <c r="AH1011" s="151">
        <v>8</v>
      </c>
      <c r="AI1011" s="151">
        <v>398</v>
      </c>
      <c r="AJ1011" s="151">
        <v>2000</v>
      </c>
      <c r="AK1011" s="151">
        <v>796000</v>
      </c>
      <c r="AL1011" s="151"/>
      <c r="AM1011" s="151"/>
      <c r="AN1011" s="151"/>
      <c r="AO1011" s="151"/>
    </row>
    <row r="1012" spans="1:41" x14ac:dyDescent="0.2">
      <c r="A1012" s="156">
        <v>37833</v>
      </c>
      <c r="B1012" s="154">
        <v>42</v>
      </c>
      <c r="C1012" s="154">
        <v>113</v>
      </c>
      <c r="D1012" s="154">
        <v>2550</v>
      </c>
      <c r="E1012" s="154">
        <v>292633</v>
      </c>
      <c r="F1012" s="154">
        <v>123</v>
      </c>
      <c r="G1012" s="154">
        <v>139</v>
      </c>
      <c r="H1012" s="154">
        <v>2820</v>
      </c>
      <c r="I1012" s="154">
        <v>390877</v>
      </c>
      <c r="J1012" s="154">
        <v>72</v>
      </c>
      <c r="K1012" s="154">
        <v>165</v>
      </c>
      <c r="L1012" s="154">
        <v>2393</v>
      </c>
      <c r="M1012" s="154">
        <v>408843</v>
      </c>
      <c r="N1012" s="154">
        <v>53</v>
      </c>
      <c r="O1012" s="154">
        <v>194</v>
      </c>
      <c r="P1012" s="154">
        <v>2095</v>
      </c>
      <c r="Q1012" s="154">
        <v>435868</v>
      </c>
      <c r="R1012" s="154">
        <v>83</v>
      </c>
      <c r="S1012" s="154">
        <v>240</v>
      </c>
      <c r="T1012" s="154">
        <v>2058</v>
      </c>
      <c r="U1012" s="154">
        <v>501694</v>
      </c>
      <c r="V1012" s="154">
        <v>26</v>
      </c>
      <c r="W1012" s="154">
        <v>264</v>
      </c>
      <c r="X1012" s="154">
        <v>1975</v>
      </c>
      <c r="Y1012" s="154">
        <v>526358</v>
      </c>
      <c r="Z1012" s="154">
        <v>11</v>
      </c>
      <c r="AA1012" s="154">
        <v>287</v>
      </c>
      <c r="AB1012" s="154">
        <v>2130</v>
      </c>
      <c r="AC1012" s="154">
        <v>601453</v>
      </c>
      <c r="AD1012" s="154">
        <v>22</v>
      </c>
      <c r="AE1012" s="154">
        <v>344</v>
      </c>
      <c r="AF1012" s="154">
        <v>1960</v>
      </c>
      <c r="AG1012" s="154">
        <v>664873</v>
      </c>
      <c r="AH1012" s="154">
        <v>2</v>
      </c>
      <c r="AI1012" s="154">
        <v>412</v>
      </c>
      <c r="AJ1012" s="154">
        <v>1980</v>
      </c>
      <c r="AK1012" s="154">
        <v>815760</v>
      </c>
      <c r="AL1012" s="154"/>
      <c r="AM1012" s="154"/>
      <c r="AN1012" s="154"/>
      <c r="AO1012" s="154"/>
    </row>
    <row r="1013" spans="1:41" x14ac:dyDescent="0.2">
      <c r="A1013" s="156"/>
      <c r="B1013" s="154"/>
      <c r="C1013" s="154"/>
      <c r="D1013" s="154"/>
      <c r="E1013" s="154"/>
      <c r="F1013" s="154"/>
      <c r="G1013" s="154"/>
      <c r="H1013" s="154"/>
      <c r="I1013" s="154"/>
      <c r="J1013" s="154"/>
      <c r="K1013" s="154"/>
      <c r="L1013" s="154"/>
      <c r="M1013" s="154"/>
      <c r="N1013" s="154"/>
      <c r="O1013" s="154"/>
      <c r="P1013" s="154"/>
      <c r="Q1013" s="154"/>
      <c r="R1013" s="154"/>
      <c r="S1013" s="154"/>
      <c r="T1013" s="154"/>
      <c r="U1013" s="154"/>
      <c r="V1013" s="154"/>
      <c r="W1013" s="154"/>
      <c r="X1013" s="154"/>
      <c r="Y1013" s="154"/>
      <c r="Z1013" s="154"/>
      <c r="AA1013" s="154"/>
      <c r="AB1013" s="154"/>
      <c r="AC1013" s="154"/>
      <c r="AD1013" s="154"/>
      <c r="AE1013" s="154"/>
      <c r="AF1013" s="154"/>
      <c r="AG1013" s="154"/>
      <c r="AH1013" s="154"/>
      <c r="AI1013" s="154"/>
      <c r="AJ1013" s="154"/>
      <c r="AK1013" s="154"/>
      <c r="AL1013" s="154"/>
      <c r="AM1013" s="154"/>
      <c r="AN1013" s="154"/>
      <c r="AO1013" s="154"/>
    </row>
    <row r="1014" spans="1:41" x14ac:dyDescent="0.2">
      <c r="A1014" s="83">
        <v>37834</v>
      </c>
      <c r="B1014" s="151"/>
      <c r="C1014" s="151"/>
      <c r="D1014" s="151"/>
      <c r="E1014" s="151"/>
      <c r="F1014" s="151"/>
      <c r="G1014" s="151"/>
      <c r="H1014" s="151"/>
      <c r="I1014" s="151"/>
      <c r="J1014" s="151">
        <v>11</v>
      </c>
      <c r="K1014" s="151">
        <v>167</v>
      </c>
      <c r="L1014" s="151">
        <v>2350</v>
      </c>
      <c r="M1014" s="151">
        <v>394000</v>
      </c>
      <c r="N1014" s="151">
        <v>51</v>
      </c>
      <c r="O1014" s="151">
        <v>201</v>
      </c>
      <c r="P1014" s="151">
        <v>2275</v>
      </c>
      <c r="Q1014" s="151">
        <v>465722</v>
      </c>
      <c r="R1014" s="151">
        <v>13</v>
      </c>
      <c r="S1014" s="151">
        <v>229</v>
      </c>
      <c r="T1014" s="151">
        <v>2300</v>
      </c>
      <c r="U1014" s="151">
        <v>505369</v>
      </c>
      <c r="V1014" s="151">
        <v>44</v>
      </c>
      <c r="W1014" s="151">
        <v>264</v>
      </c>
      <c r="X1014" s="151">
        <v>2030</v>
      </c>
      <c r="Y1014" s="151">
        <v>539164</v>
      </c>
      <c r="Z1014" s="151">
        <v>3</v>
      </c>
      <c r="AA1014" s="151">
        <v>305</v>
      </c>
      <c r="AB1014" s="151">
        <v>1925</v>
      </c>
      <c r="AC1014" s="151">
        <v>588833</v>
      </c>
      <c r="AD1014" s="151"/>
      <c r="AE1014" s="151"/>
      <c r="AF1014" s="151"/>
      <c r="AG1014" s="151"/>
      <c r="AH1014" s="151">
        <v>9</v>
      </c>
      <c r="AI1014" s="151">
        <v>364</v>
      </c>
      <c r="AJ1014" s="151">
        <v>1900</v>
      </c>
      <c r="AK1014" s="151">
        <v>691600</v>
      </c>
      <c r="AL1014" s="151"/>
      <c r="AM1014" s="151"/>
      <c r="AN1014" s="151"/>
      <c r="AO1014" s="151"/>
    </row>
    <row r="1015" spans="1:41" x14ac:dyDescent="0.2">
      <c r="A1015" s="83">
        <v>37838</v>
      </c>
      <c r="B1015" s="151">
        <v>3</v>
      </c>
      <c r="C1015" s="151">
        <v>110</v>
      </c>
      <c r="D1015" s="151">
        <v>2725</v>
      </c>
      <c r="E1015" s="151">
        <v>300800</v>
      </c>
      <c r="F1015" s="151">
        <v>12</v>
      </c>
      <c r="G1015" s="151">
        <v>144</v>
      </c>
      <c r="H1015" s="151">
        <v>2500</v>
      </c>
      <c r="I1015" s="151">
        <v>350900</v>
      </c>
      <c r="J1015" s="151">
        <v>37</v>
      </c>
      <c r="K1015" s="151">
        <v>161</v>
      </c>
      <c r="L1015" s="151">
        <v>2433</v>
      </c>
      <c r="M1015" s="151">
        <v>399830</v>
      </c>
      <c r="N1015" s="151">
        <v>18</v>
      </c>
      <c r="O1015" s="151">
        <v>198</v>
      </c>
      <c r="P1015" s="151">
        <v>2270</v>
      </c>
      <c r="Q1015" s="151">
        <v>453211</v>
      </c>
      <c r="R1015" s="151">
        <v>11</v>
      </c>
      <c r="S1015" s="151">
        <v>224</v>
      </c>
      <c r="T1015" s="151">
        <v>2283</v>
      </c>
      <c r="U1015" s="151">
        <v>513191</v>
      </c>
      <c r="V1015" s="151">
        <v>83</v>
      </c>
      <c r="W1015" s="151">
        <v>558</v>
      </c>
      <c r="X1015" s="151">
        <v>2175</v>
      </c>
      <c r="Y1015" s="151">
        <v>566673</v>
      </c>
      <c r="Z1015" s="151">
        <v>42</v>
      </c>
      <c r="AA1015" s="151">
        <v>298</v>
      </c>
      <c r="AB1015" s="151">
        <v>2267</v>
      </c>
      <c r="AC1015" s="151">
        <v>694121</v>
      </c>
      <c r="AD1015" s="151">
        <v>3</v>
      </c>
      <c r="AE1015" s="151">
        <v>343</v>
      </c>
      <c r="AF1015" s="151">
        <v>1950</v>
      </c>
      <c r="AG1015" s="151">
        <v>693100</v>
      </c>
      <c r="AH1015" s="151"/>
      <c r="AI1015" s="151"/>
      <c r="AJ1015" s="151"/>
      <c r="AK1015" s="151"/>
      <c r="AL1015" s="151"/>
      <c r="AM1015" s="151"/>
      <c r="AN1015" s="151"/>
      <c r="AO1015" s="151"/>
    </row>
    <row r="1016" spans="1:41" x14ac:dyDescent="0.2">
      <c r="A1016" s="156">
        <v>37840</v>
      </c>
      <c r="B1016" s="154">
        <v>10</v>
      </c>
      <c r="C1016" s="154">
        <v>124</v>
      </c>
      <c r="D1016" s="154">
        <v>2575</v>
      </c>
      <c r="E1016" s="154">
        <v>316656</v>
      </c>
      <c r="F1016" s="154">
        <v>19</v>
      </c>
      <c r="G1016" s="154">
        <v>142</v>
      </c>
      <c r="H1016" s="154">
        <v>2487</v>
      </c>
      <c r="I1016" s="154">
        <v>373236</v>
      </c>
      <c r="J1016" s="154">
        <v>27</v>
      </c>
      <c r="K1016" s="154">
        <v>161</v>
      </c>
      <c r="L1016" s="154">
        <v>2457</v>
      </c>
      <c r="M1016" s="154">
        <v>395921</v>
      </c>
      <c r="N1016" s="154">
        <v>18</v>
      </c>
      <c r="O1016" s="154">
        <v>207</v>
      </c>
      <c r="P1016" s="154">
        <v>2200</v>
      </c>
      <c r="Q1016" s="154">
        <v>460559</v>
      </c>
      <c r="R1016" s="154">
        <v>54</v>
      </c>
      <c r="S1016" s="154">
        <v>237</v>
      </c>
      <c r="T1016" s="154">
        <v>2217</v>
      </c>
      <c r="U1016" s="154">
        <v>533928</v>
      </c>
      <c r="V1016" s="154">
        <v>67</v>
      </c>
      <c r="W1016" s="154">
        <v>259</v>
      </c>
      <c r="X1016" s="154">
        <v>2016</v>
      </c>
      <c r="Y1016" s="154">
        <v>542048</v>
      </c>
      <c r="Z1016" s="154">
        <v>42</v>
      </c>
      <c r="AA1016" s="154">
        <v>289</v>
      </c>
      <c r="AB1016" s="154">
        <v>2068</v>
      </c>
      <c r="AC1016" s="154">
        <v>616076</v>
      </c>
      <c r="AD1016" s="154"/>
      <c r="AE1016" s="154"/>
      <c r="AF1016" s="154"/>
      <c r="AG1016" s="154"/>
      <c r="AH1016" s="154"/>
      <c r="AI1016" s="154"/>
      <c r="AJ1016" s="154"/>
      <c r="AK1016" s="154"/>
      <c r="AL1016" s="154"/>
      <c r="AM1016" s="154"/>
      <c r="AN1016" s="154"/>
      <c r="AO1016" s="154"/>
    </row>
    <row r="1017" spans="1:41" x14ac:dyDescent="0.2">
      <c r="A1017" s="83">
        <v>37841</v>
      </c>
      <c r="B1017" s="151">
        <v>8</v>
      </c>
      <c r="C1017" s="151">
        <v>113</v>
      </c>
      <c r="D1017" s="151">
        <v>2575</v>
      </c>
      <c r="E1017" s="151">
        <v>290162</v>
      </c>
      <c r="F1017" s="151"/>
      <c r="G1017" s="151"/>
      <c r="H1017" s="151"/>
      <c r="I1017" s="151"/>
      <c r="J1017" s="151">
        <v>5</v>
      </c>
      <c r="K1017" s="151">
        <v>176</v>
      </c>
      <c r="L1017" s="151">
        <v>2325</v>
      </c>
      <c r="M1017" s="151">
        <v>398700</v>
      </c>
      <c r="N1017" s="151"/>
      <c r="O1017" s="151"/>
      <c r="P1017" s="151"/>
      <c r="Q1017" s="151"/>
      <c r="R1017" s="151">
        <v>11</v>
      </c>
      <c r="S1017" s="151">
        <v>240</v>
      </c>
      <c r="T1017" s="151">
        <v>2150</v>
      </c>
      <c r="U1017" s="151">
        <v>515609</v>
      </c>
      <c r="V1017" s="151">
        <v>44</v>
      </c>
      <c r="W1017" s="151">
        <v>258</v>
      </c>
      <c r="X1017" s="151">
        <v>2133</v>
      </c>
      <c r="Y1017" s="151">
        <v>564439</v>
      </c>
      <c r="Z1017" s="151">
        <v>6</v>
      </c>
      <c r="AA1017" s="151">
        <v>282</v>
      </c>
      <c r="AB1017" s="151">
        <v>2050</v>
      </c>
      <c r="AC1017" s="151">
        <v>577414</v>
      </c>
      <c r="AD1017" s="151">
        <v>11</v>
      </c>
      <c r="AE1017" s="151">
        <v>340</v>
      </c>
      <c r="AF1017" s="151">
        <v>2050</v>
      </c>
      <c r="AG1017" s="151">
        <v>700509</v>
      </c>
      <c r="AH1017" s="151"/>
      <c r="AI1017" s="151"/>
      <c r="AJ1017" s="151"/>
      <c r="AK1017" s="151"/>
      <c r="AL1017" s="151"/>
      <c r="AM1017" s="151"/>
      <c r="AN1017" s="151"/>
      <c r="AO1017" s="151"/>
    </row>
    <row r="1018" spans="1:41" x14ac:dyDescent="0.2">
      <c r="A1018" s="83">
        <v>37845</v>
      </c>
      <c r="B1018" s="151">
        <v>3</v>
      </c>
      <c r="C1018" s="151">
        <v>120</v>
      </c>
      <c r="D1018" s="151">
        <v>2650</v>
      </c>
      <c r="E1018" s="151">
        <v>318000</v>
      </c>
      <c r="F1018" s="151">
        <v>38</v>
      </c>
      <c r="G1018" s="151">
        <v>141</v>
      </c>
      <c r="H1018" s="151">
        <v>2400</v>
      </c>
      <c r="I1018" s="151">
        <v>337895</v>
      </c>
      <c r="J1018" s="151">
        <v>34</v>
      </c>
      <c r="K1018" s="151">
        <v>167</v>
      </c>
      <c r="L1018" s="151">
        <v>2400</v>
      </c>
      <c r="M1018" s="151">
        <v>407653</v>
      </c>
      <c r="N1018" s="151">
        <v>2</v>
      </c>
      <c r="O1018" s="151">
        <v>211</v>
      </c>
      <c r="P1018" s="151">
        <v>2300</v>
      </c>
      <c r="Q1018" s="151">
        <v>485300</v>
      </c>
      <c r="R1018" s="151">
        <v>2</v>
      </c>
      <c r="S1018" s="151">
        <v>241</v>
      </c>
      <c r="T1018" s="151">
        <v>2150</v>
      </c>
      <c r="U1018" s="151">
        <v>518150</v>
      </c>
      <c r="V1018" s="151">
        <v>2</v>
      </c>
      <c r="W1018" s="151">
        <v>262</v>
      </c>
      <c r="X1018" s="151">
        <v>2100</v>
      </c>
      <c r="Y1018" s="151">
        <v>550200</v>
      </c>
      <c r="Z1018" s="151">
        <v>8</v>
      </c>
      <c r="AA1018" s="151">
        <v>308</v>
      </c>
      <c r="AB1018" s="151">
        <v>2300</v>
      </c>
      <c r="AC1018" s="151">
        <v>707250</v>
      </c>
      <c r="AD1018" s="151"/>
      <c r="AE1018" s="151"/>
      <c r="AF1018" s="151"/>
      <c r="AG1018" s="151"/>
      <c r="AH1018" s="151"/>
      <c r="AI1018" s="151"/>
      <c r="AJ1018" s="151"/>
      <c r="AK1018" s="151"/>
      <c r="AL1018" s="151"/>
      <c r="AM1018" s="151"/>
      <c r="AN1018" s="151"/>
      <c r="AO1018" s="151"/>
    </row>
    <row r="1019" spans="1:41" x14ac:dyDescent="0.2">
      <c r="A1019" s="156">
        <v>37847</v>
      </c>
      <c r="B1019" s="154"/>
      <c r="C1019" s="154"/>
      <c r="D1019" s="154"/>
      <c r="E1019" s="154"/>
      <c r="F1019" s="154"/>
      <c r="G1019" s="154"/>
      <c r="H1019" s="154"/>
      <c r="I1019" s="154"/>
      <c r="J1019" s="154"/>
      <c r="K1019" s="154"/>
      <c r="L1019" s="154"/>
      <c r="M1019" s="154"/>
      <c r="N1019" s="154"/>
      <c r="O1019" s="154"/>
      <c r="P1019" s="154"/>
      <c r="Q1019" s="154"/>
      <c r="R1019" s="154"/>
      <c r="S1019" s="154"/>
      <c r="T1019" s="154"/>
      <c r="U1019" s="154"/>
      <c r="V1019" s="154"/>
      <c r="W1019" s="154"/>
      <c r="X1019" s="154"/>
      <c r="Y1019" s="154"/>
      <c r="Z1019" s="154"/>
      <c r="AA1019" s="154"/>
      <c r="AB1019" s="154"/>
      <c r="AC1019" s="154"/>
      <c r="AD1019" s="154"/>
      <c r="AE1019" s="154"/>
      <c r="AF1019" s="154"/>
      <c r="AG1019" s="154"/>
      <c r="AH1019" s="154"/>
      <c r="AI1019" s="154"/>
      <c r="AJ1019" s="154"/>
      <c r="AK1019" s="154"/>
      <c r="AL1019" s="154"/>
      <c r="AM1019" s="154"/>
      <c r="AN1019" s="154"/>
      <c r="AO1019" s="154"/>
    </row>
    <row r="1020" spans="1:41" x14ac:dyDescent="0.2">
      <c r="A1020" s="83">
        <v>37848</v>
      </c>
      <c r="B1020" s="151">
        <v>44</v>
      </c>
      <c r="C1020" s="151">
        <v>114</v>
      </c>
      <c r="D1020" s="151">
        <v>2767</v>
      </c>
      <c r="E1020" s="151">
        <v>315114</v>
      </c>
      <c r="F1020" s="151"/>
      <c r="G1020" s="151"/>
      <c r="H1020" s="151"/>
      <c r="I1020" s="151"/>
      <c r="J1020" s="151">
        <v>3</v>
      </c>
      <c r="K1020" s="151">
        <v>174</v>
      </c>
      <c r="L1020" s="151">
        <v>2400</v>
      </c>
      <c r="M1020" s="151">
        <v>417600</v>
      </c>
      <c r="N1020" s="151">
        <v>21</v>
      </c>
      <c r="O1020" s="151">
        <v>212</v>
      </c>
      <c r="P1020" s="151">
        <v>2167</v>
      </c>
      <c r="Q1020" s="151">
        <v>460168</v>
      </c>
      <c r="R1020" s="151">
        <v>58</v>
      </c>
      <c r="S1020" s="151">
        <v>232</v>
      </c>
      <c r="T1020" s="151">
        <v>2133</v>
      </c>
      <c r="U1020" s="151">
        <v>510416</v>
      </c>
      <c r="V1020" s="151">
        <v>23</v>
      </c>
      <c r="W1020" s="151">
        <v>263</v>
      </c>
      <c r="X1020" s="151">
        <v>2083</v>
      </c>
      <c r="Y1020" s="151">
        <v>563270</v>
      </c>
      <c r="Z1020" s="151">
        <v>18</v>
      </c>
      <c r="AA1020" s="151">
        <v>328</v>
      </c>
      <c r="AB1020" s="151">
        <v>2025</v>
      </c>
      <c r="AC1020" s="151">
        <v>695367</v>
      </c>
      <c r="AD1020" s="151"/>
      <c r="AE1020" s="151"/>
      <c r="AF1020" s="151"/>
      <c r="AG1020" s="151"/>
      <c r="AH1020" s="151"/>
      <c r="AI1020" s="151"/>
      <c r="AJ1020" s="151"/>
      <c r="AK1020" s="151"/>
      <c r="AL1020" s="151"/>
      <c r="AM1020" s="151"/>
      <c r="AN1020" s="151"/>
      <c r="AO1020" s="151"/>
    </row>
    <row r="1021" spans="1:41" x14ac:dyDescent="0.2">
      <c r="A1021" s="83">
        <v>37852</v>
      </c>
      <c r="B1021" s="151">
        <v>6</v>
      </c>
      <c r="C1021" s="151">
        <v>103</v>
      </c>
      <c r="D1021" s="151">
        <v>2675</v>
      </c>
      <c r="E1021" s="151">
        <v>281067</v>
      </c>
      <c r="F1021" s="151">
        <v>1</v>
      </c>
      <c r="G1021" s="151">
        <v>142</v>
      </c>
      <c r="H1021" s="151">
        <v>2350</v>
      </c>
      <c r="I1021" s="151">
        <v>333700</v>
      </c>
      <c r="J1021" s="151">
        <v>27</v>
      </c>
      <c r="K1021" s="151">
        <v>169</v>
      </c>
      <c r="L1021" s="151">
        <v>2300</v>
      </c>
      <c r="M1021" s="151">
        <v>364400</v>
      </c>
      <c r="N1021" s="151">
        <v>9</v>
      </c>
      <c r="O1021" s="151">
        <v>206</v>
      </c>
      <c r="P1021" s="151">
        <v>2225</v>
      </c>
      <c r="Q1021" s="151">
        <v>457956</v>
      </c>
      <c r="R1021" s="151">
        <v>27</v>
      </c>
      <c r="S1021" s="151">
        <v>225</v>
      </c>
      <c r="T1021" s="151">
        <v>2167</v>
      </c>
      <c r="U1021" s="151">
        <v>489807</v>
      </c>
      <c r="V1021" s="151">
        <v>10</v>
      </c>
      <c r="W1021" s="151">
        <v>260</v>
      </c>
      <c r="X1021" s="151">
        <v>2100</v>
      </c>
      <c r="Y1021" s="151">
        <v>553250</v>
      </c>
      <c r="Z1021" s="151">
        <v>4</v>
      </c>
      <c r="AA1021" s="151">
        <v>296</v>
      </c>
      <c r="AB1021" s="151">
        <v>2100</v>
      </c>
      <c r="AC1021" s="151">
        <v>621600</v>
      </c>
      <c r="AD1021" s="151">
        <v>5</v>
      </c>
      <c r="AE1021" s="151">
        <v>331</v>
      </c>
      <c r="AF1021" s="151">
        <v>1950</v>
      </c>
      <c r="AG1021" s="151">
        <v>645840</v>
      </c>
      <c r="AH1021" s="151"/>
      <c r="AI1021" s="151"/>
      <c r="AJ1021" s="151"/>
      <c r="AK1021" s="151"/>
      <c r="AL1021" s="151"/>
      <c r="AM1021" s="151"/>
      <c r="AN1021" s="151"/>
      <c r="AO1021" s="151"/>
    </row>
    <row r="1022" spans="1:41" x14ac:dyDescent="0.2">
      <c r="A1022" s="156">
        <v>37854</v>
      </c>
      <c r="B1022" s="154">
        <v>32</v>
      </c>
      <c r="C1022" s="154">
        <v>113</v>
      </c>
      <c r="D1022" s="154">
        <v>1750</v>
      </c>
      <c r="E1022" s="154">
        <v>234667</v>
      </c>
      <c r="F1022" s="154">
        <v>47</v>
      </c>
      <c r="G1022" s="154">
        <v>139</v>
      </c>
      <c r="H1022" s="154">
        <v>2567</v>
      </c>
      <c r="I1022" s="154">
        <v>364900</v>
      </c>
      <c r="J1022" s="154">
        <v>44</v>
      </c>
      <c r="K1022" s="154">
        <v>163</v>
      </c>
      <c r="L1022" s="154">
        <v>2543</v>
      </c>
      <c r="M1022" s="154">
        <v>438258</v>
      </c>
      <c r="N1022" s="154">
        <v>100</v>
      </c>
      <c r="O1022" s="154">
        <v>200</v>
      </c>
      <c r="P1022" s="154">
        <v>2077</v>
      </c>
      <c r="Q1022" s="154">
        <v>436485</v>
      </c>
      <c r="R1022" s="154">
        <v>64</v>
      </c>
      <c r="S1022" s="154">
        <v>248</v>
      </c>
      <c r="T1022" s="154">
        <v>2127</v>
      </c>
      <c r="U1022" s="154">
        <v>530404</v>
      </c>
      <c r="V1022" s="154">
        <v>33</v>
      </c>
      <c r="W1022" s="154">
        <v>268</v>
      </c>
      <c r="X1022" s="154">
        <v>1975</v>
      </c>
      <c r="Y1022" s="154">
        <v>550118</v>
      </c>
      <c r="Z1022" s="154">
        <v>63</v>
      </c>
      <c r="AA1022" s="154">
        <v>296</v>
      </c>
      <c r="AB1022" s="154">
        <v>1913</v>
      </c>
      <c r="AC1022" s="154">
        <v>593873</v>
      </c>
      <c r="AD1022" s="154">
        <v>48</v>
      </c>
      <c r="AE1022" s="154">
        <v>345</v>
      </c>
      <c r="AF1022" s="154">
        <v>2080</v>
      </c>
      <c r="AG1022" s="154">
        <v>707738</v>
      </c>
      <c r="AH1022" s="154">
        <v>10</v>
      </c>
      <c r="AI1022" s="154">
        <v>361</v>
      </c>
      <c r="AJ1022" s="154">
        <v>2080</v>
      </c>
      <c r="AK1022" s="154">
        <v>869440</v>
      </c>
      <c r="AL1022" s="154"/>
      <c r="AM1022" s="154"/>
      <c r="AN1022" s="154"/>
      <c r="AO1022" s="154"/>
    </row>
    <row r="1023" spans="1:41" x14ac:dyDescent="0.2">
      <c r="A1023" s="83">
        <v>37855</v>
      </c>
      <c r="B1023" s="151">
        <v>26</v>
      </c>
      <c r="C1023" s="151">
        <v>112</v>
      </c>
      <c r="D1023" s="151">
        <v>2475</v>
      </c>
      <c r="E1023" s="151">
        <v>276281</v>
      </c>
      <c r="F1023" s="151">
        <v>18</v>
      </c>
      <c r="G1023" s="151">
        <v>145</v>
      </c>
      <c r="H1023" s="151">
        <v>2575</v>
      </c>
      <c r="I1023" s="151">
        <v>371156</v>
      </c>
      <c r="J1023" s="151">
        <v>30</v>
      </c>
      <c r="K1023" s="151">
        <v>164</v>
      </c>
      <c r="L1023" s="151">
        <v>2610</v>
      </c>
      <c r="M1023" s="151">
        <v>433763</v>
      </c>
      <c r="N1023" s="151">
        <v>86</v>
      </c>
      <c r="O1023" s="151">
        <v>204</v>
      </c>
      <c r="P1023" s="151">
        <v>2442</v>
      </c>
      <c r="Q1023" s="151">
        <v>502891</v>
      </c>
      <c r="R1023" s="151">
        <v>24</v>
      </c>
      <c r="S1023" s="151">
        <v>236</v>
      </c>
      <c r="T1023" s="151">
        <v>2136</v>
      </c>
      <c r="U1023" s="151">
        <v>556812</v>
      </c>
      <c r="V1023" s="151">
        <v>15</v>
      </c>
      <c r="W1023" s="151">
        <v>253</v>
      </c>
      <c r="X1023" s="151">
        <v>2250</v>
      </c>
      <c r="Y1023" s="151">
        <v>568800</v>
      </c>
      <c r="Z1023" s="151">
        <v>21</v>
      </c>
      <c r="AA1023" s="151">
        <v>301</v>
      </c>
      <c r="AB1023" s="151">
        <v>2075</v>
      </c>
      <c r="AC1023" s="151">
        <v>634167</v>
      </c>
      <c r="AD1023" s="151">
        <v>12</v>
      </c>
      <c r="AE1023" s="151">
        <v>334</v>
      </c>
      <c r="AF1023" s="151">
        <v>2150</v>
      </c>
      <c r="AG1023" s="151">
        <v>717742</v>
      </c>
      <c r="AH1023" s="151"/>
      <c r="AI1023" s="151"/>
      <c r="AJ1023" s="151"/>
      <c r="AK1023" s="151"/>
      <c r="AL1023" s="151"/>
      <c r="AM1023" s="151"/>
      <c r="AN1023" s="151"/>
      <c r="AO1023" s="151"/>
    </row>
    <row r="1024" spans="1:41" x14ac:dyDescent="0.2">
      <c r="A1024" s="83">
        <v>37859</v>
      </c>
      <c r="B1024" s="151">
        <v>1</v>
      </c>
      <c r="C1024" s="151">
        <v>122</v>
      </c>
      <c r="D1024" s="151">
        <v>2600</v>
      </c>
      <c r="E1024" s="151">
        <v>317200</v>
      </c>
      <c r="F1024" s="151">
        <v>12</v>
      </c>
      <c r="G1024" s="151">
        <v>139</v>
      </c>
      <c r="H1024" s="151">
        <v>2400</v>
      </c>
      <c r="I1024" s="151">
        <v>329003</v>
      </c>
      <c r="J1024" s="151"/>
      <c r="K1024" s="151"/>
      <c r="L1024" s="151"/>
      <c r="M1024" s="151"/>
      <c r="N1024" s="151">
        <v>35</v>
      </c>
      <c r="O1024" s="151">
        <v>201</v>
      </c>
      <c r="P1024" s="151">
        <v>1962</v>
      </c>
      <c r="Q1024" s="151">
        <v>433737</v>
      </c>
      <c r="R1024" s="151">
        <v>36</v>
      </c>
      <c r="S1024" s="151">
        <v>231</v>
      </c>
      <c r="T1024" s="151">
        <v>2200</v>
      </c>
      <c r="U1024" s="151">
        <v>521053</v>
      </c>
      <c r="V1024" s="151">
        <v>91</v>
      </c>
      <c r="W1024" s="151">
        <v>261</v>
      </c>
      <c r="X1024" s="151">
        <v>2238</v>
      </c>
      <c r="Y1024" s="151">
        <v>600641</v>
      </c>
      <c r="Z1024" s="151">
        <v>32</v>
      </c>
      <c r="AA1024" s="151">
        <v>298</v>
      </c>
      <c r="AB1024" s="151">
        <v>2125</v>
      </c>
      <c r="AC1024" s="151">
        <v>636862</v>
      </c>
      <c r="AD1024" s="151">
        <v>14</v>
      </c>
      <c r="AE1024" s="151">
        <v>353</v>
      </c>
      <c r="AF1024" s="151">
        <v>1950</v>
      </c>
      <c r="AG1024" s="151">
        <v>687793</v>
      </c>
      <c r="AH1024" s="151">
        <v>6</v>
      </c>
      <c r="AI1024" s="151">
        <v>394</v>
      </c>
      <c r="AJ1024" s="151">
        <v>2450</v>
      </c>
      <c r="AK1024" s="151">
        <v>965300</v>
      </c>
      <c r="AL1024" s="151"/>
      <c r="AM1024" s="151"/>
      <c r="AN1024" s="151"/>
      <c r="AO1024" s="151"/>
    </row>
    <row r="1025" spans="1:41" x14ac:dyDescent="0.2">
      <c r="A1025" s="83">
        <v>37861</v>
      </c>
      <c r="B1025" s="154">
        <v>11</v>
      </c>
      <c r="C1025" s="154">
        <v>113</v>
      </c>
      <c r="D1025" s="154">
        <v>2550</v>
      </c>
      <c r="E1025" s="154">
        <v>285864</v>
      </c>
      <c r="F1025" s="154">
        <v>23</v>
      </c>
      <c r="G1025" s="154">
        <v>147</v>
      </c>
      <c r="H1025" s="154">
        <v>2467</v>
      </c>
      <c r="I1025" s="154">
        <v>368060</v>
      </c>
      <c r="J1025" s="154">
        <v>54</v>
      </c>
      <c r="K1025" s="154">
        <v>164</v>
      </c>
      <c r="L1025" s="154">
        <v>2480</v>
      </c>
      <c r="M1025" s="154">
        <v>451501</v>
      </c>
      <c r="N1025" s="154">
        <v>21</v>
      </c>
      <c r="O1025" s="154">
        <v>194</v>
      </c>
      <c r="P1025" s="154">
        <v>2483</v>
      </c>
      <c r="Q1025" s="154">
        <v>491676</v>
      </c>
      <c r="R1025" s="154">
        <v>86</v>
      </c>
      <c r="S1025" s="154">
        <v>230</v>
      </c>
      <c r="T1025" s="154">
        <v>2237</v>
      </c>
      <c r="U1025" s="154">
        <v>517781</v>
      </c>
      <c r="V1025" s="154">
        <v>65</v>
      </c>
      <c r="W1025" s="154">
        <v>263</v>
      </c>
      <c r="X1025" s="154">
        <v>2056</v>
      </c>
      <c r="Y1025" s="154">
        <v>559686</v>
      </c>
      <c r="Z1025" s="154">
        <v>35</v>
      </c>
      <c r="AA1025" s="154">
        <v>295</v>
      </c>
      <c r="AB1025" s="154">
        <v>2060</v>
      </c>
      <c r="AC1025" s="154">
        <v>605902</v>
      </c>
      <c r="AD1025" s="154">
        <v>35</v>
      </c>
      <c r="AE1025" s="154">
        <v>340</v>
      </c>
      <c r="AF1025" s="154">
        <v>1934</v>
      </c>
      <c r="AG1025" s="154">
        <v>664110</v>
      </c>
      <c r="AH1025" s="154">
        <v>21</v>
      </c>
      <c r="AI1025" s="154">
        <v>371</v>
      </c>
      <c r="AJ1025" s="154">
        <v>1920</v>
      </c>
      <c r="AK1025" s="154">
        <v>720133</v>
      </c>
      <c r="AL1025" s="154"/>
      <c r="AM1025" s="154"/>
      <c r="AN1025" s="154"/>
      <c r="AO1025" s="154"/>
    </row>
    <row r="1026" spans="1:41" x14ac:dyDescent="0.2">
      <c r="A1026" s="83">
        <v>37862</v>
      </c>
      <c r="B1026" s="151">
        <v>6</v>
      </c>
      <c r="C1026" s="151">
        <v>117</v>
      </c>
      <c r="D1026" s="151">
        <v>2600</v>
      </c>
      <c r="E1026" s="151">
        <v>305067</v>
      </c>
      <c r="F1026" s="151">
        <v>2</v>
      </c>
      <c r="G1026" s="151">
        <v>137</v>
      </c>
      <c r="H1026" s="160">
        <v>3400</v>
      </c>
      <c r="I1026" s="151">
        <v>645800</v>
      </c>
      <c r="J1026" s="151">
        <v>12</v>
      </c>
      <c r="K1026" s="151">
        <v>167</v>
      </c>
      <c r="L1026" s="151">
        <v>2325</v>
      </c>
      <c r="M1026" s="151">
        <v>378758</v>
      </c>
      <c r="N1026" s="151">
        <v>30</v>
      </c>
      <c r="O1026" s="151">
        <v>191</v>
      </c>
      <c r="P1026" s="151">
        <v>2200</v>
      </c>
      <c r="Q1026" s="151">
        <v>420787</v>
      </c>
      <c r="R1026" s="151">
        <v>8</v>
      </c>
      <c r="S1026" s="151">
        <v>248</v>
      </c>
      <c r="T1026" s="151">
        <v>2300</v>
      </c>
      <c r="U1026" s="151">
        <v>571550</v>
      </c>
      <c r="V1026" s="151">
        <v>27</v>
      </c>
      <c r="W1026" s="151">
        <v>255</v>
      </c>
      <c r="X1026" s="151">
        <v>2275</v>
      </c>
      <c r="Y1026" s="151">
        <v>575819</v>
      </c>
      <c r="Z1026" s="151"/>
      <c r="AA1026" s="151"/>
      <c r="AB1026" s="151"/>
      <c r="AC1026" s="151"/>
      <c r="AD1026" s="151">
        <v>8</v>
      </c>
      <c r="AE1026" s="151">
        <v>353</v>
      </c>
      <c r="AF1026" s="151">
        <v>1950</v>
      </c>
      <c r="AG1026" s="151">
        <v>688838</v>
      </c>
      <c r="AH1026" s="151"/>
      <c r="AI1026" s="151"/>
      <c r="AJ1026" s="151"/>
      <c r="AK1026" s="151"/>
      <c r="AL1026" s="151"/>
      <c r="AM1026" s="151"/>
      <c r="AN1026" s="151"/>
      <c r="AO1026" s="151"/>
    </row>
    <row r="1027" spans="1:41" x14ac:dyDescent="0.2">
      <c r="A1027" s="83"/>
      <c r="B1027" s="151"/>
      <c r="C1027" s="151"/>
      <c r="D1027" s="151"/>
      <c r="E1027" s="151"/>
      <c r="F1027" s="151"/>
      <c r="G1027" s="151"/>
      <c r="H1027" s="160"/>
      <c r="I1027" s="151"/>
      <c r="J1027" s="151"/>
      <c r="K1027" s="151"/>
      <c r="L1027" s="151"/>
      <c r="M1027" s="151"/>
      <c r="N1027" s="151"/>
      <c r="O1027" s="151"/>
      <c r="P1027" s="151"/>
      <c r="Q1027" s="151"/>
      <c r="R1027" s="151"/>
      <c r="S1027" s="151"/>
      <c r="T1027" s="151"/>
      <c r="U1027" s="151"/>
      <c r="V1027" s="151"/>
      <c r="W1027" s="151"/>
      <c r="X1027" s="151"/>
      <c r="Y1027" s="151"/>
      <c r="Z1027" s="151"/>
      <c r="AA1027" s="151"/>
      <c r="AB1027" s="151"/>
      <c r="AC1027" s="151"/>
      <c r="AD1027" s="151"/>
      <c r="AE1027" s="151"/>
      <c r="AF1027" s="151"/>
      <c r="AG1027" s="151"/>
      <c r="AH1027" s="151"/>
      <c r="AI1027" s="151"/>
      <c r="AJ1027" s="151"/>
      <c r="AK1027" s="151"/>
      <c r="AL1027" s="151"/>
      <c r="AM1027" s="151"/>
      <c r="AN1027" s="151"/>
      <c r="AO1027" s="151"/>
    </row>
    <row r="1028" spans="1:41" x14ac:dyDescent="0.2">
      <c r="A1028" s="83">
        <v>37866</v>
      </c>
      <c r="B1028" s="151">
        <v>6</v>
      </c>
      <c r="C1028" s="151">
        <v>117</v>
      </c>
      <c r="D1028" s="151">
        <v>2475</v>
      </c>
      <c r="E1028" s="151">
        <v>288567</v>
      </c>
      <c r="F1028" s="151">
        <v>26</v>
      </c>
      <c r="G1028" s="151">
        <v>134</v>
      </c>
      <c r="H1028" s="151">
        <v>2475</v>
      </c>
      <c r="I1028" s="151">
        <v>332977</v>
      </c>
      <c r="J1028" s="151">
        <v>10</v>
      </c>
      <c r="K1028" s="151">
        <v>156</v>
      </c>
      <c r="L1028" s="151">
        <v>2275</v>
      </c>
      <c r="M1028" s="151">
        <v>375760</v>
      </c>
      <c r="N1028" s="151">
        <v>47</v>
      </c>
      <c r="O1028" s="151">
        <v>201</v>
      </c>
      <c r="P1028" s="151">
        <v>2258</v>
      </c>
      <c r="Q1028" s="151">
        <v>461547</v>
      </c>
      <c r="R1028" s="151">
        <v>67</v>
      </c>
      <c r="S1028" s="151">
        <v>237</v>
      </c>
      <c r="T1028" s="151">
        <v>2179</v>
      </c>
      <c r="U1028" s="151">
        <v>527864</v>
      </c>
      <c r="V1028" s="151">
        <v>20</v>
      </c>
      <c r="W1028" s="151">
        <v>264</v>
      </c>
      <c r="X1028" s="151">
        <v>2200</v>
      </c>
      <c r="Y1028" s="151">
        <v>581680</v>
      </c>
      <c r="Z1028" s="151">
        <v>30</v>
      </c>
      <c r="AA1028" s="151">
        <v>313</v>
      </c>
      <c r="AB1028" s="151">
        <v>2100</v>
      </c>
      <c r="AC1028" s="151">
        <v>663873</v>
      </c>
      <c r="AD1028" s="151">
        <v>11</v>
      </c>
      <c r="AE1028" s="151">
        <v>356</v>
      </c>
      <c r="AF1028" s="151">
        <v>1820</v>
      </c>
      <c r="AG1028" s="151">
        <v>647920</v>
      </c>
      <c r="AH1028" s="151"/>
      <c r="AI1028" s="151"/>
      <c r="AJ1028" s="151"/>
      <c r="AK1028" s="151"/>
      <c r="AL1028" s="151"/>
      <c r="AM1028" s="151"/>
      <c r="AN1028" s="151"/>
      <c r="AO1028" s="151"/>
    </row>
    <row r="1029" spans="1:41" x14ac:dyDescent="0.2">
      <c r="A1029" s="156">
        <v>37868</v>
      </c>
      <c r="B1029" s="154">
        <v>21</v>
      </c>
      <c r="C1029" s="154">
        <v>114</v>
      </c>
      <c r="D1029" s="154">
        <v>2283</v>
      </c>
      <c r="E1029" s="154">
        <v>275717</v>
      </c>
      <c r="F1029" s="154">
        <v>12</v>
      </c>
      <c r="G1029" s="154">
        <v>137</v>
      </c>
      <c r="H1029" s="154">
        <v>2525</v>
      </c>
      <c r="I1029" s="154">
        <v>342575</v>
      </c>
      <c r="J1029" s="154">
        <v>50</v>
      </c>
      <c r="K1029" s="154">
        <v>163</v>
      </c>
      <c r="L1029" s="154">
        <v>2575</v>
      </c>
      <c r="M1029" s="154">
        <v>437192</v>
      </c>
      <c r="N1029" s="154">
        <v>137</v>
      </c>
      <c r="O1029" s="154">
        <v>199</v>
      </c>
      <c r="P1029" s="154">
        <v>2252</v>
      </c>
      <c r="Q1029" s="154">
        <v>441528</v>
      </c>
      <c r="R1029" s="154">
        <v>112</v>
      </c>
      <c r="S1029" s="154">
        <v>236</v>
      </c>
      <c r="T1029" s="154">
        <v>2082</v>
      </c>
      <c r="U1029" s="154">
        <v>514273</v>
      </c>
      <c r="V1029" s="154">
        <v>66</v>
      </c>
      <c r="W1029" s="154">
        <v>269</v>
      </c>
      <c r="X1029" s="154">
        <v>1945</v>
      </c>
      <c r="Y1029" s="154">
        <v>533644</v>
      </c>
      <c r="Z1029" s="154">
        <v>62</v>
      </c>
      <c r="AA1029" s="154">
        <v>286</v>
      </c>
      <c r="AB1029" s="154">
        <v>1973</v>
      </c>
      <c r="AC1029" s="154">
        <v>589703</v>
      </c>
      <c r="AD1029" s="154">
        <v>43</v>
      </c>
      <c r="AE1029" s="154">
        <v>342</v>
      </c>
      <c r="AF1029" s="154">
        <v>1864</v>
      </c>
      <c r="AG1029" s="154">
        <v>643409</v>
      </c>
      <c r="AH1029" s="154"/>
      <c r="AI1029" s="154"/>
      <c r="AJ1029" s="154"/>
      <c r="AK1029" s="154"/>
      <c r="AL1029" s="154"/>
      <c r="AM1029" s="154"/>
      <c r="AN1029" s="154"/>
      <c r="AO1029" s="154"/>
    </row>
    <row r="1030" spans="1:41" x14ac:dyDescent="0.2">
      <c r="A1030" s="83">
        <v>37869</v>
      </c>
      <c r="B1030" s="151">
        <v>7</v>
      </c>
      <c r="C1030" s="151">
        <v>115</v>
      </c>
      <c r="D1030" s="151">
        <v>2575</v>
      </c>
      <c r="E1030" s="151">
        <v>292543</v>
      </c>
      <c r="F1030" s="151">
        <v>10</v>
      </c>
      <c r="G1030" s="151">
        <v>137</v>
      </c>
      <c r="H1030" s="151">
        <v>2400</v>
      </c>
      <c r="I1030" s="151">
        <v>327240</v>
      </c>
      <c r="J1030" s="151">
        <v>10</v>
      </c>
      <c r="K1030" s="151">
        <v>162</v>
      </c>
      <c r="L1030" s="151">
        <v>2300</v>
      </c>
      <c r="M1030" s="151">
        <v>373520</v>
      </c>
      <c r="N1030" s="151">
        <v>97</v>
      </c>
      <c r="O1030" s="151">
        <v>208</v>
      </c>
      <c r="P1030" s="151">
        <v>2258</v>
      </c>
      <c r="Q1030" s="151">
        <v>474710</v>
      </c>
      <c r="R1030" s="151">
        <v>30</v>
      </c>
      <c r="S1030" s="151">
        <v>243</v>
      </c>
      <c r="T1030" s="151">
        <v>2175</v>
      </c>
      <c r="U1030" s="151">
        <v>505363</v>
      </c>
      <c r="V1030" s="151"/>
      <c r="W1030" s="151"/>
      <c r="X1030" s="151"/>
      <c r="Y1030" s="151"/>
      <c r="Z1030" s="151">
        <v>1</v>
      </c>
      <c r="AA1030" s="151">
        <v>296</v>
      </c>
      <c r="AB1030" s="151">
        <v>2000</v>
      </c>
      <c r="AC1030" s="151">
        <v>592000</v>
      </c>
      <c r="AD1030" s="151">
        <v>8</v>
      </c>
      <c r="AE1030" s="151">
        <v>350</v>
      </c>
      <c r="AF1030" s="151">
        <v>1855</v>
      </c>
      <c r="AG1030" s="151">
        <v>632815</v>
      </c>
      <c r="AH1030" s="151">
        <v>1</v>
      </c>
      <c r="AI1030" s="151">
        <v>382</v>
      </c>
      <c r="AJ1030" s="151">
        <v>1900</v>
      </c>
      <c r="AK1030" s="151">
        <v>725800</v>
      </c>
      <c r="AL1030" s="151"/>
      <c r="AM1030" s="151"/>
      <c r="AN1030" s="151"/>
      <c r="AO1030" s="151"/>
    </row>
    <row r="1031" spans="1:41" x14ac:dyDescent="0.2">
      <c r="A1031" s="83">
        <v>37873</v>
      </c>
      <c r="B1031" s="151">
        <v>2</v>
      </c>
      <c r="C1031" s="151">
        <v>108</v>
      </c>
      <c r="D1031" s="151">
        <v>2250</v>
      </c>
      <c r="E1031" s="151">
        <v>240900</v>
      </c>
      <c r="F1031" s="151">
        <v>2</v>
      </c>
      <c r="G1031" s="151">
        <v>135</v>
      </c>
      <c r="H1031" s="151">
        <v>2200</v>
      </c>
      <c r="I1031" s="151">
        <v>297200</v>
      </c>
      <c r="J1031" s="151">
        <v>28</v>
      </c>
      <c r="K1031" s="151">
        <v>168</v>
      </c>
      <c r="L1031" s="151">
        <v>2450</v>
      </c>
      <c r="M1031" s="151">
        <v>405739</v>
      </c>
      <c r="N1031" s="151">
        <v>33</v>
      </c>
      <c r="O1031" s="151">
        <v>198</v>
      </c>
      <c r="P1031" s="151">
        <v>2108</v>
      </c>
      <c r="Q1031" s="151">
        <v>424761</v>
      </c>
      <c r="R1031" s="151">
        <v>8</v>
      </c>
      <c r="S1031" s="151">
        <v>241</v>
      </c>
      <c r="T1031" s="151">
        <v>2150</v>
      </c>
      <c r="U1031" s="151">
        <v>508425</v>
      </c>
      <c r="V1031" s="151">
        <v>34</v>
      </c>
      <c r="W1031" s="151">
        <v>276</v>
      </c>
      <c r="X1031" s="151">
        <v>2042</v>
      </c>
      <c r="Y1031" s="151">
        <v>568944</v>
      </c>
      <c r="Z1031" s="151">
        <v>2</v>
      </c>
      <c r="AA1031" s="151">
        <v>300</v>
      </c>
      <c r="AB1031" s="151">
        <v>2000</v>
      </c>
      <c r="AC1031" s="151">
        <v>600000</v>
      </c>
      <c r="AD1031" s="151"/>
      <c r="AE1031" s="151"/>
      <c r="AF1031" s="151"/>
      <c r="AG1031" s="151"/>
      <c r="AH1031" s="151">
        <v>13</v>
      </c>
      <c r="AI1031" s="151">
        <v>365</v>
      </c>
      <c r="AJ1031" s="151">
        <v>1927</v>
      </c>
      <c r="AK1031" s="151">
        <v>693072</v>
      </c>
      <c r="AL1031" s="151"/>
      <c r="AM1031" s="151"/>
      <c r="AN1031" s="151"/>
      <c r="AO1031" s="151"/>
    </row>
    <row r="1032" spans="1:41" x14ac:dyDescent="0.2">
      <c r="A1032" s="156">
        <v>37875</v>
      </c>
      <c r="B1032" s="154"/>
      <c r="C1032" s="154"/>
      <c r="D1032" s="154"/>
      <c r="E1032" s="154"/>
      <c r="F1032" s="154">
        <v>5</v>
      </c>
      <c r="G1032" s="154">
        <v>137</v>
      </c>
      <c r="H1032" s="154">
        <v>2700</v>
      </c>
      <c r="I1032" s="154">
        <v>369360</v>
      </c>
      <c r="J1032" s="154">
        <v>52</v>
      </c>
      <c r="K1032" s="154">
        <v>157</v>
      </c>
      <c r="L1032" s="154">
        <v>2480</v>
      </c>
      <c r="M1032" s="154">
        <v>393746</v>
      </c>
      <c r="N1032" s="154">
        <v>87</v>
      </c>
      <c r="O1032" s="154">
        <v>202</v>
      </c>
      <c r="P1032" s="154">
        <v>2581</v>
      </c>
      <c r="Q1032" s="154">
        <v>512987</v>
      </c>
      <c r="R1032" s="154">
        <v>43</v>
      </c>
      <c r="S1032" s="154">
        <v>240</v>
      </c>
      <c r="T1032" s="154">
        <v>2180</v>
      </c>
      <c r="U1032" s="154">
        <v>548912</v>
      </c>
      <c r="V1032" s="154">
        <v>35</v>
      </c>
      <c r="W1032" s="154">
        <v>265</v>
      </c>
      <c r="X1032" s="154">
        <v>2150</v>
      </c>
      <c r="Y1032" s="154">
        <v>570257</v>
      </c>
      <c r="Z1032" s="154">
        <v>5</v>
      </c>
      <c r="AA1032" s="154">
        <v>290</v>
      </c>
      <c r="AB1032" s="154">
        <v>2100</v>
      </c>
      <c r="AC1032" s="154">
        <v>629300</v>
      </c>
      <c r="AD1032" s="154">
        <v>34</v>
      </c>
      <c r="AE1032" s="154">
        <v>349</v>
      </c>
      <c r="AF1032" s="154">
        <v>2138</v>
      </c>
      <c r="AG1032" s="154">
        <v>757256</v>
      </c>
      <c r="AH1032" s="154"/>
      <c r="AI1032" s="154"/>
      <c r="AJ1032" s="154"/>
      <c r="AK1032" s="154"/>
      <c r="AL1032" s="154"/>
      <c r="AM1032" s="154"/>
      <c r="AN1032" s="154"/>
      <c r="AO1032" s="154"/>
    </row>
    <row r="1033" spans="1:41" x14ac:dyDescent="0.2">
      <c r="A1033" s="83">
        <v>37876</v>
      </c>
      <c r="B1033" s="151">
        <v>1</v>
      </c>
      <c r="C1033" s="151">
        <v>86</v>
      </c>
      <c r="D1033" s="151">
        <v>2200</v>
      </c>
      <c r="E1033" s="151">
        <v>189200</v>
      </c>
      <c r="F1033" s="151"/>
      <c r="G1033" s="151"/>
      <c r="H1033" s="151"/>
      <c r="I1033" s="151"/>
      <c r="J1033" s="151">
        <v>57</v>
      </c>
      <c r="K1033" s="151">
        <v>167</v>
      </c>
      <c r="L1033" s="151">
        <v>2450</v>
      </c>
      <c r="M1033" s="151">
        <v>426367</v>
      </c>
      <c r="N1033" s="151">
        <v>4</v>
      </c>
      <c r="O1033" s="151">
        <v>201</v>
      </c>
      <c r="P1033" s="151">
        <v>1775</v>
      </c>
      <c r="Q1033" s="151">
        <v>354100</v>
      </c>
      <c r="R1033" s="151">
        <v>25</v>
      </c>
      <c r="S1033" s="151">
        <v>325</v>
      </c>
      <c r="T1033" s="151">
        <v>2475</v>
      </c>
      <c r="U1033" s="151">
        <v>576980</v>
      </c>
      <c r="V1033" s="151">
        <v>4</v>
      </c>
      <c r="W1033" s="151">
        <v>269</v>
      </c>
      <c r="X1033" s="151">
        <v>1950</v>
      </c>
      <c r="Y1033" s="151">
        <v>524550</v>
      </c>
      <c r="Z1033" s="151">
        <v>19</v>
      </c>
      <c r="AA1033" s="151">
        <v>307</v>
      </c>
      <c r="AB1033" s="151">
        <v>1862</v>
      </c>
      <c r="AC1033" s="151">
        <v>573574</v>
      </c>
      <c r="AD1033" s="151">
        <v>16</v>
      </c>
      <c r="AE1033" s="151">
        <v>350</v>
      </c>
      <c r="AF1033" s="151">
        <v>2650</v>
      </c>
      <c r="AG1033" s="151">
        <v>928825</v>
      </c>
      <c r="AH1033" s="151"/>
      <c r="AI1033" s="151"/>
      <c r="AJ1033" s="151"/>
      <c r="AK1033" s="151"/>
      <c r="AL1033" s="151"/>
      <c r="AM1033" s="151"/>
      <c r="AN1033" s="151"/>
      <c r="AO1033" s="151"/>
    </row>
    <row r="1034" spans="1:41" x14ac:dyDescent="0.2">
      <c r="A1034" s="83">
        <v>37880</v>
      </c>
      <c r="B1034" s="151"/>
      <c r="C1034" s="151"/>
      <c r="D1034" s="151"/>
      <c r="E1034" s="151"/>
      <c r="F1034" s="151"/>
      <c r="G1034" s="151"/>
      <c r="H1034" s="151"/>
      <c r="I1034" s="151"/>
      <c r="J1034" s="151">
        <v>4</v>
      </c>
      <c r="K1034" s="151">
        <v>156</v>
      </c>
      <c r="L1034" s="151">
        <v>2450</v>
      </c>
      <c r="M1034" s="151">
        <v>383425</v>
      </c>
      <c r="N1034" s="151">
        <v>14</v>
      </c>
      <c r="O1034" s="151">
        <v>201</v>
      </c>
      <c r="P1034" s="151">
        <v>1950</v>
      </c>
      <c r="Q1034" s="151">
        <v>426379</v>
      </c>
      <c r="R1034" s="151">
        <v>35</v>
      </c>
      <c r="S1034" s="151">
        <v>228</v>
      </c>
      <c r="T1034" s="151">
        <v>2150</v>
      </c>
      <c r="U1034" s="151">
        <v>502626</v>
      </c>
      <c r="V1034" s="151">
        <v>59</v>
      </c>
      <c r="W1034" s="151">
        <v>266</v>
      </c>
      <c r="X1034" s="151">
        <v>2075</v>
      </c>
      <c r="Y1034" s="151">
        <v>548134</v>
      </c>
      <c r="Z1034" s="151">
        <v>67</v>
      </c>
      <c r="AA1034" s="151">
        <v>293</v>
      </c>
      <c r="AB1034" s="151">
        <v>2010</v>
      </c>
      <c r="AC1034" s="151">
        <v>603521</v>
      </c>
      <c r="AD1034" s="151">
        <v>25</v>
      </c>
      <c r="AE1034" s="151">
        <v>325</v>
      </c>
      <c r="AF1034" s="151">
        <v>2125</v>
      </c>
      <c r="AG1034" s="151">
        <v>734020</v>
      </c>
      <c r="AH1034" s="151"/>
      <c r="AI1034" s="151"/>
      <c r="AJ1034" s="151"/>
      <c r="AK1034" s="151"/>
      <c r="AL1034" s="151"/>
      <c r="AM1034" s="151"/>
      <c r="AN1034" s="151"/>
      <c r="AO1034" s="151"/>
    </row>
    <row r="1035" spans="1:41" x14ac:dyDescent="0.2">
      <c r="A1035" s="156">
        <v>37882</v>
      </c>
      <c r="B1035" s="154">
        <v>2</v>
      </c>
      <c r="C1035" s="154">
        <v>112</v>
      </c>
      <c r="D1035" s="154">
        <v>2350</v>
      </c>
      <c r="E1035" s="154">
        <v>263200</v>
      </c>
      <c r="F1035" s="154">
        <v>19</v>
      </c>
      <c r="G1035" s="154">
        <v>141</v>
      </c>
      <c r="H1035" s="154">
        <v>2425</v>
      </c>
      <c r="I1035" s="154">
        <v>340584</v>
      </c>
      <c r="J1035" s="154">
        <v>46</v>
      </c>
      <c r="K1035" s="154">
        <v>170</v>
      </c>
      <c r="L1035" s="154">
        <v>2400</v>
      </c>
      <c r="M1035" s="154">
        <v>425583</v>
      </c>
      <c r="N1035" s="154">
        <v>82</v>
      </c>
      <c r="O1035" s="154">
        <v>199</v>
      </c>
      <c r="P1035" s="154">
        <v>2182</v>
      </c>
      <c r="Q1035" s="154">
        <v>457106</v>
      </c>
      <c r="R1035" s="154">
        <v>93</v>
      </c>
      <c r="S1035" s="154">
        <v>234</v>
      </c>
      <c r="T1035" s="154">
        <v>2111</v>
      </c>
      <c r="U1035" s="154">
        <v>495405</v>
      </c>
      <c r="V1035" s="154">
        <v>61</v>
      </c>
      <c r="W1035" s="154">
        <v>261</v>
      </c>
      <c r="X1035" s="154">
        <v>2092</v>
      </c>
      <c r="Y1035" s="154">
        <v>584730</v>
      </c>
      <c r="Z1035" s="154">
        <v>54</v>
      </c>
      <c r="AA1035" s="154">
        <v>299</v>
      </c>
      <c r="AB1035" s="154">
        <v>2046</v>
      </c>
      <c r="AC1035" s="154">
        <v>644615</v>
      </c>
      <c r="AD1035" s="154">
        <v>77</v>
      </c>
      <c r="AE1035" s="154">
        <v>343</v>
      </c>
      <c r="AF1035" s="154">
        <v>2095</v>
      </c>
      <c r="AG1035" s="154">
        <v>742936</v>
      </c>
      <c r="AH1035" s="154">
        <v>32</v>
      </c>
      <c r="AI1035" s="154">
        <v>382</v>
      </c>
      <c r="AJ1035" s="154">
        <v>2035</v>
      </c>
      <c r="AK1035" s="154">
        <v>782998</v>
      </c>
      <c r="AL1035" s="154"/>
      <c r="AM1035" s="154"/>
      <c r="AN1035" s="154"/>
      <c r="AO1035" s="154"/>
    </row>
    <row r="1036" spans="1:41" x14ac:dyDescent="0.2">
      <c r="A1036" s="83">
        <v>37883</v>
      </c>
      <c r="B1036" s="151"/>
      <c r="C1036" s="151"/>
      <c r="D1036" s="151"/>
      <c r="E1036" s="151"/>
      <c r="F1036" s="151"/>
      <c r="G1036" s="151"/>
      <c r="H1036" s="151"/>
      <c r="I1036" s="151"/>
      <c r="J1036" s="151"/>
      <c r="K1036" s="151"/>
      <c r="L1036" s="151"/>
      <c r="M1036" s="151"/>
      <c r="N1036" s="151">
        <v>37</v>
      </c>
      <c r="O1036" s="151">
        <v>2000</v>
      </c>
      <c r="P1036" s="151">
        <v>2275</v>
      </c>
      <c r="Q1036" s="151">
        <v>456754</v>
      </c>
      <c r="R1036" s="151">
        <v>40</v>
      </c>
      <c r="S1036" s="151">
        <v>239</v>
      </c>
      <c r="T1036" s="151">
        <v>2112</v>
      </c>
      <c r="U1036" s="151">
        <v>506070</v>
      </c>
      <c r="V1036" s="151"/>
      <c r="W1036" s="151"/>
      <c r="X1036" s="151"/>
      <c r="Y1036" s="151"/>
      <c r="Z1036" s="151"/>
      <c r="AA1036" s="151"/>
      <c r="AB1036" s="151"/>
      <c r="AC1036" s="151"/>
      <c r="AD1036" s="151">
        <v>5</v>
      </c>
      <c r="AE1036" s="151">
        <v>352</v>
      </c>
      <c r="AF1036" s="151">
        <v>2450</v>
      </c>
      <c r="AG1036" s="151">
        <v>862400</v>
      </c>
      <c r="AH1036" s="151"/>
      <c r="AI1036" s="151"/>
      <c r="AJ1036" s="151"/>
      <c r="AK1036" s="151"/>
      <c r="AL1036" s="151"/>
      <c r="AM1036" s="151"/>
      <c r="AN1036" s="151"/>
      <c r="AO1036" s="151"/>
    </row>
    <row r="1037" spans="1:41" x14ac:dyDescent="0.2">
      <c r="A1037" s="83">
        <v>37887</v>
      </c>
      <c r="B1037" s="151"/>
      <c r="C1037" s="151"/>
      <c r="D1037" s="151"/>
      <c r="E1037" s="151"/>
      <c r="F1037" s="151">
        <v>5</v>
      </c>
      <c r="G1037" s="151">
        <v>138</v>
      </c>
      <c r="H1037" s="151">
        <v>2400</v>
      </c>
      <c r="I1037" s="151">
        <v>331200</v>
      </c>
      <c r="J1037" s="151">
        <v>1</v>
      </c>
      <c r="K1037" s="151">
        <v>172</v>
      </c>
      <c r="L1037" s="151">
        <v>2300</v>
      </c>
      <c r="M1037" s="151">
        <v>395600</v>
      </c>
      <c r="N1037" s="151">
        <v>37</v>
      </c>
      <c r="O1037" s="151">
        <v>208</v>
      </c>
      <c r="P1037" s="151">
        <v>2170</v>
      </c>
      <c r="Q1037" s="151">
        <v>455132</v>
      </c>
      <c r="R1037" s="151">
        <v>56</v>
      </c>
      <c r="S1037" s="151">
        <v>234</v>
      </c>
      <c r="T1037" s="151">
        <v>2083</v>
      </c>
      <c r="U1037" s="151">
        <v>493395</v>
      </c>
      <c r="V1037" s="151">
        <v>32</v>
      </c>
      <c r="W1037" s="151">
        <v>264</v>
      </c>
      <c r="X1037" s="151">
        <v>1933</v>
      </c>
      <c r="Y1037" s="151">
        <v>264264</v>
      </c>
      <c r="Z1037" s="151">
        <v>16</v>
      </c>
      <c r="AA1037" s="151">
        <v>296</v>
      </c>
      <c r="AB1037" s="151">
        <v>2125</v>
      </c>
      <c r="AC1037" s="151">
        <v>633619</v>
      </c>
      <c r="AD1037" s="151">
        <v>22</v>
      </c>
      <c r="AE1037" s="151">
        <v>348</v>
      </c>
      <c r="AF1037" s="151">
        <v>2175</v>
      </c>
      <c r="AG1037" s="151">
        <v>760636</v>
      </c>
      <c r="AH1037" s="151"/>
      <c r="AI1037" s="151"/>
      <c r="AJ1037" s="151"/>
      <c r="AK1037" s="151"/>
      <c r="AL1037" s="151"/>
      <c r="AM1037" s="151"/>
      <c r="AN1037" s="151"/>
      <c r="AO1037" s="151"/>
    </row>
    <row r="1038" spans="1:41" x14ac:dyDescent="0.2">
      <c r="A1038" s="156">
        <v>37889</v>
      </c>
      <c r="B1038" s="154"/>
      <c r="C1038" s="154"/>
      <c r="D1038" s="154"/>
      <c r="E1038" s="154"/>
      <c r="F1038" s="154"/>
      <c r="G1038" s="154"/>
      <c r="H1038" s="154"/>
      <c r="I1038" s="154"/>
      <c r="J1038" s="154"/>
      <c r="K1038" s="154"/>
      <c r="L1038" s="154"/>
      <c r="M1038" s="154"/>
      <c r="N1038" s="154"/>
      <c r="O1038" s="154"/>
      <c r="P1038" s="154"/>
      <c r="Q1038" s="154"/>
      <c r="R1038" s="154"/>
      <c r="S1038" s="154"/>
      <c r="T1038" s="154"/>
      <c r="U1038" s="154"/>
      <c r="V1038" s="154"/>
      <c r="W1038" s="154"/>
      <c r="X1038" s="154"/>
      <c r="Y1038" s="154"/>
      <c r="Z1038" s="154"/>
      <c r="AA1038" s="154"/>
      <c r="AB1038" s="154"/>
      <c r="AC1038" s="154"/>
      <c r="AD1038" s="154"/>
      <c r="AE1038" s="154"/>
      <c r="AF1038" s="154"/>
      <c r="AG1038" s="154"/>
      <c r="AH1038" s="154"/>
      <c r="AI1038" s="154"/>
      <c r="AJ1038" s="154"/>
      <c r="AK1038" s="154"/>
      <c r="AL1038" s="154"/>
      <c r="AM1038" s="154"/>
      <c r="AN1038" s="154"/>
      <c r="AO1038" s="154"/>
    </row>
    <row r="1039" spans="1:41" x14ac:dyDescent="0.2">
      <c r="A1039" s="83">
        <v>37890</v>
      </c>
      <c r="B1039" s="151">
        <v>9</v>
      </c>
      <c r="C1039" s="151">
        <v>120</v>
      </c>
      <c r="D1039" s="151">
        <v>2650</v>
      </c>
      <c r="E1039" s="151">
        <v>317178</v>
      </c>
      <c r="F1039" s="151">
        <v>5</v>
      </c>
      <c r="G1039" s="151">
        <v>514</v>
      </c>
      <c r="H1039" s="151">
        <v>2650</v>
      </c>
      <c r="I1039" s="151">
        <v>369940</v>
      </c>
      <c r="J1039" s="151">
        <v>9</v>
      </c>
      <c r="K1039" s="151">
        <v>160</v>
      </c>
      <c r="L1039" s="151">
        <v>2450</v>
      </c>
      <c r="M1039" s="151">
        <v>392000</v>
      </c>
      <c r="N1039" s="151">
        <v>27</v>
      </c>
      <c r="O1039" s="151">
        <v>202</v>
      </c>
      <c r="P1039" s="151">
        <v>2225</v>
      </c>
      <c r="Q1039" s="151">
        <v>452644</v>
      </c>
      <c r="R1039" s="151">
        <v>2</v>
      </c>
      <c r="S1039" s="151">
        <v>236</v>
      </c>
      <c r="T1039" s="151">
        <v>2600</v>
      </c>
      <c r="U1039" s="151">
        <v>613600</v>
      </c>
      <c r="V1039" s="151">
        <v>12</v>
      </c>
      <c r="W1039" s="151">
        <v>285</v>
      </c>
      <c r="X1039" s="151">
        <v>1910</v>
      </c>
      <c r="Y1039" s="151">
        <v>551408</v>
      </c>
      <c r="Z1039" s="151">
        <v>17</v>
      </c>
      <c r="AA1039" s="151">
        <v>327</v>
      </c>
      <c r="AB1039" s="151">
        <v>2017</v>
      </c>
      <c r="AC1039" s="151">
        <v>658376</v>
      </c>
      <c r="AD1039" s="151"/>
      <c r="AE1039" s="151"/>
      <c r="AF1039" s="151"/>
      <c r="AG1039" s="151"/>
      <c r="AH1039" s="151"/>
      <c r="AI1039" s="151"/>
      <c r="AJ1039" s="151"/>
      <c r="AK1039" s="151"/>
      <c r="AL1039" s="151"/>
      <c r="AM1039" s="151"/>
      <c r="AN1039" s="151"/>
      <c r="AO1039" s="151"/>
    </row>
    <row r="1040" spans="1:41" x14ac:dyDescent="0.2">
      <c r="A1040" s="83" t="s">
        <v>3</v>
      </c>
      <c r="B1040" s="151">
        <v>11</v>
      </c>
      <c r="C1040" s="151">
        <v>119</v>
      </c>
      <c r="D1040" s="151">
        <v>2425</v>
      </c>
      <c r="E1040" s="151">
        <v>294218</v>
      </c>
      <c r="F1040" s="151">
        <v>46</v>
      </c>
      <c r="G1040" s="151">
        <v>144</v>
      </c>
      <c r="H1040" s="151">
        <v>2238</v>
      </c>
      <c r="I1040" s="151">
        <v>327304</v>
      </c>
      <c r="J1040" s="151">
        <v>16</v>
      </c>
      <c r="K1040" s="151">
        <v>172</v>
      </c>
      <c r="L1040" s="151">
        <v>2325</v>
      </c>
      <c r="M1040" s="151">
        <v>399819</v>
      </c>
      <c r="N1040" s="151">
        <v>56</v>
      </c>
      <c r="O1040" s="151">
        <v>208</v>
      </c>
      <c r="P1040" s="151">
        <v>2100</v>
      </c>
      <c r="Q1040" s="151">
        <v>443932</v>
      </c>
      <c r="R1040" s="151">
        <v>6</v>
      </c>
      <c r="S1040" s="151">
        <v>234</v>
      </c>
      <c r="T1040" s="160">
        <v>1900</v>
      </c>
      <c r="U1040" s="151">
        <v>443967</v>
      </c>
      <c r="V1040" s="151">
        <v>52</v>
      </c>
      <c r="W1040" s="151">
        <v>267</v>
      </c>
      <c r="X1040" s="151">
        <v>2025</v>
      </c>
      <c r="Y1040" s="151">
        <v>545688</v>
      </c>
      <c r="Z1040" s="151">
        <v>33</v>
      </c>
      <c r="AA1040" s="151">
        <v>305</v>
      </c>
      <c r="AB1040" s="151">
        <v>2033</v>
      </c>
      <c r="AC1040" s="151">
        <v>652163</v>
      </c>
      <c r="AD1040" s="151"/>
      <c r="AE1040" s="151"/>
      <c r="AF1040" s="151"/>
      <c r="AG1040" s="151"/>
      <c r="AH1040" s="151"/>
      <c r="AI1040" s="151"/>
      <c r="AJ1040" s="151"/>
      <c r="AK1040" s="151"/>
      <c r="AL1040" s="151"/>
      <c r="AM1040" s="151"/>
      <c r="AN1040" s="151"/>
      <c r="AO1040" s="151"/>
    </row>
    <row r="1041" spans="1:41" x14ac:dyDescent="0.2">
      <c r="A1041" s="83"/>
      <c r="B1041" s="151"/>
      <c r="C1041" s="151"/>
      <c r="D1041" s="151"/>
      <c r="E1041" s="151"/>
      <c r="F1041" s="151"/>
      <c r="G1041" s="151"/>
      <c r="H1041" s="151"/>
      <c r="I1041" s="151"/>
      <c r="J1041" s="151"/>
      <c r="K1041" s="151"/>
      <c r="L1041" s="151"/>
      <c r="M1041" s="151"/>
      <c r="N1041" s="151"/>
      <c r="O1041" s="151"/>
      <c r="P1041" s="151"/>
      <c r="Q1041" s="151"/>
      <c r="R1041" s="151"/>
      <c r="S1041" s="151"/>
      <c r="T1041" s="160"/>
      <c r="U1041" s="151"/>
      <c r="V1041" s="151"/>
      <c r="W1041" s="151"/>
      <c r="X1041" s="151"/>
      <c r="Y1041" s="151"/>
      <c r="Z1041" s="151"/>
      <c r="AA1041" s="151"/>
      <c r="AB1041" s="151"/>
      <c r="AC1041" s="151"/>
      <c r="AD1041" s="151"/>
      <c r="AE1041" s="151"/>
      <c r="AF1041" s="151"/>
      <c r="AG1041" s="151"/>
      <c r="AH1041" s="151"/>
      <c r="AI1041" s="151"/>
      <c r="AJ1041" s="151"/>
      <c r="AK1041" s="151"/>
      <c r="AL1041" s="151"/>
      <c r="AM1041" s="151"/>
      <c r="AN1041" s="151"/>
      <c r="AO1041" s="151"/>
    </row>
    <row r="1042" spans="1:41" x14ac:dyDescent="0.2">
      <c r="A1042" s="156">
        <v>37896</v>
      </c>
      <c r="B1042" s="154">
        <v>1</v>
      </c>
      <c r="C1042" s="154">
        <v>92</v>
      </c>
      <c r="D1042" s="154">
        <v>2005</v>
      </c>
      <c r="E1042" s="154">
        <v>230000</v>
      </c>
      <c r="F1042" s="154">
        <v>59</v>
      </c>
      <c r="G1042" s="154">
        <v>135</v>
      </c>
      <c r="H1042" s="154">
        <v>2474</v>
      </c>
      <c r="I1042" s="154">
        <v>362383</v>
      </c>
      <c r="J1042" s="154">
        <v>85</v>
      </c>
      <c r="K1042" s="154">
        <v>161</v>
      </c>
      <c r="L1042" s="154">
        <v>2319</v>
      </c>
      <c r="M1042" s="154">
        <v>401944</v>
      </c>
      <c r="N1042" s="154">
        <v>83</v>
      </c>
      <c r="O1042" s="154">
        <v>204</v>
      </c>
      <c r="P1042" s="154">
        <v>2258</v>
      </c>
      <c r="Q1042" s="154">
        <v>461808</v>
      </c>
      <c r="R1042" s="154">
        <v>63</v>
      </c>
      <c r="S1042" s="154">
        <v>238</v>
      </c>
      <c r="T1042" s="154">
        <v>2091</v>
      </c>
      <c r="U1042" s="154">
        <v>515329</v>
      </c>
      <c r="V1042" s="154">
        <v>37</v>
      </c>
      <c r="W1042" s="154">
        <v>261</v>
      </c>
      <c r="X1042" s="154">
        <v>2100</v>
      </c>
      <c r="Y1042" s="154">
        <v>551470</v>
      </c>
      <c r="Z1042" s="154">
        <v>49</v>
      </c>
      <c r="AA1042" s="154">
        <v>300</v>
      </c>
      <c r="AB1042" s="154">
        <v>2047</v>
      </c>
      <c r="AC1042" s="154">
        <v>636121</v>
      </c>
      <c r="AD1042" s="154">
        <v>4</v>
      </c>
      <c r="AE1042" s="154">
        <v>350</v>
      </c>
      <c r="AF1042" s="154">
        <v>2070</v>
      </c>
      <c r="AG1042" s="154">
        <v>706125</v>
      </c>
      <c r="AH1042" s="154">
        <v>1</v>
      </c>
      <c r="AI1042" s="154">
        <v>412</v>
      </c>
      <c r="AJ1042" s="154">
        <v>1920</v>
      </c>
      <c r="AK1042" s="154">
        <v>79104</v>
      </c>
      <c r="AL1042" s="154"/>
      <c r="AM1042" s="154"/>
      <c r="AN1042" s="154"/>
      <c r="AO1042" s="154"/>
    </row>
    <row r="1043" spans="1:41" x14ac:dyDescent="0.2">
      <c r="A1043" s="83">
        <v>37897</v>
      </c>
      <c r="B1043" s="151">
        <v>26</v>
      </c>
      <c r="C1043" s="151">
        <v>124</v>
      </c>
      <c r="D1043" s="151">
        <v>2250</v>
      </c>
      <c r="E1043" s="151">
        <v>279692</v>
      </c>
      <c r="F1043" s="151">
        <v>11</v>
      </c>
      <c r="G1043" s="151">
        <v>143</v>
      </c>
      <c r="H1043" s="151">
        <v>2350</v>
      </c>
      <c r="I1043" s="151">
        <v>348327</v>
      </c>
      <c r="J1043" s="151">
        <v>17</v>
      </c>
      <c r="K1043" s="151">
        <v>162</v>
      </c>
      <c r="L1043" s="151">
        <v>2075</v>
      </c>
      <c r="M1043" s="151">
        <v>377500</v>
      </c>
      <c r="N1043" s="151">
        <v>42</v>
      </c>
      <c r="O1043" s="151">
        <v>200</v>
      </c>
      <c r="P1043" s="151">
        <v>2090</v>
      </c>
      <c r="Q1043" s="151">
        <v>439329</v>
      </c>
      <c r="R1043" s="151">
        <v>10</v>
      </c>
      <c r="S1043" s="151">
        <v>221</v>
      </c>
      <c r="T1043" s="151">
        <v>2175</v>
      </c>
      <c r="U1043" s="151">
        <v>491070</v>
      </c>
      <c r="V1043" s="151">
        <v>17</v>
      </c>
      <c r="W1043" s="151">
        <v>278</v>
      </c>
      <c r="X1043" s="151">
        <v>2050</v>
      </c>
      <c r="Y1043" s="151">
        <v>569659</v>
      </c>
      <c r="Z1043" s="151">
        <v>8</v>
      </c>
      <c r="AA1043" s="151">
        <v>292</v>
      </c>
      <c r="AB1043" s="151">
        <v>1950</v>
      </c>
      <c r="AC1043" s="151">
        <v>573100</v>
      </c>
      <c r="AD1043" s="151">
        <v>13</v>
      </c>
      <c r="AE1043" s="151">
        <v>320</v>
      </c>
      <c r="AF1043" s="151">
        <v>2200</v>
      </c>
      <c r="AG1043" s="151">
        <v>704338</v>
      </c>
      <c r="AH1043" s="151">
        <v>7</v>
      </c>
      <c r="AI1043" s="151">
        <v>366</v>
      </c>
      <c r="AJ1043" s="151">
        <v>1850</v>
      </c>
      <c r="AK1043" s="151">
        <v>876571</v>
      </c>
      <c r="AL1043" s="151"/>
      <c r="AM1043" s="151"/>
      <c r="AN1043" s="151"/>
      <c r="AO1043" s="151"/>
    </row>
    <row r="1044" spans="1:41" x14ac:dyDescent="0.2">
      <c r="A1044" s="83">
        <v>37901</v>
      </c>
      <c r="B1044" s="151">
        <v>4</v>
      </c>
      <c r="C1044" s="151">
        <v>118</v>
      </c>
      <c r="D1044" s="151">
        <v>2250</v>
      </c>
      <c r="E1044" s="151">
        <v>266625</v>
      </c>
      <c r="F1044" s="151">
        <v>15</v>
      </c>
      <c r="G1044" s="151">
        <v>143</v>
      </c>
      <c r="H1044" s="151">
        <v>2267</v>
      </c>
      <c r="I1044" s="151">
        <v>328440</v>
      </c>
      <c r="J1044" s="151">
        <v>31</v>
      </c>
      <c r="K1044" s="151">
        <v>168</v>
      </c>
      <c r="L1044" s="151">
        <v>2088</v>
      </c>
      <c r="M1044" s="151">
        <v>393132</v>
      </c>
      <c r="N1044" s="151">
        <v>43</v>
      </c>
      <c r="O1044" s="151">
        <v>207</v>
      </c>
      <c r="P1044" s="151">
        <v>2050</v>
      </c>
      <c r="Q1044" s="151">
        <v>443198</v>
      </c>
      <c r="R1044" s="151">
        <v>5</v>
      </c>
      <c r="S1044" s="151">
        <v>243</v>
      </c>
      <c r="T1044" s="151">
        <v>1900</v>
      </c>
      <c r="U1044" s="151">
        <v>462080</v>
      </c>
      <c r="V1044" s="151"/>
      <c r="W1044" s="151"/>
      <c r="X1044" s="151"/>
      <c r="Y1044" s="151"/>
      <c r="Z1044" s="151">
        <v>10</v>
      </c>
      <c r="AA1044" s="151">
        <v>295</v>
      </c>
      <c r="AB1044" s="151">
        <v>1962</v>
      </c>
      <c r="AC1044" s="151">
        <v>541200</v>
      </c>
      <c r="AD1044" s="151">
        <v>6</v>
      </c>
      <c r="AE1044" s="151">
        <v>343</v>
      </c>
      <c r="AF1044" s="151">
        <v>1750</v>
      </c>
      <c r="AG1044" s="151">
        <v>606533</v>
      </c>
      <c r="AH1044" s="151">
        <v>14</v>
      </c>
      <c r="AI1044" s="151">
        <v>399</v>
      </c>
      <c r="AJ1044" s="151">
        <v>1800</v>
      </c>
      <c r="AK1044" s="151">
        <v>718714</v>
      </c>
      <c r="AL1044" s="151"/>
      <c r="AM1044" s="151"/>
      <c r="AN1044" s="151"/>
      <c r="AO1044" s="151"/>
    </row>
    <row r="1045" spans="1:41" x14ac:dyDescent="0.2">
      <c r="A1045" s="156">
        <v>37903</v>
      </c>
      <c r="B1045" s="154">
        <v>2</v>
      </c>
      <c r="C1045" s="154">
        <v>100</v>
      </c>
      <c r="D1045" s="154">
        <v>2500</v>
      </c>
      <c r="E1045" s="154">
        <v>250000</v>
      </c>
      <c r="F1045" s="154">
        <v>16</v>
      </c>
      <c r="G1045" s="154">
        <v>145</v>
      </c>
      <c r="H1045" s="154">
        <v>2400</v>
      </c>
      <c r="I1045" s="154">
        <v>347400</v>
      </c>
      <c r="J1045" s="154">
        <v>40</v>
      </c>
      <c r="K1045" s="154">
        <v>162</v>
      </c>
      <c r="L1045" s="154">
        <v>2294</v>
      </c>
      <c r="M1045" s="154">
        <v>377804</v>
      </c>
      <c r="N1045" s="154">
        <v>67</v>
      </c>
      <c r="O1045" s="154">
        <v>192</v>
      </c>
      <c r="P1045" s="154">
        <v>2175</v>
      </c>
      <c r="Q1045" s="154">
        <v>416393</v>
      </c>
      <c r="R1045" s="154">
        <v>54</v>
      </c>
      <c r="S1045" s="154">
        <v>239</v>
      </c>
      <c r="T1045" s="154">
        <v>2071</v>
      </c>
      <c r="U1045" s="154">
        <v>498387</v>
      </c>
      <c r="V1045" s="154">
        <v>15</v>
      </c>
      <c r="W1045" s="154">
        <v>263</v>
      </c>
      <c r="X1045" s="154">
        <v>2025</v>
      </c>
      <c r="Y1045" s="154">
        <v>544667</v>
      </c>
      <c r="Z1045" s="154">
        <v>48</v>
      </c>
      <c r="AA1045" s="154">
        <v>295</v>
      </c>
      <c r="AB1045" s="154">
        <v>2027</v>
      </c>
      <c r="AC1045" s="154">
        <v>600359</v>
      </c>
      <c r="AD1045" s="154">
        <v>38</v>
      </c>
      <c r="AE1045" s="154">
        <v>349</v>
      </c>
      <c r="AF1045" s="154">
        <v>2093</v>
      </c>
      <c r="AG1045" s="154">
        <v>729552</v>
      </c>
      <c r="AH1045" s="154">
        <v>16</v>
      </c>
      <c r="AI1045" s="154">
        <v>374</v>
      </c>
      <c r="AJ1045" s="154">
        <v>1900</v>
      </c>
      <c r="AK1045" s="154">
        <v>710600</v>
      </c>
      <c r="AL1045" s="154"/>
      <c r="AM1045" s="154"/>
      <c r="AN1045" s="154"/>
      <c r="AO1045" s="154"/>
    </row>
    <row r="1046" spans="1:41" ht="15.75" x14ac:dyDescent="0.25">
      <c r="A1046" s="83">
        <v>37904</v>
      </c>
      <c r="B1046" s="151">
        <v>9</v>
      </c>
      <c r="C1046" s="151">
        <v>94</v>
      </c>
      <c r="D1046" s="151">
        <v>2300</v>
      </c>
      <c r="E1046" s="151">
        <v>215178</v>
      </c>
      <c r="F1046" s="151">
        <v>8</v>
      </c>
      <c r="G1046" s="151">
        <v>137</v>
      </c>
      <c r="H1046" s="151">
        <v>2275</v>
      </c>
      <c r="I1046" s="151">
        <v>311775</v>
      </c>
      <c r="J1046" s="151">
        <v>7</v>
      </c>
      <c r="K1046" s="151">
        <v>152</v>
      </c>
      <c r="L1046" s="151">
        <v>2275</v>
      </c>
      <c r="M1046" s="151">
        <v>344629</v>
      </c>
      <c r="N1046" s="151">
        <v>1</v>
      </c>
      <c r="O1046" s="151">
        <v>190</v>
      </c>
      <c r="P1046" s="151">
        <v>2050</v>
      </c>
      <c r="Q1046" s="151">
        <v>389500</v>
      </c>
      <c r="R1046" s="151">
        <v>3</v>
      </c>
      <c r="S1046" s="151">
        <v>220</v>
      </c>
      <c r="T1046" s="151">
        <v>2000</v>
      </c>
      <c r="U1046" s="151">
        <v>440000</v>
      </c>
      <c r="V1046" s="151">
        <v>7</v>
      </c>
      <c r="W1046" s="151">
        <v>270</v>
      </c>
      <c r="X1046" s="151">
        <v>2000</v>
      </c>
      <c r="Y1046" s="151">
        <v>564086</v>
      </c>
      <c r="Z1046" s="151">
        <v>30</v>
      </c>
      <c r="AA1046" s="151">
        <v>294</v>
      </c>
      <c r="AB1046" s="151">
        <v>1883</v>
      </c>
      <c r="AC1046" s="151">
        <v>540880</v>
      </c>
      <c r="AD1046" s="151"/>
      <c r="AE1046" s="151"/>
      <c r="AF1046" s="151"/>
      <c r="AG1046" s="151"/>
      <c r="AH1046" s="151"/>
      <c r="AI1046" s="151"/>
      <c r="AJ1046" s="151"/>
      <c r="AK1046" s="151"/>
      <c r="AL1046" s="6">
        <v>5</v>
      </c>
      <c r="AM1046" s="6">
        <v>406</v>
      </c>
      <c r="AN1046" s="6">
        <v>1800</v>
      </c>
      <c r="AO1046" s="6">
        <v>730800</v>
      </c>
    </row>
    <row r="1047" spans="1:41" x14ac:dyDescent="0.2">
      <c r="A1047" s="83">
        <v>37908</v>
      </c>
      <c r="B1047" s="151">
        <v>3</v>
      </c>
      <c r="C1047" s="151">
        <v>96</v>
      </c>
      <c r="D1047" s="151">
        <v>2425</v>
      </c>
      <c r="E1047" s="151">
        <v>234800</v>
      </c>
      <c r="F1047" s="151"/>
      <c r="G1047" s="151"/>
      <c r="H1047" s="151"/>
      <c r="I1047" s="151"/>
      <c r="J1047" s="151"/>
      <c r="K1047" s="151"/>
      <c r="L1047" s="151"/>
      <c r="M1047" s="151"/>
      <c r="N1047" s="151">
        <v>20</v>
      </c>
      <c r="O1047" s="151">
        <v>197</v>
      </c>
      <c r="P1047" s="151">
        <v>2060</v>
      </c>
      <c r="Q1047" s="151">
        <v>398145</v>
      </c>
      <c r="R1047" s="151">
        <v>21</v>
      </c>
      <c r="S1047" s="151">
        <v>241</v>
      </c>
      <c r="T1047" s="151">
        <v>1838</v>
      </c>
      <c r="U1047" s="151">
        <v>440157</v>
      </c>
      <c r="V1047" s="151">
        <v>5</v>
      </c>
      <c r="W1047" s="151">
        <v>254</v>
      </c>
      <c r="X1047" s="151">
        <v>2000</v>
      </c>
      <c r="Y1047" s="151">
        <v>507200</v>
      </c>
      <c r="Z1047" s="151">
        <v>26</v>
      </c>
      <c r="AA1047" s="151">
        <v>300</v>
      </c>
      <c r="AB1047" s="151">
        <v>1983</v>
      </c>
      <c r="AC1047" s="151">
        <v>588215</v>
      </c>
      <c r="AD1047" s="151"/>
      <c r="AE1047" s="151"/>
      <c r="AF1047" s="151"/>
      <c r="AG1047" s="151"/>
      <c r="AH1047" s="151">
        <v>1</v>
      </c>
      <c r="AI1047" s="151">
        <v>360</v>
      </c>
      <c r="AJ1047" s="151">
        <v>1920</v>
      </c>
      <c r="AK1047" s="151">
        <v>691200</v>
      </c>
      <c r="AL1047" s="151"/>
      <c r="AM1047" s="151"/>
      <c r="AN1047" s="151"/>
      <c r="AO1047" s="151"/>
    </row>
    <row r="1048" spans="1:41" x14ac:dyDescent="0.2">
      <c r="A1048" s="156">
        <v>37910</v>
      </c>
      <c r="B1048" s="154">
        <v>51</v>
      </c>
      <c r="C1048" s="154">
        <v>119</v>
      </c>
      <c r="D1048" s="154">
        <v>2330</v>
      </c>
      <c r="E1048" s="154">
        <v>277075</v>
      </c>
      <c r="F1048" s="154">
        <v>66</v>
      </c>
      <c r="G1048" s="154">
        <v>142</v>
      </c>
      <c r="H1048" s="154">
        <v>2270</v>
      </c>
      <c r="I1048" s="154">
        <v>326095</v>
      </c>
      <c r="J1048" s="154">
        <v>55</v>
      </c>
      <c r="K1048" s="154">
        <v>169</v>
      </c>
      <c r="L1048" s="154">
        <v>2312</v>
      </c>
      <c r="M1048" s="154">
        <v>412989</v>
      </c>
      <c r="N1048" s="154">
        <v>44</v>
      </c>
      <c r="O1048" s="154">
        <v>194</v>
      </c>
      <c r="P1048" s="154">
        <v>2172</v>
      </c>
      <c r="Q1048" s="154">
        <v>437073</v>
      </c>
      <c r="R1048" s="154">
        <v>23</v>
      </c>
      <c r="S1048" s="154">
        <v>235</v>
      </c>
      <c r="T1048" s="154">
        <v>1950</v>
      </c>
      <c r="U1048" s="154">
        <v>475504</v>
      </c>
      <c r="V1048" s="154">
        <v>70</v>
      </c>
      <c r="W1048" s="154">
        <v>266</v>
      </c>
      <c r="X1048" s="154">
        <v>2034</v>
      </c>
      <c r="Y1048" s="154">
        <v>548663</v>
      </c>
      <c r="Z1048" s="154">
        <v>57</v>
      </c>
      <c r="AA1048" s="154">
        <v>304</v>
      </c>
      <c r="AB1048" s="154">
        <v>1958</v>
      </c>
      <c r="AC1048" s="154">
        <v>594046</v>
      </c>
      <c r="AD1048" s="154">
        <v>19</v>
      </c>
      <c r="AE1048" s="154">
        <v>340</v>
      </c>
      <c r="AF1048" s="154">
        <v>1940</v>
      </c>
      <c r="AG1048" s="154">
        <v>667103</v>
      </c>
      <c r="AH1048" s="154">
        <v>1</v>
      </c>
      <c r="AI1048" s="154">
        <v>364</v>
      </c>
      <c r="AJ1048" s="154">
        <v>1860</v>
      </c>
      <c r="AK1048" s="154">
        <v>667040</v>
      </c>
      <c r="AL1048" s="154"/>
      <c r="AM1048" s="154"/>
      <c r="AN1048" s="154"/>
      <c r="AO1048" s="154"/>
    </row>
    <row r="1049" spans="1:41" x14ac:dyDescent="0.2">
      <c r="A1049" s="83">
        <v>37911</v>
      </c>
      <c r="B1049" s="151"/>
      <c r="C1049" s="151"/>
      <c r="D1049" s="151"/>
      <c r="E1049" s="151"/>
      <c r="F1049" s="151"/>
      <c r="G1049" s="151"/>
      <c r="H1049" s="151"/>
      <c r="I1049" s="151"/>
      <c r="J1049" s="151">
        <v>30</v>
      </c>
      <c r="K1049" s="151">
        <v>168</v>
      </c>
      <c r="L1049" s="151">
        <v>2283</v>
      </c>
      <c r="M1049" s="151">
        <v>358733</v>
      </c>
      <c r="N1049" s="151">
        <v>36</v>
      </c>
      <c r="O1049" s="151">
        <v>196</v>
      </c>
      <c r="P1049" s="151">
        <v>2217</v>
      </c>
      <c r="Q1049" s="151">
        <v>432989</v>
      </c>
      <c r="R1049" s="151">
        <v>30</v>
      </c>
      <c r="S1049" s="151">
        <v>240</v>
      </c>
      <c r="T1049" s="151">
        <v>2250</v>
      </c>
      <c r="U1049" s="151">
        <v>519097</v>
      </c>
      <c r="V1049" s="151">
        <v>27</v>
      </c>
      <c r="W1049" s="151">
        <v>265</v>
      </c>
      <c r="X1049" s="151">
        <v>2275</v>
      </c>
      <c r="Y1049" s="151">
        <v>595556</v>
      </c>
      <c r="Z1049" s="151">
        <v>2</v>
      </c>
      <c r="AA1049" s="151">
        <v>304</v>
      </c>
      <c r="AB1049" s="151">
        <v>2200</v>
      </c>
      <c r="AC1049" s="151">
        <v>668800</v>
      </c>
      <c r="AD1049" s="151">
        <v>18</v>
      </c>
      <c r="AE1049" s="151">
        <v>342</v>
      </c>
      <c r="AF1049" s="151">
        <v>1800</v>
      </c>
      <c r="AG1049" s="151">
        <v>616200</v>
      </c>
      <c r="AH1049" s="151"/>
      <c r="AI1049" s="151"/>
      <c r="AJ1049" s="151"/>
      <c r="AK1049" s="151"/>
      <c r="AL1049" s="151"/>
      <c r="AM1049" s="151"/>
      <c r="AN1049" s="151"/>
      <c r="AO1049" s="151"/>
    </row>
    <row r="1050" spans="1:41" ht="15.75" x14ac:dyDescent="0.25">
      <c r="A1050" s="83">
        <v>37915</v>
      </c>
      <c r="B1050" s="151">
        <v>13</v>
      </c>
      <c r="C1050" s="151">
        <v>119</v>
      </c>
      <c r="D1050" s="151">
        <v>2375</v>
      </c>
      <c r="E1050" s="151">
        <v>283877</v>
      </c>
      <c r="F1050" s="151">
        <v>10</v>
      </c>
      <c r="G1050" s="151">
        <v>140</v>
      </c>
      <c r="H1050" s="151">
        <v>2450</v>
      </c>
      <c r="I1050" s="151">
        <v>343000</v>
      </c>
      <c r="J1050" s="151">
        <v>16</v>
      </c>
      <c r="K1050" s="151">
        <v>160</v>
      </c>
      <c r="L1050" s="151">
        <v>2233</v>
      </c>
      <c r="M1050" s="151">
        <v>373738</v>
      </c>
      <c r="N1050" s="151">
        <v>19</v>
      </c>
      <c r="O1050" s="151">
        <v>205</v>
      </c>
      <c r="P1050" s="151">
        <v>2117</v>
      </c>
      <c r="Q1050" s="151">
        <v>439768</v>
      </c>
      <c r="R1050" s="151">
        <v>35</v>
      </c>
      <c r="S1050" s="151">
        <v>241</v>
      </c>
      <c r="T1050" s="151">
        <v>2070</v>
      </c>
      <c r="U1050" s="151">
        <v>495457</v>
      </c>
      <c r="V1050" s="151">
        <v>30</v>
      </c>
      <c r="W1050" s="151">
        <v>262</v>
      </c>
      <c r="X1050" s="151">
        <v>1917</v>
      </c>
      <c r="Y1050" s="151">
        <v>717163</v>
      </c>
      <c r="Z1050" s="151">
        <v>87</v>
      </c>
      <c r="AA1050" s="151">
        <v>290</v>
      </c>
      <c r="AB1050" s="151">
        <v>2025</v>
      </c>
      <c r="AC1050" s="151">
        <v>596491</v>
      </c>
      <c r="AD1050" s="151">
        <v>2</v>
      </c>
      <c r="AE1050" s="151">
        <v>337</v>
      </c>
      <c r="AF1050" s="151">
        <v>1800</v>
      </c>
      <c r="AG1050" s="151">
        <v>606600</v>
      </c>
      <c r="AH1050" s="151"/>
      <c r="AI1050" s="151"/>
      <c r="AJ1050" s="151"/>
      <c r="AK1050" s="151"/>
      <c r="AL1050" s="6">
        <v>15</v>
      </c>
      <c r="AM1050" s="6">
        <v>427</v>
      </c>
      <c r="AN1050" s="6">
        <v>1850</v>
      </c>
      <c r="AO1050" s="6">
        <v>790320</v>
      </c>
    </row>
    <row r="1051" spans="1:41" x14ac:dyDescent="0.2">
      <c r="A1051" s="156">
        <v>37917</v>
      </c>
      <c r="B1051" s="154">
        <v>24</v>
      </c>
      <c r="C1051" s="154">
        <v>118</v>
      </c>
      <c r="D1051" s="154">
        <v>2383</v>
      </c>
      <c r="E1051" s="154">
        <v>291154</v>
      </c>
      <c r="F1051" s="154">
        <v>95</v>
      </c>
      <c r="G1051" s="154">
        <v>136</v>
      </c>
      <c r="H1051" s="154">
        <v>2358</v>
      </c>
      <c r="I1051" s="154">
        <v>328239</v>
      </c>
      <c r="J1051" s="154">
        <v>72</v>
      </c>
      <c r="K1051" s="154">
        <v>165</v>
      </c>
      <c r="L1051" s="154">
        <v>2248</v>
      </c>
      <c r="M1051" s="154">
        <v>377012</v>
      </c>
      <c r="N1051" s="154">
        <v>53</v>
      </c>
      <c r="O1051" s="154">
        <v>204</v>
      </c>
      <c r="P1051" s="154">
        <v>2217</v>
      </c>
      <c r="Q1051" s="154">
        <v>467563</v>
      </c>
      <c r="R1051" s="154">
        <v>76</v>
      </c>
      <c r="S1051" s="154">
        <v>2334</v>
      </c>
      <c r="T1051" s="154">
        <v>2172</v>
      </c>
      <c r="U1051" s="154">
        <v>506921</v>
      </c>
      <c r="V1051" s="154">
        <v>84</v>
      </c>
      <c r="W1051" s="154">
        <v>270</v>
      </c>
      <c r="X1051" s="154">
        <v>2108</v>
      </c>
      <c r="Y1051" s="154">
        <v>562849</v>
      </c>
      <c r="Z1051" s="154">
        <v>122</v>
      </c>
      <c r="AA1051" s="154">
        <v>303</v>
      </c>
      <c r="AB1051" s="154">
        <v>2056</v>
      </c>
      <c r="AC1051" s="154">
        <v>623542</v>
      </c>
      <c r="AD1051" s="154">
        <v>21</v>
      </c>
      <c r="AE1051" s="154">
        <v>347</v>
      </c>
      <c r="AF1051" s="154">
        <v>1978</v>
      </c>
      <c r="AG1051" s="154">
        <v>681339</v>
      </c>
      <c r="AH1051" s="154">
        <v>9</v>
      </c>
      <c r="AI1051" s="154">
        <v>380</v>
      </c>
      <c r="AJ1051" s="154">
        <v>1900</v>
      </c>
      <c r="AK1051" s="154">
        <v>721156</v>
      </c>
      <c r="AL1051" s="154"/>
      <c r="AM1051" s="154"/>
      <c r="AN1051" s="154"/>
      <c r="AO1051" s="154"/>
    </row>
    <row r="1052" spans="1:41" x14ac:dyDescent="0.2">
      <c r="A1052" s="83">
        <v>37918</v>
      </c>
      <c r="B1052" s="151"/>
      <c r="C1052" s="151"/>
      <c r="D1052" s="151"/>
      <c r="E1052" s="151"/>
      <c r="F1052" s="151"/>
      <c r="G1052" s="151"/>
      <c r="H1052" s="151"/>
      <c r="I1052" s="151"/>
      <c r="J1052" s="151"/>
      <c r="K1052" s="151"/>
      <c r="L1052" s="151"/>
      <c r="M1052" s="151"/>
      <c r="N1052" s="151">
        <v>19</v>
      </c>
      <c r="O1052" s="151">
        <v>192</v>
      </c>
      <c r="P1052" s="151">
        <v>2200</v>
      </c>
      <c r="Q1052" s="151">
        <v>422316</v>
      </c>
      <c r="R1052" s="151"/>
      <c r="S1052" s="151"/>
      <c r="T1052" s="151"/>
      <c r="U1052" s="151"/>
      <c r="V1052" s="151">
        <v>13</v>
      </c>
      <c r="W1052" s="151">
        <v>258</v>
      </c>
      <c r="X1052" s="151">
        <v>2050</v>
      </c>
      <c r="Y1052" s="151">
        <v>529846</v>
      </c>
      <c r="Z1052" s="151">
        <v>6</v>
      </c>
      <c r="AA1052" s="151">
        <v>309</v>
      </c>
      <c r="AB1052" s="151">
        <v>1950</v>
      </c>
      <c r="AC1052" s="151">
        <v>603200</v>
      </c>
      <c r="AD1052" s="151">
        <v>16</v>
      </c>
      <c r="AE1052" s="151">
        <v>322</v>
      </c>
      <c r="AF1052" s="151">
        <v>1950</v>
      </c>
      <c r="AG1052" s="151">
        <v>628631</v>
      </c>
      <c r="AH1052" s="151"/>
      <c r="AI1052" s="151"/>
      <c r="AJ1052" s="151"/>
      <c r="AK1052" s="151"/>
      <c r="AL1052" s="151"/>
      <c r="AM1052" s="151"/>
      <c r="AN1052" s="151"/>
      <c r="AO1052" s="151"/>
    </row>
    <row r="1053" spans="1:41" x14ac:dyDescent="0.2">
      <c r="A1053" s="83">
        <v>37922</v>
      </c>
      <c r="B1053" s="151">
        <v>49</v>
      </c>
      <c r="C1053" s="151">
        <v>118</v>
      </c>
      <c r="D1053" s="151">
        <v>2225</v>
      </c>
      <c r="E1053" s="151">
        <v>277122</v>
      </c>
      <c r="F1053" s="151">
        <v>39</v>
      </c>
      <c r="G1053" s="151">
        <v>145</v>
      </c>
      <c r="H1053" s="151">
        <v>2400</v>
      </c>
      <c r="I1053" s="151">
        <v>348733</v>
      </c>
      <c r="J1053" s="151">
        <v>25</v>
      </c>
      <c r="K1053" s="151">
        <v>158</v>
      </c>
      <c r="L1053" s="151">
        <v>2300</v>
      </c>
      <c r="M1053" s="151">
        <v>363768</v>
      </c>
      <c r="N1053" s="151">
        <v>42</v>
      </c>
      <c r="O1053" s="151">
        <v>210</v>
      </c>
      <c r="P1053" s="151">
        <v>2075</v>
      </c>
      <c r="Q1053" s="151">
        <v>464774</v>
      </c>
      <c r="R1053" s="151">
        <v>1</v>
      </c>
      <c r="S1053" s="151">
        <v>240</v>
      </c>
      <c r="T1053" s="151">
        <v>1900</v>
      </c>
      <c r="U1053" s="151">
        <v>456000</v>
      </c>
      <c r="V1053" s="151">
        <v>47</v>
      </c>
      <c r="W1053" s="151">
        <v>275</v>
      </c>
      <c r="X1053" s="151">
        <v>1850</v>
      </c>
      <c r="Y1053" s="151">
        <v>501919</v>
      </c>
      <c r="Z1053" s="151">
        <v>64</v>
      </c>
      <c r="AA1053" s="151">
        <v>296</v>
      </c>
      <c r="AB1053" s="151">
        <v>2092</v>
      </c>
      <c r="AC1053" s="151">
        <v>608178</v>
      </c>
      <c r="AD1053" s="151">
        <v>4</v>
      </c>
      <c r="AE1053" s="151">
        <v>342</v>
      </c>
      <c r="AF1053" s="151">
        <v>2000</v>
      </c>
      <c r="AG1053" s="151">
        <v>684000</v>
      </c>
      <c r="AH1053" s="151"/>
      <c r="AI1053" s="151"/>
      <c r="AJ1053" s="151"/>
      <c r="AK1053" s="151"/>
      <c r="AL1053" s="151"/>
      <c r="AM1053" s="151"/>
      <c r="AN1053" s="151"/>
      <c r="AO1053" s="151"/>
    </row>
    <row r="1054" spans="1:41" x14ac:dyDescent="0.2">
      <c r="A1054" s="156">
        <v>37924</v>
      </c>
      <c r="B1054" s="154"/>
      <c r="C1054" s="154"/>
      <c r="D1054" s="154"/>
      <c r="E1054" s="154"/>
      <c r="F1054" s="154"/>
      <c r="G1054" s="154"/>
      <c r="H1054" s="154"/>
      <c r="I1054" s="154"/>
      <c r="J1054" s="154"/>
      <c r="K1054" s="154"/>
      <c r="L1054" s="154"/>
      <c r="M1054" s="154"/>
      <c r="N1054" s="154"/>
      <c r="O1054" s="154"/>
      <c r="P1054" s="154"/>
      <c r="Q1054" s="154"/>
      <c r="R1054" s="154"/>
      <c r="S1054" s="154"/>
      <c r="T1054" s="154"/>
      <c r="U1054" s="154"/>
      <c r="V1054" s="154"/>
      <c r="W1054" s="154"/>
      <c r="X1054" s="154"/>
      <c r="Y1054" s="154"/>
      <c r="Z1054" s="154"/>
      <c r="AA1054" s="154"/>
      <c r="AB1054" s="154"/>
      <c r="AC1054" s="154"/>
      <c r="AD1054" s="154"/>
      <c r="AE1054" s="154"/>
      <c r="AF1054" s="154"/>
      <c r="AG1054" s="154"/>
      <c r="AH1054" s="154"/>
      <c r="AI1054" s="154"/>
      <c r="AJ1054" s="154"/>
      <c r="AK1054" s="154"/>
      <c r="AL1054" s="154"/>
      <c r="AM1054" s="154"/>
      <c r="AN1054" s="154"/>
      <c r="AO1054" s="154"/>
    </row>
    <row r="1055" spans="1:41" x14ac:dyDescent="0.2">
      <c r="A1055" s="83">
        <v>37925</v>
      </c>
      <c r="B1055" s="151">
        <v>8</v>
      </c>
      <c r="C1055" s="151">
        <v>123</v>
      </c>
      <c r="D1055" s="151">
        <v>2250</v>
      </c>
      <c r="E1055" s="151">
        <v>277312</v>
      </c>
      <c r="F1055" s="151"/>
      <c r="G1055" s="151"/>
      <c r="H1055" s="151"/>
      <c r="I1055" s="151"/>
      <c r="J1055" s="151">
        <v>29</v>
      </c>
      <c r="K1055" s="151">
        <v>160</v>
      </c>
      <c r="L1055" s="151">
        <v>2300</v>
      </c>
      <c r="M1055" s="151">
        <v>364938</v>
      </c>
      <c r="N1055" s="151">
        <v>1</v>
      </c>
      <c r="O1055" s="151">
        <v>182</v>
      </c>
      <c r="P1055" s="151">
        <v>2200</v>
      </c>
      <c r="Q1055" s="151">
        <v>400400</v>
      </c>
      <c r="R1055" s="151">
        <v>5</v>
      </c>
      <c r="S1055" s="151">
        <v>226</v>
      </c>
      <c r="T1055" s="151">
        <v>2100</v>
      </c>
      <c r="U1055" s="151">
        <v>475440</v>
      </c>
      <c r="V1055" s="151">
        <v>9</v>
      </c>
      <c r="W1055" s="151">
        <v>265</v>
      </c>
      <c r="X1055" s="151">
        <v>1783</v>
      </c>
      <c r="Y1055" s="151">
        <v>469411</v>
      </c>
      <c r="Z1055" s="151">
        <v>8</v>
      </c>
      <c r="AA1055" s="151">
        <v>319</v>
      </c>
      <c r="AB1055" s="151">
        <v>1750</v>
      </c>
      <c r="AC1055" s="151">
        <v>558688</v>
      </c>
      <c r="AD1055" s="151">
        <v>6</v>
      </c>
      <c r="AE1055" s="151">
        <v>331</v>
      </c>
      <c r="AF1055" s="151">
        <v>2100</v>
      </c>
      <c r="AG1055" s="151">
        <v>695800</v>
      </c>
      <c r="AH1055" s="151">
        <v>3</v>
      </c>
      <c r="AI1055" s="151">
        <v>369</v>
      </c>
      <c r="AJ1055" s="151">
        <v>1940</v>
      </c>
      <c r="AK1055" s="151">
        <v>715213</v>
      </c>
      <c r="AL1055" s="151"/>
      <c r="AM1055" s="151"/>
      <c r="AN1055" s="151"/>
      <c r="AO1055" s="151"/>
    </row>
    <row r="1056" spans="1:41" x14ac:dyDescent="0.2">
      <c r="A1056" s="83"/>
      <c r="B1056" s="151"/>
      <c r="C1056" s="151"/>
      <c r="D1056" s="151"/>
      <c r="E1056" s="151"/>
      <c r="F1056" s="151"/>
      <c r="G1056" s="151"/>
      <c r="H1056" s="151"/>
      <c r="I1056" s="151"/>
      <c r="J1056" s="151"/>
      <c r="K1056" s="151"/>
      <c r="L1056" s="151"/>
      <c r="M1056" s="151"/>
      <c r="N1056" s="151"/>
      <c r="O1056" s="151"/>
      <c r="P1056" s="151"/>
      <c r="Q1056" s="151"/>
      <c r="R1056" s="151"/>
      <c r="S1056" s="151"/>
      <c r="T1056" s="151"/>
      <c r="U1056" s="151"/>
      <c r="V1056" s="151"/>
      <c r="W1056" s="151"/>
      <c r="X1056" s="151"/>
      <c r="Y1056" s="151"/>
      <c r="Z1056" s="151"/>
      <c r="AA1056" s="151"/>
      <c r="AB1056" s="151"/>
      <c r="AC1056" s="151"/>
      <c r="AD1056" s="151"/>
      <c r="AE1056" s="151"/>
      <c r="AF1056" s="151"/>
      <c r="AG1056" s="151"/>
      <c r="AH1056" s="151"/>
      <c r="AI1056" s="151"/>
      <c r="AJ1056" s="151"/>
      <c r="AK1056" s="151"/>
      <c r="AL1056" s="151"/>
      <c r="AM1056" s="151"/>
      <c r="AN1056" s="151"/>
      <c r="AO1056" s="151"/>
    </row>
    <row r="1057" spans="1:41" x14ac:dyDescent="0.2">
      <c r="A1057" s="83">
        <v>37929</v>
      </c>
      <c r="B1057" s="151">
        <v>21</v>
      </c>
      <c r="C1057" s="151">
        <v>124</v>
      </c>
      <c r="D1057" s="151">
        <v>2425</v>
      </c>
      <c r="E1057" s="151">
        <v>299943</v>
      </c>
      <c r="F1057" s="151"/>
      <c r="G1057" s="151"/>
      <c r="H1057" s="151"/>
      <c r="I1057" s="151"/>
      <c r="J1057" s="151">
        <v>39</v>
      </c>
      <c r="K1057" s="151">
        <v>163</v>
      </c>
      <c r="L1057" s="151">
        <v>2172</v>
      </c>
      <c r="M1057" s="151">
        <v>375900</v>
      </c>
      <c r="N1057" s="151">
        <v>5</v>
      </c>
      <c r="O1057" s="151">
        <v>185</v>
      </c>
      <c r="P1057" s="151">
        <v>2017</v>
      </c>
      <c r="Q1057" s="151">
        <v>367680</v>
      </c>
      <c r="R1057" s="151">
        <v>55</v>
      </c>
      <c r="S1057" s="151">
        <v>235</v>
      </c>
      <c r="T1057" s="151">
        <v>1950</v>
      </c>
      <c r="U1057" s="151">
        <v>463534</v>
      </c>
      <c r="V1057" s="151">
        <v>8</v>
      </c>
      <c r="W1057" s="151">
        <v>263</v>
      </c>
      <c r="X1057" s="151">
        <v>1950</v>
      </c>
      <c r="Y1057" s="151">
        <v>512362</v>
      </c>
      <c r="Z1057" s="151">
        <v>19</v>
      </c>
      <c r="AA1057" s="151">
        <v>293</v>
      </c>
      <c r="AB1057" s="151">
        <v>1880</v>
      </c>
      <c r="AC1057" s="151">
        <v>551137</v>
      </c>
      <c r="AD1057" s="151">
        <v>27</v>
      </c>
      <c r="AE1057" s="151">
        <v>338</v>
      </c>
      <c r="AF1057" s="151">
        <v>1880</v>
      </c>
      <c r="AG1057" s="151">
        <v>626245</v>
      </c>
      <c r="AH1057" s="151"/>
      <c r="AI1057" s="151"/>
      <c r="AJ1057" s="151"/>
      <c r="AK1057" s="151"/>
      <c r="AL1057" s="151"/>
      <c r="AM1057" s="151"/>
      <c r="AN1057" s="151"/>
      <c r="AO1057" s="151"/>
    </row>
    <row r="1058" spans="1:41" x14ac:dyDescent="0.2">
      <c r="A1058" s="156">
        <v>37931</v>
      </c>
      <c r="B1058" s="154"/>
      <c r="C1058" s="154"/>
      <c r="D1058" s="154"/>
      <c r="E1058" s="154"/>
      <c r="F1058" s="154">
        <v>49</v>
      </c>
      <c r="G1058" s="154">
        <v>143</v>
      </c>
      <c r="H1058" s="154">
        <v>2350</v>
      </c>
      <c r="I1058" s="154">
        <v>336002</v>
      </c>
      <c r="J1058" s="154">
        <v>75</v>
      </c>
      <c r="K1058" s="154">
        <v>160</v>
      </c>
      <c r="L1058" s="154">
        <v>2330</v>
      </c>
      <c r="M1058" s="154">
        <v>374621</v>
      </c>
      <c r="N1058" s="154">
        <v>158</v>
      </c>
      <c r="O1058" s="154">
        <v>199</v>
      </c>
      <c r="P1058" s="154">
        <v>2138</v>
      </c>
      <c r="Q1058" s="154">
        <v>449009</v>
      </c>
      <c r="R1058" s="154">
        <v>91</v>
      </c>
      <c r="S1058" s="154">
        <v>234</v>
      </c>
      <c r="T1058" s="154">
        <v>2080</v>
      </c>
      <c r="U1058" s="154">
        <v>493489</v>
      </c>
      <c r="V1058" s="154">
        <v>47</v>
      </c>
      <c r="W1058" s="154">
        <v>258</v>
      </c>
      <c r="X1058" s="154">
        <v>2060</v>
      </c>
      <c r="Y1058" s="154">
        <v>550000</v>
      </c>
      <c r="Z1058" s="154">
        <v>8</v>
      </c>
      <c r="AA1058" s="154">
        <v>287</v>
      </c>
      <c r="AB1058" s="154">
        <v>1883</v>
      </c>
      <c r="AC1058" s="154">
        <v>542800</v>
      </c>
      <c r="AD1058" s="154">
        <v>18</v>
      </c>
      <c r="AE1058" s="154">
        <v>337</v>
      </c>
      <c r="AF1058" s="154">
        <v>1933</v>
      </c>
      <c r="AG1058" s="154">
        <v>670825</v>
      </c>
      <c r="AH1058" s="154"/>
      <c r="AI1058" s="154"/>
      <c r="AJ1058" s="154"/>
      <c r="AK1058" s="154"/>
      <c r="AL1058" s="154"/>
      <c r="AM1058" s="154"/>
      <c r="AN1058" s="154"/>
      <c r="AO1058" s="154"/>
    </row>
    <row r="1059" spans="1:41" x14ac:dyDescent="0.2">
      <c r="A1059" s="83">
        <v>37932</v>
      </c>
      <c r="B1059" s="151">
        <v>7</v>
      </c>
      <c r="C1059" s="151">
        <v>126</v>
      </c>
      <c r="D1059" s="151">
        <v>2225</v>
      </c>
      <c r="E1059" s="151">
        <v>283731</v>
      </c>
      <c r="F1059" s="151"/>
      <c r="G1059" s="151"/>
      <c r="H1059" s="151"/>
      <c r="I1059" s="151"/>
      <c r="J1059" s="151">
        <v>34</v>
      </c>
      <c r="K1059" s="151">
        <v>167</v>
      </c>
      <c r="L1059" s="151">
        <v>2200</v>
      </c>
      <c r="M1059" s="151">
        <v>372353</v>
      </c>
      <c r="N1059" s="151">
        <v>22</v>
      </c>
      <c r="O1059" s="151">
        <v>196</v>
      </c>
      <c r="P1059" s="151">
        <v>1950</v>
      </c>
      <c r="Q1059" s="151">
        <v>415024</v>
      </c>
      <c r="R1059" s="151">
        <v>1</v>
      </c>
      <c r="S1059" s="151">
        <v>244</v>
      </c>
      <c r="T1059" s="151">
        <v>1900</v>
      </c>
      <c r="U1059" s="151">
        <v>463600</v>
      </c>
      <c r="V1059" s="151"/>
      <c r="W1059" s="151"/>
      <c r="X1059" s="151"/>
      <c r="Y1059" s="151"/>
      <c r="Z1059" s="151">
        <v>7</v>
      </c>
      <c r="AA1059" s="151">
        <v>304</v>
      </c>
      <c r="AB1059" s="151">
        <v>1800</v>
      </c>
      <c r="AC1059" s="151">
        <v>547714</v>
      </c>
      <c r="AD1059" s="151">
        <v>3</v>
      </c>
      <c r="AE1059" s="151">
        <v>334</v>
      </c>
      <c r="AF1059" s="151">
        <v>1850</v>
      </c>
      <c r="AG1059" s="151">
        <v>648067</v>
      </c>
      <c r="AH1059" s="151"/>
      <c r="AI1059" s="151"/>
      <c r="AJ1059" s="151"/>
      <c r="AK1059" s="151"/>
      <c r="AL1059" s="151"/>
      <c r="AM1059" s="151"/>
      <c r="AN1059" s="151"/>
      <c r="AO1059" s="151"/>
    </row>
    <row r="1060" spans="1:41" ht="15.75" x14ac:dyDescent="0.25">
      <c r="A1060" s="83">
        <v>37936</v>
      </c>
      <c r="B1060" s="151">
        <v>32</v>
      </c>
      <c r="C1060" s="151">
        <v>127</v>
      </c>
      <c r="D1060" s="151">
        <v>2175</v>
      </c>
      <c r="E1060" s="151">
        <v>287541</v>
      </c>
      <c r="F1060" s="151"/>
      <c r="G1060" s="151"/>
      <c r="H1060" s="151"/>
      <c r="I1060" s="151"/>
      <c r="J1060" s="151">
        <v>58</v>
      </c>
      <c r="K1060" s="151">
        <v>158</v>
      </c>
      <c r="L1060" s="151">
        <v>2062</v>
      </c>
      <c r="M1060" s="151">
        <v>328381</v>
      </c>
      <c r="N1060" s="151">
        <v>56</v>
      </c>
      <c r="O1060" s="151">
        <v>208</v>
      </c>
      <c r="P1060" s="151">
        <v>2138</v>
      </c>
      <c r="Q1060" s="151">
        <v>426330</v>
      </c>
      <c r="R1060" s="151">
        <v>25</v>
      </c>
      <c r="S1060" s="151">
        <v>246</v>
      </c>
      <c r="T1060" s="151">
        <v>2125</v>
      </c>
      <c r="U1060" s="151">
        <v>523360</v>
      </c>
      <c r="V1060" s="151">
        <v>49</v>
      </c>
      <c r="W1060" s="151">
        <v>228</v>
      </c>
      <c r="X1060" s="151">
        <v>2050</v>
      </c>
      <c r="Y1060" s="151">
        <v>457388</v>
      </c>
      <c r="Z1060" s="151">
        <v>69</v>
      </c>
      <c r="AA1060" s="151">
        <v>268</v>
      </c>
      <c r="AB1060" s="151">
        <v>1862</v>
      </c>
      <c r="AC1060" s="151">
        <v>514097</v>
      </c>
      <c r="AD1060" s="151">
        <v>9</v>
      </c>
      <c r="AE1060" s="151">
        <v>358</v>
      </c>
      <c r="AF1060" s="151">
        <v>1950</v>
      </c>
      <c r="AG1060" s="151">
        <v>698533</v>
      </c>
      <c r="AH1060" s="151"/>
      <c r="AI1060" s="151"/>
      <c r="AJ1060" s="151"/>
      <c r="AK1060" s="151"/>
      <c r="AL1060" s="6">
        <v>5</v>
      </c>
      <c r="AM1060" s="6">
        <v>471</v>
      </c>
      <c r="AN1060" s="6">
        <v>1900</v>
      </c>
      <c r="AO1060" s="6">
        <v>895280</v>
      </c>
    </row>
    <row r="1061" spans="1:41" x14ac:dyDescent="0.2">
      <c r="A1061" s="156">
        <v>37938</v>
      </c>
      <c r="B1061" s="154"/>
      <c r="C1061" s="154"/>
      <c r="D1061" s="154"/>
      <c r="E1061" s="154"/>
      <c r="F1061" s="154"/>
      <c r="G1061" s="154"/>
      <c r="H1061" s="154"/>
      <c r="I1061" s="154"/>
      <c r="J1061" s="154"/>
      <c r="K1061" s="154"/>
      <c r="L1061" s="154"/>
      <c r="M1061" s="154"/>
      <c r="N1061" s="154"/>
      <c r="O1061" s="154"/>
      <c r="P1061" s="154"/>
      <c r="Q1061" s="154"/>
      <c r="R1061" s="154"/>
      <c r="S1061" s="154"/>
      <c r="T1061" s="154"/>
      <c r="U1061" s="154"/>
      <c r="V1061" s="154"/>
      <c r="W1061" s="154"/>
      <c r="X1061" s="154"/>
      <c r="Y1061" s="154"/>
      <c r="Z1061" s="154"/>
      <c r="AA1061" s="154"/>
      <c r="AB1061" s="154"/>
      <c r="AC1061" s="154"/>
      <c r="AD1061" s="154"/>
      <c r="AE1061" s="154"/>
      <c r="AF1061" s="154"/>
      <c r="AG1061" s="154"/>
      <c r="AH1061" s="154"/>
      <c r="AI1061" s="154"/>
      <c r="AJ1061" s="154"/>
      <c r="AK1061" s="154"/>
      <c r="AL1061" s="154"/>
      <c r="AM1061" s="154"/>
      <c r="AN1061" s="154"/>
      <c r="AO1061" s="154"/>
    </row>
    <row r="1062" spans="1:41" x14ac:dyDescent="0.2">
      <c r="A1062" s="83">
        <v>37939</v>
      </c>
      <c r="B1062" s="151">
        <v>13</v>
      </c>
      <c r="C1062" s="151">
        <v>106</v>
      </c>
      <c r="D1062" s="151">
        <v>2267</v>
      </c>
      <c r="E1062" s="151">
        <v>241069</v>
      </c>
      <c r="F1062" s="151">
        <v>30</v>
      </c>
      <c r="G1062" s="151">
        <v>140</v>
      </c>
      <c r="H1062" s="151">
        <v>2225</v>
      </c>
      <c r="I1062" s="151">
        <v>316427</v>
      </c>
      <c r="J1062" s="151">
        <v>5</v>
      </c>
      <c r="K1062" s="151">
        <v>152</v>
      </c>
      <c r="L1062" s="151">
        <v>2250</v>
      </c>
      <c r="M1062" s="151">
        <v>342000</v>
      </c>
      <c r="N1062" s="151">
        <v>11</v>
      </c>
      <c r="O1062" s="151">
        <v>199</v>
      </c>
      <c r="P1062" s="151">
        <v>2150</v>
      </c>
      <c r="Q1062" s="151">
        <v>426255</v>
      </c>
      <c r="R1062" s="151">
        <v>8</v>
      </c>
      <c r="S1062" s="151">
        <v>228</v>
      </c>
      <c r="T1062" s="151">
        <v>2033</v>
      </c>
      <c r="U1062" s="151">
        <v>474500</v>
      </c>
      <c r="V1062" s="151">
        <v>30</v>
      </c>
      <c r="W1062" s="151">
        <v>263</v>
      </c>
      <c r="X1062" s="151">
        <v>2040</v>
      </c>
      <c r="Y1062" s="151">
        <v>561997</v>
      </c>
      <c r="Z1062" s="151">
        <v>13</v>
      </c>
      <c r="AA1062" s="151">
        <v>296</v>
      </c>
      <c r="AB1062" s="151">
        <v>2000</v>
      </c>
      <c r="AC1062" s="151">
        <v>589015</v>
      </c>
      <c r="AD1062" s="151">
        <v>5</v>
      </c>
      <c r="AE1062" s="151">
        <v>330</v>
      </c>
      <c r="AF1062" s="151">
        <v>1750</v>
      </c>
      <c r="AG1062" s="151">
        <v>577500</v>
      </c>
      <c r="AH1062" s="151"/>
      <c r="AI1062" s="151"/>
      <c r="AJ1062" s="151"/>
      <c r="AK1062" s="151"/>
      <c r="AL1062" s="151"/>
      <c r="AM1062" s="151"/>
      <c r="AN1062" s="151"/>
      <c r="AO1062" s="151"/>
    </row>
    <row r="1063" spans="1:41" x14ac:dyDescent="0.2">
      <c r="A1063" s="83">
        <v>37943</v>
      </c>
      <c r="B1063" s="151">
        <v>4</v>
      </c>
      <c r="C1063" s="151">
        <v>94</v>
      </c>
      <c r="D1063" s="151">
        <v>1975</v>
      </c>
      <c r="E1063" s="151">
        <v>184625</v>
      </c>
      <c r="F1063" s="151"/>
      <c r="G1063" s="151"/>
      <c r="H1063" s="151"/>
      <c r="I1063" s="151"/>
      <c r="J1063" s="151">
        <v>30</v>
      </c>
      <c r="K1063" s="151">
        <v>176</v>
      </c>
      <c r="L1063" s="151">
        <v>2225</v>
      </c>
      <c r="M1063" s="151">
        <v>393633</v>
      </c>
      <c r="N1063" s="151">
        <v>25</v>
      </c>
      <c r="O1063" s="151">
        <v>204</v>
      </c>
      <c r="P1063" s="151">
        <v>2000</v>
      </c>
      <c r="Q1063" s="151">
        <v>407680</v>
      </c>
      <c r="R1063" s="151">
        <v>5</v>
      </c>
      <c r="S1063" s="151">
        <v>227</v>
      </c>
      <c r="T1063" s="151">
        <v>1733</v>
      </c>
      <c r="U1063" s="151">
        <v>367680</v>
      </c>
      <c r="V1063" s="151">
        <v>28</v>
      </c>
      <c r="W1063" s="151">
        <v>258</v>
      </c>
      <c r="X1063" s="151">
        <v>1917</v>
      </c>
      <c r="Y1063" s="151">
        <v>524279</v>
      </c>
      <c r="Z1063" s="151">
        <v>6</v>
      </c>
      <c r="AA1063" s="151">
        <v>302</v>
      </c>
      <c r="AB1063" s="151">
        <v>1833</v>
      </c>
      <c r="AC1063" s="151">
        <v>567667</v>
      </c>
      <c r="AD1063" s="151">
        <v>11</v>
      </c>
      <c r="AE1063" s="151">
        <v>345</v>
      </c>
      <c r="AF1063" s="151">
        <v>1900</v>
      </c>
      <c r="AG1063" s="151">
        <v>655673</v>
      </c>
      <c r="AH1063" s="151">
        <v>5</v>
      </c>
      <c r="AI1063" s="151">
        <v>289</v>
      </c>
      <c r="AJ1063" s="151">
        <v>1950</v>
      </c>
      <c r="AK1063" s="151">
        <v>758160</v>
      </c>
      <c r="AL1063" s="151"/>
      <c r="AM1063" s="151"/>
      <c r="AN1063" s="151"/>
      <c r="AO1063" s="151"/>
    </row>
    <row r="1064" spans="1:41" x14ac:dyDescent="0.2">
      <c r="A1064" s="156">
        <v>37945</v>
      </c>
      <c r="B1064" s="154">
        <v>31</v>
      </c>
      <c r="C1064" s="154">
        <v>122</v>
      </c>
      <c r="D1064" s="154">
        <v>2133</v>
      </c>
      <c r="E1064" s="154">
        <v>264655</v>
      </c>
      <c r="F1064" s="154">
        <v>40</v>
      </c>
      <c r="G1064" s="154">
        <v>145</v>
      </c>
      <c r="H1064" s="154">
        <v>2040</v>
      </c>
      <c r="I1064" s="154">
        <v>332498</v>
      </c>
      <c r="J1064" s="154">
        <v>111</v>
      </c>
      <c r="K1064" s="154">
        <v>165</v>
      </c>
      <c r="L1064" s="154">
        <v>2130</v>
      </c>
      <c r="M1064" s="154">
        <v>351195</v>
      </c>
      <c r="N1064" s="154">
        <v>82</v>
      </c>
      <c r="O1064" s="154">
        <v>199</v>
      </c>
      <c r="P1064" s="154">
        <v>2195</v>
      </c>
      <c r="Q1064" s="154">
        <v>462543</v>
      </c>
      <c r="R1064" s="154">
        <v>38</v>
      </c>
      <c r="S1064" s="154">
        <v>241</v>
      </c>
      <c r="T1064" s="154">
        <v>2075</v>
      </c>
      <c r="U1064" s="154">
        <v>529154</v>
      </c>
      <c r="V1064" s="154">
        <v>62</v>
      </c>
      <c r="W1064" s="154">
        <v>262</v>
      </c>
      <c r="X1064" s="154">
        <v>1980</v>
      </c>
      <c r="Y1064" s="154">
        <v>525911</v>
      </c>
      <c r="Z1064" s="154">
        <v>51</v>
      </c>
      <c r="AA1064" s="154">
        <v>296</v>
      </c>
      <c r="AB1064" s="154">
        <v>1885</v>
      </c>
      <c r="AC1064" s="154">
        <v>564717</v>
      </c>
      <c r="AD1064" s="154">
        <v>59</v>
      </c>
      <c r="AE1064" s="154">
        <v>338</v>
      </c>
      <c r="AF1064" s="154">
        <v>1966</v>
      </c>
      <c r="AG1064" s="154">
        <v>658910</v>
      </c>
      <c r="AH1064" s="154">
        <v>11</v>
      </c>
      <c r="AI1064" s="154">
        <v>379</v>
      </c>
      <c r="AJ1064" s="154">
        <v>1825</v>
      </c>
      <c r="AK1064" s="154">
        <v>755100</v>
      </c>
      <c r="AL1064" s="154"/>
      <c r="AM1064" s="154"/>
      <c r="AN1064" s="154"/>
      <c r="AO1064" s="154"/>
    </row>
    <row r="1065" spans="1:41" ht="15.75" x14ac:dyDescent="0.25">
      <c r="A1065" s="83">
        <v>37946</v>
      </c>
      <c r="B1065" s="151">
        <v>4</v>
      </c>
      <c r="C1065" s="151">
        <v>113</v>
      </c>
      <c r="D1065" s="151">
        <v>2200</v>
      </c>
      <c r="E1065" s="151">
        <v>248600</v>
      </c>
      <c r="F1065" s="151">
        <v>4</v>
      </c>
      <c r="G1065" s="151">
        <v>146</v>
      </c>
      <c r="H1065" s="151">
        <v>2150</v>
      </c>
      <c r="I1065" s="151">
        <v>314975</v>
      </c>
      <c r="J1065" s="151">
        <v>8</v>
      </c>
      <c r="K1065" s="151">
        <v>175</v>
      </c>
      <c r="L1065" s="151">
        <v>2033</v>
      </c>
      <c r="M1065" s="151">
        <v>359175</v>
      </c>
      <c r="N1065" s="151">
        <v>35</v>
      </c>
      <c r="O1065" s="151">
        <v>196</v>
      </c>
      <c r="P1065" s="151">
        <v>2062</v>
      </c>
      <c r="Q1065" s="151">
        <v>417314</v>
      </c>
      <c r="R1065" s="151">
        <v>11</v>
      </c>
      <c r="S1065" s="151">
        <v>228</v>
      </c>
      <c r="T1065" s="151">
        <v>2017</v>
      </c>
      <c r="U1065" s="151">
        <v>450018</v>
      </c>
      <c r="V1065" s="151">
        <v>26</v>
      </c>
      <c r="W1065" s="151">
        <v>256</v>
      </c>
      <c r="X1065" s="151">
        <v>1927</v>
      </c>
      <c r="Y1065" s="151">
        <v>515013</v>
      </c>
      <c r="Z1065" s="151">
        <v>13</v>
      </c>
      <c r="AA1065" s="151">
        <v>296</v>
      </c>
      <c r="AB1065" s="151">
        <v>1925</v>
      </c>
      <c r="AC1065" s="151">
        <v>575777</v>
      </c>
      <c r="AD1065" s="151">
        <v>35</v>
      </c>
      <c r="AE1065" s="151">
        <v>339</v>
      </c>
      <c r="AF1065" s="151">
        <v>1864</v>
      </c>
      <c r="AG1065" s="151">
        <v>622721</v>
      </c>
      <c r="AH1065" s="151">
        <v>2</v>
      </c>
      <c r="AI1065" s="151">
        <v>362</v>
      </c>
      <c r="AJ1065" s="151">
        <v>1840</v>
      </c>
      <c r="AK1065" s="151">
        <v>666080</v>
      </c>
      <c r="AL1065" s="6">
        <v>7</v>
      </c>
      <c r="AM1065" s="6">
        <v>431</v>
      </c>
      <c r="AN1065" s="6">
        <v>1860</v>
      </c>
      <c r="AO1065" s="6">
        <v>801394</v>
      </c>
    </row>
    <row r="1066" spans="1:41" ht="15.75" x14ac:dyDescent="0.25">
      <c r="A1066" s="83">
        <v>37950</v>
      </c>
      <c r="B1066" s="151">
        <v>10</v>
      </c>
      <c r="C1066" s="151">
        <v>97</v>
      </c>
      <c r="D1066" s="151">
        <v>1925</v>
      </c>
      <c r="E1066" s="151">
        <v>184180</v>
      </c>
      <c r="F1066" s="151"/>
      <c r="G1066" s="151"/>
      <c r="H1066" s="151"/>
      <c r="I1066" s="151"/>
      <c r="J1066" s="151">
        <v>29</v>
      </c>
      <c r="K1066" s="151">
        <v>169</v>
      </c>
      <c r="L1066" s="151">
        <v>2200</v>
      </c>
      <c r="M1066" s="151">
        <v>371372</v>
      </c>
      <c r="N1066" s="151">
        <v>6</v>
      </c>
      <c r="O1066" s="151">
        <v>218</v>
      </c>
      <c r="P1066" s="151">
        <v>1750</v>
      </c>
      <c r="Q1066" s="151">
        <v>382083</v>
      </c>
      <c r="R1066" s="151">
        <v>15</v>
      </c>
      <c r="S1066" s="151">
        <v>237</v>
      </c>
      <c r="T1066" s="151">
        <v>1875</v>
      </c>
      <c r="U1066" s="151">
        <v>450133</v>
      </c>
      <c r="V1066" s="151">
        <v>15</v>
      </c>
      <c r="W1066" s="151">
        <v>272</v>
      </c>
      <c r="X1066" s="151">
        <v>2020</v>
      </c>
      <c r="Y1066" s="151">
        <v>551325</v>
      </c>
      <c r="Z1066" s="151">
        <v>71</v>
      </c>
      <c r="AA1066" s="151">
        <v>294</v>
      </c>
      <c r="AB1066" s="151">
        <v>1914</v>
      </c>
      <c r="AC1066" s="151">
        <v>566889</v>
      </c>
      <c r="AD1066" s="151">
        <v>67</v>
      </c>
      <c r="AE1066" s="151">
        <v>340</v>
      </c>
      <c r="AF1066" s="151">
        <v>1886</v>
      </c>
      <c r="AG1066" s="151">
        <v>648157</v>
      </c>
      <c r="AH1066" s="151">
        <v>27</v>
      </c>
      <c r="AI1066" s="151">
        <v>382</v>
      </c>
      <c r="AJ1066" s="151">
        <v>1847</v>
      </c>
      <c r="AK1066" s="151">
        <v>706741</v>
      </c>
      <c r="AL1066" s="6"/>
      <c r="AM1066" s="6"/>
      <c r="AN1066" s="6"/>
      <c r="AO1066" s="6"/>
    </row>
    <row r="1067" spans="1:41" x14ac:dyDescent="0.2">
      <c r="A1067" s="156">
        <v>37952</v>
      </c>
      <c r="B1067" s="154"/>
      <c r="C1067" s="154"/>
      <c r="D1067" s="154"/>
      <c r="E1067" s="154"/>
      <c r="F1067" s="154">
        <v>45</v>
      </c>
      <c r="G1067" s="154">
        <v>137</v>
      </c>
      <c r="H1067" s="154">
        <v>2150</v>
      </c>
      <c r="I1067" s="154">
        <v>295262</v>
      </c>
      <c r="J1067" s="154">
        <v>630</v>
      </c>
      <c r="K1067" s="154">
        <v>167</v>
      </c>
      <c r="L1067" s="154">
        <v>2208</v>
      </c>
      <c r="M1067" s="154">
        <v>367870</v>
      </c>
      <c r="N1067" s="154">
        <v>79</v>
      </c>
      <c r="O1067" s="154">
        <v>199</v>
      </c>
      <c r="P1067" s="154">
        <v>2315</v>
      </c>
      <c r="Q1067" s="154">
        <v>453527</v>
      </c>
      <c r="R1067" s="154">
        <v>83</v>
      </c>
      <c r="S1067" s="154">
        <v>238</v>
      </c>
      <c r="T1067" s="154">
        <v>2002</v>
      </c>
      <c r="U1067" s="154">
        <v>476141</v>
      </c>
      <c r="V1067" s="154">
        <v>44</v>
      </c>
      <c r="W1067" s="154">
        <v>262</v>
      </c>
      <c r="X1067" s="154">
        <v>2067</v>
      </c>
      <c r="Y1067" s="154">
        <f>W1067*X1067</f>
        <v>541554</v>
      </c>
      <c r="Z1067" s="154">
        <v>8</v>
      </c>
      <c r="AA1067" s="154">
        <v>312</v>
      </c>
      <c r="AB1067" s="154">
        <v>1770</v>
      </c>
      <c r="AC1067" s="154">
        <v>559995</v>
      </c>
      <c r="AD1067" s="154">
        <v>24</v>
      </c>
      <c r="AE1067" s="154">
        <v>322</v>
      </c>
      <c r="AF1067" s="154">
        <v>1810</v>
      </c>
      <c r="AG1067" s="154">
        <v>594546</v>
      </c>
      <c r="AH1067" s="154"/>
      <c r="AI1067" s="154"/>
      <c r="AJ1067" s="154"/>
      <c r="AK1067" s="154"/>
    </row>
    <row r="1068" spans="1:41" ht="15.75" x14ac:dyDescent="0.25">
      <c r="A1068" s="83">
        <v>37953</v>
      </c>
      <c r="B1068" s="151">
        <v>5</v>
      </c>
      <c r="C1068" s="151">
        <v>103</v>
      </c>
      <c r="D1068" s="151">
        <v>2050</v>
      </c>
      <c r="E1068" s="151">
        <v>202760</v>
      </c>
      <c r="F1068" s="151">
        <v>2</v>
      </c>
      <c r="G1068" s="151">
        <v>145</v>
      </c>
      <c r="H1068" s="151">
        <v>2000</v>
      </c>
      <c r="I1068" s="151">
        <v>290000</v>
      </c>
      <c r="J1068" s="151">
        <v>39</v>
      </c>
      <c r="K1068" s="151">
        <v>171</v>
      </c>
      <c r="L1068" s="151">
        <v>2100</v>
      </c>
      <c r="M1068" s="151">
        <v>372314</v>
      </c>
      <c r="N1068" s="151">
        <v>36</v>
      </c>
      <c r="O1068" s="151">
        <v>202</v>
      </c>
      <c r="P1068" s="151">
        <v>2075</v>
      </c>
      <c r="Q1068" s="151">
        <v>435211</v>
      </c>
      <c r="R1068" s="151">
        <v>21</v>
      </c>
      <c r="S1068" s="151">
        <v>232</v>
      </c>
      <c r="T1068" s="151">
        <v>2125</v>
      </c>
      <c r="U1068" s="151">
        <v>485476</v>
      </c>
      <c r="V1068" s="151">
        <v>44</v>
      </c>
      <c r="W1068" s="151">
        <v>264</v>
      </c>
      <c r="X1068" s="151">
        <v>1846</v>
      </c>
      <c r="Y1068" s="151">
        <v>506047</v>
      </c>
      <c r="Z1068" s="151">
        <v>14</v>
      </c>
      <c r="AA1068" s="151">
        <v>307</v>
      </c>
      <c r="AB1068" s="151">
        <v>1883</v>
      </c>
      <c r="AC1068" s="151">
        <v>571407</v>
      </c>
      <c r="AD1068" s="151">
        <v>7</v>
      </c>
      <c r="AE1068" s="151">
        <v>346</v>
      </c>
      <c r="AF1068" s="151">
        <v>1760</v>
      </c>
      <c r="AG1068" s="151">
        <v>600514</v>
      </c>
      <c r="AH1068" s="151"/>
      <c r="AI1068" s="151"/>
      <c r="AJ1068" s="151"/>
      <c r="AK1068" s="151"/>
      <c r="AL1068" s="6">
        <v>1</v>
      </c>
      <c r="AM1068" s="6">
        <v>442</v>
      </c>
      <c r="AN1068" s="6">
        <v>1900</v>
      </c>
      <c r="AO1068" s="6">
        <v>839800</v>
      </c>
    </row>
    <row r="1069" spans="1:41" x14ac:dyDescent="0.2">
      <c r="A1069" s="83"/>
      <c r="B1069" s="151"/>
      <c r="C1069" s="151"/>
      <c r="D1069" s="151"/>
      <c r="E1069" s="151"/>
      <c r="F1069" s="151"/>
      <c r="G1069" s="151"/>
      <c r="H1069" s="151"/>
      <c r="I1069" s="151"/>
      <c r="J1069" s="151"/>
      <c r="K1069" s="151"/>
      <c r="L1069" s="151"/>
      <c r="M1069" s="151"/>
      <c r="N1069" s="151"/>
      <c r="O1069" s="151"/>
      <c r="P1069" s="151"/>
      <c r="Q1069" s="151"/>
      <c r="R1069" s="151"/>
      <c r="S1069" s="151"/>
      <c r="T1069" s="151"/>
      <c r="U1069" s="151"/>
      <c r="V1069" s="151"/>
      <c r="W1069" s="151"/>
      <c r="X1069" s="151"/>
      <c r="Y1069" s="151"/>
      <c r="Z1069" s="151"/>
      <c r="AA1069" s="151"/>
      <c r="AB1069" s="151"/>
      <c r="AC1069" s="151"/>
      <c r="AD1069" s="151"/>
      <c r="AE1069" s="151"/>
      <c r="AF1069" s="151"/>
      <c r="AG1069" s="151"/>
      <c r="AH1069" s="151"/>
      <c r="AI1069" s="151"/>
      <c r="AJ1069" s="151"/>
      <c r="AK1069" s="151"/>
      <c r="AL1069" s="151"/>
      <c r="AM1069" s="151"/>
      <c r="AN1069" s="151"/>
      <c r="AO1069" s="151"/>
    </row>
    <row r="1070" spans="1:41" x14ac:dyDescent="0.2">
      <c r="A1070" s="83">
        <v>37957</v>
      </c>
      <c r="B1070" s="151">
        <v>20</v>
      </c>
      <c r="C1070" s="151">
        <v>112</v>
      </c>
      <c r="D1070" s="151">
        <v>2167</v>
      </c>
      <c r="E1070" s="151">
        <v>241280</v>
      </c>
      <c r="F1070" s="151">
        <v>12</v>
      </c>
      <c r="G1070" s="151">
        <v>135</v>
      </c>
      <c r="H1070" s="151">
        <v>2000</v>
      </c>
      <c r="I1070" s="151">
        <v>272017</v>
      </c>
      <c r="J1070" s="151">
        <v>41</v>
      </c>
      <c r="K1070" s="151">
        <v>161</v>
      </c>
      <c r="L1070" s="151">
        <v>2175</v>
      </c>
      <c r="M1070" s="151">
        <v>350393</v>
      </c>
      <c r="N1070" s="151">
        <v>11</v>
      </c>
      <c r="O1070" s="151">
        <v>212</v>
      </c>
      <c r="P1070" s="151">
        <v>2150</v>
      </c>
      <c r="Q1070" s="151">
        <v>455018</v>
      </c>
      <c r="R1070" s="151">
        <v>29</v>
      </c>
      <c r="S1070" s="151">
        <v>199</v>
      </c>
      <c r="T1070" s="151">
        <v>2050</v>
      </c>
      <c r="U1070" s="151">
        <v>412628</v>
      </c>
      <c r="V1070" s="151">
        <v>25</v>
      </c>
      <c r="W1070" s="151">
        <v>232</v>
      </c>
      <c r="X1070" s="151">
        <v>2083</v>
      </c>
      <c r="Y1070" s="151">
        <v>509452</v>
      </c>
      <c r="Z1070" s="151">
        <v>21</v>
      </c>
      <c r="AA1070" s="151">
        <v>271</v>
      </c>
      <c r="AB1070" s="151">
        <v>2033</v>
      </c>
      <c r="AC1070" s="151">
        <v>532405</v>
      </c>
      <c r="AD1070" s="151">
        <v>33</v>
      </c>
      <c r="AE1070" s="151">
        <v>303</v>
      </c>
      <c r="AF1070" s="151">
        <v>1888</v>
      </c>
      <c r="AG1070" s="151">
        <v>583782</v>
      </c>
      <c r="AH1070" s="151">
        <v>4</v>
      </c>
      <c r="AI1070" s="151">
        <v>374</v>
      </c>
      <c r="AJ1070" s="151">
        <v>1860</v>
      </c>
      <c r="AK1070" s="151">
        <v>695640</v>
      </c>
      <c r="AL1070" s="151"/>
      <c r="AM1070" s="151"/>
      <c r="AN1070" s="151"/>
      <c r="AO1070" s="151"/>
    </row>
    <row r="1071" spans="1:41" x14ac:dyDescent="0.2">
      <c r="A1071" s="156">
        <v>37959</v>
      </c>
      <c r="B1071" s="154">
        <v>1</v>
      </c>
      <c r="C1071" s="154">
        <v>106</v>
      </c>
      <c r="D1071" s="154">
        <v>1900</v>
      </c>
      <c r="E1071" s="154">
        <v>201400</v>
      </c>
      <c r="F1071" s="154">
        <v>26</v>
      </c>
      <c r="G1071" s="154">
        <v>146</v>
      </c>
      <c r="H1071" s="154">
        <v>2133</v>
      </c>
      <c r="I1071" s="154">
        <v>309127</v>
      </c>
      <c r="J1071" s="154">
        <v>61</v>
      </c>
      <c r="K1071" s="154">
        <v>170</v>
      </c>
      <c r="L1071" s="154">
        <v>2200</v>
      </c>
      <c r="M1071" s="154">
        <v>385604</v>
      </c>
      <c r="N1071" s="154">
        <v>18</v>
      </c>
      <c r="O1071" s="154">
        <v>202</v>
      </c>
      <c r="P1071" s="154">
        <v>2070</v>
      </c>
      <c r="Q1071" s="154">
        <v>414632</v>
      </c>
      <c r="R1071" s="154">
        <v>122</v>
      </c>
      <c r="S1071" s="154">
        <v>243</v>
      </c>
      <c r="T1071" s="154">
        <v>2150</v>
      </c>
      <c r="U1071" s="154">
        <v>487333</v>
      </c>
      <c r="V1071" s="154">
        <v>96</v>
      </c>
      <c r="W1071" s="154">
        <v>268</v>
      </c>
      <c r="X1071" s="154">
        <v>2023</v>
      </c>
      <c r="Y1071" s="154">
        <v>547080</v>
      </c>
      <c r="Z1071" s="154">
        <v>75</v>
      </c>
      <c r="AA1071" s="154">
        <v>304</v>
      </c>
      <c r="AB1071" s="154">
        <v>1966</v>
      </c>
      <c r="AC1071" s="154">
        <v>593409</v>
      </c>
      <c r="AD1071" s="154">
        <v>1</v>
      </c>
      <c r="AE1071" s="154">
        <v>330</v>
      </c>
      <c r="AF1071" s="154">
        <v>1900</v>
      </c>
      <c r="AG1071" s="154">
        <v>627000</v>
      </c>
      <c r="AH1071" s="154"/>
      <c r="AI1071" s="154"/>
      <c r="AJ1071" s="154"/>
      <c r="AK1071" s="154"/>
      <c r="AL1071" s="154"/>
      <c r="AM1071" s="154"/>
      <c r="AN1071" s="154"/>
      <c r="AO1071" s="154"/>
    </row>
    <row r="1072" spans="1:41" x14ac:dyDescent="0.2">
      <c r="A1072" s="83">
        <v>37960</v>
      </c>
      <c r="B1072" s="151">
        <v>10</v>
      </c>
      <c r="C1072" s="151">
        <v>100</v>
      </c>
      <c r="D1072" s="151">
        <v>2200</v>
      </c>
      <c r="E1072" s="151">
        <v>219120</v>
      </c>
      <c r="F1072" s="151">
        <v>4</v>
      </c>
      <c r="G1072" s="151">
        <v>134</v>
      </c>
      <c r="H1072" s="151">
        <v>2100</v>
      </c>
      <c r="I1072" s="151">
        <v>281400</v>
      </c>
      <c r="J1072" s="151">
        <v>29</v>
      </c>
      <c r="K1072" s="151">
        <v>171</v>
      </c>
      <c r="L1072" s="151">
        <v>2050</v>
      </c>
      <c r="M1072" s="151">
        <v>372421</v>
      </c>
      <c r="N1072" s="151">
        <v>23</v>
      </c>
      <c r="O1072" s="151">
        <v>191</v>
      </c>
      <c r="P1072" s="151">
        <v>1950</v>
      </c>
      <c r="Q1072" s="151">
        <v>383030</v>
      </c>
      <c r="R1072" s="151">
        <v>21</v>
      </c>
      <c r="S1072" s="151">
        <v>233</v>
      </c>
      <c r="T1072" s="151">
        <v>1850</v>
      </c>
      <c r="U1072" s="151">
        <v>436214</v>
      </c>
      <c r="V1072" s="151">
        <v>2</v>
      </c>
      <c r="W1072" s="151">
        <v>265</v>
      </c>
      <c r="X1072" s="151">
        <v>1900</v>
      </c>
      <c r="Y1072" s="151">
        <v>535500</v>
      </c>
      <c r="Z1072" s="151">
        <v>23</v>
      </c>
      <c r="AA1072" s="151">
        <v>308</v>
      </c>
      <c r="AB1072" s="151">
        <v>1867</v>
      </c>
      <c r="AC1072" s="151">
        <v>598057</v>
      </c>
      <c r="AD1072" s="151">
        <v>1</v>
      </c>
      <c r="AE1072" s="151">
        <v>326</v>
      </c>
      <c r="AF1072" s="151">
        <v>1840</v>
      </c>
      <c r="AG1072" s="151">
        <v>599840</v>
      </c>
      <c r="AH1072" s="151"/>
      <c r="AI1072" s="151"/>
      <c r="AJ1072" s="151"/>
      <c r="AK1072" s="151"/>
      <c r="AL1072" s="151"/>
      <c r="AM1072" s="151"/>
      <c r="AN1072" s="151"/>
      <c r="AO1072" s="151"/>
    </row>
    <row r="1073" spans="1:41" x14ac:dyDescent="0.2">
      <c r="A1073" s="83">
        <v>37964</v>
      </c>
      <c r="B1073" s="151">
        <v>17</v>
      </c>
      <c r="C1073" s="151">
        <v>122</v>
      </c>
      <c r="D1073" s="151">
        <v>2000</v>
      </c>
      <c r="E1073" s="151">
        <v>244000</v>
      </c>
      <c r="F1073" s="151">
        <v>7</v>
      </c>
      <c r="G1073" s="151">
        <v>140</v>
      </c>
      <c r="H1073" s="151">
        <v>1975</v>
      </c>
      <c r="I1073" s="151">
        <v>298486</v>
      </c>
      <c r="J1073" s="151">
        <v>46</v>
      </c>
      <c r="K1073" s="151">
        <v>158</v>
      </c>
      <c r="L1073" s="151">
        <v>2062</v>
      </c>
      <c r="M1073" s="151">
        <v>329830</v>
      </c>
      <c r="N1073" s="151">
        <v>29</v>
      </c>
      <c r="O1073" s="151">
        <v>199</v>
      </c>
      <c r="P1073" s="151">
        <v>2083</v>
      </c>
      <c r="Q1073" s="151">
        <v>408655</v>
      </c>
      <c r="R1073" s="151">
        <v>42</v>
      </c>
      <c r="S1073" s="151">
        <v>248</v>
      </c>
      <c r="T1073" s="151">
        <v>1800</v>
      </c>
      <c r="U1073" s="151">
        <v>470679</v>
      </c>
      <c r="V1073" s="151">
        <v>23</v>
      </c>
      <c r="W1073" s="151">
        <v>264</v>
      </c>
      <c r="X1073" s="151">
        <v>1885</v>
      </c>
      <c r="Y1073" s="151">
        <v>493358</v>
      </c>
      <c r="Z1073" s="151">
        <v>32</v>
      </c>
      <c r="AA1073" s="151">
        <v>295</v>
      </c>
      <c r="AB1073" s="151">
        <v>1910</v>
      </c>
      <c r="AC1073" s="151">
        <v>566486</v>
      </c>
      <c r="AD1073" s="151">
        <v>23</v>
      </c>
      <c r="AE1073" s="151">
        <v>326</v>
      </c>
      <c r="AF1073" s="151">
        <v>1810</v>
      </c>
      <c r="AG1073" s="151">
        <v>616548</v>
      </c>
      <c r="AH1073" s="151"/>
      <c r="AI1073" s="151"/>
      <c r="AJ1073" s="151"/>
      <c r="AK1073" s="151"/>
      <c r="AL1073" s="151"/>
      <c r="AM1073" s="151"/>
      <c r="AN1073" s="151"/>
      <c r="AO1073" s="151"/>
    </row>
    <row r="1074" spans="1:41" x14ac:dyDescent="0.2">
      <c r="A1074" s="156">
        <v>37966</v>
      </c>
      <c r="B1074" s="154"/>
      <c r="C1074" s="154"/>
      <c r="D1074" s="154"/>
      <c r="E1074" s="154"/>
      <c r="F1074" s="154"/>
      <c r="G1074" s="154"/>
      <c r="H1074" s="154"/>
      <c r="I1074" s="154"/>
      <c r="J1074" s="154"/>
      <c r="K1074" s="154"/>
      <c r="L1074" s="154"/>
      <c r="M1074" s="154"/>
      <c r="N1074" s="154"/>
      <c r="O1074" s="154"/>
      <c r="P1074" s="154"/>
      <c r="Q1074" s="154"/>
      <c r="R1074" s="154"/>
      <c r="S1074" s="154"/>
      <c r="T1074" s="154"/>
      <c r="U1074" s="154"/>
      <c r="V1074" s="154"/>
      <c r="W1074" s="154"/>
      <c r="X1074" s="154"/>
      <c r="Y1074" s="154"/>
      <c r="Z1074" s="154"/>
      <c r="AA1074" s="154"/>
      <c r="AB1074" s="154"/>
      <c r="AC1074" s="154"/>
      <c r="AD1074" s="154"/>
      <c r="AE1074" s="154"/>
      <c r="AF1074" s="154"/>
      <c r="AG1074" s="154"/>
      <c r="AH1074" s="154"/>
      <c r="AI1074" s="154"/>
      <c r="AJ1074" s="154"/>
      <c r="AK1074" s="154"/>
      <c r="AL1074" s="154"/>
      <c r="AM1074" s="154"/>
      <c r="AN1074" s="154"/>
      <c r="AO1074" s="154"/>
    </row>
    <row r="1075" spans="1:41" x14ac:dyDescent="0.2">
      <c r="A1075" s="83">
        <v>37967</v>
      </c>
      <c r="B1075" s="151">
        <v>17</v>
      </c>
      <c r="C1075" s="151">
        <v>122</v>
      </c>
      <c r="D1075" s="151">
        <v>2233</v>
      </c>
      <c r="E1075" s="151">
        <v>286294</v>
      </c>
      <c r="F1075" s="151"/>
      <c r="G1075" s="151"/>
      <c r="H1075" s="151"/>
      <c r="I1075" s="151"/>
      <c r="J1075" s="151">
        <v>29</v>
      </c>
      <c r="K1075" s="151">
        <v>158</v>
      </c>
      <c r="L1075" s="151">
        <v>2300</v>
      </c>
      <c r="M1075" s="151">
        <v>368893</v>
      </c>
      <c r="N1075" s="151">
        <v>52</v>
      </c>
      <c r="O1075" s="151">
        <v>199</v>
      </c>
      <c r="P1075" s="151">
        <v>2017</v>
      </c>
      <c r="Q1075" s="151">
        <v>409317</v>
      </c>
      <c r="R1075" s="151">
        <v>45</v>
      </c>
      <c r="S1075" s="151">
        <v>248</v>
      </c>
      <c r="T1075" s="151">
        <v>1963</v>
      </c>
      <c r="U1075" s="151">
        <v>488300</v>
      </c>
      <c r="V1075" s="151">
        <v>12</v>
      </c>
      <c r="W1075" s="151">
        <v>276</v>
      </c>
      <c r="X1075" s="151">
        <v>1840</v>
      </c>
      <c r="Y1075" s="151">
        <v>508760</v>
      </c>
      <c r="Z1075" s="151">
        <v>15</v>
      </c>
      <c r="AA1075" s="151">
        <v>282</v>
      </c>
      <c r="AB1075" s="151">
        <v>1870</v>
      </c>
      <c r="AC1075" s="151">
        <v>524283</v>
      </c>
      <c r="AD1075" s="151">
        <v>16</v>
      </c>
      <c r="AE1075" s="151">
        <v>339</v>
      </c>
      <c r="AF1075" s="151">
        <v>2000</v>
      </c>
      <c r="AG1075" s="151">
        <v>678000</v>
      </c>
      <c r="AH1075" s="151">
        <v>4</v>
      </c>
      <c r="AI1075" s="151">
        <v>364</v>
      </c>
      <c r="AJ1075" s="151">
        <v>1780</v>
      </c>
      <c r="AK1075" s="151">
        <v>647920</v>
      </c>
      <c r="AL1075" s="151"/>
      <c r="AM1075" s="151"/>
      <c r="AN1075" s="151"/>
      <c r="AO1075" s="151"/>
    </row>
    <row r="1076" spans="1:41" x14ac:dyDescent="0.2">
      <c r="A1076" s="83">
        <v>37971</v>
      </c>
      <c r="B1076" s="151">
        <v>8</v>
      </c>
      <c r="C1076" s="151">
        <v>122</v>
      </c>
      <c r="D1076" s="151">
        <v>2350</v>
      </c>
      <c r="E1076" s="151">
        <v>284525</v>
      </c>
      <c r="F1076" s="151">
        <v>13</v>
      </c>
      <c r="G1076" s="151">
        <v>147</v>
      </c>
      <c r="H1076" s="151">
        <v>2250</v>
      </c>
      <c r="I1076" s="151">
        <v>340300</v>
      </c>
      <c r="J1076" s="151">
        <v>15</v>
      </c>
      <c r="K1076" s="151">
        <v>177</v>
      </c>
      <c r="L1076" s="151">
        <v>2200</v>
      </c>
      <c r="M1076" s="151">
        <v>399480</v>
      </c>
      <c r="N1076" s="151">
        <v>60</v>
      </c>
      <c r="O1076" s="151">
        <v>204</v>
      </c>
      <c r="P1076" s="151">
        <v>2075</v>
      </c>
      <c r="Q1076" s="151">
        <v>428650</v>
      </c>
      <c r="R1076" s="151">
        <v>12</v>
      </c>
      <c r="S1076" s="151">
        <v>227</v>
      </c>
      <c r="T1076" s="151">
        <v>1950</v>
      </c>
      <c r="U1076" s="151">
        <v>441958</v>
      </c>
      <c r="V1076" s="151">
        <v>8</v>
      </c>
      <c r="W1076" s="151">
        <v>271</v>
      </c>
      <c r="X1076" s="151">
        <v>1917</v>
      </c>
      <c r="Y1076" s="151">
        <v>526475</v>
      </c>
      <c r="Z1076" s="151">
        <v>43</v>
      </c>
      <c r="AA1076" s="151">
        <v>294</v>
      </c>
      <c r="AB1076" s="151">
        <v>1900</v>
      </c>
      <c r="AC1076" s="151">
        <v>571256</v>
      </c>
      <c r="AD1076" s="151">
        <v>16</v>
      </c>
      <c r="AE1076" s="151">
        <v>346</v>
      </c>
      <c r="AF1076" s="151">
        <v>1960</v>
      </c>
      <c r="AG1076" s="151">
        <v>671115</v>
      </c>
      <c r="AH1076" s="151"/>
      <c r="AI1076" s="151"/>
      <c r="AJ1076" s="151"/>
      <c r="AK1076" s="151"/>
      <c r="AL1076" s="151"/>
      <c r="AM1076" s="151"/>
      <c r="AN1076" s="151"/>
      <c r="AO1076" s="151"/>
    </row>
    <row r="1077" spans="1:41" x14ac:dyDescent="0.2">
      <c r="A1077" s="156">
        <v>37973</v>
      </c>
      <c r="B1077" s="154"/>
      <c r="C1077" s="154"/>
      <c r="D1077" s="154"/>
      <c r="E1077" s="154"/>
      <c r="F1077" s="154"/>
      <c r="G1077" s="154"/>
      <c r="H1077" s="154"/>
      <c r="I1077" s="154"/>
      <c r="J1077" s="154"/>
      <c r="K1077" s="154"/>
      <c r="L1077" s="154"/>
      <c r="M1077" s="154"/>
      <c r="N1077" s="154"/>
      <c r="O1077" s="154"/>
      <c r="P1077" s="154"/>
      <c r="Q1077" s="154"/>
      <c r="R1077" s="154"/>
      <c r="S1077" s="154"/>
      <c r="T1077" s="154"/>
      <c r="U1077" s="154"/>
      <c r="V1077" s="154"/>
      <c r="W1077" s="154"/>
      <c r="X1077" s="154"/>
      <c r="Y1077" s="154"/>
      <c r="Z1077" s="154"/>
      <c r="AA1077" s="154"/>
      <c r="AB1077" s="154"/>
      <c r="AC1077" s="154"/>
      <c r="AD1077" s="154"/>
      <c r="AE1077" s="154"/>
      <c r="AF1077" s="154"/>
      <c r="AG1077" s="154"/>
      <c r="AH1077" s="154"/>
      <c r="AI1077" s="154"/>
      <c r="AJ1077" s="154"/>
      <c r="AK1077" s="154"/>
      <c r="AL1077" s="154"/>
      <c r="AM1077" s="154"/>
      <c r="AN1077" s="154"/>
      <c r="AO1077" s="154"/>
    </row>
    <row r="1078" spans="1:41" x14ac:dyDescent="0.2">
      <c r="A1078" s="156">
        <v>37974</v>
      </c>
      <c r="B1078" s="151"/>
      <c r="C1078" s="151"/>
      <c r="D1078" s="151"/>
      <c r="E1078" s="151"/>
      <c r="F1078" s="151"/>
      <c r="G1078" s="151"/>
      <c r="H1078" s="151"/>
      <c r="I1078" s="151"/>
      <c r="J1078" s="151"/>
      <c r="K1078" s="151"/>
      <c r="L1078" s="151"/>
      <c r="M1078" s="151"/>
      <c r="N1078" s="151"/>
      <c r="O1078" s="151"/>
      <c r="P1078" s="151"/>
      <c r="Q1078" s="151"/>
      <c r="R1078" s="151"/>
      <c r="S1078" s="151"/>
      <c r="T1078" s="151"/>
      <c r="U1078" s="151"/>
      <c r="V1078" s="151"/>
      <c r="W1078" s="151"/>
      <c r="X1078" s="151"/>
      <c r="Y1078" s="151"/>
      <c r="Z1078" s="151"/>
      <c r="AA1078" s="151"/>
      <c r="AB1078" s="151"/>
      <c r="AC1078" s="151"/>
      <c r="AD1078" s="151"/>
      <c r="AE1078" s="151"/>
      <c r="AF1078" s="151"/>
      <c r="AG1078" s="151"/>
      <c r="AH1078" s="151"/>
      <c r="AI1078" s="151"/>
      <c r="AJ1078" s="151"/>
      <c r="AK1078" s="151"/>
      <c r="AL1078" s="151"/>
      <c r="AM1078" s="151"/>
      <c r="AN1078" s="151"/>
      <c r="AO1078" s="151"/>
    </row>
    <row r="1079" spans="1:41" x14ac:dyDescent="0.2">
      <c r="A1079" s="156">
        <v>37978</v>
      </c>
      <c r="B1079" s="151"/>
      <c r="C1079" s="151"/>
      <c r="D1079" s="151"/>
      <c r="E1079" s="151"/>
      <c r="F1079" s="151"/>
      <c r="G1079" s="151"/>
      <c r="H1079" s="151"/>
      <c r="I1079" s="151"/>
      <c r="J1079" s="151"/>
      <c r="K1079" s="151"/>
      <c r="L1079" s="151"/>
      <c r="M1079" s="151"/>
      <c r="N1079" s="151"/>
      <c r="O1079" s="151"/>
      <c r="P1079" s="151"/>
      <c r="Q1079" s="151"/>
      <c r="R1079" s="151"/>
      <c r="S1079" s="151"/>
      <c r="T1079" s="151"/>
      <c r="U1079" s="151"/>
      <c r="V1079" s="151"/>
      <c r="W1079" s="151"/>
      <c r="X1079" s="151"/>
      <c r="Y1079" s="151"/>
      <c r="Z1079" s="151"/>
      <c r="AA1079" s="151"/>
      <c r="AB1079" s="151"/>
      <c r="AC1079" s="151"/>
      <c r="AD1079" s="151"/>
      <c r="AE1079" s="151"/>
      <c r="AF1079" s="151"/>
      <c r="AG1079" s="151"/>
      <c r="AH1079" s="151"/>
      <c r="AI1079" s="151"/>
      <c r="AJ1079" s="151"/>
      <c r="AK1079" s="151"/>
      <c r="AL1079" s="151"/>
      <c r="AM1079" s="151"/>
      <c r="AN1079" s="151"/>
      <c r="AO1079" s="151"/>
    </row>
    <row r="1080" spans="1:41" x14ac:dyDescent="0.2">
      <c r="A1080" s="156">
        <v>37980</v>
      </c>
      <c r="B1080" s="154"/>
      <c r="C1080" s="154"/>
      <c r="D1080" s="154"/>
      <c r="E1080" s="154"/>
      <c r="F1080" s="154"/>
      <c r="G1080" s="154"/>
      <c r="H1080" s="154"/>
      <c r="I1080" s="154"/>
      <c r="J1080" s="154"/>
      <c r="K1080" s="154"/>
      <c r="L1080" s="154"/>
      <c r="M1080" s="154"/>
      <c r="N1080" s="154"/>
      <c r="O1080" s="154"/>
      <c r="P1080" s="154"/>
      <c r="Q1080" s="154"/>
      <c r="R1080" s="154"/>
      <c r="S1080" s="154"/>
      <c r="T1080" s="154"/>
      <c r="U1080" s="154"/>
      <c r="V1080" s="154"/>
      <c r="W1080" s="154"/>
      <c r="X1080" s="154"/>
      <c r="Y1080" s="154"/>
      <c r="Z1080" s="154"/>
      <c r="AA1080" s="154"/>
      <c r="AB1080" s="154"/>
      <c r="AC1080" s="154"/>
      <c r="AD1080" s="154"/>
      <c r="AE1080" s="154"/>
      <c r="AF1080" s="154"/>
      <c r="AG1080" s="154"/>
      <c r="AH1080" s="154"/>
      <c r="AI1080" s="154"/>
      <c r="AJ1080" s="154"/>
      <c r="AK1080" s="154"/>
      <c r="AL1080" s="154"/>
      <c r="AM1080" s="154"/>
      <c r="AN1080" s="154"/>
      <c r="AO1080" s="154"/>
    </row>
    <row r="1081" spans="1:41" x14ac:dyDescent="0.2">
      <c r="A1081" s="156">
        <v>37981</v>
      </c>
      <c r="B1081" s="151"/>
      <c r="C1081" s="151"/>
      <c r="D1081" s="151"/>
      <c r="E1081" s="151"/>
      <c r="F1081" s="151"/>
      <c r="G1081" s="151"/>
      <c r="H1081" s="151"/>
      <c r="I1081" s="151"/>
      <c r="J1081" s="151"/>
      <c r="K1081" s="151"/>
      <c r="L1081" s="151"/>
      <c r="M1081" s="151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1"/>
      <c r="AA1081" s="151"/>
      <c r="AB1081" s="151"/>
      <c r="AC1081" s="151"/>
      <c r="AD1081" s="151"/>
      <c r="AE1081" s="151"/>
      <c r="AF1081" s="151"/>
      <c r="AG1081" s="151"/>
      <c r="AH1081" s="151"/>
      <c r="AI1081" s="151"/>
      <c r="AJ1081" s="151"/>
      <c r="AK1081" s="151"/>
      <c r="AL1081" s="151"/>
      <c r="AM1081" s="151"/>
      <c r="AN1081" s="151"/>
      <c r="AO1081" s="151"/>
    </row>
    <row r="1082" spans="1:41" x14ac:dyDescent="0.2">
      <c r="A1082" s="156">
        <v>37985</v>
      </c>
      <c r="B1082" s="151"/>
      <c r="C1082" s="151"/>
      <c r="D1082" s="151"/>
      <c r="E1082" s="151"/>
      <c r="F1082" s="151"/>
      <c r="G1082" s="151"/>
      <c r="H1082" s="151"/>
      <c r="I1082" s="151"/>
      <c r="J1082" s="151"/>
      <c r="K1082" s="151"/>
      <c r="L1082" s="151"/>
      <c r="M1082" s="151"/>
      <c r="N1082" s="151"/>
      <c r="O1082" s="151"/>
      <c r="P1082" s="151"/>
      <c r="Q1082" s="151"/>
      <c r="R1082" s="151"/>
      <c r="S1082" s="151"/>
      <c r="T1082" s="151"/>
      <c r="U1082" s="151"/>
      <c r="V1082" s="151"/>
      <c r="W1082" s="151"/>
      <c r="X1082" s="151"/>
      <c r="Y1082" s="151"/>
      <c r="Z1082" s="151"/>
      <c r="AA1082" s="151"/>
      <c r="AB1082" s="151"/>
      <c r="AC1082" s="151"/>
      <c r="AD1082" s="151"/>
      <c r="AE1082" s="151"/>
      <c r="AF1082" s="151"/>
      <c r="AG1082" s="151"/>
      <c r="AH1082" s="151"/>
      <c r="AI1082" s="151"/>
      <c r="AJ1082" s="151"/>
      <c r="AK1082" s="151"/>
      <c r="AL1082" s="151"/>
      <c r="AM1082" s="151"/>
      <c r="AN1082" s="151"/>
      <c r="AO1082" s="151"/>
    </row>
    <row r="1083" spans="1:41" x14ac:dyDescent="0.2">
      <c r="A1083" s="156"/>
      <c r="B1083" s="151"/>
      <c r="C1083" s="151"/>
      <c r="D1083" s="151"/>
      <c r="E1083" s="151"/>
      <c r="F1083" s="151"/>
      <c r="G1083" s="151"/>
      <c r="H1083" s="151"/>
      <c r="I1083" s="151"/>
      <c r="J1083" s="151"/>
      <c r="K1083" s="151"/>
      <c r="L1083" s="151"/>
      <c r="M1083" s="151"/>
      <c r="N1083" s="151"/>
      <c r="O1083" s="151"/>
      <c r="P1083" s="151"/>
      <c r="Q1083" s="151"/>
      <c r="R1083" s="151"/>
      <c r="S1083" s="151"/>
      <c r="T1083" s="151"/>
      <c r="U1083" s="151"/>
      <c r="V1083" s="151"/>
      <c r="W1083" s="151"/>
      <c r="X1083" s="151"/>
      <c r="Y1083" s="151"/>
      <c r="Z1083" s="151"/>
      <c r="AA1083" s="151"/>
      <c r="AB1083" s="151"/>
      <c r="AC1083" s="151"/>
      <c r="AD1083" s="151"/>
      <c r="AE1083" s="151"/>
      <c r="AF1083" s="151"/>
      <c r="AG1083" s="151"/>
      <c r="AH1083" s="151"/>
      <c r="AI1083" s="151"/>
      <c r="AJ1083" s="151"/>
      <c r="AK1083" s="151"/>
      <c r="AL1083" s="151"/>
      <c r="AM1083" s="151"/>
      <c r="AN1083" s="151"/>
      <c r="AO1083" s="151"/>
    </row>
    <row r="1084" spans="1:41" x14ac:dyDescent="0.2">
      <c r="A1084" s="156">
        <v>37987</v>
      </c>
      <c r="B1084" s="154"/>
      <c r="C1084" s="154"/>
      <c r="D1084" s="154"/>
      <c r="E1084" s="154"/>
      <c r="F1084" s="154"/>
      <c r="G1084" s="154"/>
      <c r="H1084" s="154"/>
      <c r="I1084" s="154"/>
      <c r="J1084" s="154"/>
      <c r="K1084" s="154"/>
      <c r="L1084" s="154"/>
      <c r="M1084" s="154"/>
      <c r="N1084" s="154"/>
      <c r="O1084" s="154"/>
      <c r="P1084" s="154"/>
      <c r="Q1084" s="154"/>
      <c r="R1084" s="154"/>
      <c r="S1084" s="154"/>
      <c r="T1084" s="154"/>
      <c r="U1084" s="154"/>
      <c r="V1084" s="154"/>
      <c r="W1084" s="154"/>
      <c r="X1084" s="154"/>
      <c r="Y1084" s="154"/>
      <c r="Z1084" s="154"/>
      <c r="AA1084" s="154"/>
      <c r="AB1084" s="154"/>
      <c r="AC1084" s="154"/>
      <c r="AD1084" s="154"/>
      <c r="AE1084" s="154"/>
      <c r="AF1084" s="154"/>
      <c r="AG1084" s="154"/>
      <c r="AH1084" s="154"/>
      <c r="AI1084" s="154"/>
      <c r="AJ1084" s="154"/>
      <c r="AK1084" s="154"/>
      <c r="AL1084" s="154"/>
      <c r="AM1084" s="154"/>
      <c r="AN1084" s="154"/>
      <c r="AO1084" s="154"/>
    </row>
    <row r="1085" spans="1:41" x14ac:dyDescent="0.2">
      <c r="A1085" s="156">
        <v>37988</v>
      </c>
      <c r="B1085" s="154"/>
      <c r="C1085" s="154"/>
      <c r="D1085" s="154"/>
      <c r="E1085" s="154"/>
      <c r="F1085" s="154"/>
      <c r="G1085" s="154"/>
      <c r="H1085" s="154"/>
      <c r="I1085" s="154"/>
      <c r="J1085" s="154"/>
      <c r="K1085" s="154"/>
      <c r="L1085" s="154"/>
      <c r="M1085" s="154"/>
      <c r="N1085" s="154"/>
      <c r="O1085" s="154"/>
      <c r="P1085" s="154"/>
      <c r="Q1085" s="154"/>
      <c r="R1085" s="154"/>
      <c r="S1085" s="154"/>
      <c r="T1085" s="154"/>
      <c r="U1085" s="154"/>
      <c r="V1085" s="154"/>
      <c r="W1085" s="154"/>
      <c r="X1085" s="154"/>
      <c r="Y1085" s="154"/>
      <c r="Z1085" s="154"/>
      <c r="AA1085" s="154"/>
      <c r="AB1085" s="154"/>
      <c r="AC1085" s="154"/>
      <c r="AD1085" s="154"/>
      <c r="AE1085" s="154"/>
      <c r="AF1085" s="154"/>
      <c r="AG1085" s="154"/>
      <c r="AH1085" s="154"/>
      <c r="AI1085" s="154"/>
      <c r="AJ1085" s="154"/>
      <c r="AK1085" s="154"/>
      <c r="AL1085" s="154"/>
      <c r="AM1085" s="154"/>
      <c r="AN1085" s="154"/>
      <c r="AO1085" s="154"/>
    </row>
    <row r="1086" spans="1:41" x14ac:dyDescent="0.2">
      <c r="A1086" s="156">
        <v>37992</v>
      </c>
      <c r="B1086" s="154"/>
      <c r="C1086" s="154"/>
      <c r="D1086" s="154"/>
      <c r="E1086" s="154"/>
      <c r="F1086" s="154"/>
      <c r="G1086" s="154"/>
      <c r="H1086" s="154"/>
      <c r="I1086" s="154"/>
      <c r="J1086" s="154"/>
      <c r="K1086" s="154"/>
      <c r="L1086" s="154"/>
      <c r="M1086" s="154"/>
      <c r="N1086" s="154"/>
      <c r="O1086" s="154"/>
      <c r="P1086" s="154"/>
      <c r="Q1086" s="154"/>
      <c r="R1086" s="154"/>
      <c r="S1086" s="154"/>
      <c r="T1086" s="154"/>
      <c r="U1086" s="154"/>
      <c r="V1086" s="154"/>
      <c r="W1086" s="154"/>
      <c r="X1086" s="154"/>
      <c r="Y1086" s="154"/>
      <c r="Z1086" s="154"/>
      <c r="AA1086" s="154"/>
      <c r="AB1086" s="154"/>
      <c r="AC1086" s="154"/>
      <c r="AD1086" s="154"/>
      <c r="AE1086" s="154"/>
      <c r="AF1086" s="154"/>
      <c r="AG1086" s="154"/>
      <c r="AH1086" s="154"/>
      <c r="AI1086" s="154"/>
      <c r="AJ1086" s="154"/>
      <c r="AK1086" s="154"/>
      <c r="AL1086" s="154"/>
      <c r="AM1086" s="154"/>
      <c r="AN1086" s="154"/>
      <c r="AO1086" s="154"/>
    </row>
    <row r="1087" spans="1:41" x14ac:dyDescent="0.2">
      <c r="A1087" s="156">
        <v>37994</v>
      </c>
      <c r="B1087" s="154">
        <v>8</v>
      </c>
      <c r="C1087" s="154">
        <v>116</v>
      </c>
      <c r="D1087" s="154">
        <v>2133</v>
      </c>
      <c r="E1087" s="154">
        <v>251600</v>
      </c>
      <c r="F1087" s="154">
        <v>23</v>
      </c>
      <c r="G1087" s="154">
        <v>140</v>
      </c>
      <c r="H1087" s="154">
        <v>2590</v>
      </c>
      <c r="I1087" s="154">
        <v>367617</v>
      </c>
      <c r="J1087" s="154">
        <v>75</v>
      </c>
      <c r="K1087" s="154">
        <v>170</v>
      </c>
      <c r="L1087" s="154">
        <v>2195</v>
      </c>
      <c r="M1087" s="154">
        <v>395339</v>
      </c>
      <c r="N1087" s="154">
        <v>75</v>
      </c>
      <c r="O1087" s="154">
        <v>194</v>
      </c>
      <c r="P1087" s="154">
        <v>2072</v>
      </c>
      <c r="Q1087" s="154">
        <v>426283</v>
      </c>
      <c r="R1087" s="154">
        <v>92</v>
      </c>
      <c r="S1087" s="154">
        <v>230</v>
      </c>
      <c r="T1087" s="154">
        <v>2166</v>
      </c>
      <c r="U1087" s="154">
        <v>514028</v>
      </c>
      <c r="V1087" s="154">
        <v>55</v>
      </c>
      <c r="W1087" s="154">
        <v>262</v>
      </c>
      <c r="X1087" s="154">
        <v>2098</v>
      </c>
      <c r="Y1087" s="154">
        <v>573743</v>
      </c>
      <c r="Z1087" s="154">
        <v>73</v>
      </c>
      <c r="AA1087" s="154">
        <v>285</v>
      </c>
      <c r="AB1087" s="154">
        <v>1930</v>
      </c>
      <c r="AC1087" s="154">
        <v>558520</v>
      </c>
      <c r="AD1087" s="154">
        <v>51</v>
      </c>
      <c r="AE1087" s="154">
        <v>441</v>
      </c>
      <c r="AF1087" s="154">
        <v>2078</v>
      </c>
      <c r="AG1087" s="154">
        <v>720752</v>
      </c>
      <c r="AH1087" s="154">
        <v>10</v>
      </c>
      <c r="AI1087" s="154">
        <v>373</v>
      </c>
      <c r="AJ1087" s="154">
        <v>1870</v>
      </c>
      <c r="AK1087" s="154">
        <v>825304</v>
      </c>
      <c r="AL1087" s="154"/>
      <c r="AM1087" s="154"/>
      <c r="AN1087" s="154"/>
      <c r="AO1087" s="154"/>
    </row>
    <row r="1088" spans="1:41" x14ac:dyDescent="0.2">
      <c r="A1088" s="83">
        <v>37995</v>
      </c>
      <c r="B1088" s="151"/>
      <c r="C1088" s="151"/>
      <c r="D1088" s="151"/>
      <c r="E1088" s="151"/>
      <c r="F1088" s="151"/>
      <c r="G1088" s="151"/>
      <c r="H1088" s="151"/>
      <c r="I1088" s="151"/>
      <c r="J1088" s="151">
        <v>24</v>
      </c>
      <c r="K1088" s="151">
        <v>164</v>
      </c>
      <c r="L1088" s="151">
        <v>1900</v>
      </c>
      <c r="M1088" s="151">
        <v>361150</v>
      </c>
      <c r="N1088" s="151">
        <v>29</v>
      </c>
      <c r="O1088" s="151">
        <v>204</v>
      </c>
      <c r="P1088" s="151">
        <v>2050</v>
      </c>
      <c r="Q1088" s="151">
        <v>414890</v>
      </c>
      <c r="R1088" s="151">
        <v>26</v>
      </c>
      <c r="S1088" s="151">
        <v>227</v>
      </c>
      <c r="T1088" s="151">
        <v>2080</v>
      </c>
      <c r="U1088" s="151">
        <v>507242</v>
      </c>
      <c r="V1088" s="151">
        <v>17</v>
      </c>
      <c r="W1088" s="151">
        <v>261</v>
      </c>
      <c r="X1088" s="151">
        <v>1900</v>
      </c>
      <c r="Y1088" s="151">
        <v>475859</v>
      </c>
      <c r="Z1088" s="151"/>
      <c r="AA1088" s="151"/>
      <c r="AB1088" s="151"/>
      <c r="AC1088" s="151"/>
      <c r="AD1088" s="151">
        <v>4</v>
      </c>
      <c r="AE1088" s="151">
        <v>342</v>
      </c>
      <c r="AF1088" s="151">
        <v>1850</v>
      </c>
      <c r="AG1088" s="151">
        <v>631010</v>
      </c>
      <c r="AH1088" s="151"/>
      <c r="AI1088" s="151"/>
      <c r="AJ1088" s="151"/>
      <c r="AK1088" s="151"/>
      <c r="AL1088" s="151"/>
      <c r="AM1088" s="151"/>
      <c r="AN1088" s="151"/>
      <c r="AO1088" s="151"/>
    </row>
    <row r="1089" spans="1:41" x14ac:dyDescent="0.2">
      <c r="A1089" s="83">
        <v>37999</v>
      </c>
      <c r="B1089" s="151">
        <v>8</v>
      </c>
      <c r="C1089" s="151">
        <v>114</v>
      </c>
      <c r="D1089" s="151">
        <v>2100</v>
      </c>
      <c r="E1089" s="151">
        <v>245600</v>
      </c>
      <c r="F1089" s="151">
        <v>12</v>
      </c>
      <c r="G1089" s="151">
        <v>147</v>
      </c>
      <c r="H1089" s="151">
        <v>2125</v>
      </c>
      <c r="I1089" s="151">
        <v>310817</v>
      </c>
      <c r="J1089" s="151">
        <v>11</v>
      </c>
      <c r="K1089" s="151">
        <v>168</v>
      </c>
      <c r="L1089" s="151">
        <v>2025</v>
      </c>
      <c r="M1089" s="151">
        <v>348627</v>
      </c>
      <c r="N1089" s="151">
        <v>19</v>
      </c>
      <c r="O1089" s="151">
        <v>189</v>
      </c>
      <c r="P1089" s="151">
        <v>2033</v>
      </c>
      <c r="Q1089" s="151">
        <v>383711</v>
      </c>
      <c r="R1089" s="151">
        <v>38</v>
      </c>
      <c r="S1089" s="151">
        <v>237</v>
      </c>
      <c r="T1089" s="151">
        <v>2033</v>
      </c>
      <c r="U1089" s="151">
        <v>501358</v>
      </c>
      <c r="V1089" s="151"/>
      <c r="W1089" s="151"/>
      <c r="X1089" s="151"/>
      <c r="Y1089" s="151"/>
      <c r="Z1089" s="151">
        <v>1</v>
      </c>
      <c r="AA1089" s="151">
        <v>290</v>
      </c>
      <c r="AB1089" s="151">
        <v>1920</v>
      </c>
      <c r="AC1089" s="151">
        <v>556800</v>
      </c>
      <c r="AD1089" s="151">
        <v>14</v>
      </c>
      <c r="AE1089" s="151">
        <v>326</v>
      </c>
      <c r="AF1089" s="151">
        <v>2150</v>
      </c>
      <c r="AG1089" s="151">
        <v>701821</v>
      </c>
      <c r="AH1089" s="151">
        <v>5</v>
      </c>
      <c r="AI1089" s="151">
        <v>371</v>
      </c>
      <c r="AJ1089" s="151">
        <v>1900</v>
      </c>
      <c r="AK1089" s="151">
        <v>704520</v>
      </c>
      <c r="AL1089" s="151"/>
      <c r="AM1089" s="151"/>
      <c r="AN1089" s="151"/>
      <c r="AO1089" s="151"/>
    </row>
    <row r="1090" spans="1:41" x14ac:dyDescent="0.2">
      <c r="A1090" s="156">
        <v>38001</v>
      </c>
      <c r="B1090" s="154">
        <v>3</v>
      </c>
      <c r="C1090" s="154">
        <v>115</v>
      </c>
      <c r="D1090" s="154">
        <v>2250</v>
      </c>
      <c r="E1090" s="154">
        <v>264400</v>
      </c>
      <c r="F1090" s="154">
        <v>12</v>
      </c>
      <c r="G1090" s="154">
        <v>143</v>
      </c>
      <c r="H1090" s="154">
        <v>2250</v>
      </c>
      <c r="I1090" s="154">
        <v>317925</v>
      </c>
      <c r="J1090" s="154">
        <v>109</v>
      </c>
      <c r="K1090" s="154">
        <v>165</v>
      </c>
      <c r="L1090" s="154">
        <v>2117</v>
      </c>
      <c r="M1090" s="154">
        <v>363260</v>
      </c>
      <c r="N1090" s="154">
        <v>107</v>
      </c>
      <c r="O1090" s="154">
        <v>202</v>
      </c>
      <c r="P1090" s="154">
        <v>2086</v>
      </c>
      <c r="Q1090" s="154">
        <v>429250</v>
      </c>
      <c r="R1090" s="154">
        <v>119</v>
      </c>
      <c r="S1090" s="154">
        <v>242</v>
      </c>
      <c r="T1090" s="154">
        <v>2165</v>
      </c>
      <c r="U1090" s="154">
        <v>537581</v>
      </c>
      <c r="V1090" s="154">
        <v>85</v>
      </c>
      <c r="W1090" s="154">
        <v>264</v>
      </c>
      <c r="X1090" s="154">
        <v>1890</v>
      </c>
      <c r="Y1090" s="154">
        <v>524169</v>
      </c>
      <c r="Z1090" s="154">
        <v>19</v>
      </c>
      <c r="AA1090" s="154">
        <v>298</v>
      </c>
      <c r="AB1090" s="154">
        <v>2064</v>
      </c>
      <c r="AC1090" s="154">
        <v>606179</v>
      </c>
      <c r="AD1090" s="154">
        <v>25</v>
      </c>
      <c r="AE1090" s="154">
        <v>345</v>
      </c>
      <c r="AF1090" s="154">
        <v>1862</v>
      </c>
      <c r="AG1090" s="154">
        <v>637181</v>
      </c>
      <c r="AH1090" s="154">
        <v>11</v>
      </c>
      <c r="AI1090" s="154">
        <v>436</v>
      </c>
      <c r="AJ1090" s="154">
        <v>1860</v>
      </c>
      <c r="AK1090" s="154">
        <v>820460</v>
      </c>
      <c r="AL1090" s="154"/>
      <c r="AM1090" s="154"/>
      <c r="AN1090" s="154"/>
      <c r="AO1090" s="154"/>
    </row>
    <row r="1091" spans="1:41" ht="15.75" x14ac:dyDescent="0.25">
      <c r="A1091" s="83">
        <v>38002</v>
      </c>
      <c r="B1091" s="151"/>
      <c r="C1091" s="151"/>
      <c r="D1091" s="151"/>
      <c r="E1091" s="151"/>
      <c r="F1091" s="151">
        <v>6</v>
      </c>
      <c r="G1091" s="151">
        <v>138</v>
      </c>
      <c r="H1091" s="151">
        <v>2100</v>
      </c>
      <c r="I1091" s="151">
        <v>289800</v>
      </c>
      <c r="J1091" s="151">
        <v>2</v>
      </c>
      <c r="K1091" s="151">
        <v>169</v>
      </c>
      <c r="L1091" s="151">
        <v>2100</v>
      </c>
      <c r="M1091" s="151">
        <v>354900</v>
      </c>
      <c r="N1091" s="151">
        <v>34</v>
      </c>
      <c r="O1091" s="151">
        <v>204</v>
      </c>
      <c r="P1091" s="151">
        <v>2133</v>
      </c>
      <c r="Q1091" s="151">
        <v>443935</v>
      </c>
      <c r="R1091" s="151">
        <v>29</v>
      </c>
      <c r="S1091" s="151">
        <v>230</v>
      </c>
      <c r="T1091" s="151">
        <v>2125</v>
      </c>
      <c r="U1091" s="151">
        <v>498866</v>
      </c>
      <c r="V1091" s="151">
        <v>2</v>
      </c>
      <c r="W1091" s="151">
        <v>279</v>
      </c>
      <c r="X1091" s="151">
        <v>1700</v>
      </c>
      <c r="Y1091" s="151">
        <v>474300</v>
      </c>
      <c r="Z1091" s="151">
        <v>38</v>
      </c>
      <c r="AA1091" s="151">
        <v>294</v>
      </c>
      <c r="AB1091" s="151">
        <v>1860</v>
      </c>
      <c r="AC1091" s="151">
        <v>555709</v>
      </c>
      <c r="AD1091" s="151">
        <v>5</v>
      </c>
      <c r="AE1091" s="151">
        <v>325</v>
      </c>
      <c r="AF1091" s="151">
        <v>1875</v>
      </c>
      <c r="AG1091" s="151">
        <v>610560</v>
      </c>
      <c r="AH1091" s="151">
        <v>6</v>
      </c>
      <c r="AI1091" s="151">
        <v>379</v>
      </c>
      <c r="AJ1091" s="151">
        <v>1900</v>
      </c>
      <c r="AK1091" s="151">
        <v>720100</v>
      </c>
      <c r="AL1091" s="6">
        <v>4</v>
      </c>
      <c r="AM1091" s="6">
        <v>453</v>
      </c>
      <c r="AN1091" s="6">
        <v>1840</v>
      </c>
      <c r="AO1091" s="6">
        <v>833520</v>
      </c>
    </row>
    <row r="1092" spans="1:41" ht="15.75" x14ac:dyDescent="0.25">
      <c r="A1092" s="83">
        <v>38006</v>
      </c>
      <c r="B1092" s="151">
        <v>25</v>
      </c>
      <c r="C1092" s="151">
        <v>113</v>
      </c>
      <c r="D1092" s="151">
        <v>2100</v>
      </c>
      <c r="E1092" s="151">
        <v>245576</v>
      </c>
      <c r="F1092" s="151">
        <v>5</v>
      </c>
      <c r="G1092" s="151">
        <v>140</v>
      </c>
      <c r="H1092" s="151">
        <v>2050</v>
      </c>
      <c r="I1092" s="151">
        <v>286680</v>
      </c>
      <c r="J1092" s="151">
        <v>26</v>
      </c>
      <c r="K1092" s="151">
        <v>173</v>
      </c>
      <c r="L1092" s="151">
        <v>2175</v>
      </c>
      <c r="M1092" s="151">
        <v>373185</v>
      </c>
      <c r="N1092" s="151">
        <v>10</v>
      </c>
      <c r="O1092" s="151">
        <v>198</v>
      </c>
      <c r="P1092" s="151">
        <v>1975</v>
      </c>
      <c r="Q1092" s="151">
        <v>410770</v>
      </c>
      <c r="R1092" s="151">
        <v>38</v>
      </c>
      <c r="S1092" s="151">
        <v>236</v>
      </c>
      <c r="T1092" s="151">
        <v>2238</v>
      </c>
      <c r="U1092" s="151">
        <v>574742</v>
      </c>
      <c r="V1092" s="151">
        <v>31</v>
      </c>
      <c r="W1092" s="151">
        <v>262</v>
      </c>
      <c r="X1092" s="151">
        <v>1900</v>
      </c>
      <c r="Y1092" s="151">
        <v>574742</v>
      </c>
      <c r="Z1092" s="151">
        <v>35</v>
      </c>
      <c r="AA1092" s="151">
        <v>295</v>
      </c>
      <c r="AB1092" s="151">
        <v>1953</v>
      </c>
      <c r="AC1092" s="151">
        <v>588959</v>
      </c>
      <c r="AD1092" s="151">
        <v>5</v>
      </c>
      <c r="AE1092" s="151">
        <v>327</v>
      </c>
      <c r="AF1092" s="151">
        <v>1950</v>
      </c>
      <c r="AG1092" s="151">
        <v>638040</v>
      </c>
      <c r="AH1092" s="151"/>
      <c r="AI1092" s="151"/>
      <c r="AJ1092" s="151"/>
      <c r="AK1092" s="151"/>
      <c r="AL1092" s="6"/>
      <c r="AM1092" s="6"/>
      <c r="AN1092" s="6"/>
      <c r="AO1092" s="6"/>
    </row>
    <row r="1093" spans="1:41" ht="15.75" x14ac:dyDescent="0.25">
      <c r="A1093" s="156">
        <v>38008</v>
      </c>
      <c r="B1093" s="154"/>
      <c r="C1093" s="154"/>
      <c r="D1093" s="154"/>
      <c r="E1093" s="154"/>
      <c r="F1093" s="154">
        <v>68</v>
      </c>
      <c r="G1093" s="154">
        <v>144</v>
      </c>
      <c r="H1093" s="154">
        <v>2122</v>
      </c>
      <c r="I1093" s="154">
        <v>316451</v>
      </c>
      <c r="J1093" s="154">
        <v>50</v>
      </c>
      <c r="K1093" s="154">
        <v>171</v>
      </c>
      <c r="L1093" s="154">
        <v>1956</v>
      </c>
      <c r="M1093" s="154">
        <v>362444</v>
      </c>
      <c r="N1093" s="154">
        <v>46</v>
      </c>
      <c r="O1093" s="154">
        <v>207</v>
      </c>
      <c r="P1093" s="154">
        <v>2150</v>
      </c>
      <c r="Q1093" s="154">
        <v>459265</v>
      </c>
      <c r="R1093" s="154">
        <v>26</v>
      </c>
      <c r="S1093" s="154">
        <v>237</v>
      </c>
      <c r="T1093" s="154">
        <v>2100</v>
      </c>
      <c r="U1093" s="154">
        <v>519208</v>
      </c>
      <c r="V1093" s="154">
        <v>33</v>
      </c>
      <c r="W1093" s="154">
        <v>262</v>
      </c>
      <c r="X1093" s="154">
        <v>1807</v>
      </c>
      <c r="Y1093" s="154">
        <v>474282</v>
      </c>
      <c r="Z1093" s="154">
        <v>68</v>
      </c>
      <c r="AA1093" s="154">
        <v>311</v>
      </c>
      <c r="AB1093" s="154">
        <v>1844</v>
      </c>
      <c r="AC1093" s="154">
        <v>577774</v>
      </c>
      <c r="AD1093" s="154">
        <v>12</v>
      </c>
      <c r="AE1093" s="154">
        <v>346</v>
      </c>
      <c r="AF1093" s="154">
        <v>1845</v>
      </c>
      <c r="AG1093" s="154">
        <v>638350</v>
      </c>
      <c r="AH1093" s="154">
        <v>26</v>
      </c>
      <c r="AI1093" s="154">
        <v>376</v>
      </c>
      <c r="AJ1093" s="154">
        <v>1807</v>
      </c>
      <c r="AK1093" s="154">
        <v>672203</v>
      </c>
      <c r="AL1093" s="6"/>
      <c r="AM1093" s="6"/>
      <c r="AN1093" s="6"/>
      <c r="AO1093" s="6"/>
    </row>
    <row r="1094" spans="1:41" x14ac:dyDescent="0.2">
      <c r="A1094" s="83">
        <v>38009</v>
      </c>
      <c r="B1094" s="151">
        <v>13</v>
      </c>
      <c r="C1094" s="151">
        <v>106</v>
      </c>
      <c r="D1094" s="151">
        <v>2550</v>
      </c>
      <c r="E1094" s="151">
        <v>269123</v>
      </c>
      <c r="F1094" s="151">
        <v>2</v>
      </c>
      <c r="G1094" s="151">
        <v>134</v>
      </c>
      <c r="H1094" s="151">
        <v>2150</v>
      </c>
      <c r="I1094" s="151">
        <v>288100</v>
      </c>
      <c r="J1094" s="151">
        <v>8</v>
      </c>
      <c r="K1094" s="151">
        <v>162</v>
      </c>
      <c r="L1094" s="151">
        <v>2000</v>
      </c>
      <c r="M1094" s="151">
        <v>319425</v>
      </c>
      <c r="N1094" s="151">
        <v>28</v>
      </c>
      <c r="O1094" s="151">
        <v>195</v>
      </c>
      <c r="P1094" s="151">
        <v>1971</v>
      </c>
      <c r="Q1094" s="151">
        <v>387450</v>
      </c>
      <c r="R1094" s="151">
        <v>29</v>
      </c>
      <c r="S1094" s="151">
        <v>241</v>
      </c>
      <c r="T1094" s="151">
        <v>2300</v>
      </c>
      <c r="U1094" s="151">
        <v>572966</v>
      </c>
      <c r="V1094" s="151">
        <v>39</v>
      </c>
      <c r="W1094" s="151">
        <v>253</v>
      </c>
      <c r="X1094" s="151">
        <v>2083</v>
      </c>
      <c r="Y1094" s="151">
        <v>546246</v>
      </c>
      <c r="Z1094" s="151">
        <v>20</v>
      </c>
      <c r="AA1094" s="151">
        <v>209</v>
      </c>
      <c r="AB1094" s="151">
        <v>1960</v>
      </c>
      <c r="AC1094" s="151">
        <v>626490</v>
      </c>
      <c r="AD1094" s="151">
        <v>14</v>
      </c>
      <c r="AE1094" s="151">
        <v>337</v>
      </c>
      <c r="AF1094" s="151">
        <v>1877</v>
      </c>
      <c r="AG1094" s="151">
        <v>635800</v>
      </c>
      <c r="AH1094" s="151">
        <v>16</v>
      </c>
      <c r="AI1094" s="151">
        <v>369</v>
      </c>
      <c r="AJ1094" s="151">
        <v>1830</v>
      </c>
      <c r="AK1094" s="151">
        <v>676148</v>
      </c>
    </row>
    <row r="1095" spans="1:41" ht="15.75" x14ac:dyDescent="0.25">
      <c r="A1095" s="83">
        <v>38013</v>
      </c>
      <c r="B1095" s="151">
        <v>15</v>
      </c>
      <c r="C1095" s="151">
        <v>116</v>
      </c>
      <c r="D1095" s="151">
        <v>2125</v>
      </c>
      <c r="E1095" s="151">
        <v>249367</v>
      </c>
      <c r="F1095" s="151">
        <v>5</v>
      </c>
      <c r="G1095" s="151">
        <v>144</v>
      </c>
      <c r="H1095" s="151">
        <v>2250</v>
      </c>
      <c r="I1095" s="151">
        <v>324900</v>
      </c>
      <c r="J1095" s="151">
        <v>20</v>
      </c>
      <c r="K1095" s="151">
        <v>162</v>
      </c>
      <c r="L1095" s="151">
        <v>2225</v>
      </c>
      <c r="M1095" s="151">
        <v>369500</v>
      </c>
      <c r="N1095" s="151">
        <v>43</v>
      </c>
      <c r="O1095" s="151">
        <v>199</v>
      </c>
      <c r="P1095" s="151">
        <v>2043</v>
      </c>
      <c r="Q1095" s="151">
        <v>422388</v>
      </c>
      <c r="R1095" s="151">
        <v>29</v>
      </c>
      <c r="S1095" s="151">
        <v>264</v>
      </c>
      <c r="T1095" s="151">
        <v>1983</v>
      </c>
      <c r="U1095" s="151">
        <v>565593</v>
      </c>
      <c r="V1095" s="151">
        <v>6</v>
      </c>
      <c r="W1095" s="151">
        <v>288</v>
      </c>
      <c r="X1095" s="151">
        <v>1897</v>
      </c>
      <c r="Y1095" s="151">
        <v>546770</v>
      </c>
      <c r="Z1095" s="151">
        <v>2</v>
      </c>
      <c r="AA1095" s="151">
        <v>334</v>
      </c>
      <c r="AB1095" s="151">
        <v>1880</v>
      </c>
      <c r="AC1095" s="151">
        <v>627920</v>
      </c>
      <c r="AD1095" s="151"/>
      <c r="AE1095" s="151"/>
      <c r="AF1095" s="151"/>
      <c r="AG1095" s="151"/>
      <c r="AH1095" s="151"/>
      <c r="AI1095" s="151"/>
      <c r="AJ1095" s="151"/>
      <c r="AK1095" s="151"/>
      <c r="AL1095" s="6">
        <v>4</v>
      </c>
      <c r="AM1095" s="6">
        <v>472</v>
      </c>
      <c r="AN1095" s="6">
        <v>1900</v>
      </c>
      <c r="AO1095" s="6">
        <v>896800</v>
      </c>
    </row>
    <row r="1096" spans="1:41" x14ac:dyDescent="0.2">
      <c r="A1096" s="156">
        <v>38015</v>
      </c>
      <c r="B1096" s="154"/>
      <c r="C1096" s="154"/>
      <c r="D1096" s="154"/>
      <c r="E1096" s="154"/>
      <c r="F1096" s="154"/>
      <c r="G1096" s="154"/>
      <c r="H1096" s="154"/>
      <c r="I1096" s="154"/>
      <c r="J1096" s="154"/>
      <c r="K1096" s="154"/>
      <c r="L1096" s="154"/>
      <c r="M1096" s="154"/>
      <c r="N1096" s="154"/>
      <c r="O1096" s="154"/>
      <c r="P1096" s="154"/>
      <c r="Q1096" s="154"/>
      <c r="R1096" s="154"/>
      <c r="S1096" s="154"/>
      <c r="T1096" s="154"/>
      <c r="U1096" s="154"/>
      <c r="V1096" s="154"/>
      <c r="W1096" s="154"/>
      <c r="X1096" s="154"/>
      <c r="Y1096" s="154"/>
      <c r="Z1096" s="154"/>
      <c r="AA1096" s="154"/>
      <c r="AB1096" s="154"/>
      <c r="AC1096" s="154"/>
      <c r="AD1096" s="154"/>
      <c r="AE1096" s="154"/>
      <c r="AF1096" s="154"/>
      <c r="AG1096" s="154"/>
      <c r="AH1096" s="154"/>
      <c r="AI1096" s="154"/>
      <c r="AJ1096" s="154"/>
      <c r="AK1096" s="154"/>
      <c r="AL1096" s="154"/>
      <c r="AM1096" s="154"/>
      <c r="AN1096" s="154"/>
      <c r="AO1096" s="154"/>
    </row>
    <row r="1097" spans="1:41" x14ac:dyDescent="0.2">
      <c r="A1097" s="83">
        <v>38016</v>
      </c>
      <c r="B1097" s="151"/>
      <c r="C1097" s="151"/>
      <c r="D1097" s="151"/>
      <c r="E1097" s="151"/>
      <c r="F1097" s="151"/>
      <c r="G1097" s="151"/>
      <c r="H1097" s="151"/>
      <c r="I1097" s="151"/>
      <c r="J1097" s="151">
        <v>3</v>
      </c>
      <c r="K1097" s="151">
        <v>152</v>
      </c>
      <c r="L1097" s="151">
        <v>2200</v>
      </c>
      <c r="M1097" s="151">
        <v>334400</v>
      </c>
      <c r="N1097" s="151">
        <v>21</v>
      </c>
      <c r="O1097" s="151">
        <v>190</v>
      </c>
      <c r="P1097" s="151">
        <v>2120</v>
      </c>
      <c r="Q1097" s="151">
        <v>412548</v>
      </c>
      <c r="R1097" s="151">
        <v>25</v>
      </c>
      <c r="S1097" s="151">
        <v>222</v>
      </c>
      <c r="T1097" s="151">
        <v>2083</v>
      </c>
      <c r="U1097" s="151">
        <v>493040</v>
      </c>
      <c r="V1097" s="151">
        <v>14</v>
      </c>
      <c r="W1097" s="151">
        <v>269</v>
      </c>
      <c r="X1097" s="151">
        <v>1812</v>
      </c>
      <c r="Y1097" s="151">
        <v>485657</v>
      </c>
      <c r="Z1097" s="151">
        <v>5</v>
      </c>
      <c r="AA1097" s="151">
        <v>300</v>
      </c>
      <c r="AB1097" s="151">
        <v>1800</v>
      </c>
      <c r="AC1097" s="151">
        <v>540000</v>
      </c>
      <c r="AD1097" s="151">
        <v>27</v>
      </c>
      <c r="AE1097" s="151">
        <v>341</v>
      </c>
      <c r="AF1097" s="151">
        <v>1900</v>
      </c>
      <c r="AG1097" s="151">
        <v>655900</v>
      </c>
      <c r="AH1097" s="151"/>
      <c r="AI1097" s="151"/>
      <c r="AJ1097" s="151"/>
      <c r="AK1097" s="151"/>
      <c r="AL1097" s="151"/>
      <c r="AM1097" s="151"/>
      <c r="AN1097" s="151"/>
      <c r="AO1097" s="151"/>
    </row>
    <row r="1098" spans="1:41" x14ac:dyDescent="0.2">
      <c r="A1098" s="83"/>
      <c r="B1098" s="151"/>
      <c r="C1098" s="151"/>
      <c r="D1098" s="151"/>
      <c r="E1098" s="151"/>
      <c r="F1098" s="151"/>
      <c r="G1098" s="151"/>
      <c r="H1098" s="151"/>
      <c r="I1098" s="151"/>
      <c r="J1098" s="151"/>
      <c r="K1098" s="151"/>
      <c r="L1098" s="151"/>
      <c r="M1098" s="151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1"/>
      <c r="Y1098" s="151"/>
      <c r="Z1098" s="151"/>
      <c r="AA1098" s="151"/>
      <c r="AB1098" s="151"/>
      <c r="AC1098" s="151"/>
      <c r="AD1098" s="151"/>
      <c r="AE1098" s="151"/>
      <c r="AF1098" s="151"/>
      <c r="AG1098" s="151"/>
      <c r="AH1098" s="151"/>
      <c r="AI1098" s="151"/>
      <c r="AJ1098" s="151"/>
      <c r="AK1098" s="151"/>
      <c r="AL1098" s="151"/>
      <c r="AM1098" s="151"/>
      <c r="AN1098" s="151"/>
      <c r="AO1098" s="151"/>
    </row>
    <row r="1099" spans="1:41" x14ac:dyDescent="0.2">
      <c r="A1099" s="83">
        <v>38020</v>
      </c>
      <c r="B1099" s="151">
        <v>14</v>
      </c>
      <c r="C1099" s="151">
        <v>124</v>
      </c>
      <c r="D1099" s="151">
        <v>2300</v>
      </c>
      <c r="E1099" s="151">
        <v>284543</v>
      </c>
      <c r="F1099" s="151">
        <v>15</v>
      </c>
      <c r="G1099" s="151">
        <v>144</v>
      </c>
      <c r="H1099" s="151">
        <v>2200</v>
      </c>
      <c r="I1099" s="151">
        <v>315920</v>
      </c>
      <c r="J1099" s="151">
        <v>32</v>
      </c>
      <c r="K1099" s="151">
        <v>168</v>
      </c>
      <c r="L1099" s="151">
        <v>2225</v>
      </c>
      <c r="M1099" s="151">
        <v>376659</v>
      </c>
      <c r="N1099" s="151">
        <v>64</v>
      </c>
      <c r="O1099" s="151">
        <v>201</v>
      </c>
      <c r="P1099" s="151">
        <v>2092</v>
      </c>
      <c r="Q1099" s="151">
        <v>435639</v>
      </c>
      <c r="R1099" s="151">
        <v>41</v>
      </c>
      <c r="S1099" s="151">
        <v>238</v>
      </c>
      <c r="T1099" s="151">
        <v>2033</v>
      </c>
      <c r="U1099" s="151">
        <v>492261</v>
      </c>
      <c r="V1099" s="151">
        <v>23</v>
      </c>
      <c r="W1099" s="151">
        <v>267</v>
      </c>
      <c r="X1099" s="151">
        <v>2025</v>
      </c>
      <c r="Y1099" s="151">
        <v>565774</v>
      </c>
      <c r="Z1099" s="151">
        <v>83</v>
      </c>
      <c r="AA1099" s="151">
        <v>300</v>
      </c>
      <c r="AB1099" s="151">
        <v>2000</v>
      </c>
      <c r="AC1099" s="151">
        <v>608940</v>
      </c>
      <c r="AD1099" s="151">
        <v>24</v>
      </c>
      <c r="AE1099" s="151">
        <v>329</v>
      </c>
      <c r="AF1099" s="151">
        <v>1942</v>
      </c>
      <c r="AG1099" s="151">
        <v>644109</v>
      </c>
      <c r="AH1099" s="151">
        <v>1</v>
      </c>
      <c r="AI1099" s="151">
        <v>370</v>
      </c>
      <c r="AJ1099" s="151">
        <v>1950</v>
      </c>
      <c r="AK1099" s="151">
        <v>721500</v>
      </c>
      <c r="AL1099" s="151"/>
      <c r="AM1099" s="151"/>
      <c r="AN1099" s="151"/>
      <c r="AO1099" s="151"/>
    </row>
    <row r="1100" spans="1:41" x14ac:dyDescent="0.2">
      <c r="A1100" s="83">
        <v>38022</v>
      </c>
      <c r="B1100" s="154">
        <v>7</v>
      </c>
      <c r="C1100" s="154">
        <v>110</v>
      </c>
      <c r="D1100" s="154">
        <v>1500</v>
      </c>
      <c r="E1100" s="154">
        <v>164571</v>
      </c>
      <c r="F1100" s="154">
        <v>7</v>
      </c>
      <c r="G1100" s="154">
        <v>144</v>
      </c>
      <c r="H1100" s="154">
        <v>2000</v>
      </c>
      <c r="I1100" s="154">
        <v>287429</v>
      </c>
      <c r="J1100" s="154">
        <v>112</v>
      </c>
      <c r="K1100" s="154">
        <v>168</v>
      </c>
      <c r="L1100" s="154">
        <v>2231</v>
      </c>
      <c r="M1100" s="154">
        <v>379654</v>
      </c>
      <c r="N1100" s="154">
        <v>24</v>
      </c>
      <c r="O1100" s="154">
        <v>182</v>
      </c>
      <c r="P1100" s="154">
        <v>1800</v>
      </c>
      <c r="Q1100" s="154">
        <v>364862</v>
      </c>
      <c r="R1100" s="154">
        <v>40</v>
      </c>
      <c r="S1100" s="154">
        <v>241</v>
      </c>
      <c r="T1100" s="154">
        <v>1912</v>
      </c>
      <c r="U1100" s="154">
        <v>471906</v>
      </c>
      <c r="V1100" s="154">
        <v>45</v>
      </c>
      <c r="W1100" s="154">
        <v>276</v>
      </c>
      <c r="X1100" s="154">
        <v>1818</v>
      </c>
      <c r="Y1100" s="154">
        <v>552505</v>
      </c>
      <c r="Z1100" s="154">
        <v>60</v>
      </c>
      <c r="AA1100" s="154">
        <v>296</v>
      </c>
      <c r="AB1100" s="154">
        <v>1755</v>
      </c>
      <c r="AC1100" s="154">
        <v>539900</v>
      </c>
      <c r="AD1100" s="154">
        <v>16</v>
      </c>
      <c r="AE1100" s="154">
        <v>346</v>
      </c>
      <c r="AF1100" s="154">
        <v>1730</v>
      </c>
      <c r="AG1100" s="154">
        <v>638630</v>
      </c>
      <c r="AH1100" s="154">
        <v>17</v>
      </c>
      <c r="AI1100" s="154">
        <v>377</v>
      </c>
      <c r="AJ1100" s="154">
        <v>1747</v>
      </c>
      <c r="AK1100" s="154">
        <v>652941</v>
      </c>
      <c r="AL1100" s="154"/>
      <c r="AM1100" s="154"/>
      <c r="AN1100" s="154"/>
      <c r="AO1100" s="154"/>
    </row>
    <row r="1101" spans="1:41" x14ac:dyDescent="0.2">
      <c r="A1101" s="83">
        <v>38023</v>
      </c>
      <c r="B1101" s="151">
        <v>9</v>
      </c>
      <c r="C1101" s="151">
        <v>120</v>
      </c>
      <c r="D1101" s="151">
        <v>2200</v>
      </c>
      <c r="E1101" s="151">
        <v>264489</v>
      </c>
      <c r="F1101" s="151"/>
      <c r="G1101" s="151"/>
      <c r="H1101" s="151"/>
      <c r="I1101" s="151"/>
      <c r="J1101" s="151">
        <v>14</v>
      </c>
      <c r="K1101" s="151">
        <v>156</v>
      </c>
      <c r="L1101" s="151">
        <v>2050</v>
      </c>
      <c r="M1101" s="151">
        <v>320386</v>
      </c>
      <c r="N1101" s="151">
        <v>26</v>
      </c>
      <c r="O1101" s="151">
        <v>206</v>
      </c>
      <c r="P1101" s="151">
        <v>2083</v>
      </c>
      <c r="Q1101" s="151">
        <v>422923</v>
      </c>
      <c r="R1101" s="151">
        <v>6</v>
      </c>
      <c r="S1101" s="151">
        <v>235</v>
      </c>
      <c r="T1101" s="151">
        <v>1875</v>
      </c>
      <c r="U1101" s="151">
        <v>452250</v>
      </c>
      <c r="V1101" s="151">
        <v>14</v>
      </c>
      <c r="W1101" s="151">
        <v>262</v>
      </c>
      <c r="X1101" s="151">
        <v>1888</v>
      </c>
      <c r="Y1101" s="151">
        <v>501864</v>
      </c>
      <c r="Z1101" s="151">
        <v>9</v>
      </c>
      <c r="AA1101" s="151">
        <v>303</v>
      </c>
      <c r="AB1101" s="151">
        <v>1867</v>
      </c>
      <c r="AC1101" s="151">
        <v>578108</v>
      </c>
      <c r="AD1101" s="151">
        <v>22</v>
      </c>
      <c r="AE1101" s="151">
        <v>331</v>
      </c>
      <c r="AF1101" s="151">
        <v>1703</v>
      </c>
      <c r="AG1101" s="151">
        <v>561804</v>
      </c>
      <c r="AH1101" s="151"/>
      <c r="AI1101" s="151"/>
      <c r="AJ1101" s="151"/>
      <c r="AK1101" s="151"/>
      <c r="AL1101" s="151"/>
      <c r="AM1101" s="151"/>
      <c r="AN1101" s="151"/>
      <c r="AO1101" s="151"/>
    </row>
    <row r="1102" spans="1:41" x14ac:dyDescent="0.2">
      <c r="A1102" s="83">
        <v>38027</v>
      </c>
      <c r="B1102" s="151"/>
      <c r="C1102" s="151"/>
      <c r="D1102" s="151"/>
      <c r="E1102" s="151"/>
      <c r="F1102" s="151">
        <v>5</v>
      </c>
      <c r="G1102" s="151">
        <v>144</v>
      </c>
      <c r="H1102" s="151">
        <v>2125</v>
      </c>
      <c r="I1102" s="151">
        <v>305140</v>
      </c>
      <c r="J1102" s="151">
        <v>3</v>
      </c>
      <c r="K1102" s="151">
        <v>179</v>
      </c>
      <c r="L1102" s="151">
        <v>1950</v>
      </c>
      <c r="M1102" s="151">
        <v>348400</v>
      </c>
      <c r="N1102" s="151">
        <v>41</v>
      </c>
      <c r="O1102" s="151">
        <v>202</v>
      </c>
      <c r="P1102" s="151">
        <v>1962</v>
      </c>
      <c r="Q1102" s="151">
        <v>398502</v>
      </c>
      <c r="R1102" s="151">
        <v>2</v>
      </c>
      <c r="S1102" s="151">
        <v>230</v>
      </c>
      <c r="T1102" s="151">
        <v>1750</v>
      </c>
      <c r="U1102" s="151">
        <v>402900</v>
      </c>
      <c r="V1102" s="151">
        <v>38</v>
      </c>
      <c r="W1102" s="151">
        <v>270</v>
      </c>
      <c r="X1102" s="151">
        <v>1912</v>
      </c>
      <c r="Y1102" s="151">
        <v>402900</v>
      </c>
      <c r="Z1102" s="151">
        <v>19</v>
      </c>
      <c r="AA1102" s="151">
        <v>289</v>
      </c>
      <c r="AB1102" s="151">
        <v>1825</v>
      </c>
      <c r="AC1102" s="151">
        <v>548689</v>
      </c>
      <c r="AD1102" s="151">
        <v>8</v>
      </c>
      <c r="AE1102" s="151">
        <v>345</v>
      </c>
      <c r="AF1102" s="151">
        <v>1770</v>
      </c>
      <c r="AG1102" s="151">
        <v>618075</v>
      </c>
      <c r="AH1102" s="151">
        <v>4</v>
      </c>
      <c r="AI1102" s="151">
        <v>364</v>
      </c>
      <c r="AJ1102" s="151">
        <v>1780</v>
      </c>
      <c r="AK1102" s="151">
        <v>647030</v>
      </c>
      <c r="AL1102" s="151"/>
      <c r="AM1102" s="151"/>
      <c r="AN1102" s="151"/>
      <c r="AO1102" s="151"/>
    </row>
    <row r="1103" spans="1:41" x14ac:dyDescent="0.2">
      <c r="A1103" s="156">
        <v>38029</v>
      </c>
      <c r="B1103" s="154"/>
      <c r="C1103" s="154"/>
      <c r="D1103" s="154"/>
      <c r="E1103" s="154"/>
      <c r="F1103" s="154"/>
      <c r="G1103" s="154"/>
      <c r="H1103" s="154"/>
      <c r="I1103" s="154"/>
      <c r="J1103" s="154">
        <v>32</v>
      </c>
      <c r="K1103" s="154">
        <v>153</v>
      </c>
      <c r="L1103" s="154">
        <v>2150</v>
      </c>
      <c r="M1103" s="154">
        <v>341559</v>
      </c>
      <c r="N1103" s="154">
        <v>107</v>
      </c>
      <c r="O1103" s="154">
        <v>204</v>
      </c>
      <c r="P1103" s="154">
        <v>2192</v>
      </c>
      <c r="Q1103" s="154">
        <v>461096</v>
      </c>
      <c r="R1103" s="154">
        <v>60</v>
      </c>
      <c r="S1103" s="154">
        <v>229</v>
      </c>
      <c r="T1103" s="154">
        <v>1957</v>
      </c>
      <c r="U1103" s="154">
        <v>467175</v>
      </c>
      <c r="V1103" s="154">
        <v>59</v>
      </c>
      <c r="W1103" s="154">
        <v>267</v>
      </c>
      <c r="X1103" s="154">
        <v>1857</v>
      </c>
      <c r="Y1103" s="154">
        <v>502580</v>
      </c>
      <c r="Z1103" s="154">
        <v>79</v>
      </c>
      <c r="AA1103" s="154">
        <v>290</v>
      </c>
      <c r="AB1103" s="154">
        <v>1787</v>
      </c>
      <c r="AC1103" s="154">
        <v>539772</v>
      </c>
      <c r="AD1103" s="154">
        <v>21</v>
      </c>
      <c r="AE1103" s="154">
        <v>337</v>
      </c>
      <c r="AF1103" s="154">
        <v>1890</v>
      </c>
      <c r="AG1103" s="154">
        <v>648436</v>
      </c>
      <c r="AH1103" s="154">
        <v>2</v>
      </c>
      <c r="AI1103" s="154">
        <v>385</v>
      </c>
      <c r="AJ1103" s="154">
        <v>1940</v>
      </c>
      <c r="AK1103" s="154">
        <v>746900</v>
      </c>
      <c r="AL1103" s="154"/>
      <c r="AM1103" s="154"/>
      <c r="AN1103" s="154"/>
      <c r="AO1103" s="154"/>
    </row>
    <row r="1104" spans="1:41" x14ac:dyDescent="0.2">
      <c r="A1104" s="83">
        <v>38030</v>
      </c>
      <c r="B1104" s="151">
        <v>4</v>
      </c>
      <c r="C1104" s="151">
        <v>125</v>
      </c>
      <c r="D1104" s="151">
        <v>2100</v>
      </c>
      <c r="E1104" s="151">
        <v>262500</v>
      </c>
      <c r="F1104" s="151"/>
      <c r="G1104" s="151"/>
      <c r="H1104" s="151"/>
      <c r="I1104" s="151"/>
      <c r="J1104" s="151"/>
      <c r="K1104" s="151"/>
      <c r="L1104" s="151"/>
      <c r="M1104" s="151"/>
      <c r="N1104" s="151">
        <v>10</v>
      </c>
      <c r="O1104" s="151">
        <v>200</v>
      </c>
      <c r="P1104" s="151">
        <v>1867</v>
      </c>
      <c r="Q1104" s="151">
        <v>373500</v>
      </c>
      <c r="R1104" s="151"/>
      <c r="S1104" s="151"/>
      <c r="T1104" s="151"/>
      <c r="U1104" s="151"/>
      <c r="V1104" s="151">
        <v>3</v>
      </c>
      <c r="W1104" s="151">
        <v>279</v>
      </c>
      <c r="X1104" s="151">
        <v>1800</v>
      </c>
      <c r="Y1104" s="151">
        <v>501600</v>
      </c>
      <c r="Z1104" s="151">
        <v>19</v>
      </c>
      <c r="AA1104" s="151">
        <v>301</v>
      </c>
      <c r="AB1104" s="151">
        <v>1766</v>
      </c>
      <c r="AC1104" s="151">
        <v>539728</v>
      </c>
      <c r="AD1104" s="151">
        <v>5</v>
      </c>
      <c r="AE1104" s="151">
        <v>356</v>
      </c>
      <c r="AF1104" s="151">
        <v>1780</v>
      </c>
      <c r="AG1104" s="151">
        <v>632968</v>
      </c>
      <c r="AH1104" s="151">
        <v>18</v>
      </c>
      <c r="AI1104" s="151">
        <v>369</v>
      </c>
      <c r="AJ1104" s="151">
        <v>1950</v>
      </c>
      <c r="AK1104" s="151">
        <v>718900</v>
      </c>
      <c r="AL1104" s="151"/>
      <c r="AM1104" s="151"/>
      <c r="AN1104" s="151"/>
      <c r="AO1104" s="151"/>
    </row>
    <row r="1105" spans="1:41" x14ac:dyDescent="0.2">
      <c r="A1105" s="83">
        <v>38034</v>
      </c>
      <c r="B1105" s="151"/>
      <c r="C1105" s="151"/>
      <c r="D1105" s="151"/>
      <c r="E1105" s="151"/>
      <c r="F1105" s="151">
        <v>22</v>
      </c>
      <c r="G1105" s="151">
        <v>134</v>
      </c>
      <c r="H1105" s="151">
        <v>2125</v>
      </c>
      <c r="I1105" s="151">
        <v>278836</v>
      </c>
      <c r="J1105" s="151">
        <v>22</v>
      </c>
      <c r="K1105" s="151">
        <v>153</v>
      </c>
      <c r="L1105" s="151">
        <v>2200</v>
      </c>
      <c r="M1105" s="151">
        <v>306667</v>
      </c>
      <c r="N1105" s="151">
        <v>55</v>
      </c>
      <c r="O1105" s="151">
        <v>198</v>
      </c>
      <c r="P1105" s="151">
        <v>1939</v>
      </c>
      <c r="Q1105" s="151">
        <v>348656</v>
      </c>
      <c r="R1105" s="151">
        <v>35</v>
      </c>
      <c r="S1105" s="151">
        <v>237</v>
      </c>
      <c r="T1105" s="151">
        <v>1775</v>
      </c>
      <c r="U1105" s="151">
        <v>446759</v>
      </c>
      <c r="V1105" s="151">
        <v>4</v>
      </c>
      <c r="W1105" s="151">
        <v>267</v>
      </c>
      <c r="X1105" s="151">
        <v>1800</v>
      </c>
      <c r="Y1105" s="151">
        <v>480600</v>
      </c>
      <c r="Z1105" s="151">
        <v>15</v>
      </c>
      <c r="AA1105" s="151">
        <v>302</v>
      </c>
      <c r="AB1105" s="151">
        <v>1800</v>
      </c>
      <c r="AC1105" s="151">
        <v>541133</v>
      </c>
      <c r="AD1105" s="151">
        <v>14</v>
      </c>
      <c r="AE1105" s="151">
        <v>340</v>
      </c>
      <c r="AF1105" s="151">
        <v>1950</v>
      </c>
      <c r="AG1105" s="151">
        <v>662721</v>
      </c>
      <c r="AH1105" s="151"/>
      <c r="AI1105" s="151"/>
      <c r="AJ1105" s="151"/>
      <c r="AK1105" s="151"/>
      <c r="AL1105" s="151"/>
      <c r="AM1105" s="151"/>
      <c r="AN1105" s="151"/>
      <c r="AO1105" s="151"/>
    </row>
    <row r="1106" spans="1:41" x14ac:dyDescent="0.2">
      <c r="A1106" s="156">
        <v>38036</v>
      </c>
      <c r="B1106" s="154">
        <v>29</v>
      </c>
      <c r="C1106" s="154">
        <v>120</v>
      </c>
      <c r="D1106" s="154">
        <v>2125</v>
      </c>
      <c r="E1106" s="154">
        <v>256262</v>
      </c>
      <c r="F1106" s="154">
        <v>5</v>
      </c>
      <c r="G1106" s="154">
        <v>133</v>
      </c>
      <c r="H1106" s="154">
        <v>2300</v>
      </c>
      <c r="I1106" s="154">
        <v>306360</v>
      </c>
      <c r="J1106" s="154">
        <v>7</v>
      </c>
      <c r="K1106" s="154">
        <v>160</v>
      </c>
      <c r="L1106" s="154">
        <v>2025</v>
      </c>
      <c r="M1106" s="154">
        <v>325029</v>
      </c>
      <c r="N1106" s="154">
        <v>40</v>
      </c>
      <c r="O1106" s="154">
        <v>195</v>
      </c>
      <c r="P1106" s="154">
        <v>2133</v>
      </c>
      <c r="Q1106" s="154">
        <v>416614</v>
      </c>
      <c r="R1106" s="154">
        <v>39</v>
      </c>
      <c r="S1106" s="154">
        <v>235</v>
      </c>
      <c r="T1106" s="154">
        <v>1908</v>
      </c>
      <c r="U1106" s="154">
        <v>469150</v>
      </c>
      <c r="V1106" s="154">
        <v>83</v>
      </c>
      <c r="W1106" s="154">
        <v>267</v>
      </c>
      <c r="X1106" s="154">
        <v>1973</v>
      </c>
      <c r="Y1106" s="154">
        <v>530457</v>
      </c>
      <c r="Z1106" s="154">
        <v>16</v>
      </c>
      <c r="AA1106" s="154">
        <v>296</v>
      </c>
      <c r="AB1106" s="154">
        <v>1835</v>
      </c>
      <c r="AC1106" s="154">
        <v>541490</v>
      </c>
      <c r="AD1106" s="154">
        <v>16</v>
      </c>
      <c r="AE1106" s="154">
        <v>325</v>
      </c>
      <c r="AF1106" s="154">
        <v>2040</v>
      </c>
      <c r="AG1106" s="154">
        <v>701835</v>
      </c>
      <c r="AH1106" s="154">
        <v>3</v>
      </c>
      <c r="AI1106" s="154">
        <v>379</v>
      </c>
      <c r="AJ1106" s="154">
        <v>1860</v>
      </c>
      <c r="AK1106" s="154">
        <v>704940</v>
      </c>
      <c r="AL1106" s="154"/>
      <c r="AM1106" s="154"/>
      <c r="AN1106" s="154"/>
      <c r="AO1106" s="154"/>
    </row>
    <row r="1107" spans="1:41" x14ac:dyDescent="0.2">
      <c r="A1107" s="83">
        <v>38037</v>
      </c>
      <c r="B1107" s="151"/>
      <c r="C1107" s="151"/>
      <c r="D1107" s="151"/>
      <c r="E1107" s="151"/>
      <c r="F1107" s="151">
        <v>14</v>
      </c>
      <c r="G1107" s="151">
        <v>134</v>
      </c>
      <c r="H1107" s="151">
        <v>1950</v>
      </c>
      <c r="I1107" s="151">
        <v>278836</v>
      </c>
      <c r="J1107" s="151">
        <v>6</v>
      </c>
      <c r="K1107" s="151">
        <v>153</v>
      </c>
      <c r="L1107" s="151">
        <v>2000</v>
      </c>
      <c r="M1107" s="151">
        <v>306667</v>
      </c>
      <c r="N1107" s="151">
        <v>18</v>
      </c>
      <c r="O1107" s="151">
        <v>198</v>
      </c>
      <c r="P1107" s="151">
        <v>1683</v>
      </c>
      <c r="Q1107" s="151">
        <v>348656</v>
      </c>
      <c r="R1107" s="151">
        <v>17</v>
      </c>
      <c r="S1107" s="151">
        <v>237</v>
      </c>
      <c r="T1107" s="151">
        <v>1850</v>
      </c>
      <c r="U1107" s="151">
        <v>446759</v>
      </c>
      <c r="V1107" s="151">
        <v>2</v>
      </c>
      <c r="W1107" s="151">
        <v>259</v>
      </c>
      <c r="X1107" s="151">
        <v>2250</v>
      </c>
      <c r="Y1107" s="151">
        <v>582750</v>
      </c>
      <c r="Z1107" s="151">
        <v>33</v>
      </c>
      <c r="AA1107" s="151">
        <v>299</v>
      </c>
      <c r="AB1107" s="151">
        <v>1805</v>
      </c>
      <c r="AC1107" s="151">
        <v>544707</v>
      </c>
      <c r="AD1107" s="151">
        <v>23</v>
      </c>
      <c r="AE1107" s="151">
        <v>335</v>
      </c>
      <c r="AF1107" s="151">
        <v>1850</v>
      </c>
      <c r="AG1107" s="151">
        <v>634365</v>
      </c>
      <c r="AH1107" s="151"/>
      <c r="AI1107" s="151"/>
      <c r="AJ1107" s="151"/>
      <c r="AK1107" s="151"/>
      <c r="AL1107" s="151"/>
      <c r="AM1107" s="151"/>
      <c r="AN1107" s="151"/>
      <c r="AO1107" s="151"/>
    </row>
    <row r="1108" spans="1:41" x14ac:dyDescent="0.2">
      <c r="A1108" s="83">
        <v>38041</v>
      </c>
      <c r="B1108" s="151">
        <v>4</v>
      </c>
      <c r="C1108" s="151">
        <v>115</v>
      </c>
      <c r="D1108" s="151">
        <v>2000</v>
      </c>
      <c r="E1108" s="151">
        <v>230000</v>
      </c>
      <c r="F1108" s="151"/>
      <c r="G1108" s="151"/>
      <c r="H1108" s="151"/>
      <c r="I1108" s="151"/>
      <c r="J1108" s="151">
        <v>13</v>
      </c>
      <c r="K1108" s="151">
        <v>174</v>
      </c>
      <c r="L1108" s="151">
        <v>2100</v>
      </c>
      <c r="M1108" s="151">
        <v>366046</v>
      </c>
      <c r="N1108" s="151">
        <v>37</v>
      </c>
      <c r="O1108" s="151">
        <v>205</v>
      </c>
      <c r="P1108" s="151">
        <v>2050</v>
      </c>
      <c r="Q1108" s="151">
        <v>425549</v>
      </c>
      <c r="R1108" s="151"/>
      <c r="S1108" s="151"/>
      <c r="T1108" s="151"/>
      <c r="U1108" s="151"/>
      <c r="V1108" s="151">
        <v>32</v>
      </c>
      <c r="W1108" s="151">
        <v>269</v>
      </c>
      <c r="X1108" s="151">
        <v>1917</v>
      </c>
      <c r="Y1108" s="151">
        <v>535672</v>
      </c>
      <c r="Z1108" s="151">
        <v>35</v>
      </c>
      <c r="AA1108" s="151">
        <v>283</v>
      </c>
      <c r="AB1108" s="151">
        <v>1988</v>
      </c>
      <c r="AC1108" s="151">
        <v>571187</v>
      </c>
      <c r="AD1108" s="151">
        <v>6</v>
      </c>
      <c r="AE1108" s="151">
        <v>320</v>
      </c>
      <c r="AF1108" s="151">
        <v>1750</v>
      </c>
      <c r="AG1108" s="151">
        <v>560583</v>
      </c>
      <c r="AH1108" s="151">
        <v>10</v>
      </c>
      <c r="AI1108" s="151">
        <v>364</v>
      </c>
      <c r="AJ1108" s="151">
        <v>1820</v>
      </c>
      <c r="AK1108" s="151">
        <v>662480</v>
      </c>
      <c r="AL1108" s="151"/>
      <c r="AM1108" s="151"/>
      <c r="AN1108" s="151"/>
      <c r="AO1108" s="151"/>
    </row>
    <row r="1109" spans="1:41" x14ac:dyDescent="0.2">
      <c r="A1109" s="156">
        <v>38043</v>
      </c>
      <c r="B1109" s="154"/>
      <c r="C1109" s="154"/>
      <c r="D1109" s="154"/>
      <c r="E1109" s="154"/>
      <c r="F1109" s="154">
        <v>4</v>
      </c>
      <c r="G1109" s="154">
        <v>134</v>
      </c>
      <c r="H1109" s="154">
        <v>2083</v>
      </c>
      <c r="I1109" s="154">
        <v>284725</v>
      </c>
      <c r="J1109" s="154">
        <v>39</v>
      </c>
      <c r="K1109" s="154">
        <v>159</v>
      </c>
      <c r="L1109" s="154">
        <v>2325</v>
      </c>
      <c r="M1109" s="154">
        <v>374715</v>
      </c>
      <c r="N1109" s="154">
        <v>29</v>
      </c>
      <c r="O1109" s="154">
        <v>205</v>
      </c>
      <c r="P1109" s="154">
        <v>2333</v>
      </c>
      <c r="Q1109" s="154">
        <v>560331</v>
      </c>
      <c r="R1109" s="154">
        <v>26</v>
      </c>
      <c r="S1109" s="154">
        <v>232</v>
      </c>
      <c r="T1109" s="154">
        <v>2075</v>
      </c>
      <c r="U1109" s="154">
        <v>484765</v>
      </c>
      <c r="V1109" s="154">
        <v>43</v>
      </c>
      <c r="W1109" s="154">
        <v>267</v>
      </c>
      <c r="X1109" s="154">
        <v>2083</v>
      </c>
      <c r="Y1109" s="154">
        <v>554878</v>
      </c>
      <c r="Z1109" s="154">
        <v>11</v>
      </c>
      <c r="AA1109" s="154">
        <v>302</v>
      </c>
      <c r="AB1109" s="154">
        <v>1812</v>
      </c>
      <c r="AC1109" s="154">
        <v>547091</v>
      </c>
      <c r="AD1109" s="154">
        <v>6</v>
      </c>
      <c r="AE1109" s="154">
        <v>333</v>
      </c>
      <c r="AF1109" s="154">
        <v>1933</v>
      </c>
      <c r="AG1109" s="154">
        <v>641030</v>
      </c>
      <c r="AH1109" s="154">
        <v>2</v>
      </c>
      <c r="AI1109" s="154">
        <v>441</v>
      </c>
      <c r="AJ1109" s="154">
        <v>1950</v>
      </c>
      <c r="AK1109" s="154">
        <v>859950</v>
      </c>
      <c r="AL1109" s="154"/>
      <c r="AM1109" s="154"/>
      <c r="AN1109" s="154"/>
      <c r="AO1109" s="154"/>
    </row>
    <row r="1110" spans="1:41" x14ac:dyDescent="0.2">
      <c r="A1110" s="83">
        <v>38044</v>
      </c>
      <c r="B1110" s="151">
        <v>24</v>
      </c>
      <c r="C1110" s="151">
        <v>121</v>
      </c>
      <c r="D1110" s="151">
        <v>2225</v>
      </c>
      <c r="E1110" s="151">
        <v>269675</v>
      </c>
      <c r="F1110" s="151">
        <v>3</v>
      </c>
      <c r="G1110" s="151">
        <v>134</v>
      </c>
      <c r="H1110" s="151">
        <v>2300</v>
      </c>
      <c r="I1110" s="151">
        <v>308200</v>
      </c>
      <c r="J1110" s="151">
        <v>17</v>
      </c>
      <c r="K1110" s="151">
        <v>163</v>
      </c>
      <c r="L1110" s="160">
        <f>M1110/K1110</f>
        <v>2016.564417177914</v>
      </c>
      <c r="M1110" s="151">
        <v>328700</v>
      </c>
      <c r="N1110" s="151">
        <v>3</v>
      </c>
      <c r="O1110" s="151">
        <v>193</v>
      </c>
      <c r="P1110" s="151">
        <v>1950</v>
      </c>
      <c r="Q1110" s="151">
        <v>375700</v>
      </c>
      <c r="R1110" s="151">
        <v>9</v>
      </c>
      <c r="S1110" s="151">
        <v>248</v>
      </c>
      <c r="T1110" s="151">
        <v>1850</v>
      </c>
      <c r="U1110" s="151">
        <v>458359</v>
      </c>
      <c r="V1110" s="151">
        <v>23</v>
      </c>
      <c r="W1110" s="151">
        <v>256</v>
      </c>
      <c r="X1110" s="151">
        <v>2117</v>
      </c>
      <c r="Y1110" s="151">
        <v>565678</v>
      </c>
      <c r="Z1110" s="151">
        <v>10</v>
      </c>
      <c r="AA1110" s="151">
        <v>289</v>
      </c>
      <c r="AB1110" s="151">
        <v>1950</v>
      </c>
      <c r="AC1110" s="151">
        <v>562770</v>
      </c>
      <c r="AD1110" s="151">
        <v>5</v>
      </c>
      <c r="AE1110" s="151">
        <v>325</v>
      </c>
      <c r="AF1110" s="151">
        <v>1900</v>
      </c>
      <c r="AG1110" s="151">
        <v>617880</v>
      </c>
      <c r="AH1110" s="151"/>
      <c r="AI1110" s="151"/>
      <c r="AJ1110" s="151"/>
      <c r="AK1110" s="151"/>
      <c r="AL1110" s="151"/>
      <c r="AM1110" s="151"/>
      <c r="AN1110" s="151"/>
      <c r="AO1110" s="151"/>
    </row>
    <row r="1111" spans="1:41" x14ac:dyDescent="0.2">
      <c r="A1111" s="83"/>
      <c r="B1111" s="151"/>
      <c r="C1111" s="151"/>
      <c r="D1111" s="151"/>
      <c r="E1111" s="151"/>
      <c r="F1111" s="151"/>
      <c r="G1111" s="151"/>
      <c r="H1111" s="151"/>
      <c r="I1111" s="151"/>
      <c r="J1111" s="151"/>
      <c r="K1111" s="151"/>
      <c r="L1111" s="160"/>
      <c r="M1111" s="151"/>
      <c r="N1111" s="151"/>
      <c r="O1111" s="151"/>
      <c r="P1111" s="151"/>
      <c r="Q1111" s="151"/>
      <c r="R1111" s="151"/>
      <c r="S1111" s="151"/>
      <c r="T1111" s="151"/>
      <c r="U1111" s="151"/>
      <c r="V1111" s="151"/>
      <c r="W1111" s="151"/>
      <c r="X1111" s="151"/>
      <c r="Y1111" s="151"/>
      <c r="Z1111" s="151"/>
      <c r="AA1111" s="151"/>
      <c r="AB1111" s="151"/>
      <c r="AC1111" s="151"/>
      <c r="AD1111" s="151"/>
      <c r="AE1111" s="151"/>
      <c r="AF1111" s="151"/>
      <c r="AG1111" s="151"/>
      <c r="AH1111" s="151"/>
      <c r="AI1111" s="151"/>
      <c r="AJ1111" s="151"/>
      <c r="AK1111" s="151"/>
      <c r="AL1111" s="151"/>
      <c r="AM1111" s="151"/>
      <c r="AN1111" s="151"/>
      <c r="AO1111" s="151"/>
    </row>
    <row r="1112" spans="1:41" x14ac:dyDescent="0.2">
      <c r="A1112" s="83">
        <v>38048</v>
      </c>
      <c r="B1112" s="151">
        <v>19</v>
      </c>
      <c r="C1112" s="151">
        <v>121</v>
      </c>
      <c r="D1112" s="151">
        <v>2100</v>
      </c>
      <c r="E1112" s="151">
        <v>254653</v>
      </c>
      <c r="F1112" s="151"/>
      <c r="G1112" s="151"/>
      <c r="H1112" s="151"/>
      <c r="I1112" s="151"/>
      <c r="J1112" s="151">
        <v>4</v>
      </c>
      <c r="K1112" s="151">
        <v>168</v>
      </c>
      <c r="L1112" s="151">
        <v>2125</v>
      </c>
      <c r="M1112" s="151">
        <v>353775</v>
      </c>
      <c r="N1112" s="151">
        <v>17</v>
      </c>
      <c r="O1112" s="151">
        <v>204</v>
      </c>
      <c r="P1112" s="151">
        <v>2117</v>
      </c>
      <c r="Q1112" s="151">
        <v>425306</v>
      </c>
      <c r="R1112" s="151">
        <v>10</v>
      </c>
      <c r="S1112" s="151">
        <v>225</v>
      </c>
      <c r="T1112" s="151">
        <v>2025</v>
      </c>
      <c r="U1112" s="151">
        <v>469950</v>
      </c>
      <c r="V1112" s="151">
        <v>22</v>
      </c>
      <c r="W1112" s="151">
        <v>264</v>
      </c>
      <c r="X1112" s="151">
        <v>1950</v>
      </c>
      <c r="Y1112" s="151">
        <v>539841</v>
      </c>
      <c r="Z1112" s="151">
        <v>13</v>
      </c>
      <c r="AA1112" s="151">
        <v>289</v>
      </c>
      <c r="AB1112" s="151">
        <v>2000</v>
      </c>
      <c r="AC1112" s="151">
        <v>577846</v>
      </c>
      <c r="AD1112" s="151">
        <v>16</v>
      </c>
      <c r="AE1112" s="151">
        <v>324</v>
      </c>
      <c r="AF1112" s="151">
        <v>1930</v>
      </c>
      <c r="AG1112" s="151">
        <v>671828</v>
      </c>
      <c r="AH1112" s="151"/>
      <c r="AI1112" s="151"/>
      <c r="AJ1112" s="151"/>
      <c r="AK1112" s="151"/>
      <c r="AL1112" s="151"/>
      <c r="AM1112" s="151"/>
      <c r="AN1112" s="151"/>
      <c r="AO1112" s="151"/>
    </row>
    <row r="1113" spans="1:41" x14ac:dyDescent="0.2">
      <c r="A1113" s="156">
        <v>38050</v>
      </c>
      <c r="B1113" s="154">
        <v>19</v>
      </c>
      <c r="C1113" s="154">
        <v>126</v>
      </c>
      <c r="D1113" s="154">
        <v>2550</v>
      </c>
      <c r="E1113" s="154">
        <v>317211</v>
      </c>
      <c r="F1113" s="154">
        <v>75</v>
      </c>
      <c r="G1113" s="154">
        <v>142</v>
      </c>
      <c r="H1113" s="154">
        <v>2236</v>
      </c>
      <c r="I1113" s="154">
        <v>319304</v>
      </c>
      <c r="J1113" s="154">
        <v>11</v>
      </c>
      <c r="K1113" s="154">
        <v>172</v>
      </c>
      <c r="L1113" s="154">
        <v>2250</v>
      </c>
      <c r="M1113" s="154">
        <v>387409</v>
      </c>
      <c r="N1113" s="154">
        <v>68</v>
      </c>
      <c r="O1113" s="154">
        <v>195</v>
      </c>
      <c r="P1113" s="154">
        <v>2291</v>
      </c>
      <c r="Q1113" s="154">
        <v>511314</v>
      </c>
      <c r="R1113" s="154">
        <v>105</v>
      </c>
      <c r="S1113" s="154">
        <v>241</v>
      </c>
      <c r="T1113" s="154">
        <v>2044</v>
      </c>
      <c r="U1113" s="154">
        <v>524289</v>
      </c>
      <c r="V1113" s="154">
        <v>89</v>
      </c>
      <c r="W1113" s="154">
        <v>260</v>
      </c>
      <c r="X1113" s="154">
        <v>1980</v>
      </c>
      <c r="Y1113" s="154">
        <v>514126</v>
      </c>
      <c r="Z1113" s="154">
        <v>63</v>
      </c>
      <c r="AA1113" s="154">
        <v>301</v>
      </c>
      <c r="AB1113" s="154">
        <v>1934</v>
      </c>
      <c r="AC1113" s="154">
        <v>590099</v>
      </c>
      <c r="AD1113" s="154">
        <v>39</v>
      </c>
      <c r="AE1113" s="154">
        <v>332</v>
      </c>
      <c r="AF1113" s="154">
        <v>2125</v>
      </c>
      <c r="AG1113" s="154">
        <v>721317</v>
      </c>
      <c r="AH1113" s="154">
        <v>32</v>
      </c>
      <c r="AI1113" s="154">
        <v>372</v>
      </c>
      <c r="AJ1113" s="154">
        <v>2120</v>
      </c>
      <c r="AK1113" s="154">
        <v>700000</v>
      </c>
      <c r="AL1113" s="154"/>
      <c r="AM1113" s="154"/>
      <c r="AN1113" s="154"/>
      <c r="AO1113" s="154"/>
    </row>
    <row r="1114" spans="1:41" x14ac:dyDescent="0.2">
      <c r="A1114" s="83">
        <v>38051</v>
      </c>
      <c r="B1114" s="151"/>
      <c r="C1114" s="151"/>
      <c r="D1114" s="151"/>
      <c r="E1114" s="151"/>
      <c r="F1114" s="151"/>
      <c r="G1114" s="151"/>
      <c r="H1114" s="151"/>
      <c r="I1114" s="151"/>
      <c r="J1114" s="151">
        <v>9</v>
      </c>
      <c r="K1114" s="151">
        <v>151</v>
      </c>
      <c r="L1114" s="151">
        <v>2150</v>
      </c>
      <c r="M1114" s="151">
        <v>323933</v>
      </c>
      <c r="N1114" s="151">
        <v>6</v>
      </c>
      <c r="O1114" s="151">
        <v>189</v>
      </c>
      <c r="P1114" s="151">
        <v>2050</v>
      </c>
      <c r="Q1114" s="151">
        <v>391433</v>
      </c>
      <c r="R1114" s="151">
        <v>3</v>
      </c>
      <c r="S1114" s="151">
        <v>242</v>
      </c>
      <c r="T1114" s="151">
        <v>1850</v>
      </c>
      <c r="U1114" s="151">
        <v>447700</v>
      </c>
      <c r="V1114" s="151">
        <v>22</v>
      </c>
      <c r="W1114" s="151">
        <v>260</v>
      </c>
      <c r="X1114" s="151">
        <v>2100</v>
      </c>
      <c r="Y1114" s="151">
        <v>536255</v>
      </c>
      <c r="Z1114" s="151">
        <v>22</v>
      </c>
      <c r="AA1114" s="151">
        <v>300</v>
      </c>
      <c r="AB1114" s="151">
        <v>1943</v>
      </c>
      <c r="AC1114" s="151">
        <v>614145</v>
      </c>
      <c r="AD1114" s="151">
        <v>2</v>
      </c>
      <c r="AE1114" s="151">
        <v>376</v>
      </c>
      <c r="AF1114" s="151">
        <v>2050</v>
      </c>
      <c r="AG1114" s="151">
        <v>770800</v>
      </c>
      <c r="AH1114" s="151"/>
      <c r="AI1114" s="151"/>
      <c r="AJ1114" s="151"/>
      <c r="AK1114" s="151"/>
      <c r="AL1114" s="151"/>
      <c r="AM1114" s="151"/>
      <c r="AN1114" s="151"/>
      <c r="AO1114" s="151"/>
    </row>
    <row r="1115" spans="1:41" x14ac:dyDescent="0.2">
      <c r="A1115" s="83">
        <v>38055</v>
      </c>
      <c r="B1115" s="151">
        <v>5</v>
      </c>
      <c r="C1115" s="151">
        <v>111</v>
      </c>
      <c r="D1115" s="151">
        <v>2300</v>
      </c>
      <c r="E1115" s="151">
        <v>255760</v>
      </c>
      <c r="F1115" s="151">
        <v>14</v>
      </c>
      <c r="G1115" s="151">
        <v>146</v>
      </c>
      <c r="H1115" s="151">
        <v>2200</v>
      </c>
      <c r="I1115" s="151">
        <v>321829</v>
      </c>
      <c r="J1115" s="151">
        <v>17</v>
      </c>
      <c r="K1115" s="151">
        <v>158</v>
      </c>
      <c r="L1115" s="151">
        <v>2230</v>
      </c>
      <c r="M1115" s="151">
        <v>357494</v>
      </c>
      <c r="N1115" s="151">
        <v>26</v>
      </c>
      <c r="O1115" s="151">
        <v>196</v>
      </c>
      <c r="P1115" s="151">
        <v>2225</v>
      </c>
      <c r="Q1115" s="151">
        <v>434985</v>
      </c>
      <c r="R1115" s="151">
        <v>6</v>
      </c>
      <c r="S1115" s="151">
        <v>224</v>
      </c>
      <c r="T1115" s="151">
        <v>2033</v>
      </c>
      <c r="U1115" s="151">
        <v>473367</v>
      </c>
      <c r="V1115" s="151">
        <v>33</v>
      </c>
      <c r="W1115" s="151">
        <v>261</v>
      </c>
      <c r="X1115" s="151">
        <v>2033</v>
      </c>
      <c r="Y1115" s="151">
        <v>473367</v>
      </c>
      <c r="Z1115" s="151">
        <v>18</v>
      </c>
      <c r="AA1115" s="151">
        <v>302</v>
      </c>
      <c r="AB1115" s="151">
        <v>1933</v>
      </c>
      <c r="AC1115" s="151">
        <v>606161</v>
      </c>
      <c r="AD1115" s="151"/>
      <c r="AE1115" s="151"/>
      <c r="AF1115" s="151"/>
      <c r="AG1115" s="151"/>
      <c r="AH1115" s="151"/>
      <c r="AI1115" s="151"/>
      <c r="AJ1115" s="151"/>
      <c r="AK1115" s="151"/>
      <c r="AL1115" s="151"/>
      <c r="AM1115" s="151"/>
      <c r="AN1115" s="151"/>
      <c r="AO1115" s="151"/>
    </row>
    <row r="1116" spans="1:41" x14ac:dyDescent="0.2">
      <c r="A1116" s="156">
        <v>38057</v>
      </c>
      <c r="B1116" s="154">
        <v>20</v>
      </c>
      <c r="C1116" s="154">
        <v>128</v>
      </c>
      <c r="D1116" s="154">
        <v>2250</v>
      </c>
      <c r="E1116" s="154">
        <v>289090</v>
      </c>
      <c r="F1116" s="154">
        <v>89</v>
      </c>
      <c r="G1116" s="154">
        <v>138</v>
      </c>
      <c r="H1116" s="154">
        <v>2442</v>
      </c>
      <c r="I1116" s="154">
        <v>337945</v>
      </c>
      <c r="J1116" s="154">
        <v>109</v>
      </c>
      <c r="K1116" s="154">
        <v>166</v>
      </c>
      <c r="L1116" s="154">
        <v>2400</v>
      </c>
      <c r="M1116" s="154">
        <v>401360</v>
      </c>
      <c r="N1116" s="154">
        <v>153</v>
      </c>
      <c r="O1116" s="154">
        <v>193</v>
      </c>
      <c r="P1116" s="154">
        <v>2233</v>
      </c>
      <c r="Q1116" s="154">
        <v>439419</v>
      </c>
      <c r="R1116" s="154">
        <v>101</v>
      </c>
      <c r="S1116" s="154">
        <v>238</v>
      </c>
      <c r="T1116" s="154">
        <v>2149</v>
      </c>
      <c r="U1116" s="154">
        <v>518518</v>
      </c>
      <c r="V1116" s="154">
        <v>67</v>
      </c>
      <c r="W1116" s="154">
        <v>271</v>
      </c>
      <c r="X1116" s="154">
        <v>2144</v>
      </c>
      <c r="Y1116" s="154">
        <v>610988</v>
      </c>
      <c r="Z1116" s="154">
        <v>35</v>
      </c>
      <c r="AA1116" s="154">
        <v>302</v>
      </c>
      <c r="AB1116" s="154">
        <v>1852</v>
      </c>
      <c r="AC1116" s="154">
        <v>618783</v>
      </c>
      <c r="AD1116" s="154">
        <v>32</v>
      </c>
      <c r="AE1116" s="154">
        <v>342</v>
      </c>
      <c r="AF1116" s="154">
        <v>1890</v>
      </c>
      <c r="AG1116" s="154">
        <v>646996</v>
      </c>
      <c r="AH1116" s="154">
        <v>40</v>
      </c>
      <c r="AI1116" s="154">
        <v>379</v>
      </c>
      <c r="AJ1116" s="154">
        <v>1920</v>
      </c>
      <c r="AK1116" s="154">
        <v>728320</v>
      </c>
      <c r="AL1116" s="154"/>
      <c r="AM1116" s="154"/>
      <c r="AN1116" s="154"/>
      <c r="AO1116" s="154"/>
    </row>
    <row r="1117" spans="1:41" x14ac:dyDescent="0.2">
      <c r="A1117" s="83">
        <v>38058</v>
      </c>
      <c r="B1117" s="151">
        <v>16</v>
      </c>
      <c r="C1117" s="151">
        <v>112</v>
      </c>
      <c r="D1117" s="151">
        <v>2175</v>
      </c>
      <c r="E1117" s="151">
        <v>244912</v>
      </c>
      <c r="F1117" s="151"/>
      <c r="G1117" s="151"/>
      <c r="H1117" s="151"/>
      <c r="I1117" s="151"/>
      <c r="J1117" s="151">
        <v>33</v>
      </c>
      <c r="K1117" s="151">
        <v>156</v>
      </c>
      <c r="L1117" s="151">
        <v>2200</v>
      </c>
      <c r="M1117" s="151">
        <v>350539</v>
      </c>
      <c r="N1117" s="151">
        <v>58</v>
      </c>
      <c r="O1117" s="151">
        <v>200</v>
      </c>
      <c r="P1117" s="151">
        <v>2190</v>
      </c>
      <c r="Q1117" s="151">
        <v>449129</v>
      </c>
      <c r="R1117" s="151">
        <v>10</v>
      </c>
      <c r="S1117" s="151">
        <v>243</v>
      </c>
      <c r="T1117" s="151">
        <v>2067</v>
      </c>
      <c r="U1117" s="151">
        <v>487400</v>
      </c>
      <c r="V1117" s="151">
        <v>16</v>
      </c>
      <c r="W1117" s="151">
        <v>258</v>
      </c>
      <c r="X1117" s="151">
        <v>2075</v>
      </c>
      <c r="Y1117" s="151">
        <v>544506</v>
      </c>
      <c r="Z1117" s="151">
        <v>5</v>
      </c>
      <c r="AA1117" s="151">
        <v>307</v>
      </c>
      <c r="AB1117" s="151">
        <v>1950</v>
      </c>
      <c r="AC1117" s="151">
        <v>599040</v>
      </c>
      <c r="AD1117" s="151"/>
      <c r="AE1117" s="151"/>
      <c r="AF1117" s="151"/>
      <c r="AG1117" s="151"/>
      <c r="AH1117" s="151"/>
      <c r="AI1117" s="151"/>
      <c r="AJ1117" s="151"/>
      <c r="AK1117" s="151"/>
      <c r="AL1117" s="151"/>
      <c r="AM1117" s="151"/>
      <c r="AN1117" s="151"/>
      <c r="AO1117" s="151"/>
    </row>
    <row r="1118" spans="1:41" x14ac:dyDescent="0.2">
      <c r="A1118" s="83">
        <v>38062</v>
      </c>
      <c r="B1118" s="151"/>
      <c r="C1118" s="151"/>
      <c r="D1118" s="151"/>
      <c r="E1118" s="151"/>
      <c r="F1118" s="151">
        <v>2</v>
      </c>
      <c r="G1118" s="151">
        <v>144</v>
      </c>
      <c r="H1118" s="151">
        <v>2250</v>
      </c>
      <c r="I1118" s="151">
        <v>324000</v>
      </c>
      <c r="J1118" s="151">
        <v>40</v>
      </c>
      <c r="K1118" s="151">
        <v>160</v>
      </c>
      <c r="L1118" s="151">
        <v>2267</v>
      </c>
      <c r="M1118" s="151">
        <v>364045</v>
      </c>
      <c r="N1118" s="151">
        <v>35</v>
      </c>
      <c r="O1118" s="151">
        <v>203</v>
      </c>
      <c r="P1118" s="151">
        <v>2233</v>
      </c>
      <c r="Q1118" s="151">
        <v>448920</v>
      </c>
      <c r="R1118" s="151">
        <v>20</v>
      </c>
      <c r="S1118" s="151">
        <v>246</v>
      </c>
      <c r="T1118" s="160">
        <v>2500</v>
      </c>
      <c r="U1118" s="151">
        <v>615750</v>
      </c>
      <c r="V1118" s="151">
        <v>48</v>
      </c>
      <c r="W1118" s="151">
        <v>246</v>
      </c>
      <c r="X1118" s="151">
        <v>2120</v>
      </c>
      <c r="Y1118" s="151">
        <v>615750</v>
      </c>
      <c r="Z1118" s="151">
        <v>18</v>
      </c>
      <c r="AA1118" s="151">
        <v>306</v>
      </c>
      <c r="AB1118" s="151">
        <v>1983</v>
      </c>
      <c r="AC1118" s="151">
        <v>593322</v>
      </c>
      <c r="AD1118" s="151">
        <v>11</v>
      </c>
      <c r="AE1118" s="151">
        <v>334</v>
      </c>
      <c r="AF1118" s="151">
        <v>1900</v>
      </c>
      <c r="AG1118" s="151">
        <v>634255</v>
      </c>
      <c r="AH1118" s="151">
        <v>8</v>
      </c>
      <c r="AI1118" s="151">
        <v>378</v>
      </c>
      <c r="AJ1118" s="151">
        <v>1800</v>
      </c>
      <c r="AK1118" s="151">
        <v>680400</v>
      </c>
      <c r="AL1118" s="151"/>
      <c r="AM1118" s="151"/>
      <c r="AN1118" s="151"/>
      <c r="AO1118" s="151"/>
    </row>
    <row r="1119" spans="1:41" x14ac:dyDescent="0.2">
      <c r="A1119" s="156">
        <v>38064</v>
      </c>
      <c r="B1119" s="154"/>
      <c r="C1119" s="154"/>
      <c r="D1119" s="154"/>
      <c r="E1119" s="154"/>
      <c r="F1119" s="154"/>
      <c r="G1119" s="154"/>
      <c r="H1119" s="154"/>
      <c r="I1119" s="154"/>
      <c r="J1119" s="154"/>
      <c r="K1119" s="154"/>
      <c r="L1119" s="154"/>
      <c r="M1119" s="154"/>
      <c r="N1119" s="154"/>
      <c r="O1119" s="154"/>
      <c r="P1119" s="154"/>
      <c r="Q1119" s="154"/>
      <c r="R1119" s="154"/>
      <c r="S1119" s="154"/>
      <c r="T1119" s="154"/>
      <c r="U1119" s="154"/>
      <c r="V1119" s="154"/>
      <c r="W1119" s="154"/>
      <c r="X1119" s="154"/>
      <c r="Y1119" s="154"/>
      <c r="Z1119" s="154"/>
      <c r="AA1119" s="154"/>
      <c r="AB1119" s="154"/>
      <c r="AC1119" s="154"/>
      <c r="AD1119" s="154"/>
      <c r="AE1119" s="154"/>
      <c r="AF1119" s="154"/>
      <c r="AG1119" s="154"/>
      <c r="AH1119" s="154"/>
      <c r="AI1119" s="154"/>
      <c r="AJ1119" s="154"/>
      <c r="AK1119" s="154"/>
      <c r="AL1119" s="154"/>
      <c r="AM1119" s="154"/>
      <c r="AN1119" s="154"/>
      <c r="AO1119" s="154"/>
    </row>
    <row r="1120" spans="1:41" x14ac:dyDescent="0.2">
      <c r="A1120" s="83">
        <v>38065</v>
      </c>
      <c r="B1120" s="151"/>
      <c r="C1120" s="151"/>
      <c r="D1120" s="151"/>
      <c r="E1120" s="151"/>
      <c r="F1120" s="151"/>
      <c r="G1120" s="151"/>
      <c r="H1120" s="151"/>
      <c r="I1120" s="151"/>
      <c r="J1120" s="151">
        <v>11</v>
      </c>
      <c r="K1120" s="151">
        <v>173</v>
      </c>
      <c r="L1120" s="151">
        <v>2150</v>
      </c>
      <c r="M1120" s="151">
        <v>378000</v>
      </c>
      <c r="N1120" s="151">
        <v>5</v>
      </c>
      <c r="O1120" s="151">
        <v>187</v>
      </c>
      <c r="P1120" s="151">
        <v>2100</v>
      </c>
      <c r="Q1120" s="151">
        <v>402320</v>
      </c>
      <c r="R1120" s="151">
        <v>11</v>
      </c>
      <c r="S1120" s="151">
        <v>237</v>
      </c>
      <c r="T1120" s="151">
        <v>2033</v>
      </c>
      <c r="U1120" s="151">
        <v>479655</v>
      </c>
      <c r="V1120" s="151">
        <v>6</v>
      </c>
      <c r="W1120" s="151">
        <v>260</v>
      </c>
      <c r="X1120" s="151">
        <v>2000</v>
      </c>
      <c r="Y1120" s="151">
        <v>520667</v>
      </c>
      <c r="Z1120" s="151">
        <v>15</v>
      </c>
      <c r="AA1120" s="151">
        <v>305</v>
      </c>
      <c r="AB1120" s="151">
        <v>1842</v>
      </c>
      <c r="AC1120" s="151">
        <v>548709</v>
      </c>
      <c r="AD1120" s="151"/>
      <c r="AE1120" s="151"/>
      <c r="AF1120" s="151"/>
      <c r="AG1120" s="151"/>
      <c r="AH1120" s="151"/>
      <c r="AI1120" s="151"/>
      <c r="AJ1120" s="151"/>
      <c r="AK1120" s="151"/>
      <c r="AL1120" s="151"/>
      <c r="AM1120" s="151"/>
      <c r="AN1120" s="151"/>
      <c r="AO1120" s="151"/>
    </row>
    <row r="1121" spans="1:41" x14ac:dyDescent="0.2">
      <c r="A1121" s="83">
        <v>38069</v>
      </c>
      <c r="B1121" s="151">
        <v>2</v>
      </c>
      <c r="C1121" s="151">
        <v>126</v>
      </c>
      <c r="D1121" s="151">
        <v>2200</v>
      </c>
      <c r="E1121" s="151">
        <v>277200</v>
      </c>
      <c r="F1121" s="151">
        <v>24</v>
      </c>
      <c r="G1121" s="151">
        <v>139</v>
      </c>
      <c r="H1121" s="151">
        <v>2200</v>
      </c>
      <c r="I1121" s="151">
        <v>306350</v>
      </c>
      <c r="J1121" s="151">
        <v>30</v>
      </c>
      <c r="K1121" s="151">
        <v>168</v>
      </c>
      <c r="L1121" s="151">
        <v>2200</v>
      </c>
      <c r="M1121" s="151">
        <v>364943</v>
      </c>
      <c r="N1121" s="151">
        <v>25</v>
      </c>
      <c r="O1121" s="151">
        <v>191</v>
      </c>
      <c r="P1121" s="151">
        <v>2225</v>
      </c>
      <c r="Q1121" s="151">
        <v>426760</v>
      </c>
      <c r="R1121" s="151">
        <v>2</v>
      </c>
      <c r="S1121" s="151">
        <v>232</v>
      </c>
      <c r="T1121" s="151">
        <v>2000</v>
      </c>
      <c r="U1121" s="151">
        <v>464600</v>
      </c>
      <c r="V1121" s="151">
        <v>44</v>
      </c>
      <c r="W1121" s="151">
        <v>265</v>
      </c>
      <c r="X1121" s="151">
        <v>2162</v>
      </c>
      <c r="Y1121" s="151">
        <v>605448</v>
      </c>
      <c r="Z1121" s="151">
        <v>18</v>
      </c>
      <c r="AA1121" s="151">
        <v>292</v>
      </c>
      <c r="AB1121" s="151">
        <v>1910</v>
      </c>
      <c r="AC1121" s="151">
        <v>574507</v>
      </c>
      <c r="AD1121" s="151">
        <v>18</v>
      </c>
      <c r="AE1121" s="151">
        <v>322</v>
      </c>
      <c r="AF1121" s="151">
        <v>2250</v>
      </c>
      <c r="AG1121" s="151">
        <v>725000</v>
      </c>
      <c r="AH1121" s="151"/>
      <c r="AI1121" s="151"/>
      <c r="AJ1121" s="151"/>
      <c r="AK1121" s="151"/>
      <c r="AL1121" s="151"/>
      <c r="AM1121" s="151"/>
      <c r="AN1121" s="151"/>
      <c r="AO1121" s="151"/>
    </row>
    <row r="1122" spans="1:41" x14ac:dyDescent="0.2">
      <c r="A1122" s="156">
        <v>38071</v>
      </c>
      <c r="B1122" s="154"/>
      <c r="C1122" s="154"/>
      <c r="D1122" s="154"/>
      <c r="E1122" s="154"/>
      <c r="F1122" s="154"/>
      <c r="G1122" s="154"/>
      <c r="H1122" s="154"/>
      <c r="I1122" s="154"/>
      <c r="J1122" s="154"/>
      <c r="K1122" s="154"/>
      <c r="L1122" s="154"/>
      <c r="M1122" s="154"/>
      <c r="N1122" s="154"/>
      <c r="O1122" s="154"/>
      <c r="P1122" s="154"/>
      <c r="Q1122" s="154"/>
      <c r="R1122" s="154"/>
      <c r="S1122" s="154"/>
      <c r="T1122" s="154"/>
      <c r="U1122" s="154"/>
      <c r="V1122" s="154"/>
      <c r="W1122" s="154"/>
      <c r="X1122" s="154"/>
      <c r="Y1122" s="154"/>
      <c r="Z1122" s="154"/>
      <c r="AA1122" s="154"/>
      <c r="AB1122" s="154"/>
      <c r="AC1122" s="154"/>
      <c r="AD1122" s="154"/>
      <c r="AE1122" s="154"/>
      <c r="AF1122" s="154"/>
      <c r="AG1122" s="154"/>
      <c r="AH1122" s="154"/>
      <c r="AI1122" s="154"/>
      <c r="AJ1122" s="154"/>
      <c r="AK1122" s="154"/>
      <c r="AL1122" s="154"/>
      <c r="AM1122" s="154"/>
      <c r="AN1122" s="154"/>
      <c r="AO1122" s="154"/>
    </row>
    <row r="1123" spans="1:41" x14ac:dyDescent="0.2">
      <c r="A1123" s="83">
        <v>38072</v>
      </c>
      <c r="B1123" s="151">
        <v>19</v>
      </c>
      <c r="C1123" s="151">
        <v>105</v>
      </c>
      <c r="D1123" s="151">
        <v>2150</v>
      </c>
      <c r="E1123" s="151">
        <v>228374</v>
      </c>
      <c r="F1123" s="151">
        <v>3</v>
      </c>
      <c r="G1123" s="151">
        <v>133</v>
      </c>
      <c r="H1123" s="151">
        <v>2075</v>
      </c>
      <c r="I1123" s="151">
        <v>275667</v>
      </c>
      <c r="J1123" s="151">
        <v>29</v>
      </c>
      <c r="K1123" s="151">
        <v>171</v>
      </c>
      <c r="L1123" s="151">
        <v>2133</v>
      </c>
      <c r="M1123" s="151">
        <v>412231</v>
      </c>
      <c r="N1123" s="151">
        <v>44</v>
      </c>
      <c r="O1123" s="151">
        <v>197</v>
      </c>
      <c r="P1123" s="151">
        <v>2467</v>
      </c>
      <c r="Q1123" s="151">
        <v>552039</v>
      </c>
      <c r="R1123" s="151">
        <v>2</v>
      </c>
      <c r="S1123" s="151">
        <v>288</v>
      </c>
      <c r="T1123" s="151">
        <v>1800</v>
      </c>
      <c r="U1123" s="151">
        <v>500400</v>
      </c>
      <c r="V1123" s="151">
        <v>20</v>
      </c>
      <c r="W1123" s="151">
        <v>315</v>
      </c>
      <c r="X1123" s="151">
        <v>1967</v>
      </c>
      <c r="Y1123" s="151">
        <v>650070</v>
      </c>
      <c r="Z1123" s="151">
        <v>18</v>
      </c>
      <c r="AA1123" s="151">
        <v>340</v>
      </c>
      <c r="AB1123" s="151">
        <v>1925</v>
      </c>
      <c r="AC1123" s="151">
        <v>715428</v>
      </c>
      <c r="AD1123" s="151"/>
      <c r="AE1123" s="151"/>
      <c r="AF1123" s="151"/>
      <c r="AG1123" s="151"/>
      <c r="AH1123" s="151"/>
      <c r="AI1123" s="151"/>
      <c r="AJ1123" s="151"/>
      <c r="AK1123" s="151"/>
      <c r="AL1123" s="151"/>
      <c r="AM1123" s="151"/>
      <c r="AN1123" s="151"/>
      <c r="AO1123" s="151"/>
    </row>
    <row r="1124" spans="1:41" x14ac:dyDescent="0.2">
      <c r="A1124" s="83">
        <v>38076</v>
      </c>
      <c r="B1124" s="151">
        <v>2</v>
      </c>
      <c r="C1124" s="151">
        <v>117</v>
      </c>
      <c r="D1124" s="151">
        <v>2175</v>
      </c>
      <c r="E1124" s="151">
        <v>253950</v>
      </c>
      <c r="F1124" s="151">
        <v>1</v>
      </c>
      <c r="G1124" s="151">
        <v>144</v>
      </c>
      <c r="H1124" s="151">
        <v>2200</v>
      </c>
      <c r="I1124" s="151">
        <v>316800</v>
      </c>
      <c r="J1124" s="151">
        <v>46</v>
      </c>
      <c r="K1124" s="151">
        <v>158</v>
      </c>
      <c r="L1124" s="151">
        <v>2280</v>
      </c>
      <c r="M1124" s="151">
        <v>357002</v>
      </c>
      <c r="N1124" s="151">
        <v>24</v>
      </c>
      <c r="O1124" s="151">
        <v>189</v>
      </c>
      <c r="P1124" s="151">
        <v>2275</v>
      </c>
      <c r="Q1124" s="151">
        <v>429758</v>
      </c>
      <c r="R1124" s="151">
        <v>17</v>
      </c>
      <c r="S1124" s="151">
        <v>227</v>
      </c>
      <c r="T1124" s="151">
        <v>2020</v>
      </c>
      <c r="U1124" s="151">
        <v>465212</v>
      </c>
      <c r="V1124" s="151">
        <v>80</v>
      </c>
      <c r="W1124" s="151">
        <v>263</v>
      </c>
      <c r="X1124" s="151">
        <v>2065</v>
      </c>
      <c r="Y1124" s="151">
        <v>533059</v>
      </c>
      <c r="Z1124" s="151">
        <v>9</v>
      </c>
      <c r="AA1124" s="151">
        <v>295</v>
      </c>
      <c r="AB1124" s="151">
        <v>2589</v>
      </c>
      <c r="AC1124" s="151">
        <v>589333</v>
      </c>
      <c r="AD1124" s="151"/>
      <c r="AE1124" s="151"/>
      <c r="AF1124" s="151"/>
      <c r="AG1124" s="151"/>
      <c r="AH1124" s="151">
        <v>1</v>
      </c>
      <c r="AI1124" s="151">
        <v>380</v>
      </c>
      <c r="AJ1124" s="151">
        <v>1940</v>
      </c>
      <c r="AK1124" s="151">
        <v>737200</v>
      </c>
      <c r="AL1124" s="151"/>
      <c r="AM1124" s="151"/>
      <c r="AN1124" s="151"/>
      <c r="AO1124" s="151"/>
    </row>
    <row r="1125" spans="1:41" x14ac:dyDescent="0.2">
      <c r="A1125" s="83"/>
      <c r="B1125" s="151"/>
      <c r="C1125" s="151"/>
      <c r="D1125" s="151"/>
      <c r="E1125" s="151"/>
      <c r="F1125" s="151"/>
      <c r="G1125" s="151"/>
      <c r="H1125" s="151"/>
      <c r="I1125" s="151"/>
      <c r="J1125" s="151"/>
      <c r="K1125" s="151"/>
      <c r="L1125" s="151"/>
      <c r="M1125" s="151"/>
      <c r="N1125" s="151"/>
      <c r="O1125" s="151"/>
      <c r="P1125" s="151"/>
      <c r="Q1125" s="151"/>
      <c r="R1125" s="151"/>
      <c r="S1125" s="151"/>
      <c r="T1125" s="151"/>
      <c r="U1125" s="151"/>
      <c r="V1125" s="151"/>
      <c r="W1125" s="151"/>
      <c r="X1125" s="151"/>
      <c r="Y1125" s="151"/>
      <c r="Z1125" s="151"/>
      <c r="AA1125" s="151"/>
      <c r="AB1125" s="151"/>
      <c r="AC1125" s="151"/>
      <c r="AD1125" s="151"/>
      <c r="AE1125" s="151"/>
      <c r="AF1125" s="151"/>
      <c r="AG1125" s="151"/>
      <c r="AH1125" s="151"/>
      <c r="AI1125" s="151"/>
      <c r="AJ1125" s="151"/>
      <c r="AK1125" s="151"/>
      <c r="AL1125" s="151"/>
      <c r="AM1125" s="151"/>
      <c r="AN1125" s="151"/>
      <c r="AO1125" s="151"/>
    </row>
    <row r="1126" spans="1:41" x14ac:dyDescent="0.2">
      <c r="A1126" s="83">
        <v>38078</v>
      </c>
      <c r="B1126" s="154">
        <v>14</v>
      </c>
      <c r="C1126" s="154">
        <v>108</v>
      </c>
      <c r="D1126" s="154">
        <v>2000</v>
      </c>
      <c r="E1126" s="154">
        <v>220057</v>
      </c>
      <c r="F1126" s="154"/>
      <c r="G1126" s="154"/>
      <c r="H1126" s="154"/>
      <c r="I1126" s="154"/>
      <c r="J1126" s="154">
        <v>50</v>
      </c>
      <c r="K1126" s="154">
        <v>157</v>
      </c>
      <c r="L1126" s="154">
        <v>2400</v>
      </c>
      <c r="M1126" s="154">
        <v>376556</v>
      </c>
      <c r="N1126" s="154">
        <v>27</v>
      </c>
      <c r="O1126" s="154">
        <v>194</v>
      </c>
      <c r="P1126" s="154">
        <v>2133</v>
      </c>
      <c r="Q1126" s="154">
        <v>417163</v>
      </c>
      <c r="R1126" s="154">
        <v>3</v>
      </c>
      <c r="S1126" s="154">
        <v>237</v>
      </c>
      <c r="T1126" s="154">
        <v>2000</v>
      </c>
      <c r="U1126" s="154">
        <v>473333</v>
      </c>
      <c r="V1126" s="154">
        <v>16</v>
      </c>
      <c r="W1126" s="154">
        <v>266</v>
      </c>
      <c r="X1126" s="154">
        <v>1850</v>
      </c>
      <c r="Y1126" s="154">
        <v>492100</v>
      </c>
      <c r="Z1126" s="154">
        <v>8</v>
      </c>
      <c r="AA1126" s="154">
        <v>316</v>
      </c>
      <c r="AB1126" s="154">
        <v>1820</v>
      </c>
      <c r="AC1126" s="154">
        <v>571470</v>
      </c>
      <c r="AD1126" s="154">
        <v>1</v>
      </c>
      <c r="AE1126" s="154">
        <v>352</v>
      </c>
      <c r="AF1126" s="154">
        <v>1900</v>
      </c>
      <c r="AG1126" s="154">
        <v>668800</v>
      </c>
      <c r="AH1126" s="154"/>
      <c r="AI1126" s="154"/>
      <c r="AJ1126" s="154"/>
      <c r="AK1126" s="154"/>
      <c r="AL1126" s="154"/>
      <c r="AM1126" s="154"/>
      <c r="AN1126" s="154"/>
      <c r="AO1126" s="154"/>
    </row>
    <row r="1127" spans="1:41" x14ac:dyDescent="0.2">
      <c r="A1127" s="83">
        <v>38079</v>
      </c>
      <c r="B1127" s="154"/>
      <c r="C1127" s="154"/>
      <c r="D1127" s="154"/>
      <c r="E1127" s="154"/>
      <c r="F1127" s="154"/>
      <c r="G1127" s="154"/>
      <c r="H1127" s="154"/>
      <c r="I1127" s="154"/>
      <c r="J1127" s="154"/>
      <c r="K1127" s="154"/>
      <c r="L1127" s="154"/>
      <c r="M1127" s="154"/>
      <c r="N1127" s="154"/>
      <c r="O1127" s="154"/>
      <c r="P1127" s="154"/>
      <c r="Q1127" s="154"/>
      <c r="R1127" s="154"/>
      <c r="S1127" s="154"/>
      <c r="T1127" s="154"/>
      <c r="U1127" s="154"/>
      <c r="V1127" s="154"/>
      <c r="W1127" s="154"/>
      <c r="X1127" s="154"/>
      <c r="Y1127" s="154"/>
      <c r="Z1127" s="154"/>
      <c r="AA1127" s="154"/>
      <c r="AB1127" s="154"/>
      <c r="AC1127" s="154"/>
      <c r="AD1127" s="154"/>
      <c r="AE1127" s="154"/>
      <c r="AF1127" s="154"/>
      <c r="AG1127" s="154"/>
      <c r="AH1127" s="154"/>
      <c r="AI1127" s="154"/>
      <c r="AJ1127" s="154"/>
      <c r="AK1127" s="154"/>
      <c r="AL1127" s="154"/>
      <c r="AM1127" s="154"/>
      <c r="AN1127" s="154"/>
      <c r="AO1127" s="154"/>
    </row>
    <row r="1128" spans="1:41" x14ac:dyDescent="0.2">
      <c r="A1128" s="83">
        <v>38083</v>
      </c>
      <c r="B1128" s="151">
        <v>1</v>
      </c>
      <c r="C1128" s="151">
        <v>100</v>
      </c>
      <c r="D1128" s="151">
        <v>2150</v>
      </c>
      <c r="E1128" s="151">
        <v>215000</v>
      </c>
      <c r="F1128" s="151"/>
      <c r="G1128" s="151"/>
      <c r="H1128" s="151"/>
      <c r="I1128" s="151"/>
      <c r="J1128" s="151">
        <v>29</v>
      </c>
      <c r="K1128" s="151">
        <v>169</v>
      </c>
      <c r="L1128" s="151">
        <v>2200</v>
      </c>
      <c r="M1128" s="151">
        <v>392983</v>
      </c>
      <c r="N1128" s="151">
        <v>54</v>
      </c>
      <c r="O1128" s="151">
        <v>190</v>
      </c>
      <c r="P1128" s="151">
        <v>2108</v>
      </c>
      <c r="Q1128" s="151">
        <v>410669</v>
      </c>
      <c r="R1128" s="151">
        <v>12</v>
      </c>
      <c r="S1128" s="151">
        <v>230</v>
      </c>
      <c r="T1128" s="151">
        <v>1983</v>
      </c>
      <c r="U1128" s="151">
        <v>454300</v>
      </c>
      <c r="V1128" s="151">
        <v>40</v>
      </c>
      <c r="W1128" s="151">
        <v>272</v>
      </c>
      <c r="X1128" s="151">
        <v>2000</v>
      </c>
      <c r="Y1128" s="151">
        <v>567330</v>
      </c>
      <c r="Z1128" s="151">
        <v>14</v>
      </c>
      <c r="AA1128" s="151">
        <v>292</v>
      </c>
      <c r="AB1128" s="151">
        <v>1868</v>
      </c>
      <c r="AC1128" s="151">
        <v>544089</v>
      </c>
      <c r="AD1128" s="151"/>
      <c r="AE1128" s="151"/>
      <c r="AF1128" s="151"/>
      <c r="AG1128" s="151"/>
      <c r="AH1128" s="151"/>
      <c r="AI1128" s="151"/>
      <c r="AJ1128" s="151"/>
      <c r="AK1128" s="151"/>
      <c r="AL1128" s="151"/>
      <c r="AM1128" s="151"/>
      <c r="AN1128" s="151"/>
      <c r="AO1128" s="151"/>
    </row>
    <row r="1129" spans="1:41" x14ac:dyDescent="0.2">
      <c r="A1129" s="156">
        <v>38085</v>
      </c>
      <c r="B1129" s="159">
        <v>4</v>
      </c>
      <c r="C1129" s="159">
        <v>110</v>
      </c>
      <c r="D1129" s="159">
        <v>2425</v>
      </c>
      <c r="E1129" s="159">
        <v>268088</v>
      </c>
      <c r="F1129" s="159">
        <v>31</v>
      </c>
      <c r="G1129" s="159">
        <v>146</v>
      </c>
      <c r="H1129" s="159">
        <v>2500</v>
      </c>
      <c r="I1129" s="159">
        <v>335087</v>
      </c>
      <c r="J1129" s="159">
        <v>29</v>
      </c>
      <c r="K1129" s="154">
        <v>162</v>
      </c>
      <c r="L1129" s="154">
        <v>2138</v>
      </c>
      <c r="M1129" s="154">
        <v>345966</v>
      </c>
      <c r="N1129" s="154">
        <v>19</v>
      </c>
      <c r="O1129" s="154">
        <v>205</v>
      </c>
      <c r="P1129" s="154">
        <v>2067</v>
      </c>
      <c r="Q1129" s="154">
        <v>430239</v>
      </c>
      <c r="R1129" s="154">
        <v>5</v>
      </c>
      <c r="S1129" s="154">
        <v>248</v>
      </c>
      <c r="T1129" s="154">
        <v>1800</v>
      </c>
      <c r="U1129" s="154">
        <v>453120</v>
      </c>
      <c r="V1129" s="154">
        <v>13</v>
      </c>
      <c r="W1129" s="154">
        <v>271</v>
      </c>
      <c r="X1129" s="154">
        <v>1962</v>
      </c>
      <c r="Y1129" s="154">
        <v>539554</v>
      </c>
      <c r="Z1129" s="154"/>
      <c r="AA1129" s="154"/>
      <c r="AB1129" s="154"/>
      <c r="AC1129" s="154"/>
      <c r="AD1129" s="154"/>
      <c r="AE1129" s="154"/>
      <c r="AF1129" s="154"/>
      <c r="AG1129" s="154"/>
      <c r="AH1129" s="154">
        <v>5</v>
      </c>
      <c r="AI1129" s="154">
        <v>426</v>
      </c>
      <c r="AJ1129" s="154">
        <v>1980</v>
      </c>
      <c r="AK1129" s="154">
        <v>843876</v>
      </c>
      <c r="AL1129" s="154"/>
      <c r="AM1129" s="154"/>
      <c r="AN1129" s="154"/>
      <c r="AO1129" s="154"/>
    </row>
    <row r="1130" spans="1:41" x14ac:dyDescent="0.2">
      <c r="A1130" s="83">
        <v>38086</v>
      </c>
      <c r="B1130" s="151"/>
      <c r="C1130" s="151"/>
      <c r="D1130" s="151"/>
      <c r="E1130" s="151"/>
      <c r="F1130" s="151"/>
      <c r="G1130" s="151"/>
      <c r="H1130" s="151"/>
      <c r="I1130" s="151"/>
      <c r="J1130" s="151"/>
      <c r="K1130" s="151"/>
      <c r="L1130" s="151"/>
      <c r="M1130" s="151"/>
      <c r="N1130" s="151"/>
      <c r="O1130" s="151"/>
      <c r="P1130" s="151"/>
      <c r="Q1130" s="151"/>
      <c r="R1130" s="151"/>
      <c r="S1130" s="151"/>
      <c r="T1130" s="151"/>
      <c r="U1130" s="151"/>
      <c r="V1130" s="151"/>
      <c r="W1130" s="151"/>
      <c r="X1130" s="151"/>
      <c r="Y1130" s="151"/>
      <c r="Z1130" s="151"/>
      <c r="AA1130" s="151"/>
      <c r="AB1130" s="151"/>
      <c r="AC1130" s="151"/>
      <c r="AD1130" s="151"/>
      <c r="AE1130" s="151"/>
      <c r="AF1130" s="151"/>
      <c r="AG1130" s="151"/>
      <c r="AH1130" s="151"/>
      <c r="AI1130" s="151"/>
      <c r="AJ1130" s="151"/>
      <c r="AK1130" s="151"/>
      <c r="AL1130" s="151"/>
      <c r="AM1130" s="151"/>
      <c r="AN1130" s="151"/>
      <c r="AO1130" s="151"/>
    </row>
    <row r="1131" spans="1:41" x14ac:dyDescent="0.2">
      <c r="A1131" s="83">
        <v>38090</v>
      </c>
      <c r="B1131" s="151">
        <v>17</v>
      </c>
      <c r="C1131" s="151">
        <v>124</v>
      </c>
      <c r="D1131" s="151">
        <v>2100</v>
      </c>
      <c r="E1131" s="151">
        <v>266265</v>
      </c>
      <c r="F1131" s="151">
        <v>20</v>
      </c>
      <c r="G1131" s="151">
        <v>146</v>
      </c>
      <c r="H1131" s="151">
        <v>2125</v>
      </c>
      <c r="I1131" s="151">
        <v>319430</v>
      </c>
      <c r="J1131" s="151">
        <v>37</v>
      </c>
      <c r="K1131" s="151">
        <v>160</v>
      </c>
      <c r="L1131" s="151">
        <v>2150</v>
      </c>
      <c r="M1131" s="151">
        <v>338497</v>
      </c>
      <c r="N1131" s="151">
        <v>14</v>
      </c>
      <c r="O1131" s="151">
        <v>185</v>
      </c>
      <c r="P1131" s="151">
        <v>2225</v>
      </c>
      <c r="Q1131" s="151">
        <v>410050</v>
      </c>
      <c r="R1131" s="151">
        <v>4</v>
      </c>
      <c r="S1131" s="151">
        <v>248</v>
      </c>
      <c r="T1131" s="151">
        <v>1750</v>
      </c>
      <c r="U1131" s="151">
        <v>433125</v>
      </c>
      <c r="V1131" s="151">
        <v>3</v>
      </c>
      <c r="W1131" s="151">
        <v>276</v>
      </c>
      <c r="X1131" s="151">
        <v>1900</v>
      </c>
      <c r="Y1131" s="151">
        <v>524400</v>
      </c>
      <c r="Z1131" s="151">
        <v>33</v>
      </c>
      <c r="AA1131" s="151">
        <v>307</v>
      </c>
      <c r="AB1131" s="151">
        <v>2117</v>
      </c>
      <c r="AC1131" s="151">
        <v>673373</v>
      </c>
      <c r="AD1131" s="151">
        <v>5</v>
      </c>
      <c r="AE1131" s="151">
        <v>332</v>
      </c>
      <c r="AF1131" s="151">
        <v>1840</v>
      </c>
      <c r="AG1131" s="151">
        <v>608232</v>
      </c>
      <c r="AH1131" s="151"/>
      <c r="AI1131" s="151"/>
      <c r="AJ1131" s="151"/>
      <c r="AK1131" s="151"/>
      <c r="AL1131" s="151"/>
      <c r="AM1131" s="151"/>
      <c r="AN1131" s="151"/>
      <c r="AO1131" s="151"/>
    </row>
    <row r="1132" spans="1:41" x14ac:dyDescent="0.2">
      <c r="A1132" s="156">
        <v>38092</v>
      </c>
      <c r="B1132" s="154">
        <v>35</v>
      </c>
      <c r="C1132" s="154">
        <v>105</v>
      </c>
      <c r="D1132" s="154">
        <v>2342</v>
      </c>
      <c r="E1132" s="154">
        <v>249194</v>
      </c>
      <c r="F1132" s="154">
        <v>72</v>
      </c>
      <c r="G1132" s="154">
        <v>144</v>
      </c>
      <c r="H1132" s="154">
        <v>2250</v>
      </c>
      <c r="I1132" s="154">
        <v>328071</v>
      </c>
      <c r="J1132" s="154">
        <v>85</v>
      </c>
      <c r="K1132" s="154">
        <v>162</v>
      </c>
      <c r="L1132" s="154">
        <v>2236</v>
      </c>
      <c r="M1132" s="154">
        <v>364163</v>
      </c>
      <c r="N1132" s="154">
        <v>36</v>
      </c>
      <c r="O1132" s="154">
        <v>192</v>
      </c>
      <c r="P1132" s="154">
        <v>2021</v>
      </c>
      <c r="Q1132" s="154">
        <v>415650</v>
      </c>
      <c r="R1132" s="154">
        <v>22</v>
      </c>
      <c r="S1132" s="154">
        <v>233</v>
      </c>
      <c r="T1132" s="154">
        <v>1950</v>
      </c>
      <c r="U1132" s="154">
        <v>453995</v>
      </c>
      <c r="V1132" s="154">
        <v>35</v>
      </c>
      <c r="W1132" s="154">
        <v>265</v>
      </c>
      <c r="X1132" s="154">
        <v>2175</v>
      </c>
      <c r="Y1132" s="154">
        <v>588111</v>
      </c>
      <c r="Z1132" s="154">
        <v>1</v>
      </c>
      <c r="AA1132" s="154">
        <v>284</v>
      </c>
      <c r="AB1132" s="154">
        <v>2150</v>
      </c>
      <c r="AC1132" s="154">
        <v>610600</v>
      </c>
      <c r="AD1132" s="154">
        <v>1</v>
      </c>
      <c r="AE1132" s="154">
        <v>358</v>
      </c>
      <c r="AF1132" s="154">
        <v>2000</v>
      </c>
      <c r="AG1132" s="154">
        <v>716000</v>
      </c>
      <c r="AH1132" s="154"/>
      <c r="AI1132" s="154"/>
      <c r="AJ1132" s="154"/>
      <c r="AK1132" s="154"/>
      <c r="AL1132" s="154"/>
      <c r="AM1132" s="154"/>
      <c r="AN1132" s="154"/>
      <c r="AO1132" s="154"/>
    </row>
    <row r="1133" spans="1:41" x14ac:dyDescent="0.2">
      <c r="A1133" s="83">
        <v>38093</v>
      </c>
      <c r="B1133" s="151">
        <v>12</v>
      </c>
      <c r="C1133" s="151">
        <v>83</v>
      </c>
      <c r="D1133" s="151">
        <v>2200</v>
      </c>
      <c r="E1133" s="151">
        <v>182977</v>
      </c>
      <c r="F1133" s="151">
        <v>14</v>
      </c>
      <c r="G1133" s="151">
        <v>138</v>
      </c>
      <c r="H1133" s="151">
        <v>2083</v>
      </c>
      <c r="I1133" s="151">
        <v>288700</v>
      </c>
      <c r="J1133" s="151">
        <v>6</v>
      </c>
      <c r="K1133" s="151">
        <v>168</v>
      </c>
      <c r="L1133" s="151">
        <v>2175</v>
      </c>
      <c r="M1133" s="151">
        <v>365983</v>
      </c>
      <c r="N1133" s="151">
        <v>14</v>
      </c>
      <c r="O1133" s="151">
        <v>202</v>
      </c>
      <c r="P1133" s="151">
        <v>2275</v>
      </c>
      <c r="Q1133" s="151">
        <v>464500</v>
      </c>
      <c r="R1133" s="151">
        <v>21</v>
      </c>
      <c r="S1133" s="151">
        <v>234</v>
      </c>
      <c r="T1133" s="151">
        <v>2038</v>
      </c>
      <c r="U1133" s="151">
        <v>478461</v>
      </c>
      <c r="V1133" s="151">
        <v>6</v>
      </c>
      <c r="W1133" s="151">
        <v>255</v>
      </c>
      <c r="X1133" s="151">
        <v>1900</v>
      </c>
      <c r="Y1133" s="151">
        <v>492317</v>
      </c>
      <c r="Z1133" s="151">
        <v>15</v>
      </c>
      <c r="AA1133" s="151">
        <v>287</v>
      </c>
      <c r="AB1133" s="151">
        <v>1925</v>
      </c>
      <c r="AC1133" s="151">
        <v>551827</v>
      </c>
      <c r="AD1133" s="151">
        <v>4</v>
      </c>
      <c r="AE1133" s="151">
        <v>342</v>
      </c>
      <c r="AF1133" s="151">
        <v>1945</v>
      </c>
      <c r="AG1133" s="151">
        <v>666140</v>
      </c>
      <c r="AH1133" s="151"/>
      <c r="AI1133" s="151"/>
      <c r="AJ1133" s="151"/>
      <c r="AK1133" s="151"/>
      <c r="AL1133" s="151"/>
      <c r="AM1133" s="151"/>
      <c r="AN1133" s="151"/>
      <c r="AO1133" s="151"/>
    </row>
    <row r="1134" spans="1:41" x14ac:dyDescent="0.2">
      <c r="A1134" s="83">
        <v>38097</v>
      </c>
      <c r="B1134" s="151">
        <v>21</v>
      </c>
      <c r="C1134" s="151">
        <v>103</v>
      </c>
      <c r="D1134" s="151">
        <v>1850</v>
      </c>
      <c r="E1134" s="151">
        <v>213667</v>
      </c>
      <c r="F1134" s="151">
        <v>2</v>
      </c>
      <c r="G1134" s="151">
        <v>136</v>
      </c>
      <c r="H1134" s="151">
        <v>2050</v>
      </c>
      <c r="I1134" s="151">
        <v>278800</v>
      </c>
      <c r="J1134" s="151"/>
      <c r="K1134" s="151"/>
      <c r="L1134" s="151"/>
      <c r="M1134" s="151"/>
      <c r="N1134" s="151">
        <v>15</v>
      </c>
      <c r="O1134" s="151">
        <v>191</v>
      </c>
      <c r="P1134" s="151">
        <v>1950</v>
      </c>
      <c r="Q1134" s="151">
        <v>398447</v>
      </c>
      <c r="R1134" s="151"/>
      <c r="S1134" s="151"/>
      <c r="T1134" s="151"/>
      <c r="U1134" s="151"/>
      <c r="V1134" s="151">
        <v>11</v>
      </c>
      <c r="W1134" s="151">
        <v>261</v>
      </c>
      <c r="X1134" s="151">
        <v>1900</v>
      </c>
      <c r="Y1134" s="151">
        <v>496364</v>
      </c>
      <c r="Z1134" s="151">
        <v>8</v>
      </c>
      <c r="AA1134" s="151">
        <v>286</v>
      </c>
      <c r="AB1134" s="151">
        <v>1925</v>
      </c>
      <c r="AC1134" s="151">
        <v>576862</v>
      </c>
      <c r="AD1134" s="151"/>
      <c r="AE1134" s="151"/>
      <c r="AF1134" s="151"/>
      <c r="AG1134" s="151"/>
      <c r="AH1134" s="151"/>
      <c r="AI1134" s="151"/>
      <c r="AJ1134" s="151"/>
      <c r="AK1134" s="151"/>
      <c r="AL1134" s="151"/>
      <c r="AM1134" s="151"/>
      <c r="AN1134" s="151"/>
      <c r="AO1134" s="151"/>
    </row>
    <row r="1135" spans="1:41" x14ac:dyDescent="0.2">
      <c r="A1135" s="156">
        <v>38099</v>
      </c>
      <c r="B1135" s="154">
        <v>15</v>
      </c>
      <c r="C1135" s="154">
        <v>126</v>
      </c>
      <c r="D1135" s="154">
        <v>2150</v>
      </c>
      <c r="E1135" s="154">
        <v>269825</v>
      </c>
      <c r="F1135" s="154">
        <v>79</v>
      </c>
      <c r="G1135" s="154">
        <v>139</v>
      </c>
      <c r="H1135" s="154">
        <v>2067</v>
      </c>
      <c r="I1135" s="154">
        <v>300655</v>
      </c>
      <c r="J1135" s="154">
        <v>173</v>
      </c>
      <c r="K1135" s="154">
        <v>163</v>
      </c>
      <c r="L1135" s="154">
        <v>2193</v>
      </c>
      <c r="M1135" s="154">
        <v>370185</v>
      </c>
      <c r="N1135" s="154">
        <v>192</v>
      </c>
      <c r="O1135" s="154">
        <v>193</v>
      </c>
      <c r="P1135" s="154">
        <v>2174</v>
      </c>
      <c r="Q1135" s="154">
        <v>428315</v>
      </c>
      <c r="R1135" s="154">
        <v>135</v>
      </c>
      <c r="S1135" s="154">
        <v>235</v>
      </c>
      <c r="T1135" s="154">
        <v>1900</v>
      </c>
      <c r="U1135" s="154">
        <v>508929</v>
      </c>
      <c r="V1135" s="154">
        <v>73</v>
      </c>
      <c r="W1135" s="154">
        <v>273</v>
      </c>
      <c r="X1135" s="154">
        <v>1955</v>
      </c>
      <c r="Y1135" s="154">
        <v>540433</v>
      </c>
      <c r="Z1135" s="154">
        <v>83</v>
      </c>
      <c r="AA1135" s="154">
        <v>300</v>
      </c>
      <c r="AB1135" s="154">
        <v>1964</v>
      </c>
      <c r="AC1135" s="154">
        <v>598838</v>
      </c>
      <c r="AD1135" s="154">
        <v>14</v>
      </c>
      <c r="AE1135" s="154">
        <v>342</v>
      </c>
      <c r="AF1135" s="154">
        <v>2053</v>
      </c>
      <c r="AG1135" s="154">
        <v>675544</v>
      </c>
      <c r="AH1135" s="154">
        <v>37</v>
      </c>
      <c r="AI1135" s="154">
        <v>368</v>
      </c>
      <c r="AJ1135" s="154">
        <v>2007</v>
      </c>
      <c r="AK1135" s="154">
        <v>797440</v>
      </c>
      <c r="AL1135" s="154"/>
      <c r="AM1135" s="154"/>
      <c r="AN1135" s="154"/>
      <c r="AO1135" s="154"/>
    </row>
    <row r="1136" spans="1:41" x14ac:dyDescent="0.2">
      <c r="A1136" s="83">
        <v>38100</v>
      </c>
      <c r="B1136" s="151"/>
      <c r="C1136" s="151"/>
      <c r="D1136" s="151"/>
      <c r="E1136" s="151"/>
      <c r="F1136" s="151"/>
      <c r="G1136" s="151"/>
      <c r="H1136" s="151"/>
      <c r="I1136" s="151"/>
      <c r="J1136" s="151">
        <v>17</v>
      </c>
      <c r="K1136" s="151">
        <v>160</v>
      </c>
      <c r="L1136" s="151">
        <v>2217</v>
      </c>
      <c r="M1136" s="151">
        <v>363006</v>
      </c>
      <c r="N1136" s="151">
        <v>28</v>
      </c>
      <c r="O1136" s="151">
        <v>192</v>
      </c>
      <c r="P1136" s="151">
        <v>2117</v>
      </c>
      <c r="Q1136" s="151">
        <v>415104</v>
      </c>
      <c r="R1136" s="151">
        <v>9</v>
      </c>
      <c r="S1136" s="151">
        <v>228</v>
      </c>
      <c r="T1136" s="151">
        <v>2175</v>
      </c>
      <c r="U1136" s="151">
        <v>499844</v>
      </c>
      <c r="V1136" s="151">
        <v>6</v>
      </c>
      <c r="W1136" s="151">
        <v>276</v>
      </c>
      <c r="X1136" s="151">
        <v>1900</v>
      </c>
      <c r="Y1136" s="151">
        <v>510300</v>
      </c>
      <c r="Z1136" s="151">
        <v>16</v>
      </c>
      <c r="AA1136" s="151">
        <v>282</v>
      </c>
      <c r="AB1136" s="151">
        <v>2025</v>
      </c>
      <c r="AC1136" s="151">
        <v>555394</v>
      </c>
      <c r="AD1136" s="151">
        <v>4</v>
      </c>
      <c r="AE1136" s="151">
        <v>230</v>
      </c>
      <c r="AF1136" s="151">
        <v>2100</v>
      </c>
      <c r="AG1136" s="151">
        <v>694050</v>
      </c>
      <c r="AH1136" s="151"/>
      <c r="AI1136" s="151"/>
      <c r="AJ1136" s="151"/>
      <c r="AK1136" s="151"/>
      <c r="AL1136" s="151"/>
      <c r="AM1136" s="151"/>
      <c r="AN1136" s="151"/>
      <c r="AO1136" s="151"/>
    </row>
    <row r="1137" spans="1:41" x14ac:dyDescent="0.2">
      <c r="A1137" s="83">
        <v>38104</v>
      </c>
      <c r="B1137" s="151">
        <v>17</v>
      </c>
      <c r="C1137" s="151">
        <v>115</v>
      </c>
      <c r="D1137" s="151">
        <v>2183</v>
      </c>
      <c r="E1137" s="151">
        <v>252159</v>
      </c>
      <c r="F1137" s="151">
        <v>58</v>
      </c>
      <c r="G1137" s="151">
        <v>137</v>
      </c>
      <c r="H1137" s="151">
        <v>2183</v>
      </c>
      <c r="I1137" s="151">
        <v>303750</v>
      </c>
      <c r="J1137" s="151">
        <v>35</v>
      </c>
      <c r="K1137" s="151">
        <v>153</v>
      </c>
      <c r="L1137" s="151">
        <v>2125</v>
      </c>
      <c r="M1137" s="151">
        <v>330574</v>
      </c>
      <c r="N1137" s="151">
        <v>36</v>
      </c>
      <c r="O1137" s="151">
        <v>187</v>
      </c>
      <c r="P1137" s="151">
        <v>2000</v>
      </c>
      <c r="Q1137" s="151">
        <v>393311</v>
      </c>
      <c r="R1137" s="151">
        <v>22</v>
      </c>
      <c r="S1137" s="151">
        <v>235</v>
      </c>
      <c r="T1137" s="151">
        <v>1950</v>
      </c>
      <c r="U1137" s="151">
        <v>467005</v>
      </c>
      <c r="V1137" s="151">
        <v>30</v>
      </c>
      <c r="W1137" s="151">
        <v>253</v>
      </c>
      <c r="X1137" s="151">
        <v>1950</v>
      </c>
      <c r="Y1137" s="151">
        <v>523440</v>
      </c>
      <c r="Z1137" s="151">
        <v>4</v>
      </c>
      <c r="AA1137" s="151">
        <v>292</v>
      </c>
      <c r="AB1137" s="151">
        <v>2050</v>
      </c>
      <c r="AC1137" s="151">
        <v>598600</v>
      </c>
      <c r="AD1137" s="151">
        <v>23</v>
      </c>
      <c r="AE1137" s="151">
        <v>357</v>
      </c>
      <c r="AF1137" s="151">
        <v>2000</v>
      </c>
      <c r="AG1137" s="151">
        <v>715097</v>
      </c>
      <c r="AH1137" s="151"/>
      <c r="AI1137" s="151"/>
      <c r="AJ1137" s="151"/>
      <c r="AK1137" s="151"/>
      <c r="AL1137" s="151"/>
      <c r="AM1137" s="151"/>
      <c r="AN1137" s="151"/>
      <c r="AO1137" s="151"/>
    </row>
    <row r="1138" spans="1:41" x14ac:dyDescent="0.2">
      <c r="A1138" s="156">
        <v>38106</v>
      </c>
      <c r="B1138" s="154">
        <v>17</v>
      </c>
      <c r="C1138" s="154">
        <v>116</v>
      </c>
      <c r="D1138" s="154">
        <v>2160</v>
      </c>
      <c r="E1138" s="154">
        <v>261741</v>
      </c>
      <c r="F1138" s="154">
        <v>64</v>
      </c>
      <c r="G1138" s="154">
        <v>138</v>
      </c>
      <c r="H1138" s="154">
        <v>2188</v>
      </c>
      <c r="I1138" s="154">
        <v>312183</v>
      </c>
      <c r="J1138" s="154">
        <v>152</v>
      </c>
      <c r="K1138" s="154">
        <v>164</v>
      </c>
      <c r="L1138" s="154">
        <v>2217</v>
      </c>
      <c r="M1138" s="154">
        <v>363313</v>
      </c>
      <c r="N1138" s="154">
        <v>37</v>
      </c>
      <c r="O1138" s="154">
        <v>193</v>
      </c>
      <c r="P1138" s="154">
        <v>2029</v>
      </c>
      <c r="Q1138" s="154">
        <v>406497</v>
      </c>
      <c r="R1138" s="154">
        <v>122</v>
      </c>
      <c r="S1138" s="154">
        <v>235</v>
      </c>
      <c r="T1138" s="154">
        <v>2065</v>
      </c>
      <c r="U1138" s="154">
        <v>496560</v>
      </c>
      <c r="V1138" s="154">
        <v>39</v>
      </c>
      <c r="W1138" s="154">
        <v>259</v>
      </c>
      <c r="X1138" s="154">
        <v>1930</v>
      </c>
      <c r="Y1138" s="154">
        <v>513000</v>
      </c>
      <c r="Z1138" s="154">
        <v>48</v>
      </c>
      <c r="AA1138" s="154">
        <v>290</v>
      </c>
      <c r="AB1138" s="154">
        <v>1990</v>
      </c>
      <c r="AC1138" s="154">
        <v>575753</v>
      </c>
      <c r="AD1138" s="154">
        <v>5</v>
      </c>
      <c r="AE1138" s="154">
        <v>337</v>
      </c>
      <c r="AF1138" s="154">
        <v>1910</v>
      </c>
      <c r="AG1138" s="154">
        <v>642208</v>
      </c>
      <c r="AH1138" s="154">
        <v>9</v>
      </c>
      <c r="AI1138" s="154">
        <v>384</v>
      </c>
      <c r="AJ1138" s="154">
        <v>1940</v>
      </c>
      <c r="AK1138" s="154">
        <v>744098</v>
      </c>
      <c r="AL1138" s="154"/>
      <c r="AM1138" s="154"/>
      <c r="AN1138" s="154"/>
      <c r="AO1138" s="154"/>
    </row>
    <row r="1139" spans="1:41" x14ac:dyDescent="0.2">
      <c r="A1139" s="83">
        <v>38107</v>
      </c>
      <c r="B1139" s="151">
        <v>5</v>
      </c>
      <c r="C1139" s="151">
        <v>100</v>
      </c>
      <c r="D1139" s="151">
        <v>2200</v>
      </c>
      <c r="E1139" s="151">
        <v>219120</v>
      </c>
      <c r="F1139" s="151">
        <v>18</v>
      </c>
      <c r="G1139" s="151">
        <v>139</v>
      </c>
      <c r="H1139" s="151">
        <v>2200</v>
      </c>
      <c r="I1139" s="151">
        <v>305311</v>
      </c>
      <c r="J1139" s="151">
        <v>9</v>
      </c>
      <c r="K1139" s="151">
        <v>172</v>
      </c>
      <c r="L1139" s="151">
        <v>2025</v>
      </c>
      <c r="M1139" s="151">
        <v>346833</v>
      </c>
      <c r="N1139" s="151">
        <v>15</v>
      </c>
      <c r="O1139" s="151">
        <v>193</v>
      </c>
      <c r="P1139" s="151">
        <v>2050</v>
      </c>
      <c r="Q1139" s="151">
        <v>394920</v>
      </c>
      <c r="R1139" s="151">
        <v>4</v>
      </c>
      <c r="S1139" s="151">
        <v>238</v>
      </c>
      <c r="T1139" s="151">
        <v>1925</v>
      </c>
      <c r="U1139" s="151">
        <v>462225</v>
      </c>
      <c r="V1139" s="151">
        <v>2</v>
      </c>
      <c r="W1139" s="151">
        <v>276</v>
      </c>
      <c r="X1139" s="151">
        <v>1850</v>
      </c>
      <c r="Y1139" s="151">
        <v>510600</v>
      </c>
      <c r="Z1139" s="151">
        <v>4</v>
      </c>
      <c r="AA1139" s="151">
        <v>292</v>
      </c>
      <c r="AB1139" s="151">
        <v>1960</v>
      </c>
      <c r="AC1139" s="151">
        <v>573990</v>
      </c>
      <c r="AD1139" s="151"/>
      <c r="AE1139" s="151"/>
      <c r="AF1139" s="151"/>
      <c r="AG1139" s="151"/>
      <c r="AH1139" s="151"/>
      <c r="AI1139" s="151"/>
      <c r="AJ1139" s="151"/>
      <c r="AK1139" s="151"/>
      <c r="AL1139" s="151"/>
      <c r="AM1139" s="151"/>
      <c r="AN1139" s="151"/>
      <c r="AO1139" s="151"/>
    </row>
    <row r="1140" spans="1:41" x14ac:dyDescent="0.2">
      <c r="A1140" s="83"/>
      <c r="B1140" s="151"/>
      <c r="C1140" s="151"/>
      <c r="D1140" s="151"/>
      <c r="E1140" s="151"/>
      <c r="F1140" s="151"/>
      <c r="G1140" s="151"/>
      <c r="H1140" s="151"/>
      <c r="I1140" s="151"/>
      <c r="J1140" s="151"/>
      <c r="K1140" s="151"/>
      <c r="L1140" s="151"/>
      <c r="M1140" s="151"/>
      <c r="N1140" s="151"/>
      <c r="O1140" s="151"/>
      <c r="P1140" s="151"/>
      <c r="Q1140" s="151"/>
      <c r="R1140" s="151"/>
      <c r="S1140" s="151"/>
      <c r="T1140" s="151"/>
      <c r="U1140" s="151"/>
      <c r="V1140" s="151"/>
      <c r="W1140" s="151"/>
      <c r="X1140" s="151"/>
      <c r="Y1140" s="151"/>
      <c r="Z1140" s="151"/>
      <c r="AA1140" s="151"/>
      <c r="AB1140" s="151"/>
      <c r="AC1140" s="151"/>
      <c r="AD1140" s="151"/>
      <c r="AE1140" s="151"/>
      <c r="AF1140" s="151"/>
      <c r="AG1140" s="151"/>
      <c r="AH1140" s="151"/>
      <c r="AI1140" s="151"/>
      <c r="AJ1140" s="151"/>
      <c r="AK1140" s="151"/>
      <c r="AL1140" s="151"/>
      <c r="AM1140" s="151"/>
      <c r="AN1140" s="151"/>
      <c r="AO1140" s="151"/>
    </row>
    <row r="1141" spans="1:41" x14ac:dyDescent="0.2">
      <c r="A1141" s="161">
        <v>38110</v>
      </c>
      <c r="B1141" s="154">
        <v>19</v>
      </c>
      <c r="C1141" s="154">
        <v>105</v>
      </c>
      <c r="D1141" s="154">
        <v>2280</v>
      </c>
      <c r="E1141" s="154">
        <v>245803</v>
      </c>
      <c r="F1141" s="154">
        <v>18</v>
      </c>
      <c r="G1141" s="154">
        <v>133</v>
      </c>
      <c r="H1141" s="154">
        <v>2083</v>
      </c>
      <c r="I1141" s="154">
        <v>273694</v>
      </c>
      <c r="J1141" s="154">
        <v>17</v>
      </c>
      <c r="K1141" s="154">
        <v>157</v>
      </c>
      <c r="L1141" s="154">
        <v>2000</v>
      </c>
      <c r="M1141" s="154">
        <v>346341</v>
      </c>
      <c r="N1141" s="154">
        <v>11</v>
      </c>
      <c r="O1141" s="154">
        <v>205</v>
      </c>
      <c r="P1141" s="154">
        <v>1938</v>
      </c>
      <c r="Q1141" s="154">
        <v>406282</v>
      </c>
      <c r="R1141" s="154">
        <v>28</v>
      </c>
      <c r="S1141" s="154">
        <v>241</v>
      </c>
      <c r="T1141" s="154">
        <v>1975</v>
      </c>
      <c r="U1141" s="154">
        <v>490650</v>
      </c>
      <c r="V1141" s="154">
        <v>22</v>
      </c>
      <c r="W1141" s="154">
        <v>263</v>
      </c>
      <c r="X1141" s="154">
        <v>1875</v>
      </c>
      <c r="Y1141" s="154">
        <v>503225</v>
      </c>
      <c r="Z1141" s="154">
        <v>2</v>
      </c>
      <c r="AA1141" s="154">
        <v>316</v>
      </c>
      <c r="AB1141" s="154">
        <v>1815</v>
      </c>
      <c r="AC1141" s="154">
        <v>574610</v>
      </c>
      <c r="AD1141" s="154">
        <v>6</v>
      </c>
      <c r="AE1141" s="154">
        <v>346</v>
      </c>
      <c r="AF1141" s="154">
        <v>1950</v>
      </c>
      <c r="AG1141" s="154">
        <v>663483</v>
      </c>
      <c r="AH1141" s="154"/>
      <c r="AI1141" s="154"/>
      <c r="AJ1141" s="154"/>
      <c r="AK1141" s="154"/>
      <c r="AL1141" s="154"/>
      <c r="AM1141" s="154"/>
      <c r="AN1141" s="154"/>
      <c r="AO1141" s="154"/>
    </row>
    <row r="1142" spans="1:41" x14ac:dyDescent="0.2">
      <c r="A1142" s="83">
        <v>38111</v>
      </c>
      <c r="B1142" s="151">
        <v>3</v>
      </c>
      <c r="C1142" s="151">
        <v>121</v>
      </c>
      <c r="D1142" s="151">
        <v>2125</v>
      </c>
      <c r="E1142" s="151">
        <v>262333</v>
      </c>
      <c r="F1142" s="151">
        <v>26</v>
      </c>
      <c r="G1142" s="151">
        <v>143</v>
      </c>
      <c r="H1142" s="151">
        <v>2050</v>
      </c>
      <c r="I1142" s="151">
        <v>287765</v>
      </c>
      <c r="J1142" s="151">
        <v>44</v>
      </c>
      <c r="K1142" s="151">
        <v>169</v>
      </c>
      <c r="L1142" s="151">
        <v>2180</v>
      </c>
      <c r="M1142" s="151">
        <v>366250</v>
      </c>
      <c r="N1142" s="151">
        <v>5</v>
      </c>
      <c r="O1142" s="151">
        <v>214</v>
      </c>
      <c r="P1142" s="151">
        <v>2083</v>
      </c>
      <c r="Q1142" s="151">
        <v>443780</v>
      </c>
      <c r="R1142" s="151">
        <v>33</v>
      </c>
      <c r="S1142" s="151">
        <v>243</v>
      </c>
      <c r="T1142" s="151">
        <v>1883</v>
      </c>
      <c r="U1142" s="151">
        <v>439985</v>
      </c>
      <c r="V1142" s="151">
        <v>8</v>
      </c>
      <c r="W1142" s="151">
        <v>296</v>
      </c>
      <c r="X1142" s="151">
        <v>1900</v>
      </c>
      <c r="Y1142" s="151">
        <v>561450</v>
      </c>
      <c r="Z1142" s="151">
        <v>21</v>
      </c>
      <c r="AA1142" s="151">
        <v>342</v>
      </c>
      <c r="AB1142" s="151">
        <v>1940</v>
      </c>
      <c r="AC1142" s="151">
        <v>664175</v>
      </c>
      <c r="AD1142" s="151"/>
      <c r="AE1142" s="151"/>
      <c r="AF1142" s="151"/>
      <c r="AG1142" s="151"/>
      <c r="AH1142" s="151"/>
      <c r="AI1142" s="151"/>
      <c r="AJ1142" s="151"/>
      <c r="AK1142" s="151"/>
      <c r="AL1142" s="151"/>
      <c r="AM1142" s="151"/>
      <c r="AN1142" s="151"/>
      <c r="AO1142" s="151"/>
    </row>
    <row r="1143" spans="1:41" x14ac:dyDescent="0.2">
      <c r="A1143" s="156">
        <v>38113</v>
      </c>
      <c r="B1143" s="159">
        <v>35</v>
      </c>
      <c r="C1143" s="154">
        <v>115</v>
      </c>
      <c r="D1143" s="154">
        <v>2200</v>
      </c>
      <c r="E1143" s="154">
        <v>253000</v>
      </c>
      <c r="F1143" s="154">
        <v>144</v>
      </c>
      <c r="G1143" s="154">
        <v>142</v>
      </c>
      <c r="H1143" s="154">
        <v>2520</v>
      </c>
      <c r="I1143" s="154">
        <v>313299</v>
      </c>
      <c r="J1143" s="154">
        <v>26</v>
      </c>
      <c r="K1143" s="154">
        <v>166</v>
      </c>
      <c r="L1143" s="154">
        <v>2400</v>
      </c>
      <c r="M1143" s="154">
        <v>398400</v>
      </c>
      <c r="N1143" s="154">
        <v>52</v>
      </c>
      <c r="O1143" s="154">
        <v>203</v>
      </c>
      <c r="P1143" s="154">
        <v>2320</v>
      </c>
      <c r="Q1143" s="154">
        <v>418444</v>
      </c>
      <c r="R1143" s="154">
        <v>24</v>
      </c>
      <c r="S1143" s="154">
        <v>236</v>
      </c>
      <c r="T1143" s="154">
        <v>2100</v>
      </c>
      <c r="U1143" s="154">
        <v>495600</v>
      </c>
      <c r="V1143" s="154">
        <v>56</v>
      </c>
      <c r="W1143" s="154">
        <v>266</v>
      </c>
      <c r="X1143" s="154">
        <v>2000</v>
      </c>
      <c r="Y1143" s="154">
        <v>532000</v>
      </c>
      <c r="Z1143" s="154">
        <v>31</v>
      </c>
      <c r="AA1143" s="154">
        <v>287</v>
      </c>
      <c r="AB1143" s="154">
        <v>2320</v>
      </c>
      <c r="AC1143" s="154">
        <v>667275</v>
      </c>
      <c r="AD1143" s="154">
        <v>56</v>
      </c>
      <c r="AE1143" s="154">
        <v>334</v>
      </c>
      <c r="AF1143" s="154">
        <v>1890</v>
      </c>
      <c r="AG1143" s="154">
        <v>633543</v>
      </c>
      <c r="AH1143" s="154">
        <v>16</v>
      </c>
      <c r="AI1143" s="154">
        <v>380</v>
      </c>
      <c r="AJ1143" s="154">
        <v>2060</v>
      </c>
      <c r="AK1143" s="154">
        <v>783058</v>
      </c>
      <c r="AL1143" s="154"/>
      <c r="AM1143" s="154"/>
      <c r="AN1143" s="154"/>
      <c r="AO1143" s="154"/>
    </row>
    <row r="1144" spans="1:41" x14ac:dyDescent="0.2">
      <c r="A1144" s="83">
        <v>38114</v>
      </c>
      <c r="B1144" s="151">
        <v>17</v>
      </c>
      <c r="C1144" s="151">
        <v>106</v>
      </c>
      <c r="D1144" s="151">
        <v>2200</v>
      </c>
      <c r="E1144" s="151">
        <v>234235</v>
      </c>
      <c r="F1144" s="151">
        <v>4</v>
      </c>
      <c r="G1144" s="151">
        <v>134</v>
      </c>
      <c r="H1144" s="151">
        <v>2150</v>
      </c>
      <c r="I1144" s="151">
        <v>307450</v>
      </c>
      <c r="J1144" s="151">
        <v>7</v>
      </c>
      <c r="K1144" s="151">
        <v>171</v>
      </c>
      <c r="L1144" s="151">
        <v>2050</v>
      </c>
      <c r="M1144" s="151">
        <v>351429</v>
      </c>
      <c r="N1144" s="151">
        <v>32</v>
      </c>
      <c r="O1144" s="151">
        <v>200</v>
      </c>
      <c r="P1144" s="151">
        <v>2050</v>
      </c>
      <c r="Q1144" s="151">
        <v>409744</v>
      </c>
      <c r="R1144" s="151"/>
      <c r="S1144" s="151"/>
      <c r="T1144" s="151"/>
      <c r="U1144" s="151"/>
      <c r="V1144" s="151">
        <v>35</v>
      </c>
      <c r="W1144" s="151">
        <v>254</v>
      </c>
      <c r="X1144" s="151">
        <v>2050</v>
      </c>
      <c r="Y1144" s="151">
        <v>524211</v>
      </c>
      <c r="Z1144" s="151">
        <v>5</v>
      </c>
      <c r="AA1144" s="151">
        <v>308</v>
      </c>
      <c r="AB1144" s="151">
        <v>1800</v>
      </c>
      <c r="AC1144" s="151">
        <v>554400</v>
      </c>
      <c r="AD1144" s="151"/>
      <c r="AE1144" s="151"/>
      <c r="AF1144" s="151"/>
      <c r="AG1144" s="151"/>
      <c r="AH1144" s="151"/>
      <c r="AI1144" s="151"/>
      <c r="AJ1144" s="151"/>
      <c r="AK1144" s="151"/>
      <c r="AL1144" s="151"/>
      <c r="AM1144" s="151"/>
      <c r="AN1144" s="151"/>
      <c r="AO1144" s="151"/>
    </row>
    <row r="1145" spans="1:41" x14ac:dyDescent="0.2">
      <c r="A1145" s="83">
        <v>38118</v>
      </c>
      <c r="B1145" s="151">
        <v>26</v>
      </c>
      <c r="C1145" s="151">
        <v>117</v>
      </c>
      <c r="D1145" s="151">
        <v>2083</v>
      </c>
      <c r="E1145" s="151">
        <v>239631</v>
      </c>
      <c r="F1145" s="151"/>
      <c r="G1145" s="151"/>
      <c r="H1145" s="151"/>
      <c r="I1145" s="151"/>
      <c r="J1145" s="151">
        <v>10</v>
      </c>
      <c r="K1145" s="151">
        <v>168</v>
      </c>
      <c r="L1145" s="151">
        <v>2100</v>
      </c>
      <c r="M1145" s="151">
        <v>352380</v>
      </c>
      <c r="N1145" s="151">
        <v>62</v>
      </c>
      <c r="O1145" s="151">
        <v>195</v>
      </c>
      <c r="P1145" s="151">
        <v>2050</v>
      </c>
      <c r="Q1145" s="151">
        <v>402752</v>
      </c>
      <c r="R1145" s="151">
        <v>19</v>
      </c>
      <c r="S1145" s="151">
        <v>233</v>
      </c>
      <c r="T1145" s="151">
        <v>1917</v>
      </c>
      <c r="U1145" s="151">
        <v>454747</v>
      </c>
      <c r="V1145" s="151">
        <v>21</v>
      </c>
      <c r="W1145" s="151">
        <v>263</v>
      </c>
      <c r="X1145" s="151">
        <v>1950</v>
      </c>
      <c r="Y1145" s="151">
        <v>513500</v>
      </c>
      <c r="Z1145" s="151">
        <v>22</v>
      </c>
      <c r="AA1145" s="151">
        <v>294</v>
      </c>
      <c r="AB1145" s="151">
        <v>2000</v>
      </c>
      <c r="AC1145" s="151">
        <v>587636</v>
      </c>
      <c r="AD1145" s="151">
        <v>15</v>
      </c>
      <c r="AE1145" s="151">
        <v>334</v>
      </c>
      <c r="AF1145" s="151">
        <v>1900</v>
      </c>
      <c r="AG1145" s="151">
        <v>634347</v>
      </c>
      <c r="AH1145" s="151"/>
      <c r="AI1145" s="151"/>
      <c r="AJ1145" s="151"/>
      <c r="AK1145" s="151"/>
      <c r="AL1145" s="151"/>
      <c r="AM1145" s="151"/>
      <c r="AN1145" s="151"/>
      <c r="AO1145" s="151"/>
    </row>
    <row r="1146" spans="1:41" x14ac:dyDescent="0.2">
      <c r="A1146" s="156">
        <v>38120</v>
      </c>
      <c r="B1146" s="154">
        <v>1</v>
      </c>
      <c r="C1146" s="154">
        <v>116</v>
      </c>
      <c r="D1146" s="154">
        <v>2100</v>
      </c>
      <c r="E1146" s="154">
        <v>243600</v>
      </c>
      <c r="F1146" s="154">
        <v>20</v>
      </c>
      <c r="G1146" s="154">
        <v>140</v>
      </c>
      <c r="H1146" s="154">
        <v>2150</v>
      </c>
      <c r="I1146" s="154">
        <v>295480</v>
      </c>
      <c r="J1146" s="154">
        <v>51</v>
      </c>
      <c r="K1146" s="154">
        <v>159</v>
      </c>
      <c r="L1146" s="154">
        <v>2292</v>
      </c>
      <c r="M1146" s="154">
        <v>372984</v>
      </c>
      <c r="N1146" s="154">
        <v>96</v>
      </c>
      <c r="O1146" s="154">
        <v>195</v>
      </c>
      <c r="P1146" s="154">
        <v>2150</v>
      </c>
      <c r="Q1146" s="154">
        <v>417782</v>
      </c>
      <c r="R1146" s="154">
        <v>34</v>
      </c>
      <c r="S1146" s="154">
        <v>223</v>
      </c>
      <c r="T1146" s="154">
        <v>2167</v>
      </c>
      <c r="U1146" s="154">
        <v>487926</v>
      </c>
      <c r="V1146" s="154">
        <v>37</v>
      </c>
      <c r="W1146" s="154">
        <v>262</v>
      </c>
      <c r="X1146" s="154">
        <v>2138</v>
      </c>
      <c r="Y1146" s="154">
        <v>583035</v>
      </c>
      <c r="Z1146" s="154">
        <v>27</v>
      </c>
      <c r="AA1146" s="154">
        <v>290</v>
      </c>
      <c r="AB1146" s="154">
        <v>1975</v>
      </c>
      <c r="AC1146" s="154">
        <v>578944</v>
      </c>
      <c r="AD1146" s="154"/>
      <c r="AE1146" s="154"/>
      <c r="AF1146" s="154"/>
      <c r="AG1146" s="154"/>
      <c r="AH1146" s="154">
        <v>1</v>
      </c>
      <c r="AI1146" s="154">
        <v>362</v>
      </c>
      <c r="AJ1146" s="154">
        <v>1900</v>
      </c>
      <c r="AK1146" s="154">
        <v>687800</v>
      </c>
      <c r="AL1146" s="154"/>
      <c r="AM1146" s="154"/>
      <c r="AN1146" s="154"/>
      <c r="AO1146" s="154"/>
    </row>
    <row r="1147" spans="1:41" x14ac:dyDescent="0.2">
      <c r="A1147" s="83">
        <v>38121</v>
      </c>
      <c r="B1147" s="151">
        <v>23</v>
      </c>
      <c r="C1147" s="151">
        <v>127</v>
      </c>
      <c r="D1147" s="151">
        <v>2100</v>
      </c>
      <c r="E1147" s="151">
        <v>267522</v>
      </c>
      <c r="F1147" s="151">
        <v>3</v>
      </c>
      <c r="G1147" s="151">
        <v>131</v>
      </c>
      <c r="H1147" s="151">
        <v>2150</v>
      </c>
      <c r="I1147" s="151">
        <v>280933</v>
      </c>
      <c r="J1147" s="151">
        <v>2</v>
      </c>
      <c r="K1147" s="151">
        <v>165</v>
      </c>
      <c r="L1147" s="151">
        <v>2100</v>
      </c>
      <c r="M1147" s="151">
        <v>346500</v>
      </c>
      <c r="N1147" s="151">
        <v>22</v>
      </c>
      <c r="O1147" s="151">
        <v>192</v>
      </c>
      <c r="P1147" s="151">
        <v>2333</v>
      </c>
      <c r="Q1147" s="151">
        <v>488605</v>
      </c>
      <c r="R1147" s="151">
        <v>8</v>
      </c>
      <c r="S1147" s="151">
        <v>238</v>
      </c>
      <c r="T1147" s="151">
        <v>1832</v>
      </c>
      <c r="U1147" s="151">
        <v>437298</v>
      </c>
      <c r="V1147" s="151">
        <v>7</v>
      </c>
      <c r="W1147" s="151">
        <v>265</v>
      </c>
      <c r="X1147" s="151">
        <v>1900</v>
      </c>
      <c r="Y1147" s="151">
        <v>509643</v>
      </c>
      <c r="Z1147" s="151"/>
      <c r="AA1147" s="151"/>
      <c r="AB1147" s="151"/>
      <c r="AC1147" s="151"/>
      <c r="AD1147" s="151"/>
      <c r="AE1147" s="151"/>
      <c r="AF1147" s="151"/>
      <c r="AG1147" s="151"/>
      <c r="AH1147" s="151"/>
      <c r="AI1147" s="151"/>
      <c r="AJ1147" s="151"/>
      <c r="AK1147" s="151"/>
      <c r="AL1147" s="151"/>
      <c r="AM1147" s="151"/>
      <c r="AN1147" s="151"/>
      <c r="AO1147" s="151"/>
    </row>
    <row r="1148" spans="1:41" x14ac:dyDescent="0.2">
      <c r="A1148" s="83">
        <v>38125</v>
      </c>
      <c r="B1148" s="151">
        <v>2</v>
      </c>
      <c r="C1148" s="151">
        <v>80</v>
      </c>
      <c r="D1148" s="151">
        <v>2300</v>
      </c>
      <c r="E1148" s="151">
        <v>184000</v>
      </c>
      <c r="F1148" s="151">
        <v>4</v>
      </c>
      <c r="G1148" s="151">
        <v>134</v>
      </c>
      <c r="H1148" s="151">
        <v>2200</v>
      </c>
      <c r="I1148" s="151">
        <v>294800</v>
      </c>
      <c r="J1148" s="151">
        <v>15</v>
      </c>
      <c r="K1148" s="151">
        <v>177</v>
      </c>
      <c r="L1148" s="151">
        <v>2100</v>
      </c>
      <c r="M1148" s="151">
        <v>372400</v>
      </c>
      <c r="N1148" s="151"/>
      <c r="O1148" s="151"/>
      <c r="P1148" s="151"/>
      <c r="Q1148" s="151"/>
      <c r="R1148" s="151">
        <v>47</v>
      </c>
      <c r="S1148" s="151">
        <v>236</v>
      </c>
      <c r="T1148" s="151">
        <v>1925</v>
      </c>
      <c r="U1148" s="151">
        <v>465813</v>
      </c>
      <c r="V1148" s="151">
        <v>17</v>
      </c>
      <c r="W1148" s="151">
        <v>277</v>
      </c>
      <c r="X1148" s="151">
        <v>2050</v>
      </c>
      <c r="Y1148" s="151">
        <v>568212</v>
      </c>
      <c r="Z1148" s="151">
        <v>54</v>
      </c>
      <c r="AA1148" s="151">
        <v>288</v>
      </c>
      <c r="AB1148" s="151">
        <v>2033</v>
      </c>
      <c r="AC1148" s="151">
        <v>586920</v>
      </c>
      <c r="AD1148" s="151"/>
      <c r="AE1148" s="151"/>
      <c r="AF1148" s="151"/>
      <c r="AG1148" s="151"/>
      <c r="AH1148" s="151"/>
      <c r="AI1148" s="151"/>
      <c r="AJ1148" s="151"/>
      <c r="AK1148" s="151"/>
      <c r="AL1148" s="151"/>
      <c r="AM1148" s="151"/>
      <c r="AN1148" s="151"/>
      <c r="AO1148" s="151"/>
    </row>
    <row r="1149" spans="1:41" x14ac:dyDescent="0.2">
      <c r="A1149" s="156">
        <v>38127</v>
      </c>
      <c r="B1149" s="159">
        <v>21</v>
      </c>
      <c r="C1149" s="159">
        <v>117</v>
      </c>
      <c r="D1149" s="159">
        <v>2163</v>
      </c>
      <c r="E1149" s="159">
        <v>249090</v>
      </c>
      <c r="F1149" s="159">
        <v>64</v>
      </c>
      <c r="G1149" s="159">
        <v>146</v>
      </c>
      <c r="H1149" s="159">
        <v>2158</v>
      </c>
      <c r="I1149" s="159">
        <v>314522</v>
      </c>
      <c r="J1149" s="159">
        <v>22</v>
      </c>
      <c r="K1149" s="159">
        <v>171</v>
      </c>
      <c r="L1149" s="159">
        <v>2150</v>
      </c>
      <c r="M1149" s="159">
        <v>361350</v>
      </c>
      <c r="N1149" s="159">
        <v>96</v>
      </c>
      <c r="O1149" s="159">
        <v>199</v>
      </c>
      <c r="P1149" s="159">
        <v>2200</v>
      </c>
      <c r="Q1149" s="159">
        <v>438144</v>
      </c>
      <c r="R1149" s="159">
        <v>41</v>
      </c>
      <c r="S1149" s="159">
        <v>239</v>
      </c>
      <c r="T1149" s="159">
        <v>2062</v>
      </c>
      <c r="U1149" s="159">
        <v>499086</v>
      </c>
      <c r="V1149" s="159">
        <v>32</v>
      </c>
      <c r="W1149" s="159">
        <v>270</v>
      </c>
      <c r="X1149" s="159">
        <v>2062</v>
      </c>
      <c r="Y1149" s="159">
        <v>589866</v>
      </c>
      <c r="Z1149" s="159">
        <v>61</v>
      </c>
      <c r="AA1149" s="159">
        <v>303</v>
      </c>
      <c r="AB1149" s="159">
        <v>2018</v>
      </c>
      <c r="AC1149" s="159">
        <v>627063</v>
      </c>
      <c r="AD1149" s="159">
        <v>21</v>
      </c>
      <c r="AE1149" s="159">
        <v>323</v>
      </c>
      <c r="AF1149" s="159">
        <v>2155</v>
      </c>
      <c r="AG1149" s="159">
        <v>735881</v>
      </c>
      <c r="AH1149" s="159">
        <v>3</v>
      </c>
      <c r="AI1149" s="159">
        <v>392</v>
      </c>
      <c r="AJ1149" s="159">
        <v>1980</v>
      </c>
      <c r="AK1149" s="159">
        <v>814060</v>
      </c>
      <c r="AL1149" s="159"/>
      <c r="AM1149" s="159"/>
      <c r="AN1149" s="159"/>
      <c r="AO1149" s="159"/>
    </row>
    <row r="1150" spans="1:41" x14ac:dyDescent="0.2">
      <c r="A1150" s="83">
        <v>38128</v>
      </c>
      <c r="B1150" s="151">
        <v>1</v>
      </c>
      <c r="C1150" s="151">
        <v>106</v>
      </c>
      <c r="D1150" s="151">
        <v>2100</v>
      </c>
      <c r="E1150" s="151">
        <v>222600</v>
      </c>
      <c r="F1150" s="151">
        <v>8</v>
      </c>
      <c r="G1150" s="151">
        <v>139</v>
      </c>
      <c r="H1150" s="151">
        <v>2200</v>
      </c>
      <c r="I1150" s="151">
        <v>305250</v>
      </c>
      <c r="J1150" s="151">
        <v>3</v>
      </c>
      <c r="K1150" s="151">
        <v>161</v>
      </c>
      <c r="L1150" s="151">
        <v>2000</v>
      </c>
      <c r="M1150" s="151">
        <v>320933</v>
      </c>
      <c r="N1150" s="151">
        <v>32</v>
      </c>
      <c r="O1150" s="151">
        <v>194</v>
      </c>
      <c r="P1150" s="151">
        <v>2138</v>
      </c>
      <c r="Q1150" s="151">
        <v>429475</v>
      </c>
      <c r="R1150" s="151">
        <v>1</v>
      </c>
      <c r="S1150" s="151">
        <v>238</v>
      </c>
      <c r="T1150" s="151">
        <v>1850</v>
      </c>
      <c r="U1150" s="151">
        <v>440300</v>
      </c>
      <c r="V1150" s="151">
        <v>17</v>
      </c>
      <c r="W1150" s="151">
        <v>297</v>
      </c>
      <c r="X1150" s="151">
        <v>2183</v>
      </c>
      <c r="Y1150" s="151">
        <v>689218</v>
      </c>
      <c r="Z1150" s="151">
        <v>8</v>
      </c>
      <c r="AA1150" s="151">
        <v>334</v>
      </c>
      <c r="AB1150" s="151">
        <v>2000</v>
      </c>
      <c r="AC1150" s="151">
        <v>667500</v>
      </c>
      <c r="AD1150" s="151"/>
      <c r="AE1150" s="151"/>
      <c r="AF1150" s="151"/>
      <c r="AG1150" s="151"/>
      <c r="AH1150" s="151"/>
      <c r="AI1150" s="151"/>
      <c r="AJ1150" s="151"/>
      <c r="AK1150" s="151"/>
      <c r="AL1150" s="151"/>
      <c r="AM1150" s="151"/>
      <c r="AN1150" s="151"/>
      <c r="AO1150" s="151"/>
    </row>
    <row r="1151" spans="1:41" x14ac:dyDescent="0.2">
      <c r="A1151" s="83">
        <v>38132</v>
      </c>
      <c r="B1151" s="151"/>
      <c r="C1151" s="151"/>
      <c r="D1151" s="151"/>
      <c r="E1151" s="151"/>
      <c r="F1151" s="151">
        <v>27</v>
      </c>
      <c r="G1151" s="151">
        <v>139</v>
      </c>
      <c r="H1151" s="151">
        <v>2200</v>
      </c>
      <c r="I1151" s="151">
        <v>299089</v>
      </c>
      <c r="J1151" s="151">
        <v>41</v>
      </c>
      <c r="K1151" s="151">
        <v>166</v>
      </c>
      <c r="L1151" s="151">
        <v>2100</v>
      </c>
      <c r="M1151" s="151">
        <v>352005</v>
      </c>
      <c r="N1151" s="151">
        <v>32</v>
      </c>
      <c r="O1151" s="151">
        <v>196</v>
      </c>
      <c r="P1151" s="151">
        <v>2042</v>
      </c>
      <c r="Q1151" s="151">
        <v>412731</v>
      </c>
      <c r="R1151" s="151">
        <v>30</v>
      </c>
      <c r="S1151" s="151">
        <v>233</v>
      </c>
      <c r="T1151" s="151">
        <v>1975</v>
      </c>
      <c r="U1151" s="151">
        <v>459887</v>
      </c>
      <c r="V1151" s="151">
        <v>5</v>
      </c>
      <c r="W1151" s="151">
        <v>266</v>
      </c>
      <c r="X1151" s="151">
        <v>1875</v>
      </c>
      <c r="Y1151" s="151">
        <v>500740</v>
      </c>
      <c r="Z1151" s="151">
        <v>2</v>
      </c>
      <c r="AA1151" s="151">
        <v>280</v>
      </c>
      <c r="AB1151" s="151">
        <v>1800</v>
      </c>
      <c r="AC1151" s="151">
        <v>504000</v>
      </c>
      <c r="AD1151" s="151">
        <v>1</v>
      </c>
      <c r="AE1151" s="151">
        <v>234</v>
      </c>
      <c r="AF1151" s="151">
        <v>2000</v>
      </c>
      <c r="AG1151" s="151">
        <v>668000</v>
      </c>
      <c r="AH1151" s="151"/>
      <c r="AI1151" s="151"/>
      <c r="AJ1151" s="151"/>
      <c r="AK1151" s="151"/>
      <c r="AL1151" s="151"/>
      <c r="AM1151" s="151"/>
      <c r="AN1151" s="151"/>
      <c r="AO1151" s="151"/>
    </row>
    <row r="1152" spans="1:41" x14ac:dyDescent="0.2">
      <c r="A1152" s="156">
        <v>38134</v>
      </c>
      <c r="B1152" s="159"/>
      <c r="C1152" s="159"/>
      <c r="D1152" s="159"/>
      <c r="E1152" s="159"/>
      <c r="F1152" s="159"/>
      <c r="G1152" s="159"/>
      <c r="H1152" s="159"/>
      <c r="I1152" s="159"/>
      <c r="J1152" s="159"/>
      <c r="K1152" s="159"/>
      <c r="L1152" s="159"/>
      <c r="M1152" s="159"/>
      <c r="N1152" s="159"/>
      <c r="O1152" s="159"/>
      <c r="P1152" s="159"/>
      <c r="Q1152" s="159"/>
      <c r="R1152" s="159"/>
      <c r="S1152" s="159"/>
      <c r="T1152" s="159"/>
      <c r="U1152" s="159"/>
      <c r="V1152" s="159"/>
      <c r="W1152" s="159"/>
      <c r="X1152" s="159"/>
      <c r="Y1152" s="159"/>
      <c r="Z1152" s="159"/>
      <c r="AA1152" s="159"/>
      <c r="AB1152" s="159"/>
      <c r="AC1152" s="159"/>
      <c r="AD1152" s="159"/>
      <c r="AE1152" s="159"/>
      <c r="AF1152" s="159"/>
      <c r="AG1152" s="159"/>
      <c r="AH1152" s="159"/>
      <c r="AI1152" s="159"/>
      <c r="AJ1152" s="159"/>
      <c r="AK1152" s="159"/>
      <c r="AL1152" s="159"/>
      <c r="AM1152" s="159"/>
      <c r="AN1152" s="159"/>
      <c r="AO1152" s="159"/>
    </row>
    <row r="1153" spans="1:41" x14ac:dyDescent="0.2">
      <c r="A1153" s="83">
        <v>38135</v>
      </c>
      <c r="B1153" s="151">
        <v>1</v>
      </c>
      <c r="C1153" s="151">
        <v>124</v>
      </c>
      <c r="D1153" s="151">
        <v>2100</v>
      </c>
      <c r="E1153" s="151">
        <f>C1153*D1153</f>
        <v>260400</v>
      </c>
      <c r="F1153" s="151"/>
      <c r="G1153" s="151"/>
      <c r="H1153" s="151"/>
      <c r="I1153" s="151"/>
      <c r="J1153" s="151">
        <v>35</v>
      </c>
      <c r="K1153" s="151">
        <v>170</v>
      </c>
      <c r="L1153" s="151">
        <v>2200</v>
      </c>
      <c r="M1153" s="151">
        <v>405977</v>
      </c>
      <c r="N1153" s="151">
        <v>16</v>
      </c>
      <c r="O1153" s="151">
        <v>186</v>
      </c>
      <c r="P1153" s="151">
        <v>2117</v>
      </c>
      <c r="Q1153" s="151">
        <v>394556</v>
      </c>
      <c r="R1153" s="151">
        <v>9</v>
      </c>
      <c r="S1153" s="151">
        <v>237</v>
      </c>
      <c r="T1153" s="151">
        <v>1875</v>
      </c>
      <c r="U1153" s="151">
        <v>438567</v>
      </c>
      <c r="V1153" s="151">
        <v>3</v>
      </c>
      <c r="W1153" s="151">
        <v>265</v>
      </c>
      <c r="X1153" s="151">
        <v>1900</v>
      </c>
      <c r="Y1153" s="151">
        <v>502867</v>
      </c>
      <c r="Z1153" s="151">
        <v>10</v>
      </c>
      <c r="AA1153" s="151">
        <v>302</v>
      </c>
      <c r="AB1153" s="151">
        <v>1900</v>
      </c>
      <c r="AC1153" s="151">
        <v>573420</v>
      </c>
      <c r="AD1153" s="151"/>
      <c r="AE1153" s="151"/>
      <c r="AF1153" s="151"/>
      <c r="AG1153" s="151"/>
      <c r="AH1153" s="151">
        <v>3</v>
      </c>
      <c r="AI1153" s="151">
        <v>369</v>
      </c>
      <c r="AJ1153" s="151">
        <v>2060</v>
      </c>
      <c r="AK1153" s="151">
        <v>759453</v>
      </c>
      <c r="AL1153" s="151"/>
      <c r="AM1153" s="151"/>
      <c r="AN1153" s="151"/>
      <c r="AO1153" s="151"/>
    </row>
    <row r="1154" spans="1:41" x14ac:dyDescent="0.2">
      <c r="A1154" s="83"/>
      <c r="B1154" s="151"/>
      <c r="C1154" s="151"/>
      <c r="D1154" s="151"/>
      <c r="E1154" s="151"/>
      <c r="F1154" s="151"/>
      <c r="G1154" s="151"/>
      <c r="H1154" s="151"/>
      <c r="I1154" s="151"/>
      <c r="J1154" s="151"/>
      <c r="K1154" s="151"/>
      <c r="L1154" s="151"/>
      <c r="M1154" s="151"/>
      <c r="N1154" s="151"/>
      <c r="O1154" s="151"/>
      <c r="P1154" s="151"/>
      <c r="Q1154" s="151"/>
      <c r="R1154" s="151"/>
      <c r="S1154" s="151"/>
      <c r="T1154" s="151"/>
      <c r="U1154" s="151"/>
      <c r="V1154" s="151"/>
      <c r="W1154" s="151"/>
      <c r="X1154" s="151"/>
      <c r="Y1154" s="151"/>
      <c r="Z1154" s="151"/>
      <c r="AA1154" s="151"/>
      <c r="AB1154" s="151"/>
      <c r="AC1154" s="151"/>
      <c r="AD1154" s="151"/>
      <c r="AE1154" s="151"/>
      <c r="AF1154" s="151"/>
      <c r="AG1154" s="151"/>
      <c r="AH1154" s="151"/>
      <c r="AI1154" s="151"/>
      <c r="AJ1154" s="151"/>
      <c r="AK1154" s="151"/>
      <c r="AL1154" s="151"/>
      <c r="AM1154" s="151"/>
      <c r="AN1154" s="151"/>
      <c r="AO1154" s="151"/>
    </row>
    <row r="1155" spans="1:41" x14ac:dyDescent="0.2">
      <c r="A1155" s="83">
        <v>38139</v>
      </c>
      <c r="B1155" s="151">
        <v>5</v>
      </c>
      <c r="C1155" s="151">
        <v>120</v>
      </c>
      <c r="D1155" s="151">
        <v>2150</v>
      </c>
      <c r="E1155" s="151">
        <v>258000</v>
      </c>
      <c r="F1155" s="151">
        <v>10</v>
      </c>
      <c r="G1155" s="151">
        <v>132</v>
      </c>
      <c r="H1155" s="151">
        <v>2100</v>
      </c>
      <c r="I1155" s="151">
        <v>281140</v>
      </c>
      <c r="J1155" s="151">
        <v>47</v>
      </c>
      <c r="K1155" s="151">
        <v>168</v>
      </c>
      <c r="L1155" s="151">
        <v>2275</v>
      </c>
      <c r="M1155" s="151">
        <v>379057</v>
      </c>
      <c r="N1155" s="151">
        <v>111</v>
      </c>
      <c r="O1155" s="151">
        <v>195</v>
      </c>
      <c r="P1155" s="151">
        <v>2207</v>
      </c>
      <c r="Q1155" s="151">
        <v>432570</v>
      </c>
      <c r="R1155" s="151">
        <v>30</v>
      </c>
      <c r="S1155" s="151">
        <v>238</v>
      </c>
      <c r="T1155" s="151">
        <v>2060</v>
      </c>
      <c r="U1155" s="151">
        <v>490883</v>
      </c>
      <c r="V1155" s="151">
        <v>16</v>
      </c>
      <c r="W1155" s="151">
        <v>263</v>
      </c>
      <c r="X1155" s="151">
        <v>1975</v>
      </c>
      <c r="Y1155" s="151">
        <v>513969</v>
      </c>
      <c r="Z1155" s="151">
        <v>34</v>
      </c>
      <c r="AA1155" s="151">
        <v>292</v>
      </c>
      <c r="AB1155" s="151">
        <v>1950</v>
      </c>
      <c r="AC1155" s="151">
        <v>597250</v>
      </c>
      <c r="AD1155" s="151">
        <v>15</v>
      </c>
      <c r="AE1155" s="151">
        <v>341</v>
      </c>
      <c r="AF1155" s="151">
        <v>1970</v>
      </c>
      <c r="AG1155" s="151">
        <v>673501</v>
      </c>
      <c r="AH1155" s="151"/>
      <c r="AI1155" s="151"/>
      <c r="AJ1155" s="151"/>
      <c r="AK1155" s="151"/>
      <c r="AL1155" s="151"/>
      <c r="AM1155" s="151"/>
      <c r="AN1155" s="151"/>
      <c r="AO1155" s="151"/>
    </row>
    <row r="1156" spans="1:41" x14ac:dyDescent="0.2">
      <c r="A1156" s="156">
        <v>38141</v>
      </c>
      <c r="B1156" s="159">
        <v>22</v>
      </c>
      <c r="C1156" s="159">
        <v>126</v>
      </c>
      <c r="D1156" s="159">
        <v>2190</v>
      </c>
      <c r="E1156" s="159">
        <v>255673</v>
      </c>
      <c r="F1156" s="159">
        <v>14</v>
      </c>
      <c r="G1156" s="159">
        <v>143</v>
      </c>
      <c r="H1156" s="159">
        <v>1975</v>
      </c>
      <c r="I1156" s="159">
        <v>289514</v>
      </c>
      <c r="J1156" s="159">
        <v>42</v>
      </c>
      <c r="K1156" s="159">
        <v>165</v>
      </c>
      <c r="L1156" s="159">
        <v>2000</v>
      </c>
      <c r="M1156" s="159">
        <v>329971</v>
      </c>
      <c r="N1156" s="159">
        <v>80</v>
      </c>
      <c r="O1156" s="159">
        <v>201</v>
      </c>
      <c r="P1156" s="159">
        <v>2031</v>
      </c>
      <c r="Q1156" s="159">
        <v>413238</v>
      </c>
      <c r="R1156" s="159">
        <v>24</v>
      </c>
      <c r="S1156" s="159">
        <v>246</v>
      </c>
      <c r="T1156" s="159">
        <v>2100</v>
      </c>
      <c r="U1156" s="159">
        <v>516075</v>
      </c>
      <c r="V1156" s="159">
        <v>78</v>
      </c>
      <c r="W1156" s="159">
        <v>268</v>
      </c>
      <c r="X1156" s="159">
        <v>1840</v>
      </c>
      <c r="Y1156" s="159">
        <v>526390</v>
      </c>
      <c r="Z1156" s="159">
        <v>25</v>
      </c>
      <c r="AA1156" s="159">
        <v>291</v>
      </c>
      <c r="AB1156" s="159">
        <v>1827</v>
      </c>
      <c r="AC1156" s="159">
        <v>564574</v>
      </c>
      <c r="AD1156" s="159">
        <v>26</v>
      </c>
      <c r="AE1156" s="159">
        <v>325</v>
      </c>
      <c r="AF1156" s="159">
        <v>2180</v>
      </c>
      <c r="AG1156" s="159">
        <v>778782</v>
      </c>
      <c r="AH1156" s="159">
        <v>5</v>
      </c>
      <c r="AI1156" s="159">
        <v>365</v>
      </c>
      <c r="AJ1156" s="159">
        <v>1860</v>
      </c>
      <c r="AK1156" s="159">
        <v>809100</v>
      </c>
      <c r="AL1156" s="159"/>
      <c r="AM1156" s="159"/>
      <c r="AN1156" s="159"/>
      <c r="AO1156" s="159"/>
    </row>
    <row r="1157" spans="1:41" x14ac:dyDescent="0.2">
      <c r="A1157" s="83">
        <v>38142</v>
      </c>
      <c r="B1157" s="151">
        <v>26</v>
      </c>
      <c r="C1157" s="151">
        <v>121</v>
      </c>
      <c r="D1157" s="151">
        <v>2140</v>
      </c>
      <c r="E1157" s="151">
        <v>267035</v>
      </c>
      <c r="F1157" s="151">
        <v>45</v>
      </c>
      <c r="G1157" s="151">
        <v>146</v>
      </c>
      <c r="H1157" s="151">
        <v>2417</v>
      </c>
      <c r="I1157" s="151">
        <v>343331</v>
      </c>
      <c r="J1157" s="151">
        <v>39</v>
      </c>
      <c r="K1157" s="151">
        <v>161</v>
      </c>
      <c r="L1157" s="151">
        <v>2075</v>
      </c>
      <c r="M1157" s="151">
        <v>348662</v>
      </c>
      <c r="N1157" s="151">
        <v>61</v>
      </c>
      <c r="O1157" s="151">
        <v>194</v>
      </c>
      <c r="P1157" s="151">
        <v>2060</v>
      </c>
      <c r="Q1157" s="151">
        <v>400464</v>
      </c>
      <c r="R1157" s="151">
        <v>31</v>
      </c>
      <c r="S1157" s="151">
        <v>230</v>
      </c>
      <c r="T1157" s="151">
        <v>1975</v>
      </c>
      <c r="U1157" s="151">
        <v>470061</v>
      </c>
      <c r="V1157" s="151">
        <v>4</v>
      </c>
      <c r="W1157" s="151">
        <v>264</v>
      </c>
      <c r="X1157" s="151">
        <v>1895</v>
      </c>
      <c r="Y1157" s="151">
        <v>501745</v>
      </c>
      <c r="Z1157" s="151">
        <v>9</v>
      </c>
      <c r="AA1157" s="151">
        <v>288</v>
      </c>
      <c r="AB1157" s="151">
        <v>1900</v>
      </c>
      <c r="AC1157" s="151">
        <v>546778</v>
      </c>
      <c r="AD1157" s="151"/>
      <c r="AE1157" s="151"/>
      <c r="AF1157" s="151"/>
      <c r="AG1157" s="151"/>
      <c r="AH1157" s="151"/>
      <c r="AI1157" s="151"/>
      <c r="AJ1157" s="151"/>
      <c r="AK1157" s="151"/>
      <c r="AL1157" s="151"/>
      <c r="AM1157" s="151"/>
      <c r="AN1157" s="151"/>
      <c r="AO1157" s="151"/>
    </row>
    <row r="1158" spans="1:41" x14ac:dyDescent="0.2">
      <c r="A1158" s="83">
        <v>38146</v>
      </c>
      <c r="B1158" s="151">
        <v>14</v>
      </c>
      <c r="C1158" s="151">
        <v>117</v>
      </c>
      <c r="D1158" s="151">
        <v>2500</v>
      </c>
      <c r="E1158" s="151">
        <v>293571</v>
      </c>
      <c r="F1158" s="151">
        <v>23</v>
      </c>
      <c r="G1158" s="151">
        <v>141</v>
      </c>
      <c r="H1158" s="151">
        <v>2262</v>
      </c>
      <c r="I1158" s="151">
        <v>314700</v>
      </c>
      <c r="J1158" s="151">
        <v>7</v>
      </c>
      <c r="K1158" s="151">
        <v>167</v>
      </c>
      <c r="L1158" s="151">
        <v>2125</v>
      </c>
      <c r="M1158" s="151">
        <v>353871</v>
      </c>
      <c r="N1158" s="151">
        <v>21</v>
      </c>
      <c r="O1158" s="151">
        <v>200</v>
      </c>
      <c r="P1158" s="151">
        <v>2025</v>
      </c>
      <c r="Q1158" s="151">
        <v>416129</v>
      </c>
      <c r="R1158" s="151">
        <v>37</v>
      </c>
      <c r="S1158" s="151">
        <v>235</v>
      </c>
      <c r="T1158" s="151">
        <v>2138</v>
      </c>
      <c r="U1158" s="151">
        <v>508165</v>
      </c>
      <c r="V1158" s="151">
        <v>12</v>
      </c>
      <c r="W1158" s="151">
        <v>261</v>
      </c>
      <c r="X1158" s="151">
        <v>2150</v>
      </c>
      <c r="Y1158" s="151">
        <v>561508</v>
      </c>
      <c r="Z1158" s="151">
        <v>20</v>
      </c>
      <c r="AA1158" s="151">
        <v>303</v>
      </c>
      <c r="AB1158" s="151">
        <v>2250</v>
      </c>
      <c r="AC1158" s="151">
        <v>682650</v>
      </c>
      <c r="AD1158" s="151">
        <v>10</v>
      </c>
      <c r="AE1158" s="151">
        <v>353</v>
      </c>
      <c r="AF1158" s="151">
        <v>2050</v>
      </c>
      <c r="AG1158" s="151">
        <v>722830</v>
      </c>
      <c r="AH1158" s="151">
        <v>1</v>
      </c>
      <c r="AI1158" s="151">
        <v>362</v>
      </c>
      <c r="AJ1158" s="151">
        <v>1900</v>
      </c>
      <c r="AK1158" s="151">
        <v>687800</v>
      </c>
      <c r="AL1158" s="151"/>
      <c r="AM1158" s="151"/>
      <c r="AN1158" s="151"/>
      <c r="AO1158" s="151"/>
    </row>
    <row r="1159" spans="1:41" x14ac:dyDescent="0.2">
      <c r="A1159" s="156">
        <v>38148</v>
      </c>
      <c r="B1159" s="154">
        <v>29</v>
      </c>
      <c r="C1159" s="154">
        <v>122</v>
      </c>
      <c r="D1159" s="154">
        <v>2125</v>
      </c>
      <c r="E1159" s="154">
        <v>266048</v>
      </c>
      <c r="F1159" s="154">
        <v>60</v>
      </c>
      <c r="G1159" s="154">
        <v>141</v>
      </c>
      <c r="H1159" s="154">
        <v>2160</v>
      </c>
      <c r="I1159" s="154">
        <v>317647</v>
      </c>
      <c r="J1159" s="154">
        <v>45</v>
      </c>
      <c r="K1159" s="154">
        <v>167</v>
      </c>
      <c r="L1159" s="154">
        <v>2067</v>
      </c>
      <c r="M1159" s="154">
        <v>344936</v>
      </c>
      <c r="N1159" s="154">
        <v>92</v>
      </c>
      <c r="O1159" s="154">
        <v>189</v>
      </c>
      <c r="P1159" s="154">
        <v>2089</v>
      </c>
      <c r="Q1159" s="154">
        <v>405083</v>
      </c>
      <c r="R1159" s="154">
        <v>52</v>
      </c>
      <c r="S1159" s="154">
        <v>228</v>
      </c>
      <c r="T1159" s="154">
        <v>1972</v>
      </c>
      <c r="U1159" s="154">
        <v>449594</v>
      </c>
      <c r="V1159" s="154">
        <v>96</v>
      </c>
      <c r="W1159" s="154">
        <v>265</v>
      </c>
      <c r="X1159" s="154">
        <v>1900</v>
      </c>
      <c r="Y1159" s="154">
        <v>502932</v>
      </c>
      <c r="Z1159" s="154">
        <v>32</v>
      </c>
      <c r="AA1159" s="154">
        <v>300</v>
      </c>
      <c r="AB1159" s="154">
        <v>2017</v>
      </c>
      <c r="AC1159" s="154">
        <v>634512</v>
      </c>
      <c r="AD1159" s="154">
        <v>34</v>
      </c>
      <c r="AE1159" s="154">
        <v>333</v>
      </c>
      <c r="AF1159" s="154">
        <v>2003</v>
      </c>
      <c r="AG1159" s="154">
        <v>690916</v>
      </c>
      <c r="AH1159" s="154"/>
      <c r="AI1159" s="154"/>
      <c r="AJ1159" s="154"/>
      <c r="AK1159" s="154"/>
      <c r="AL1159" s="154"/>
      <c r="AM1159" s="154"/>
      <c r="AN1159" s="154"/>
      <c r="AO1159" s="154"/>
    </row>
    <row r="1160" spans="1:41" x14ac:dyDescent="0.2">
      <c r="A1160" s="83">
        <v>38149</v>
      </c>
      <c r="B1160" s="151">
        <v>23</v>
      </c>
      <c r="C1160" s="151">
        <v>101</v>
      </c>
      <c r="D1160" s="151">
        <v>2300</v>
      </c>
      <c r="E1160" s="151">
        <v>231822</v>
      </c>
      <c r="F1160" s="151">
        <v>12</v>
      </c>
      <c r="G1160" s="151">
        <v>144</v>
      </c>
      <c r="H1160" s="151">
        <v>2217</v>
      </c>
      <c r="I1160" s="151">
        <v>327117</v>
      </c>
      <c r="J1160" s="151">
        <v>3</v>
      </c>
      <c r="K1160" s="151">
        <v>159</v>
      </c>
      <c r="L1160" s="151">
        <v>2250</v>
      </c>
      <c r="M1160" s="151">
        <v>361200</v>
      </c>
      <c r="N1160" s="151">
        <v>6</v>
      </c>
      <c r="O1160" s="151">
        <v>237</v>
      </c>
      <c r="P1160" s="151">
        <v>1975</v>
      </c>
      <c r="Q1160" s="151">
        <v>455850</v>
      </c>
      <c r="R1160" s="151"/>
      <c r="S1160" s="151"/>
      <c r="T1160" s="151"/>
      <c r="U1160" s="151"/>
      <c r="V1160" s="151">
        <v>64</v>
      </c>
      <c r="W1160" s="151">
        <v>261</v>
      </c>
      <c r="X1160" s="151">
        <v>2088</v>
      </c>
      <c r="Y1160" s="151">
        <v>552514</v>
      </c>
      <c r="Z1160" s="151"/>
      <c r="AA1160" s="151"/>
      <c r="AB1160" s="151"/>
      <c r="AC1160" s="151"/>
      <c r="AD1160" s="151"/>
      <c r="AE1160" s="151"/>
      <c r="AF1160" s="151"/>
      <c r="AG1160" s="151"/>
      <c r="AH1160" s="151"/>
      <c r="AI1160" s="151"/>
      <c r="AJ1160" s="151"/>
      <c r="AK1160" s="151"/>
      <c r="AL1160" s="151"/>
      <c r="AM1160" s="151"/>
      <c r="AN1160" s="151"/>
      <c r="AO1160" s="151"/>
    </row>
    <row r="1161" spans="1:41" x14ac:dyDescent="0.2">
      <c r="A1161" s="83">
        <v>38153</v>
      </c>
      <c r="B1161" s="151">
        <v>5</v>
      </c>
      <c r="C1161" s="151">
        <v>104</v>
      </c>
      <c r="D1161" s="151">
        <v>2200</v>
      </c>
      <c r="E1161" s="151">
        <v>228800</v>
      </c>
      <c r="F1161" s="151">
        <v>2</v>
      </c>
      <c r="G1161" s="151">
        <v>138</v>
      </c>
      <c r="H1161" s="151">
        <v>2050</v>
      </c>
      <c r="I1161" s="151">
        <v>282900</v>
      </c>
      <c r="J1161" s="151">
        <v>34</v>
      </c>
      <c r="K1161" s="151">
        <v>156</v>
      </c>
      <c r="L1161" s="151">
        <v>2175</v>
      </c>
      <c r="M1161" s="151">
        <v>341532</v>
      </c>
      <c r="N1161" s="151">
        <v>25</v>
      </c>
      <c r="O1161" s="151">
        <v>203</v>
      </c>
      <c r="P1161" s="151">
        <v>1975</v>
      </c>
      <c r="Q1161" s="151">
        <v>399176</v>
      </c>
      <c r="R1161" s="151">
        <v>73</v>
      </c>
      <c r="S1161" s="151">
        <v>236</v>
      </c>
      <c r="T1161" s="151">
        <v>2075</v>
      </c>
      <c r="U1161" s="151">
        <v>497668</v>
      </c>
      <c r="V1161" s="151">
        <v>38</v>
      </c>
      <c r="W1161" s="151">
        <v>267</v>
      </c>
      <c r="X1161" s="151">
        <v>2017</v>
      </c>
      <c r="Y1161" s="151">
        <v>551426</v>
      </c>
      <c r="Z1161" s="151">
        <v>14</v>
      </c>
      <c r="AA1161" s="151">
        <v>189</v>
      </c>
      <c r="AB1161" s="151">
        <v>1900</v>
      </c>
      <c r="AC1161" s="151">
        <v>549914</v>
      </c>
      <c r="AD1161" s="151"/>
      <c r="AE1161" s="151"/>
      <c r="AF1161" s="151"/>
      <c r="AG1161" s="151"/>
      <c r="AH1161" s="151"/>
      <c r="AI1161" s="151"/>
      <c r="AJ1161" s="151"/>
      <c r="AK1161" s="151"/>
      <c r="AL1161" s="151"/>
      <c r="AM1161" s="151"/>
      <c r="AN1161" s="151"/>
      <c r="AO1161" s="151"/>
    </row>
    <row r="1162" spans="1:41" x14ac:dyDescent="0.2">
      <c r="A1162" s="156">
        <v>38155</v>
      </c>
      <c r="B1162" s="154"/>
      <c r="C1162" s="154"/>
      <c r="D1162" s="154"/>
      <c r="E1162" s="154"/>
      <c r="F1162" s="154"/>
      <c r="G1162" s="154"/>
      <c r="H1162" s="154"/>
      <c r="I1162" s="154"/>
      <c r="J1162" s="154"/>
      <c r="K1162" s="154"/>
      <c r="L1162" s="154"/>
      <c r="M1162" s="154"/>
      <c r="N1162" s="154"/>
      <c r="O1162" s="154"/>
      <c r="P1162" s="154"/>
      <c r="Q1162" s="154"/>
      <c r="R1162" s="154"/>
      <c r="S1162" s="154"/>
      <c r="T1162" s="154"/>
      <c r="U1162" s="154"/>
      <c r="V1162" s="154"/>
      <c r="W1162" s="154"/>
      <c r="X1162" s="154"/>
      <c r="Y1162" s="154"/>
      <c r="Z1162" s="154"/>
      <c r="AA1162" s="154"/>
      <c r="AB1162" s="154"/>
      <c r="AC1162" s="154"/>
      <c r="AD1162" s="154"/>
      <c r="AE1162" s="154"/>
      <c r="AF1162" s="154"/>
      <c r="AG1162" s="154"/>
      <c r="AH1162" s="154"/>
      <c r="AI1162" s="154"/>
      <c r="AJ1162" s="154"/>
      <c r="AK1162" s="154"/>
      <c r="AL1162" s="154"/>
      <c r="AM1162" s="154"/>
      <c r="AN1162" s="154"/>
      <c r="AO1162" s="154"/>
    </row>
    <row r="1163" spans="1:41" x14ac:dyDescent="0.2">
      <c r="A1163" s="83">
        <v>38156</v>
      </c>
      <c r="B1163" s="151">
        <v>6</v>
      </c>
      <c r="C1163" s="151">
        <v>105</v>
      </c>
      <c r="D1163" s="151">
        <v>2067</v>
      </c>
      <c r="E1163" s="151">
        <v>224000</v>
      </c>
      <c r="F1163" s="151">
        <v>10</v>
      </c>
      <c r="G1163" s="151">
        <v>142</v>
      </c>
      <c r="H1163" s="151">
        <v>2050</v>
      </c>
      <c r="I1163" s="151">
        <v>290200</v>
      </c>
      <c r="J1163" s="151">
        <v>50</v>
      </c>
      <c r="K1163" s="151">
        <v>170</v>
      </c>
      <c r="L1163" s="151">
        <v>2100</v>
      </c>
      <c r="M1163" s="151">
        <v>352660</v>
      </c>
      <c r="N1163" s="151">
        <v>24</v>
      </c>
      <c r="O1163" s="151">
        <v>200</v>
      </c>
      <c r="P1163" s="151">
        <v>1894</v>
      </c>
      <c r="Q1163" s="151">
        <v>388579</v>
      </c>
      <c r="R1163" s="151">
        <v>34</v>
      </c>
      <c r="S1163" s="151">
        <v>239</v>
      </c>
      <c r="T1163" s="151">
        <v>2050</v>
      </c>
      <c r="U1163" s="151">
        <v>485882</v>
      </c>
      <c r="V1163" s="151">
        <v>16</v>
      </c>
      <c r="W1163" s="151">
        <v>276</v>
      </c>
      <c r="X1163" s="151">
        <v>1850</v>
      </c>
      <c r="Y1163" s="151">
        <v>499712</v>
      </c>
      <c r="Z1163" s="151">
        <v>31</v>
      </c>
      <c r="AA1163" s="151">
        <v>305</v>
      </c>
      <c r="AB1163" s="151">
        <v>2100</v>
      </c>
      <c r="AC1163" s="151">
        <v>640839</v>
      </c>
      <c r="AD1163" s="151">
        <v>18</v>
      </c>
      <c r="AE1163" s="151">
        <v>354</v>
      </c>
      <c r="AF1163" s="151">
        <v>1973</v>
      </c>
      <c r="AG1163" s="151">
        <v>679909</v>
      </c>
      <c r="AH1163" s="151"/>
      <c r="AI1163" s="151"/>
      <c r="AJ1163" s="151"/>
      <c r="AK1163" s="151"/>
      <c r="AL1163" s="151"/>
      <c r="AM1163" s="151"/>
      <c r="AN1163" s="151"/>
      <c r="AO1163" s="151"/>
    </row>
    <row r="1164" spans="1:41" x14ac:dyDescent="0.2">
      <c r="A1164" s="83">
        <v>38160</v>
      </c>
      <c r="B1164" s="151">
        <v>2</v>
      </c>
      <c r="C1164" s="151">
        <v>116</v>
      </c>
      <c r="D1164" s="151">
        <v>2050</v>
      </c>
      <c r="E1164" s="151">
        <v>237800</v>
      </c>
      <c r="F1164" s="151">
        <v>7</v>
      </c>
      <c r="G1164" s="151">
        <v>143</v>
      </c>
      <c r="H1164" s="151">
        <v>1975</v>
      </c>
      <c r="I1164" s="151">
        <v>284843</v>
      </c>
      <c r="J1164" s="151">
        <v>10</v>
      </c>
      <c r="K1164" s="151">
        <v>168</v>
      </c>
      <c r="L1164" s="151">
        <v>2050</v>
      </c>
      <c r="M1164" s="151">
        <v>344810</v>
      </c>
      <c r="N1164" s="151">
        <v>50</v>
      </c>
      <c r="O1164" s="151">
        <v>202</v>
      </c>
      <c r="P1164" s="151">
        <v>2038</v>
      </c>
      <c r="Q1164" s="151">
        <v>416336</v>
      </c>
      <c r="R1164" s="151">
        <v>42</v>
      </c>
      <c r="S1164" s="151">
        <v>231</v>
      </c>
      <c r="T1164" s="151">
        <v>2058</v>
      </c>
      <c r="U1164" s="151">
        <v>480888</v>
      </c>
      <c r="V1164" s="151">
        <v>51</v>
      </c>
      <c r="W1164" s="151">
        <v>259</v>
      </c>
      <c r="X1164" s="151">
        <v>1992</v>
      </c>
      <c r="Y1164" s="151">
        <v>529194</v>
      </c>
      <c r="Z1164" s="151">
        <v>18</v>
      </c>
      <c r="AA1164" s="151">
        <v>290</v>
      </c>
      <c r="AB1164" s="151">
        <v>2000</v>
      </c>
      <c r="AC1164" s="151">
        <v>591911</v>
      </c>
      <c r="AD1164" s="151">
        <v>7</v>
      </c>
      <c r="AE1164" s="151">
        <v>320</v>
      </c>
      <c r="AF1164" s="151">
        <v>1940</v>
      </c>
      <c r="AG1164" s="151">
        <v>620246</v>
      </c>
      <c r="AH1164" s="151">
        <v>1</v>
      </c>
      <c r="AI1164" s="151">
        <v>396</v>
      </c>
      <c r="AJ1164" s="151">
        <v>2040</v>
      </c>
      <c r="AK1164" s="151">
        <v>807840</v>
      </c>
      <c r="AL1164" s="151"/>
      <c r="AM1164" s="151"/>
      <c r="AN1164" s="151"/>
      <c r="AO1164" s="151"/>
    </row>
    <row r="1165" spans="1:41" x14ac:dyDescent="0.2">
      <c r="A1165" s="156">
        <v>38162</v>
      </c>
      <c r="B1165" s="154">
        <v>63</v>
      </c>
      <c r="C1165" s="154">
        <v>99</v>
      </c>
      <c r="D1165" s="154">
        <v>1988</v>
      </c>
      <c r="E1165" s="154">
        <v>208371</v>
      </c>
      <c r="F1165" s="154">
        <v>2</v>
      </c>
      <c r="G1165" s="154">
        <v>146</v>
      </c>
      <c r="H1165" s="154">
        <v>2275</v>
      </c>
      <c r="I1165" s="154">
        <v>331625</v>
      </c>
      <c r="J1165" s="154">
        <v>1</v>
      </c>
      <c r="K1165" s="154">
        <v>156</v>
      </c>
      <c r="L1165" s="154">
        <v>2150</v>
      </c>
      <c r="M1165" s="154">
        <v>335400</v>
      </c>
      <c r="N1165" s="154">
        <v>58</v>
      </c>
      <c r="O1165" s="154">
        <v>195</v>
      </c>
      <c r="P1165" s="154">
        <v>2117</v>
      </c>
      <c r="Q1165" s="154">
        <v>421984</v>
      </c>
      <c r="R1165" s="154">
        <v>2</v>
      </c>
      <c r="S1165" s="154">
        <v>222</v>
      </c>
      <c r="T1165" s="154">
        <v>1950</v>
      </c>
      <c r="U1165" s="154">
        <v>432950</v>
      </c>
      <c r="V1165" s="154">
        <v>24</v>
      </c>
      <c r="W1165" s="154">
        <v>266</v>
      </c>
      <c r="X1165" s="154">
        <v>1920</v>
      </c>
      <c r="Y1165" s="154">
        <v>520038</v>
      </c>
      <c r="Z1165" s="154">
        <v>3</v>
      </c>
      <c r="AA1165" s="154">
        <v>284</v>
      </c>
      <c r="AB1165" s="154">
        <v>1860</v>
      </c>
      <c r="AC1165" s="154">
        <v>533320</v>
      </c>
      <c r="AD1165" s="154">
        <v>3</v>
      </c>
      <c r="AE1165" s="154">
        <v>325</v>
      </c>
      <c r="AF1165" s="154">
        <v>1850</v>
      </c>
      <c r="AG1165" s="154">
        <v>601250</v>
      </c>
      <c r="AH1165" s="154">
        <v>9</v>
      </c>
      <c r="AI1165" s="154">
        <v>389</v>
      </c>
      <c r="AJ1165" s="154">
        <v>2000</v>
      </c>
      <c r="AK1165" s="154">
        <v>778444</v>
      </c>
      <c r="AL1165" s="154"/>
      <c r="AM1165" s="154"/>
      <c r="AN1165" s="154"/>
      <c r="AO1165" s="154"/>
    </row>
    <row r="1166" spans="1:41" x14ac:dyDescent="0.2">
      <c r="A1166" s="83">
        <v>38163</v>
      </c>
      <c r="B1166" s="151">
        <v>9</v>
      </c>
      <c r="C1166" s="151">
        <v>100</v>
      </c>
      <c r="D1166" s="151">
        <v>2100</v>
      </c>
      <c r="E1166" s="151">
        <v>209067</v>
      </c>
      <c r="F1166" s="151">
        <v>59</v>
      </c>
      <c r="G1166" s="151">
        <v>137</v>
      </c>
      <c r="H1166" s="151">
        <v>2100</v>
      </c>
      <c r="I1166" s="151">
        <v>287798</v>
      </c>
      <c r="J1166" s="151">
        <v>48</v>
      </c>
      <c r="K1166" s="151">
        <v>157</v>
      </c>
      <c r="L1166" s="151">
        <v>2030</v>
      </c>
      <c r="M1166" s="151">
        <v>318969</v>
      </c>
      <c r="N1166" s="151">
        <v>60</v>
      </c>
      <c r="O1166" s="151">
        <v>211</v>
      </c>
      <c r="P1166" s="151">
        <v>1960</v>
      </c>
      <c r="Q1166" s="151">
        <v>414673</v>
      </c>
      <c r="R1166" s="151">
        <v>21</v>
      </c>
      <c r="S1166" s="151">
        <v>231</v>
      </c>
      <c r="T1166" s="151">
        <v>2075</v>
      </c>
      <c r="U1166" s="151">
        <v>476176</v>
      </c>
      <c r="V1166" s="151">
        <v>44</v>
      </c>
      <c r="W1166" s="151">
        <v>264</v>
      </c>
      <c r="X1166" s="151">
        <v>1983</v>
      </c>
      <c r="Y1166" s="151">
        <v>527961</v>
      </c>
      <c r="Z1166" s="151"/>
      <c r="AA1166" s="151"/>
      <c r="AB1166" s="151"/>
      <c r="AC1166" s="151"/>
      <c r="AD1166" s="151">
        <v>14</v>
      </c>
      <c r="AE1166" s="151">
        <v>336</v>
      </c>
      <c r="AF1166" s="151">
        <v>1940</v>
      </c>
      <c r="AG1166" s="151">
        <v>651663</v>
      </c>
      <c r="AH1166" s="151"/>
      <c r="AI1166" s="151"/>
      <c r="AJ1166" s="151"/>
      <c r="AK1166" s="151"/>
      <c r="AL1166" s="151"/>
      <c r="AM1166" s="151"/>
      <c r="AN1166" s="151"/>
      <c r="AO1166" s="151"/>
    </row>
    <row r="1167" spans="1:41" x14ac:dyDescent="0.2">
      <c r="A1167" s="83">
        <v>38167</v>
      </c>
      <c r="B1167" s="151">
        <v>3</v>
      </c>
      <c r="C1167" s="151">
        <v>83</v>
      </c>
      <c r="D1167" s="151">
        <v>1800</v>
      </c>
      <c r="E1167" s="151">
        <v>150000</v>
      </c>
      <c r="F1167" s="151">
        <v>21</v>
      </c>
      <c r="G1167" s="151">
        <v>143</v>
      </c>
      <c r="H1167" s="151">
        <v>2075</v>
      </c>
      <c r="I1167" s="151">
        <v>297062</v>
      </c>
      <c r="J1167" s="151">
        <v>15</v>
      </c>
      <c r="K1167" s="151">
        <v>169</v>
      </c>
      <c r="L1167" s="151">
        <v>2025</v>
      </c>
      <c r="M1167" s="151">
        <v>340033</v>
      </c>
      <c r="N1167" s="151">
        <v>55</v>
      </c>
      <c r="O1167" s="151">
        <v>206</v>
      </c>
      <c r="P1167" s="151">
        <v>2133</v>
      </c>
      <c r="Q1167" s="151">
        <v>447742</v>
      </c>
      <c r="R1167" s="151">
        <v>55</v>
      </c>
      <c r="S1167" s="151">
        <v>232</v>
      </c>
      <c r="T1167" s="151">
        <v>1990</v>
      </c>
      <c r="U1167" s="151">
        <v>464876</v>
      </c>
      <c r="V1167" s="151">
        <v>27</v>
      </c>
      <c r="W1167" s="151">
        <v>263</v>
      </c>
      <c r="X1167" s="151">
        <v>1925</v>
      </c>
      <c r="Y1167" s="151">
        <v>539222</v>
      </c>
      <c r="Z1167" s="151">
        <v>47</v>
      </c>
      <c r="AA1167" s="151">
        <v>301</v>
      </c>
      <c r="AB1167" s="151">
        <v>1938</v>
      </c>
      <c r="AC1167" s="151">
        <v>603251</v>
      </c>
      <c r="AD1167" s="151">
        <v>2</v>
      </c>
      <c r="AE1167" s="151">
        <v>332</v>
      </c>
      <c r="AF1167" s="151">
        <v>2000</v>
      </c>
      <c r="AG1167" s="151">
        <v>664000</v>
      </c>
      <c r="AH1167" s="151"/>
      <c r="AI1167" s="151"/>
      <c r="AJ1167" s="151"/>
      <c r="AK1167" s="151"/>
      <c r="AL1167" s="151"/>
      <c r="AM1167" s="151"/>
      <c r="AN1167" s="151"/>
      <c r="AO1167" s="151"/>
    </row>
    <row r="1168" spans="1:41" x14ac:dyDescent="0.2">
      <c r="A1168" s="83"/>
      <c r="B1168" s="151"/>
      <c r="C1168" s="151"/>
      <c r="D1168" s="151"/>
      <c r="E1168" s="151"/>
      <c r="F1168" s="151"/>
      <c r="G1168" s="151"/>
      <c r="H1168" s="151"/>
      <c r="I1168" s="151"/>
      <c r="J1168" s="151"/>
      <c r="K1168" s="151"/>
      <c r="L1168" s="151"/>
      <c r="M1168" s="151"/>
      <c r="N1168" s="151"/>
      <c r="O1168" s="151"/>
      <c r="P1168" s="151"/>
      <c r="Q1168" s="151"/>
      <c r="R1168" s="151"/>
      <c r="S1168" s="151"/>
      <c r="T1168" s="151"/>
      <c r="U1168" s="151"/>
      <c r="V1168" s="151"/>
      <c r="W1168" s="151"/>
      <c r="X1168" s="151"/>
      <c r="Y1168" s="151"/>
      <c r="Z1168" s="151"/>
      <c r="AA1168" s="151"/>
      <c r="AB1168" s="151"/>
      <c r="AC1168" s="151"/>
      <c r="AD1168" s="151"/>
      <c r="AE1168" s="151"/>
      <c r="AF1168" s="151"/>
      <c r="AG1168" s="151"/>
      <c r="AH1168" s="151"/>
      <c r="AI1168" s="151"/>
      <c r="AJ1168" s="151"/>
      <c r="AK1168" s="151"/>
      <c r="AL1168" s="151"/>
      <c r="AM1168" s="151"/>
      <c r="AN1168" s="151"/>
      <c r="AO1168" s="151"/>
    </row>
    <row r="1169" spans="1:41" x14ac:dyDescent="0.2">
      <c r="A1169" s="156">
        <v>38169</v>
      </c>
      <c r="B1169" s="154">
        <v>57</v>
      </c>
      <c r="C1169" s="154">
        <v>313</v>
      </c>
      <c r="D1169" s="154">
        <v>2150</v>
      </c>
      <c r="E1169" s="154">
        <v>252829</v>
      </c>
      <c r="F1169" s="154">
        <v>24</v>
      </c>
      <c r="G1169" s="154">
        <v>141</v>
      </c>
      <c r="H1169" s="154">
        <v>1983</v>
      </c>
      <c r="I1169" s="154">
        <v>278229</v>
      </c>
      <c r="J1169" s="154">
        <v>31</v>
      </c>
      <c r="K1169" s="154">
        <v>164</v>
      </c>
      <c r="L1169" s="154">
        <v>1879</v>
      </c>
      <c r="M1169" s="154">
        <v>324219</v>
      </c>
      <c r="N1169" s="154">
        <v>17</v>
      </c>
      <c r="O1169" s="154">
        <v>198</v>
      </c>
      <c r="P1169" s="154">
        <v>1900</v>
      </c>
      <c r="Q1169" s="154">
        <v>376071</v>
      </c>
      <c r="R1169" s="154">
        <v>7</v>
      </c>
      <c r="S1169" s="154">
        <v>244</v>
      </c>
      <c r="T1169" s="154">
        <v>1667</v>
      </c>
      <c r="U1169" s="154">
        <v>400779</v>
      </c>
      <c r="V1169" s="154">
        <v>10</v>
      </c>
      <c r="W1169" s="154">
        <v>267</v>
      </c>
      <c r="X1169" s="154">
        <v>1817</v>
      </c>
      <c r="Y1169" s="154">
        <v>510120</v>
      </c>
      <c r="Z1169" s="154">
        <v>64</v>
      </c>
      <c r="AA1169" s="154">
        <v>298</v>
      </c>
      <c r="AB1169" s="154">
        <v>1865</v>
      </c>
      <c r="AC1169" s="154">
        <v>573045</v>
      </c>
      <c r="AD1169" s="154">
        <v>26</v>
      </c>
      <c r="AE1169" s="154">
        <v>333</v>
      </c>
      <c r="AF1169" s="154">
        <v>1736</v>
      </c>
      <c r="AG1169" s="154">
        <v>611865</v>
      </c>
      <c r="AH1169" s="154"/>
      <c r="AI1169" s="154"/>
      <c r="AJ1169" s="154"/>
      <c r="AK1169" s="154"/>
      <c r="AL1169" s="154"/>
      <c r="AM1169" s="154"/>
      <c r="AN1169" s="154"/>
      <c r="AO1169" s="154"/>
    </row>
    <row r="1170" spans="1:41" ht="15.75" x14ac:dyDescent="0.25">
      <c r="A1170" s="83">
        <v>38170</v>
      </c>
      <c r="B1170" s="151"/>
      <c r="C1170" s="151"/>
      <c r="D1170" s="151"/>
      <c r="E1170" s="151"/>
      <c r="F1170" s="151">
        <v>31</v>
      </c>
      <c r="G1170" s="151">
        <v>140</v>
      </c>
      <c r="H1170" s="151">
        <v>1950</v>
      </c>
      <c r="I1170" s="151">
        <v>278548</v>
      </c>
      <c r="J1170" s="151">
        <v>14</v>
      </c>
      <c r="K1170" s="151">
        <v>162</v>
      </c>
      <c r="L1170" s="151">
        <v>1983</v>
      </c>
      <c r="M1170" s="151">
        <v>322050</v>
      </c>
      <c r="N1170" s="151">
        <v>26</v>
      </c>
      <c r="O1170" s="151">
        <v>186</v>
      </c>
      <c r="P1170" s="151">
        <v>1983</v>
      </c>
      <c r="Q1170" s="151">
        <v>355885</v>
      </c>
      <c r="R1170" s="151">
        <v>30</v>
      </c>
      <c r="S1170" s="151">
        <v>225</v>
      </c>
      <c r="T1170" s="151">
        <v>1917</v>
      </c>
      <c r="U1170" s="151">
        <v>424247</v>
      </c>
      <c r="V1170" s="151">
        <v>30</v>
      </c>
      <c r="W1170" s="151">
        <v>265</v>
      </c>
      <c r="X1170" s="151">
        <v>1944</v>
      </c>
      <c r="Y1170" s="151">
        <v>517321</v>
      </c>
      <c r="Z1170" s="151">
        <v>34</v>
      </c>
      <c r="AA1170" s="151">
        <v>310</v>
      </c>
      <c r="AB1170" s="151">
        <v>2117</v>
      </c>
      <c r="AC1170" s="151">
        <v>636215</v>
      </c>
      <c r="AD1170" s="151">
        <v>18</v>
      </c>
      <c r="AE1170" s="151">
        <v>338</v>
      </c>
      <c r="AF1170" s="151">
        <v>1957</v>
      </c>
      <c r="AG1170" s="151">
        <v>659522</v>
      </c>
      <c r="AH1170" s="151"/>
      <c r="AI1170" s="151"/>
      <c r="AJ1170" s="151"/>
      <c r="AK1170" s="151"/>
      <c r="AL1170" s="6">
        <v>1</v>
      </c>
      <c r="AM1170" s="6">
        <v>418</v>
      </c>
      <c r="AN1170" s="6">
        <v>2110</v>
      </c>
      <c r="AO1170" s="6">
        <v>886160</v>
      </c>
    </row>
    <row r="1171" spans="1:41" x14ac:dyDescent="0.2">
      <c r="A1171" s="83">
        <v>38174</v>
      </c>
      <c r="B1171" s="151"/>
      <c r="C1171" s="151"/>
      <c r="D1171" s="151"/>
      <c r="E1171" s="151"/>
      <c r="F1171" s="151">
        <v>10</v>
      </c>
      <c r="G1171" s="151">
        <v>142</v>
      </c>
      <c r="H1171" s="151">
        <v>2050</v>
      </c>
      <c r="I1171" s="151">
        <v>290280</v>
      </c>
      <c r="J1171" s="151">
        <v>11</v>
      </c>
      <c r="K1171" s="151">
        <v>175</v>
      </c>
      <c r="L1171" s="151">
        <v>2133</v>
      </c>
      <c r="M1171" s="151">
        <v>367391</v>
      </c>
      <c r="N1171" s="151">
        <v>98</v>
      </c>
      <c r="O1171" s="151">
        <v>204</v>
      </c>
      <c r="P1171" s="151">
        <v>2021</v>
      </c>
      <c r="Q1171" s="151">
        <v>431598</v>
      </c>
      <c r="R1171" s="151">
        <v>22</v>
      </c>
      <c r="S1171" s="151">
        <v>224</v>
      </c>
      <c r="T1171" s="151">
        <v>1900</v>
      </c>
      <c r="U1171" s="151">
        <v>425945</v>
      </c>
      <c r="V1171" s="151">
        <v>35</v>
      </c>
      <c r="W1171" s="151">
        <v>263</v>
      </c>
      <c r="X1171" s="151">
        <v>1975</v>
      </c>
      <c r="Y1171" s="151">
        <v>521240</v>
      </c>
      <c r="Z1171" s="151">
        <v>16</v>
      </c>
      <c r="AA1171" s="151">
        <v>302</v>
      </c>
      <c r="AB1171" s="151">
        <v>2100</v>
      </c>
      <c r="AC1171" s="151">
        <v>634200</v>
      </c>
      <c r="AD1171" s="151">
        <v>23</v>
      </c>
      <c r="AE1171" s="151">
        <v>333</v>
      </c>
      <c r="AF1171" s="151">
        <v>1770</v>
      </c>
      <c r="AG1171" s="151">
        <v>596809</v>
      </c>
      <c r="AH1171" s="151"/>
      <c r="AI1171" s="151"/>
      <c r="AJ1171" s="151"/>
      <c r="AK1171" s="151"/>
      <c r="AL1171" s="151"/>
      <c r="AM1171" s="151"/>
      <c r="AN1171" s="151"/>
      <c r="AO1171" s="151"/>
    </row>
    <row r="1172" spans="1:41" x14ac:dyDescent="0.2">
      <c r="A1172" s="83">
        <v>38176</v>
      </c>
      <c r="B1172" s="154">
        <v>8</v>
      </c>
      <c r="C1172" s="154">
        <v>129</v>
      </c>
      <c r="D1172" s="154">
        <v>1960</v>
      </c>
      <c r="E1172" s="154">
        <v>253330</v>
      </c>
      <c r="F1172" s="154">
        <v>29</v>
      </c>
      <c r="G1172" s="154">
        <v>134</v>
      </c>
      <c r="H1172" s="154">
        <v>1933</v>
      </c>
      <c r="I1172" s="154">
        <v>260090</v>
      </c>
      <c r="J1172" s="154">
        <v>64</v>
      </c>
      <c r="K1172" s="154">
        <v>158</v>
      </c>
      <c r="L1172" s="154">
        <v>2008</v>
      </c>
      <c r="M1172" s="154">
        <v>319031</v>
      </c>
      <c r="N1172" s="154">
        <v>28</v>
      </c>
      <c r="O1172" s="154">
        <v>201</v>
      </c>
      <c r="P1172" s="154">
        <v>1889</v>
      </c>
      <c r="Q1172" s="154">
        <v>378677</v>
      </c>
      <c r="R1172" s="154"/>
      <c r="S1172" s="154"/>
      <c r="T1172" s="154"/>
      <c r="U1172" s="154"/>
      <c r="V1172" s="154">
        <v>50</v>
      </c>
      <c r="W1172" s="154">
        <v>267</v>
      </c>
      <c r="X1172" s="154">
        <v>1870</v>
      </c>
      <c r="Y1172" s="154">
        <v>519971</v>
      </c>
      <c r="Z1172" s="154">
        <v>22</v>
      </c>
      <c r="AA1172" s="154">
        <v>301</v>
      </c>
      <c r="AB1172" s="154">
        <v>1813</v>
      </c>
      <c r="AC1172" s="154">
        <v>551844</v>
      </c>
      <c r="AD1172" s="154">
        <v>5</v>
      </c>
      <c r="AE1172" s="154">
        <v>334</v>
      </c>
      <c r="AF1172" s="154">
        <v>1800</v>
      </c>
      <c r="AG1172" s="154">
        <v>600480</v>
      </c>
      <c r="AH1172" s="154">
        <v>10</v>
      </c>
      <c r="AI1172" s="154">
        <v>360</v>
      </c>
      <c r="AJ1172" s="154">
        <v>1600</v>
      </c>
      <c r="AK1172" s="154">
        <v>870667</v>
      </c>
      <c r="AL1172" s="154"/>
      <c r="AM1172" s="154"/>
      <c r="AN1172" s="154"/>
      <c r="AO1172" s="154"/>
    </row>
    <row r="1173" spans="1:41" x14ac:dyDescent="0.2">
      <c r="A1173" s="83">
        <v>38177</v>
      </c>
      <c r="B1173" s="151">
        <v>7</v>
      </c>
      <c r="C1173" s="151">
        <v>112</v>
      </c>
      <c r="D1173" s="151">
        <v>2100</v>
      </c>
      <c r="E1173" s="151">
        <v>234600</v>
      </c>
      <c r="F1173" s="151"/>
      <c r="G1173" s="151"/>
      <c r="H1173" s="151"/>
      <c r="I1173" s="151"/>
      <c r="J1173" s="151">
        <v>21</v>
      </c>
      <c r="K1173" s="151">
        <v>162</v>
      </c>
      <c r="L1173" s="151">
        <v>1967</v>
      </c>
      <c r="M1173" s="151">
        <v>321729</v>
      </c>
      <c r="N1173" s="151"/>
      <c r="O1173" s="151"/>
      <c r="P1173" s="151"/>
      <c r="Q1173" s="151"/>
      <c r="R1173" s="151">
        <v>7</v>
      </c>
      <c r="S1173" s="151">
        <v>223</v>
      </c>
      <c r="T1173" s="151">
        <v>1817</v>
      </c>
      <c r="U1173" s="151">
        <v>408686</v>
      </c>
      <c r="V1173" s="151">
        <v>9</v>
      </c>
      <c r="W1173" s="151">
        <v>276</v>
      </c>
      <c r="X1173" s="151">
        <v>1900</v>
      </c>
      <c r="Y1173" s="151">
        <v>525244</v>
      </c>
      <c r="Z1173" s="151">
        <v>10</v>
      </c>
      <c r="AA1173" s="151">
        <v>301</v>
      </c>
      <c r="AB1173" s="151">
        <v>1825</v>
      </c>
      <c r="AC1173" s="151">
        <v>553790</v>
      </c>
      <c r="AD1173" s="151">
        <v>10</v>
      </c>
      <c r="AE1173" s="151">
        <v>339</v>
      </c>
      <c r="AF1173" s="151">
        <v>2000</v>
      </c>
      <c r="AG1173" s="151">
        <v>667200</v>
      </c>
      <c r="AH1173" s="151"/>
      <c r="AI1173" s="151"/>
      <c r="AJ1173" s="151"/>
      <c r="AK1173" s="151"/>
      <c r="AL1173" s="151"/>
      <c r="AM1173" s="151"/>
      <c r="AN1173" s="151"/>
      <c r="AO1173" s="151"/>
    </row>
    <row r="1174" spans="1:41" x14ac:dyDescent="0.2">
      <c r="A1174" s="83">
        <v>38181</v>
      </c>
      <c r="B1174" s="151">
        <v>15</v>
      </c>
      <c r="C1174" s="151">
        <v>95</v>
      </c>
      <c r="D1174" s="151">
        <v>2400</v>
      </c>
      <c r="E1174" s="151">
        <v>227520</v>
      </c>
      <c r="F1174" s="151"/>
      <c r="G1174" s="151"/>
      <c r="H1174" s="151"/>
      <c r="I1174" s="151"/>
      <c r="J1174" s="151">
        <v>30</v>
      </c>
      <c r="K1174" s="151">
        <v>159</v>
      </c>
      <c r="L1174" s="151">
        <v>1975</v>
      </c>
      <c r="M1174" s="151">
        <v>316723</v>
      </c>
      <c r="N1174" s="151">
        <v>41</v>
      </c>
      <c r="O1174" s="151">
        <v>200</v>
      </c>
      <c r="P1174" s="151">
        <v>2200</v>
      </c>
      <c r="Q1174" s="151">
        <v>452563</v>
      </c>
      <c r="R1174" s="151">
        <v>18</v>
      </c>
      <c r="S1174" s="151">
        <v>237</v>
      </c>
      <c r="T1174" s="151">
        <v>1900</v>
      </c>
      <c r="U1174" s="151">
        <v>449456</v>
      </c>
      <c r="V1174" s="151"/>
      <c r="W1174" s="151"/>
      <c r="X1174" s="151"/>
      <c r="Y1174" s="151"/>
      <c r="Z1174" s="151">
        <v>6</v>
      </c>
      <c r="AA1174" s="151">
        <v>289</v>
      </c>
      <c r="AB1174" s="151">
        <v>1980</v>
      </c>
      <c r="AC1174" s="151">
        <v>572220</v>
      </c>
      <c r="AD1174" s="151">
        <v>30</v>
      </c>
      <c r="AE1174" s="151">
        <v>339</v>
      </c>
      <c r="AF1174" s="151">
        <v>2125</v>
      </c>
      <c r="AG1174" s="151">
        <v>720203</v>
      </c>
      <c r="AH1174" s="151"/>
      <c r="AI1174" s="151"/>
      <c r="AJ1174" s="151"/>
      <c r="AK1174" s="151"/>
      <c r="AL1174" s="151"/>
      <c r="AM1174" s="151"/>
      <c r="AN1174" s="151"/>
      <c r="AO1174" s="151"/>
    </row>
    <row r="1175" spans="1:41" x14ac:dyDescent="0.2">
      <c r="A1175" s="156">
        <v>38183</v>
      </c>
      <c r="B1175" s="154">
        <v>1</v>
      </c>
      <c r="C1175" s="154">
        <v>100</v>
      </c>
      <c r="D1175" s="154">
        <v>1600</v>
      </c>
      <c r="E1175" s="154">
        <v>160000</v>
      </c>
      <c r="F1175" s="154"/>
      <c r="G1175" s="154"/>
      <c r="H1175" s="154"/>
      <c r="I1175" s="154"/>
      <c r="J1175" s="154">
        <v>10</v>
      </c>
      <c r="K1175" s="154">
        <v>174</v>
      </c>
      <c r="L1175" s="154">
        <v>1900</v>
      </c>
      <c r="M1175" s="154">
        <v>330600</v>
      </c>
      <c r="N1175" s="154">
        <v>24</v>
      </c>
      <c r="O1175" s="154">
        <v>202</v>
      </c>
      <c r="P1175" s="154">
        <v>2050</v>
      </c>
      <c r="Q1175" s="154">
        <v>413758</v>
      </c>
      <c r="R1175" s="154">
        <v>36</v>
      </c>
      <c r="S1175" s="154">
        <v>229</v>
      </c>
      <c r="T1175" s="154">
        <v>1838</v>
      </c>
      <c r="U1175" s="154">
        <v>416661</v>
      </c>
      <c r="V1175" s="154">
        <v>12</v>
      </c>
      <c r="W1175" s="154">
        <v>254</v>
      </c>
      <c r="X1175" s="154">
        <v>1800</v>
      </c>
      <c r="Y1175" s="154">
        <v>456900</v>
      </c>
      <c r="Z1175" s="154">
        <v>20</v>
      </c>
      <c r="AA1175" s="154">
        <v>308</v>
      </c>
      <c r="AB1175" s="154">
        <v>1815</v>
      </c>
      <c r="AC1175" s="154">
        <v>573308</v>
      </c>
      <c r="AD1175" s="154"/>
      <c r="AE1175" s="154"/>
      <c r="AF1175" s="154"/>
      <c r="AG1175" s="154"/>
      <c r="AH1175" s="154">
        <v>15</v>
      </c>
      <c r="AI1175" s="154">
        <v>404</v>
      </c>
      <c r="AJ1175" s="154">
        <v>1920</v>
      </c>
      <c r="AK1175" s="154">
        <v>774912</v>
      </c>
      <c r="AL1175" s="154"/>
      <c r="AM1175" s="154"/>
      <c r="AN1175" s="154"/>
      <c r="AO1175" s="154"/>
    </row>
    <row r="1176" spans="1:41" x14ac:dyDescent="0.2">
      <c r="A1176" s="83">
        <v>38184</v>
      </c>
      <c r="B1176" s="151"/>
      <c r="C1176" s="151"/>
      <c r="D1176" s="151"/>
      <c r="E1176" s="151"/>
      <c r="F1176" s="151">
        <v>45</v>
      </c>
      <c r="G1176" s="151">
        <v>138</v>
      </c>
      <c r="H1176" s="151">
        <v>2083</v>
      </c>
      <c r="I1176" s="151">
        <v>286978</v>
      </c>
      <c r="J1176" s="151">
        <v>4</v>
      </c>
      <c r="K1176" s="151">
        <v>162</v>
      </c>
      <c r="L1176" s="151">
        <v>2000</v>
      </c>
      <c r="M1176" s="151">
        <v>325000</v>
      </c>
      <c r="N1176" s="151">
        <v>46</v>
      </c>
      <c r="O1176" s="151">
        <v>190</v>
      </c>
      <c r="P1176" s="151">
        <v>2000</v>
      </c>
      <c r="Q1176" s="151">
        <v>384278</v>
      </c>
      <c r="R1176" s="151">
        <v>26</v>
      </c>
      <c r="S1176" s="151">
        <v>138</v>
      </c>
      <c r="T1176" s="151">
        <v>1975</v>
      </c>
      <c r="U1176" s="151">
        <v>481681</v>
      </c>
      <c r="V1176" s="151">
        <v>18</v>
      </c>
      <c r="W1176" s="151">
        <v>262</v>
      </c>
      <c r="X1176" s="151">
        <v>2050</v>
      </c>
      <c r="Y1176" s="151">
        <v>536189</v>
      </c>
      <c r="Z1176" s="151">
        <v>19</v>
      </c>
      <c r="AA1176" s="151">
        <v>317</v>
      </c>
      <c r="AB1176" s="151">
        <v>1800</v>
      </c>
      <c r="AC1176" s="151">
        <v>571263</v>
      </c>
      <c r="AD1176" s="151"/>
      <c r="AE1176" s="151"/>
      <c r="AF1176" s="151"/>
      <c r="AG1176" s="151"/>
      <c r="AH1176" s="151"/>
      <c r="AI1176" s="151"/>
      <c r="AJ1176" s="151"/>
      <c r="AK1176" s="151"/>
      <c r="AL1176" s="151"/>
      <c r="AM1176" s="151"/>
      <c r="AN1176" s="151"/>
      <c r="AO1176" s="151"/>
    </row>
    <row r="1177" spans="1:41" x14ac:dyDescent="0.2">
      <c r="A1177" s="83">
        <v>38188</v>
      </c>
      <c r="B1177" s="151"/>
      <c r="C1177" s="151"/>
      <c r="D1177" s="151"/>
      <c r="E1177" s="151"/>
      <c r="F1177" s="151">
        <v>1</v>
      </c>
      <c r="G1177" s="151">
        <v>158</v>
      </c>
      <c r="H1177" s="151">
        <v>1900</v>
      </c>
      <c r="I1177" s="151">
        <v>300200</v>
      </c>
      <c r="J1177" s="151"/>
      <c r="K1177" s="151"/>
      <c r="L1177" s="151"/>
      <c r="M1177" s="151"/>
      <c r="N1177" s="151">
        <v>41</v>
      </c>
      <c r="O1177" s="151">
        <v>198</v>
      </c>
      <c r="P1177" s="151">
        <v>1950</v>
      </c>
      <c r="Q1177" s="151">
        <v>394673</v>
      </c>
      <c r="R1177" s="151"/>
      <c r="S1177" s="151"/>
      <c r="T1177" s="151"/>
      <c r="U1177" s="151"/>
      <c r="V1177" s="151">
        <v>18</v>
      </c>
      <c r="W1177" s="151">
        <v>252</v>
      </c>
      <c r="X1177" s="151">
        <v>2050</v>
      </c>
      <c r="Y1177" s="151">
        <v>516828</v>
      </c>
      <c r="Z1177" s="151"/>
      <c r="AA1177" s="151"/>
      <c r="AB1177" s="151"/>
      <c r="AC1177" s="151"/>
      <c r="AD1177" s="151"/>
      <c r="AE1177" s="151"/>
      <c r="AF1177" s="151"/>
      <c r="AG1177" s="151"/>
      <c r="AH1177" s="151"/>
      <c r="AI1177" s="151"/>
      <c r="AJ1177" s="151"/>
      <c r="AK1177" s="151"/>
      <c r="AL1177" s="151"/>
      <c r="AM1177" s="151"/>
      <c r="AN1177" s="151"/>
      <c r="AO1177" s="151"/>
    </row>
    <row r="1178" spans="1:41" x14ac:dyDescent="0.2">
      <c r="A1178" s="156">
        <v>38190</v>
      </c>
      <c r="B1178" s="154">
        <v>1</v>
      </c>
      <c r="C1178" s="154">
        <v>88</v>
      </c>
      <c r="D1178" s="154">
        <v>1900</v>
      </c>
      <c r="E1178" s="154">
        <v>167200</v>
      </c>
      <c r="F1178" s="154">
        <v>17</v>
      </c>
      <c r="G1178" s="154">
        <v>138</v>
      </c>
      <c r="H1178" s="154">
        <v>1907</v>
      </c>
      <c r="I1178" s="154">
        <v>262605</v>
      </c>
      <c r="J1178" s="154">
        <v>54</v>
      </c>
      <c r="K1178" s="154">
        <v>168</v>
      </c>
      <c r="L1178" s="154">
        <v>2000</v>
      </c>
      <c r="M1178" s="154">
        <v>356957</v>
      </c>
      <c r="N1178" s="154">
        <v>41</v>
      </c>
      <c r="O1178" s="154">
        <v>198</v>
      </c>
      <c r="P1178" s="154">
        <v>2125</v>
      </c>
      <c r="Q1178" s="154">
        <v>422695</v>
      </c>
      <c r="R1178" s="154">
        <v>71</v>
      </c>
      <c r="S1178" s="154">
        <v>231</v>
      </c>
      <c r="T1178" s="154">
        <v>1911</v>
      </c>
      <c r="U1178" s="154">
        <v>451826</v>
      </c>
      <c r="V1178" s="154">
        <v>76</v>
      </c>
      <c r="W1178" s="154">
        <v>259</v>
      </c>
      <c r="X1178" s="154">
        <v>1892</v>
      </c>
      <c r="Y1178" s="154">
        <v>497012</v>
      </c>
      <c r="Z1178" s="154">
        <v>28</v>
      </c>
      <c r="AA1178" s="154">
        <v>304</v>
      </c>
      <c r="AB1178" s="154">
        <v>1840</v>
      </c>
      <c r="AC1178" s="154">
        <v>565429</v>
      </c>
      <c r="AD1178" s="154">
        <v>2</v>
      </c>
      <c r="AE1178" s="154">
        <v>320</v>
      </c>
      <c r="AF1178" s="154">
        <v>2040</v>
      </c>
      <c r="AG1178" s="154">
        <v>652800</v>
      </c>
      <c r="AH1178" s="154"/>
      <c r="AI1178" s="154"/>
      <c r="AJ1178" s="154"/>
      <c r="AK1178" s="154"/>
      <c r="AL1178" s="154"/>
      <c r="AM1178" s="154"/>
      <c r="AN1178" s="154"/>
      <c r="AO1178" s="154"/>
    </row>
    <row r="1179" spans="1:41" x14ac:dyDescent="0.2">
      <c r="A1179" s="83">
        <v>38191</v>
      </c>
      <c r="B1179" s="151">
        <v>1</v>
      </c>
      <c r="C1179" s="151">
        <v>122</v>
      </c>
      <c r="D1179" s="151">
        <v>1900</v>
      </c>
      <c r="E1179" s="151">
        <v>231800</v>
      </c>
      <c r="F1179" s="151"/>
      <c r="G1179" s="151"/>
      <c r="H1179" s="151"/>
      <c r="I1179" s="151"/>
      <c r="J1179" s="151">
        <v>16</v>
      </c>
      <c r="K1179" s="151">
        <v>151</v>
      </c>
      <c r="L1179" s="151">
        <v>2050</v>
      </c>
      <c r="M1179" s="151">
        <v>310319</v>
      </c>
      <c r="N1179" s="151">
        <v>27</v>
      </c>
      <c r="O1179" s="151">
        <v>192</v>
      </c>
      <c r="P1179" s="151">
        <v>1950</v>
      </c>
      <c r="Q1179" s="151">
        <v>374837</v>
      </c>
      <c r="R1179" s="151">
        <v>51</v>
      </c>
      <c r="S1179" s="151">
        <v>242</v>
      </c>
      <c r="T1179" s="151">
        <v>1962</v>
      </c>
      <c r="U1179" s="151">
        <v>478137</v>
      </c>
      <c r="V1179" s="151">
        <v>29</v>
      </c>
      <c r="W1179" s="151">
        <v>259</v>
      </c>
      <c r="X1179" s="151">
        <v>1900</v>
      </c>
      <c r="Y1179" s="151">
        <v>499955</v>
      </c>
      <c r="Z1179" s="151"/>
      <c r="AA1179" s="151"/>
      <c r="AB1179" s="151"/>
      <c r="AC1179" s="151"/>
      <c r="AD1179" s="151">
        <v>15</v>
      </c>
      <c r="AE1179" s="151">
        <v>331</v>
      </c>
      <c r="AF1179" s="151">
        <v>2150</v>
      </c>
      <c r="AG1179" s="151">
        <v>712653</v>
      </c>
      <c r="AH1179" s="151"/>
      <c r="AI1179" s="151"/>
      <c r="AJ1179" s="151"/>
      <c r="AK1179" s="151"/>
      <c r="AL1179" s="151"/>
      <c r="AM1179" s="151"/>
      <c r="AN1179" s="151"/>
      <c r="AO1179" s="151"/>
    </row>
    <row r="1180" spans="1:41" x14ac:dyDescent="0.2">
      <c r="A1180" s="83">
        <v>38195</v>
      </c>
      <c r="B1180" s="151"/>
      <c r="C1180" s="151"/>
      <c r="D1180" s="151"/>
      <c r="E1180" s="151"/>
      <c r="F1180" s="151">
        <v>11</v>
      </c>
      <c r="G1180" s="151">
        <v>148</v>
      </c>
      <c r="H1180" s="151">
        <v>1900</v>
      </c>
      <c r="I1180" s="151">
        <v>281200</v>
      </c>
      <c r="J1180" s="151">
        <v>33</v>
      </c>
      <c r="K1180" s="151">
        <v>171</v>
      </c>
      <c r="L1180" s="151">
        <v>2000</v>
      </c>
      <c r="M1180" s="151">
        <v>343973</v>
      </c>
      <c r="N1180" s="151">
        <v>45</v>
      </c>
      <c r="O1180" s="151">
        <v>193</v>
      </c>
      <c r="P1180" s="151">
        <v>2120</v>
      </c>
      <c r="Q1180" s="151">
        <v>441804</v>
      </c>
      <c r="R1180" s="151">
        <v>10</v>
      </c>
      <c r="S1180" s="151">
        <v>238</v>
      </c>
      <c r="T1180" s="151">
        <v>2000</v>
      </c>
      <c r="U1180" s="151">
        <v>476000</v>
      </c>
      <c r="V1180" s="151">
        <v>26</v>
      </c>
      <c r="W1180" s="151">
        <v>256</v>
      </c>
      <c r="X1180" s="151">
        <v>1967</v>
      </c>
      <c r="Y1180" s="151">
        <v>508062</v>
      </c>
      <c r="Z1180" s="151">
        <v>28</v>
      </c>
      <c r="AA1180" s="151">
        <v>306</v>
      </c>
      <c r="AB1180" s="151">
        <v>1925</v>
      </c>
      <c r="AC1180" s="151">
        <v>590950</v>
      </c>
      <c r="AD1180" s="151"/>
      <c r="AE1180" s="151"/>
      <c r="AF1180" s="151"/>
      <c r="AG1180" s="151"/>
      <c r="AH1180" s="151"/>
      <c r="AI1180" s="151"/>
      <c r="AJ1180" s="151"/>
      <c r="AK1180" s="151"/>
      <c r="AL1180" s="151"/>
      <c r="AM1180" s="151"/>
      <c r="AN1180" s="151"/>
      <c r="AO1180" s="151"/>
    </row>
    <row r="1181" spans="1:41" x14ac:dyDescent="0.2">
      <c r="A1181" s="156">
        <v>38197</v>
      </c>
      <c r="B1181" s="154">
        <v>31</v>
      </c>
      <c r="C1181" s="154">
        <v>116</v>
      </c>
      <c r="D1181" s="154">
        <v>2075</v>
      </c>
      <c r="E1181" s="154">
        <v>242710</v>
      </c>
      <c r="F1181" s="154">
        <v>11</v>
      </c>
      <c r="G1181" s="154">
        <v>140</v>
      </c>
      <c r="H1181" s="154">
        <v>2033</v>
      </c>
      <c r="I1181" s="154">
        <v>208591</v>
      </c>
      <c r="J1181" s="154">
        <v>54</v>
      </c>
      <c r="K1181" s="154">
        <v>170</v>
      </c>
      <c r="L1181" s="154">
        <v>2000</v>
      </c>
      <c r="M1181" s="154">
        <v>344750</v>
      </c>
      <c r="N1181" s="154">
        <v>61</v>
      </c>
      <c r="O1181" s="154">
        <v>209</v>
      </c>
      <c r="P1181" s="154">
        <v>2030</v>
      </c>
      <c r="Q1181" s="154">
        <v>422095</v>
      </c>
      <c r="R1181" s="154">
        <v>22</v>
      </c>
      <c r="S1181" s="154">
        <v>229</v>
      </c>
      <c r="T1181" s="154">
        <v>1777</v>
      </c>
      <c r="U1181" s="154">
        <v>434460</v>
      </c>
      <c r="V1181" s="154">
        <v>33</v>
      </c>
      <c r="W1181" s="154">
        <v>266</v>
      </c>
      <c r="X1181" s="154">
        <v>1928</v>
      </c>
      <c r="Y1181" s="154">
        <v>524914</v>
      </c>
      <c r="Z1181" s="154">
        <v>30</v>
      </c>
      <c r="AA1181" s="154">
        <v>297</v>
      </c>
      <c r="AB1181" s="154">
        <v>1765</v>
      </c>
      <c r="AC1181" s="154">
        <v>527125</v>
      </c>
      <c r="AD1181" s="154">
        <v>33</v>
      </c>
      <c r="AE1181" s="154">
        <v>335</v>
      </c>
      <c r="AF1181" s="154">
        <v>1890</v>
      </c>
      <c r="AG1181" s="154">
        <v>643646</v>
      </c>
      <c r="AH1181" s="154">
        <v>38</v>
      </c>
      <c r="AI1181" s="154">
        <v>462</v>
      </c>
      <c r="AJ1181" s="154">
        <v>1840</v>
      </c>
      <c r="AK1181" s="154">
        <v>822360</v>
      </c>
      <c r="AL1181" s="154"/>
      <c r="AM1181" s="154"/>
      <c r="AN1181" s="154"/>
      <c r="AO1181" s="154"/>
    </row>
    <row r="1182" spans="1:41" x14ac:dyDescent="0.2">
      <c r="A1182" s="83">
        <v>38198</v>
      </c>
      <c r="B1182" s="151"/>
      <c r="C1182" s="151"/>
      <c r="D1182" s="151"/>
      <c r="E1182" s="151"/>
      <c r="F1182" s="151"/>
      <c r="G1182" s="151"/>
      <c r="H1182" s="151"/>
      <c r="I1182" s="151"/>
      <c r="J1182" s="151">
        <v>25</v>
      </c>
      <c r="K1182" s="151">
        <v>176</v>
      </c>
      <c r="L1182" s="151">
        <v>2000</v>
      </c>
      <c r="M1182" s="151">
        <v>351520</v>
      </c>
      <c r="N1182" s="151">
        <v>8</v>
      </c>
      <c r="O1182" s="151">
        <v>204</v>
      </c>
      <c r="P1182" s="151">
        <v>2000</v>
      </c>
      <c r="Q1182" s="151">
        <v>407500</v>
      </c>
      <c r="R1182" s="151"/>
      <c r="S1182" s="151"/>
      <c r="T1182" s="151"/>
      <c r="U1182" s="151"/>
      <c r="V1182" s="151"/>
      <c r="W1182" s="151"/>
      <c r="X1182" s="151"/>
      <c r="Y1182" s="151"/>
      <c r="Z1182" s="151"/>
      <c r="AA1182" s="151"/>
      <c r="AB1182" s="151"/>
      <c r="AC1182" s="151"/>
      <c r="AD1182" s="151"/>
      <c r="AE1182" s="151"/>
      <c r="AF1182" s="151"/>
      <c r="AG1182" s="151"/>
      <c r="AH1182" s="151">
        <v>6</v>
      </c>
      <c r="AI1182" s="151">
        <v>421</v>
      </c>
      <c r="AJ1182" s="151">
        <v>1850</v>
      </c>
      <c r="AK1182" s="151">
        <v>778850</v>
      </c>
      <c r="AL1182" s="151"/>
      <c r="AM1182" s="151"/>
      <c r="AN1182" s="151"/>
      <c r="AO1182" s="151"/>
    </row>
    <row r="1183" spans="1:41" x14ac:dyDescent="0.2">
      <c r="A1183" s="83"/>
      <c r="B1183" s="151"/>
      <c r="C1183" s="151"/>
      <c r="D1183" s="151"/>
      <c r="E1183" s="151"/>
      <c r="F1183" s="151"/>
      <c r="G1183" s="151"/>
      <c r="H1183" s="151"/>
      <c r="I1183" s="151"/>
      <c r="J1183" s="151"/>
      <c r="K1183" s="151"/>
      <c r="L1183" s="151"/>
      <c r="M1183" s="151"/>
      <c r="N1183" s="151"/>
      <c r="O1183" s="151"/>
      <c r="P1183" s="151"/>
      <c r="Q1183" s="151"/>
      <c r="R1183" s="151"/>
      <c r="S1183" s="151"/>
      <c r="T1183" s="151"/>
      <c r="U1183" s="151"/>
      <c r="V1183" s="151"/>
      <c r="W1183" s="151"/>
      <c r="X1183" s="151"/>
      <c r="Y1183" s="151"/>
      <c r="Z1183" s="151"/>
      <c r="AA1183" s="151"/>
      <c r="AB1183" s="151"/>
      <c r="AC1183" s="151"/>
      <c r="AD1183" s="151"/>
      <c r="AE1183" s="151"/>
      <c r="AF1183" s="151"/>
      <c r="AG1183" s="151"/>
      <c r="AH1183" s="151"/>
      <c r="AI1183" s="151"/>
      <c r="AJ1183" s="151"/>
      <c r="AK1183" s="151"/>
      <c r="AL1183" s="151"/>
      <c r="AM1183" s="151"/>
      <c r="AN1183" s="151"/>
      <c r="AO1183" s="151"/>
    </row>
    <row r="1184" spans="1:41" x14ac:dyDescent="0.2">
      <c r="A1184" s="83">
        <v>38202</v>
      </c>
      <c r="B1184" s="151">
        <v>5</v>
      </c>
      <c r="C1184" s="151">
        <v>117</v>
      </c>
      <c r="D1184" s="151">
        <v>2150</v>
      </c>
      <c r="E1184" s="151">
        <v>251980</v>
      </c>
      <c r="F1184" s="151">
        <v>18</v>
      </c>
      <c r="G1184" s="151">
        <v>135</v>
      </c>
      <c r="H1184" s="151">
        <v>2050</v>
      </c>
      <c r="I1184" s="151">
        <v>276067</v>
      </c>
      <c r="J1184" s="151">
        <v>21</v>
      </c>
      <c r="K1184" s="151">
        <v>163</v>
      </c>
      <c r="L1184" s="151">
        <v>2100</v>
      </c>
      <c r="M1184" s="151">
        <v>357029</v>
      </c>
      <c r="N1184" s="151">
        <v>36</v>
      </c>
      <c r="O1184" s="151">
        <v>200</v>
      </c>
      <c r="P1184" s="151">
        <v>1988</v>
      </c>
      <c r="Q1184" s="151">
        <v>400944</v>
      </c>
      <c r="R1184" s="151">
        <v>5</v>
      </c>
      <c r="S1184" s="151">
        <v>249</v>
      </c>
      <c r="T1184" s="151">
        <v>2000</v>
      </c>
      <c r="U1184" s="151">
        <v>497600</v>
      </c>
      <c r="V1184" s="151">
        <v>20</v>
      </c>
      <c r="W1184" s="151">
        <v>295</v>
      </c>
      <c r="X1184" s="151">
        <v>1890</v>
      </c>
      <c r="Y1184" s="151">
        <v>558424</v>
      </c>
      <c r="Z1184" s="151">
        <v>15</v>
      </c>
      <c r="AA1184" s="151">
        <v>329</v>
      </c>
      <c r="AB1184" s="151">
        <v>1833</v>
      </c>
      <c r="AC1184" s="151">
        <v>604747</v>
      </c>
      <c r="AD1184" s="151">
        <v>12</v>
      </c>
      <c r="AE1184" s="151">
        <v>381</v>
      </c>
      <c r="AF1184" s="151">
        <v>2000</v>
      </c>
      <c r="AG1184" s="151">
        <v>761333</v>
      </c>
      <c r="AH1184" s="151"/>
      <c r="AI1184" s="151"/>
      <c r="AJ1184" s="151"/>
      <c r="AK1184" s="151"/>
      <c r="AL1184" s="151"/>
      <c r="AM1184" s="151"/>
      <c r="AN1184" s="151"/>
      <c r="AO1184" s="151"/>
    </row>
    <row r="1185" spans="1:41" x14ac:dyDescent="0.2">
      <c r="A1185" s="156">
        <v>38204</v>
      </c>
      <c r="B1185" s="154">
        <v>28</v>
      </c>
      <c r="C1185" s="154">
        <v>119</v>
      </c>
      <c r="D1185" s="154">
        <v>2000</v>
      </c>
      <c r="E1185" s="154">
        <v>238571</v>
      </c>
      <c r="F1185" s="154">
        <v>31</v>
      </c>
      <c r="G1185" s="154">
        <v>142</v>
      </c>
      <c r="H1185" s="154">
        <v>1950</v>
      </c>
      <c r="I1185" s="154">
        <v>275106</v>
      </c>
      <c r="J1185" s="154">
        <v>72</v>
      </c>
      <c r="K1185" s="154">
        <v>168</v>
      </c>
      <c r="L1185" s="154">
        <v>2025</v>
      </c>
      <c r="M1185" s="154">
        <v>357847</v>
      </c>
      <c r="N1185" s="154">
        <v>76</v>
      </c>
      <c r="O1185" s="154">
        <v>198</v>
      </c>
      <c r="P1185" s="154">
        <v>2006</v>
      </c>
      <c r="Q1185" s="154">
        <v>410862</v>
      </c>
      <c r="R1185" s="154">
        <v>92</v>
      </c>
      <c r="S1185" s="154">
        <v>235</v>
      </c>
      <c r="T1185" s="154">
        <v>2021</v>
      </c>
      <c r="U1185" s="154">
        <v>512355</v>
      </c>
      <c r="V1185" s="154">
        <v>72</v>
      </c>
      <c r="W1185" s="154">
        <v>264</v>
      </c>
      <c r="X1185" s="154">
        <v>1886</v>
      </c>
      <c r="Y1185" s="154">
        <v>506424</v>
      </c>
      <c r="Z1185" s="154">
        <v>20</v>
      </c>
      <c r="AA1185" s="154">
        <v>298</v>
      </c>
      <c r="AB1185" s="154">
        <v>1748</v>
      </c>
      <c r="AC1185" s="154">
        <v>534603</v>
      </c>
      <c r="AD1185" s="154">
        <v>14</v>
      </c>
      <c r="AE1185" s="154">
        <v>350</v>
      </c>
      <c r="AF1185" s="154">
        <v>1740</v>
      </c>
      <c r="AG1185" s="154">
        <v>609435</v>
      </c>
      <c r="AH1185" s="154"/>
      <c r="AI1185" s="154"/>
      <c r="AJ1185" s="154"/>
      <c r="AK1185" s="154"/>
      <c r="AL1185" s="154"/>
      <c r="AM1185" s="154"/>
      <c r="AN1185" s="154"/>
      <c r="AO1185" s="154"/>
    </row>
    <row r="1186" spans="1:41" x14ac:dyDescent="0.2">
      <c r="A1186" s="83">
        <v>38205</v>
      </c>
      <c r="B1186" s="151">
        <v>3</v>
      </c>
      <c r="C1186" s="151">
        <v>111</v>
      </c>
      <c r="D1186" s="151">
        <v>2000</v>
      </c>
      <c r="E1186" s="151">
        <v>222667</v>
      </c>
      <c r="F1186" s="151"/>
      <c r="G1186" s="151"/>
      <c r="H1186" s="151"/>
      <c r="I1186" s="151"/>
      <c r="J1186" s="151">
        <v>4</v>
      </c>
      <c r="K1186" s="151">
        <v>164</v>
      </c>
      <c r="L1186" s="151">
        <v>2050</v>
      </c>
      <c r="M1186" s="151">
        <v>335175</v>
      </c>
      <c r="N1186" s="151">
        <v>32</v>
      </c>
      <c r="O1186" s="151">
        <v>183</v>
      </c>
      <c r="P1186" s="151">
        <v>1950</v>
      </c>
      <c r="Q1186" s="151">
        <v>369700</v>
      </c>
      <c r="R1186" s="151">
        <v>61</v>
      </c>
      <c r="S1186" s="151">
        <v>242</v>
      </c>
      <c r="T1186" s="151">
        <v>1888</v>
      </c>
      <c r="U1186" s="151">
        <v>452020</v>
      </c>
      <c r="V1186" s="151"/>
      <c r="W1186" s="151"/>
      <c r="X1186" s="151"/>
      <c r="Y1186" s="151"/>
      <c r="Z1186" s="151"/>
      <c r="AA1186" s="151"/>
      <c r="AB1186" s="151"/>
      <c r="AC1186" s="151"/>
      <c r="AD1186" s="151"/>
      <c r="AE1186" s="151"/>
      <c r="AF1186" s="151"/>
      <c r="AG1186" s="151"/>
      <c r="AH1186" s="151"/>
      <c r="AI1186" s="151"/>
      <c r="AJ1186" s="151"/>
      <c r="AK1186" s="151"/>
      <c r="AL1186" s="151"/>
      <c r="AM1186" s="151"/>
      <c r="AN1186" s="151"/>
      <c r="AO1186" s="151"/>
    </row>
    <row r="1187" spans="1:41" x14ac:dyDescent="0.2">
      <c r="A1187" s="83">
        <v>38209</v>
      </c>
      <c r="B1187" s="151"/>
      <c r="C1187" s="151"/>
      <c r="D1187" s="151"/>
      <c r="E1187" s="151"/>
      <c r="F1187" s="151"/>
      <c r="G1187" s="151"/>
      <c r="H1187" s="151"/>
      <c r="I1187" s="151"/>
      <c r="J1187" s="151">
        <v>9</v>
      </c>
      <c r="K1187" s="151">
        <v>175</v>
      </c>
      <c r="L1187" s="151">
        <v>2100</v>
      </c>
      <c r="M1187" s="151">
        <v>352767</v>
      </c>
      <c r="N1187" s="151">
        <v>65</v>
      </c>
      <c r="O1187" s="151">
        <v>206</v>
      </c>
      <c r="P1187" s="151">
        <v>1960</v>
      </c>
      <c r="Q1187" s="151">
        <v>410305</v>
      </c>
      <c r="R1187" s="151">
        <v>57</v>
      </c>
      <c r="S1187" s="151">
        <v>238</v>
      </c>
      <c r="T1187" s="151">
        <v>2050</v>
      </c>
      <c r="U1187" s="151">
        <v>490579</v>
      </c>
      <c r="V1187" s="151">
        <v>37</v>
      </c>
      <c r="W1187" s="151">
        <v>260</v>
      </c>
      <c r="X1187" s="151">
        <v>1930</v>
      </c>
      <c r="Y1187" s="151">
        <v>509473</v>
      </c>
      <c r="Z1187" s="151">
        <v>5</v>
      </c>
      <c r="AA1187" s="151">
        <v>313</v>
      </c>
      <c r="AB1187" s="151">
        <v>1900</v>
      </c>
      <c r="AC1187" s="151">
        <v>594320</v>
      </c>
      <c r="AD1187" s="151"/>
      <c r="AE1187" s="151"/>
      <c r="AF1187" s="151"/>
      <c r="AG1187" s="151"/>
      <c r="AH1187" s="151"/>
      <c r="AI1187" s="151"/>
      <c r="AJ1187" s="151"/>
      <c r="AK1187" s="151"/>
      <c r="AL1187" s="151"/>
      <c r="AM1187" s="151"/>
      <c r="AN1187" s="151"/>
      <c r="AO1187" s="151"/>
    </row>
    <row r="1188" spans="1:41" x14ac:dyDescent="0.2">
      <c r="A1188" s="156">
        <v>38211</v>
      </c>
      <c r="B1188" s="154"/>
      <c r="C1188" s="154"/>
      <c r="D1188" s="154"/>
      <c r="E1188" s="154"/>
      <c r="F1188" s="154">
        <v>25</v>
      </c>
      <c r="G1188" s="154">
        <v>139</v>
      </c>
      <c r="H1188" s="154">
        <v>1990</v>
      </c>
      <c r="I1188" s="154">
        <v>287728</v>
      </c>
      <c r="J1188" s="154">
        <v>72</v>
      </c>
      <c r="K1188" s="154">
        <v>172</v>
      </c>
      <c r="L1188" s="154">
        <v>1923</v>
      </c>
      <c r="M1188" s="154">
        <v>341151</v>
      </c>
      <c r="N1188" s="154">
        <v>76</v>
      </c>
      <c r="O1188" s="154">
        <v>202</v>
      </c>
      <c r="P1188" s="154">
        <v>1894</v>
      </c>
      <c r="Q1188" s="154">
        <v>421728</v>
      </c>
      <c r="R1188" s="154">
        <v>34</v>
      </c>
      <c r="S1188" s="154">
        <v>230</v>
      </c>
      <c r="T1188" s="154">
        <v>1945</v>
      </c>
      <c r="U1188" s="154">
        <v>456284</v>
      </c>
      <c r="V1188" s="154">
        <v>61</v>
      </c>
      <c r="W1188" s="154">
        <v>266</v>
      </c>
      <c r="X1188" s="154">
        <v>1857</v>
      </c>
      <c r="Y1188" s="154">
        <v>498076</v>
      </c>
      <c r="Z1188" s="154">
        <v>82</v>
      </c>
      <c r="AA1188" s="154">
        <v>295</v>
      </c>
      <c r="AB1188" s="154">
        <v>1780</v>
      </c>
      <c r="AC1188" s="154">
        <v>542080</v>
      </c>
      <c r="AD1188" s="154">
        <v>29</v>
      </c>
      <c r="AE1188" s="154">
        <v>324</v>
      </c>
      <c r="AF1188" s="154">
        <v>1900</v>
      </c>
      <c r="AG1188" s="154">
        <v>617738</v>
      </c>
      <c r="AH1188" s="154">
        <v>60</v>
      </c>
      <c r="AI1188" s="154">
        <v>386</v>
      </c>
      <c r="AJ1188" s="154">
        <v>2102</v>
      </c>
      <c r="AK1188" s="154">
        <v>867279</v>
      </c>
      <c r="AL1188" s="154"/>
      <c r="AM1188" s="154"/>
      <c r="AN1188" s="154"/>
      <c r="AO1188" s="154"/>
    </row>
    <row r="1189" spans="1:41" x14ac:dyDescent="0.2">
      <c r="A1189" s="83">
        <v>38212</v>
      </c>
      <c r="B1189" s="151">
        <v>8</v>
      </c>
      <c r="C1189" s="151">
        <v>118</v>
      </c>
      <c r="D1189" s="151">
        <v>1800</v>
      </c>
      <c r="E1189" s="151">
        <v>211500</v>
      </c>
      <c r="F1189" s="151"/>
      <c r="G1189" s="151"/>
      <c r="H1189" s="151"/>
      <c r="I1189" s="151"/>
      <c r="J1189" s="151">
        <v>28</v>
      </c>
      <c r="K1189" s="151">
        <v>167</v>
      </c>
      <c r="L1189" s="151">
        <v>2188</v>
      </c>
      <c r="M1189" s="151">
        <v>343886</v>
      </c>
      <c r="N1189" s="151">
        <v>27</v>
      </c>
      <c r="O1189" s="151">
        <v>192</v>
      </c>
      <c r="P1189" s="151">
        <v>2067</v>
      </c>
      <c r="Q1189" s="151">
        <v>397296</v>
      </c>
      <c r="R1189" s="151">
        <v>39</v>
      </c>
      <c r="S1189" s="151">
        <v>332</v>
      </c>
      <c r="T1189" s="151">
        <v>2050</v>
      </c>
      <c r="U1189" s="151">
        <v>479295</v>
      </c>
      <c r="V1189" s="151"/>
      <c r="W1189" s="151"/>
      <c r="X1189" s="151"/>
      <c r="Y1189" s="151"/>
      <c r="Z1189" s="151"/>
      <c r="AA1189" s="151"/>
      <c r="AB1189" s="151"/>
      <c r="AC1189" s="151"/>
      <c r="AD1189" s="151"/>
      <c r="AE1189" s="151"/>
      <c r="AF1189" s="151"/>
      <c r="AG1189" s="151"/>
      <c r="AH1189" s="151">
        <v>3</v>
      </c>
      <c r="AI1189" s="151">
        <v>373</v>
      </c>
      <c r="AJ1189" s="151">
        <v>1490</v>
      </c>
      <c r="AK1189" s="151">
        <v>724267</v>
      </c>
      <c r="AL1189" s="151"/>
      <c r="AM1189" s="151"/>
      <c r="AN1189" s="151"/>
      <c r="AO1189" s="151"/>
    </row>
    <row r="1190" spans="1:41" x14ac:dyDescent="0.2">
      <c r="A1190" s="83">
        <v>38216</v>
      </c>
      <c r="B1190" s="151"/>
      <c r="C1190" s="151"/>
      <c r="D1190" s="151"/>
      <c r="E1190" s="151"/>
      <c r="F1190" s="151"/>
      <c r="G1190" s="151"/>
      <c r="H1190" s="151"/>
      <c r="I1190" s="151"/>
      <c r="J1190" s="151"/>
      <c r="K1190" s="151"/>
      <c r="L1190" s="151"/>
      <c r="M1190" s="151"/>
      <c r="N1190" s="151">
        <v>11</v>
      </c>
      <c r="O1190" s="151">
        <v>219</v>
      </c>
      <c r="P1190" s="151">
        <v>1800</v>
      </c>
      <c r="Q1190" s="151">
        <v>395018</v>
      </c>
      <c r="R1190" s="151">
        <v>32</v>
      </c>
      <c r="S1190" s="151">
        <v>226</v>
      </c>
      <c r="T1190" s="151">
        <v>1933</v>
      </c>
      <c r="U1190" s="151">
        <v>445831</v>
      </c>
      <c r="V1190" s="151">
        <v>16</v>
      </c>
      <c r="W1190" s="151">
        <v>264</v>
      </c>
      <c r="X1190" s="151">
        <v>1900</v>
      </c>
      <c r="Y1190" s="151">
        <v>502550</v>
      </c>
      <c r="Z1190" s="151">
        <v>14</v>
      </c>
      <c r="AA1190" s="151">
        <v>299</v>
      </c>
      <c r="AB1190" s="151">
        <v>1875</v>
      </c>
      <c r="AC1190" s="151">
        <v>560450</v>
      </c>
      <c r="AD1190" s="151"/>
      <c r="AE1190" s="151"/>
      <c r="AF1190" s="151"/>
      <c r="AG1190" s="151"/>
      <c r="AH1190" s="151"/>
      <c r="AI1190" s="151"/>
      <c r="AJ1190" s="151"/>
      <c r="AK1190" s="151"/>
      <c r="AL1190" s="151"/>
      <c r="AM1190" s="151"/>
      <c r="AN1190" s="151"/>
      <c r="AO1190" s="151"/>
    </row>
    <row r="1191" spans="1:41" x14ac:dyDescent="0.2">
      <c r="A1191" s="156">
        <v>38218</v>
      </c>
      <c r="B1191" s="154">
        <v>4</v>
      </c>
      <c r="C1191" s="154">
        <v>120</v>
      </c>
      <c r="D1191" s="154">
        <v>2050</v>
      </c>
      <c r="E1191" s="154">
        <v>247025</v>
      </c>
      <c r="F1191" s="154">
        <v>5</v>
      </c>
      <c r="G1191" s="154">
        <v>142</v>
      </c>
      <c r="H1191" s="154">
        <v>2250</v>
      </c>
      <c r="I1191" s="154">
        <v>318600</v>
      </c>
      <c r="J1191" s="154">
        <v>107</v>
      </c>
      <c r="K1191" s="154">
        <v>171</v>
      </c>
      <c r="L1191" s="154">
        <v>2342</v>
      </c>
      <c r="M1191" s="154">
        <v>420782</v>
      </c>
      <c r="N1191" s="154">
        <v>94</v>
      </c>
      <c r="O1191" s="154">
        <v>199</v>
      </c>
      <c r="P1191" s="162">
        <f>Q1191/O1191</f>
        <v>2005.9748743718592</v>
      </c>
      <c r="Q1191" s="154">
        <v>399189</v>
      </c>
      <c r="R1191" s="154">
        <v>22</v>
      </c>
      <c r="S1191" s="154">
        <v>230</v>
      </c>
      <c r="T1191" s="154">
        <v>1977</v>
      </c>
      <c r="U1191" s="154">
        <v>453719</v>
      </c>
      <c r="V1191" s="154">
        <v>73</v>
      </c>
      <c r="W1191" s="154">
        <v>270</v>
      </c>
      <c r="X1191" s="154">
        <v>1903</v>
      </c>
      <c r="Y1191" s="154">
        <v>530494</v>
      </c>
      <c r="Z1191" s="154">
        <v>91</v>
      </c>
      <c r="AA1191" s="154">
        <v>297</v>
      </c>
      <c r="AB1191" s="154">
        <v>1935</v>
      </c>
      <c r="AC1191" s="154">
        <v>592190</v>
      </c>
      <c r="AD1191" s="154"/>
      <c r="AE1191" s="154"/>
      <c r="AF1191" s="154"/>
      <c r="AG1191" s="154"/>
      <c r="AH1191" s="154">
        <v>23</v>
      </c>
      <c r="AI1191" s="154">
        <v>369</v>
      </c>
      <c r="AJ1191" s="154">
        <v>1870</v>
      </c>
      <c r="AK1191" s="154">
        <v>686694</v>
      </c>
      <c r="AL1191" s="154"/>
      <c r="AM1191" s="154"/>
      <c r="AN1191" s="154"/>
      <c r="AO1191" s="154"/>
    </row>
    <row r="1192" spans="1:41" x14ac:dyDescent="0.2">
      <c r="A1192" s="83">
        <v>38219</v>
      </c>
      <c r="B1192" s="151"/>
      <c r="C1192" s="151"/>
      <c r="D1192" s="151"/>
      <c r="E1192" s="151"/>
      <c r="F1192" s="151"/>
      <c r="G1192" s="151"/>
      <c r="H1192" s="151"/>
      <c r="I1192" s="151"/>
      <c r="J1192" s="151">
        <v>3</v>
      </c>
      <c r="K1192" s="151">
        <v>163</v>
      </c>
      <c r="L1192" s="151">
        <v>1950</v>
      </c>
      <c r="M1192" s="151">
        <v>320333</v>
      </c>
      <c r="N1192" s="151">
        <v>5</v>
      </c>
      <c r="O1192" s="151">
        <v>216</v>
      </c>
      <c r="P1192" s="151">
        <v>2000</v>
      </c>
      <c r="Q1192" s="151">
        <v>432000</v>
      </c>
      <c r="R1192" s="151">
        <v>6</v>
      </c>
      <c r="S1192" s="151">
        <v>241</v>
      </c>
      <c r="T1192" s="151">
        <v>1825</v>
      </c>
      <c r="U1192" s="151">
        <v>437133</v>
      </c>
      <c r="V1192" s="151">
        <v>20</v>
      </c>
      <c r="W1192" s="151">
        <v>261</v>
      </c>
      <c r="X1192" s="151">
        <v>2000</v>
      </c>
      <c r="Y1192" s="151">
        <v>522000</v>
      </c>
      <c r="Z1192" s="151">
        <v>51</v>
      </c>
      <c r="AA1192" s="151">
        <v>296</v>
      </c>
      <c r="AB1192" s="151">
        <v>2025</v>
      </c>
      <c r="AC1192" s="151">
        <v>598788</v>
      </c>
      <c r="AD1192" s="151">
        <v>30</v>
      </c>
      <c r="AE1192" s="151">
        <v>323</v>
      </c>
      <c r="AF1192" s="151">
        <v>2005</v>
      </c>
      <c r="AG1192" s="151">
        <v>647778</v>
      </c>
      <c r="AH1192" s="151"/>
      <c r="AI1192" s="151"/>
      <c r="AJ1192" s="151"/>
      <c r="AK1192" s="151"/>
      <c r="AL1192" s="151"/>
      <c r="AM1192" s="151"/>
      <c r="AN1192" s="151"/>
      <c r="AO1192" s="151"/>
    </row>
    <row r="1193" spans="1:41" x14ac:dyDescent="0.2">
      <c r="A1193" s="83">
        <v>38223</v>
      </c>
      <c r="B1193" s="151"/>
      <c r="C1193" s="151"/>
      <c r="D1193" s="151"/>
      <c r="E1193" s="151"/>
      <c r="F1193" s="151">
        <v>12</v>
      </c>
      <c r="G1193" s="151">
        <v>148</v>
      </c>
      <c r="H1193" s="151">
        <v>2100</v>
      </c>
      <c r="I1193" s="151">
        <v>310800</v>
      </c>
      <c r="J1193" s="151">
        <v>27</v>
      </c>
      <c r="K1193" s="151">
        <v>166</v>
      </c>
      <c r="L1193" s="151">
        <v>1925</v>
      </c>
      <c r="M1193" s="151">
        <v>317837</v>
      </c>
      <c r="N1193" s="151">
        <v>38</v>
      </c>
      <c r="O1193" s="151">
        <v>183</v>
      </c>
      <c r="P1193" s="151">
        <v>1950</v>
      </c>
      <c r="Q1193" s="151">
        <v>354100</v>
      </c>
      <c r="R1193" s="151">
        <v>47</v>
      </c>
      <c r="S1193" s="151">
        <v>226</v>
      </c>
      <c r="T1193" s="151">
        <v>1946</v>
      </c>
      <c r="U1193" s="151">
        <v>436120</v>
      </c>
      <c r="V1193" s="151">
        <v>53</v>
      </c>
      <c r="W1193" s="151">
        <v>263</v>
      </c>
      <c r="X1193" s="151">
        <v>1990</v>
      </c>
      <c r="Y1193" s="151">
        <v>532674</v>
      </c>
      <c r="Z1193" s="151">
        <v>10</v>
      </c>
      <c r="AA1193" s="151">
        <v>289</v>
      </c>
      <c r="AB1193" s="151">
        <v>1850</v>
      </c>
      <c r="AC1193" s="151">
        <v>535020</v>
      </c>
      <c r="AD1193" s="151">
        <v>2</v>
      </c>
      <c r="AE1193" s="151">
        <v>329</v>
      </c>
      <c r="AF1193" s="151">
        <v>1850</v>
      </c>
      <c r="AG1193" s="151">
        <v>608650</v>
      </c>
      <c r="AH1193" s="151"/>
      <c r="AI1193" s="151"/>
      <c r="AJ1193" s="151"/>
      <c r="AK1193" s="151"/>
      <c r="AL1193" s="151"/>
      <c r="AM1193" s="151"/>
      <c r="AN1193" s="151"/>
      <c r="AO1193" s="151"/>
    </row>
    <row r="1194" spans="1:41" x14ac:dyDescent="0.2">
      <c r="A1194" s="156">
        <v>38225</v>
      </c>
      <c r="B1194" s="154">
        <v>6</v>
      </c>
      <c r="C1194" s="154">
        <v>124</v>
      </c>
      <c r="D1194" s="154">
        <v>2050</v>
      </c>
      <c r="E1194" s="154">
        <v>254200</v>
      </c>
      <c r="F1194" s="154">
        <v>19</v>
      </c>
      <c r="G1194" s="154">
        <v>137</v>
      </c>
      <c r="H1194" s="154">
        <v>2000</v>
      </c>
      <c r="I1194" s="154">
        <v>273053</v>
      </c>
      <c r="J1194" s="154">
        <v>15</v>
      </c>
      <c r="K1194" s="154">
        <v>164</v>
      </c>
      <c r="L1194" s="154">
        <v>2150</v>
      </c>
      <c r="M1194" s="154">
        <v>365953</v>
      </c>
      <c r="N1194" s="154">
        <v>29</v>
      </c>
      <c r="O1194" s="154">
        <v>188</v>
      </c>
      <c r="P1194" s="154">
        <v>1925</v>
      </c>
      <c r="Q1194" s="154">
        <v>354503</v>
      </c>
      <c r="R1194" s="154">
        <v>15</v>
      </c>
      <c r="S1194" s="154">
        <v>228</v>
      </c>
      <c r="T1194" s="154">
        <v>1862</v>
      </c>
      <c r="U1194" s="154">
        <v>423820</v>
      </c>
      <c r="V1194" s="154">
        <v>2</v>
      </c>
      <c r="W1194" s="154">
        <v>260</v>
      </c>
      <c r="X1194" s="154">
        <v>1850</v>
      </c>
      <c r="Y1194" s="154">
        <v>481000</v>
      </c>
      <c r="Z1194" s="154">
        <v>28</v>
      </c>
      <c r="AA1194" s="154">
        <v>288</v>
      </c>
      <c r="AB1194" s="154">
        <v>1793</v>
      </c>
      <c r="AC1194" s="154">
        <v>516159</v>
      </c>
      <c r="AD1194" s="154">
        <v>26</v>
      </c>
      <c r="AE1194" s="154">
        <v>333</v>
      </c>
      <c r="AF1194" s="154">
        <v>1850</v>
      </c>
      <c r="AG1194" s="154">
        <v>610650</v>
      </c>
      <c r="AH1194" s="154">
        <v>11</v>
      </c>
      <c r="AI1194" s="154">
        <v>362</v>
      </c>
      <c r="AJ1194" s="154">
        <v>1950</v>
      </c>
      <c r="AK1194" s="154">
        <v>705191</v>
      </c>
      <c r="AL1194" s="154"/>
      <c r="AM1194" s="154"/>
      <c r="AN1194" s="154"/>
      <c r="AO1194" s="154"/>
    </row>
    <row r="1195" spans="1:41" ht="15.75" x14ac:dyDescent="0.25">
      <c r="A1195" s="83">
        <v>38226</v>
      </c>
      <c r="B1195" s="151"/>
      <c r="C1195" s="151"/>
      <c r="D1195" s="151"/>
      <c r="E1195" s="151"/>
      <c r="F1195" s="151"/>
      <c r="G1195" s="151"/>
      <c r="H1195" s="151"/>
      <c r="I1195" s="151"/>
      <c r="J1195" s="151">
        <v>2</v>
      </c>
      <c r="K1195" s="151">
        <v>171</v>
      </c>
      <c r="L1195" s="151">
        <v>1975</v>
      </c>
      <c r="M1195" s="151">
        <v>337800</v>
      </c>
      <c r="N1195" s="151">
        <v>68</v>
      </c>
      <c r="O1195" s="151">
        <v>198</v>
      </c>
      <c r="P1195" s="151">
        <v>1950</v>
      </c>
      <c r="Q1195" s="151">
        <v>390291</v>
      </c>
      <c r="R1195" s="151">
        <v>17</v>
      </c>
      <c r="S1195" s="151">
        <v>225</v>
      </c>
      <c r="T1195" s="151">
        <v>2000</v>
      </c>
      <c r="U1195" s="151">
        <v>450353</v>
      </c>
      <c r="V1195" s="151">
        <v>1</v>
      </c>
      <c r="W1195" s="151">
        <v>252</v>
      </c>
      <c r="X1195" s="151">
        <v>1700</v>
      </c>
      <c r="Y1195" s="151">
        <v>428400</v>
      </c>
      <c r="Z1195" s="151">
        <v>21</v>
      </c>
      <c r="AA1195" s="151">
        <v>292</v>
      </c>
      <c r="AB1195" s="151">
        <v>1765</v>
      </c>
      <c r="AC1195" s="151">
        <v>516817</v>
      </c>
      <c r="AD1195" s="151">
        <v>18</v>
      </c>
      <c r="AE1195" s="151">
        <v>344</v>
      </c>
      <c r="AF1195" s="151">
        <v>1980</v>
      </c>
      <c r="AG1195" s="151">
        <v>681560</v>
      </c>
      <c r="AH1195" s="151"/>
      <c r="AI1195" s="151"/>
      <c r="AJ1195" s="151"/>
      <c r="AK1195" s="151"/>
      <c r="AL1195" s="6">
        <v>15</v>
      </c>
      <c r="AM1195" s="6">
        <v>407</v>
      </c>
      <c r="AN1195" s="6">
        <v>1900</v>
      </c>
      <c r="AO1195" s="6">
        <v>773680</v>
      </c>
    </row>
    <row r="1196" spans="1:41" x14ac:dyDescent="0.2">
      <c r="A1196" s="83">
        <v>38230</v>
      </c>
      <c r="B1196" s="151">
        <v>5</v>
      </c>
      <c r="C1196" s="151">
        <v>117</v>
      </c>
      <c r="D1196" s="151">
        <v>2150</v>
      </c>
      <c r="E1196" s="151">
        <v>251980</v>
      </c>
      <c r="F1196" s="151">
        <v>1</v>
      </c>
      <c r="G1196" s="151">
        <v>142</v>
      </c>
      <c r="H1196" s="151">
        <v>2000</v>
      </c>
      <c r="I1196" s="151">
        <v>284000</v>
      </c>
      <c r="J1196" s="151"/>
      <c r="K1196" s="151"/>
      <c r="L1196" s="151"/>
      <c r="M1196" s="151"/>
      <c r="N1196" s="151">
        <v>37</v>
      </c>
      <c r="O1196" s="151">
        <v>193</v>
      </c>
      <c r="P1196" s="151">
        <v>2325</v>
      </c>
      <c r="Q1196" s="151">
        <v>478792</v>
      </c>
      <c r="R1196" s="151">
        <v>6</v>
      </c>
      <c r="S1196" s="151">
        <v>232</v>
      </c>
      <c r="T1196" s="151">
        <v>2000</v>
      </c>
      <c r="U1196" s="151">
        <v>464667</v>
      </c>
      <c r="V1196" s="151"/>
      <c r="W1196" s="151"/>
      <c r="X1196" s="151"/>
      <c r="Y1196" s="151"/>
      <c r="Z1196" s="151"/>
      <c r="AA1196" s="151"/>
      <c r="AB1196" s="151"/>
      <c r="AC1196" s="151"/>
      <c r="AD1196" s="151">
        <v>30</v>
      </c>
      <c r="AE1196" s="151">
        <v>351</v>
      </c>
      <c r="AF1196" s="151">
        <v>1875</v>
      </c>
      <c r="AG1196" s="151">
        <v>657950</v>
      </c>
      <c r="AH1196" s="151">
        <v>10</v>
      </c>
      <c r="AI1196" s="151">
        <v>389</v>
      </c>
      <c r="AJ1196" s="151">
        <v>1850</v>
      </c>
      <c r="AK1196" s="151">
        <v>720020</v>
      </c>
      <c r="AL1196" s="151"/>
      <c r="AM1196" s="151"/>
      <c r="AN1196" s="151"/>
      <c r="AO1196" s="151"/>
    </row>
    <row r="1197" spans="1:41" x14ac:dyDescent="0.2">
      <c r="A1197" s="83"/>
      <c r="B1197" s="151"/>
      <c r="C1197" s="151"/>
      <c r="D1197" s="151"/>
      <c r="E1197" s="151"/>
      <c r="F1197" s="151"/>
      <c r="G1197" s="151"/>
      <c r="H1197" s="151"/>
      <c r="I1197" s="151"/>
      <c r="J1197" s="151"/>
      <c r="K1197" s="151"/>
      <c r="L1197" s="151"/>
      <c r="M1197" s="151"/>
      <c r="N1197" s="151"/>
      <c r="O1197" s="151"/>
      <c r="P1197" s="151"/>
      <c r="Q1197" s="151"/>
      <c r="R1197" s="151"/>
      <c r="S1197" s="151"/>
      <c r="T1197" s="151"/>
      <c r="U1197" s="151"/>
      <c r="V1197" s="151"/>
      <c r="W1197" s="151"/>
      <c r="X1197" s="151"/>
      <c r="Y1197" s="151"/>
      <c r="Z1197" s="151"/>
      <c r="AA1197" s="151"/>
      <c r="AB1197" s="151"/>
      <c r="AC1197" s="151"/>
      <c r="AD1197" s="151"/>
      <c r="AE1197" s="151"/>
      <c r="AF1197" s="151"/>
      <c r="AG1197" s="151"/>
      <c r="AH1197" s="151"/>
      <c r="AI1197" s="151"/>
      <c r="AJ1197" s="151"/>
      <c r="AK1197" s="151"/>
      <c r="AL1197" s="151"/>
      <c r="AM1197" s="151"/>
      <c r="AN1197" s="151"/>
      <c r="AO1197" s="151"/>
    </row>
    <row r="1198" spans="1:41" x14ac:dyDescent="0.2">
      <c r="A1198" s="156">
        <v>38232</v>
      </c>
      <c r="B1198" s="159">
        <v>1</v>
      </c>
      <c r="C1198" s="159">
        <v>126</v>
      </c>
      <c r="D1198" s="159">
        <v>2050</v>
      </c>
      <c r="E1198" s="159">
        <v>258300</v>
      </c>
      <c r="F1198" s="159">
        <v>31</v>
      </c>
      <c r="G1198" s="159">
        <v>144</v>
      </c>
      <c r="H1198" s="159">
        <v>2050</v>
      </c>
      <c r="I1198" s="159">
        <v>295473</v>
      </c>
      <c r="J1198" s="159">
        <v>41</v>
      </c>
      <c r="K1198" s="159">
        <v>161</v>
      </c>
      <c r="L1198" s="159">
        <v>2000</v>
      </c>
      <c r="M1198" s="159">
        <v>329549</v>
      </c>
      <c r="N1198" s="159">
        <v>85</v>
      </c>
      <c r="O1198" s="159">
        <v>191</v>
      </c>
      <c r="P1198" s="159">
        <v>1907</v>
      </c>
      <c r="Q1198" s="159">
        <v>368674</v>
      </c>
      <c r="R1198" s="154"/>
      <c r="S1198" s="154"/>
      <c r="T1198" s="154"/>
      <c r="U1198" s="154"/>
      <c r="V1198" s="159">
        <v>39</v>
      </c>
      <c r="W1198" s="159">
        <v>267</v>
      </c>
      <c r="X1198" s="159">
        <v>1850</v>
      </c>
      <c r="Y1198" s="159">
        <v>493304</v>
      </c>
      <c r="Z1198" s="159">
        <v>60</v>
      </c>
      <c r="AA1198" s="159">
        <v>301</v>
      </c>
      <c r="AB1198" s="159">
        <v>1837</v>
      </c>
      <c r="AC1198" s="159">
        <v>558124</v>
      </c>
      <c r="AD1198" s="159">
        <v>3</v>
      </c>
      <c r="AE1198" s="159">
        <v>329</v>
      </c>
      <c r="AF1198" s="159">
        <v>1770</v>
      </c>
      <c r="AG1198" s="159">
        <v>588520</v>
      </c>
      <c r="AH1198" s="154"/>
      <c r="AI1198" s="154"/>
      <c r="AJ1198" s="154"/>
      <c r="AK1198" s="154"/>
      <c r="AL1198" s="154"/>
      <c r="AM1198" s="154"/>
      <c r="AN1198" s="154"/>
      <c r="AO1198" s="154"/>
    </row>
    <row r="1199" spans="1:41" x14ac:dyDescent="0.2">
      <c r="A1199" s="83">
        <v>38233</v>
      </c>
      <c r="B1199" s="151"/>
      <c r="C1199" s="151"/>
      <c r="D1199" s="151"/>
      <c r="E1199" s="151"/>
      <c r="F1199" s="151">
        <v>40</v>
      </c>
      <c r="G1199" s="151">
        <v>140</v>
      </c>
      <c r="H1199" s="151">
        <v>2050</v>
      </c>
      <c r="I1199" s="151">
        <v>282148</v>
      </c>
      <c r="J1199" s="151">
        <v>25</v>
      </c>
      <c r="K1199" s="151">
        <v>172</v>
      </c>
      <c r="L1199" s="151">
        <v>1975</v>
      </c>
      <c r="M1199" s="151">
        <v>337052</v>
      </c>
      <c r="N1199" s="151">
        <v>20</v>
      </c>
      <c r="O1199" s="151">
        <v>201</v>
      </c>
      <c r="P1199" s="151">
        <v>1983</v>
      </c>
      <c r="Q1199" s="151">
        <v>392690</v>
      </c>
      <c r="R1199" s="151">
        <v>2</v>
      </c>
      <c r="S1199" s="151">
        <v>221</v>
      </c>
      <c r="T1199" s="151">
        <v>1950</v>
      </c>
      <c r="U1199" s="151">
        <v>430950</v>
      </c>
      <c r="V1199" s="151">
        <v>43</v>
      </c>
      <c r="W1199" s="151">
        <v>267</v>
      </c>
      <c r="X1199" s="151">
        <v>1967</v>
      </c>
      <c r="Y1199" s="151">
        <v>541663</v>
      </c>
      <c r="Z1199" s="151">
        <v>16</v>
      </c>
      <c r="AA1199" s="151">
        <v>290</v>
      </c>
      <c r="AB1199" s="151">
        <v>1750</v>
      </c>
      <c r="AC1199" s="151">
        <v>544481</v>
      </c>
      <c r="AD1199" s="151">
        <v>6</v>
      </c>
      <c r="AE1199" s="151">
        <v>339</v>
      </c>
      <c r="AF1199" s="151">
        <v>1775</v>
      </c>
      <c r="AG1199" s="151">
        <v>610717</v>
      </c>
      <c r="AH1199" s="151">
        <v>4</v>
      </c>
      <c r="AI1199" s="151">
        <v>390</v>
      </c>
      <c r="AJ1199" s="151">
        <v>1800</v>
      </c>
      <c r="AK1199" s="151">
        <v>702000</v>
      </c>
      <c r="AL1199" s="151"/>
      <c r="AM1199" s="151"/>
      <c r="AN1199" s="151"/>
      <c r="AO1199" s="151"/>
    </row>
    <row r="1200" spans="1:41" x14ac:dyDescent="0.2">
      <c r="A1200" s="83">
        <v>38237</v>
      </c>
      <c r="B1200" s="151">
        <v>8</v>
      </c>
      <c r="C1200" s="151">
        <v>111</v>
      </c>
      <c r="D1200" s="151">
        <v>2000</v>
      </c>
      <c r="E1200" s="151">
        <v>222500</v>
      </c>
      <c r="F1200" s="151"/>
      <c r="G1200" s="151"/>
      <c r="H1200" s="151"/>
      <c r="I1200" s="151"/>
      <c r="J1200" s="151">
        <v>25</v>
      </c>
      <c r="K1200" s="151">
        <v>160</v>
      </c>
      <c r="L1200" s="151">
        <v>2050</v>
      </c>
      <c r="M1200" s="151">
        <v>328492</v>
      </c>
      <c r="N1200" s="151">
        <v>30</v>
      </c>
      <c r="O1200" s="151">
        <v>199</v>
      </c>
      <c r="P1200" s="151">
        <v>2000</v>
      </c>
      <c r="Q1200" s="151">
        <v>415667</v>
      </c>
      <c r="R1200" s="151">
        <v>20</v>
      </c>
      <c r="S1200" s="151">
        <v>240</v>
      </c>
      <c r="T1200" s="151">
        <v>1875</v>
      </c>
      <c r="U1200" s="151">
        <v>449535</v>
      </c>
      <c r="V1200" s="151">
        <v>21</v>
      </c>
      <c r="W1200" s="151">
        <v>273</v>
      </c>
      <c r="X1200" s="151">
        <v>1900</v>
      </c>
      <c r="Y1200" s="151">
        <v>518429</v>
      </c>
      <c r="Z1200" s="151">
        <v>18</v>
      </c>
      <c r="AA1200" s="151">
        <v>307</v>
      </c>
      <c r="AB1200" s="151">
        <v>1850</v>
      </c>
      <c r="AC1200" s="151">
        <v>581011</v>
      </c>
      <c r="AD1200" s="151">
        <v>1</v>
      </c>
      <c r="AE1200" s="151">
        <v>330</v>
      </c>
      <c r="AF1200" s="151">
        <v>2050</v>
      </c>
      <c r="AG1200" s="151">
        <v>676500</v>
      </c>
      <c r="AH1200" s="151"/>
      <c r="AI1200" s="151"/>
      <c r="AJ1200" s="151"/>
      <c r="AK1200" s="151"/>
      <c r="AL1200" s="151"/>
      <c r="AM1200" s="151"/>
      <c r="AN1200" s="151"/>
      <c r="AO1200" s="151"/>
    </row>
    <row r="1201" spans="1:41" x14ac:dyDescent="0.2">
      <c r="A1201" s="83">
        <v>38239</v>
      </c>
      <c r="B1201" s="154"/>
      <c r="C1201" s="154"/>
      <c r="D1201" s="154"/>
      <c r="E1201" s="154"/>
      <c r="F1201" s="154">
        <v>21</v>
      </c>
      <c r="G1201" s="154">
        <v>141</v>
      </c>
      <c r="H1201" s="154">
        <v>2000</v>
      </c>
      <c r="I1201" s="154">
        <v>288362</v>
      </c>
      <c r="J1201" s="154">
        <v>37</v>
      </c>
      <c r="K1201" s="154">
        <v>175</v>
      </c>
      <c r="L1201" s="154">
        <v>1950</v>
      </c>
      <c r="M1201" s="154">
        <v>334978</v>
      </c>
      <c r="N1201" s="154">
        <v>220</v>
      </c>
      <c r="O1201" s="154">
        <v>199</v>
      </c>
      <c r="P1201" s="154">
        <v>1971</v>
      </c>
      <c r="Q1201" s="154">
        <v>426978</v>
      </c>
      <c r="R1201" s="154">
        <v>213</v>
      </c>
      <c r="S1201" s="154">
        <v>234</v>
      </c>
      <c r="T1201" s="154">
        <v>2093</v>
      </c>
      <c r="U1201" s="154">
        <v>505272</v>
      </c>
      <c r="V1201" s="154">
        <v>73</v>
      </c>
      <c r="W1201" s="154">
        <v>263</v>
      </c>
      <c r="X1201" s="154">
        <v>2100</v>
      </c>
      <c r="Y1201" s="154">
        <v>577808</v>
      </c>
      <c r="Z1201" s="154">
        <v>144</v>
      </c>
      <c r="AA1201" s="154">
        <v>296</v>
      </c>
      <c r="AB1201" s="154">
        <v>2028</v>
      </c>
      <c r="AC1201" s="154">
        <v>630514</v>
      </c>
      <c r="AD1201" s="154">
        <v>146</v>
      </c>
      <c r="AE1201" s="154">
        <v>332</v>
      </c>
      <c r="AF1201" s="154">
        <v>1886</v>
      </c>
      <c r="AG1201" s="154">
        <v>633748</v>
      </c>
      <c r="AH1201" s="154">
        <v>44</v>
      </c>
      <c r="AI1201" s="154">
        <v>369</v>
      </c>
      <c r="AJ1201" s="154">
        <v>1800</v>
      </c>
      <c r="AK1201" s="154">
        <v>663840</v>
      </c>
      <c r="AL1201" s="154"/>
      <c r="AM1201" s="154"/>
      <c r="AN1201" s="154"/>
      <c r="AO1201" s="154"/>
    </row>
    <row r="1202" spans="1:41" x14ac:dyDescent="0.2">
      <c r="A1202" s="83">
        <v>38240</v>
      </c>
      <c r="B1202" s="151">
        <v>14</v>
      </c>
      <c r="C1202" s="151">
        <v>109</v>
      </c>
      <c r="D1202" s="151">
        <v>2200</v>
      </c>
      <c r="E1202" s="151">
        <v>239486</v>
      </c>
      <c r="F1202" s="151"/>
      <c r="G1202" s="151"/>
      <c r="H1202" s="151"/>
      <c r="I1202" s="151"/>
      <c r="J1202" s="151">
        <v>32</v>
      </c>
      <c r="K1202" s="151">
        <v>171</v>
      </c>
      <c r="L1202" s="151">
        <v>2025</v>
      </c>
      <c r="M1202" s="151">
        <v>352434</v>
      </c>
      <c r="N1202" s="151">
        <v>80</v>
      </c>
      <c r="O1202" s="151">
        <v>195</v>
      </c>
      <c r="P1202" s="151">
        <v>2100</v>
      </c>
      <c r="Q1202" s="151">
        <v>411528</v>
      </c>
      <c r="R1202" s="151">
        <v>6</v>
      </c>
      <c r="S1202" s="151">
        <v>239</v>
      </c>
      <c r="T1202" s="151">
        <v>1850</v>
      </c>
      <c r="U1202" s="151">
        <v>442150</v>
      </c>
      <c r="V1202" s="151">
        <v>1</v>
      </c>
      <c r="W1202" s="151">
        <v>266</v>
      </c>
      <c r="X1202" s="151">
        <v>1850</v>
      </c>
      <c r="Y1202" s="151">
        <v>492100</v>
      </c>
      <c r="Z1202" s="151"/>
      <c r="AA1202" s="151"/>
      <c r="AB1202" s="151"/>
      <c r="AC1202" s="151"/>
      <c r="AD1202" s="151">
        <v>17</v>
      </c>
      <c r="AE1202" s="151">
        <v>345</v>
      </c>
      <c r="AF1202" s="151">
        <v>1780</v>
      </c>
      <c r="AG1202" s="151">
        <v>613786</v>
      </c>
      <c r="AH1202" s="151"/>
      <c r="AI1202" s="151"/>
      <c r="AJ1202" s="151"/>
      <c r="AK1202" s="151"/>
      <c r="AL1202" s="151"/>
      <c r="AM1202" s="151"/>
      <c r="AN1202" s="151"/>
      <c r="AO1202" s="151"/>
    </row>
    <row r="1203" spans="1:41" x14ac:dyDescent="0.2">
      <c r="A1203" s="83">
        <v>38244</v>
      </c>
      <c r="B1203" s="151"/>
      <c r="C1203" s="151"/>
      <c r="D1203" s="151"/>
      <c r="E1203" s="151"/>
      <c r="F1203" s="151">
        <v>11</v>
      </c>
      <c r="G1203" s="151">
        <v>144</v>
      </c>
      <c r="H1203" s="151">
        <v>2000</v>
      </c>
      <c r="I1203" s="151">
        <v>288727</v>
      </c>
      <c r="J1203" s="151">
        <v>103</v>
      </c>
      <c r="K1203" s="151">
        <v>159</v>
      </c>
      <c r="L1203" s="151">
        <v>2107</v>
      </c>
      <c r="M1203" s="151">
        <v>322990</v>
      </c>
      <c r="N1203" s="151">
        <v>13</v>
      </c>
      <c r="O1203" s="151">
        <v>184</v>
      </c>
      <c r="P1203" s="151">
        <v>1900</v>
      </c>
      <c r="Q1203" s="151">
        <v>350185</v>
      </c>
      <c r="R1203" s="151"/>
      <c r="S1203" s="151"/>
      <c r="T1203" s="151"/>
      <c r="U1203" s="151"/>
      <c r="V1203" s="151">
        <v>1</v>
      </c>
      <c r="W1203" s="151">
        <v>278</v>
      </c>
      <c r="X1203" s="151">
        <v>1850</v>
      </c>
      <c r="Y1203" s="151">
        <v>514300</v>
      </c>
      <c r="Z1203" s="151">
        <v>8</v>
      </c>
      <c r="AA1203" s="151">
        <v>302</v>
      </c>
      <c r="AB1203" s="151">
        <v>1800</v>
      </c>
      <c r="AC1203" s="151">
        <v>542700</v>
      </c>
      <c r="AD1203" s="151">
        <v>7</v>
      </c>
      <c r="AE1203" s="151">
        <v>349</v>
      </c>
      <c r="AF1203" s="151">
        <v>1800</v>
      </c>
      <c r="AG1203" s="151">
        <v>627429</v>
      </c>
      <c r="AH1203" s="151"/>
      <c r="AI1203" s="151"/>
      <c r="AJ1203" s="151"/>
      <c r="AK1203" s="151"/>
      <c r="AL1203" s="151"/>
      <c r="AM1203" s="151"/>
      <c r="AN1203" s="151"/>
      <c r="AO1203" s="151"/>
    </row>
    <row r="1204" spans="1:41" x14ac:dyDescent="0.2">
      <c r="A1204" s="156">
        <v>38246</v>
      </c>
      <c r="B1204" s="154"/>
      <c r="C1204" s="154"/>
      <c r="D1204" s="154"/>
      <c r="E1204" s="154"/>
      <c r="F1204" s="154"/>
      <c r="G1204" s="154"/>
      <c r="H1204" s="154"/>
      <c r="I1204" s="154"/>
      <c r="J1204" s="154"/>
      <c r="K1204" s="154"/>
      <c r="L1204" s="154"/>
      <c r="M1204" s="154"/>
      <c r="N1204" s="154"/>
      <c r="O1204" s="154"/>
      <c r="P1204" s="154"/>
      <c r="Q1204" s="154"/>
      <c r="R1204" s="154"/>
      <c r="S1204" s="154"/>
      <c r="T1204" s="154"/>
      <c r="U1204" s="154"/>
      <c r="V1204" s="154"/>
      <c r="W1204" s="154"/>
      <c r="X1204" s="154"/>
      <c r="Y1204" s="154"/>
      <c r="Z1204" s="154"/>
      <c r="AA1204" s="154"/>
      <c r="AB1204" s="154"/>
      <c r="AC1204" s="154"/>
      <c r="AD1204" s="154"/>
      <c r="AE1204" s="154"/>
      <c r="AF1204" s="154"/>
      <c r="AG1204" s="154"/>
      <c r="AH1204" s="154"/>
      <c r="AI1204" s="154"/>
      <c r="AJ1204" s="154"/>
      <c r="AK1204" s="154"/>
      <c r="AL1204" s="154"/>
      <c r="AM1204" s="154"/>
      <c r="AN1204" s="154"/>
      <c r="AO1204" s="154"/>
    </row>
    <row r="1205" spans="1:41" ht="15.75" x14ac:dyDescent="0.25">
      <c r="A1205" s="83">
        <v>38247</v>
      </c>
      <c r="B1205" s="151">
        <v>17</v>
      </c>
      <c r="C1205" s="151">
        <v>116</v>
      </c>
      <c r="D1205" s="151">
        <v>1950</v>
      </c>
      <c r="E1205" s="151">
        <v>227118</v>
      </c>
      <c r="F1205" s="151">
        <v>60</v>
      </c>
      <c r="G1205" s="151">
        <v>136</v>
      </c>
      <c r="H1205" s="151">
        <v>2038</v>
      </c>
      <c r="I1205" s="151">
        <v>281717</v>
      </c>
      <c r="J1205" s="151">
        <v>4</v>
      </c>
      <c r="K1205" s="151">
        <v>156</v>
      </c>
      <c r="L1205" s="151">
        <v>2025</v>
      </c>
      <c r="M1205" s="151">
        <v>315075</v>
      </c>
      <c r="N1205" s="151">
        <v>2</v>
      </c>
      <c r="O1205" s="151">
        <v>207</v>
      </c>
      <c r="P1205" s="151">
        <v>1950</v>
      </c>
      <c r="Q1205" s="151">
        <v>403650</v>
      </c>
      <c r="R1205" s="151">
        <v>30</v>
      </c>
      <c r="S1205" s="151">
        <v>223</v>
      </c>
      <c r="T1205" s="151">
        <v>1983</v>
      </c>
      <c r="U1205" s="151">
        <v>436617</v>
      </c>
      <c r="V1205" s="151">
        <v>2</v>
      </c>
      <c r="W1205" s="151">
        <v>251</v>
      </c>
      <c r="X1205" s="151">
        <v>1800</v>
      </c>
      <c r="Y1205" s="151">
        <v>451800</v>
      </c>
      <c r="Z1205" s="151">
        <v>18</v>
      </c>
      <c r="AA1205" s="151">
        <v>300</v>
      </c>
      <c r="AB1205" s="151">
        <v>1825</v>
      </c>
      <c r="AC1205" s="151">
        <v>541089</v>
      </c>
      <c r="AD1205" s="151">
        <v>2</v>
      </c>
      <c r="AE1205" s="151">
        <v>345</v>
      </c>
      <c r="AF1205" s="151">
        <v>1740</v>
      </c>
      <c r="AG1205" s="151">
        <v>600300</v>
      </c>
      <c r="AH1205" s="151"/>
      <c r="AI1205" s="151"/>
      <c r="AJ1205" s="151"/>
      <c r="AK1205" s="151"/>
      <c r="AL1205" s="6">
        <v>3</v>
      </c>
      <c r="AM1205" s="6">
        <v>411</v>
      </c>
      <c r="AN1205" s="6">
        <v>1880</v>
      </c>
      <c r="AO1205" s="6">
        <v>773307</v>
      </c>
    </row>
    <row r="1206" spans="1:41" x14ac:dyDescent="0.2">
      <c r="A1206" s="83">
        <v>38251</v>
      </c>
      <c r="B1206" s="151"/>
      <c r="C1206" s="151"/>
      <c r="D1206" s="151"/>
      <c r="E1206" s="151"/>
      <c r="F1206" s="151"/>
      <c r="G1206" s="151"/>
      <c r="H1206" s="151"/>
      <c r="I1206" s="151"/>
      <c r="J1206" s="151">
        <v>13</v>
      </c>
      <c r="K1206" s="151">
        <v>164</v>
      </c>
      <c r="L1206" s="151">
        <v>2025</v>
      </c>
      <c r="M1206" s="151">
        <v>331362</v>
      </c>
      <c r="N1206" s="151">
        <v>38</v>
      </c>
      <c r="O1206" s="151">
        <v>214</v>
      </c>
      <c r="P1206" s="151">
        <v>1950</v>
      </c>
      <c r="Q1206" s="151">
        <v>420726</v>
      </c>
      <c r="R1206" s="151">
        <v>24</v>
      </c>
      <c r="S1206" s="151">
        <v>241</v>
      </c>
      <c r="T1206" s="151">
        <v>2025</v>
      </c>
      <c r="U1206" s="151">
        <v>484596</v>
      </c>
      <c r="V1206" s="151">
        <v>29</v>
      </c>
      <c r="W1206" s="151">
        <v>259</v>
      </c>
      <c r="X1206" s="151">
        <v>1900</v>
      </c>
      <c r="Y1206" s="151">
        <v>496924</v>
      </c>
      <c r="Z1206" s="151">
        <v>32</v>
      </c>
      <c r="AA1206" s="151">
        <v>306</v>
      </c>
      <c r="AB1206" s="151">
        <v>1900</v>
      </c>
      <c r="AC1206" s="151">
        <v>580688</v>
      </c>
      <c r="AD1206" s="151">
        <v>6</v>
      </c>
      <c r="AE1206" s="151">
        <v>324</v>
      </c>
      <c r="AF1206" s="151">
        <v>2100</v>
      </c>
      <c r="AG1206" s="151">
        <v>679700</v>
      </c>
      <c r="AH1206" s="151"/>
      <c r="AI1206" s="151"/>
      <c r="AJ1206" s="151"/>
      <c r="AK1206" s="151"/>
      <c r="AL1206" s="151"/>
      <c r="AM1206" s="151"/>
      <c r="AN1206" s="151"/>
      <c r="AO1206" s="151"/>
    </row>
    <row r="1207" spans="1:41" x14ac:dyDescent="0.2">
      <c r="A1207" s="156">
        <v>38253</v>
      </c>
      <c r="B1207" s="154"/>
      <c r="C1207" s="154"/>
      <c r="D1207" s="154"/>
      <c r="E1207" s="154"/>
      <c r="F1207" s="154"/>
      <c r="G1207" s="154"/>
      <c r="H1207" s="154"/>
      <c r="I1207" s="154"/>
      <c r="J1207" s="154"/>
      <c r="K1207" s="154"/>
      <c r="L1207" s="154"/>
      <c r="M1207" s="154"/>
      <c r="N1207" s="154"/>
      <c r="O1207" s="154"/>
      <c r="P1207" s="154"/>
      <c r="Q1207" s="154"/>
      <c r="R1207" s="154"/>
      <c r="S1207" s="154"/>
      <c r="T1207" s="154"/>
      <c r="U1207" s="154"/>
      <c r="V1207" s="154"/>
      <c r="W1207" s="154"/>
      <c r="X1207" s="154"/>
      <c r="Y1207" s="154"/>
      <c r="Z1207" s="154"/>
      <c r="AA1207" s="154"/>
      <c r="AB1207" s="154"/>
      <c r="AC1207" s="154"/>
      <c r="AD1207" s="154"/>
      <c r="AE1207" s="154"/>
      <c r="AF1207" s="154"/>
      <c r="AG1207" s="154"/>
      <c r="AH1207" s="154"/>
      <c r="AI1207" s="154"/>
      <c r="AJ1207" s="154"/>
      <c r="AK1207" s="154"/>
      <c r="AL1207" s="154"/>
      <c r="AM1207" s="154"/>
      <c r="AN1207" s="154"/>
      <c r="AO1207" s="154"/>
    </row>
    <row r="1208" spans="1:41" x14ac:dyDescent="0.2">
      <c r="A1208" s="83">
        <v>38254</v>
      </c>
      <c r="B1208" s="151">
        <v>1</v>
      </c>
      <c r="C1208" s="151">
        <v>112</v>
      </c>
      <c r="D1208" s="151">
        <v>2050</v>
      </c>
      <c r="E1208" s="151">
        <v>229600</v>
      </c>
      <c r="F1208" s="151">
        <v>15</v>
      </c>
      <c r="G1208" s="151">
        <v>130</v>
      </c>
      <c r="H1208" s="151">
        <v>2100</v>
      </c>
      <c r="I1208" s="151">
        <v>272160</v>
      </c>
      <c r="J1208" s="151"/>
      <c r="K1208" s="151"/>
      <c r="L1208" s="151"/>
      <c r="M1208" s="151"/>
      <c r="N1208" s="151">
        <v>23</v>
      </c>
      <c r="O1208" s="151">
        <v>208</v>
      </c>
      <c r="P1208" s="151">
        <v>1883</v>
      </c>
      <c r="Q1208" s="151">
        <v>392698</v>
      </c>
      <c r="R1208" s="151">
        <v>1</v>
      </c>
      <c r="S1208" s="151">
        <v>234</v>
      </c>
      <c r="T1208" s="151">
        <v>1950</v>
      </c>
      <c r="U1208" s="151">
        <v>456300</v>
      </c>
      <c r="V1208" s="151">
        <v>2</v>
      </c>
      <c r="W1208" s="151">
        <v>253</v>
      </c>
      <c r="X1208" s="151">
        <v>1800</v>
      </c>
      <c r="Y1208" s="151">
        <v>455400</v>
      </c>
      <c r="Z1208" s="151"/>
      <c r="AA1208" s="151"/>
      <c r="AB1208" s="151"/>
      <c r="AC1208" s="151"/>
      <c r="AD1208" s="151"/>
      <c r="AE1208" s="151"/>
      <c r="AF1208" s="151"/>
      <c r="AG1208" s="151"/>
      <c r="AH1208" s="151">
        <v>9</v>
      </c>
      <c r="AI1208" s="151">
        <v>377</v>
      </c>
      <c r="AJ1208" s="151">
        <v>1820</v>
      </c>
      <c r="AK1208" s="151">
        <v>685533</v>
      </c>
      <c r="AL1208" s="151"/>
      <c r="AM1208" s="151"/>
      <c r="AN1208" s="151"/>
      <c r="AO1208" s="151"/>
    </row>
    <row r="1209" spans="1:41" x14ac:dyDescent="0.2">
      <c r="A1209" s="83">
        <v>38258</v>
      </c>
      <c r="B1209" s="151"/>
      <c r="C1209" s="151"/>
      <c r="D1209" s="151"/>
      <c r="E1209" s="151"/>
      <c r="F1209" s="151"/>
      <c r="G1209" s="151"/>
      <c r="H1209" s="151"/>
      <c r="I1209" s="151"/>
      <c r="J1209" s="151">
        <v>40</v>
      </c>
      <c r="K1209" s="151">
        <v>167</v>
      </c>
      <c r="L1209" s="151">
        <v>2025</v>
      </c>
      <c r="M1209" s="151">
        <v>348078</v>
      </c>
      <c r="N1209" s="151">
        <v>12</v>
      </c>
      <c r="O1209" s="151">
        <v>146</v>
      </c>
      <c r="P1209" s="151">
        <v>2150</v>
      </c>
      <c r="Q1209" s="151">
        <v>422475</v>
      </c>
      <c r="R1209" s="151">
        <v>20</v>
      </c>
      <c r="S1209" s="151">
        <v>244</v>
      </c>
      <c r="T1209" s="151">
        <v>1850</v>
      </c>
      <c r="U1209" s="151">
        <v>457540</v>
      </c>
      <c r="V1209" s="151">
        <v>7</v>
      </c>
      <c r="W1209" s="151">
        <v>263</v>
      </c>
      <c r="X1209" s="151">
        <v>1850</v>
      </c>
      <c r="Y1209" s="151">
        <v>485757</v>
      </c>
      <c r="Z1209" s="151">
        <v>24</v>
      </c>
      <c r="AA1209" s="151">
        <v>290</v>
      </c>
      <c r="AB1209" s="151">
        <v>1967</v>
      </c>
      <c r="AC1209" s="151">
        <v>566483</v>
      </c>
      <c r="AD1209" s="151">
        <v>4</v>
      </c>
      <c r="AE1209" s="151">
        <v>356</v>
      </c>
      <c r="AF1209" s="151">
        <v>1850</v>
      </c>
      <c r="AG1209" s="151">
        <v>658600</v>
      </c>
      <c r="AH1209" s="151"/>
      <c r="AI1209" s="151"/>
      <c r="AJ1209" s="151"/>
      <c r="AK1209" s="151"/>
      <c r="AL1209" s="151"/>
      <c r="AM1209" s="151"/>
      <c r="AN1209" s="151"/>
      <c r="AO1209" s="151"/>
    </row>
    <row r="1210" spans="1:41" x14ac:dyDescent="0.2">
      <c r="A1210" s="156">
        <v>38260</v>
      </c>
      <c r="B1210" s="154">
        <v>6</v>
      </c>
      <c r="C1210" s="154">
        <v>125</v>
      </c>
      <c r="D1210" s="154">
        <v>2250</v>
      </c>
      <c r="E1210" s="154">
        <v>281250</v>
      </c>
      <c r="F1210" s="154">
        <v>3</v>
      </c>
      <c r="G1210" s="154">
        <v>134</v>
      </c>
      <c r="H1210" s="154">
        <v>2000</v>
      </c>
      <c r="I1210" s="154">
        <v>268000</v>
      </c>
      <c r="J1210" s="154">
        <v>20</v>
      </c>
      <c r="K1210" s="154">
        <v>155</v>
      </c>
      <c r="L1210" s="154">
        <v>2067</v>
      </c>
      <c r="M1210" s="154">
        <v>322270</v>
      </c>
      <c r="N1210" s="154">
        <v>60</v>
      </c>
      <c r="O1210" s="154">
        <v>198</v>
      </c>
      <c r="P1210" s="154">
        <v>2085</v>
      </c>
      <c r="Q1210" s="154">
        <v>422285</v>
      </c>
      <c r="R1210" s="154">
        <v>38</v>
      </c>
      <c r="S1210" s="154">
        <v>222</v>
      </c>
      <c r="T1210" s="154">
        <v>2017</v>
      </c>
      <c r="U1210" s="154">
        <v>470253</v>
      </c>
      <c r="V1210" s="154">
        <v>21</v>
      </c>
      <c r="W1210" s="154">
        <v>273</v>
      </c>
      <c r="X1210" s="154">
        <v>2025</v>
      </c>
      <c r="Y1210" s="154">
        <v>596281</v>
      </c>
      <c r="Z1210" s="154">
        <v>65</v>
      </c>
      <c r="AA1210" s="154">
        <v>297</v>
      </c>
      <c r="AB1210" s="154">
        <v>1995</v>
      </c>
      <c r="AC1210" s="154">
        <v>599991</v>
      </c>
      <c r="AD1210" s="154">
        <v>10</v>
      </c>
      <c r="AE1210" s="154">
        <v>337</v>
      </c>
      <c r="AF1210" s="154">
        <v>1880</v>
      </c>
      <c r="AG1210" s="154">
        <v>633560</v>
      </c>
      <c r="AH1210" s="154">
        <v>9</v>
      </c>
      <c r="AI1210" s="154">
        <v>362</v>
      </c>
      <c r="AJ1210" s="154">
        <v>1820</v>
      </c>
      <c r="AK1210" s="154">
        <v>660462</v>
      </c>
      <c r="AL1210" s="154"/>
      <c r="AM1210" s="154"/>
      <c r="AN1210" s="154"/>
      <c r="AO1210" s="154"/>
    </row>
    <row r="1211" spans="1:41" x14ac:dyDescent="0.2">
      <c r="A1211" s="156"/>
      <c r="B1211" s="154"/>
      <c r="C1211" s="154"/>
      <c r="D1211" s="154"/>
      <c r="E1211" s="154"/>
      <c r="F1211" s="154"/>
      <c r="G1211" s="154"/>
      <c r="H1211" s="154"/>
      <c r="I1211" s="154"/>
      <c r="J1211" s="154"/>
      <c r="K1211" s="154"/>
      <c r="L1211" s="154"/>
      <c r="M1211" s="154"/>
      <c r="N1211" s="154"/>
      <c r="O1211" s="154"/>
      <c r="P1211" s="154"/>
      <c r="Q1211" s="154"/>
      <c r="R1211" s="154"/>
      <c r="S1211" s="154"/>
      <c r="T1211" s="154"/>
      <c r="U1211" s="154"/>
      <c r="V1211" s="154"/>
      <c r="W1211" s="154"/>
      <c r="X1211" s="154"/>
      <c r="Y1211" s="154"/>
      <c r="Z1211" s="154"/>
      <c r="AA1211" s="154"/>
      <c r="AB1211" s="154"/>
      <c r="AC1211" s="154"/>
      <c r="AD1211" s="154"/>
      <c r="AE1211" s="154"/>
      <c r="AF1211" s="154"/>
      <c r="AG1211" s="154"/>
      <c r="AH1211" s="154"/>
      <c r="AI1211" s="154"/>
      <c r="AJ1211" s="154"/>
      <c r="AK1211" s="154"/>
      <c r="AL1211" s="154"/>
      <c r="AM1211" s="154"/>
      <c r="AN1211" s="154"/>
      <c r="AO1211" s="154"/>
    </row>
    <row r="1212" spans="1:41" x14ac:dyDescent="0.2">
      <c r="A1212" s="83">
        <v>38261</v>
      </c>
      <c r="B1212" s="151">
        <v>25</v>
      </c>
      <c r="C1212" s="151">
        <v>127</v>
      </c>
      <c r="D1212" s="151">
        <v>2050</v>
      </c>
      <c r="E1212" s="151">
        <v>259448</v>
      </c>
      <c r="F1212" s="151"/>
      <c r="G1212" s="151"/>
      <c r="H1212" s="151"/>
      <c r="I1212" s="151"/>
      <c r="J1212" s="151">
        <v>13</v>
      </c>
      <c r="K1212" s="151">
        <v>169</v>
      </c>
      <c r="L1212" s="151">
        <v>1950</v>
      </c>
      <c r="M1212" s="151">
        <v>330300</v>
      </c>
      <c r="N1212" s="151">
        <v>32</v>
      </c>
      <c r="O1212" s="151">
        <v>203</v>
      </c>
      <c r="P1212" s="151">
        <v>1910</v>
      </c>
      <c r="Q1212" s="151">
        <v>387009</v>
      </c>
      <c r="R1212" s="151">
        <v>2</v>
      </c>
      <c r="S1212" s="151">
        <v>223</v>
      </c>
      <c r="T1212" s="151">
        <v>1850</v>
      </c>
      <c r="U1212" s="151">
        <v>412550</v>
      </c>
      <c r="V1212" s="151">
        <v>21</v>
      </c>
      <c r="W1212" s="151">
        <v>256</v>
      </c>
      <c r="X1212" s="151">
        <v>1875</v>
      </c>
      <c r="Y1212" s="151">
        <v>484257</v>
      </c>
      <c r="Z1212" s="151">
        <v>8</v>
      </c>
      <c r="AA1212" s="151">
        <v>282</v>
      </c>
      <c r="AB1212" s="151">
        <v>1900</v>
      </c>
      <c r="AC1212" s="151">
        <v>535800</v>
      </c>
      <c r="AD1212" s="151"/>
      <c r="AE1212" s="151"/>
      <c r="AF1212" s="151"/>
      <c r="AG1212" s="151"/>
      <c r="AH1212" s="151">
        <v>5</v>
      </c>
      <c r="AI1212" s="151">
        <v>371</v>
      </c>
      <c r="AJ1212" s="151">
        <v>1780</v>
      </c>
      <c r="AK1212" s="151">
        <v>660024</v>
      </c>
      <c r="AL1212" s="151"/>
      <c r="AM1212" s="151"/>
      <c r="AN1212" s="151"/>
      <c r="AO1212" s="151"/>
    </row>
    <row r="1213" spans="1:41" x14ac:dyDescent="0.2">
      <c r="A1213" s="83">
        <v>38265</v>
      </c>
      <c r="B1213" s="151"/>
      <c r="C1213" s="151"/>
      <c r="D1213" s="151"/>
      <c r="E1213" s="151"/>
      <c r="F1213" s="151">
        <v>9</v>
      </c>
      <c r="G1213" s="151">
        <v>131</v>
      </c>
      <c r="H1213" s="151">
        <v>2050</v>
      </c>
      <c r="I1213" s="151">
        <v>267867</v>
      </c>
      <c r="J1213" s="151">
        <v>21</v>
      </c>
      <c r="K1213" s="151">
        <v>165</v>
      </c>
      <c r="L1213" s="151">
        <v>1800</v>
      </c>
      <c r="M1213" s="151">
        <v>296229</v>
      </c>
      <c r="N1213" s="151">
        <v>54</v>
      </c>
      <c r="O1213" s="151">
        <v>189</v>
      </c>
      <c r="P1213" s="151">
        <v>1975</v>
      </c>
      <c r="Q1213" s="151">
        <v>368448</v>
      </c>
      <c r="R1213" s="151">
        <v>22</v>
      </c>
      <c r="S1213" s="151">
        <v>224</v>
      </c>
      <c r="T1213" s="151">
        <v>2150</v>
      </c>
      <c r="U1213" s="151">
        <v>482186</v>
      </c>
      <c r="V1213" s="151">
        <v>23</v>
      </c>
      <c r="W1213" s="151">
        <v>272</v>
      </c>
      <c r="X1213" s="151">
        <v>1900</v>
      </c>
      <c r="Y1213" s="151">
        <v>524113</v>
      </c>
      <c r="Z1213" s="151">
        <v>24</v>
      </c>
      <c r="AA1213" s="151">
        <v>293</v>
      </c>
      <c r="AB1213" s="151">
        <v>1915</v>
      </c>
      <c r="AC1213" s="151">
        <v>562906</v>
      </c>
      <c r="AD1213" s="151">
        <v>3</v>
      </c>
      <c r="AE1213" s="151">
        <v>341</v>
      </c>
      <c r="AF1213" s="151">
        <v>1700</v>
      </c>
      <c r="AG1213" s="151">
        <v>579133</v>
      </c>
      <c r="AH1213" s="151"/>
      <c r="AI1213" s="151"/>
      <c r="AJ1213" s="151"/>
      <c r="AK1213" s="151"/>
      <c r="AL1213" s="151"/>
      <c r="AM1213" s="151"/>
      <c r="AN1213" s="151"/>
      <c r="AO1213" s="151"/>
    </row>
    <row r="1214" spans="1:41" x14ac:dyDescent="0.2">
      <c r="A1214" s="156">
        <v>38267</v>
      </c>
      <c r="B1214" s="154">
        <v>11</v>
      </c>
      <c r="C1214" s="154">
        <v>111</v>
      </c>
      <c r="D1214" s="154">
        <v>2000</v>
      </c>
      <c r="E1214" s="154">
        <v>221455</v>
      </c>
      <c r="F1214" s="154">
        <v>18</v>
      </c>
      <c r="G1214" s="154">
        <v>139</v>
      </c>
      <c r="H1214" s="154">
        <v>1983</v>
      </c>
      <c r="I1214" s="154">
        <v>283178</v>
      </c>
      <c r="J1214" s="154">
        <v>23</v>
      </c>
      <c r="K1214" s="154">
        <v>171</v>
      </c>
      <c r="L1214" s="154">
        <v>1983</v>
      </c>
      <c r="M1214" s="154">
        <v>342487</v>
      </c>
      <c r="N1214" s="154"/>
      <c r="O1214" s="154"/>
      <c r="P1214" s="154"/>
      <c r="Q1214" s="154"/>
      <c r="R1214" s="154">
        <v>23</v>
      </c>
      <c r="S1214" s="154">
        <v>235</v>
      </c>
      <c r="T1214" s="154">
        <v>1912</v>
      </c>
      <c r="U1214" s="154">
        <v>452665</v>
      </c>
      <c r="V1214" s="154">
        <v>82</v>
      </c>
      <c r="W1214" s="154">
        <v>268</v>
      </c>
      <c r="X1214" s="154">
        <v>1919</v>
      </c>
      <c r="Y1214" s="154">
        <v>519396</v>
      </c>
      <c r="Z1214" s="154">
        <v>32</v>
      </c>
      <c r="AA1214" s="154">
        <v>301</v>
      </c>
      <c r="AB1214" s="154">
        <v>1892</v>
      </c>
      <c r="AC1214" s="154">
        <v>573581</v>
      </c>
      <c r="AD1214" s="154">
        <v>65</v>
      </c>
      <c r="AE1214" s="154">
        <v>326</v>
      </c>
      <c r="AF1214" s="154">
        <v>1945</v>
      </c>
      <c r="AG1214" s="154">
        <v>638450</v>
      </c>
      <c r="AH1214" s="154">
        <v>3</v>
      </c>
      <c r="AI1214" s="154">
        <v>365</v>
      </c>
      <c r="AJ1214" s="154">
        <v>1815</v>
      </c>
      <c r="AK1214" s="154">
        <v>662800</v>
      </c>
      <c r="AL1214" s="154"/>
      <c r="AM1214" s="154"/>
      <c r="AN1214" s="154"/>
      <c r="AO1214" s="154"/>
    </row>
    <row r="1215" spans="1:41" x14ac:dyDescent="0.2">
      <c r="A1215" s="83">
        <v>38268</v>
      </c>
      <c r="B1215" s="151">
        <v>1</v>
      </c>
      <c r="C1215" s="151">
        <v>118</v>
      </c>
      <c r="D1215" s="151">
        <v>1950</v>
      </c>
      <c r="E1215" s="151">
        <v>230100</v>
      </c>
      <c r="F1215" s="151">
        <v>7</v>
      </c>
      <c r="G1215" s="151">
        <v>135</v>
      </c>
      <c r="H1215" s="151">
        <v>2350</v>
      </c>
      <c r="I1215" s="151">
        <v>294600</v>
      </c>
      <c r="J1215" s="151">
        <v>38</v>
      </c>
      <c r="K1215" s="151">
        <v>172</v>
      </c>
      <c r="L1215" s="151">
        <v>1933</v>
      </c>
      <c r="M1215" s="151">
        <v>333489</v>
      </c>
      <c r="N1215" s="151">
        <v>44</v>
      </c>
      <c r="O1215" s="151">
        <v>202</v>
      </c>
      <c r="P1215" s="151">
        <v>1867</v>
      </c>
      <c r="Q1215" s="151">
        <v>375777</v>
      </c>
      <c r="R1215" s="151">
        <v>42</v>
      </c>
      <c r="S1215" s="151">
        <v>235</v>
      </c>
      <c r="T1215" s="151">
        <v>2100</v>
      </c>
      <c r="U1215" s="151">
        <v>521721</v>
      </c>
      <c r="V1215" s="151"/>
      <c r="W1215" s="151"/>
      <c r="X1215" s="151"/>
      <c r="Y1215" s="151"/>
      <c r="Z1215" s="151">
        <v>9</v>
      </c>
      <c r="AA1215" s="151">
        <v>290</v>
      </c>
      <c r="AB1215" s="151">
        <v>2000</v>
      </c>
      <c r="AC1215" s="151">
        <v>558978</v>
      </c>
      <c r="AD1215" s="151">
        <v>9</v>
      </c>
      <c r="AE1215" s="151">
        <v>321</v>
      </c>
      <c r="AF1215" s="151">
        <v>1825</v>
      </c>
      <c r="AG1215" s="151">
        <v>579856</v>
      </c>
      <c r="AH1215" s="151"/>
      <c r="AI1215" s="151"/>
      <c r="AJ1215" s="151"/>
      <c r="AK1215" s="151"/>
      <c r="AL1215" s="151"/>
      <c r="AM1215" s="151"/>
      <c r="AN1215" s="151"/>
      <c r="AO1215" s="151"/>
    </row>
    <row r="1216" spans="1:41" x14ac:dyDescent="0.2">
      <c r="A1216" s="83">
        <v>38272</v>
      </c>
      <c r="B1216" s="151">
        <v>21</v>
      </c>
      <c r="C1216" s="151">
        <v>126</v>
      </c>
      <c r="D1216" s="151">
        <v>2050</v>
      </c>
      <c r="E1216" s="151">
        <v>257910</v>
      </c>
      <c r="F1216" s="151">
        <v>4</v>
      </c>
      <c r="G1216" s="151">
        <v>134</v>
      </c>
      <c r="H1216" s="151">
        <v>2000</v>
      </c>
      <c r="I1216" s="151">
        <v>269000</v>
      </c>
      <c r="J1216" s="151">
        <v>33</v>
      </c>
      <c r="K1216" s="151">
        <v>159</v>
      </c>
      <c r="L1216" s="151">
        <v>1933</v>
      </c>
      <c r="M1216" s="151">
        <v>307903</v>
      </c>
      <c r="N1216" s="151">
        <v>28</v>
      </c>
      <c r="O1216" s="151">
        <v>203</v>
      </c>
      <c r="P1216" s="151">
        <v>1850</v>
      </c>
      <c r="Q1216" s="151">
        <v>373000</v>
      </c>
      <c r="R1216" s="151">
        <v>30</v>
      </c>
      <c r="S1216" s="151">
        <v>240</v>
      </c>
      <c r="T1216" s="151">
        <v>1950</v>
      </c>
      <c r="U1216" s="151">
        <v>469787</v>
      </c>
      <c r="V1216" s="151">
        <v>93</v>
      </c>
      <c r="W1216" s="151">
        <v>246</v>
      </c>
      <c r="X1216" s="151">
        <v>1950</v>
      </c>
      <c r="Y1216" s="151">
        <v>513901</v>
      </c>
      <c r="Z1216" s="151">
        <v>29</v>
      </c>
      <c r="AA1216" s="151">
        <v>296</v>
      </c>
      <c r="AB1216" s="151">
        <v>1950</v>
      </c>
      <c r="AC1216" s="151">
        <v>576662</v>
      </c>
      <c r="AD1216" s="151">
        <v>34</v>
      </c>
      <c r="AE1216" s="151">
        <v>345</v>
      </c>
      <c r="AF1216" s="151">
        <v>1923</v>
      </c>
      <c r="AG1216" s="151">
        <v>663730</v>
      </c>
      <c r="AH1216" s="151"/>
      <c r="AI1216" s="151"/>
      <c r="AJ1216" s="151"/>
      <c r="AK1216" s="151"/>
      <c r="AL1216" s="151"/>
      <c r="AM1216" s="151"/>
      <c r="AN1216" s="151"/>
      <c r="AO1216" s="151"/>
    </row>
    <row r="1217" spans="1:41" x14ac:dyDescent="0.2">
      <c r="A1217" s="156">
        <v>38274</v>
      </c>
      <c r="B1217" s="154">
        <v>24</v>
      </c>
      <c r="C1217" s="154">
        <v>110</v>
      </c>
      <c r="D1217" s="154">
        <v>2190</v>
      </c>
      <c r="E1217" s="154">
        <v>244146</v>
      </c>
      <c r="F1217" s="154">
        <v>25</v>
      </c>
      <c r="G1217" s="154">
        <v>138</v>
      </c>
      <c r="H1217" s="154">
        <v>2082</v>
      </c>
      <c r="I1217" s="154">
        <v>284056</v>
      </c>
      <c r="J1217" s="154">
        <v>39</v>
      </c>
      <c r="K1217" s="154">
        <v>157</v>
      </c>
      <c r="L1217" s="154">
        <v>2037</v>
      </c>
      <c r="M1217" s="154">
        <v>318209</v>
      </c>
      <c r="N1217" s="154">
        <v>24</v>
      </c>
      <c r="O1217" s="154">
        <v>199</v>
      </c>
      <c r="P1217" s="154">
        <v>1983</v>
      </c>
      <c r="Q1217" s="154">
        <v>398208</v>
      </c>
      <c r="R1217" s="154">
        <v>14</v>
      </c>
      <c r="S1217" s="154">
        <v>243</v>
      </c>
      <c r="T1217" s="154">
        <v>1910</v>
      </c>
      <c r="U1217" s="154">
        <v>469890</v>
      </c>
      <c r="V1217" s="154">
        <v>23</v>
      </c>
      <c r="W1217" s="154">
        <v>266</v>
      </c>
      <c r="X1217" s="154">
        <v>1900</v>
      </c>
      <c r="Y1217" s="154">
        <v>512977</v>
      </c>
      <c r="Z1217" s="154">
        <v>6</v>
      </c>
      <c r="AA1217" s="154">
        <v>304</v>
      </c>
      <c r="AB1217" s="154">
        <v>1890</v>
      </c>
      <c r="AC1217" s="154">
        <v>580600</v>
      </c>
      <c r="AD1217" s="154">
        <v>17</v>
      </c>
      <c r="AE1217" s="154">
        <v>331</v>
      </c>
      <c r="AF1217" s="154">
        <v>1800</v>
      </c>
      <c r="AG1217" s="154">
        <v>594953</v>
      </c>
      <c r="AH1217" s="154">
        <v>18</v>
      </c>
      <c r="AI1217" s="154">
        <v>369</v>
      </c>
      <c r="AJ1217" s="154">
        <v>1860</v>
      </c>
      <c r="AK1217" s="154">
        <v>686921</v>
      </c>
      <c r="AL1217" s="154"/>
      <c r="AM1217" s="154"/>
      <c r="AN1217" s="154"/>
      <c r="AO1217" s="154"/>
    </row>
    <row r="1218" spans="1:41" x14ac:dyDescent="0.2">
      <c r="A1218" s="83">
        <v>38275</v>
      </c>
      <c r="B1218" s="151">
        <v>6</v>
      </c>
      <c r="C1218" s="151">
        <v>92</v>
      </c>
      <c r="D1218" s="151">
        <v>2000</v>
      </c>
      <c r="E1218" s="151">
        <v>184000</v>
      </c>
      <c r="F1218" s="151">
        <v>27</v>
      </c>
      <c r="G1218" s="151">
        <v>149</v>
      </c>
      <c r="H1218" s="151">
        <v>1925</v>
      </c>
      <c r="I1218" s="151">
        <v>277511</v>
      </c>
      <c r="J1218" s="151">
        <v>3</v>
      </c>
      <c r="K1218" s="151">
        <v>152</v>
      </c>
      <c r="L1218" s="151">
        <v>2000</v>
      </c>
      <c r="M1218" s="151">
        <v>304000</v>
      </c>
      <c r="N1218" s="151"/>
      <c r="O1218" s="151"/>
      <c r="P1218" s="151"/>
      <c r="Q1218" s="151"/>
      <c r="R1218" s="151">
        <v>1</v>
      </c>
      <c r="S1218" s="151">
        <v>246</v>
      </c>
      <c r="T1218" s="151">
        <v>1900</v>
      </c>
      <c r="U1218" s="151">
        <v>467400</v>
      </c>
      <c r="V1218" s="151">
        <v>8</v>
      </c>
      <c r="W1218" s="151">
        <v>255</v>
      </c>
      <c r="X1218" s="151">
        <v>1850</v>
      </c>
      <c r="Y1218" s="151">
        <v>471288</v>
      </c>
      <c r="Z1218" s="151">
        <v>2</v>
      </c>
      <c r="AA1218" s="151">
        <v>311</v>
      </c>
      <c r="AB1218" s="151">
        <v>1850</v>
      </c>
      <c r="AC1218" s="151">
        <v>575350</v>
      </c>
      <c r="AD1218" s="151">
        <v>14</v>
      </c>
      <c r="AE1218" s="151">
        <v>322</v>
      </c>
      <c r="AF1218" s="151">
        <v>1950</v>
      </c>
      <c r="AG1218" s="151">
        <v>627064</v>
      </c>
      <c r="AH1218" s="151"/>
      <c r="AI1218" s="151"/>
      <c r="AJ1218" s="151"/>
      <c r="AK1218" s="151"/>
      <c r="AL1218" s="151"/>
      <c r="AM1218" s="151"/>
      <c r="AN1218" s="151"/>
      <c r="AO1218" s="151"/>
    </row>
    <row r="1219" spans="1:41" x14ac:dyDescent="0.2">
      <c r="A1219" s="83">
        <v>38279</v>
      </c>
      <c r="B1219" s="151"/>
      <c r="C1219" s="151"/>
      <c r="D1219" s="151"/>
      <c r="E1219" s="151"/>
      <c r="F1219" s="151">
        <v>17</v>
      </c>
      <c r="G1219" s="151">
        <v>145</v>
      </c>
      <c r="H1219" s="151">
        <v>2125</v>
      </c>
      <c r="I1219" s="151">
        <v>277782</v>
      </c>
      <c r="J1219" s="151">
        <v>29</v>
      </c>
      <c r="K1219" s="151">
        <v>167</v>
      </c>
      <c r="L1219" s="151">
        <v>2183</v>
      </c>
      <c r="M1219" s="151">
        <v>365517</v>
      </c>
      <c r="N1219" s="151"/>
      <c r="O1219" s="151"/>
      <c r="P1219" s="151"/>
      <c r="Q1219" s="151"/>
      <c r="R1219" s="151">
        <v>72</v>
      </c>
      <c r="S1219" s="151">
        <v>239</v>
      </c>
      <c r="T1219" s="151">
        <v>2030</v>
      </c>
      <c r="U1219" s="151">
        <v>500260</v>
      </c>
      <c r="V1219" s="151">
        <v>20</v>
      </c>
      <c r="W1219" s="151">
        <v>268</v>
      </c>
      <c r="X1219" s="151">
        <v>2250</v>
      </c>
      <c r="Y1219" s="151">
        <v>602550</v>
      </c>
      <c r="Z1219" s="151">
        <v>7</v>
      </c>
      <c r="AA1219" s="151">
        <v>295</v>
      </c>
      <c r="AB1219" s="151">
        <v>1700</v>
      </c>
      <c r="AC1219" s="151">
        <v>500771</v>
      </c>
      <c r="AD1219" s="151"/>
      <c r="AE1219" s="151"/>
      <c r="AF1219" s="151"/>
      <c r="AG1219" s="151"/>
      <c r="AH1219" s="151"/>
      <c r="AI1219" s="151"/>
      <c r="AJ1219" s="151"/>
      <c r="AK1219" s="151"/>
      <c r="AL1219" s="151"/>
      <c r="AM1219" s="151"/>
      <c r="AN1219" s="151"/>
      <c r="AO1219" s="151"/>
    </row>
    <row r="1220" spans="1:41" x14ac:dyDescent="0.2">
      <c r="A1220" s="161">
        <v>38281</v>
      </c>
      <c r="B1220" s="154"/>
      <c r="C1220" s="154"/>
      <c r="D1220" s="154"/>
      <c r="E1220" s="154"/>
      <c r="F1220" s="154"/>
      <c r="G1220" s="154"/>
      <c r="H1220" s="154"/>
      <c r="I1220" s="154"/>
      <c r="J1220" s="154"/>
      <c r="K1220" s="154"/>
      <c r="L1220" s="154"/>
      <c r="M1220" s="154"/>
      <c r="N1220" s="154"/>
      <c r="O1220" s="154"/>
      <c r="P1220" s="154"/>
      <c r="Q1220" s="154"/>
      <c r="R1220" s="154"/>
      <c r="S1220" s="154"/>
      <c r="T1220" s="154"/>
      <c r="U1220" s="154"/>
      <c r="V1220" s="154"/>
      <c r="W1220" s="154"/>
      <c r="X1220" s="154"/>
      <c r="Y1220" s="154"/>
      <c r="Z1220" s="154"/>
      <c r="AA1220" s="154"/>
      <c r="AB1220" s="154"/>
      <c r="AC1220" s="154"/>
      <c r="AD1220" s="154"/>
      <c r="AE1220" s="154"/>
      <c r="AF1220" s="154"/>
      <c r="AG1220" s="154"/>
      <c r="AH1220" s="154"/>
      <c r="AI1220" s="154"/>
      <c r="AJ1220" s="154"/>
      <c r="AK1220" s="154"/>
      <c r="AL1220" s="154"/>
      <c r="AM1220" s="154"/>
      <c r="AN1220" s="154"/>
      <c r="AO1220" s="154"/>
    </row>
    <row r="1221" spans="1:41" x14ac:dyDescent="0.2">
      <c r="A1221" s="83">
        <v>38282</v>
      </c>
      <c r="B1221" s="151">
        <v>1</v>
      </c>
      <c r="C1221" s="151">
        <v>104</v>
      </c>
      <c r="D1221" s="151">
        <v>1850</v>
      </c>
      <c r="E1221" s="151">
        <v>192400</v>
      </c>
      <c r="F1221" s="151">
        <v>4</v>
      </c>
      <c r="G1221" s="151">
        <v>139</v>
      </c>
      <c r="H1221" s="151">
        <v>1850</v>
      </c>
      <c r="I1221" s="151">
        <v>257150</v>
      </c>
      <c r="J1221" s="151">
        <v>17</v>
      </c>
      <c r="K1221" s="151">
        <v>160</v>
      </c>
      <c r="L1221" s="151">
        <v>1900</v>
      </c>
      <c r="M1221" s="151">
        <v>307576</v>
      </c>
      <c r="N1221" s="151">
        <v>57</v>
      </c>
      <c r="O1221" s="151">
        <v>201</v>
      </c>
      <c r="P1221" s="151">
        <v>1862</v>
      </c>
      <c r="Q1221" s="151">
        <v>372644</v>
      </c>
      <c r="R1221" s="151">
        <v>10</v>
      </c>
      <c r="S1221" s="151">
        <v>236</v>
      </c>
      <c r="T1221" s="151">
        <v>1883</v>
      </c>
      <c r="U1221" s="151">
        <v>443980</v>
      </c>
      <c r="V1221" s="151">
        <v>2</v>
      </c>
      <c r="W1221" s="151">
        <v>264</v>
      </c>
      <c r="X1221" s="151">
        <v>1750</v>
      </c>
      <c r="Y1221" s="151">
        <v>462000</v>
      </c>
      <c r="Z1221" s="151">
        <v>15</v>
      </c>
      <c r="AA1221" s="151">
        <v>298</v>
      </c>
      <c r="AB1221" s="151">
        <v>1820</v>
      </c>
      <c r="AC1221" s="151">
        <v>542360</v>
      </c>
      <c r="AD1221" s="151">
        <v>16</v>
      </c>
      <c r="AE1221" s="151">
        <v>336</v>
      </c>
      <c r="AF1221" s="151">
        <v>1800</v>
      </c>
      <c r="AG1221" s="151">
        <v>605475</v>
      </c>
      <c r="AH1221" s="151"/>
      <c r="AI1221" s="151"/>
      <c r="AJ1221" s="151"/>
      <c r="AK1221" s="151"/>
      <c r="AL1221" s="151"/>
      <c r="AM1221" s="151"/>
      <c r="AN1221" s="151"/>
      <c r="AO1221" s="151"/>
    </row>
    <row r="1222" spans="1:41" x14ac:dyDescent="0.2">
      <c r="A1222" s="83">
        <v>38286</v>
      </c>
      <c r="B1222" s="151">
        <v>18</v>
      </c>
      <c r="C1222" s="151">
        <v>118</v>
      </c>
      <c r="D1222" s="151">
        <v>1975</v>
      </c>
      <c r="E1222" s="151">
        <v>239338</v>
      </c>
      <c r="F1222" s="151"/>
      <c r="G1222" s="151"/>
      <c r="H1222" s="151"/>
      <c r="I1222" s="151"/>
      <c r="J1222" s="151">
        <v>51</v>
      </c>
      <c r="K1222" s="151">
        <v>164</v>
      </c>
      <c r="L1222" s="151">
        <v>2062</v>
      </c>
      <c r="M1222" s="151">
        <v>348269</v>
      </c>
      <c r="N1222" s="151">
        <v>158</v>
      </c>
      <c r="O1222" s="151">
        <v>198</v>
      </c>
      <c r="P1222" s="151">
        <v>2111</v>
      </c>
      <c r="Q1222" s="151">
        <v>422644</v>
      </c>
      <c r="R1222" s="151">
        <v>58</v>
      </c>
      <c r="S1222" s="151">
        <v>234</v>
      </c>
      <c r="T1222" s="151">
        <v>2025</v>
      </c>
      <c r="U1222" s="151">
        <v>495921</v>
      </c>
      <c r="V1222" s="151">
        <v>9</v>
      </c>
      <c r="W1222" s="151">
        <v>268</v>
      </c>
      <c r="X1222" s="151">
        <v>1967</v>
      </c>
      <c r="Y1222" s="151">
        <v>527689</v>
      </c>
      <c r="Z1222" s="151">
        <v>18</v>
      </c>
      <c r="AA1222" s="151">
        <v>287</v>
      </c>
      <c r="AB1222" s="151">
        <v>2025</v>
      </c>
      <c r="AC1222" s="151">
        <v>578306</v>
      </c>
      <c r="AD1222" s="151">
        <v>20</v>
      </c>
      <c r="AE1222" s="151">
        <v>326</v>
      </c>
      <c r="AF1222" s="151">
        <v>2000</v>
      </c>
      <c r="AG1222" s="151">
        <v>652200</v>
      </c>
      <c r="AH1222" s="151">
        <v>14</v>
      </c>
      <c r="AI1222" s="151">
        <v>380</v>
      </c>
      <c r="AJ1222" s="151">
        <v>2100</v>
      </c>
      <c r="AK1222" s="151">
        <v>798600</v>
      </c>
      <c r="AL1222" s="151"/>
      <c r="AM1222" s="151"/>
      <c r="AN1222" s="151"/>
      <c r="AO1222" s="151"/>
    </row>
    <row r="1223" spans="1:41" x14ac:dyDescent="0.2">
      <c r="A1223" s="156">
        <v>38288</v>
      </c>
      <c r="B1223" s="154"/>
      <c r="C1223" s="154"/>
      <c r="D1223" s="154"/>
      <c r="E1223" s="154"/>
      <c r="F1223" s="154"/>
      <c r="G1223" s="154"/>
      <c r="H1223" s="154"/>
      <c r="I1223" s="154"/>
      <c r="J1223" s="154"/>
      <c r="K1223" s="154"/>
      <c r="L1223" s="154"/>
      <c r="M1223" s="154"/>
      <c r="N1223" s="154"/>
      <c r="O1223" s="154"/>
      <c r="P1223" s="154"/>
      <c r="Q1223" s="154"/>
      <c r="R1223" s="154"/>
      <c r="S1223" s="154"/>
      <c r="T1223" s="154"/>
      <c r="U1223" s="154"/>
      <c r="V1223" s="154"/>
      <c r="W1223" s="154"/>
      <c r="X1223" s="154"/>
      <c r="Y1223" s="154"/>
      <c r="Z1223" s="154"/>
      <c r="AA1223" s="154"/>
      <c r="AB1223" s="154"/>
      <c r="AC1223" s="154"/>
      <c r="AD1223" s="154"/>
      <c r="AE1223" s="154"/>
      <c r="AF1223" s="154"/>
      <c r="AG1223" s="154"/>
      <c r="AH1223" s="154"/>
      <c r="AI1223" s="154"/>
      <c r="AJ1223" s="154"/>
      <c r="AK1223" s="154"/>
      <c r="AL1223" s="154"/>
      <c r="AM1223" s="154"/>
      <c r="AN1223" s="154"/>
      <c r="AO1223" s="154"/>
    </row>
    <row r="1224" spans="1:41" x14ac:dyDescent="0.2">
      <c r="A1224" s="83">
        <v>38289</v>
      </c>
      <c r="B1224" s="151"/>
      <c r="C1224" s="151"/>
      <c r="D1224" s="151"/>
      <c r="E1224" s="151"/>
      <c r="F1224" s="151">
        <v>27</v>
      </c>
      <c r="G1224" s="151">
        <v>138</v>
      </c>
      <c r="H1224" s="151">
        <v>2075</v>
      </c>
      <c r="I1224" s="151">
        <v>288022</v>
      </c>
      <c r="J1224" s="151">
        <v>15</v>
      </c>
      <c r="K1224" s="151">
        <v>159</v>
      </c>
      <c r="L1224" s="151">
        <v>1967</v>
      </c>
      <c r="M1224" s="151">
        <v>309493</v>
      </c>
      <c r="N1224" s="151">
        <v>15</v>
      </c>
      <c r="O1224" s="151">
        <v>197</v>
      </c>
      <c r="P1224" s="151">
        <v>1983</v>
      </c>
      <c r="Q1224" s="151">
        <v>378680</v>
      </c>
      <c r="R1224" s="151">
        <v>12</v>
      </c>
      <c r="S1224" s="151">
        <v>226</v>
      </c>
      <c r="T1224" s="151">
        <v>2050</v>
      </c>
      <c r="U1224" s="151">
        <v>462958</v>
      </c>
      <c r="V1224" s="151">
        <v>24</v>
      </c>
      <c r="W1224" s="151">
        <v>252</v>
      </c>
      <c r="X1224" s="151">
        <v>1975</v>
      </c>
      <c r="Y1224" s="151">
        <v>496800</v>
      </c>
      <c r="Z1224" s="151">
        <v>1</v>
      </c>
      <c r="AA1224" s="151">
        <v>300</v>
      </c>
      <c r="AB1224" s="151">
        <v>1850</v>
      </c>
      <c r="AC1224" s="151">
        <v>555000</v>
      </c>
      <c r="AD1224" s="151"/>
      <c r="AE1224" s="151"/>
      <c r="AF1224" s="151"/>
      <c r="AG1224" s="151"/>
      <c r="AH1224" s="151"/>
      <c r="AI1224" s="151"/>
      <c r="AJ1224" s="151"/>
      <c r="AK1224" s="151"/>
      <c r="AL1224" s="151"/>
      <c r="AM1224" s="151"/>
      <c r="AN1224" s="151"/>
      <c r="AO1224" s="151"/>
    </row>
    <row r="1225" spans="1:41" x14ac:dyDescent="0.2">
      <c r="A1225" s="83"/>
      <c r="B1225" s="151"/>
      <c r="C1225" s="151"/>
      <c r="D1225" s="151"/>
      <c r="E1225" s="151"/>
      <c r="F1225" s="151"/>
      <c r="G1225" s="151"/>
      <c r="H1225" s="151"/>
      <c r="I1225" s="151"/>
      <c r="J1225" s="151"/>
      <c r="K1225" s="151"/>
      <c r="L1225" s="151"/>
      <c r="M1225" s="151"/>
      <c r="N1225" s="151"/>
      <c r="O1225" s="151"/>
      <c r="P1225" s="151"/>
      <c r="Q1225" s="151"/>
      <c r="R1225" s="151"/>
      <c r="S1225" s="151"/>
      <c r="T1225" s="151"/>
      <c r="U1225" s="151"/>
      <c r="V1225" s="151"/>
      <c r="W1225" s="151"/>
      <c r="X1225" s="151"/>
      <c r="Y1225" s="151"/>
      <c r="Z1225" s="151"/>
      <c r="AA1225" s="151"/>
      <c r="AB1225" s="151"/>
      <c r="AC1225" s="151"/>
      <c r="AD1225" s="151"/>
      <c r="AE1225" s="151"/>
      <c r="AF1225" s="151"/>
      <c r="AG1225" s="151"/>
      <c r="AH1225" s="151"/>
      <c r="AI1225" s="151"/>
      <c r="AJ1225" s="151"/>
      <c r="AK1225" s="151"/>
      <c r="AL1225" s="151"/>
      <c r="AM1225" s="151"/>
      <c r="AN1225" s="151"/>
      <c r="AO1225" s="151"/>
    </row>
    <row r="1226" spans="1:41" x14ac:dyDescent="0.2">
      <c r="A1226" s="83">
        <v>38293</v>
      </c>
      <c r="B1226" s="151">
        <v>1</v>
      </c>
      <c r="C1226" s="151">
        <v>80</v>
      </c>
      <c r="D1226" s="151">
        <v>1800</v>
      </c>
      <c r="E1226" s="151">
        <v>144000</v>
      </c>
      <c r="F1226" s="151"/>
      <c r="G1226" s="151"/>
      <c r="H1226" s="151"/>
      <c r="I1226" s="151"/>
      <c r="J1226" s="151">
        <v>41</v>
      </c>
      <c r="K1226" s="151">
        <v>169</v>
      </c>
      <c r="L1226" s="151">
        <v>2030</v>
      </c>
      <c r="M1226" s="151">
        <v>348768</v>
      </c>
      <c r="N1226" s="151">
        <v>44</v>
      </c>
      <c r="O1226" s="151">
        <v>206</v>
      </c>
      <c r="P1226" s="151">
        <v>2067</v>
      </c>
      <c r="Q1226" s="151">
        <v>447795</v>
      </c>
      <c r="R1226" s="151">
        <v>49</v>
      </c>
      <c r="S1226" s="151">
        <v>236</v>
      </c>
      <c r="T1226" s="151">
        <v>2125</v>
      </c>
      <c r="U1226" s="151">
        <v>522316</v>
      </c>
      <c r="V1226" s="151">
        <v>26</v>
      </c>
      <c r="W1226" s="151">
        <v>258</v>
      </c>
      <c r="X1226" s="151">
        <v>1967</v>
      </c>
      <c r="Y1226" s="151">
        <v>525962</v>
      </c>
      <c r="Z1226" s="151">
        <v>22</v>
      </c>
      <c r="AA1226" s="151">
        <v>281</v>
      </c>
      <c r="AB1226" s="151">
        <v>1875</v>
      </c>
      <c r="AC1226" s="151">
        <v>546723</v>
      </c>
      <c r="AD1226" s="151"/>
      <c r="AE1226" s="151"/>
      <c r="AF1226" s="151"/>
      <c r="AG1226" s="151"/>
      <c r="AH1226" s="151"/>
      <c r="AI1226" s="151"/>
      <c r="AJ1226" s="151"/>
      <c r="AK1226" s="151"/>
      <c r="AL1226" s="151"/>
      <c r="AM1226" s="151"/>
      <c r="AN1226" s="151"/>
      <c r="AO1226" s="151"/>
    </row>
    <row r="1227" spans="1:41" x14ac:dyDescent="0.2">
      <c r="A1227" s="156">
        <v>38295</v>
      </c>
      <c r="B1227" s="154"/>
      <c r="C1227" s="154"/>
      <c r="D1227" s="154"/>
      <c r="E1227" s="154"/>
      <c r="F1227" s="154"/>
      <c r="G1227" s="154"/>
      <c r="H1227" s="154"/>
      <c r="I1227" s="154"/>
      <c r="J1227" s="154"/>
      <c r="K1227" s="154"/>
      <c r="L1227" s="154"/>
      <c r="M1227" s="154"/>
      <c r="N1227" s="154"/>
      <c r="O1227" s="154"/>
      <c r="P1227" s="154"/>
      <c r="Q1227" s="154"/>
      <c r="R1227" s="154"/>
      <c r="S1227" s="154"/>
      <c r="T1227" s="154"/>
      <c r="U1227" s="154"/>
      <c r="V1227" s="154"/>
      <c r="W1227" s="154"/>
      <c r="X1227" s="154"/>
      <c r="Y1227" s="154"/>
      <c r="Z1227" s="154"/>
      <c r="AA1227" s="154"/>
      <c r="AB1227" s="154"/>
      <c r="AC1227" s="154"/>
      <c r="AD1227" s="154"/>
      <c r="AE1227" s="154"/>
      <c r="AF1227" s="154"/>
      <c r="AG1227" s="154"/>
      <c r="AH1227" s="154"/>
      <c r="AI1227" s="154"/>
      <c r="AJ1227" s="154"/>
      <c r="AK1227" s="154"/>
      <c r="AL1227" s="154"/>
      <c r="AM1227" s="154"/>
      <c r="AN1227" s="154"/>
      <c r="AO1227" s="154"/>
    </row>
    <row r="1228" spans="1:41" x14ac:dyDescent="0.2">
      <c r="A1228" s="83">
        <v>38296</v>
      </c>
      <c r="B1228" s="151"/>
      <c r="C1228" s="151"/>
      <c r="D1228" s="151"/>
      <c r="E1228" s="151"/>
      <c r="F1228" s="151">
        <v>22</v>
      </c>
      <c r="G1228" s="151">
        <v>133</v>
      </c>
      <c r="H1228" s="151">
        <v>2175</v>
      </c>
      <c r="I1228" s="151">
        <v>293186</v>
      </c>
      <c r="J1228" s="151">
        <v>5</v>
      </c>
      <c r="K1228" s="151">
        <v>156</v>
      </c>
      <c r="L1228" s="151">
        <v>2150</v>
      </c>
      <c r="M1228" s="151">
        <v>336260</v>
      </c>
      <c r="N1228" s="151">
        <v>25</v>
      </c>
      <c r="O1228" s="151">
        <v>208</v>
      </c>
      <c r="P1228" s="151">
        <v>2000</v>
      </c>
      <c r="Q1228" s="151">
        <v>415552</v>
      </c>
      <c r="R1228" s="151">
        <v>11</v>
      </c>
      <c r="S1228" s="151">
        <v>226</v>
      </c>
      <c r="T1228" s="151">
        <v>2000</v>
      </c>
      <c r="U1228" s="151">
        <v>452727</v>
      </c>
      <c r="V1228" s="151">
        <v>8</v>
      </c>
      <c r="W1228" s="151">
        <v>254</v>
      </c>
      <c r="X1228" s="151">
        <v>2100</v>
      </c>
      <c r="Y1228" s="151">
        <v>532350</v>
      </c>
      <c r="Z1228" s="151">
        <v>10</v>
      </c>
      <c r="AA1228" s="151">
        <v>315</v>
      </c>
      <c r="AB1228" s="151">
        <v>1850</v>
      </c>
      <c r="AC1228" s="151">
        <v>582010</v>
      </c>
      <c r="AD1228" s="151"/>
      <c r="AE1228" s="151"/>
      <c r="AF1228" s="151"/>
      <c r="AG1228" s="151"/>
      <c r="AH1228" s="151"/>
      <c r="AI1228" s="151"/>
      <c r="AJ1228" s="151"/>
      <c r="AK1228" s="151"/>
      <c r="AL1228" s="151"/>
      <c r="AM1228" s="151"/>
      <c r="AN1228" s="151"/>
      <c r="AO1228" s="151"/>
    </row>
    <row r="1229" spans="1:41" x14ac:dyDescent="0.2">
      <c r="A1229" s="83">
        <v>38300</v>
      </c>
      <c r="B1229" s="151"/>
      <c r="C1229" s="151"/>
      <c r="D1229" s="151"/>
      <c r="E1229" s="151"/>
      <c r="F1229" s="151"/>
      <c r="G1229" s="151"/>
      <c r="H1229" s="151"/>
      <c r="I1229" s="151"/>
      <c r="J1229" s="151">
        <v>36</v>
      </c>
      <c r="K1229" s="151">
        <v>162</v>
      </c>
      <c r="L1229" s="151">
        <v>2012</v>
      </c>
      <c r="M1229" s="151">
        <v>330036</v>
      </c>
      <c r="N1229" s="151">
        <v>49</v>
      </c>
      <c r="O1229" s="151">
        <v>202</v>
      </c>
      <c r="P1229" s="151">
        <v>2033</v>
      </c>
      <c r="Q1229" s="151">
        <v>408449</v>
      </c>
      <c r="R1229" s="151">
        <v>32</v>
      </c>
      <c r="S1229" s="151">
        <v>239</v>
      </c>
      <c r="T1229" s="151">
        <v>1912</v>
      </c>
      <c r="U1229" s="151">
        <v>453919</v>
      </c>
      <c r="V1229" s="151">
        <v>50</v>
      </c>
      <c r="W1229" s="151">
        <v>265</v>
      </c>
      <c r="X1229" s="151">
        <v>1962</v>
      </c>
      <c r="Y1229" s="151">
        <v>533118</v>
      </c>
      <c r="Z1229" s="151">
        <v>66</v>
      </c>
      <c r="AA1229" s="151">
        <v>297</v>
      </c>
      <c r="AB1229" s="151">
        <v>1963</v>
      </c>
      <c r="AC1229" s="151">
        <v>581629</v>
      </c>
      <c r="AD1229" s="151">
        <v>18</v>
      </c>
      <c r="AE1229" s="151">
        <v>344</v>
      </c>
      <c r="AF1229" s="151">
        <v>1920</v>
      </c>
      <c r="AG1229" s="151">
        <v>660053</v>
      </c>
      <c r="AH1229" s="151">
        <v>33</v>
      </c>
      <c r="AI1229" s="151">
        <v>390</v>
      </c>
      <c r="AJ1229" s="151">
        <v>2020</v>
      </c>
      <c r="AK1229" s="151">
        <v>791847</v>
      </c>
      <c r="AL1229" s="151"/>
      <c r="AM1229" s="151"/>
      <c r="AN1229" s="151"/>
      <c r="AO1229" s="151"/>
    </row>
    <row r="1230" spans="1:41" x14ac:dyDescent="0.2">
      <c r="A1230" s="156">
        <v>38302</v>
      </c>
      <c r="B1230" s="154"/>
      <c r="C1230" s="154"/>
      <c r="D1230" s="154"/>
      <c r="E1230" s="154"/>
      <c r="F1230" s="154"/>
      <c r="G1230" s="154"/>
      <c r="H1230" s="154"/>
      <c r="I1230" s="154"/>
      <c r="J1230" s="163">
        <v>51</v>
      </c>
      <c r="K1230" s="163">
        <v>169</v>
      </c>
      <c r="L1230" s="164">
        <v>2083</v>
      </c>
      <c r="M1230" s="164">
        <v>359212</v>
      </c>
      <c r="N1230" s="163">
        <v>16</v>
      </c>
      <c r="O1230" s="163">
        <v>216</v>
      </c>
      <c r="P1230" s="164">
        <v>1975</v>
      </c>
      <c r="Q1230" s="164">
        <v>428367</v>
      </c>
      <c r="R1230" s="163">
        <v>43</v>
      </c>
      <c r="S1230" s="163">
        <v>237</v>
      </c>
      <c r="T1230" s="165">
        <v>2050</v>
      </c>
      <c r="U1230" s="165">
        <v>492095</v>
      </c>
      <c r="V1230" s="163">
        <v>10</v>
      </c>
      <c r="W1230" s="163">
        <v>256</v>
      </c>
      <c r="X1230" s="165">
        <v>2050</v>
      </c>
      <c r="Y1230" s="165">
        <v>524800</v>
      </c>
      <c r="Z1230" s="163">
        <v>30</v>
      </c>
      <c r="AA1230" s="163">
        <v>307</v>
      </c>
      <c r="AB1230" s="165">
        <v>1845</v>
      </c>
      <c r="AC1230" s="165">
        <v>570789</v>
      </c>
      <c r="AD1230" s="163"/>
      <c r="AE1230" s="166"/>
      <c r="AF1230" s="167"/>
      <c r="AG1230" s="165"/>
      <c r="AH1230" s="163">
        <v>29</v>
      </c>
      <c r="AI1230" s="163">
        <v>362</v>
      </c>
      <c r="AJ1230" s="165">
        <v>1920</v>
      </c>
      <c r="AK1230" s="165">
        <v>812709</v>
      </c>
      <c r="AL1230" s="165"/>
      <c r="AM1230" s="165"/>
      <c r="AN1230" s="165"/>
      <c r="AO1230" s="165"/>
    </row>
    <row r="1231" spans="1:41" x14ac:dyDescent="0.2">
      <c r="A1231" s="83">
        <v>38303</v>
      </c>
      <c r="B1231" s="151">
        <v>5</v>
      </c>
      <c r="C1231" s="151">
        <v>106</v>
      </c>
      <c r="D1231" s="151">
        <v>2050</v>
      </c>
      <c r="E1231" s="151">
        <v>218120</v>
      </c>
      <c r="F1231" s="151"/>
      <c r="G1231" s="151"/>
      <c r="H1231" s="151"/>
      <c r="I1231" s="151"/>
      <c r="J1231" s="151">
        <v>34</v>
      </c>
      <c r="K1231" s="151">
        <v>162</v>
      </c>
      <c r="L1231" s="151">
        <v>2138</v>
      </c>
      <c r="M1231" s="151">
        <v>351365</v>
      </c>
      <c r="N1231" s="151">
        <v>29</v>
      </c>
      <c r="O1231" s="151">
        <v>199</v>
      </c>
      <c r="P1231" s="151">
        <v>2112</v>
      </c>
      <c r="Q1231" s="151">
        <v>420562</v>
      </c>
      <c r="R1231" s="151">
        <v>25</v>
      </c>
      <c r="S1231" s="151">
        <v>229</v>
      </c>
      <c r="T1231" s="151">
        <v>2000</v>
      </c>
      <c r="U1231" s="151">
        <v>467216</v>
      </c>
      <c r="V1231" s="151">
        <v>1</v>
      </c>
      <c r="W1231" s="151">
        <v>268</v>
      </c>
      <c r="X1231" s="151">
        <v>1900</v>
      </c>
      <c r="Y1231" s="151">
        <v>509200</v>
      </c>
      <c r="Z1231" s="151">
        <v>23</v>
      </c>
      <c r="AA1231" s="151">
        <v>300</v>
      </c>
      <c r="AB1231" s="151">
        <v>1900</v>
      </c>
      <c r="AC1231" s="151">
        <v>588000</v>
      </c>
      <c r="AD1231" s="151"/>
      <c r="AE1231" s="151"/>
      <c r="AF1231" s="151"/>
      <c r="AG1231" s="151"/>
      <c r="AH1231" s="151">
        <v>7</v>
      </c>
      <c r="AI1231" s="151">
        <v>378</v>
      </c>
      <c r="AJ1231" s="151">
        <v>2100</v>
      </c>
      <c r="AK1231" s="151">
        <v>793200</v>
      </c>
      <c r="AL1231" s="151"/>
      <c r="AM1231" s="151"/>
      <c r="AN1231" s="151"/>
      <c r="AO1231" s="151"/>
    </row>
    <row r="1232" spans="1:41" x14ac:dyDescent="0.2">
      <c r="A1232" s="83">
        <v>38307</v>
      </c>
      <c r="B1232" s="151"/>
      <c r="C1232" s="151"/>
      <c r="D1232" s="151"/>
      <c r="E1232" s="151"/>
      <c r="F1232" s="151"/>
      <c r="G1232" s="151"/>
      <c r="H1232" s="151"/>
      <c r="I1232" s="151"/>
      <c r="J1232" s="151">
        <v>37</v>
      </c>
      <c r="K1232" s="151">
        <v>165</v>
      </c>
      <c r="L1232" s="151">
        <v>1933</v>
      </c>
      <c r="M1232" s="151">
        <v>300984</v>
      </c>
      <c r="N1232" s="151">
        <v>51</v>
      </c>
      <c r="O1232" s="151">
        <v>185</v>
      </c>
      <c r="P1232" s="151">
        <v>2017</v>
      </c>
      <c r="Q1232" s="151">
        <v>383149</v>
      </c>
      <c r="R1232" s="151"/>
      <c r="S1232" s="151"/>
      <c r="T1232" s="151"/>
      <c r="U1232" s="151"/>
      <c r="V1232" s="151">
        <v>24</v>
      </c>
      <c r="W1232" s="151">
        <v>267</v>
      </c>
      <c r="X1232" s="151">
        <v>1900</v>
      </c>
      <c r="Y1232" s="151">
        <v>507933</v>
      </c>
      <c r="Z1232" s="151">
        <v>42</v>
      </c>
      <c r="AA1232" s="151">
        <v>293</v>
      </c>
      <c r="AB1232" s="151">
        <v>1983</v>
      </c>
      <c r="AC1232" s="151">
        <v>579417</v>
      </c>
      <c r="AD1232" s="151"/>
      <c r="AE1232" s="151"/>
      <c r="AF1232" s="151"/>
      <c r="AG1232" s="151"/>
      <c r="AH1232" s="151"/>
      <c r="AI1232" s="151"/>
      <c r="AJ1232" s="151"/>
      <c r="AK1232" s="151"/>
      <c r="AL1232" s="151"/>
      <c r="AM1232" s="151"/>
      <c r="AN1232" s="151"/>
      <c r="AO1232" s="151"/>
    </row>
    <row r="1233" spans="1:41" x14ac:dyDescent="0.2">
      <c r="A1233" s="156">
        <v>38309</v>
      </c>
      <c r="B1233" s="163">
        <v>2</v>
      </c>
      <c r="C1233" s="163">
        <v>119</v>
      </c>
      <c r="D1233" s="165">
        <v>1900</v>
      </c>
      <c r="E1233" s="165">
        <v>226100</v>
      </c>
      <c r="F1233" s="163"/>
      <c r="G1233" s="166"/>
      <c r="H1233" s="165"/>
      <c r="I1233" s="165"/>
      <c r="J1233" s="163">
        <v>94</v>
      </c>
      <c r="K1233" s="163">
        <v>165</v>
      </c>
      <c r="L1233" s="164">
        <v>1967</v>
      </c>
      <c r="M1233" s="164">
        <v>335634</v>
      </c>
      <c r="N1233" s="163">
        <v>54</v>
      </c>
      <c r="O1233" s="163">
        <v>215</v>
      </c>
      <c r="P1233" s="164">
        <v>1933</v>
      </c>
      <c r="Q1233" s="164">
        <v>418973</v>
      </c>
      <c r="R1233" s="163">
        <v>35</v>
      </c>
      <c r="S1233" s="163">
        <v>227</v>
      </c>
      <c r="T1233" s="165">
        <v>2125</v>
      </c>
      <c r="U1233" s="165">
        <v>439909</v>
      </c>
      <c r="V1233" s="163">
        <v>42</v>
      </c>
      <c r="W1233" s="163">
        <v>254</v>
      </c>
      <c r="X1233" s="165">
        <v>2020</v>
      </c>
      <c r="Y1233" s="165">
        <v>498919</v>
      </c>
      <c r="Z1233" s="163">
        <v>10</v>
      </c>
      <c r="AA1233" s="163">
        <v>306</v>
      </c>
      <c r="AB1233" s="165">
        <v>1830</v>
      </c>
      <c r="AC1233" s="165">
        <v>566280</v>
      </c>
      <c r="AD1233" s="163"/>
      <c r="AE1233" s="166"/>
      <c r="AF1233" s="165"/>
      <c r="AG1233" s="165"/>
      <c r="AH1233" s="163"/>
      <c r="AI1233" s="166"/>
      <c r="AJ1233" s="165"/>
      <c r="AK1233" s="165"/>
      <c r="AL1233" s="165"/>
      <c r="AM1233" s="165"/>
      <c r="AN1233" s="165"/>
      <c r="AO1233" s="165"/>
    </row>
    <row r="1234" spans="1:41" x14ac:dyDescent="0.2">
      <c r="A1234" s="156">
        <v>38310</v>
      </c>
      <c r="B1234" s="151"/>
      <c r="C1234" s="151"/>
      <c r="D1234" s="151"/>
      <c r="E1234" s="151"/>
      <c r="F1234" s="151"/>
      <c r="G1234" s="151"/>
      <c r="H1234" s="151"/>
      <c r="I1234" s="151"/>
      <c r="J1234" s="151"/>
      <c r="K1234" s="151"/>
      <c r="L1234" s="151"/>
      <c r="M1234" s="151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  <c r="X1234" s="151"/>
      <c r="Y1234" s="151"/>
      <c r="Z1234" s="151"/>
      <c r="AA1234" s="151"/>
      <c r="AB1234" s="151"/>
      <c r="AC1234" s="151"/>
      <c r="AD1234" s="151"/>
      <c r="AE1234" s="151"/>
      <c r="AF1234" s="151"/>
      <c r="AG1234" s="151"/>
      <c r="AH1234" s="151"/>
      <c r="AI1234" s="151"/>
      <c r="AJ1234" s="151"/>
      <c r="AK1234" s="151"/>
      <c r="AL1234" s="151"/>
      <c r="AM1234" s="151"/>
      <c r="AN1234" s="151"/>
      <c r="AO1234" s="151"/>
    </row>
    <row r="1235" spans="1:41" x14ac:dyDescent="0.2">
      <c r="A1235" s="83">
        <v>38314</v>
      </c>
      <c r="B1235" s="151">
        <v>13</v>
      </c>
      <c r="C1235" s="151">
        <v>124</v>
      </c>
      <c r="D1235" s="151">
        <v>1825</v>
      </c>
      <c r="E1235" s="151">
        <v>227715</v>
      </c>
      <c r="F1235" s="151">
        <v>58</v>
      </c>
      <c r="G1235" s="151">
        <v>147</v>
      </c>
      <c r="H1235" s="151">
        <v>2038</v>
      </c>
      <c r="I1235" s="151">
        <v>302497</v>
      </c>
      <c r="J1235" s="151">
        <v>42</v>
      </c>
      <c r="K1235" s="151">
        <v>163</v>
      </c>
      <c r="L1235" s="151">
        <v>2030</v>
      </c>
      <c r="M1235" s="151">
        <v>325274</v>
      </c>
      <c r="N1235" s="151">
        <v>56</v>
      </c>
      <c r="O1235" s="151">
        <v>188</v>
      </c>
      <c r="P1235" s="151">
        <v>1925</v>
      </c>
      <c r="Q1235" s="151">
        <v>382409</v>
      </c>
      <c r="R1235" s="151">
        <v>30</v>
      </c>
      <c r="S1235" s="151">
        <v>229</v>
      </c>
      <c r="T1235" s="151">
        <v>1850</v>
      </c>
      <c r="U1235" s="151">
        <v>423033</v>
      </c>
      <c r="V1235" s="151">
        <v>4</v>
      </c>
      <c r="W1235" s="151">
        <v>258</v>
      </c>
      <c r="X1235" s="151">
        <v>1850</v>
      </c>
      <c r="Y1235" s="151">
        <v>476375</v>
      </c>
      <c r="Z1235" s="151">
        <v>25</v>
      </c>
      <c r="AA1235" s="151">
        <v>307</v>
      </c>
      <c r="AB1235" s="151">
        <v>1900</v>
      </c>
      <c r="AC1235" s="151">
        <v>601088</v>
      </c>
      <c r="AD1235" s="151"/>
      <c r="AE1235" s="151"/>
      <c r="AF1235" s="151"/>
      <c r="AG1235" s="151"/>
      <c r="AH1235" s="151"/>
      <c r="AI1235" s="151"/>
      <c r="AJ1235" s="151"/>
      <c r="AK1235" s="151"/>
      <c r="AL1235" s="151"/>
      <c r="AM1235" s="151"/>
      <c r="AN1235" s="151"/>
      <c r="AO1235" s="151"/>
    </row>
    <row r="1236" spans="1:41" x14ac:dyDescent="0.2">
      <c r="A1236" s="156">
        <v>38316</v>
      </c>
      <c r="B1236" s="154"/>
      <c r="C1236" s="154"/>
      <c r="D1236" s="154"/>
      <c r="E1236" s="154"/>
      <c r="F1236" s="163">
        <v>2</v>
      </c>
      <c r="G1236" s="163">
        <v>133</v>
      </c>
      <c r="H1236" s="165">
        <v>2050</v>
      </c>
      <c r="I1236" s="165">
        <v>272650</v>
      </c>
      <c r="J1236" s="163">
        <v>60</v>
      </c>
      <c r="K1236" s="163">
        <v>161</v>
      </c>
      <c r="L1236" s="164">
        <v>1910</v>
      </c>
      <c r="M1236" s="164">
        <v>310485</v>
      </c>
      <c r="N1236" s="163">
        <v>85</v>
      </c>
      <c r="O1236" s="163">
        <v>204</v>
      </c>
      <c r="P1236" s="164">
        <v>1933</v>
      </c>
      <c r="Q1236" s="164">
        <v>403015</v>
      </c>
      <c r="R1236" s="163">
        <v>81</v>
      </c>
      <c r="S1236" s="163">
        <v>232</v>
      </c>
      <c r="T1236" s="165">
        <v>1933</v>
      </c>
      <c r="U1236" s="165">
        <v>457341</v>
      </c>
      <c r="V1236" s="163">
        <v>76</v>
      </c>
      <c r="W1236" s="163">
        <v>272</v>
      </c>
      <c r="X1236" s="165">
        <v>1971</v>
      </c>
      <c r="Y1236" s="165">
        <v>550249</v>
      </c>
      <c r="Z1236" s="163">
        <v>17</v>
      </c>
      <c r="AA1236" s="163">
        <v>284</v>
      </c>
      <c r="AB1236" s="165">
        <v>1983</v>
      </c>
      <c r="AC1236" s="165">
        <v>560429</v>
      </c>
      <c r="AD1236" s="163">
        <v>69</v>
      </c>
      <c r="AE1236" s="163">
        <v>332</v>
      </c>
      <c r="AF1236" s="165">
        <v>1900</v>
      </c>
      <c r="AG1236" s="165">
        <v>630167</v>
      </c>
      <c r="AH1236" s="163">
        <v>2</v>
      </c>
      <c r="AI1236" s="163">
        <v>360</v>
      </c>
      <c r="AJ1236" s="165">
        <v>1850</v>
      </c>
      <c r="AK1236" s="165">
        <v>666000</v>
      </c>
      <c r="AL1236" s="165"/>
      <c r="AM1236" s="165"/>
      <c r="AN1236" s="165"/>
      <c r="AO1236" s="165"/>
    </row>
    <row r="1237" spans="1:41" x14ac:dyDescent="0.2">
      <c r="A1237" s="83">
        <v>38317</v>
      </c>
      <c r="B1237" s="151">
        <v>17</v>
      </c>
      <c r="C1237" s="151">
        <v>120</v>
      </c>
      <c r="D1237" s="151">
        <v>2100</v>
      </c>
      <c r="E1237" s="151">
        <v>251259</v>
      </c>
      <c r="F1237" s="151">
        <v>34</v>
      </c>
      <c r="G1237" s="151">
        <v>132</v>
      </c>
      <c r="H1237" s="151">
        <v>1992</v>
      </c>
      <c r="I1237" s="151">
        <v>263553</v>
      </c>
      <c r="J1237" s="151">
        <v>66</v>
      </c>
      <c r="K1237" s="151">
        <v>163</v>
      </c>
      <c r="L1237" s="151">
        <v>1922</v>
      </c>
      <c r="M1237" s="151">
        <v>316398</v>
      </c>
      <c r="N1237" s="151">
        <v>15</v>
      </c>
      <c r="O1237" s="151">
        <v>187</v>
      </c>
      <c r="P1237" s="151">
        <v>1900</v>
      </c>
      <c r="Q1237" s="151">
        <v>354920</v>
      </c>
      <c r="R1237" s="151">
        <v>6</v>
      </c>
      <c r="S1237" s="151">
        <v>246</v>
      </c>
      <c r="T1237" s="151">
        <v>1900</v>
      </c>
      <c r="U1237" s="151">
        <v>466767</v>
      </c>
      <c r="V1237" s="151">
        <v>25</v>
      </c>
      <c r="W1237" s="151">
        <v>257</v>
      </c>
      <c r="X1237" s="151">
        <v>1870</v>
      </c>
      <c r="Y1237" s="151">
        <v>485935</v>
      </c>
      <c r="Z1237" s="151">
        <v>41</v>
      </c>
      <c r="AA1237" s="151">
        <v>286</v>
      </c>
      <c r="AB1237" s="151">
        <v>1820</v>
      </c>
      <c r="AC1237" s="151">
        <v>522361</v>
      </c>
      <c r="AD1237" s="151"/>
      <c r="AE1237" s="151"/>
      <c r="AF1237" s="151"/>
      <c r="AG1237" s="151"/>
      <c r="AH1237" s="151"/>
      <c r="AI1237" s="151"/>
      <c r="AJ1237" s="151"/>
      <c r="AK1237" s="151"/>
      <c r="AL1237" s="151"/>
      <c r="AM1237" s="151"/>
      <c r="AN1237" s="151"/>
      <c r="AO1237" s="151"/>
    </row>
    <row r="1238" spans="1:41" ht="15.75" x14ac:dyDescent="0.25">
      <c r="A1238" s="83">
        <v>38321</v>
      </c>
      <c r="B1238" s="151">
        <v>10</v>
      </c>
      <c r="C1238" s="151">
        <v>116</v>
      </c>
      <c r="D1238" s="151">
        <v>1850</v>
      </c>
      <c r="E1238" s="151">
        <v>214600</v>
      </c>
      <c r="F1238" s="151">
        <v>16</v>
      </c>
      <c r="G1238" s="151">
        <v>146</v>
      </c>
      <c r="H1238" s="151">
        <v>1850</v>
      </c>
      <c r="I1238" s="151">
        <v>270100</v>
      </c>
      <c r="J1238" s="151">
        <v>67</v>
      </c>
      <c r="K1238" s="151">
        <v>170</v>
      </c>
      <c r="L1238" s="151">
        <v>1975</v>
      </c>
      <c r="M1238" s="151">
        <v>343303</v>
      </c>
      <c r="N1238" s="151">
        <v>66</v>
      </c>
      <c r="O1238" s="151">
        <v>187</v>
      </c>
      <c r="P1238" s="151">
        <v>1990</v>
      </c>
      <c r="Q1238" s="151">
        <v>378959</v>
      </c>
      <c r="R1238" s="151">
        <v>35</v>
      </c>
      <c r="S1238" s="151">
        <v>235</v>
      </c>
      <c r="T1238" s="151">
        <v>1938</v>
      </c>
      <c r="U1238" s="151">
        <v>456737</v>
      </c>
      <c r="V1238" s="151">
        <v>43</v>
      </c>
      <c r="W1238" s="151">
        <v>270</v>
      </c>
      <c r="X1238" s="151">
        <v>1883</v>
      </c>
      <c r="Y1238" s="151">
        <v>506798</v>
      </c>
      <c r="Z1238" s="151">
        <v>38</v>
      </c>
      <c r="AA1238" s="151">
        <v>298</v>
      </c>
      <c r="AB1238" s="151">
        <v>1962</v>
      </c>
      <c r="AC1238" s="151">
        <v>594889</v>
      </c>
      <c r="AD1238" s="151">
        <v>41</v>
      </c>
      <c r="AE1238" s="151">
        <v>337</v>
      </c>
      <c r="AF1238" s="151">
        <v>1850</v>
      </c>
      <c r="AG1238" s="151">
        <v>610320</v>
      </c>
      <c r="AH1238" s="151">
        <v>5</v>
      </c>
      <c r="AI1238" s="151">
        <v>364</v>
      </c>
      <c r="AJ1238" s="151">
        <v>2000</v>
      </c>
      <c r="AK1238" s="151">
        <v>728000</v>
      </c>
      <c r="AL1238" s="6">
        <v>2</v>
      </c>
      <c r="AM1238" s="6">
        <v>423</v>
      </c>
      <c r="AN1238" s="6">
        <v>2050</v>
      </c>
      <c r="AO1238" s="6">
        <v>869200</v>
      </c>
    </row>
    <row r="1239" spans="1:41" x14ac:dyDescent="0.2">
      <c r="A1239" s="83"/>
      <c r="B1239" s="151"/>
      <c r="C1239" s="151"/>
      <c r="D1239" s="151"/>
      <c r="E1239" s="151"/>
      <c r="F1239" s="151"/>
      <c r="G1239" s="151"/>
      <c r="H1239" s="151"/>
      <c r="I1239" s="151"/>
      <c r="J1239" s="151"/>
      <c r="K1239" s="151"/>
      <c r="L1239" s="151"/>
      <c r="M1239" s="151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  <c r="X1239" s="151"/>
      <c r="Y1239" s="151"/>
      <c r="Z1239" s="151"/>
      <c r="AA1239" s="151"/>
      <c r="AB1239" s="151"/>
      <c r="AC1239" s="151"/>
      <c r="AD1239" s="151"/>
      <c r="AE1239" s="151"/>
      <c r="AF1239" s="151"/>
      <c r="AG1239" s="151"/>
      <c r="AH1239" s="151"/>
      <c r="AI1239" s="151"/>
      <c r="AJ1239" s="151"/>
      <c r="AK1239" s="151"/>
      <c r="AL1239" s="151"/>
      <c r="AM1239" s="151"/>
      <c r="AN1239" s="151"/>
      <c r="AO1239" s="151"/>
    </row>
    <row r="1240" spans="1:41" x14ac:dyDescent="0.2">
      <c r="A1240" s="156">
        <v>38323</v>
      </c>
      <c r="B1240" s="154"/>
      <c r="C1240" s="154"/>
      <c r="D1240" s="154"/>
      <c r="E1240" s="154"/>
      <c r="F1240" s="154"/>
      <c r="G1240" s="154"/>
      <c r="H1240" s="154"/>
      <c r="I1240" s="154"/>
      <c r="J1240" s="163">
        <v>26</v>
      </c>
      <c r="K1240" s="163">
        <v>165</v>
      </c>
      <c r="L1240" s="165">
        <v>1900</v>
      </c>
      <c r="M1240" s="165">
        <v>312915</v>
      </c>
      <c r="N1240" s="163">
        <v>76</v>
      </c>
      <c r="O1240" s="163">
        <v>194</v>
      </c>
      <c r="P1240" s="164">
        <v>1907</v>
      </c>
      <c r="Q1240" s="164">
        <v>375064</v>
      </c>
      <c r="R1240" s="163">
        <v>16</v>
      </c>
      <c r="S1240" s="163">
        <v>241</v>
      </c>
      <c r="T1240" s="164">
        <v>1950</v>
      </c>
      <c r="U1240" s="164">
        <v>469219</v>
      </c>
      <c r="V1240" s="163">
        <v>76</v>
      </c>
      <c r="W1240" s="163">
        <v>264</v>
      </c>
      <c r="X1240" s="165">
        <v>1938</v>
      </c>
      <c r="Y1240" s="165">
        <v>516058</v>
      </c>
      <c r="Z1240" s="163">
        <v>65</v>
      </c>
      <c r="AA1240" s="163">
        <v>286</v>
      </c>
      <c r="AB1240" s="165">
        <v>1930</v>
      </c>
      <c r="AC1240" s="165">
        <v>558540</v>
      </c>
      <c r="AD1240" s="163">
        <v>60</v>
      </c>
      <c r="AE1240" s="163">
        <v>332</v>
      </c>
      <c r="AF1240" s="165">
        <v>1935</v>
      </c>
      <c r="AG1240" s="165">
        <v>646136</v>
      </c>
      <c r="AH1240" s="163">
        <v>3</v>
      </c>
      <c r="AI1240" s="163">
        <v>374</v>
      </c>
      <c r="AJ1240" s="165">
        <v>1800</v>
      </c>
      <c r="AK1240" s="165">
        <v>673200</v>
      </c>
      <c r="AL1240" s="165"/>
      <c r="AM1240" s="165"/>
      <c r="AN1240" s="165"/>
      <c r="AO1240" s="165"/>
    </row>
    <row r="1241" spans="1:41" x14ac:dyDescent="0.2">
      <c r="A1241" s="83">
        <v>38324</v>
      </c>
      <c r="B1241" s="151">
        <v>18</v>
      </c>
      <c r="C1241" s="151">
        <v>120</v>
      </c>
      <c r="D1241" s="151">
        <v>1900</v>
      </c>
      <c r="E1241" s="151">
        <v>228350</v>
      </c>
      <c r="F1241" s="151">
        <v>21</v>
      </c>
      <c r="G1241" s="151">
        <v>145</v>
      </c>
      <c r="H1241" s="151">
        <v>1900</v>
      </c>
      <c r="I1241" s="151">
        <v>264867</v>
      </c>
      <c r="J1241" s="151">
        <v>14</v>
      </c>
      <c r="K1241" s="151">
        <v>175</v>
      </c>
      <c r="L1241" s="151">
        <v>1925</v>
      </c>
      <c r="M1241" s="151">
        <v>333657</v>
      </c>
      <c r="N1241" s="151">
        <v>81</v>
      </c>
      <c r="O1241" s="151">
        <v>202</v>
      </c>
      <c r="P1241" s="151">
        <v>1886</v>
      </c>
      <c r="Q1241" s="151">
        <v>382530</v>
      </c>
      <c r="R1241" s="151">
        <v>6</v>
      </c>
      <c r="S1241" s="151">
        <v>237</v>
      </c>
      <c r="T1241" s="151">
        <v>2150</v>
      </c>
      <c r="U1241" s="151">
        <v>508833</v>
      </c>
      <c r="V1241" s="151">
        <v>36</v>
      </c>
      <c r="W1241" s="151">
        <v>256</v>
      </c>
      <c r="X1241" s="151">
        <v>1867</v>
      </c>
      <c r="Y1241" s="151">
        <v>477069</v>
      </c>
      <c r="Z1241" s="151">
        <v>61</v>
      </c>
      <c r="AA1241" s="151">
        <v>306</v>
      </c>
      <c r="AB1241" s="151">
        <v>1944</v>
      </c>
      <c r="AC1241" s="151">
        <v>606261</v>
      </c>
      <c r="AD1241" s="151">
        <v>10</v>
      </c>
      <c r="AE1241" s="151">
        <v>358</v>
      </c>
      <c r="AF1241" s="151">
        <v>2250</v>
      </c>
      <c r="AG1241" s="151">
        <v>804600</v>
      </c>
      <c r="AH1241" s="151"/>
      <c r="AI1241" s="151"/>
      <c r="AJ1241" s="151"/>
      <c r="AK1241" s="151"/>
      <c r="AL1241" s="151"/>
      <c r="AM1241" s="151"/>
      <c r="AN1241" s="151"/>
      <c r="AO1241" s="151"/>
    </row>
    <row r="1242" spans="1:41" x14ac:dyDescent="0.2">
      <c r="A1242" s="83">
        <v>38328</v>
      </c>
      <c r="B1242" s="151">
        <v>3</v>
      </c>
      <c r="C1242" s="151">
        <v>111</v>
      </c>
      <c r="D1242" s="151">
        <v>1800</v>
      </c>
      <c r="E1242" s="151">
        <v>200400</v>
      </c>
      <c r="F1242" s="151"/>
      <c r="G1242" s="151"/>
      <c r="H1242" s="151"/>
      <c r="I1242" s="151"/>
      <c r="J1242" s="151">
        <v>47</v>
      </c>
      <c r="K1242" s="151">
        <v>167</v>
      </c>
      <c r="L1242" s="151">
        <v>1875</v>
      </c>
      <c r="M1242" s="151">
        <v>310323</v>
      </c>
      <c r="N1242" s="151">
        <v>47</v>
      </c>
      <c r="O1242" s="151">
        <v>202</v>
      </c>
      <c r="P1242" s="151">
        <v>1825</v>
      </c>
      <c r="Q1242" s="151">
        <v>373489</v>
      </c>
      <c r="R1242" s="151">
        <v>27</v>
      </c>
      <c r="S1242" s="151">
        <v>233</v>
      </c>
      <c r="T1242" s="151">
        <v>1900</v>
      </c>
      <c r="U1242" s="151">
        <v>442359</v>
      </c>
      <c r="V1242" s="151">
        <v>59</v>
      </c>
      <c r="W1242" s="151">
        <v>267</v>
      </c>
      <c r="X1242" s="151">
        <v>1880</v>
      </c>
      <c r="Y1242" s="151">
        <v>502281</v>
      </c>
      <c r="Z1242" s="151">
        <v>36</v>
      </c>
      <c r="AA1242" s="151">
        <v>295</v>
      </c>
      <c r="AB1242" s="151">
        <v>1875</v>
      </c>
      <c r="AC1242" s="151">
        <v>533617</v>
      </c>
      <c r="AD1242" s="151">
        <v>1</v>
      </c>
      <c r="AE1242" s="151">
        <v>336</v>
      </c>
      <c r="AF1242" s="151">
        <v>1850</v>
      </c>
      <c r="AG1242" s="151">
        <v>621600</v>
      </c>
      <c r="AH1242" s="151">
        <v>18</v>
      </c>
      <c r="AI1242" s="151">
        <v>370</v>
      </c>
      <c r="AJ1242" s="151">
        <v>1880</v>
      </c>
      <c r="AK1242" s="151">
        <v>696018</v>
      </c>
      <c r="AL1242" s="151"/>
      <c r="AM1242" s="151"/>
      <c r="AN1242" s="151"/>
      <c r="AO1242" s="151"/>
    </row>
    <row r="1243" spans="1:41" x14ac:dyDescent="0.2">
      <c r="A1243" s="156">
        <v>38330</v>
      </c>
      <c r="B1243" s="154"/>
      <c r="C1243" s="154"/>
      <c r="D1243" s="154"/>
      <c r="E1243" s="154"/>
      <c r="F1243" s="163">
        <v>13</v>
      </c>
      <c r="G1243" s="163">
        <v>140</v>
      </c>
      <c r="H1243" s="165">
        <v>2050</v>
      </c>
      <c r="I1243" s="165">
        <v>286685</v>
      </c>
      <c r="J1243" s="163">
        <v>42</v>
      </c>
      <c r="K1243" s="163">
        <v>163</v>
      </c>
      <c r="L1243" s="164">
        <v>1900</v>
      </c>
      <c r="M1243" s="164">
        <v>314045</v>
      </c>
      <c r="N1243" s="163">
        <v>34</v>
      </c>
      <c r="O1243" s="163">
        <v>169</v>
      </c>
      <c r="P1243" s="164">
        <v>1880</v>
      </c>
      <c r="Q1243" s="164">
        <v>375026</v>
      </c>
      <c r="R1243" s="163">
        <v>45</v>
      </c>
      <c r="S1243" s="163">
        <v>235</v>
      </c>
      <c r="T1243" s="165">
        <v>1817</v>
      </c>
      <c r="U1243" s="165">
        <v>440062</v>
      </c>
      <c r="V1243" s="168"/>
      <c r="W1243" s="168"/>
      <c r="X1243" s="165"/>
      <c r="Y1243" s="165"/>
      <c r="Z1243" s="163">
        <v>6</v>
      </c>
      <c r="AA1243" s="163">
        <v>283</v>
      </c>
      <c r="AB1243" s="165">
        <v>1945</v>
      </c>
      <c r="AC1243" s="165">
        <v>530940</v>
      </c>
      <c r="AD1243" s="163">
        <v>1</v>
      </c>
      <c r="AE1243" s="163">
        <v>344</v>
      </c>
      <c r="AF1243" s="165">
        <v>1860</v>
      </c>
      <c r="AG1243" s="165">
        <v>639840</v>
      </c>
      <c r="AH1243" s="163">
        <v>3</v>
      </c>
      <c r="AI1243" s="163">
        <v>479</v>
      </c>
      <c r="AJ1243" s="165">
        <v>2060</v>
      </c>
      <c r="AK1243" s="165">
        <v>949160</v>
      </c>
      <c r="AL1243" s="165"/>
      <c r="AM1243" s="165"/>
      <c r="AN1243" s="165"/>
      <c r="AO1243" s="165"/>
    </row>
    <row r="1244" spans="1:41" x14ac:dyDescent="0.2">
      <c r="A1244" s="83">
        <v>38331</v>
      </c>
      <c r="B1244" s="151">
        <v>1</v>
      </c>
      <c r="C1244" s="151">
        <v>66</v>
      </c>
      <c r="D1244" s="151">
        <v>1000</v>
      </c>
      <c r="E1244" s="151">
        <v>66000</v>
      </c>
      <c r="F1244" s="151">
        <v>7</v>
      </c>
      <c r="G1244" s="151">
        <v>143</v>
      </c>
      <c r="H1244" s="151">
        <v>2025</v>
      </c>
      <c r="I1244" s="151">
        <v>288886</v>
      </c>
      <c r="J1244" s="151">
        <v>6</v>
      </c>
      <c r="K1244" s="151">
        <v>167</v>
      </c>
      <c r="L1244" s="151">
        <v>1825</v>
      </c>
      <c r="M1244" s="151">
        <v>303250</v>
      </c>
      <c r="N1244" s="151">
        <v>33</v>
      </c>
      <c r="O1244" s="151">
        <v>202</v>
      </c>
      <c r="P1244" s="151">
        <v>1883</v>
      </c>
      <c r="Q1244" s="151">
        <v>377591</v>
      </c>
      <c r="R1244" s="151"/>
      <c r="S1244" s="151"/>
      <c r="T1244" s="151"/>
      <c r="U1244" s="151"/>
      <c r="V1244" s="151">
        <v>35</v>
      </c>
      <c r="W1244" s="151">
        <v>270</v>
      </c>
      <c r="X1244" s="151">
        <v>1925</v>
      </c>
      <c r="Y1244" s="151">
        <v>517109</v>
      </c>
      <c r="Z1244" s="151">
        <v>30</v>
      </c>
      <c r="AA1244" s="151">
        <v>286</v>
      </c>
      <c r="AB1244" s="151">
        <v>1917</v>
      </c>
      <c r="AC1244" s="151">
        <v>551397</v>
      </c>
      <c r="AD1244" s="151">
        <v>7</v>
      </c>
      <c r="AE1244" s="151">
        <v>321</v>
      </c>
      <c r="AF1244" s="151">
        <v>1800</v>
      </c>
      <c r="AG1244" s="151">
        <v>577543</v>
      </c>
      <c r="AH1244" s="151"/>
      <c r="AI1244" s="151"/>
      <c r="AJ1244" s="151"/>
      <c r="AK1244" s="151"/>
      <c r="AL1244" s="151"/>
      <c r="AM1244" s="151"/>
      <c r="AN1244" s="151"/>
      <c r="AO1244" s="151"/>
    </row>
    <row r="1245" spans="1:41" x14ac:dyDescent="0.2">
      <c r="A1245" s="83">
        <v>38335</v>
      </c>
      <c r="B1245" s="151"/>
      <c r="C1245" s="151"/>
      <c r="D1245" s="151"/>
      <c r="E1245" s="151"/>
      <c r="F1245" s="151">
        <v>8</v>
      </c>
      <c r="G1245" s="151">
        <v>139</v>
      </c>
      <c r="H1245" s="151">
        <v>1850</v>
      </c>
      <c r="I1245" s="151">
        <v>257612</v>
      </c>
      <c r="J1245" s="151"/>
      <c r="K1245" s="151"/>
      <c r="L1245" s="151"/>
      <c r="M1245" s="151"/>
      <c r="N1245" s="151">
        <v>5</v>
      </c>
      <c r="O1245" s="151">
        <v>168</v>
      </c>
      <c r="P1245" s="151">
        <v>1850</v>
      </c>
      <c r="Q1245" s="151">
        <v>344100</v>
      </c>
      <c r="R1245" s="151">
        <v>17</v>
      </c>
      <c r="S1245" s="151">
        <v>248</v>
      </c>
      <c r="T1245" s="151">
        <v>1950</v>
      </c>
      <c r="U1245" s="151">
        <v>483600</v>
      </c>
      <c r="V1245" s="151">
        <v>28</v>
      </c>
      <c r="W1245" s="151">
        <v>270</v>
      </c>
      <c r="X1245" s="151">
        <v>1865</v>
      </c>
      <c r="Y1245" s="151">
        <v>505854</v>
      </c>
      <c r="Z1245" s="151">
        <v>16</v>
      </c>
      <c r="AA1245" s="151">
        <v>311</v>
      </c>
      <c r="AB1245" s="151">
        <v>2000</v>
      </c>
      <c r="AC1245" s="151">
        <v>621250</v>
      </c>
      <c r="AD1245" s="151">
        <v>33</v>
      </c>
      <c r="AE1245" s="151">
        <v>330</v>
      </c>
      <c r="AF1245" s="151">
        <v>1853</v>
      </c>
      <c r="AG1245" s="151">
        <v>616892</v>
      </c>
      <c r="AH1245" s="151"/>
      <c r="AI1245" s="151"/>
      <c r="AJ1245" s="151"/>
      <c r="AK1245" s="151"/>
      <c r="AL1245" s="151"/>
      <c r="AM1245" s="151"/>
      <c r="AN1245" s="151"/>
      <c r="AO1245" s="151"/>
    </row>
    <row r="1246" spans="1:41" ht="15" x14ac:dyDescent="0.3">
      <c r="A1246" s="156">
        <v>38337</v>
      </c>
      <c r="B1246" s="169">
        <v>6</v>
      </c>
      <c r="C1246" s="170">
        <v>125</v>
      </c>
      <c r="D1246" s="171">
        <v>2050</v>
      </c>
      <c r="E1246" s="171">
        <v>256250</v>
      </c>
      <c r="F1246" s="169">
        <v>1</v>
      </c>
      <c r="G1246" s="170">
        <v>149</v>
      </c>
      <c r="H1246" s="172">
        <v>1800</v>
      </c>
      <c r="I1246" s="171">
        <v>268560</v>
      </c>
      <c r="J1246" s="169">
        <v>21</v>
      </c>
      <c r="K1246" s="169">
        <v>176</v>
      </c>
      <c r="L1246" s="173">
        <v>2150</v>
      </c>
      <c r="M1246" s="173">
        <v>378195</v>
      </c>
      <c r="N1246" s="169">
        <v>56</v>
      </c>
      <c r="O1246" s="169">
        <v>215</v>
      </c>
      <c r="P1246" s="173">
        <v>1983</v>
      </c>
      <c r="Q1246" s="173">
        <v>418600</v>
      </c>
      <c r="R1246" s="169">
        <v>56</v>
      </c>
      <c r="S1246" s="169">
        <v>239</v>
      </c>
      <c r="T1246" s="174">
        <v>1883</v>
      </c>
      <c r="U1246" s="174">
        <v>450855</v>
      </c>
      <c r="V1246" s="169">
        <v>55</v>
      </c>
      <c r="W1246" s="169">
        <v>264</v>
      </c>
      <c r="X1246" s="174">
        <v>1900</v>
      </c>
      <c r="Y1246" s="173">
        <v>499623</v>
      </c>
      <c r="Z1246" s="169">
        <v>4</v>
      </c>
      <c r="AA1246" s="169">
        <v>300</v>
      </c>
      <c r="AB1246" s="174">
        <v>1950</v>
      </c>
      <c r="AC1246" s="174">
        <v>586900</v>
      </c>
      <c r="AD1246" s="169">
        <v>18</v>
      </c>
      <c r="AE1246" s="169">
        <v>322</v>
      </c>
      <c r="AF1246" s="174">
        <v>1870</v>
      </c>
      <c r="AG1246" s="174">
        <v>616092</v>
      </c>
      <c r="AH1246" s="163"/>
      <c r="AI1246" s="163"/>
      <c r="AJ1246" s="175"/>
      <c r="AK1246" s="175"/>
      <c r="AL1246" s="175"/>
      <c r="AM1246" s="175"/>
      <c r="AN1246" s="175"/>
      <c r="AO1246" s="175"/>
    </row>
    <row r="1247" spans="1:41" x14ac:dyDescent="0.2">
      <c r="A1247" s="83">
        <v>38338</v>
      </c>
      <c r="B1247" s="151">
        <v>13</v>
      </c>
      <c r="C1247" s="151">
        <v>105</v>
      </c>
      <c r="D1247" s="151">
        <v>1750</v>
      </c>
      <c r="E1247" s="151">
        <v>183123</v>
      </c>
      <c r="F1247" s="151">
        <v>6</v>
      </c>
      <c r="G1247" s="151">
        <v>141</v>
      </c>
      <c r="H1247" s="151">
        <v>1900</v>
      </c>
      <c r="I1247" s="151">
        <v>268533</v>
      </c>
      <c r="J1247" s="151">
        <v>27</v>
      </c>
      <c r="K1247" s="151">
        <v>164</v>
      </c>
      <c r="L1247" s="151">
        <v>1950</v>
      </c>
      <c r="M1247" s="151">
        <v>35324</v>
      </c>
      <c r="N1247" s="151">
        <v>5</v>
      </c>
      <c r="O1247" s="151">
        <v>194</v>
      </c>
      <c r="P1247" s="151">
        <v>1850</v>
      </c>
      <c r="Q1247" s="151">
        <v>358170</v>
      </c>
      <c r="R1247" s="151"/>
      <c r="S1247" s="151"/>
      <c r="T1247" s="151"/>
      <c r="U1247" s="151"/>
      <c r="V1247" s="151">
        <v>4</v>
      </c>
      <c r="W1247" s="151">
        <v>258</v>
      </c>
      <c r="X1247" s="151">
        <v>1950</v>
      </c>
      <c r="Y1247" s="151">
        <v>504075</v>
      </c>
      <c r="Z1247" s="151">
        <v>13</v>
      </c>
      <c r="AA1247" s="151">
        <v>301</v>
      </c>
      <c r="AB1247" s="151">
        <v>1975</v>
      </c>
      <c r="AC1247" s="151">
        <v>604677</v>
      </c>
      <c r="AD1247" s="151"/>
      <c r="AE1247" s="151"/>
      <c r="AF1247" s="151"/>
      <c r="AG1247" s="151"/>
      <c r="AH1247" s="151"/>
      <c r="AI1247" s="151"/>
      <c r="AJ1247" s="151"/>
      <c r="AK1247" s="151"/>
      <c r="AL1247" s="151"/>
      <c r="AM1247" s="151"/>
      <c r="AN1247" s="151"/>
      <c r="AO1247" s="151"/>
    </row>
    <row r="1248" spans="1:41" x14ac:dyDescent="0.2">
      <c r="A1248" s="83">
        <v>38342</v>
      </c>
      <c r="B1248" s="151"/>
      <c r="C1248" s="151"/>
      <c r="D1248" s="151"/>
      <c r="E1248" s="151"/>
      <c r="F1248" s="151"/>
      <c r="G1248" s="151"/>
      <c r="H1248" s="151"/>
      <c r="I1248" s="151"/>
      <c r="J1248" s="151"/>
      <c r="K1248" s="151"/>
      <c r="L1248" s="151"/>
      <c r="M1248" s="151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  <c r="X1248" s="151"/>
      <c r="Y1248" s="151"/>
      <c r="Z1248" s="151"/>
      <c r="AA1248" s="151"/>
      <c r="AB1248" s="151"/>
      <c r="AC1248" s="151"/>
      <c r="AD1248" s="151"/>
      <c r="AE1248" s="151"/>
      <c r="AF1248" s="151"/>
      <c r="AG1248" s="151"/>
      <c r="AH1248" s="151"/>
      <c r="AI1248" s="151"/>
      <c r="AJ1248" s="151"/>
      <c r="AK1248" s="151"/>
      <c r="AL1248" s="151"/>
      <c r="AM1248" s="151"/>
      <c r="AN1248" s="151"/>
      <c r="AO1248" s="151"/>
    </row>
    <row r="1249" spans="1:41" ht="15" x14ac:dyDescent="0.3">
      <c r="A1249" s="83">
        <v>38344</v>
      </c>
      <c r="B1249" s="154"/>
      <c r="C1249" s="154"/>
      <c r="D1249" s="154"/>
      <c r="E1249" s="154"/>
      <c r="F1249" s="154"/>
      <c r="G1249" s="154"/>
      <c r="H1249" s="154"/>
      <c r="I1249" s="154"/>
      <c r="J1249" s="170">
        <v>7</v>
      </c>
      <c r="K1249" s="170">
        <v>175</v>
      </c>
      <c r="L1249" s="172">
        <v>1850</v>
      </c>
      <c r="M1249" s="172">
        <v>330829</v>
      </c>
      <c r="N1249" s="170">
        <v>27</v>
      </c>
      <c r="O1249" s="170">
        <v>215</v>
      </c>
      <c r="P1249" s="172">
        <v>2275</v>
      </c>
      <c r="Q1249" s="172">
        <v>486567</v>
      </c>
      <c r="R1249" s="163"/>
      <c r="S1249" s="163"/>
      <c r="T1249" s="175"/>
      <c r="U1249" s="175"/>
      <c r="V1249" s="170">
        <v>10</v>
      </c>
      <c r="W1249" s="170">
        <v>258</v>
      </c>
      <c r="X1249" s="171">
        <v>2050</v>
      </c>
      <c r="Y1249" s="172">
        <v>529310</v>
      </c>
      <c r="Z1249" s="170">
        <v>8</v>
      </c>
      <c r="AA1249" s="170">
        <v>305</v>
      </c>
      <c r="AB1249" s="171">
        <v>1925</v>
      </c>
      <c r="AC1249" s="171">
        <v>584450</v>
      </c>
      <c r="AD1249" s="170">
        <v>19</v>
      </c>
      <c r="AE1249" s="170">
        <v>343</v>
      </c>
      <c r="AF1249" s="171">
        <v>2150</v>
      </c>
      <c r="AG1249" s="171">
        <v>738242</v>
      </c>
      <c r="AH1249" s="170">
        <v>21</v>
      </c>
      <c r="AI1249" s="170">
        <v>365</v>
      </c>
      <c r="AJ1249" s="171">
        <v>1980</v>
      </c>
      <c r="AK1249" s="171">
        <v>914550</v>
      </c>
      <c r="AL1249" s="171"/>
      <c r="AM1249" s="171"/>
      <c r="AN1249" s="171"/>
      <c r="AO1249" s="171"/>
    </row>
    <row r="1250" spans="1:41" x14ac:dyDescent="0.2">
      <c r="A1250" s="83">
        <v>38345</v>
      </c>
      <c r="B1250" s="154"/>
      <c r="C1250" s="154"/>
      <c r="D1250" s="154"/>
      <c r="E1250" s="154"/>
      <c r="F1250" s="154"/>
      <c r="G1250" s="154"/>
      <c r="H1250" s="154"/>
      <c r="I1250" s="154"/>
      <c r="J1250" s="154"/>
      <c r="K1250" s="154"/>
      <c r="L1250" s="154"/>
      <c r="M1250" s="154"/>
      <c r="N1250" s="154"/>
      <c r="O1250" s="154"/>
      <c r="P1250" s="154"/>
      <c r="Q1250" s="154"/>
      <c r="R1250" s="154"/>
      <c r="S1250" s="154"/>
      <c r="T1250" s="154"/>
      <c r="U1250" s="154"/>
      <c r="V1250" s="154"/>
      <c r="W1250" s="154"/>
      <c r="X1250" s="154"/>
      <c r="Y1250" s="154"/>
      <c r="Z1250" s="154"/>
      <c r="AA1250" s="154"/>
      <c r="AB1250" s="154"/>
      <c r="AC1250" s="154"/>
      <c r="AD1250" s="154"/>
      <c r="AE1250" s="154"/>
      <c r="AF1250" s="154"/>
      <c r="AG1250" s="154"/>
      <c r="AH1250" s="154"/>
      <c r="AI1250" s="154"/>
      <c r="AJ1250" s="154"/>
      <c r="AK1250" s="154"/>
      <c r="AL1250" s="154"/>
      <c r="AM1250" s="154"/>
      <c r="AN1250" s="154"/>
      <c r="AO1250" s="154"/>
    </row>
    <row r="1251" spans="1:41" x14ac:dyDescent="0.2">
      <c r="A1251" s="83">
        <v>38349</v>
      </c>
      <c r="B1251" s="154"/>
      <c r="C1251" s="154"/>
      <c r="D1251" s="154"/>
      <c r="E1251" s="154"/>
      <c r="F1251" s="154"/>
      <c r="G1251" s="154"/>
      <c r="H1251" s="154"/>
      <c r="I1251" s="154"/>
      <c r="J1251" s="154"/>
      <c r="K1251" s="154"/>
      <c r="L1251" s="154"/>
      <c r="M1251" s="154"/>
      <c r="N1251" s="154"/>
      <c r="O1251" s="154"/>
      <c r="P1251" s="154"/>
      <c r="Q1251" s="154"/>
      <c r="R1251" s="154"/>
      <c r="S1251" s="154"/>
      <c r="T1251" s="154"/>
      <c r="U1251" s="154"/>
      <c r="V1251" s="154"/>
      <c r="W1251" s="154"/>
      <c r="X1251" s="154"/>
      <c r="Y1251" s="154"/>
      <c r="Z1251" s="154"/>
      <c r="AA1251" s="154"/>
      <c r="AB1251" s="154"/>
      <c r="AC1251" s="154"/>
      <c r="AD1251" s="154"/>
      <c r="AE1251" s="154"/>
      <c r="AF1251" s="154"/>
      <c r="AG1251" s="154"/>
      <c r="AH1251" s="154"/>
      <c r="AI1251" s="154"/>
      <c r="AJ1251" s="154"/>
      <c r="AK1251" s="154"/>
      <c r="AL1251" s="154"/>
      <c r="AM1251" s="154"/>
      <c r="AN1251" s="154"/>
      <c r="AO1251" s="154"/>
    </row>
    <row r="1252" spans="1:41" x14ac:dyDescent="0.2">
      <c r="A1252" s="83">
        <v>38351</v>
      </c>
      <c r="B1252" s="154"/>
      <c r="C1252" s="154"/>
      <c r="D1252" s="154"/>
      <c r="E1252" s="154"/>
      <c r="F1252" s="154"/>
      <c r="G1252" s="154"/>
      <c r="H1252" s="154"/>
      <c r="I1252" s="154"/>
      <c r="J1252" s="154"/>
      <c r="K1252" s="154"/>
      <c r="L1252" s="154"/>
      <c r="M1252" s="154"/>
      <c r="N1252" s="154"/>
      <c r="O1252" s="154"/>
      <c r="P1252" s="154"/>
      <c r="Q1252" s="154"/>
      <c r="R1252" s="154"/>
      <c r="S1252" s="154"/>
      <c r="T1252" s="154"/>
      <c r="U1252" s="154"/>
      <c r="V1252" s="154"/>
      <c r="W1252" s="154"/>
      <c r="X1252" s="154"/>
      <c r="Y1252" s="154"/>
      <c r="Z1252" s="154"/>
      <c r="AA1252" s="154"/>
      <c r="AB1252" s="154"/>
      <c r="AC1252" s="154"/>
      <c r="AD1252" s="154"/>
      <c r="AE1252" s="154"/>
      <c r="AF1252" s="154"/>
      <c r="AG1252" s="154"/>
      <c r="AH1252" s="154"/>
      <c r="AI1252" s="154"/>
      <c r="AJ1252" s="154"/>
      <c r="AK1252" s="154"/>
      <c r="AL1252" s="154"/>
      <c r="AM1252" s="154"/>
      <c r="AN1252" s="154"/>
      <c r="AO1252" s="154"/>
    </row>
    <row r="1253" spans="1:41" x14ac:dyDescent="0.2">
      <c r="A1253" s="83">
        <v>38352</v>
      </c>
      <c r="B1253" s="154"/>
      <c r="C1253" s="154"/>
      <c r="D1253" s="154"/>
      <c r="E1253" s="154"/>
      <c r="F1253" s="154"/>
      <c r="G1253" s="154"/>
      <c r="H1253" s="154"/>
      <c r="I1253" s="154"/>
      <c r="J1253" s="154"/>
      <c r="K1253" s="154"/>
      <c r="L1253" s="154"/>
      <c r="M1253" s="154"/>
      <c r="N1253" s="154"/>
      <c r="O1253" s="154"/>
      <c r="P1253" s="154"/>
      <c r="Q1253" s="154"/>
      <c r="R1253" s="154"/>
      <c r="S1253" s="154"/>
      <c r="T1253" s="154"/>
      <c r="U1253" s="154"/>
      <c r="V1253" s="154"/>
      <c r="W1253" s="154"/>
      <c r="X1253" s="154"/>
      <c r="Y1253" s="154"/>
      <c r="Z1253" s="154"/>
      <c r="AA1253" s="154"/>
      <c r="AB1253" s="154"/>
      <c r="AC1253" s="154"/>
      <c r="AD1253" s="154"/>
      <c r="AE1253" s="154"/>
      <c r="AF1253" s="154"/>
      <c r="AG1253" s="154"/>
      <c r="AH1253" s="154"/>
      <c r="AI1253" s="154"/>
      <c r="AJ1253" s="154"/>
      <c r="AK1253" s="154"/>
      <c r="AL1253" s="154"/>
      <c r="AM1253" s="154"/>
      <c r="AN1253" s="154"/>
      <c r="AO1253" s="154"/>
    </row>
    <row r="1254" spans="1:41" x14ac:dyDescent="0.2">
      <c r="A1254" s="83"/>
      <c r="B1254" s="154"/>
      <c r="C1254" s="154"/>
      <c r="D1254" s="154"/>
      <c r="E1254" s="154"/>
      <c r="F1254" s="154"/>
      <c r="G1254" s="154"/>
      <c r="H1254" s="154"/>
      <c r="I1254" s="154"/>
      <c r="J1254" s="154"/>
      <c r="K1254" s="154"/>
      <c r="L1254" s="154"/>
      <c r="M1254" s="154"/>
      <c r="N1254" s="154"/>
      <c r="O1254" s="154"/>
      <c r="P1254" s="154"/>
      <c r="Q1254" s="154"/>
      <c r="R1254" s="154"/>
      <c r="S1254" s="154"/>
      <c r="T1254" s="154"/>
      <c r="U1254" s="154"/>
      <c r="V1254" s="154"/>
      <c r="W1254" s="154"/>
      <c r="X1254" s="154"/>
      <c r="Y1254" s="154"/>
      <c r="Z1254" s="154"/>
      <c r="AA1254" s="154"/>
      <c r="AB1254" s="154"/>
      <c r="AC1254" s="154"/>
      <c r="AD1254" s="154"/>
      <c r="AE1254" s="154"/>
      <c r="AF1254" s="154"/>
      <c r="AG1254" s="154"/>
      <c r="AH1254" s="154"/>
      <c r="AI1254" s="154"/>
      <c r="AJ1254" s="154"/>
      <c r="AK1254" s="154"/>
      <c r="AL1254" s="154"/>
      <c r="AM1254" s="154"/>
      <c r="AN1254" s="154"/>
      <c r="AO1254" s="154"/>
    </row>
    <row r="1255" spans="1:41" x14ac:dyDescent="0.2">
      <c r="A1255" s="83">
        <v>38356</v>
      </c>
      <c r="B1255" s="151"/>
      <c r="C1255" s="151"/>
      <c r="D1255" s="151"/>
      <c r="E1255" s="151"/>
      <c r="F1255" s="151"/>
      <c r="G1255" s="151"/>
      <c r="H1255" s="151"/>
      <c r="I1255" s="151"/>
      <c r="J1255" s="151"/>
      <c r="K1255" s="151"/>
      <c r="L1255" s="151"/>
      <c r="M1255" s="151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1"/>
      <c r="Y1255" s="151"/>
      <c r="Z1255" s="151"/>
      <c r="AA1255" s="151"/>
      <c r="AB1255" s="151"/>
      <c r="AC1255" s="151"/>
      <c r="AD1255" s="151"/>
      <c r="AE1255" s="151"/>
      <c r="AF1255" s="151"/>
      <c r="AG1255" s="151"/>
      <c r="AH1255" s="151"/>
      <c r="AI1255" s="151"/>
      <c r="AJ1255" s="151"/>
      <c r="AK1255" s="151"/>
      <c r="AL1255" s="151"/>
      <c r="AM1255" s="151"/>
      <c r="AN1255" s="151"/>
      <c r="AO1255" s="151"/>
    </row>
    <row r="1256" spans="1:41" x14ac:dyDescent="0.2">
      <c r="A1256" s="156">
        <v>38358</v>
      </c>
      <c r="B1256" s="154"/>
      <c r="C1256" s="154"/>
      <c r="D1256" s="154"/>
      <c r="E1256" s="154"/>
      <c r="F1256" s="154"/>
      <c r="G1256" s="154"/>
      <c r="H1256" s="154"/>
      <c r="I1256" s="154"/>
      <c r="J1256" s="154"/>
      <c r="K1256" s="154"/>
      <c r="L1256" s="154"/>
      <c r="M1256" s="154"/>
      <c r="N1256" s="154"/>
      <c r="O1256" s="154"/>
      <c r="P1256" s="154"/>
      <c r="Q1256" s="154"/>
      <c r="R1256" s="154"/>
      <c r="S1256" s="154"/>
      <c r="T1256" s="154"/>
      <c r="U1256" s="154"/>
      <c r="V1256" s="154"/>
      <c r="W1256" s="154"/>
      <c r="X1256" s="154"/>
      <c r="Y1256" s="154"/>
      <c r="Z1256" s="154"/>
      <c r="AA1256" s="154"/>
      <c r="AB1256" s="154"/>
      <c r="AC1256" s="154"/>
      <c r="AD1256" s="154"/>
      <c r="AE1256" s="154"/>
      <c r="AF1256" s="154"/>
      <c r="AG1256" s="154"/>
      <c r="AH1256" s="154"/>
      <c r="AI1256" s="154"/>
      <c r="AJ1256" s="154"/>
      <c r="AK1256" s="154"/>
      <c r="AL1256" s="154"/>
      <c r="AM1256" s="154"/>
      <c r="AN1256" s="154"/>
      <c r="AO1256" s="154"/>
    </row>
    <row r="1257" spans="1:41" x14ac:dyDescent="0.2">
      <c r="A1257" s="156">
        <v>38359</v>
      </c>
      <c r="B1257" s="151"/>
      <c r="C1257" s="151"/>
      <c r="D1257" s="151"/>
      <c r="E1257" s="151"/>
      <c r="F1257" s="151"/>
      <c r="G1257" s="151"/>
      <c r="H1257" s="151"/>
      <c r="I1257" s="151"/>
      <c r="J1257" s="151"/>
      <c r="K1257" s="151"/>
      <c r="L1257" s="151"/>
      <c r="M1257" s="151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  <c r="X1257" s="151"/>
      <c r="Y1257" s="151"/>
      <c r="Z1257" s="151"/>
      <c r="AA1257" s="151"/>
      <c r="AB1257" s="151"/>
      <c r="AC1257" s="151"/>
      <c r="AD1257" s="151"/>
      <c r="AE1257" s="151"/>
      <c r="AF1257" s="151"/>
      <c r="AG1257" s="151"/>
      <c r="AH1257" s="151"/>
      <c r="AI1257" s="151"/>
      <c r="AJ1257" s="151"/>
      <c r="AK1257" s="151"/>
      <c r="AL1257" s="151"/>
      <c r="AM1257" s="151"/>
      <c r="AN1257" s="151"/>
      <c r="AO1257" s="151"/>
    </row>
    <row r="1258" spans="1:41" ht="15.75" x14ac:dyDescent="0.25">
      <c r="A1258" s="83">
        <v>38363</v>
      </c>
      <c r="B1258" s="151">
        <v>1</v>
      </c>
      <c r="C1258" s="151">
        <v>118</v>
      </c>
      <c r="D1258" s="151">
        <v>1900</v>
      </c>
      <c r="E1258" s="151">
        <v>224200</v>
      </c>
      <c r="F1258" s="151">
        <v>6</v>
      </c>
      <c r="G1258" s="151">
        <v>135</v>
      </c>
      <c r="H1258" s="151">
        <v>1900</v>
      </c>
      <c r="I1258" s="151">
        <v>255867</v>
      </c>
      <c r="J1258" s="151">
        <v>7</v>
      </c>
      <c r="K1258" s="151">
        <v>160</v>
      </c>
      <c r="L1258" s="151">
        <v>1950</v>
      </c>
      <c r="M1258" s="151">
        <v>312557</v>
      </c>
      <c r="N1258" s="151">
        <v>26</v>
      </c>
      <c r="O1258" s="151">
        <v>182</v>
      </c>
      <c r="P1258" s="151">
        <v>1950</v>
      </c>
      <c r="Q1258" s="151">
        <v>380723</v>
      </c>
      <c r="R1258" s="151">
        <v>35</v>
      </c>
      <c r="S1258" s="151">
        <v>229</v>
      </c>
      <c r="T1258" s="151">
        <v>1950</v>
      </c>
      <c r="U1258" s="151">
        <v>456629</v>
      </c>
      <c r="V1258" s="151">
        <v>5</v>
      </c>
      <c r="W1258" s="151">
        <v>263</v>
      </c>
      <c r="X1258" s="151">
        <v>1875</v>
      </c>
      <c r="Y1258" s="151">
        <v>496260</v>
      </c>
      <c r="Z1258" s="151">
        <v>2</v>
      </c>
      <c r="AA1258" s="151">
        <v>282</v>
      </c>
      <c r="AB1258" s="151">
        <v>1850</v>
      </c>
      <c r="AC1258" s="151">
        <v>521700</v>
      </c>
      <c r="AD1258" s="151"/>
      <c r="AE1258" s="151"/>
      <c r="AF1258" s="151"/>
      <c r="AG1258" s="151"/>
      <c r="AH1258" s="151">
        <v>13</v>
      </c>
      <c r="AI1258" s="151">
        <v>366</v>
      </c>
      <c r="AJ1258" s="151">
        <v>2150</v>
      </c>
      <c r="AK1258" s="151">
        <v>786569</v>
      </c>
      <c r="AL1258" s="6">
        <v>6</v>
      </c>
      <c r="AM1258" s="6">
        <v>420</v>
      </c>
      <c r="AN1258" s="6">
        <v>2100</v>
      </c>
      <c r="AO1258" s="6">
        <v>882000</v>
      </c>
    </row>
    <row r="1259" spans="1:41" x14ac:dyDescent="0.2">
      <c r="A1259" s="156">
        <v>38365</v>
      </c>
      <c r="B1259" s="154"/>
      <c r="C1259" s="154"/>
      <c r="D1259" s="154"/>
      <c r="E1259" s="154"/>
      <c r="F1259" s="154"/>
      <c r="G1259" s="154"/>
      <c r="H1259" s="154"/>
      <c r="I1259" s="154"/>
      <c r="J1259" s="154">
        <v>22</v>
      </c>
      <c r="K1259" s="154">
        <v>178</v>
      </c>
      <c r="L1259" s="154">
        <v>2050</v>
      </c>
      <c r="M1259" s="154">
        <v>364900</v>
      </c>
      <c r="N1259" s="154"/>
      <c r="O1259" s="154"/>
      <c r="P1259" s="154"/>
      <c r="Q1259" s="154"/>
      <c r="R1259" s="154">
        <v>18</v>
      </c>
      <c r="S1259" s="154">
        <v>235</v>
      </c>
      <c r="T1259" s="154">
        <v>1950</v>
      </c>
      <c r="U1259" s="154">
        <v>700000</v>
      </c>
      <c r="V1259" s="154">
        <v>53</v>
      </c>
      <c r="W1259" s="154">
        <v>274</v>
      </c>
      <c r="X1259" s="154">
        <v>2055</v>
      </c>
      <c r="Y1259" s="154">
        <v>583365</v>
      </c>
      <c r="Z1259" s="154">
        <v>47</v>
      </c>
      <c r="AA1259" s="154">
        <v>306</v>
      </c>
      <c r="AB1259" s="154">
        <v>1905</v>
      </c>
      <c r="AC1259" s="154">
        <v>590374</v>
      </c>
      <c r="AD1259" s="154">
        <v>15</v>
      </c>
      <c r="AE1259" s="154">
        <v>333</v>
      </c>
      <c r="AF1259" s="154">
        <v>2000</v>
      </c>
      <c r="AG1259" s="154">
        <v>665867</v>
      </c>
      <c r="AH1259" s="154">
        <v>1</v>
      </c>
      <c r="AI1259" s="154">
        <v>444</v>
      </c>
      <c r="AJ1259" s="154">
        <v>1960</v>
      </c>
      <c r="AK1259" s="154">
        <v>870240</v>
      </c>
      <c r="AL1259" s="154"/>
      <c r="AM1259" s="154"/>
      <c r="AN1259" s="154"/>
      <c r="AO1259" s="154"/>
    </row>
    <row r="1260" spans="1:41" x14ac:dyDescent="0.2">
      <c r="A1260" s="83">
        <v>38366</v>
      </c>
      <c r="B1260" s="151">
        <v>5</v>
      </c>
      <c r="C1260" s="151">
        <v>112</v>
      </c>
      <c r="D1260" s="151">
        <v>1850</v>
      </c>
      <c r="E1260" s="151">
        <v>207200</v>
      </c>
      <c r="F1260" s="151">
        <v>18</v>
      </c>
      <c r="G1260" s="151">
        <v>131</v>
      </c>
      <c r="H1260" s="151">
        <v>1925</v>
      </c>
      <c r="I1260" s="151">
        <v>258111</v>
      </c>
      <c r="J1260" s="151">
        <v>22</v>
      </c>
      <c r="K1260" s="151">
        <v>160</v>
      </c>
      <c r="L1260" s="151">
        <v>1950</v>
      </c>
      <c r="M1260" s="151">
        <v>317136</v>
      </c>
      <c r="N1260" s="151">
        <v>15</v>
      </c>
      <c r="O1260" s="151">
        <v>187</v>
      </c>
      <c r="P1260" s="151">
        <v>1900</v>
      </c>
      <c r="Q1260" s="151">
        <v>354413</v>
      </c>
      <c r="R1260" s="151">
        <v>26</v>
      </c>
      <c r="S1260" s="151">
        <v>236</v>
      </c>
      <c r="T1260" s="151">
        <v>1883</v>
      </c>
      <c r="U1260" s="151">
        <v>446250</v>
      </c>
      <c r="V1260" s="151">
        <v>60</v>
      </c>
      <c r="W1260" s="151">
        <v>270</v>
      </c>
      <c r="X1260" s="151">
        <v>1917</v>
      </c>
      <c r="Y1260" s="151">
        <v>522013</v>
      </c>
      <c r="Z1260" s="151"/>
      <c r="AA1260" s="151"/>
      <c r="AB1260" s="151"/>
      <c r="AC1260" s="151"/>
      <c r="AD1260" s="151">
        <v>21</v>
      </c>
      <c r="AE1260" s="151">
        <v>341</v>
      </c>
      <c r="AF1260" s="151">
        <v>1960</v>
      </c>
      <c r="AG1260" s="151">
        <v>678408</v>
      </c>
      <c r="AH1260" s="151"/>
      <c r="AI1260" s="151"/>
      <c r="AJ1260" s="151"/>
      <c r="AK1260" s="151"/>
      <c r="AL1260" s="151"/>
      <c r="AM1260" s="151"/>
      <c r="AN1260" s="151"/>
      <c r="AO1260" s="151"/>
    </row>
    <row r="1261" spans="1:41" x14ac:dyDescent="0.2">
      <c r="A1261" s="83">
        <v>38370</v>
      </c>
      <c r="B1261" s="151">
        <v>2</v>
      </c>
      <c r="C1261" s="151">
        <v>113</v>
      </c>
      <c r="D1261" s="151">
        <v>2100</v>
      </c>
      <c r="E1261" s="151">
        <v>237300</v>
      </c>
      <c r="F1261" s="151">
        <v>2</v>
      </c>
      <c r="G1261" s="151">
        <v>135</v>
      </c>
      <c r="H1261" s="151">
        <v>2125</v>
      </c>
      <c r="I1261" s="151">
        <v>287100</v>
      </c>
      <c r="J1261" s="151">
        <v>84</v>
      </c>
      <c r="K1261" s="151">
        <v>169</v>
      </c>
      <c r="L1261" s="151">
        <v>1962</v>
      </c>
      <c r="M1261" s="151">
        <v>329664</v>
      </c>
      <c r="N1261" s="151">
        <v>31</v>
      </c>
      <c r="O1261" s="151">
        <v>211</v>
      </c>
      <c r="P1261" s="151">
        <v>1950</v>
      </c>
      <c r="Q1261" s="151">
        <v>427090</v>
      </c>
      <c r="R1261" s="151">
        <v>52</v>
      </c>
      <c r="S1261" s="151">
        <v>235</v>
      </c>
      <c r="T1261" s="151">
        <v>1950</v>
      </c>
      <c r="U1261" s="151">
        <v>461746</v>
      </c>
      <c r="V1261" s="151">
        <v>19</v>
      </c>
      <c r="W1261" s="151">
        <v>273</v>
      </c>
      <c r="X1261" s="151">
        <v>2200</v>
      </c>
      <c r="Y1261" s="151">
        <v>599789</v>
      </c>
      <c r="Z1261" s="151">
        <v>40</v>
      </c>
      <c r="AA1261" s="151">
        <v>297</v>
      </c>
      <c r="AB1261" s="151">
        <v>1948</v>
      </c>
      <c r="AC1261" s="151">
        <v>585685</v>
      </c>
      <c r="AD1261" s="151">
        <v>2</v>
      </c>
      <c r="AE1261" s="151">
        <v>383</v>
      </c>
      <c r="AF1261" s="151">
        <v>1900</v>
      </c>
      <c r="AG1261" s="151">
        <v>727700</v>
      </c>
      <c r="AH1261" s="151"/>
      <c r="AI1261" s="151"/>
      <c r="AJ1261" s="151"/>
      <c r="AK1261" s="151"/>
      <c r="AL1261" s="151"/>
      <c r="AM1261" s="151"/>
      <c r="AN1261" s="151"/>
      <c r="AO1261" s="151"/>
    </row>
    <row r="1262" spans="1:41" x14ac:dyDescent="0.2">
      <c r="A1262" s="156">
        <v>38372</v>
      </c>
      <c r="B1262" s="154"/>
      <c r="C1262" s="154"/>
      <c r="D1262" s="154"/>
      <c r="E1262" s="154"/>
      <c r="F1262" s="154">
        <v>12</v>
      </c>
      <c r="G1262" s="154">
        <v>140</v>
      </c>
      <c r="H1262" s="154">
        <v>1950</v>
      </c>
      <c r="I1262" s="154">
        <v>278233</v>
      </c>
      <c r="J1262" s="154">
        <v>33</v>
      </c>
      <c r="K1262" s="154">
        <v>163</v>
      </c>
      <c r="L1262" s="154">
        <v>2050</v>
      </c>
      <c r="M1262" s="154">
        <v>354467</v>
      </c>
      <c r="N1262" s="154">
        <v>6</v>
      </c>
      <c r="O1262" s="154">
        <v>212</v>
      </c>
      <c r="P1262" s="154">
        <v>1875</v>
      </c>
      <c r="Q1262" s="154">
        <v>400500</v>
      </c>
      <c r="R1262" s="154">
        <v>4</v>
      </c>
      <c r="S1262" s="154">
        <v>220</v>
      </c>
      <c r="T1262" s="154">
        <v>1900</v>
      </c>
      <c r="U1262" s="154">
        <v>417050</v>
      </c>
      <c r="V1262" s="154">
        <v>20</v>
      </c>
      <c r="W1262" s="154">
        <v>278</v>
      </c>
      <c r="X1262" s="154">
        <v>1900</v>
      </c>
      <c r="Y1262" s="154">
        <v>528200</v>
      </c>
      <c r="Z1262" s="154">
        <v>20</v>
      </c>
      <c r="AA1262" s="154">
        <v>285</v>
      </c>
      <c r="AB1262" s="154">
        <v>1950</v>
      </c>
      <c r="AC1262" s="154">
        <v>556530</v>
      </c>
      <c r="AD1262" s="154">
        <v>7</v>
      </c>
      <c r="AE1262" s="154">
        <v>359</v>
      </c>
      <c r="AF1262" s="154">
        <v>2100</v>
      </c>
      <c r="AG1262" s="154">
        <v>754800</v>
      </c>
      <c r="AH1262" s="154"/>
      <c r="AI1262" s="154"/>
      <c r="AJ1262" s="154"/>
      <c r="AK1262" s="154"/>
      <c r="AL1262" s="154"/>
      <c r="AM1262" s="154"/>
      <c r="AN1262" s="154"/>
      <c r="AO1262" s="154"/>
    </row>
    <row r="1263" spans="1:41" x14ac:dyDescent="0.2">
      <c r="A1263" s="83">
        <v>38373</v>
      </c>
      <c r="B1263" s="151">
        <v>7</v>
      </c>
      <c r="C1263" s="151">
        <v>116</v>
      </c>
      <c r="D1263" s="151">
        <v>1825</v>
      </c>
      <c r="E1263" s="151">
        <v>209900</v>
      </c>
      <c r="F1263" s="151">
        <v>2</v>
      </c>
      <c r="G1263" s="151">
        <v>137</v>
      </c>
      <c r="H1263" s="151">
        <v>1850</v>
      </c>
      <c r="I1263" s="151">
        <v>253450</v>
      </c>
      <c r="J1263" s="151">
        <v>31</v>
      </c>
      <c r="K1263" s="151">
        <v>174</v>
      </c>
      <c r="L1263" s="151">
        <v>1975</v>
      </c>
      <c r="M1263" s="151">
        <v>353877</v>
      </c>
      <c r="N1263" s="151">
        <v>32</v>
      </c>
      <c r="O1263" s="151">
        <v>203</v>
      </c>
      <c r="P1263" s="151">
        <v>1912</v>
      </c>
      <c r="Q1263" s="151">
        <v>376953</v>
      </c>
      <c r="R1263" s="151">
        <v>52</v>
      </c>
      <c r="S1263" s="151">
        <v>238</v>
      </c>
      <c r="T1263" s="151">
        <v>1900</v>
      </c>
      <c r="U1263" s="151">
        <v>458965</v>
      </c>
      <c r="V1263" s="151"/>
      <c r="W1263" s="151"/>
      <c r="X1263" s="151"/>
      <c r="Y1263" s="151"/>
      <c r="Z1263" s="151">
        <v>3</v>
      </c>
      <c r="AA1263" s="151">
        <v>292</v>
      </c>
      <c r="AB1263" s="151">
        <v>1900</v>
      </c>
      <c r="AC1263" s="151">
        <v>554800</v>
      </c>
      <c r="AD1263" s="151">
        <v>1</v>
      </c>
      <c r="AE1263" s="151">
        <v>344</v>
      </c>
      <c r="AF1263" s="151">
        <v>2060</v>
      </c>
      <c r="AG1263" s="151">
        <v>708640</v>
      </c>
      <c r="AH1263" s="151"/>
      <c r="AI1263" s="151"/>
      <c r="AJ1263" s="151"/>
      <c r="AK1263" s="151"/>
      <c r="AL1263" s="151"/>
      <c r="AM1263" s="151"/>
      <c r="AN1263" s="151"/>
      <c r="AO1263" s="151"/>
    </row>
    <row r="1264" spans="1:41" x14ac:dyDescent="0.2">
      <c r="A1264" s="83">
        <v>38377</v>
      </c>
      <c r="B1264" s="151">
        <v>10</v>
      </c>
      <c r="C1264" s="151">
        <v>107</v>
      </c>
      <c r="D1264" s="151">
        <v>2000</v>
      </c>
      <c r="E1264" s="151">
        <v>213200</v>
      </c>
      <c r="F1264" s="151">
        <v>30</v>
      </c>
      <c r="G1264" s="151">
        <v>135</v>
      </c>
      <c r="H1264" s="151">
        <v>1900</v>
      </c>
      <c r="I1264" s="151">
        <v>257007</v>
      </c>
      <c r="J1264" s="151"/>
      <c r="K1264" s="151"/>
      <c r="L1264" s="151"/>
      <c r="M1264" s="151"/>
      <c r="N1264" s="151">
        <v>40</v>
      </c>
      <c r="O1264" s="151">
        <v>203</v>
      </c>
      <c r="P1264" s="151">
        <v>1975</v>
      </c>
      <c r="Q1264" s="151">
        <v>400740</v>
      </c>
      <c r="R1264" s="151">
        <v>56</v>
      </c>
      <c r="S1264" s="151">
        <v>234</v>
      </c>
      <c r="T1264" s="151">
        <v>1875</v>
      </c>
      <c r="U1264" s="151">
        <v>441139</v>
      </c>
      <c r="V1264" s="151">
        <v>77</v>
      </c>
      <c r="W1264" s="151">
        <v>254</v>
      </c>
      <c r="X1264" s="151">
        <v>1925</v>
      </c>
      <c r="Y1264" s="151">
        <v>489413</v>
      </c>
      <c r="Z1264" s="151">
        <v>6</v>
      </c>
      <c r="AA1264" s="151">
        <v>288</v>
      </c>
      <c r="AB1264" s="151">
        <v>2000</v>
      </c>
      <c r="AC1264" s="151">
        <v>566533</v>
      </c>
      <c r="AD1264" s="151">
        <v>50</v>
      </c>
      <c r="AE1264" s="151">
        <v>344</v>
      </c>
      <c r="AF1264" s="151">
        <v>2167</v>
      </c>
      <c r="AG1264" s="151">
        <v>743238</v>
      </c>
      <c r="AH1264" s="151">
        <v>10</v>
      </c>
      <c r="AI1264" s="151">
        <v>348</v>
      </c>
      <c r="AJ1264" s="151">
        <v>1840</v>
      </c>
      <c r="AK1264" s="151">
        <v>713784</v>
      </c>
      <c r="AL1264" s="151"/>
      <c r="AM1264" s="151"/>
      <c r="AN1264" s="151"/>
      <c r="AO1264" s="151"/>
    </row>
    <row r="1265" spans="1:41" x14ac:dyDescent="0.2">
      <c r="A1265" s="156">
        <v>38379</v>
      </c>
      <c r="B1265" s="154"/>
      <c r="C1265" s="154"/>
      <c r="D1265" s="154"/>
      <c r="E1265" s="154"/>
      <c r="F1265" s="154"/>
      <c r="G1265" s="154"/>
      <c r="H1265" s="154"/>
      <c r="I1265" s="154"/>
      <c r="J1265" s="154"/>
      <c r="K1265" s="154"/>
      <c r="L1265" s="154"/>
      <c r="M1265" s="154"/>
      <c r="N1265" s="154"/>
      <c r="O1265" s="154"/>
      <c r="P1265" s="154"/>
      <c r="Q1265" s="154"/>
      <c r="R1265" s="154"/>
      <c r="S1265" s="154"/>
      <c r="T1265" s="154"/>
      <c r="U1265" s="154"/>
      <c r="V1265" s="154"/>
      <c r="W1265" s="154"/>
      <c r="X1265" s="154"/>
      <c r="Y1265" s="154"/>
      <c r="Z1265" s="154"/>
      <c r="AA1265" s="154"/>
      <c r="AB1265" s="154"/>
      <c r="AC1265" s="154"/>
      <c r="AD1265" s="154"/>
      <c r="AE1265" s="154"/>
      <c r="AF1265" s="154"/>
      <c r="AG1265" s="154"/>
      <c r="AH1265" s="154"/>
      <c r="AI1265" s="154"/>
      <c r="AJ1265" s="154"/>
      <c r="AK1265" s="154"/>
      <c r="AL1265" s="154"/>
      <c r="AM1265" s="154"/>
      <c r="AN1265" s="154"/>
      <c r="AO1265" s="154"/>
    </row>
    <row r="1266" spans="1:41" ht="15.75" x14ac:dyDescent="0.25">
      <c r="A1266" s="83">
        <v>38380</v>
      </c>
      <c r="B1266" s="151">
        <v>21</v>
      </c>
      <c r="C1266" s="151">
        <v>124</v>
      </c>
      <c r="D1266" s="151">
        <v>2033</v>
      </c>
      <c r="E1266" s="151">
        <v>261376</v>
      </c>
      <c r="F1266" s="151">
        <v>22</v>
      </c>
      <c r="G1266" s="151">
        <v>148</v>
      </c>
      <c r="H1266" s="151">
        <v>2017</v>
      </c>
      <c r="I1266" s="151">
        <v>301336</v>
      </c>
      <c r="J1266" s="151">
        <v>34</v>
      </c>
      <c r="K1266" s="151">
        <v>169</v>
      </c>
      <c r="L1266" s="151">
        <v>1975</v>
      </c>
      <c r="M1266" s="151">
        <v>337621</v>
      </c>
      <c r="N1266" s="151">
        <v>20</v>
      </c>
      <c r="O1266" s="151">
        <v>215</v>
      </c>
      <c r="P1266" s="151">
        <v>1875</v>
      </c>
      <c r="Q1266" s="151">
        <v>403095</v>
      </c>
      <c r="R1266" s="151">
        <v>91</v>
      </c>
      <c r="S1266" s="151">
        <v>244</v>
      </c>
      <c r="T1266" s="151">
        <v>2022</v>
      </c>
      <c r="U1266" s="151">
        <v>499735</v>
      </c>
      <c r="V1266" s="151">
        <v>3</v>
      </c>
      <c r="W1266" s="151">
        <v>269</v>
      </c>
      <c r="X1266" s="151">
        <v>1950</v>
      </c>
      <c r="Y1266" s="151">
        <v>525200</v>
      </c>
      <c r="Z1266" s="151">
        <v>7</v>
      </c>
      <c r="AA1266" s="151">
        <v>305</v>
      </c>
      <c r="AB1266" s="151">
        <v>1850</v>
      </c>
      <c r="AC1266" s="151">
        <v>565043</v>
      </c>
      <c r="AD1266" s="151">
        <v>3</v>
      </c>
      <c r="AE1266" s="151">
        <v>352</v>
      </c>
      <c r="AF1266" s="151">
        <v>1850</v>
      </c>
      <c r="AG1266" s="151">
        <v>651200</v>
      </c>
      <c r="AH1266" s="151"/>
      <c r="AI1266" s="151"/>
      <c r="AJ1266" s="151"/>
      <c r="AK1266" s="151"/>
      <c r="AL1266" s="6">
        <v>1</v>
      </c>
      <c r="AM1266" s="6">
        <v>406</v>
      </c>
      <c r="AN1266" s="6">
        <v>1900</v>
      </c>
      <c r="AO1266" s="6">
        <v>771400</v>
      </c>
    </row>
    <row r="1267" spans="1:41" x14ac:dyDescent="0.2">
      <c r="A1267" s="83"/>
      <c r="B1267" s="151"/>
      <c r="C1267" s="151"/>
      <c r="D1267" s="151"/>
      <c r="E1267" s="151"/>
      <c r="F1267" s="151"/>
      <c r="G1267" s="151"/>
      <c r="H1267" s="151"/>
      <c r="I1267" s="151"/>
      <c r="J1267" s="151"/>
      <c r="K1267" s="151"/>
      <c r="L1267" s="151"/>
      <c r="M1267" s="151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  <c r="X1267" s="151"/>
      <c r="Y1267" s="151"/>
      <c r="Z1267" s="151"/>
      <c r="AA1267" s="151"/>
      <c r="AB1267" s="151"/>
      <c r="AC1267" s="151"/>
      <c r="AD1267" s="151"/>
      <c r="AE1267" s="151"/>
      <c r="AF1267" s="151"/>
      <c r="AG1267" s="151"/>
      <c r="AH1267" s="151"/>
      <c r="AI1267" s="151"/>
      <c r="AJ1267" s="151"/>
      <c r="AK1267" s="151"/>
      <c r="AL1267" s="151"/>
      <c r="AM1267" s="151"/>
      <c r="AN1267" s="151"/>
      <c r="AO1267" s="151"/>
    </row>
    <row r="1268" spans="1:41" x14ac:dyDescent="0.2">
      <c r="A1268" s="83">
        <v>38384</v>
      </c>
      <c r="B1268" s="151"/>
      <c r="C1268" s="151"/>
      <c r="D1268" s="151"/>
      <c r="E1268" s="151"/>
      <c r="F1268" s="151"/>
      <c r="G1268" s="151"/>
      <c r="H1268" s="151"/>
      <c r="I1268" s="151"/>
      <c r="J1268" s="151"/>
      <c r="K1268" s="151"/>
      <c r="L1268" s="151"/>
      <c r="M1268" s="151"/>
      <c r="N1268" s="151">
        <v>8</v>
      </c>
      <c r="O1268" s="151">
        <v>201</v>
      </c>
      <c r="P1268" s="151">
        <v>1975</v>
      </c>
      <c r="Q1268" s="151">
        <v>383325</v>
      </c>
      <c r="R1268" s="151">
        <v>55</v>
      </c>
      <c r="S1268" s="151">
        <v>235</v>
      </c>
      <c r="T1268" s="151">
        <v>2033</v>
      </c>
      <c r="U1268" s="151">
        <v>476924</v>
      </c>
      <c r="V1268" s="151">
        <v>22</v>
      </c>
      <c r="W1268" s="151">
        <v>272</v>
      </c>
      <c r="X1268" s="151">
        <v>1887</v>
      </c>
      <c r="Y1268" s="151">
        <v>514844</v>
      </c>
      <c r="Z1268" s="151">
        <v>36</v>
      </c>
      <c r="AA1268" s="151">
        <v>300</v>
      </c>
      <c r="AB1268" s="151">
        <v>1903</v>
      </c>
      <c r="AC1268" s="151">
        <v>579384</v>
      </c>
      <c r="AD1268" s="151"/>
      <c r="AE1268" s="151"/>
      <c r="AF1268" s="151"/>
      <c r="AG1268" s="151"/>
      <c r="AH1268" s="151"/>
      <c r="AI1268" s="151"/>
      <c r="AJ1268" s="151"/>
      <c r="AK1268" s="151"/>
      <c r="AL1268" s="151"/>
      <c r="AM1268" s="151"/>
      <c r="AN1268" s="151"/>
      <c r="AO1268" s="151"/>
    </row>
    <row r="1269" spans="1:41" x14ac:dyDescent="0.2">
      <c r="A1269" s="156">
        <v>38386</v>
      </c>
      <c r="B1269" s="154"/>
      <c r="C1269" s="154"/>
      <c r="D1269" s="154"/>
      <c r="E1269" s="154"/>
      <c r="F1269" s="154"/>
      <c r="G1269" s="154"/>
      <c r="H1269" s="154"/>
      <c r="I1269" s="154"/>
      <c r="J1269" s="154"/>
      <c r="K1269" s="154"/>
      <c r="L1269" s="154"/>
      <c r="M1269" s="154"/>
      <c r="N1269" s="154"/>
      <c r="O1269" s="154"/>
      <c r="P1269" s="154"/>
      <c r="Q1269" s="154"/>
      <c r="R1269" s="154"/>
      <c r="S1269" s="154"/>
      <c r="T1269" s="154"/>
      <c r="U1269" s="154"/>
      <c r="V1269" s="154"/>
      <c r="W1269" s="154"/>
      <c r="X1269" s="154"/>
      <c r="Y1269" s="154"/>
      <c r="Z1269" s="154"/>
      <c r="AA1269" s="154"/>
      <c r="AB1269" s="154"/>
      <c r="AC1269" s="154"/>
      <c r="AD1269" s="154"/>
      <c r="AE1269" s="154"/>
      <c r="AF1269" s="154"/>
      <c r="AG1269" s="154"/>
      <c r="AH1269" s="154"/>
      <c r="AI1269" s="154"/>
      <c r="AJ1269" s="154"/>
      <c r="AK1269" s="154"/>
      <c r="AL1269" s="154"/>
      <c r="AM1269" s="154"/>
      <c r="AN1269" s="154"/>
      <c r="AO1269" s="154"/>
    </row>
    <row r="1270" spans="1:41" x14ac:dyDescent="0.2">
      <c r="A1270" s="83">
        <v>38387</v>
      </c>
      <c r="B1270" s="151"/>
      <c r="C1270" s="151"/>
      <c r="D1270" s="151"/>
      <c r="E1270" s="151"/>
      <c r="F1270" s="151">
        <v>30</v>
      </c>
      <c r="G1270" s="151">
        <v>137</v>
      </c>
      <c r="H1270" s="151">
        <v>2033</v>
      </c>
      <c r="I1270" s="151">
        <v>276207</v>
      </c>
      <c r="J1270" s="151">
        <v>22</v>
      </c>
      <c r="K1270" s="151">
        <v>162</v>
      </c>
      <c r="L1270" s="151">
        <v>2033</v>
      </c>
      <c r="M1270" s="151">
        <v>337782</v>
      </c>
      <c r="N1270" s="151">
        <v>54</v>
      </c>
      <c r="O1270" s="151">
        <v>191</v>
      </c>
      <c r="P1270" s="151">
        <v>1881</v>
      </c>
      <c r="Q1270" s="151">
        <v>359694</v>
      </c>
      <c r="R1270" s="151">
        <v>63</v>
      </c>
      <c r="S1270" s="151">
        <v>224</v>
      </c>
      <c r="T1270" s="151">
        <v>1933</v>
      </c>
      <c r="U1270" s="151">
        <v>459527</v>
      </c>
      <c r="V1270" s="151"/>
      <c r="W1270" s="151"/>
      <c r="X1270" s="151"/>
      <c r="Y1270" s="151"/>
      <c r="Z1270" s="151">
        <v>23</v>
      </c>
      <c r="AA1270" s="151">
        <v>296</v>
      </c>
      <c r="AB1270" s="151">
        <v>1812</v>
      </c>
      <c r="AC1270" s="151">
        <v>544302</v>
      </c>
      <c r="AD1270" s="151">
        <v>16</v>
      </c>
      <c r="AE1270" s="151">
        <v>338</v>
      </c>
      <c r="AF1270" s="151">
        <v>1930</v>
      </c>
      <c r="AG1270" s="151">
        <v>652582</v>
      </c>
      <c r="AH1270" s="151"/>
      <c r="AI1270" s="151"/>
      <c r="AJ1270" s="151"/>
      <c r="AK1270" s="151"/>
      <c r="AL1270" s="151"/>
      <c r="AM1270" s="151"/>
      <c r="AN1270" s="151"/>
      <c r="AO1270" s="151"/>
    </row>
    <row r="1271" spans="1:41" x14ac:dyDescent="0.2">
      <c r="A1271" s="83">
        <v>38391</v>
      </c>
      <c r="B1271" s="151">
        <v>2</v>
      </c>
      <c r="C1271" s="151">
        <v>93</v>
      </c>
      <c r="D1271" s="151">
        <v>2150</v>
      </c>
      <c r="E1271" s="151">
        <v>199950</v>
      </c>
      <c r="F1271" s="151">
        <v>8</v>
      </c>
      <c r="G1271" s="151">
        <v>145</v>
      </c>
      <c r="H1271" s="151">
        <v>2000</v>
      </c>
      <c r="I1271" s="151">
        <v>289500</v>
      </c>
      <c r="J1271" s="151">
        <v>36</v>
      </c>
      <c r="K1271" s="151">
        <v>174</v>
      </c>
      <c r="L1271" s="151">
        <v>2067</v>
      </c>
      <c r="M1271" s="151">
        <v>369833</v>
      </c>
      <c r="N1271" s="151">
        <v>89</v>
      </c>
      <c r="O1271" s="151">
        <v>185</v>
      </c>
      <c r="P1271" s="151">
        <v>1925</v>
      </c>
      <c r="Q1271" s="151">
        <v>376639</v>
      </c>
      <c r="R1271" s="151"/>
      <c r="S1271" s="151"/>
      <c r="T1271" s="151"/>
      <c r="U1271" s="151"/>
      <c r="V1271" s="151">
        <v>16</v>
      </c>
      <c r="W1271" s="151">
        <v>256</v>
      </c>
      <c r="X1271" s="151">
        <v>1900</v>
      </c>
      <c r="Y1271" s="151">
        <v>486400</v>
      </c>
      <c r="Z1271" s="151">
        <v>22</v>
      </c>
      <c r="AA1271" s="151">
        <v>286</v>
      </c>
      <c r="AB1271" s="151">
        <v>2450</v>
      </c>
      <c r="AC1271" s="151">
        <v>700923</v>
      </c>
      <c r="AD1271" s="151"/>
      <c r="AE1271" s="151"/>
      <c r="AF1271" s="151"/>
      <c r="AG1271" s="151"/>
      <c r="AH1271" s="151">
        <v>3</v>
      </c>
      <c r="AI1271" s="151">
        <v>183</v>
      </c>
      <c r="AJ1271" s="151">
        <v>1900</v>
      </c>
      <c r="AK1271" s="151">
        <v>741067</v>
      </c>
      <c r="AL1271" s="151"/>
      <c r="AM1271" s="151"/>
      <c r="AN1271" s="151"/>
      <c r="AO1271" s="151"/>
    </row>
    <row r="1272" spans="1:41" x14ac:dyDescent="0.2">
      <c r="A1272" s="156">
        <v>38393</v>
      </c>
      <c r="B1272" s="154"/>
      <c r="C1272" s="154"/>
      <c r="D1272" s="154"/>
      <c r="E1272" s="154"/>
      <c r="F1272" s="154">
        <v>15</v>
      </c>
      <c r="G1272" s="154">
        <v>142</v>
      </c>
      <c r="H1272" s="154">
        <v>2000</v>
      </c>
      <c r="I1272" s="154">
        <v>284000</v>
      </c>
      <c r="J1272" s="154">
        <v>74</v>
      </c>
      <c r="K1272" s="154">
        <v>165</v>
      </c>
      <c r="L1272" s="154">
        <v>2000</v>
      </c>
      <c r="M1272" s="154">
        <v>336676</v>
      </c>
      <c r="N1272" s="154">
        <v>59</v>
      </c>
      <c r="O1272" s="154">
        <v>191</v>
      </c>
      <c r="P1272" s="154">
        <v>1897</v>
      </c>
      <c r="Q1272" s="154">
        <v>371488</v>
      </c>
      <c r="R1272" s="154">
        <v>13</v>
      </c>
      <c r="S1272" s="154">
        <v>233</v>
      </c>
      <c r="T1272" s="154">
        <v>1925</v>
      </c>
      <c r="U1272" s="154">
        <v>448223</v>
      </c>
      <c r="V1272" s="154">
        <v>22</v>
      </c>
      <c r="W1272" s="154">
        <v>274</v>
      </c>
      <c r="X1272" s="154">
        <v>2150</v>
      </c>
      <c r="Y1272" s="154">
        <v>589100</v>
      </c>
      <c r="Z1272" s="154">
        <v>32</v>
      </c>
      <c r="AA1272" s="154">
        <v>286</v>
      </c>
      <c r="AB1272" s="154">
        <v>1925</v>
      </c>
      <c r="AC1272" s="154">
        <v>548744</v>
      </c>
      <c r="AD1272" s="154">
        <v>4</v>
      </c>
      <c r="AE1272" s="154">
        <v>324</v>
      </c>
      <c r="AF1272" s="154">
        <v>2000</v>
      </c>
      <c r="AG1272" s="154">
        <v>647000</v>
      </c>
      <c r="AH1272" s="154"/>
      <c r="AI1272" s="154"/>
      <c r="AJ1272" s="154"/>
      <c r="AK1272" s="154"/>
      <c r="AL1272" s="154"/>
      <c r="AM1272" s="154"/>
      <c r="AN1272" s="154"/>
      <c r="AO1272" s="154"/>
    </row>
    <row r="1273" spans="1:41" x14ac:dyDescent="0.2">
      <c r="A1273" s="83">
        <v>38394</v>
      </c>
      <c r="B1273" s="151">
        <v>33</v>
      </c>
      <c r="C1273" s="151">
        <v>116</v>
      </c>
      <c r="D1273" s="151">
        <v>2050</v>
      </c>
      <c r="E1273" s="151">
        <v>236303</v>
      </c>
      <c r="F1273" s="151">
        <v>49</v>
      </c>
      <c r="G1273" s="151">
        <v>138</v>
      </c>
      <c r="H1273" s="151">
        <v>1983</v>
      </c>
      <c r="I1273" s="151">
        <v>272120</v>
      </c>
      <c r="J1273" s="151">
        <v>71</v>
      </c>
      <c r="K1273" s="151">
        <v>169</v>
      </c>
      <c r="L1273" s="151">
        <v>2010</v>
      </c>
      <c r="M1273" s="151">
        <v>339254</v>
      </c>
      <c r="N1273" s="151"/>
      <c r="O1273" s="151"/>
      <c r="P1273" s="151"/>
      <c r="Q1273" s="151"/>
      <c r="R1273" s="151">
        <v>12</v>
      </c>
      <c r="S1273" s="151">
        <v>232</v>
      </c>
      <c r="T1273" s="151">
        <v>2100</v>
      </c>
      <c r="U1273" s="151">
        <v>486150</v>
      </c>
      <c r="V1273" s="151"/>
      <c r="W1273" s="151"/>
      <c r="X1273" s="151"/>
      <c r="Y1273" s="151"/>
      <c r="Z1273" s="151"/>
      <c r="AA1273" s="151"/>
      <c r="AB1273" s="151"/>
      <c r="AC1273" s="151"/>
      <c r="AD1273" s="151"/>
      <c r="AE1273" s="151"/>
      <c r="AF1273" s="151"/>
      <c r="AG1273" s="151"/>
      <c r="AH1273" s="151"/>
      <c r="AI1273" s="151"/>
      <c r="AJ1273" s="151"/>
      <c r="AK1273" s="151"/>
      <c r="AL1273" s="151"/>
      <c r="AM1273" s="151"/>
      <c r="AN1273" s="151"/>
      <c r="AO1273" s="151"/>
    </row>
    <row r="1274" spans="1:41" x14ac:dyDescent="0.2">
      <c r="A1274" s="83">
        <v>38397</v>
      </c>
      <c r="B1274" s="151"/>
      <c r="C1274" s="151"/>
      <c r="D1274" s="151"/>
      <c r="E1274" s="151"/>
      <c r="F1274" s="151"/>
      <c r="G1274" s="151"/>
      <c r="H1274" s="151"/>
      <c r="I1274" s="151"/>
      <c r="J1274" s="151"/>
      <c r="K1274" s="151"/>
      <c r="L1274" s="151"/>
      <c r="M1274" s="151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  <c r="X1274" s="151"/>
      <c r="Y1274" s="151"/>
      <c r="Z1274" s="151"/>
      <c r="AA1274" s="151"/>
      <c r="AB1274" s="151"/>
      <c r="AC1274" s="151"/>
      <c r="AD1274" s="151"/>
      <c r="AE1274" s="151"/>
      <c r="AF1274" s="151"/>
      <c r="AG1274" s="151"/>
      <c r="AH1274" s="151"/>
      <c r="AI1274" s="151"/>
      <c r="AJ1274" s="151"/>
      <c r="AK1274" s="151"/>
      <c r="AL1274" s="151"/>
      <c r="AM1274" s="151"/>
      <c r="AN1274" s="151"/>
      <c r="AO1274" s="151"/>
    </row>
    <row r="1275" spans="1:41" x14ac:dyDescent="0.2">
      <c r="A1275" s="83">
        <v>38398</v>
      </c>
      <c r="B1275" s="151">
        <v>38</v>
      </c>
      <c r="C1275" s="151">
        <v>120</v>
      </c>
      <c r="D1275" s="151">
        <v>2000</v>
      </c>
      <c r="E1275" s="151">
        <v>237398</v>
      </c>
      <c r="F1275" s="151">
        <v>4</v>
      </c>
      <c r="G1275" s="151">
        <v>137</v>
      </c>
      <c r="H1275" s="151">
        <v>2000</v>
      </c>
      <c r="I1275" s="151">
        <v>274000</v>
      </c>
      <c r="J1275" s="151">
        <v>16</v>
      </c>
      <c r="K1275" s="151">
        <v>161</v>
      </c>
      <c r="L1275" s="151">
        <v>2067</v>
      </c>
      <c r="M1275" s="151">
        <v>344144</v>
      </c>
      <c r="N1275" s="151">
        <v>28</v>
      </c>
      <c r="O1275" s="151">
        <v>190</v>
      </c>
      <c r="P1275" s="151">
        <v>1875</v>
      </c>
      <c r="Q1275" s="151">
        <v>355189</v>
      </c>
      <c r="R1275" s="151">
        <v>30</v>
      </c>
      <c r="S1275" s="151">
        <v>242</v>
      </c>
      <c r="T1275" s="151">
        <v>1900</v>
      </c>
      <c r="U1275" s="151">
        <v>466753</v>
      </c>
      <c r="V1275" s="151">
        <v>34</v>
      </c>
      <c r="W1275" s="151">
        <v>256</v>
      </c>
      <c r="X1275" s="151">
        <v>2050</v>
      </c>
      <c r="Y1275" s="151">
        <v>466753</v>
      </c>
      <c r="Z1275" s="151">
        <v>2</v>
      </c>
      <c r="AA1275" s="151">
        <v>312</v>
      </c>
      <c r="AB1275" s="151">
        <v>1900</v>
      </c>
      <c r="AC1275" s="151">
        <v>592800</v>
      </c>
      <c r="AD1275" s="151"/>
      <c r="AE1275" s="151"/>
      <c r="AF1275" s="151"/>
      <c r="AG1275" s="151"/>
      <c r="AH1275" s="151"/>
      <c r="AI1275" s="151"/>
      <c r="AJ1275" s="151"/>
      <c r="AK1275" s="151"/>
      <c r="AL1275" s="151"/>
      <c r="AM1275" s="151"/>
      <c r="AN1275" s="151"/>
      <c r="AO1275" s="151"/>
    </row>
    <row r="1276" spans="1:41" x14ac:dyDescent="0.2">
      <c r="A1276" s="156">
        <v>38400</v>
      </c>
      <c r="B1276" s="154"/>
      <c r="C1276" s="154"/>
      <c r="D1276" s="154"/>
      <c r="E1276" s="154"/>
      <c r="F1276" s="154"/>
      <c r="G1276" s="154"/>
      <c r="H1276" s="154"/>
      <c r="I1276" s="154"/>
      <c r="J1276" s="154"/>
      <c r="K1276" s="154"/>
      <c r="L1276" s="154"/>
      <c r="M1276" s="154"/>
      <c r="N1276" s="154"/>
      <c r="O1276" s="154"/>
      <c r="P1276" s="154"/>
      <c r="Q1276" s="154"/>
      <c r="R1276" s="154"/>
      <c r="S1276" s="154"/>
      <c r="T1276" s="154"/>
      <c r="U1276" s="154"/>
      <c r="V1276" s="154"/>
      <c r="W1276" s="154"/>
      <c r="X1276" s="154"/>
      <c r="Y1276" s="154"/>
      <c r="Z1276" s="154"/>
      <c r="AA1276" s="154"/>
      <c r="AB1276" s="154"/>
      <c r="AC1276" s="154"/>
      <c r="AD1276" s="154"/>
      <c r="AE1276" s="154"/>
      <c r="AF1276" s="154"/>
      <c r="AG1276" s="154"/>
      <c r="AH1276" s="154"/>
      <c r="AI1276" s="154"/>
      <c r="AJ1276" s="154"/>
      <c r="AK1276" s="154"/>
      <c r="AL1276" s="154"/>
      <c r="AM1276" s="154"/>
      <c r="AN1276" s="154"/>
      <c r="AO1276" s="154"/>
    </row>
    <row r="1277" spans="1:41" x14ac:dyDescent="0.2">
      <c r="A1277" s="83">
        <v>38401</v>
      </c>
      <c r="B1277" s="151">
        <v>26</v>
      </c>
      <c r="C1277" s="151">
        <v>91</v>
      </c>
      <c r="D1277" s="151">
        <v>1875</v>
      </c>
      <c r="E1277" s="151">
        <v>150450</v>
      </c>
      <c r="F1277" s="151">
        <v>11</v>
      </c>
      <c r="G1277" s="151">
        <v>133</v>
      </c>
      <c r="H1277" s="151">
        <v>2000</v>
      </c>
      <c r="I1277" s="151">
        <v>265455</v>
      </c>
      <c r="J1277" s="151">
        <v>19</v>
      </c>
      <c r="K1277" s="151">
        <v>171</v>
      </c>
      <c r="L1277" s="151">
        <v>1850</v>
      </c>
      <c r="M1277" s="151">
        <v>317032</v>
      </c>
      <c r="N1277" s="151">
        <v>43</v>
      </c>
      <c r="O1277" s="151">
        <v>183</v>
      </c>
      <c r="P1277" s="151">
        <v>1925</v>
      </c>
      <c r="Q1277" s="151">
        <v>353900</v>
      </c>
      <c r="R1277" s="151"/>
      <c r="S1277" s="151"/>
      <c r="T1277" s="151"/>
      <c r="U1277" s="151"/>
      <c r="V1277" s="151">
        <v>24</v>
      </c>
      <c r="W1277" s="151">
        <v>262</v>
      </c>
      <c r="X1277" s="151">
        <v>1875</v>
      </c>
      <c r="Y1277" s="151">
        <v>493629</v>
      </c>
      <c r="Z1277" s="151">
        <v>21</v>
      </c>
      <c r="AA1277" s="151">
        <v>310</v>
      </c>
      <c r="AB1277" s="151">
        <v>1975</v>
      </c>
      <c r="AC1277" s="151">
        <v>636462</v>
      </c>
      <c r="AD1277" s="151"/>
      <c r="AE1277" s="151"/>
      <c r="AF1277" s="151"/>
      <c r="AG1277" s="151"/>
      <c r="AH1277" s="151"/>
      <c r="AI1277" s="151"/>
      <c r="AJ1277" s="151"/>
      <c r="AK1277" s="151"/>
      <c r="AL1277" s="151"/>
      <c r="AM1277" s="151"/>
      <c r="AN1277" s="151"/>
      <c r="AO1277" s="151"/>
    </row>
    <row r="1278" spans="1:41" x14ac:dyDescent="0.2">
      <c r="A1278" s="83">
        <v>38404</v>
      </c>
      <c r="B1278" s="151"/>
      <c r="C1278" s="151"/>
      <c r="D1278" s="151"/>
      <c r="E1278" s="151"/>
      <c r="F1278" s="151"/>
      <c r="G1278" s="151"/>
      <c r="H1278" s="151"/>
      <c r="I1278" s="151"/>
      <c r="J1278" s="151"/>
      <c r="K1278" s="151"/>
      <c r="L1278" s="151"/>
      <c r="M1278" s="151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  <c r="X1278" s="151"/>
      <c r="Y1278" s="151"/>
      <c r="Z1278" s="151"/>
      <c r="AA1278" s="151"/>
      <c r="AB1278" s="151"/>
      <c r="AC1278" s="151"/>
      <c r="AD1278" s="151"/>
      <c r="AE1278" s="151"/>
      <c r="AF1278" s="151"/>
      <c r="AG1278" s="151"/>
      <c r="AH1278" s="151"/>
      <c r="AI1278" s="151"/>
      <c r="AJ1278" s="151"/>
      <c r="AK1278" s="151"/>
      <c r="AL1278" s="151"/>
      <c r="AM1278" s="151"/>
      <c r="AN1278" s="151"/>
      <c r="AO1278" s="151"/>
    </row>
    <row r="1279" spans="1:41" x14ac:dyDescent="0.2">
      <c r="A1279" s="83">
        <v>38405</v>
      </c>
      <c r="B1279" s="151"/>
      <c r="C1279" s="151"/>
      <c r="D1279" s="151"/>
      <c r="E1279" s="151"/>
      <c r="F1279" s="151">
        <v>9</v>
      </c>
      <c r="G1279" s="151">
        <v>141</v>
      </c>
      <c r="H1279" s="151">
        <v>1975</v>
      </c>
      <c r="I1279" s="151">
        <v>278989</v>
      </c>
      <c r="J1279" s="151">
        <v>90</v>
      </c>
      <c r="K1279" s="151">
        <v>169</v>
      </c>
      <c r="L1279" s="151">
        <v>1986</v>
      </c>
      <c r="M1279" s="151">
        <v>345874</v>
      </c>
      <c r="N1279" s="151">
        <v>5</v>
      </c>
      <c r="O1279" s="151">
        <v>212</v>
      </c>
      <c r="P1279" s="151">
        <v>1950</v>
      </c>
      <c r="Q1279" s="151">
        <v>413400</v>
      </c>
      <c r="R1279" s="151">
        <v>45</v>
      </c>
      <c r="S1279" s="151">
        <v>236</v>
      </c>
      <c r="T1279" s="151">
        <v>1970</v>
      </c>
      <c r="U1279" s="151">
        <v>466284</v>
      </c>
      <c r="V1279" s="151">
        <v>4</v>
      </c>
      <c r="W1279" s="151">
        <v>175</v>
      </c>
      <c r="X1279" s="151">
        <v>1825</v>
      </c>
      <c r="Y1279" s="151">
        <v>505475</v>
      </c>
      <c r="Z1279" s="151"/>
      <c r="AA1279" s="151"/>
      <c r="AB1279" s="151"/>
      <c r="AC1279" s="151"/>
      <c r="AD1279" s="151"/>
      <c r="AE1279" s="151"/>
      <c r="AF1279" s="151"/>
      <c r="AG1279" s="151"/>
      <c r="AH1279" s="151"/>
      <c r="AI1279" s="151"/>
      <c r="AJ1279" s="151"/>
      <c r="AK1279" s="151"/>
      <c r="AL1279" s="151"/>
      <c r="AM1279" s="151"/>
      <c r="AN1279" s="151"/>
      <c r="AO1279" s="151"/>
    </row>
    <row r="1280" spans="1:41" x14ac:dyDescent="0.2">
      <c r="A1280" s="156">
        <v>38407</v>
      </c>
      <c r="B1280" s="154">
        <v>1</v>
      </c>
      <c r="C1280" s="154">
        <v>118</v>
      </c>
      <c r="D1280" s="154">
        <v>2000</v>
      </c>
      <c r="E1280" s="154">
        <v>236000</v>
      </c>
      <c r="F1280" s="154"/>
      <c r="G1280" s="154"/>
      <c r="H1280" s="154"/>
      <c r="I1280" s="154"/>
      <c r="J1280" s="154">
        <v>25</v>
      </c>
      <c r="K1280" s="154">
        <v>166</v>
      </c>
      <c r="L1280" s="154">
        <v>2050</v>
      </c>
      <c r="M1280" s="154">
        <v>335216</v>
      </c>
      <c r="N1280" s="154">
        <v>51</v>
      </c>
      <c r="O1280" s="154">
        <v>199</v>
      </c>
      <c r="P1280" s="154">
        <v>2000</v>
      </c>
      <c r="Q1280" s="154">
        <v>405020</v>
      </c>
      <c r="R1280" s="154">
        <v>26</v>
      </c>
      <c r="S1280" s="154">
        <v>243</v>
      </c>
      <c r="T1280" s="154">
        <v>1950</v>
      </c>
      <c r="U1280" s="154">
        <v>464581</v>
      </c>
      <c r="V1280" s="154">
        <v>3</v>
      </c>
      <c r="W1280" s="154">
        <v>255</v>
      </c>
      <c r="X1280" s="154">
        <v>1950</v>
      </c>
      <c r="Y1280" s="154">
        <v>497900</v>
      </c>
      <c r="Z1280" s="154">
        <v>13</v>
      </c>
      <c r="AA1280" s="154">
        <v>295</v>
      </c>
      <c r="AB1280" s="154">
        <v>1900</v>
      </c>
      <c r="AC1280" s="154">
        <v>560546</v>
      </c>
      <c r="AD1280" s="154">
        <v>2</v>
      </c>
      <c r="AE1280" s="154">
        <v>323</v>
      </c>
      <c r="AF1280" s="154">
        <v>1825</v>
      </c>
      <c r="AG1280" s="154">
        <v>589500</v>
      </c>
      <c r="AH1280" s="154">
        <v>24</v>
      </c>
      <c r="AI1280" s="154">
        <v>368</v>
      </c>
      <c r="AJ1280" s="154">
        <v>1940</v>
      </c>
      <c r="AK1280" s="154">
        <v>718847</v>
      </c>
      <c r="AL1280" s="154"/>
      <c r="AM1280" s="154"/>
      <c r="AN1280" s="154"/>
      <c r="AO1280" s="154"/>
    </row>
    <row r="1281" spans="1:41" x14ac:dyDescent="0.2">
      <c r="A1281" s="83">
        <v>38408</v>
      </c>
      <c r="B1281" s="151">
        <v>3</v>
      </c>
      <c r="C1281" s="151">
        <v>129</v>
      </c>
      <c r="D1281" s="151">
        <v>2000</v>
      </c>
      <c r="E1281" s="151">
        <v>258667</v>
      </c>
      <c r="F1281" s="151">
        <v>3</v>
      </c>
      <c r="G1281" s="151">
        <v>131</v>
      </c>
      <c r="H1281" s="151">
        <v>2050</v>
      </c>
      <c r="I1281" s="151">
        <v>267867</v>
      </c>
      <c r="J1281" s="151">
        <v>14</v>
      </c>
      <c r="K1281" s="151">
        <v>173</v>
      </c>
      <c r="L1281" s="151">
        <v>2000</v>
      </c>
      <c r="M1281" s="151">
        <v>340369</v>
      </c>
      <c r="N1281" s="151">
        <v>5</v>
      </c>
      <c r="O1281" s="151">
        <v>192</v>
      </c>
      <c r="P1281" s="151">
        <v>2050</v>
      </c>
      <c r="Q1281" s="151">
        <v>393600</v>
      </c>
      <c r="R1281" s="151">
        <v>22</v>
      </c>
      <c r="S1281" s="151">
        <v>227</v>
      </c>
      <c r="T1281" s="151">
        <v>1920</v>
      </c>
      <c r="U1281" s="151">
        <v>438916</v>
      </c>
      <c r="V1281" s="151">
        <v>5</v>
      </c>
      <c r="W1281" s="151">
        <v>271</v>
      </c>
      <c r="X1281" s="151">
        <v>1850</v>
      </c>
      <c r="Y1281" s="151">
        <v>500980</v>
      </c>
      <c r="Z1281" s="151">
        <v>20</v>
      </c>
      <c r="AA1281" s="151">
        <v>301</v>
      </c>
      <c r="AB1281" s="151">
        <v>1980</v>
      </c>
      <c r="AC1281" s="151">
        <v>609342</v>
      </c>
      <c r="AD1281" s="151"/>
      <c r="AE1281" s="151"/>
      <c r="AF1281" s="151"/>
      <c r="AG1281" s="151"/>
      <c r="AH1281" s="151"/>
      <c r="AI1281" s="151"/>
      <c r="AJ1281" s="151"/>
      <c r="AK1281" s="151"/>
      <c r="AL1281" s="151"/>
      <c r="AM1281" s="151"/>
      <c r="AN1281" s="151"/>
      <c r="AO1281" s="151"/>
    </row>
    <row r="1283" spans="1:41" x14ac:dyDescent="0.2">
      <c r="A1283" s="83">
        <v>38412</v>
      </c>
      <c r="B1283" s="151"/>
      <c r="C1283" s="151"/>
      <c r="D1283" s="151"/>
      <c r="E1283" s="151"/>
      <c r="F1283" s="151">
        <v>30</v>
      </c>
      <c r="G1283" s="151">
        <v>135</v>
      </c>
      <c r="H1283" s="151">
        <v>2075</v>
      </c>
      <c r="I1283" s="151">
        <v>276633</v>
      </c>
      <c r="J1283" s="151">
        <v>38</v>
      </c>
      <c r="K1283" s="151">
        <v>161</v>
      </c>
      <c r="L1283" s="151">
        <v>2000</v>
      </c>
      <c r="M1283" s="151">
        <v>321158</v>
      </c>
      <c r="N1283" s="151">
        <v>45</v>
      </c>
      <c r="O1283" s="151">
        <v>211</v>
      </c>
      <c r="P1283" s="151">
        <v>1925</v>
      </c>
      <c r="Q1283" s="151">
        <v>417016</v>
      </c>
      <c r="R1283" s="151">
        <v>79</v>
      </c>
      <c r="S1283" s="151">
        <v>230</v>
      </c>
      <c r="T1283" s="151">
        <v>1960</v>
      </c>
      <c r="U1283" s="151">
        <v>460258</v>
      </c>
      <c r="V1283" s="151">
        <v>2</v>
      </c>
      <c r="W1283" s="151">
        <v>275</v>
      </c>
      <c r="X1283" s="151">
        <v>1850</v>
      </c>
      <c r="Y1283" s="151">
        <v>508750</v>
      </c>
      <c r="Z1283" s="151">
        <v>19</v>
      </c>
      <c r="AA1283" s="151">
        <v>229</v>
      </c>
      <c r="AB1283" s="151">
        <v>1875</v>
      </c>
      <c r="AC1283" s="151">
        <v>553289</v>
      </c>
      <c r="AD1283" s="151">
        <v>2</v>
      </c>
      <c r="AE1283" s="151">
        <v>328</v>
      </c>
      <c r="AF1283" s="151">
        <v>1850</v>
      </c>
      <c r="AG1283" s="151">
        <v>606800</v>
      </c>
      <c r="AH1283" s="151"/>
      <c r="AI1283" s="151"/>
      <c r="AJ1283" s="151"/>
      <c r="AK1283" s="151"/>
      <c r="AL1283" s="151"/>
      <c r="AM1283" s="151"/>
      <c r="AN1283" s="151"/>
      <c r="AO1283" s="151"/>
    </row>
    <row r="1284" spans="1:41" x14ac:dyDescent="0.2">
      <c r="A1284" s="156">
        <v>38414</v>
      </c>
      <c r="B1284" s="154"/>
      <c r="C1284" s="154"/>
      <c r="D1284" s="154"/>
      <c r="E1284" s="154"/>
      <c r="F1284" s="154"/>
      <c r="G1284" s="154"/>
      <c r="H1284" s="154"/>
      <c r="I1284" s="154"/>
      <c r="J1284" s="154"/>
      <c r="K1284" s="154"/>
      <c r="L1284" s="154"/>
      <c r="M1284" s="154"/>
      <c r="N1284" s="154"/>
      <c r="O1284" s="154"/>
      <c r="P1284" s="154"/>
      <c r="Q1284" s="154"/>
      <c r="R1284" s="154"/>
      <c r="S1284" s="154"/>
      <c r="T1284" s="154"/>
      <c r="U1284" s="154"/>
      <c r="V1284" s="154"/>
      <c r="W1284" s="154"/>
      <c r="X1284" s="154"/>
      <c r="Y1284" s="154"/>
      <c r="Z1284" s="154"/>
      <c r="AA1284" s="154"/>
      <c r="AB1284" s="154"/>
      <c r="AC1284" s="154"/>
      <c r="AD1284" s="154"/>
      <c r="AE1284" s="154"/>
      <c r="AF1284" s="154"/>
      <c r="AG1284" s="154"/>
      <c r="AH1284" s="154"/>
      <c r="AI1284" s="154"/>
      <c r="AJ1284" s="154"/>
      <c r="AK1284" s="154"/>
      <c r="AL1284" s="154"/>
      <c r="AM1284" s="154"/>
      <c r="AN1284" s="154"/>
      <c r="AO1284" s="154"/>
    </row>
    <row r="1285" spans="1:41" x14ac:dyDescent="0.2">
      <c r="A1285" s="83">
        <v>38415</v>
      </c>
      <c r="B1285" s="154"/>
      <c r="C1285" s="154"/>
      <c r="D1285" s="154"/>
      <c r="E1285" s="154"/>
      <c r="F1285" s="154"/>
      <c r="G1285" s="154"/>
      <c r="H1285" s="154"/>
      <c r="I1285" s="154"/>
      <c r="J1285" s="154"/>
      <c r="K1285" s="154"/>
      <c r="L1285" s="154"/>
      <c r="M1285" s="154"/>
      <c r="N1285" s="154"/>
      <c r="O1285" s="154"/>
      <c r="P1285" s="154"/>
      <c r="Q1285" s="154"/>
      <c r="R1285" s="154"/>
      <c r="S1285" s="154"/>
      <c r="T1285" s="154"/>
      <c r="U1285" s="154"/>
      <c r="V1285" s="154"/>
      <c r="W1285" s="154"/>
      <c r="X1285" s="154"/>
      <c r="Y1285" s="154"/>
      <c r="Z1285" s="154"/>
      <c r="AA1285" s="154"/>
      <c r="AB1285" s="154"/>
      <c r="AC1285" s="154"/>
      <c r="AD1285" s="154"/>
      <c r="AE1285" s="154"/>
      <c r="AF1285" s="154"/>
      <c r="AG1285" s="154"/>
      <c r="AH1285" s="154"/>
      <c r="AI1285" s="154"/>
      <c r="AJ1285" s="154"/>
      <c r="AK1285" s="154"/>
      <c r="AL1285" s="154"/>
      <c r="AM1285" s="154"/>
      <c r="AN1285" s="154"/>
      <c r="AO1285" s="154"/>
    </row>
    <row r="1286" spans="1:41" x14ac:dyDescent="0.2">
      <c r="A1286" s="83">
        <v>38419</v>
      </c>
      <c r="B1286" s="151"/>
      <c r="C1286" s="151"/>
      <c r="D1286" s="151"/>
      <c r="E1286" s="151"/>
      <c r="F1286" s="151"/>
      <c r="G1286" s="151"/>
      <c r="H1286" s="151"/>
      <c r="I1286" s="151"/>
      <c r="J1286" s="151">
        <v>15</v>
      </c>
      <c r="K1286" s="151">
        <v>158</v>
      </c>
      <c r="L1286" s="151">
        <v>2050</v>
      </c>
      <c r="M1286" s="151">
        <v>329147</v>
      </c>
      <c r="N1286" s="151">
        <v>5</v>
      </c>
      <c r="O1286" s="151">
        <v>207</v>
      </c>
      <c r="P1286" s="151">
        <v>1900</v>
      </c>
      <c r="Q1286" s="151">
        <v>392920</v>
      </c>
      <c r="R1286" s="151"/>
      <c r="S1286" s="151"/>
      <c r="T1286" s="151"/>
      <c r="U1286" s="151"/>
      <c r="V1286" s="151">
        <v>16</v>
      </c>
      <c r="W1286" s="151">
        <v>255</v>
      </c>
      <c r="X1286" s="151">
        <v>1975</v>
      </c>
      <c r="Y1286" s="151">
        <v>517338</v>
      </c>
      <c r="Z1286" s="151">
        <v>30</v>
      </c>
      <c r="AA1286" s="151">
        <v>288</v>
      </c>
      <c r="AB1286" s="151">
        <v>2100</v>
      </c>
      <c r="AC1286" s="151">
        <v>598153</v>
      </c>
      <c r="AD1286" s="151">
        <v>22</v>
      </c>
      <c r="AE1286" s="151">
        <v>334</v>
      </c>
      <c r="AF1286" s="151">
        <v>1950</v>
      </c>
      <c r="AG1286" s="151">
        <v>652912</v>
      </c>
      <c r="AH1286" s="151">
        <v>9</v>
      </c>
      <c r="AI1286" s="151">
        <v>360</v>
      </c>
      <c r="AJ1286" s="151">
        <v>2100</v>
      </c>
      <c r="AK1286" s="151">
        <v>756933</v>
      </c>
      <c r="AL1286" s="151"/>
      <c r="AM1286" s="151"/>
      <c r="AN1286" s="151"/>
      <c r="AO1286" s="151"/>
    </row>
    <row r="1287" spans="1:41" x14ac:dyDescent="0.2">
      <c r="A1287" s="156">
        <v>38421</v>
      </c>
      <c r="B1287" s="154"/>
      <c r="C1287" s="154"/>
      <c r="D1287" s="154"/>
      <c r="E1287" s="154"/>
      <c r="F1287" s="154"/>
      <c r="G1287" s="154"/>
      <c r="H1287" s="154"/>
      <c r="I1287" s="154"/>
      <c r="J1287" s="154">
        <v>52</v>
      </c>
      <c r="K1287" s="154">
        <v>164</v>
      </c>
      <c r="L1287" s="154">
        <v>2100</v>
      </c>
      <c r="M1287" s="154">
        <v>349025</v>
      </c>
      <c r="N1287" s="154">
        <v>84</v>
      </c>
      <c r="O1287" s="154">
        <v>195</v>
      </c>
      <c r="P1287" s="154">
        <v>2175</v>
      </c>
      <c r="Q1287" s="154">
        <v>425461</v>
      </c>
      <c r="R1287" s="154">
        <v>26</v>
      </c>
      <c r="S1287" s="154">
        <v>243</v>
      </c>
      <c r="T1287" s="154">
        <v>2230</v>
      </c>
      <c r="U1287" s="154">
        <v>585172</v>
      </c>
      <c r="V1287" s="154">
        <v>22</v>
      </c>
      <c r="W1287" s="154">
        <v>254</v>
      </c>
      <c r="X1287" s="154">
        <v>1930</v>
      </c>
      <c r="Y1287" s="154">
        <v>501360</v>
      </c>
      <c r="Z1287" s="154">
        <v>62</v>
      </c>
      <c r="AA1287" s="154">
        <v>298</v>
      </c>
      <c r="AB1287" s="154">
        <v>1920</v>
      </c>
      <c r="AC1287" s="154">
        <v>589778</v>
      </c>
      <c r="AD1287" s="154">
        <v>3</v>
      </c>
      <c r="AE1287" s="154">
        <v>333</v>
      </c>
      <c r="AF1287" s="154">
        <v>1925</v>
      </c>
      <c r="AG1287" s="154">
        <v>644067</v>
      </c>
      <c r="AH1287" s="154">
        <v>17</v>
      </c>
      <c r="AI1287" s="154">
        <v>393</v>
      </c>
      <c r="AJ1287" s="154">
        <v>2030</v>
      </c>
      <c r="AK1287" s="154">
        <v>800708</v>
      </c>
      <c r="AL1287" s="154"/>
      <c r="AM1287" s="154"/>
      <c r="AN1287" s="154"/>
      <c r="AO1287" s="154"/>
    </row>
    <row r="1288" spans="1:41" x14ac:dyDescent="0.2">
      <c r="A1288" s="83">
        <v>38422</v>
      </c>
      <c r="B1288" s="151">
        <v>8</v>
      </c>
      <c r="C1288" s="151">
        <v>124</v>
      </c>
      <c r="D1288" s="151">
        <v>2200</v>
      </c>
      <c r="E1288" s="151">
        <v>273350</v>
      </c>
      <c r="F1288" s="151">
        <v>19</v>
      </c>
      <c r="G1288" s="151">
        <v>143</v>
      </c>
      <c r="H1288" s="151">
        <v>2150</v>
      </c>
      <c r="I1288" s="151">
        <v>301247</v>
      </c>
      <c r="J1288" s="151">
        <v>2</v>
      </c>
      <c r="K1288" s="151">
        <v>179</v>
      </c>
      <c r="L1288" s="151">
        <v>1950</v>
      </c>
      <c r="M1288" s="151">
        <v>349050</v>
      </c>
      <c r="N1288" s="151">
        <v>5</v>
      </c>
      <c r="O1288" s="151">
        <v>212</v>
      </c>
      <c r="P1288" s="151">
        <v>2000</v>
      </c>
      <c r="Q1288" s="151">
        <v>442800</v>
      </c>
      <c r="R1288" s="151">
        <v>7</v>
      </c>
      <c r="S1288" s="151">
        <v>239</v>
      </c>
      <c r="T1288" s="151">
        <v>2000</v>
      </c>
      <c r="U1288" s="151">
        <v>467714</v>
      </c>
      <c r="V1288" s="151">
        <v>10</v>
      </c>
      <c r="W1288" s="151">
        <v>272</v>
      </c>
      <c r="X1288" s="151">
        <v>2000</v>
      </c>
      <c r="Y1288" s="151">
        <v>544000</v>
      </c>
      <c r="Z1288" s="151">
        <v>15</v>
      </c>
      <c r="AA1288" s="151">
        <v>316</v>
      </c>
      <c r="AB1288" s="151">
        <v>1940</v>
      </c>
      <c r="AC1288" s="151">
        <v>613557</v>
      </c>
      <c r="AD1288" s="151">
        <v>6</v>
      </c>
      <c r="AE1288" s="151">
        <v>354</v>
      </c>
      <c r="AF1288" s="151">
        <v>1940</v>
      </c>
      <c r="AG1288" s="151">
        <v>696280</v>
      </c>
      <c r="AH1288" s="151">
        <v>2</v>
      </c>
      <c r="AI1288" s="151">
        <v>432</v>
      </c>
      <c r="AJ1288" s="151">
        <v>1980</v>
      </c>
      <c r="AK1288" s="151">
        <v>855360</v>
      </c>
      <c r="AL1288" s="151"/>
      <c r="AM1288" s="151"/>
      <c r="AN1288" s="151"/>
      <c r="AO1288" s="151"/>
    </row>
    <row r="1289" spans="1:41" x14ac:dyDescent="0.2">
      <c r="A1289" s="83">
        <v>38426</v>
      </c>
      <c r="B1289" s="151"/>
      <c r="C1289" s="151"/>
      <c r="D1289" s="151"/>
      <c r="E1289" s="151"/>
      <c r="F1289" s="151">
        <v>19</v>
      </c>
      <c r="G1289" s="151">
        <v>141</v>
      </c>
      <c r="H1289" s="151">
        <v>2150</v>
      </c>
      <c r="I1289" s="151">
        <v>308937</v>
      </c>
      <c r="J1289" s="151">
        <v>4</v>
      </c>
      <c r="K1289" s="151">
        <v>164</v>
      </c>
      <c r="L1289" s="151">
        <v>2050</v>
      </c>
      <c r="M1289" s="151">
        <v>335175</v>
      </c>
      <c r="N1289" s="151">
        <v>13</v>
      </c>
      <c r="O1289" s="151">
        <v>201</v>
      </c>
      <c r="P1289" s="151">
        <v>1950</v>
      </c>
      <c r="Q1289" s="151">
        <v>395277</v>
      </c>
      <c r="R1289" s="151">
        <v>36</v>
      </c>
      <c r="S1289" s="151">
        <v>245</v>
      </c>
      <c r="T1289" s="151">
        <v>2000</v>
      </c>
      <c r="U1289" s="151">
        <v>490889</v>
      </c>
      <c r="V1289" s="151">
        <v>22</v>
      </c>
      <c r="W1289" s="151">
        <v>255</v>
      </c>
      <c r="X1289" s="151">
        <v>2350</v>
      </c>
      <c r="Y1289" s="151">
        <v>598823</v>
      </c>
      <c r="Z1289" s="151">
        <v>3</v>
      </c>
      <c r="AA1289" s="151">
        <v>297</v>
      </c>
      <c r="AB1289" s="151">
        <v>1950</v>
      </c>
      <c r="AC1289" s="151">
        <v>578500</v>
      </c>
      <c r="AD1289" s="151"/>
      <c r="AE1289" s="151"/>
      <c r="AF1289" s="151"/>
      <c r="AG1289" s="151"/>
      <c r="AH1289" s="151"/>
      <c r="AI1289" s="151"/>
      <c r="AJ1289" s="151"/>
      <c r="AK1289" s="151"/>
      <c r="AL1289" s="151"/>
      <c r="AM1289" s="151"/>
      <c r="AN1289" s="151"/>
      <c r="AO1289" s="151"/>
    </row>
    <row r="1290" spans="1:41" x14ac:dyDescent="0.2">
      <c r="A1290" s="156">
        <v>38428</v>
      </c>
      <c r="B1290" s="154"/>
      <c r="C1290" s="154"/>
      <c r="D1290" s="154"/>
      <c r="E1290" s="154"/>
      <c r="F1290" s="154">
        <v>11</v>
      </c>
      <c r="G1290" s="154">
        <v>139</v>
      </c>
      <c r="H1290" s="154">
        <v>1825</v>
      </c>
      <c r="I1290" s="154">
        <v>278709</v>
      </c>
      <c r="J1290" s="154">
        <v>7</v>
      </c>
      <c r="K1290" s="154">
        <v>163</v>
      </c>
      <c r="L1290" s="154">
        <v>2000</v>
      </c>
      <c r="M1290" s="154">
        <v>326000</v>
      </c>
      <c r="N1290" s="154">
        <v>58</v>
      </c>
      <c r="O1290" s="154">
        <v>204</v>
      </c>
      <c r="P1290" s="154">
        <v>2100</v>
      </c>
      <c r="Q1290" s="154">
        <v>435398</v>
      </c>
      <c r="R1290" s="154">
        <v>13</v>
      </c>
      <c r="S1290" s="154">
        <v>236</v>
      </c>
      <c r="T1290" s="154">
        <v>2100</v>
      </c>
      <c r="U1290" s="154">
        <v>495277</v>
      </c>
      <c r="V1290" s="154">
        <v>17</v>
      </c>
      <c r="W1290" s="154">
        <v>260</v>
      </c>
      <c r="X1290" s="154">
        <v>2008</v>
      </c>
      <c r="Y1290" s="154">
        <v>539296</v>
      </c>
      <c r="Z1290" s="154">
        <v>28</v>
      </c>
      <c r="AA1290" s="154">
        <v>292</v>
      </c>
      <c r="AB1290" s="154">
        <v>1930</v>
      </c>
      <c r="AC1290" s="154">
        <v>600854</v>
      </c>
      <c r="AD1290" s="154">
        <v>5</v>
      </c>
      <c r="AE1290" s="154">
        <v>349</v>
      </c>
      <c r="AF1290" s="154">
        <v>2050</v>
      </c>
      <c r="AG1290" s="154">
        <v>715040</v>
      </c>
      <c r="AH1290" s="154">
        <v>12</v>
      </c>
      <c r="AI1290" s="154">
        <v>365</v>
      </c>
      <c r="AJ1290" s="154">
        <v>2013</v>
      </c>
      <c r="AK1290" s="154">
        <v>840732</v>
      </c>
      <c r="AL1290" s="154"/>
      <c r="AM1290" s="154"/>
      <c r="AN1290" s="154"/>
      <c r="AO1290" s="154"/>
    </row>
    <row r="1291" spans="1:41" x14ac:dyDescent="0.2">
      <c r="A1291" s="83">
        <v>38429</v>
      </c>
      <c r="B1291" s="151"/>
      <c r="C1291" s="151"/>
      <c r="D1291" s="151"/>
      <c r="E1291" s="151"/>
      <c r="F1291" s="151"/>
      <c r="G1291" s="151"/>
      <c r="H1291" s="151"/>
      <c r="I1291" s="151"/>
      <c r="J1291" s="151">
        <v>14</v>
      </c>
      <c r="K1291" s="151">
        <v>160</v>
      </c>
      <c r="L1291" s="151">
        <v>2050</v>
      </c>
      <c r="M1291" s="151">
        <v>334229</v>
      </c>
      <c r="N1291" s="151">
        <v>14</v>
      </c>
      <c r="O1291" s="151">
        <v>214</v>
      </c>
      <c r="P1291" s="151">
        <v>2000</v>
      </c>
      <c r="Q1291" s="151">
        <v>422886</v>
      </c>
      <c r="R1291" s="151">
        <v>22</v>
      </c>
      <c r="S1291" s="151">
        <v>242</v>
      </c>
      <c r="T1291" s="151">
        <v>1983</v>
      </c>
      <c r="U1291" s="151">
        <v>484564</v>
      </c>
      <c r="V1291" s="151">
        <v>12</v>
      </c>
      <c r="W1291" s="151">
        <v>262</v>
      </c>
      <c r="X1291" s="151">
        <v>2027</v>
      </c>
      <c r="Y1291" s="151">
        <v>538717</v>
      </c>
      <c r="Z1291" s="151">
        <v>2</v>
      </c>
      <c r="AA1291" s="151">
        <v>284</v>
      </c>
      <c r="AB1291" s="151">
        <v>1920</v>
      </c>
      <c r="AC1291" s="151">
        <v>545280</v>
      </c>
      <c r="AD1291" s="151"/>
      <c r="AE1291" s="151"/>
      <c r="AF1291" s="151"/>
      <c r="AG1291" s="151"/>
      <c r="AH1291" s="151"/>
      <c r="AI1291" s="151"/>
      <c r="AJ1291" s="151"/>
      <c r="AK1291" s="151"/>
      <c r="AL1291" s="151"/>
      <c r="AM1291" s="151"/>
      <c r="AN1291" s="151"/>
      <c r="AO1291" s="151"/>
    </row>
    <row r="1292" spans="1:41" x14ac:dyDescent="0.2">
      <c r="A1292" s="83">
        <v>38433</v>
      </c>
      <c r="B1292" s="151">
        <v>12</v>
      </c>
      <c r="C1292" s="151">
        <v>104</v>
      </c>
      <c r="D1292" s="151">
        <v>2200</v>
      </c>
      <c r="E1292" s="151">
        <v>228433</v>
      </c>
      <c r="F1292" s="151">
        <v>12</v>
      </c>
      <c r="G1292" s="151">
        <v>142</v>
      </c>
      <c r="H1292" s="151">
        <v>2167</v>
      </c>
      <c r="I1292" s="151">
        <v>307450</v>
      </c>
      <c r="J1292" s="151">
        <v>4</v>
      </c>
      <c r="K1292" s="151">
        <v>158</v>
      </c>
      <c r="L1292" s="151">
        <v>2050</v>
      </c>
      <c r="M1292" s="151">
        <v>326300</v>
      </c>
      <c r="N1292" s="151">
        <v>24</v>
      </c>
      <c r="O1292" s="151">
        <v>191</v>
      </c>
      <c r="P1292" s="151">
        <v>2250</v>
      </c>
      <c r="Q1292" s="151">
        <v>430688</v>
      </c>
      <c r="R1292" s="151"/>
      <c r="S1292" s="151"/>
      <c r="T1292" s="151"/>
      <c r="U1292" s="151"/>
      <c r="V1292" s="151">
        <v>23</v>
      </c>
      <c r="W1292" s="151">
        <v>258</v>
      </c>
      <c r="X1292" s="151">
        <v>2080</v>
      </c>
      <c r="Y1292" s="151">
        <v>549868</v>
      </c>
      <c r="Z1292" s="151">
        <v>16</v>
      </c>
      <c r="AA1292" s="151">
        <v>294</v>
      </c>
      <c r="AB1292" s="151">
        <v>1975</v>
      </c>
      <c r="AC1292" s="151">
        <v>599544</v>
      </c>
      <c r="AD1292" s="151"/>
      <c r="AE1292" s="151"/>
      <c r="AF1292" s="151"/>
      <c r="AG1292" s="151"/>
      <c r="AH1292" s="151"/>
      <c r="AI1292" s="151"/>
      <c r="AJ1292" s="151"/>
      <c r="AK1292" s="151"/>
      <c r="AL1292" s="151"/>
      <c r="AM1292" s="151"/>
      <c r="AN1292" s="151"/>
      <c r="AO1292" s="151"/>
    </row>
    <row r="1293" spans="1:41" x14ac:dyDescent="0.2">
      <c r="A1293" s="156">
        <v>38435</v>
      </c>
      <c r="B1293" s="154"/>
      <c r="C1293" s="154"/>
      <c r="D1293" s="154"/>
      <c r="E1293" s="154"/>
      <c r="F1293" s="154"/>
      <c r="G1293" s="154"/>
      <c r="H1293" s="154"/>
      <c r="I1293" s="154"/>
      <c r="J1293" s="154"/>
      <c r="K1293" s="154"/>
      <c r="L1293" s="154"/>
      <c r="M1293" s="154"/>
      <c r="N1293" s="154"/>
      <c r="O1293" s="154"/>
      <c r="P1293" s="154"/>
      <c r="Q1293" s="154"/>
      <c r="R1293" s="154"/>
      <c r="S1293" s="154"/>
      <c r="T1293" s="154"/>
      <c r="U1293" s="154"/>
      <c r="V1293" s="154"/>
      <c r="W1293" s="154"/>
      <c r="X1293" s="154"/>
      <c r="Y1293" s="154"/>
      <c r="Z1293" s="154"/>
      <c r="AA1293" s="154"/>
      <c r="AB1293" s="154"/>
      <c r="AC1293" s="154"/>
      <c r="AD1293" s="154"/>
      <c r="AE1293" s="154"/>
      <c r="AF1293" s="154"/>
      <c r="AG1293" s="154"/>
      <c r="AH1293" s="154"/>
      <c r="AI1293" s="154"/>
      <c r="AJ1293" s="154"/>
      <c r="AK1293" s="154"/>
      <c r="AL1293" s="154"/>
      <c r="AM1293" s="154"/>
      <c r="AN1293" s="154"/>
      <c r="AO1293" s="154"/>
    </row>
    <row r="1294" spans="1:41" x14ac:dyDescent="0.2">
      <c r="A1294" s="156">
        <v>38436</v>
      </c>
      <c r="B1294" s="151"/>
      <c r="C1294" s="151"/>
      <c r="D1294" s="151"/>
      <c r="E1294" s="151"/>
      <c r="F1294" s="151"/>
      <c r="G1294" s="151"/>
      <c r="H1294" s="151"/>
      <c r="I1294" s="151"/>
      <c r="J1294" s="151"/>
      <c r="K1294" s="151"/>
      <c r="L1294" s="151"/>
      <c r="M1294" s="151"/>
      <c r="N1294" s="151"/>
      <c r="O1294" s="151"/>
      <c r="P1294" s="151"/>
      <c r="Q1294" s="151"/>
      <c r="R1294" s="151"/>
      <c r="S1294" s="151"/>
      <c r="T1294" s="151"/>
      <c r="U1294" s="151"/>
      <c r="V1294" s="151"/>
      <c r="W1294" s="151"/>
      <c r="X1294" s="151"/>
      <c r="Y1294" s="151"/>
      <c r="Z1294" s="151"/>
      <c r="AA1294" s="151"/>
      <c r="AB1294" s="151"/>
      <c r="AC1294" s="151"/>
      <c r="AD1294" s="151"/>
      <c r="AE1294" s="151"/>
      <c r="AF1294" s="151"/>
      <c r="AG1294" s="151"/>
      <c r="AH1294" s="151"/>
      <c r="AI1294" s="151"/>
      <c r="AJ1294" s="151"/>
      <c r="AK1294" s="151"/>
      <c r="AL1294" s="151"/>
      <c r="AM1294" s="151"/>
      <c r="AN1294" s="151"/>
      <c r="AO1294" s="151"/>
    </row>
    <row r="1295" spans="1:41" x14ac:dyDescent="0.2">
      <c r="A1295" s="83">
        <v>38440</v>
      </c>
      <c r="B1295" s="151">
        <v>1</v>
      </c>
      <c r="C1295" s="151">
        <v>82</v>
      </c>
      <c r="D1295" s="151">
        <v>1900</v>
      </c>
      <c r="E1295" s="151">
        <v>155800</v>
      </c>
      <c r="F1295" s="151">
        <v>2</v>
      </c>
      <c r="G1295" s="151">
        <v>147</v>
      </c>
      <c r="H1295" s="151">
        <v>2000</v>
      </c>
      <c r="I1295" s="151">
        <v>294000</v>
      </c>
      <c r="J1295" s="151">
        <v>12</v>
      </c>
      <c r="K1295" s="151">
        <v>168</v>
      </c>
      <c r="L1295" s="151">
        <v>2050</v>
      </c>
      <c r="M1295" s="151">
        <v>344742</v>
      </c>
      <c r="N1295" s="151"/>
      <c r="O1295" s="151"/>
      <c r="P1295" s="151"/>
      <c r="Q1295" s="151"/>
      <c r="R1295" s="151">
        <v>28</v>
      </c>
      <c r="S1295" s="151">
        <v>232</v>
      </c>
      <c r="T1295" s="151">
        <v>1980</v>
      </c>
      <c r="U1295" s="151">
        <v>468199</v>
      </c>
      <c r="V1295" s="151">
        <v>20</v>
      </c>
      <c r="W1295" s="151">
        <v>267</v>
      </c>
      <c r="X1295" s="151">
        <v>2257</v>
      </c>
      <c r="Y1295" s="151">
        <v>601200</v>
      </c>
      <c r="Z1295" s="151">
        <v>17</v>
      </c>
      <c r="AA1295" s="151">
        <v>301</v>
      </c>
      <c r="AB1295" s="151">
        <v>1825</v>
      </c>
      <c r="AC1295" s="151">
        <v>553735</v>
      </c>
      <c r="AD1295" s="151"/>
      <c r="AE1295" s="151"/>
      <c r="AF1295" s="151"/>
      <c r="AG1295" s="151"/>
      <c r="AH1295" s="151"/>
      <c r="AI1295" s="151"/>
      <c r="AJ1295" s="151"/>
      <c r="AK1295" s="151"/>
      <c r="AL1295" s="151"/>
      <c r="AM1295" s="151"/>
      <c r="AN1295" s="151"/>
      <c r="AO1295" s="151"/>
    </row>
    <row r="1296" spans="1:41" x14ac:dyDescent="0.2">
      <c r="A1296" s="156">
        <v>38442</v>
      </c>
      <c r="B1296" s="154">
        <v>1</v>
      </c>
      <c r="C1296" s="154">
        <v>106</v>
      </c>
      <c r="D1296" s="154">
        <v>2050</v>
      </c>
      <c r="E1296" s="154">
        <v>217300</v>
      </c>
      <c r="F1296" s="154">
        <v>10</v>
      </c>
      <c r="G1296" s="154">
        <v>144</v>
      </c>
      <c r="H1296" s="154">
        <v>2100</v>
      </c>
      <c r="I1296" s="154">
        <v>301980</v>
      </c>
      <c r="J1296" s="154">
        <v>12</v>
      </c>
      <c r="K1296" s="154">
        <v>170</v>
      </c>
      <c r="L1296" s="154">
        <v>2075</v>
      </c>
      <c r="M1296" s="154">
        <v>358742</v>
      </c>
      <c r="N1296" s="154">
        <v>28</v>
      </c>
      <c r="O1296" s="154">
        <v>186</v>
      </c>
      <c r="P1296" s="154">
        <v>2038</v>
      </c>
      <c r="Q1296" s="154">
        <v>383871</v>
      </c>
      <c r="R1296" s="154">
        <v>6</v>
      </c>
      <c r="S1296" s="154">
        <v>248</v>
      </c>
      <c r="T1296" s="154">
        <v>2090</v>
      </c>
      <c r="U1296" s="154">
        <v>519017</v>
      </c>
      <c r="V1296" s="154">
        <v>44</v>
      </c>
      <c r="W1296" s="154">
        <v>266</v>
      </c>
      <c r="X1296" s="154">
        <v>2020</v>
      </c>
      <c r="Y1296" s="154">
        <v>540631</v>
      </c>
      <c r="Z1296" s="154">
        <v>31</v>
      </c>
      <c r="AA1296" s="154">
        <v>299</v>
      </c>
      <c r="AB1296" s="154">
        <v>2050</v>
      </c>
      <c r="AC1296" s="154">
        <v>684535</v>
      </c>
      <c r="AD1296" s="154"/>
      <c r="AE1296" s="154"/>
      <c r="AF1296" s="154"/>
      <c r="AG1296" s="154"/>
      <c r="AH1296" s="154">
        <v>8</v>
      </c>
      <c r="AI1296" s="154">
        <v>360</v>
      </c>
      <c r="AJ1296" s="154">
        <v>2000</v>
      </c>
      <c r="AK1296" s="154">
        <v>719000</v>
      </c>
      <c r="AL1296" s="154"/>
      <c r="AM1296" s="154"/>
      <c r="AN1296" s="154"/>
      <c r="AO1296" s="154"/>
    </row>
    <row r="1297" spans="1:41" x14ac:dyDescent="0.2">
      <c r="A1297" s="156"/>
      <c r="B1297" s="154"/>
      <c r="C1297" s="154"/>
      <c r="D1297" s="154"/>
      <c r="E1297" s="154"/>
      <c r="F1297" s="154"/>
      <c r="G1297" s="154"/>
      <c r="H1297" s="154"/>
      <c r="I1297" s="154"/>
      <c r="J1297" s="154"/>
      <c r="K1297" s="154"/>
      <c r="L1297" s="154"/>
      <c r="M1297" s="154"/>
      <c r="N1297" s="154"/>
      <c r="O1297" s="154"/>
      <c r="P1297" s="154"/>
      <c r="Q1297" s="154"/>
      <c r="R1297" s="154"/>
      <c r="S1297" s="154"/>
      <c r="T1297" s="154"/>
      <c r="U1297" s="154"/>
      <c r="V1297" s="154"/>
      <c r="W1297" s="154"/>
      <c r="X1297" s="154"/>
      <c r="Y1297" s="154"/>
      <c r="Z1297" s="154"/>
      <c r="AA1297" s="154"/>
      <c r="AB1297" s="154"/>
      <c r="AC1297" s="154"/>
      <c r="AD1297" s="154"/>
      <c r="AE1297" s="154"/>
      <c r="AF1297" s="154"/>
      <c r="AG1297" s="154"/>
      <c r="AH1297" s="154"/>
      <c r="AI1297" s="154"/>
      <c r="AJ1297" s="154"/>
      <c r="AK1297" s="154"/>
      <c r="AL1297" s="154"/>
      <c r="AM1297" s="154"/>
      <c r="AN1297" s="154"/>
      <c r="AO1297" s="154"/>
    </row>
    <row r="1298" spans="1:41" ht="15.75" x14ac:dyDescent="0.25">
      <c r="A1298" s="83">
        <v>38443</v>
      </c>
      <c r="B1298" s="151">
        <v>2</v>
      </c>
      <c r="C1298" s="151">
        <v>95</v>
      </c>
      <c r="D1298" s="151">
        <v>2000</v>
      </c>
      <c r="E1298" s="151">
        <v>190000</v>
      </c>
      <c r="F1298" s="151">
        <v>11</v>
      </c>
      <c r="G1298" s="151">
        <v>142</v>
      </c>
      <c r="H1298" s="151">
        <v>1950</v>
      </c>
      <c r="I1298" s="151">
        <v>276900</v>
      </c>
      <c r="J1298" s="151">
        <v>23</v>
      </c>
      <c r="K1298" s="151">
        <v>169</v>
      </c>
      <c r="L1298" s="151">
        <v>2000</v>
      </c>
      <c r="M1298" s="151">
        <v>339374</v>
      </c>
      <c r="N1298" s="151">
        <v>8</v>
      </c>
      <c r="O1298" s="151">
        <v>186</v>
      </c>
      <c r="P1298" s="151">
        <v>1900</v>
      </c>
      <c r="Q1298" s="151">
        <v>352450</v>
      </c>
      <c r="R1298" s="151">
        <v>12</v>
      </c>
      <c r="S1298" s="151">
        <v>233</v>
      </c>
      <c r="T1298" s="151">
        <v>2000</v>
      </c>
      <c r="U1298" s="151">
        <v>465667</v>
      </c>
      <c r="V1298" s="151">
        <v>10</v>
      </c>
      <c r="W1298" s="151">
        <v>262</v>
      </c>
      <c r="X1298" s="151">
        <v>2000</v>
      </c>
      <c r="Y1298" s="151">
        <v>534380</v>
      </c>
      <c r="Z1298" s="151"/>
      <c r="AA1298" s="151"/>
      <c r="AB1298" s="151"/>
      <c r="AC1298" s="151"/>
      <c r="AD1298" s="151">
        <v>8</v>
      </c>
      <c r="AE1298" s="151">
        <v>352</v>
      </c>
      <c r="AF1298" s="151">
        <v>2070</v>
      </c>
      <c r="AG1298" s="151">
        <v>716935</v>
      </c>
      <c r="AH1298" s="151">
        <v>3</v>
      </c>
      <c r="AI1298" s="151">
        <v>385</v>
      </c>
      <c r="AJ1298" s="151">
        <v>2090</v>
      </c>
      <c r="AK1298" s="151">
        <v>791173</v>
      </c>
      <c r="AL1298" s="6">
        <v>1</v>
      </c>
      <c r="AM1298" s="6">
        <v>414</v>
      </c>
      <c r="AN1298" s="6">
        <v>2040</v>
      </c>
      <c r="AO1298" s="6">
        <v>844560</v>
      </c>
    </row>
    <row r="1299" spans="1:41" x14ac:dyDescent="0.2">
      <c r="A1299" s="83">
        <v>38447</v>
      </c>
      <c r="B1299" s="151">
        <v>7</v>
      </c>
      <c r="C1299" s="151">
        <v>120</v>
      </c>
      <c r="D1299" s="151">
        <v>2250</v>
      </c>
      <c r="E1299" s="151">
        <v>269357</v>
      </c>
      <c r="F1299" s="151">
        <v>13</v>
      </c>
      <c r="G1299" s="151">
        <v>138</v>
      </c>
      <c r="H1299" s="151">
        <v>2100</v>
      </c>
      <c r="I1299" s="151">
        <v>284538</v>
      </c>
      <c r="J1299" s="151">
        <v>61</v>
      </c>
      <c r="K1299" s="151">
        <v>166</v>
      </c>
      <c r="L1299" s="151">
        <v>2092</v>
      </c>
      <c r="M1299" s="151">
        <v>350108</v>
      </c>
      <c r="N1299" s="151">
        <v>21</v>
      </c>
      <c r="O1299" s="151">
        <v>211</v>
      </c>
      <c r="P1299" s="151">
        <v>2075</v>
      </c>
      <c r="Q1299" s="151">
        <v>441614</v>
      </c>
      <c r="R1299" s="151">
        <v>17</v>
      </c>
      <c r="S1299" s="151">
        <v>224</v>
      </c>
      <c r="T1299" s="151">
        <v>2100</v>
      </c>
      <c r="U1299" s="151">
        <v>470400</v>
      </c>
      <c r="V1299" s="151">
        <v>6</v>
      </c>
      <c r="W1299" s="151">
        <v>252</v>
      </c>
      <c r="X1299" s="151">
        <v>2080</v>
      </c>
      <c r="Y1299" s="151">
        <v>524160</v>
      </c>
      <c r="Z1299" s="151">
        <v>13</v>
      </c>
      <c r="AA1299" s="151">
        <v>288</v>
      </c>
      <c r="AB1299" s="151">
        <v>2040</v>
      </c>
      <c r="AC1299" s="151">
        <v>585446</v>
      </c>
      <c r="AD1299" s="151"/>
      <c r="AE1299" s="151"/>
      <c r="AF1299" s="151"/>
      <c r="AG1299" s="151"/>
      <c r="AH1299" s="151">
        <v>1</v>
      </c>
      <c r="AI1299" s="151">
        <v>366</v>
      </c>
      <c r="AJ1299" s="151">
        <v>2180</v>
      </c>
      <c r="AK1299" s="151">
        <v>797880</v>
      </c>
      <c r="AL1299" s="151"/>
      <c r="AM1299" s="151"/>
      <c r="AN1299" s="151"/>
      <c r="AO1299" s="151"/>
    </row>
    <row r="1300" spans="1:41" x14ac:dyDescent="0.2">
      <c r="A1300" s="156">
        <v>38449</v>
      </c>
      <c r="B1300" s="154">
        <v>2</v>
      </c>
      <c r="C1300" s="154">
        <v>112</v>
      </c>
      <c r="D1300" s="154">
        <v>2200</v>
      </c>
      <c r="E1300" s="154">
        <v>246400</v>
      </c>
      <c r="F1300" s="154">
        <v>46</v>
      </c>
      <c r="G1300" s="154">
        <v>14</v>
      </c>
      <c r="H1300" s="154">
        <v>2210</v>
      </c>
      <c r="I1300" s="154">
        <v>325113</v>
      </c>
      <c r="J1300" s="154">
        <v>66</v>
      </c>
      <c r="K1300" s="154">
        <v>167</v>
      </c>
      <c r="L1300" s="154">
        <v>2156</v>
      </c>
      <c r="M1300" s="154">
        <v>370394</v>
      </c>
      <c r="N1300" s="154">
        <v>52</v>
      </c>
      <c r="O1300" s="154">
        <v>196</v>
      </c>
      <c r="P1300" s="154">
        <v>2109</v>
      </c>
      <c r="Q1300" s="154">
        <v>419967</v>
      </c>
      <c r="R1300" s="154">
        <v>23</v>
      </c>
      <c r="S1300" s="154">
        <v>249</v>
      </c>
      <c r="T1300" s="154">
        <v>2140</v>
      </c>
      <c r="U1300" s="154">
        <v>533288</v>
      </c>
      <c r="V1300" s="154">
        <v>31</v>
      </c>
      <c r="W1300" s="154">
        <v>265</v>
      </c>
      <c r="X1300" s="154">
        <v>2058</v>
      </c>
      <c r="Y1300" s="154">
        <v>556215</v>
      </c>
      <c r="Z1300" s="154">
        <v>46</v>
      </c>
      <c r="AA1300" s="154">
        <v>295</v>
      </c>
      <c r="AB1300" s="154">
        <v>2138</v>
      </c>
      <c r="AC1300" s="154">
        <v>647907</v>
      </c>
      <c r="AD1300" s="154">
        <v>8</v>
      </c>
      <c r="AE1300" s="154">
        <v>334</v>
      </c>
      <c r="AF1300" s="154">
        <v>2050</v>
      </c>
      <c r="AG1300" s="154">
        <v>690855</v>
      </c>
      <c r="AH1300" s="154">
        <v>1</v>
      </c>
      <c r="AI1300" s="154">
        <v>462</v>
      </c>
      <c r="AJ1300" s="154">
        <v>2060</v>
      </c>
      <c r="AK1300" s="154">
        <v>951720</v>
      </c>
      <c r="AL1300" s="154"/>
      <c r="AM1300" s="154"/>
      <c r="AN1300" s="154"/>
      <c r="AO1300" s="154"/>
    </row>
    <row r="1301" spans="1:41" x14ac:dyDescent="0.2">
      <c r="A1301" s="83">
        <v>38450</v>
      </c>
      <c r="B1301" s="151"/>
      <c r="C1301" s="151"/>
      <c r="D1301" s="151"/>
      <c r="E1301" s="151"/>
      <c r="F1301" s="151">
        <v>20</v>
      </c>
      <c r="G1301" s="151">
        <v>140</v>
      </c>
      <c r="H1301" s="151">
        <v>2150</v>
      </c>
      <c r="I1301" s="151">
        <v>300570</v>
      </c>
      <c r="J1301" s="151"/>
      <c r="K1301" s="151"/>
      <c r="L1301" s="151"/>
      <c r="M1301" s="151"/>
      <c r="N1301" s="151">
        <v>7</v>
      </c>
      <c r="O1301" s="151">
        <v>181</v>
      </c>
      <c r="P1301" s="151">
        <v>2050</v>
      </c>
      <c r="Q1301" s="151">
        <v>370171</v>
      </c>
      <c r="R1301" s="151">
        <v>7</v>
      </c>
      <c r="S1301" s="151">
        <v>234</v>
      </c>
      <c r="T1301" s="151">
        <v>1950</v>
      </c>
      <c r="U1301" s="151">
        <v>455753</v>
      </c>
      <c r="V1301" s="151">
        <v>2</v>
      </c>
      <c r="W1301" s="151">
        <v>257</v>
      </c>
      <c r="X1301" s="151">
        <v>1950</v>
      </c>
      <c r="Y1301" s="151">
        <v>501150</v>
      </c>
      <c r="Z1301" s="151"/>
      <c r="AA1301" s="151"/>
      <c r="AB1301" s="151"/>
      <c r="AC1301" s="151"/>
      <c r="AD1301" s="151">
        <v>5</v>
      </c>
      <c r="AE1301" s="151">
        <v>344</v>
      </c>
      <c r="AF1301" s="151">
        <v>2020</v>
      </c>
      <c r="AG1301" s="151">
        <v>694072</v>
      </c>
      <c r="AH1301" s="151"/>
      <c r="AI1301" s="151"/>
      <c r="AJ1301" s="151"/>
      <c r="AK1301" s="151"/>
      <c r="AL1301" s="151"/>
      <c r="AM1301" s="151"/>
      <c r="AN1301" s="151"/>
      <c r="AO1301" s="151"/>
    </row>
    <row r="1302" spans="1:41" x14ac:dyDescent="0.2">
      <c r="A1302" s="83">
        <v>38454</v>
      </c>
      <c r="B1302" s="151">
        <v>51</v>
      </c>
      <c r="C1302" s="151">
        <v>112</v>
      </c>
      <c r="D1302" s="151">
        <v>2200</v>
      </c>
      <c r="E1302" s="151">
        <v>252371</v>
      </c>
      <c r="F1302" s="151">
        <v>19</v>
      </c>
      <c r="G1302" s="151">
        <v>143</v>
      </c>
      <c r="H1302" s="151">
        <v>2067</v>
      </c>
      <c r="I1302" s="151">
        <v>297347</v>
      </c>
      <c r="J1302" s="151">
        <v>8</v>
      </c>
      <c r="K1302" s="151">
        <v>163</v>
      </c>
      <c r="L1302" s="151">
        <v>2125</v>
      </c>
      <c r="M1302" s="151">
        <v>352175</v>
      </c>
      <c r="N1302" s="151">
        <v>27</v>
      </c>
      <c r="O1302" s="151">
        <v>209</v>
      </c>
      <c r="P1302" s="151">
        <v>2070</v>
      </c>
      <c r="Q1302" s="151">
        <v>429378</v>
      </c>
      <c r="R1302" s="151"/>
      <c r="S1302" s="151"/>
      <c r="T1302" s="151"/>
      <c r="U1302" s="151"/>
      <c r="V1302" s="151"/>
      <c r="W1302" s="151"/>
      <c r="X1302" s="151"/>
      <c r="Y1302" s="151"/>
      <c r="Z1302" s="151"/>
      <c r="AA1302" s="151"/>
      <c r="AB1302" s="151"/>
      <c r="AC1302" s="151"/>
      <c r="AD1302" s="151"/>
      <c r="AE1302" s="151"/>
      <c r="AF1302" s="151"/>
      <c r="AG1302" s="151"/>
      <c r="AH1302" s="151"/>
      <c r="AI1302" s="151"/>
      <c r="AJ1302" s="151"/>
      <c r="AK1302" s="151"/>
      <c r="AL1302" s="151"/>
      <c r="AM1302" s="151"/>
      <c r="AN1302" s="151"/>
      <c r="AO1302" s="151"/>
    </row>
    <row r="1303" spans="1:41" x14ac:dyDescent="0.2">
      <c r="A1303" s="156">
        <v>38456</v>
      </c>
      <c r="B1303" s="154">
        <v>18</v>
      </c>
      <c r="C1303" s="154">
        <v>129</v>
      </c>
      <c r="D1303" s="154">
        <v>2225</v>
      </c>
      <c r="E1303" s="154">
        <v>293533</v>
      </c>
      <c r="F1303" s="154"/>
      <c r="G1303" s="154"/>
      <c r="H1303" s="154"/>
      <c r="I1303" s="154"/>
      <c r="J1303" s="154"/>
      <c r="K1303" s="154"/>
      <c r="L1303" s="154"/>
      <c r="M1303" s="154"/>
      <c r="N1303" s="154">
        <v>35</v>
      </c>
      <c r="O1303" s="154">
        <v>203</v>
      </c>
      <c r="P1303" s="154">
        <v>2338</v>
      </c>
      <c r="Q1303" s="154">
        <v>471214</v>
      </c>
      <c r="R1303" s="154">
        <v>2</v>
      </c>
      <c r="S1303" s="154">
        <v>241</v>
      </c>
      <c r="T1303" s="154">
        <v>1800</v>
      </c>
      <c r="U1303" s="154">
        <v>433800</v>
      </c>
      <c r="V1303" s="154">
        <v>62</v>
      </c>
      <c r="W1303" s="154">
        <v>266</v>
      </c>
      <c r="X1303" s="154">
        <v>2125</v>
      </c>
      <c r="Y1303" s="154">
        <v>565534</v>
      </c>
      <c r="Z1303" s="154">
        <v>3</v>
      </c>
      <c r="AA1303" s="154">
        <v>291</v>
      </c>
      <c r="AB1303" s="154">
        <v>2015</v>
      </c>
      <c r="AC1303" s="154">
        <v>585527</v>
      </c>
      <c r="AD1303" s="154"/>
      <c r="AE1303" s="154"/>
      <c r="AF1303" s="154"/>
      <c r="AG1303" s="154"/>
      <c r="AH1303" s="154"/>
      <c r="AI1303" s="154"/>
      <c r="AJ1303" s="154"/>
      <c r="AK1303" s="154"/>
      <c r="AL1303" s="154"/>
      <c r="AM1303" s="154"/>
      <c r="AN1303" s="154"/>
      <c r="AO1303" s="154"/>
    </row>
    <row r="1304" spans="1:41" x14ac:dyDescent="0.2">
      <c r="A1304" s="83">
        <v>38457</v>
      </c>
      <c r="B1304" s="151">
        <v>16</v>
      </c>
      <c r="C1304" s="151">
        <v>116</v>
      </c>
      <c r="D1304" s="151">
        <v>2175</v>
      </c>
      <c r="E1304" s="151">
        <v>254375</v>
      </c>
      <c r="F1304" s="151">
        <v>15</v>
      </c>
      <c r="G1304" s="151">
        <v>141</v>
      </c>
      <c r="H1304" s="151">
        <v>2050</v>
      </c>
      <c r="I1304" s="151">
        <v>289733</v>
      </c>
      <c r="J1304" s="151">
        <v>2</v>
      </c>
      <c r="K1304" s="151">
        <v>171</v>
      </c>
      <c r="L1304" s="151">
        <v>2000</v>
      </c>
      <c r="M1304" s="151">
        <v>342000</v>
      </c>
      <c r="N1304" s="151">
        <v>14</v>
      </c>
      <c r="O1304" s="151">
        <v>188</v>
      </c>
      <c r="P1304" s="151">
        <v>2083</v>
      </c>
      <c r="Q1304" s="151">
        <v>395807</v>
      </c>
      <c r="R1304" s="151">
        <v>3</v>
      </c>
      <c r="S1304" s="151">
        <v>227</v>
      </c>
      <c r="T1304" s="151">
        <v>2025</v>
      </c>
      <c r="U1304" s="151">
        <v>465700</v>
      </c>
      <c r="V1304" s="151">
        <v>3</v>
      </c>
      <c r="W1304" s="151">
        <v>255</v>
      </c>
      <c r="X1304" s="151">
        <v>2000</v>
      </c>
      <c r="Y1304" s="151">
        <v>509333</v>
      </c>
      <c r="Z1304" s="151">
        <v>16</v>
      </c>
      <c r="AA1304" s="151">
        <v>312</v>
      </c>
      <c r="AB1304" s="151">
        <v>2050</v>
      </c>
      <c r="AC1304" s="151">
        <v>653762</v>
      </c>
      <c r="AD1304" s="151"/>
      <c r="AE1304" s="151"/>
      <c r="AF1304" s="151"/>
      <c r="AG1304" s="151"/>
      <c r="AH1304" s="151"/>
      <c r="AI1304" s="151"/>
      <c r="AJ1304" s="151"/>
      <c r="AK1304" s="151"/>
      <c r="AL1304" s="151"/>
      <c r="AM1304" s="151"/>
      <c r="AN1304" s="151"/>
      <c r="AO1304" s="151"/>
    </row>
    <row r="1305" spans="1:41" ht="15.75" x14ac:dyDescent="0.25">
      <c r="A1305" s="83">
        <v>38461</v>
      </c>
      <c r="B1305" s="151">
        <v>4</v>
      </c>
      <c r="C1305" s="151">
        <v>105</v>
      </c>
      <c r="D1305" s="151">
        <v>1275</v>
      </c>
      <c r="E1305" s="151">
        <v>178050</v>
      </c>
      <c r="F1305" s="151">
        <v>1</v>
      </c>
      <c r="G1305" s="151">
        <v>144</v>
      </c>
      <c r="H1305" s="151">
        <v>2100</v>
      </c>
      <c r="I1305" s="151">
        <v>302400</v>
      </c>
      <c r="J1305" s="151">
        <v>15</v>
      </c>
      <c r="K1305" s="151">
        <v>162</v>
      </c>
      <c r="L1305" s="151">
        <v>2075</v>
      </c>
      <c r="M1305" s="151">
        <v>335153</v>
      </c>
      <c r="N1305" s="151">
        <v>21</v>
      </c>
      <c r="O1305" s="151">
        <v>113</v>
      </c>
      <c r="P1305" s="151">
        <v>2050</v>
      </c>
      <c r="Q1305" s="151">
        <v>437333</v>
      </c>
      <c r="R1305" s="151">
        <v>10</v>
      </c>
      <c r="S1305" s="151">
        <v>223</v>
      </c>
      <c r="T1305" s="151">
        <v>1950</v>
      </c>
      <c r="U1305" s="151">
        <v>435630</v>
      </c>
      <c r="V1305" s="151">
        <v>9</v>
      </c>
      <c r="W1305" s="151">
        <v>262</v>
      </c>
      <c r="X1305" s="151">
        <v>2017</v>
      </c>
      <c r="Y1305" s="151">
        <v>530178</v>
      </c>
      <c r="Z1305" s="151">
        <v>8</v>
      </c>
      <c r="AA1305" s="151">
        <v>293</v>
      </c>
      <c r="AB1305" s="151">
        <v>1963</v>
      </c>
      <c r="AC1305" s="151">
        <v>574878</v>
      </c>
      <c r="AD1305" s="151">
        <v>4</v>
      </c>
      <c r="AE1305" s="151">
        <v>338</v>
      </c>
      <c r="AF1305" s="151">
        <v>2100</v>
      </c>
      <c r="AG1305" s="151">
        <v>710850</v>
      </c>
      <c r="AH1305" s="151"/>
      <c r="AI1305" s="151"/>
      <c r="AJ1305" s="151"/>
      <c r="AK1305" s="151"/>
      <c r="AL1305" s="6">
        <v>1</v>
      </c>
      <c r="AM1305" s="6">
        <v>420</v>
      </c>
      <c r="AN1305" s="6">
        <v>2260</v>
      </c>
      <c r="AO1305" s="6">
        <v>949200</v>
      </c>
    </row>
    <row r="1306" spans="1:41" x14ac:dyDescent="0.2">
      <c r="A1306" s="83">
        <v>38463</v>
      </c>
      <c r="B1306" s="154">
        <v>16</v>
      </c>
      <c r="C1306" s="154">
        <v>120</v>
      </c>
      <c r="D1306" s="154">
        <v>2150</v>
      </c>
      <c r="E1306" s="154">
        <v>257462</v>
      </c>
      <c r="F1306" s="154">
        <v>13</v>
      </c>
      <c r="G1306" s="154">
        <v>145</v>
      </c>
      <c r="H1306" s="154">
        <v>1767</v>
      </c>
      <c r="I1306" s="154">
        <v>288338</v>
      </c>
      <c r="J1306" s="154">
        <v>10</v>
      </c>
      <c r="K1306" s="154">
        <v>171</v>
      </c>
      <c r="L1306" s="154">
        <v>2150</v>
      </c>
      <c r="M1306" s="154">
        <v>367650</v>
      </c>
      <c r="N1306" s="154">
        <v>38</v>
      </c>
      <c r="O1306" s="154">
        <v>205</v>
      </c>
      <c r="P1306" s="154">
        <v>2227</v>
      </c>
      <c r="Q1306" s="154">
        <v>487550</v>
      </c>
      <c r="R1306" s="154">
        <v>16</v>
      </c>
      <c r="S1306" s="154">
        <v>242</v>
      </c>
      <c r="T1306" s="154">
        <v>2075</v>
      </c>
      <c r="U1306" s="154">
        <v>503306</v>
      </c>
      <c r="V1306" s="154">
        <v>53</v>
      </c>
      <c r="W1306" s="154">
        <v>242</v>
      </c>
      <c r="X1306" s="154">
        <v>2145</v>
      </c>
      <c r="Y1306" s="154">
        <v>575850</v>
      </c>
      <c r="Z1306" s="154">
        <v>46</v>
      </c>
      <c r="AA1306" s="154">
        <v>298</v>
      </c>
      <c r="AB1306" s="154">
        <v>2135</v>
      </c>
      <c r="AC1306" s="154">
        <v>648828</v>
      </c>
      <c r="AD1306" s="154">
        <v>20</v>
      </c>
      <c r="AE1306" s="154">
        <v>327</v>
      </c>
      <c r="AF1306" s="154">
        <v>2100</v>
      </c>
      <c r="AG1306" s="154">
        <v>682332</v>
      </c>
      <c r="AH1306" s="154">
        <v>5</v>
      </c>
      <c r="AI1306" s="154">
        <v>376</v>
      </c>
      <c r="AJ1306" s="154">
        <v>2065</v>
      </c>
      <c r="AK1306" s="154">
        <v>780713</v>
      </c>
      <c r="AL1306" s="154"/>
      <c r="AM1306" s="154"/>
      <c r="AN1306" s="154"/>
      <c r="AO1306" s="154"/>
    </row>
    <row r="1307" spans="1:41" x14ac:dyDescent="0.2">
      <c r="A1307" s="83">
        <v>38464</v>
      </c>
      <c r="B1307" s="151">
        <v>12</v>
      </c>
      <c r="C1307" s="151">
        <v>104</v>
      </c>
      <c r="D1307" s="151">
        <v>2200</v>
      </c>
      <c r="E1307" s="151">
        <v>282433</v>
      </c>
      <c r="F1307" s="151">
        <v>12</v>
      </c>
      <c r="G1307" s="151">
        <v>142</v>
      </c>
      <c r="H1307" s="151">
        <v>2167</v>
      </c>
      <c r="I1307" s="151">
        <v>307450</v>
      </c>
      <c r="J1307" s="151">
        <v>4</v>
      </c>
      <c r="K1307" s="151">
        <v>158</v>
      </c>
      <c r="L1307" s="151">
        <v>2050</v>
      </c>
      <c r="M1307" s="151">
        <v>323600</v>
      </c>
      <c r="N1307" s="151">
        <v>24</v>
      </c>
      <c r="O1307" s="151">
        <v>191</v>
      </c>
      <c r="P1307" s="151">
        <v>2250</v>
      </c>
      <c r="Q1307" s="151">
        <v>430688</v>
      </c>
      <c r="R1307" s="151"/>
      <c r="S1307" s="151"/>
      <c r="T1307" s="151"/>
      <c r="U1307" s="151"/>
      <c r="V1307" s="151">
        <v>23</v>
      </c>
      <c r="W1307" s="151">
        <v>258</v>
      </c>
      <c r="X1307" s="151">
        <v>2080</v>
      </c>
      <c r="Y1307" s="151">
        <v>589868</v>
      </c>
      <c r="Z1307" s="151">
        <v>16</v>
      </c>
      <c r="AA1307" s="151">
        <v>294</v>
      </c>
      <c r="AB1307" s="151">
        <v>1975</v>
      </c>
      <c r="AC1307" s="151">
        <v>599544</v>
      </c>
      <c r="AD1307" s="151"/>
      <c r="AE1307" s="151"/>
      <c r="AF1307" s="151"/>
      <c r="AG1307" s="151"/>
      <c r="AH1307" s="151"/>
      <c r="AI1307" s="151"/>
      <c r="AJ1307" s="151"/>
      <c r="AK1307" s="151"/>
      <c r="AL1307" s="151"/>
      <c r="AM1307" s="151"/>
      <c r="AN1307" s="151"/>
      <c r="AO1307" s="151"/>
    </row>
    <row r="1308" spans="1:41" x14ac:dyDescent="0.2">
      <c r="A1308" s="83">
        <v>38468</v>
      </c>
      <c r="B1308" s="151">
        <v>8</v>
      </c>
      <c r="C1308" s="151">
        <v>125</v>
      </c>
      <c r="D1308" s="151">
        <v>2225</v>
      </c>
      <c r="E1308" s="151">
        <v>289425</v>
      </c>
      <c r="F1308" s="151">
        <v>2</v>
      </c>
      <c r="G1308" s="151">
        <v>135</v>
      </c>
      <c r="H1308" s="151">
        <v>2060</v>
      </c>
      <c r="I1308" s="151">
        <v>278605</v>
      </c>
      <c r="J1308" s="151">
        <v>19</v>
      </c>
      <c r="K1308" s="151">
        <v>163</v>
      </c>
      <c r="L1308" s="151">
        <v>2183</v>
      </c>
      <c r="M1308" s="151">
        <v>368584</v>
      </c>
      <c r="N1308" s="151">
        <v>84</v>
      </c>
      <c r="O1308" s="151">
        <v>193</v>
      </c>
      <c r="P1308" s="151">
        <v>2167</v>
      </c>
      <c r="Q1308" s="151">
        <v>423481</v>
      </c>
      <c r="R1308" s="151">
        <v>31</v>
      </c>
      <c r="S1308" s="151">
        <v>235</v>
      </c>
      <c r="T1308" s="151">
        <v>2025</v>
      </c>
      <c r="U1308" s="151">
        <v>507271</v>
      </c>
      <c r="V1308" s="151">
        <v>26</v>
      </c>
      <c r="W1308" s="151">
        <v>274</v>
      </c>
      <c r="X1308" s="151">
        <v>2025</v>
      </c>
      <c r="Y1308" s="151">
        <v>507271</v>
      </c>
      <c r="Z1308" s="151">
        <v>2</v>
      </c>
      <c r="AA1308" s="151">
        <v>283</v>
      </c>
      <c r="AB1308" s="151">
        <v>1950</v>
      </c>
      <c r="AC1308" s="151">
        <v>551850</v>
      </c>
      <c r="AD1308" s="151"/>
      <c r="AE1308" s="151"/>
      <c r="AF1308" s="151"/>
      <c r="AG1308" s="151"/>
      <c r="AH1308" s="151">
        <v>16</v>
      </c>
      <c r="AI1308" s="151">
        <v>365</v>
      </c>
      <c r="AJ1308" s="151">
        <v>2140</v>
      </c>
      <c r="AK1308" s="151">
        <v>781100</v>
      </c>
      <c r="AL1308" s="151"/>
      <c r="AM1308" s="151"/>
      <c r="AN1308" s="151"/>
      <c r="AO1308" s="151"/>
    </row>
    <row r="1309" spans="1:41" x14ac:dyDescent="0.2">
      <c r="A1309" s="156">
        <v>38470</v>
      </c>
      <c r="B1309" s="154">
        <v>25</v>
      </c>
      <c r="C1309" s="154">
        <v>122</v>
      </c>
      <c r="D1309" s="154">
        <v>2220</v>
      </c>
      <c r="E1309" s="154">
        <v>280360</v>
      </c>
      <c r="F1309" s="154">
        <v>39</v>
      </c>
      <c r="G1309" s="154">
        <v>138</v>
      </c>
      <c r="H1309" s="154">
        <v>2183</v>
      </c>
      <c r="I1309" s="154">
        <v>302962</v>
      </c>
      <c r="J1309" s="154">
        <v>87</v>
      </c>
      <c r="K1309" s="154">
        <v>169</v>
      </c>
      <c r="L1309" s="154">
        <v>2280</v>
      </c>
      <c r="M1309" s="154">
        <v>385566</v>
      </c>
      <c r="N1309" s="154">
        <v>39</v>
      </c>
      <c r="O1309" s="154">
        <v>211</v>
      </c>
      <c r="P1309" s="154">
        <v>2155</v>
      </c>
      <c r="Q1309" s="154">
        <v>453467</v>
      </c>
      <c r="R1309" s="154">
        <v>40</v>
      </c>
      <c r="S1309" s="154">
        <v>237</v>
      </c>
      <c r="T1309" s="154">
        <v>2245</v>
      </c>
      <c r="U1309" s="154">
        <v>520826</v>
      </c>
      <c r="V1309" s="154">
        <v>88</v>
      </c>
      <c r="W1309" s="154">
        <v>264</v>
      </c>
      <c r="X1309" s="154">
        <v>2207</v>
      </c>
      <c r="Y1309" s="154">
        <v>604127</v>
      </c>
      <c r="Z1309" s="154">
        <v>110</v>
      </c>
      <c r="AA1309" s="154">
        <v>301</v>
      </c>
      <c r="AB1309" s="154">
        <v>2189</v>
      </c>
      <c r="AC1309" s="154">
        <v>660171</v>
      </c>
      <c r="AD1309" s="154">
        <v>4</v>
      </c>
      <c r="AE1309" s="154">
        <v>326</v>
      </c>
      <c r="AF1309" s="154">
        <v>2035</v>
      </c>
      <c r="AG1309" s="154">
        <v>661565</v>
      </c>
      <c r="AH1309" s="154"/>
      <c r="AI1309" s="154"/>
      <c r="AJ1309" s="154"/>
      <c r="AK1309" s="154"/>
      <c r="AL1309" s="154"/>
      <c r="AM1309" s="154"/>
      <c r="AN1309" s="154"/>
      <c r="AO1309" s="154"/>
    </row>
    <row r="1310" spans="1:41" x14ac:dyDescent="0.2">
      <c r="A1310" s="83">
        <v>38471</v>
      </c>
      <c r="B1310" s="151"/>
      <c r="C1310" s="151"/>
      <c r="D1310" s="151"/>
      <c r="E1310" s="151"/>
      <c r="F1310" s="151">
        <v>12</v>
      </c>
      <c r="G1310" s="151">
        <v>145</v>
      </c>
      <c r="H1310" s="151">
        <v>2150</v>
      </c>
      <c r="I1310" s="151">
        <v>326767</v>
      </c>
      <c r="J1310" s="151">
        <v>1</v>
      </c>
      <c r="K1310" s="151">
        <v>1720</v>
      </c>
      <c r="L1310" s="151">
        <v>2000</v>
      </c>
      <c r="M1310" s="151">
        <v>344000</v>
      </c>
      <c r="N1310" s="151">
        <v>19</v>
      </c>
      <c r="O1310" s="151">
        <v>207</v>
      </c>
      <c r="P1310" s="151">
        <v>2150</v>
      </c>
      <c r="Q1310" s="151">
        <v>453553</v>
      </c>
      <c r="R1310" s="151">
        <v>17</v>
      </c>
      <c r="S1310" s="151">
        <v>230</v>
      </c>
      <c r="T1310" s="151">
        <v>1950</v>
      </c>
      <c r="U1310" s="151">
        <v>456294</v>
      </c>
      <c r="V1310" s="151"/>
      <c r="W1310" s="151"/>
      <c r="X1310" s="151"/>
      <c r="Y1310" s="151"/>
      <c r="Z1310" s="151">
        <v>25</v>
      </c>
      <c r="AA1310" s="151">
        <v>300</v>
      </c>
      <c r="AB1310" s="151">
        <v>1975</v>
      </c>
      <c r="AC1310" s="151">
        <v>596428</v>
      </c>
      <c r="AD1310" s="151"/>
      <c r="AE1310" s="151"/>
      <c r="AF1310" s="151"/>
      <c r="AG1310" s="151"/>
      <c r="AH1310" s="151"/>
      <c r="AI1310" s="151"/>
      <c r="AJ1310" s="151"/>
      <c r="AK1310" s="151"/>
      <c r="AL1310" s="151"/>
      <c r="AM1310" s="151"/>
      <c r="AN1310" s="151"/>
      <c r="AO1310" s="151"/>
    </row>
    <row r="1311" spans="1:41" x14ac:dyDescent="0.2">
      <c r="A1311" s="83"/>
      <c r="B1311" s="151"/>
      <c r="C1311" s="151"/>
      <c r="D1311" s="151"/>
      <c r="E1311" s="151"/>
      <c r="F1311" s="151"/>
      <c r="G1311" s="151"/>
      <c r="H1311" s="151"/>
      <c r="I1311" s="151"/>
      <c r="J1311" s="151"/>
      <c r="K1311" s="151"/>
      <c r="L1311" s="151"/>
      <c r="M1311" s="151"/>
      <c r="N1311" s="151"/>
      <c r="O1311" s="151"/>
      <c r="P1311" s="151"/>
      <c r="Q1311" s="151"/>
      <c r="R1311" s="151"/>
      <c r="S1311" s="151"/>
      <c r="T1311" s="151"/>
      <c r="U1311" s="151"/>
      <c r="V1311" s="151"/>
      <c r="W1311" s="151"/>
      <c r="X1311" s="151"/>
      <c r="Y1311" s="151"/>
      <c r="Z1311" s="151"/>
      <c r="AA1311" s="151"/>
      <c r="AB1311" s="151"/>
      <c r="AC1311" s="151"/>
      <c r="AD1311" s="151"/>
      <c r="AE1311" s="151"/>
      <c r="AF1311" s="151"/>
      <c r="AG1311" s="151"/>
      <c r="AH1311" s="151"/>
      <c r="AI1311" s="151"/>
      <c r="AJ1311" s="151"/>
      <c r="AK1311" s="151"/>
      <c r="AL1311" s="151"/>
      <c r="AM1311" s="151"/>
      <c r="AN1311" s="151"/>
      <c r="AO1311" s="151"/>
    </row>
    <row r="1312" spans="1:41" ht="15.75" x14ac:dyDescent="0.25">
      <c r="A1312" s="83">
        <v>38475</v>
      </c>
      <c r="B1312" s="151">
        <v>12</v>
      </c>
      <c r="C1312" s="151">
        <v>114</v>
      </c>
      <c r="D1312" s="151">
        <v>2150</v>
      </c>
      <c r="E1312" s="151">
        <v>246175</v>
      </c>
      <c r="F1312" s="151">
        <v>63</v>
      </c>
      <c r="G1312" s="151">
        <v>146</v>
      </c>
      <c r="H1312" s="151">
        <v>2310</v>
      </c>
      <c r="I1312" s="151">
        <v>357257</v>
      </c>
      <c r="J1312" s="151">
        <v>33</v>
      </c>
      <c r="K1312" s="151">
        <v>173</v>
      </c>
      <c r="L1312" s="151">
        <v>2125</v>
      </c>
      <c r="M1312" s="151">
        <v>369736</v>
      </c>
      <c r="N1312" s="151">
        <v>17</v>
      </c>
      <c r="O1312" s="151">
        <v>194</v>
      </c>
      <c r="P1312" s="151">
        <v>2070</v>
      </c>
      <c r="Q1312" s="151">
        <v>405429</v>
      </c>
      <c r="R1312" s="151"/>
      <c r="S1312" s="151"/>
      <c r="T1312" s="151"/>
      <c r="U1312" s="151"/>
      <c r="V1312" s="151">
        <v>3</v>
      </c>
      <c r="W1312" s="151">
        <v>63</v>
      </c>
      <c r="X1312" s="151">
        <v>2000</v>
      </c>
      <c r="Y1312" s="151">
        <v>520000</v>
      </c>
      <c r="Z1312" s="151">
        <v>5</v>
      </c>
      <c r="AA1312" s="151">
        <v>304</v>
      </c>
      <c r="AB1312" s="151">
        <v>1960</v>
      </c>
      <c r="AC1312" s="151">
        <v>604165</v>
      </c>
      <c r="AD1312" s="151">
        <v>10</v>
      </c>
      <c r="AE1312" s="151">
        <v>359</v>
      </c>
      <c r="AF1312" s="151">
        <v>2100</v>
      </c>
      <c r="AG1312" s="151">
        <v>754740</v>
      </c>
      <c r="AH1312" s="151">
        <v>2</v>
      </c>
      <c r="AI1312" s="151">
        <v>380</v>
      </c>
      <c r="AJ1312" s="151">
        <v>1960</v>
      </c>
      <c r="AK1312" s="151">
        <v>744800</v>
      </c>
      <c r="AL1312" s="6">
        <v>1</v>
      </c>
      <c r="AM1312" s="6">
        <v>404</v>
      </c>
      <c r="AN1312" s="6">
        <v>2160</v>
      </c>
      <c r="AO1312" s="6">
        <v>872640</v>
      </c>
    </row>
    <row r="1313" spans="1:41" x14ac:dyDescent="0.2">
      <c r="A1313" s="156">
        <v>38477</v>
      </c>
      <c r="B1313" s="154"/>
      <c r="C1313" s="154"/>
      <c r="D1313" s="154"/>
      <c r="E1313" s="154"/>
      <c r="F1313" s="154"/>
      <c r="G1313" s="154"/>
      <c r="H1313" s="154"/>
      <c r="I1313" s="154"/>
      <c r="J1313" s="154"/>
      <c r="K1313" s="154"/>
      <c r="L1313" s="154"/>
      <c r="M1313" s="154"/>
      <c r="N1313" s="154"/>
      <c r="O1313" s="154"/>
      <c r="P1313" s="154"/>
      <c r="Q1313" s="154"/>
      <c r="R1313" s="154"/>
      <c r="S1313" s="154"/>
      <c r="T1313" s="154"/>
      <c r="U1313" s="154"/>
      <c r="V1313" s="154"/>
      <c r="W1313" s="154"/>
      <c r="X1313" s="154"/>
      <c r="Y1313" s="154"/>
      <c r="Z1313" s="154"/>
      <c r="AA1313" s="154"/>
      <c r="AB1313" s="154"/>
      <c r="AC1313" s="154"/>
      <c r="AD1313" s="154"/>
      <c r="AE1313" s="154"/>
      <c r="AF1313" s="154"/>
      <c r="AG1313" s="154"/>
      <c r="AH1313" s="154"/>
      <c r="AI1313" s="154"/>
      <c r="AJ1313" s="154"/>
      <c r="AK1313" s="154"/>
      <c r="AL1313" s="154"/>
      <c r="AM1313" s="154"/>
      <c r="AN1313" s="154"/>
      <c r="AO1313" s="154"/>
    </row>
    <row r="1314" spans="1:41" x14ac:dyDescent="0.2">
      <c r="A1314" s="83">
        <v>38478</v>
      </c>
      <c r="B1314" s="151"/>
      <c r="C1314" s="151"/>
      <c r="D1314" s="151"/>
      <c r="E1314" s="151"/>
      <c r="F1314" s="151"/>
      <c r="G1314" s="151"/>
      <c r="H1314" s="151"/>
      <c r="I1314" s="151"/>
      <c r="J1314" s="151"/>
      <c r="K1314" s="151"/>
      <c r="L1314" s="151"/>
      <c r="M1314" s="151"/>
      <c r="N1314" s="151"/>
      <c r="O1314" s="151"/>
      <c r="P1314" s="151"/>
      <c r="Q1314" s="151"/>
      <c r="R1314" s="151"/>
      <c r="S1314" s="151"/>
      <c r="T1314" s="151"/>
      <c r="U1314" s="151"/>
      <c r="V1314" s="151"/>
      <c r="W1314" s="151"/>
      <c r="X1314" s="151"/>
      <c r="Y1314" s="151"/>
      <c r="Z1314" s="151"/>
      <c r="AA1314" s="151"/>
      <c r="AB1314" s="151"/>
      <c r="AC1314" s="151"/>
      <c r="AD1314" s="151"/>
      <c r="AE1314" s="151"/>
      <c r="AF1314" s="151"/>
      <c r="AG1314" s="151"/>
      <c r="AH1314" s="151"/>
      <c r="AI1314" s="151"/>
      <c r="AJ1314" s="151"/>
      <c r="AK1314" s="151"/>
      <c r="AL1314" s="151"/>
      <c r="AM1314" s="151"/>
      <c r="AN1314" s="151"/>
      <c r="AO1314" s="151"/>
    </row>
    <row r="1315" spans="1:41" x14ac:dyDescent="0.2">
      <c r="A1315" s="83">
        <v>38482</v>
      </c>
      <c r="B1315" s="151">
        <v>2</v>
      </c>
      <c r="C1315" s="151">
        <v>93</v>
      </c>
      <c r="D1315" s="151">
        <v>2350</v>
      </c>
      <c r="E1315" s="151">
        <v>218550</v>
      </c>
      <c r="F1315" s="151">
        <v>9</v>
      </c>
      <c r="G1315" s="151">
        <v>142</v>
      </c>
      <c r="H1315" s="151">
        <v>2133</v>
      </c>
      <c r="I1315" s="151">
        <v>303789</v>
      </c>
      <c r="J1315" s="151">
        <v>14</v>
      </c>
      <c r="K1315" s="151">
        <v>161</v>
      </c>
      <c r="L1315" s="151">
        <v>2175</v>
      </c>
      <c r="M1315" s="151">
        <v>351114</v>
      </c>
      <c r="N1315" s="151">
        <v>14</v>
      </c>
      <c r="O1315" s="151">
        <v>196</v>
      </c>
      <c r="P1315" s="151">
        <v>2025</v>
      </c>
      <c r="Q1315" s="151">
        <v>393507</v>
      </c>
      <c r="R1315" s="151">
        <v>5</v>
      </c>
      <c r="S1315" s="151">
        <v>239</v>
      </c>
      <c r="T1315" s="151">
        <v>2025</v>
      </c>
      <c r="U1315" s="151">
        <v>482940</v>
      </c>
      <c r="V1315" s="151">
        <v>18</v>
      </c>
      <c r="W1315" s="151">
        <v>304</v>
      </c>
      <c r="X1315" s="151">
        <v>2140</v>
      </c>
      <c r="Y1315" s="151">
        <v>649847</v>
      </c>
      <c r="Z1315" s="151">
        <v>9</v>
      </c>
      <c r="AA1315" s="151">
        <v>333</v>
      </c>
      <c r="AB1315" s="151">
        <v>1925</v>
      </c>
      <c r="AC1315" s="151">
        <v>640811</v>
      </c>
      <c r="AD1315" s="151"/>
      <c r="AE1315" s="151"/>
      <c r="AF1315" s="151"/>
      <c r="AG1315" s="151"/>
      <c r="AH1315" s="151"/>
      <c r="AI1315" s="151"/>
      <c r="AJ1315" s="151"/>
      <c r="AK1315" s="151"/>
      <c r="AL1315" s="151"/>
      <c r="AM1315" s="151"/>
      <c r="AN1315" s="151"/>
      <c r="AO1315" s="151"/>
    </row>
    <row r="1316" spans="1:41" x14ac:dyDescent="0.2">
      <c r="A1316" s="156">
        <v>38484</v>
      </c>
      <c r="B1316" s="154">
        <v>1</v>
      </c>
      <c r="C1316" s="154">
        <v>105</v>
      </c>
      <c r="D1316" s="154">
        <v>2200</v>
      </c>
      <c r="E1316" s="154">
        <v>230686</v>
      </c>
      <c r="F1316" s="154">
        <v>31</v>
      </c>
      <c r="G1316" s="154">
        <v>143</v>
      </c>
      <c r="H1316" s="154">
        <v>2172</v>
      </c>
      <c r="I1316" s="154">
        <v>313210</v>
      </c>
      <c r="J1316" s="154">
        <v>8</v>
      </c>
      <c r="K1316" s="154">
        <v>169</v>
      </c>
      <c r="L1316" s="154">
        <v>2125</v>
      </c>
      <c r="M1316" s="154">
        <v>348312</v>
      </c>
      <c r="N1316" s="154">
        <v>73</v>
      </c>
      <c r="O1316" s="154">
        <v>197</v>
      </c>
      <c r="P1316" s="154">
        <v>2124</v>
      </c>
      <c r="Q1316" s="154">
        <v>413599</v>
      </c>
      <c r="R1316" s="154">
        <v>17</v>
      </c>
      <c r="S1316" s="154">
        <v>246</v>
      </c>
      <c r="T1316" s="154">
        <v>1990</v>
      </c>
      <c r="U1316" s="154">
        <v>485475</v>
      </c>
      <c r="V1316" s="154">
        <v>47</v>
      </c>
      <c r="W1316" s="154">
        <v>270</v>
      </c>
      <c r="X1316" s="154">
        <v>2350</v>
      </c>
      <c r="Y1316" s="154">
        <v>635205</v>
      </c>
      <c r="Z1316" s="154">
        <v>44</v>
      </c>
      <c r="AA1316" s="154">
        <v>295</v>
      </c>
      <c r="AB1316" s="154">
        <v>2102</v>
      </c>
      <c r="AC1316" s="154">
        <v>639492</v>
      </c>
      <c r="AD1316" s="154">
        <v>27</v>
      </c>
      <c r="AE1316" s="154">
        <v>332</v>
      </c>
      <c r="AF1316" s="154">
        <v>2100</v>
      </c>
      <c r="AG1316" s="154">
        <v>697964</v>
      </c>
      <c r="AH1316" s="154">
        <v>23</v>
      </c>
      <c r="AI1316" s="154">
        <v>420</v>
      </c>
      <c r="AJ1316" s="154">
        <v>2153</v>
      </c>
      <c r="AK1316" s="154">
        <v>898800</v>
      </c>
      <c r="AL1316" s="154"/>
      <c r="AM1316" s="154"/>
      <c r="AN1316" s="154"/>
      <c r="AO1316" s="154"/>
    </row>
    <row r="1317" spans="1:41" ht="15.75" x14ac:dyDescent="0.25">
      <c r="A1317" s="83">
        <v>38485</v>
      </c>
      <c r="B1317" s="151">
        <v>9</v>
      </c>
      <c r="C1317" s="151">
        <v>105</v>
      </c>
      <c r="D1317" s="151">
        <v>2150</v>
      </c>
      <c r="E1317" s="151">
        <v>227500</v>
      </c>
      <c r="F1317" s="151">
        <v>5</v>
      </c>
      <c r="G1317" s="151">
        <v>134</v>
      </c>
      <c r="H1317" s="151">
        <v>2250</v>
      </c>
      <c r="I1317" s="151">
        <v>301500</v>
      </c>
      <c r="J1317" s="151">
        <v>9</v>
      </c>
      <c r="K1317" s="151">
        <v>161</v>
      </c>
      <c r="L1317" s="151">
        <v>2075</v>
      </c>
      <c r="M1317" s="151">
        <v>335968</v>
      </c>
      <c r="N1317" s="151">
        <v>26</v>
      </c>
      <c r="O1317" s="151">
        <v>189</v>
      </c>
      <c r="P1317" s="151">
        <v>2000</v>
      </c>
      <c r="Q1317" s="151">
        <v>378488</v>
      </c>
      <c r="R1317" s="151">
        <v>10</v>
      </c>
      <c r="S1317" s="151">
        <v>242</v>
      </c>
      <c r="T1317" s="151">
        <v>2080</v>
      </c>
      <c r="U1317" s="151">
        <v>502528</v>
      </c>
      <c r="V1317" s="151">
        <v>33</v>
      </c>
      <c r="W1317" s="151">
        <v>257</v>
      </c>
      <c r="X1317" s="151">
        <v>2140</v>
      </c>
      <c r="Y1317" s="151">
        <v>550335</v>
      </c>
      <c r="Z1317" s="151">
        <v>9</v>
      </c>
      <c r="AA1317" s="151">
        <v>283</v>
      </c>
      <c r="AB1317" s="151">
        <v>2000</v>
      </c>
      <c r="AC1317" s="151">
        <v>566667</v>
      </c>
      <c r="AD1317" s="151"/>
      <c r="AE1317" s="151"/>
      <c r="AF1317" s="151"/>
      <c r="AG1317" s="151"/>
      <c r="AH1317" s="151"/>
      <c r="AI1317" s="151"/>
      <c r="AJ1317" s="151"/>
      <c r="AK1317" s="151"/>
      <c r="AL1317" s="6">
        <v>1</v>
      </c>
      <c r="AM1317" s="6">
        <v>422</v>
      </c>
      <c r="AN1317" s="6">
        <v>2160</v>
      </c>
      <c r="AO1317" s="6">
        <v>911560</v>
      </c>
    </row>
    <row r="1318" spans="1:41" x14ac:dyDescent="0.2">
      <c r="A1318" s="83">
        <v>38489</v>
      </c>
      <c r="B1318" s="151">
        <v>5</v>
      </c>
      <c r="C1318" s="151">
        <v>108</v>
      </c>
      <c r="D1318" s="151">
        <v>2000</v>
      </c>
      <c r="E1318" s="151">
        <v>217200</v>
      </c>
      <c r="F1318" s="151">
        <v>30</v>
      </c>
      <c r="G1318" s="151">
        <v>135</v>
      </c>
      <c r="H1318" s="151">
        <v>2150</v>
      </c>
      <c r="I1318" s="151">
        <v>289963</v>
      </c>
      <c r="J1318" s="151">
        <v>11</v>
      </c>
      <c r="K1318" s="151">
        <v>162</v>
      </c>
      <c r="L1318" s="151">
        <v>2100</v>
      </c>
      <c r="M1318" s="151">
        <v>339436</v>
      </c>
      <c r="N1318" s="151"/>
      <c r="O1318" s="151"/>
      <c r="P1318" s="151"/>
      <c r="Q1318" s="151"/>
      <c r="R1318" s="151">
        <v>3</v>
      </c>
      <c r="S1318" s="151">
        <v>237</v>
      </c>
      <c r="T1318" s="151">
        <v>2000</v>
      </c>
      <c r="U1318" s="151">
        <v>474667</v>
      </c>
      <c r="V1318" s="151">
        <v>44</v>
      </c>
      <c r="W1318" s="151">
        <v>266</v>
      </c>
      <c r="X1318" s="151">
        <v>2040</v>
      </c>
      <c r="Y1318" s="151">
        <v>552386</v>
      </c>
      <c r="Z1318" s="151">
        <v>1</v>
      </c>
      <c r="AA1318" s="151">
        <v>298</v>
      </c>
      <c r="AB1318" s="151">
        <v>2000</v>
      </c>
      <c r="AC1318" s="151">
        <v>596000</v>
      </c>
      <c r="AD1318" s="151">
        <v>2</v>
      </c>
      <c r="AE1318" s="151">
        <v>346</v>
      </c>
      <c r="AF1318" s="151">
        <v>1975</v>
      </c>
      <c r="AG1318" s="151">
        <v>683200</v>
      </c>
      <c r="AH1318" s="151"/>
      <c r="AI1318" s="151"/>
      <c r="AJ1318" s="151"/>
      <c r="AK1318" s="151"/>
      <c r="AL1318" s="151"/>
      <c r="AM1318" s="151"/>
      <c r="AN1318" s="151"/>
      <c r="AO1318" s="151"/>
    </row>
    <row r="1319" spans="1:41" x14ac:dyDescent="0.2">
      <c r="A1319" s="156">
        <v>38491</v>
      </c>
      <c r="B1319" s="154"/>
      <c r="C1319" s="154"/>
      <c r="D1319" s="154"/>
      <c r="E1319" s="154"/>
      <c r="F1319" s="154">
        <v>24</v>
      </c>
      <c r="G1319" s="154">
        <v>138</v>
      </c>
      <c r="H1319" s="154">
        <v>2050</v>
      </c>
      <c r="I1319" s="154">
        <v>310054</v>
      </c>
      <c r="J1319" s="154">
        <v>46</v>
      </c>
      <c r="K1319" s="154">
        <v>170</v>
      </c>
      <c r="L1319" s="154">
        <v>2000</v>
      </c>
      <c r="M1319" s="154">
        <v>385422</v>
      </c>
      <c r="N1319" s="154">
        <v>44</v>
      </c>
      <c r="O1319" s="154">
        <v>207</v>
      </c>
      <c r="P1319" s="154">
        <v>2442</v>
      </c>
      <c r="Q1319" s="154">
        <v>578809</v>
      </c>
      <c r="R1319" s="154">
        <v>24</v>
      </c>
      <c r="S1319" s="154">
        <v>225</v>
      </c>
      <c r="T1319" s="154">
        <v>2233</v>
      </c>
      <c r="U1319" s="154">
        <v>504725</v>
      </c>
      <c r="V1319" s="154">
        <v>67</v>
      </c>
      <c r="W1319" s="154">
        <v>265</v>
      </c>
      <c r="X1319" s="154">
        <v>2103</v>
      </c>
      <c r="Y1319" s="154">
        <v>575930</v>
      </c>
      <c r="Z1319" s="154">
        <v>10</v>
      </c>
      <c r="AA1319" s="154">
        <v>306</v>
      </c>
      <c r="AB1319" s="154">
        <v>1933</v>
      </c>
      <c r="AC1319" s="154">
        <v>584200</v>
      </c>
      <c r="AD1319" s="154"/>
      <c r="AE1319" s="154"/>
      <c r="AF1319" s="154"/>
      <c r="AG1319" s="154"/>
      <c r="AH1319" s="154">
        <v>9</v>
      </c>
      <c r="AI1319" s="154">
        <v>417</v>
      </c>
      <c r="AJ1319" s="154">
        <v>2160</v>
      </c>
      <c r="AK1319" s="154">
        <v>901029</v>
      </c>
      <c r="AL1319" s="154"/>
      <c r="AM1319" s="154"/>
      <c r="AN1319" s="154"/>
      <c r="AO1319" s="154"/>
    </row>
    <row r="1320" spans="1:41" x14ac:dyDescent="0.2">
      <c r="A1320" s="83">
        <v>38492</v>
      </c>
      <c r="B1320" s="151">
        <v>4</v>
      </c>
      <c r="C1320" s="151">
        <v>124</v>
      </c>
      <c r="D1320" s="151">
        <v>2150</v>
      </c>
      <c r="E1320" s="151">
        <v>265525</v>
      </c>
      <c r="F1320" s="151">
        <v>15</v>
      </c>
      <c r="G1320" s="151">
        <v>131</v>
      </c>
      <c r="H1320" s="151">
        <v>2250</v>
      </c>
      <c r="I1320" s="151">
        <v>294900</v>
      </c>
      <c r="J1320" s="151">
        <v>54</v>
      </c>
      <c r="K1320" s="151">
        <v>166</v>
      </c>
      <c r="L1320" s="151">
        <v>2220</v>
      </c>
      <c r="M1320" s="151">
        <v>368811</v>
      </c>
      <c r="N1320" s="151">
        <v>16</v>
      </c>
      <c r="O1320" s="151">
        <v>199</v>
      </c>
      <c r="P1320" s="151">
        <v>2367</v>
      </c>
      <c r="Q1320" s="151">
        <v>468494</v>
      </c>
      <c r="R1320" s="151">
        <v>49</v>
      </c>
      <c r="S1320" s="151">
        <v>235</v>
      </c>
      <c r="T1320" s="151">
        <v>2375</v>
      </c>
      <c r="U1320" s="151">
        <v>559047</v>
      </c>
      <c r="V1320" s="151">
        <v>30</v>
      </c>
      <c r="W1320" s="151">
        <v>268</v>
      </c>
      <c r="X1320" s="151">
        <v>2200</v>
      </c>
      <c r="Y1320" s="151">
        <v>587853</v>
      </c>
      <c r="Z1320" s="151"/>
      <c r="AA1320" s="151"/>
      <c r="AB1320" s="151"/>
      <c r="AC1320" s="151"/>
      <c r="AD1320" s="151">
        <v>29</v>
      </c>
      <c r="AE1320" s="151">
        <v>327</v>
      </c>
      <c r="AF1320" s="151">
        <v>2080</v>
      </c>
      <c r="AG1320" s="151">
        <v>683985</v>
      </c>
      <c r="AH1320" s="151"/>
      <c r="AI1320" s="151"/>
      <c r="AJ1320" s="151"/>
      <c r="AK1320" s="151"/>
      <c r="AL1320" s="151"/>
      <c r="AM1320" s="151"/>
      <c r="AN1320" s="151"/>
      <c r="AO1320" s="151"/>
    </row>
    <row r="1321" spans="1:41" x14ac:dyDescent="0.2">
      <c r="A1321" s="83">
        <v>38496</v>
      </c>
      <c r="B1321" s="151">
        <v>89</v>
      </c>
      <c r="C1321" s="151">
        <v>104</v>
      </c>
      <c r="D1321" s="151">
        <v>2714</v>
      </c>
      <c r="E1321" s="151">
        <v>309413</v>
      </c>
      <c r="F1321" s="151">
        <v>14</v>
      </c>
      <c r="G1321" s="151">
        <v>143</v>
      </c>
      <c r="H1321" s="160">
        <v>3000</v>
      </c>
      <c r="I1321" s="151">
        <v>429857</v>
      </c>
      <c r="J1321" s="151">
        <v>29</v>
      </c>
      <c r="K1321" s="151">
        <v>178</v>
      </c>
      <c r="L1321" s="151">
        <v>2133</v>
      </c>
      <c r="M1321" s="151">
        <v>379383</v>
      </c>
      <c r="N1321" s="151">
        <v>28</v>
      </c>
      <c r="O1321" s="151">
        <v>213</v>
      </c>
      <c r="P1321" s="151">
        <v>2100</v>
      </c>
      <c r="Q1321" s="151">
        <v>474664</v>
      </c>
      <c r="R1321" s="151">
        <v>27</v>
      </c>
      <c r="S1321" s="151">
        <v>236</v>
      </c>
      <c r="T1321" s="151">
        <v>2050</v>
      </c>
      <c r="U1321" s="151">
        <v>485037</v>
      </c>
      <c r="V1321" s="151">
        <v>15</v>
      </c>
      <c r="W1321" s="151">
        <v>262</v>
      </c>
      <c r="X1321" s="151">
        <v>2050</v>
      </c>
      <c r="Y1321" s="151">
        <v>537373</v>
      </c>
      <c r="Z1321" s="151">
        <v>11</v>
      </c>
      <c r="AA1321" s="151">
        <v>284</v>
      </c>
      <c r="AB1321" s="151">
        <v>1950</v>
      </c>
      <c r="AC1321" s="151">
        <v>576155</v>
      </c>
      <c r="AD1321" s="151"/>
      <c r="AE1321" s="151"/>
      <c r="AF1321" s="151"/>
      <c r="AG1321" s="151"/>
      <c r="AH1321" s="151">
        <v>2</v>
      </c>
      <c r="AI1321" s="151">
        <v>360</v>
      </c>
      <c r="AJ1321" s="151">
        <v>2140</v>
      </c>
      <c r="AK1321" s="151">
        <v>770400</v>
      </c>
      <c r="AL1321" s="151"/>
      <c r="AM1321" s="151"/>
      <c r="AN1321" s="151"/>
      <c r="AO1321" s="151"/>
    </row>
    <row r="1322" spans="1:41" x14ac:dyDescent="0.2">
      <c r="A1322" s="156">
        <v>38498</v>
      </c>
      <c r="B1322" s="154"/>
      <c r="C1322" s="154"/>
      <c r="D1322" s="154"/>
      <c r="E1322" s="154"/>
      <c r="F1322" s="154"/>
      <c r="G1322" s="154"/>
      <c r="H1322" s="154"/>
      <c r="I1322" s="154"/>
      <c r="J1322" s="154"/>
      <c r="K1322" s="154"/>
      <c r="L1322" s="154"/>
      <c r="M1322" s="154"/>
      <c r="N1322" s="154"/>
      <c r="O1322" s="154"/>
      <c r="P1322" s="154"/>
      <c r="Q1322" s="154"/>
      <c r="R1322" s="154">
        <v>4</v>
      </c>
      <c r="S1322" s="154">
        <v>235</v>
      </c>
      <c r="T1322" s="154">
        <v>2100</v>
      </c>
      <c r="U1322" s="154">
        <v>493500</v>
      </c>
      <c r="V1322" s="154">
        <v>52</v>
      </c>
      <c r="W1322" s="154">
        <v>266</v>
      </c>
      <c r="X1322" s="154">
        <v>2167</v>
      </c>
      <c r="Y1322" s="154">
        <v>575082</v>
      </c>
      <c r="Z1322" s="154">
        <v>43</v>
      </c>
      <c r="AA1322" s="154">
        <v>298</v>
      </c>
      <c r="AB1322" s="154">
        <v>2067</v>
      </c>
      <c r="AC1322" s="154">
        <v>613943</v>
      </c>
      <c r="AD1322" s="154">
        <v>15</v>
      </c>
      <c r="AE1322" s="154">
        <v>321</v>
      </c>
      <c r="AF1322" s="154">
        <v>1960</v>
      </c>
      <c r="AG1322" s="154">
        <v>629552</v>
      </c>
      <c r="AH1322" s="154"/>
      <c r="AI1322" s="154"/>
      <c r="AJ1322" s="154"/>
      <c r="AK1322" s="154"/>
      <c r="AL1322" s="154"/>
      <c r="AM1322" s="154"/>
      <c r="AN1322" s="154"/>
      <c r="AO1322" s="154"/>
    </row>
    <row r="1323" spans="1:41" x14ac:dyDescent="0.2">
      <c r="A1323" s="83">
        <v>38499</v>
      </c>
      <c r="B1323" s="151">
        <v>1</v>
      </c>
      <c r="C1323" s="151">
        <v>122</v>
      </c>
      <c r="D1323" s="151">
        <v>2050</v>
      </c>
      <c r="E1323" s="151">
        <v>250100</v>
      </c>
      <c r="F1323" s="151">
        <v>16</v>
      </c>
      <c r="G1323" s="151">
        <v>138</v>
      </c>
      <c r="H1323" s="151">
        <v>2100</v>
      </c>
      <c r="I1323" s="151">
        <v>294212</v>
      </c>
      <c r="J1323" s="151">
        <v>26</v>
      </c>
      <c r="K1323" s="151">
        <v>163</v>
      </c>
      <c r="L1323" s="151">
        <v>2120</v>
      </c>
      <c r="M1323" s="151">
        <v>340096</v>
      </c>
      <c r="N1323" s="151">
        <v>20</v>
      </c>
      <c r="O1323" s="151">
        <v>188</v>
      </c>
      <c r="P1323" s="151">
        <v>2150</v>
      </c>
      <c r="Q1323" s="151">
        <v>403770</v>
      </c>
      <c r="R1323" s="151">
        <v>24</v>
      </c>
      <c r="S1323" s="151">
        <v>224</v>
      </c>
      <c r="T1323" s="151">
        <v>2150</v>
      </c>
      <c r="U1323" s="151">
        <v>475025</v>
      </c>
      <c r="V1323" s="151">
        <v>14</v>
      </c>
      <c r="W1323" s="151">
        <v>226</v>
      </c>
      <c r="X1323" s="151">
        <v>2090</v>
      </c>
      <c r="Y1323" s="151">
        <v>575023</v>
      </c>
      <c r="Z1323" s="151">
        <v>12</v>
      </c>
      <c r="AA1323" s="151">
        <v>292</v>
      </c>
      <c r="AB1323" s="151">
        <v>1967</v>
      </c>
      <c r="AC1323" s="151">
        <v>574072</v>
      </c>
      <c r="AD1323" s="151">
        <v>6</v>
      </c>
      <c r="AE1323" s="151">
        <v>332</v>
      </c>
      <c r="AF1323" s="151">
        <v>1967</v>
      </c>
      <c r="AG1323" s="151">
        <v>643613</v>
      </c>
      <c r="AH1323" s="151">
        <v>2</v>
      </c>
      <c r="AI1323" s="151">
        <v>375</v>
      </c>
      <c r="AJ1323" s="151">
        <v>2140</v>
      </c>
      <c r="AK1323" s="151">
        <v>802500</v>
      </c>
      <c r="AL1323" s="151"/>
      <c r="AM1323" s="151"/>
      <c r="AN1323" s="151"/>
      <c r="AO1323" s="151"/>
    </row>
    <row r="1324" spans="1:41" x14ac:dyDescent="0.2">
      <c r="A1324" s="83">
        <v>38503</v>
      </c>
      <c r="B1324" s="151"/>
      <c r="C1324" s="151"/>
      <c r="D1324" s="151"/>
      <c r="E1324" s="151"/>
      <c r="F1324" s="151">
        <v>15</v>
      </c>
      <c r="G1324" s="151">
        <v>136</v>
      </c>
      <c r="H1324" s="151">
        <v>2525</v>
      </c>
      <c r="I1324" s="151">
        <v>353667</v>
      </c>
      <c r="J1324" s="151"/>
      <c r="K1324" s="151"/>
      <c r="L1324" s="151"/>
      <c r="M1324" s="151"/>
      <c r="N1324" s="151">
        <v>13</v>
      </c>
      <c r="O1324" s="151">
        <v>188</v>
      </c>
      <c r="P1324" s="151">
        <v>2050</v>
      </c>
      <c r="Q1324" s="151">
        <v>384454</v>
      </c>
      <c r="R1324" s="151">
        <v>10</v>
      </c>
      <c r="S1324" s="151">
        <v>240</v>
      </c>
      <c r="T1324" s="151">
        <v>1900</v>
      </c>
      <c r="U1324" s="151">
        <v>456760</v>
      </c>
      <c r="V1324" s="151">
        <v>15</v>
      </c>
      <c r="W1324" s="151">
        <v>263</v>
      </c>
      <c r="X1324" s="151">
        <v>2100</v>
      </c>
      <c r="Y1324" s="151">
        <v>553280</v>
      </c>
      <c r="Z1324" s="151">
        <v>1</v>
      </c>
      <c r="AA1324" s="151">
        <v>314</v>
      </c>
      <c r="AB1324" s="151">
        <v>2020</v>
      </c>
      <c r="AC1324" s="151">
        <v>634280</v>
      </c>
      <c r="AD1324" s="151">
        <v>3</v>
      </c>
      <c r="AE1324" s="151">
        <v>348</v>
      </c>
      <c r="AF1324" s="151">
        <v>1970</v>
      </c>
      <c r="AG1324" s="151">
        <v>677347</v>
      </c>
      <c r="AH1324" s="151"/>
      <c r="AI1324" s="151"/>
      <c r="AJ1324" s="151"/>
      <c r="AK1324" s="151"/>
      <c r="AL1324" s="151"/>
      <c r="AM1324" s="151"/>
      <c r="AN1324" s="151"/>
      <c r="AO1324" s="151"/>
    </row>
    <row r="1325" spans="1:41" x14ac:dyDescent="0.2">
      <c r="A1325" s="83"/>
      <c r="B1325" s="151"/>
      <c r="C1325" s="151"/>
      <c r="D1325" s="151"/>
      <c r="E1325" s="151"/>
      <c r="F1325" s="151"/>
      <c r="G1325" s="151"/>
      <c r="H1325" s="151"/>
      <c r="I1325" s="151"/>
      <c r="J1325" s="151"/>
      <c r="K1325" s="151"/>
      <c r="L1325" s="151"/>
      <c r="M1325" s="151"/>
      <c r="N1325" s="151"/>
      <c r="O1325" s="151"/>
      <c r="P1325" s="151"/>
      <c r="Q1325" s="151"/>
      <c r="R1325" s="151"/>
      <c r="S1325" s="151"/>
      <c r="T1325" s="151"/>
      <c r="U1325" s="151"/>
      <c r="V1325" s="151"/>
      <c r="W1325" s="151"/>
      <c r="X1325" s="151"/>
      <c r="Y1325" s="151"/>
      <c r="Z1325" s="151"/>
      <c r="AA1325" s="151"/>
      <c r="AB1325" s="151"/>
      <c r="AC1325" s="151"/>
      <c r="AD1325" s="151"/>
      <c r="AE1325" s="151"/>
      <c r="AF1325" s="151"/>
      <c r="AG1325" s="151"/>
      <c r="AH1325" s="151"/>
      <c r="AI1325" s="151"/>
      <c r="AJ1325" s="151"/>
      <c r="AK1325" s="151"/>
      <c r="AL1325" s="151"/>
      <c r="AM1325" s="151"/>
      <c r="AN1325" s="151"/>
      <c r="AO1325" s="151"/>
    </row>
    <row r="1326" spans="1:41" x14ac:dyDescent="0.2">
      <c r="A1326" s="156">
        <v>38505</v>
      </c>
      <c r="B1326" s="154">
        <v>2</v>
      </c>
      <c r="C1326" s="154">
        <v>106</v>
      </c>
      <c r="D1326" s="154">
        <v>2150</v>
      </c>
      <c r="E1326" s="154">
        <v>227600</v>
      </c>
      <c r="F1326" s="154">
        <v>22</v>
      </c>
      <c r="G1326" s="154">
        <v>137</v>
      </c>
      <c r="H1326" s="154">
        <v>2179</v>
      </c>
      <c r="I1326" s="154">
        <v>302368</v>
      </c>
      <c r="J1326" s="154">
        <v>31</v>
      </c>
      <c r="K1326" s="154">
        <v>161</v>
      </c>
      <c r="L1326" s="154">
        <v>2233</v>
      </c>
      <c r="M1326" s="154">
        <v>362181</v>
      </c>
      <c r="N1326" s="154">
        <v>75</v>
      </c>
      <c r="O1326" s="154">
        <v>204</v>
      </c>
      <c r="P1326" s="154">
        <v>2211</v>
      </c>
      <c r="Q1326" s="154">
        <v>454391</v>
      </c>
      <c r="R1326" s="154">
        <v>35</v>
      </c>
      <c r="S1326" s="154">
        <v>228</v>
      </c>
      <c r="T1326" s="154">
        <v>1960</v>
      </c>
      <c r="U1326" s="154">
        <v>474929</v>
      </c>
      <c r="V1326" s="154">
        <v>34</v>
      </c>
      <c r="W1326" s="154">
        <v>271</v>
      </c>
      <c r="X1326" s="154">
        <v>2040</v>
      </c>
      <c r="Y1326" s="154">
        <v>547569</v>
      </c>
      <c r="Z1326" s="154">
        <v>11</v>
      </c>
      <c r="AA1326" s="154">
        <v>311</v>
      </c>
      <c r="AB1326" s="154">
        <v>2017</v>
      </c>
      <c r="AC1326" s="154">
        <v>661236</v>
      </c>
      <c r="AD1326" s="154">
        <v>14</v>
      </c>
      <c r="AE1326" s="154">
        <v>358</v>
      </c>
      <c r="AF1326" s="154">
        <v>1910</v>
      </c>
      <c r="AG1326" s="154">
        <v>718074</v>
      </c>
      <c r="AH1326" s="154">
        <v>12</v>
      </c>
      <c r="AI1326" s="154">
        <v>388</v>
      </c>
      <c r="AJ1326" s="154">
        <v>1975</v>
      </c>
      <c r="AK1326" s="154">
        <v>822042</v>
      </c>
      <c r="AL1326" s="154"/>
      <c r="AM1326" s="154"/>
      <c r="AN1326" s="154"/>
      <c r="AO1326" s="154"/>
    </row>
    <row r="1327" spans="1:41" x14ac:dyDescent="0.2">
      <c r="A1327" s="83">
        <v>38506</v>
      </c>
      <c r="B1327" s="151">
        <v>18</v>
      </c>
      <c r="C1327" s="151">
        <v>115</v>
      </c>
      <c r="D1327" s="151">
        <v>2450</v>
      </c>
      <c r="E1327" s="151">
        <v>278356</v>
      </c>
      <c r="F1327" s="151">
        <v>6</v>
      </c>
      <c r="G1327" s="151">
        <v>137</v>
      </c>
      <c r="H1327" s="151">
        <v>2250</v>
      </c>
      <c r="I1327" s="151">
        <v>307500</v>
      </c>
      <c r="J1327" s="151">
        <v>4</v>
      </c>
      <c r="K1327" s="151">
        <v>156</v>
      </c>
      <c r="L1327" s="151">
        <v>2150</v>
      </c>
      <c r="M1327" s="151">
        <v>334325</v>
      </c>
      <c r="N1327" s="151">
        <v>35</v>
      </c>
      <c r="O1327" s="151">
        <v>195</v>
      </c>
      <c r="P1327" s="151">
        <v>2250</v>
      </c>
      <c r="Q1327" s="151">
        <v>440563</v>
      </c>
      <c r="R1327" s="151">
        <v>10</v>
      </c>
      <c r="S1327" s="151">
        <v>245</v>
      </c>
      <c r="T1327" s="151">
        <v>2050</v>
      </c>
      <c r="U1327" s="151">
        <v>502250</v>
      </c>
      <c r="V1327" s="151"/>
      <c r="W1327" s="151"/>
      <c r="X1327" s="151"/>
      <c r="Y1327" s="151"/>
      <c r="Z1327" s="151">
        <v>3</v>
      </c>
      <c r="AA1327" s="151">
        <v>317</v>
      </c>
      <c r="AB1327" s="151">
        <v>2100</v>
      </c>
      <c r="AC1327" s="151">
        <v>666400</v>
      </c>
      <c r="AD1327" s="151">
        <v>9</v>
      </c>
      <c r="AE1327" s="151">
        <v>355</v>
      </c>
      <c r="AF1327" s="151">
        <v>2040</v>
      </c>
      <c r="AG1327" s="151">
        <v>723520</v>
      </c>
      <c r="AH1327" s="151"/>
      <c r="AI1327" s="151"/>
      <c r="AJ1327" s="151"/>
      <c r="AK1327" s="151"/>
      <c r="AL1327" s="151"/>
      <c r="AM1327" s="151"/>
      <c r="AN1327" s="151"/>
      <c r="AO1327" s="151"/>
    </row>
    <row r="1328" spans="1:41" x14ac:dyDescent="0.2">
      <c r="A1328" s="83">
        <v>38510</v>
      </c>
      <c r="B1328" s="151">
        <v>26</v>
      </c>
      <c r="C1328" s="151">
        <v>125</v>
      </c>
      <c r="D1328" s="151">
        <v>2300</v>
      </c>
      <c r="E1328" s="151">
        <v>288031</v>
      </c>
      <c r="F1328" s="151">
        <v>25</v>
      </c>
      <c r="G1328" s="151">
        <v>141</v>
      </c>
      <c r="H1328" s="151">
        <v>2250</v>
      </c>
      <c r="I1328" s="151">
        <v>316800</v>
      </c>
      <c r="J1328" s="151">
        <v>19</v>
      </c>
      <c r="K1328" s="151">
        <v>156</v>
      </c>
      <c r="L1328" s="151">
        <v>2188</v>
      </c>
      <c r="M1328" s="151">
        <v>346742</v>
      </c>
      <c r="N1328" s="151">
        <v>21</v>
      </c>
      <c r="O1328" s="151">
        <v>194</v>
      </c>
      <c r="P1328" s="151">
        <v>2183</v>
      </c>
      <c r="Q1328" s="151">
        <v>424486</v>
      </c>
      <c r="R1328" s="151">
        <v>16</v>
      </c>
      <c r="S1328" s="151">
        <v>237</v>
      </c>
      <c r="T1328" s="151">
        <v>2050</v>
      </c>
      <c r="U1328" s="151">
        <v>491731</v>
      </c>
      <c r="V1328" s="151">
        <v>13</v>
      </c>
      <c r="W1328" s="151">
        <v>275</v>
      </c>
      <c r="X1328" s="151">
        <v>2050</v>
      </c>
      <c r="Y1328" s="151">
        <v>586485</v>
      </c>
      <c r="Z1328" s="151">
        <v>10</v>
      </c>
      <c r="AA1328" s="151">
        <v>310</v>
      </c>
      <c r="AB1328" s="151">
        <v>2060</v>
      </c>
      <c r="AC1328" s="151">
        <v>638188</v>
      </c>
      <c r="AD1328" s="151">
        <v>9</v>
      </c>
      <c r="AE1328" s="151">
        <v>344</v>
      </c>
      <c r="AF1328" s="151">
        <v>2043</v>
      </c>
      <c r="AG1328" s="151">
        <v>726800</v>
      </c>
      <c r="AH1328" s="151"/>
      <c r="AI1328" s="151"/>
      <c r="AJ1328" s="151"/>
      <c r="AK1328" s="151"/>
      <c r="AL1328" s="151"/>
      <c r="AM1328" s="151"/>
      <c r="AN1328" s="151"/>
      <c r="AO1328" s="151"/>
    </row>
    <row r="1329" spans="1:41" x14ac:dyDescent="0.2">
      <c r="A1329" s="156">
        <v>38512</v>
      </c>
      <c r="B1329" s="154">
        <v>13</v>
      </c>
      <c r="C1329" s="154">
        <v>114</v>
      </c>
      <c r="D1329" s="154">
        <v>2200</v>
      </c>
      <c r="E1329" s="154">
        <v>249700</v>
      </c>
      <c r="F1329" s="154">
        <v>4</v>
      </c>
      <c r="G1329" s="154">
        <v>147</v>
      </c>
      <c r="H1329" s="154">
        <v>2350</v>
      </c>
      <c r="I1329" s="154">
        <v>338033</v>
      </c>
      <c r="J1329" s="154">
        <v>12</v>
      </c>
      <c r="K1329" s="154">
        <v>168</v>
      </c>
      <c r="L1329" s="154">
        <v>2200</v>
      </c>
      <c r="M1329" s="154">
        <v>369600</v>
      </c>
      <c r="N1329" s="154">
        <v>41</v>
      </c>
      <c r="O1329" s="154">
        <v>197</v>
      </c>
      <c r="P1329" s="154">
        <v>2150</v>
      </c>
      <c r="Q1329" s="154">
        <v>435643</v>
      </c>
      <c r="R1329" s="154">
        <v>2</v>
      </c>
      <c r="S1329" s="154">
        <v>241</v>
      </c>
      <c r="T1329" s="154">
        <v>2153</v>
      </c>
      <c r="U1329" s="154">
        <v>556125</v>
      </c>
      <c r="V1329" s="154">
        <v>46</v>
      </c>
      <c r="W1329" s="154">
        <v>259</v>
      </c>
      <c r="X1329" s="154">
        <v>2175</v>
      </c>
      <c r="Y1329" s="154">
        <v>785643</v>
      </c>
      <c r="Z1329" s="154">
        <v>4</v>
      </c>
      <c r="AA1329" s="154">
        <v>297</v>
      </c>
      <c r="AB1329" s="154">
        <v>2093</v>
      </c>
      <c r="AC1329" s="154">
        <v>623780</v>
      </c>
      <c r="AD1329" s="154">
        <v>15</v>
      </c>
      <c r="AE1329" s="154">
        <v>326</v>
      </c>
      <c r="AF1329" s="154">
        <v>2080</v>
      </c>
      <c r="AG1329" s="154">
        <v>682007</v>
      </c>
      <c r="AH1329" s="154">
        <v>5</v>
      </c>
      <c r="AI1329" s="154">
        <v>378</v>
      </c>
      <c r="AJ1329" s="154">
        <v>2030</v>
      </c>
      <c r="AK1329" s="154">
        <v>766312</v>
      </c>
      <c r="AL1329" s="154"/>
      <c r="AM1329" s="154"/>
      <c r="AN1329" s="154"/>
      <c r="AO1329" s="154"/>
    </row>
    <row r="1330" spans="1:41" ht="15.75" x14ac:dyDescent="0.25">
      <c r="A1330" s="83">
        <v>38513</v>
      </c>
      <c r="B1330" s="151">
        <v>13</v>
      </c>
      <c r="C1330" s="151">
        <v>100</v>
      </c>
      <c r="D1330" s="151">
        <v>2200</v>
      </c>
      <c r="E1330" s="151">
        <f>C1330*D1330</f>
        <v>220000</v>
      </c>
      <c r="F1330" s="151">
        <v>4</v>
      </c>
      <c r="G1330" s="151">
        <v>144</v>
      </c>
      <c r="H1330" s="151">
        <v>2175</v>
      </c>
      <c r="I1330" s="151">
        <v>306750</v>
      </c>
      <c r="J1330" s="151">
        <v>12</v>
      </c>
      <c r="K1330" s="151">
        <v>173</v>
      </c>
      <c r="L1330" s="151">
        <v>2133</v>
      </c>
      <c r="M1330" s="151">
        <v>378667</v>
      </c>
      <c r="N1330" s="151">
        <v>41</v>
      </c>
      <c r="O1330" s="151">
        <v>195</v>
      </c>
      <c r="P1330" s="151">
        <v>2192</v>
      </c>
      <c r="Q1330" s="151">
        <v>429280</v>
      </c>
      <c r="R1330" s="151">
        <v>2</v>
      </c>
      <c r="S1330" s="151">
        <v>226</v>
      </c>
      <c r="T1330" s="151">
        <v>2050</v>
      </c>
      <c r="U1330" s="151">
        <v>463300</v>
      </c>
      <c r="V1330" s="151">
        <v>46</v>
      </c>
      <c r="W1330" s="151">
        <v>262</v>
      </c>
      <c r="X1330" s="151">
        <v>2140</v>
      </c>
      <c r="Y1330" s="151">
        <v>569341</v>
      </c>
      <c r="Z1330" s="151">
        <v>4</v>
      </c>
      <c r="AA1330" s="151">
        <v>316</v>
      </c>
      <c r="AB1330" s="151">
        <v>1960</v>
      </c>
      <c r="AC1330" s="151">
        <v>620340</v>
      </c>
      <c r="AD1330" s="151">
        <v>15</v>
      </c>
      <c r="AE1330" s="151">
        <v>336</v>
      </c>
      <c r="AF1330" s="151">
        <v>2048</v>
      </c>
      <c r="AG1330" s="151">
        <v>690344</v>
      </c>
      <c r="AH1330" s="151"/>
      <c r="AI1330" s="151"/>
      <c r="AJ1330" s="151"/>
      <c r="AK1330" s="151"/>
      <c r="AL1330" s="6">
        <v>5</v>
      </c>
      <c r="AM1330" s="6">
        <v>412</v>
      </c>
      <c r="AN1330" s="6">
        <v>2200</v>
      </c>
      <c r="AO1330" s="6">
        <v>906400</v>
      </c>
    </row>
    <row r="1331" spans="1:41" ht="15.75" x14ac:dyDescent="0.25">
      <c r="A1331" s="83">
        <v>38517</v>
      </c>
      <c r="B1331" s="151"/>
      <c r="C1331" s="151"/>
      <c r="D1331" s="151"/>
      <c r="E1331" s="151"/>
      <c r="F1331" s="151">
        <v>11</v>
      </c>
      <c r="G1331" s="151">
        <v>139</v>
      </c>
      <c r="H1331" s="151">
        <v>2083</v>
      </c>
      <c r="I1331" s="151">
        <v>288500</v>
      </c>
      <c r="J1331" s="151">
        <v>28</v>
      </c>
      <c r="K1331" s="151">
        <v>157</v>
      </c>
      <c r="L1331" s="151">
        <v>2083</v>
      </c>
      <c r="M1331" s="151">
        <v>320296</v>
      </c>
      <c r="N1331" s="151">
        <v>22</v>
      </c>
      <c r="O1331" s="151">
        <v>183</v>
      </c>
      <c r="P1331" s="151">
        <v>2050</v>
      </c>
      <c r="Q1331" s="151">
        <v>378441</v>
      </c>
      <c r="R1331" s="151">
        <v>10</v>
      </c>
      <c r="S1331" s="151">
        <v>248</v>
      </c>
      <c r="T1331" s="151">
        <v>1950</v>
      </c>
      <c r="U1331" s="151">
        <v>484380</v>
      </c>
      <c r="V1331" s="151">
        <v>6</v>
      </c>
      <c r="W1331" s="151">
        <v>262</v>
      </c>
      <c r="X1331" s="151">
        <v>1950</v>
      </c>
      <c r="Y1331" s="151">
        <v>484380</v>
      </c>
      <c r="Z1331" s="151">
        <v>35</v>
      </c>
      <c r="AA1331" s="151">
        <v>294</v>
      </c>
      <c r="AB1331" s="151">
        <v>2162</v>
      </c>
      <c r="AC1331" s="151">
        <v>633691</v>
      </c>
      <c r="AD1331" s="151">
        <v>15</v>
      </c>
      <c r="AE1331" s="151">
        <v>322</v>
      </c>
      <c r="AF1331" s="151">
        <v>2250</v>
      </c>
      <c r="AG1331" s="151">
        <v>724500</v>
      </c>
      <c r="AH1331" s="151"/>
      <c r="AI1331" s="151"/>
      <c r="AJ1331" s="151"/>
      <c r="AK1331" s="151"/>
      <c r="AL1331" s="6"/>
      <c r="AM1331" s="6"/>
      <c r="AN1331" s="6"/>
      <c r="AO1331" s="6"/>
    </row>
    <row r="1332" spans="1:41" ht="15.75" x14ac:dyDescent="0.25">
      <c r="A1332" s="156">
        <v>38519</v>
      </c>
      <c r="B1332" s="154">
        <v>44</v>
      </c>
      <c r="C1332" s="154">
        <v>106</v>
      </c>
      <c r="D1332" s="154">
        <v>2200</v>
      </c>
      <c r="E1332" s="154">
        <v>232711</v>
      </c>
      <c r="F1332" s="154">
        <v>70</v>
      </c>
      <c r="G1332" s="154">
        <v>144</v>
      </c>
      <c r="H1332" s="154">
        <v>2075</v>
      </c>
      <c r="I1332" s="154">
        <v>302900</v>
      </c>
      <c r="J1332" s="154">
        <v>59</v>
      </c>
      <c r="K1332" s="154">
        <v>174</v>
      </c>
      <c r="L1332" s="154">
        <v>2180</v>
      </c>
      <c r="M1332" s="154">
        <v>379378</v>
      </c>
      <c r="N1332" s="154">
        <v>20</v>
      </c>
      <c r="O1332" s="154">
        <v>196</v>
      </c>
      <c r="P1332" s="154">
        <v>2179</v>
      </c>
      <c r="Q1332" s="154">
        <v>434973</v>
      </c>
      <c r="R1332" s="154">
        <v>3</v>
      </c>
      <c r="S1332" s="154">
        <v>245</v>
      </c>
      <c r="T1332" s="154">
        <v>2160</v>
      </c>
      <c r="U1332" s="154">
        <v>530315</v>
      </c>
      <c r="V1332" s="154">
        <v>16</v>
      </c>
      <c r="W1332" s="154">
        <v>253</v>
      </c>
      <c r="X1332" s="154">
        <v>2000</v>
      </c>
      <c r="Y1332" s="154">
        <v>506000</v>
      </c>
      <c r="Z1332" s="154">
        <v>8</v>
      </c>
      <c r="AA1332" s="154">
        <v>299</v>
      </c>
      <c r="AB1332" s="154">
        <v>2037</v>
      </c>
      <c r="AC1332" s="154">
        <v>627806</v>
      </c>
      <c r="AD1332" s="154">
        <v>14</v>
      </c>
      <c r="AE1332" s="154">
        <v>359</v>
      </c>
      <c r="AF1332" s="154">
        <v>2050</v>
      </c>
      <c r="AG1332" s="154">
        <v>735792</v>
      </c>
      <c r="AH1332" s="154">
        <v>3</v>
      </c>
      <c r="AI1332" s="154">
        <v>378</v>
      </c>
      <c r="AJ1332" s="154">
        <v>2140</v>
      </c>
      <c r="AK1332" s="154">
        <v>808920</v>
      </c>
      <c r="AL1332" s="6"/>
      <c r="AM1332" s="6"/>
      <c r="AN1332" s="6"/>
      <c r="AO1332" s="6"/>
    </row>
    <row r="1333" spans="1:41" ht="15.75" x14ac:dyDescent="0.25">
      <c r="A1333" s="83">
        <v>38520</v>
      </c>
      <c r="B1333" s="151"/>
      <c r="C1333" s="151"/>
      <c r="D1333" s="151"/>
      <c r="E1333" s="151"/>
      <c r="F1333" s="151"/>
      <c r="G1333" s="151"/>
      <c r="H1333" s="151"/>
      <c r="I1333" s="151"/>
      <c r="J1333" s="151">
        <v>43</v>
      </c>
      <c r="K1333" s="151">
        <v>160</v>
      </c>
      <c r="L1333" s="151">
        <v>2190</v>
      </c>
      <c r="M1333" s="151">
        <v>351109</v>
      </c>
      <c r="N1333" s="151">
        <v>4</v>
      </c>
      <c r="O1333" s="151">
        <v>214</v>
      </c>
      <c r="P1333" s="151">
        <v>2050</v>
      </c>
      <c r="Q1333" s="151">
        <v>437675</v>
      </c>
      <c r="R1333" s="151">
        <v>14</v>
      </c>
      <c r="S1333" s="151">
        <v>256</v>
      </c>
      <c r="T1333" s="151">
        <v>2025</v>
      </c>
      <c r="U1333" s="151">
        <v>515336</v>
      </c>
      <c r="V1333" s="151">
        <v>1</v>
      </c>
      <c r="W1333" s="151">
        <v>288</v>
      </c>
      <c r="X1333" s="151">
        <v>2000</v>
      </c>
      <c r="Y1333" s="151">
        <v>576000</v>
      </c>
      <c r="Z1333" s="151"/>
      <c r="AA1333" s="151"/>
      <c r="AB1333" s="151"/>
      <c r="AC1333" s="151"/>
      <c r="AD1333" s="151">
        <v>8</v>
      </c>
      <c r="AE1333" s="151">
        <v>336</v>
      </c>
      <c r="AF1333" s="151">
        <v>2225</v>
      </c>
      <c r="AG1333" s="151">
        <v>675062</v>
      </c>
      <c r="AH1333" s="151">
        <v>14</v>
      </c>
      <c r="AI1333" s="151">
        <v>381</v>
      </c>
      <c r="AJ1333" s="151">
        <v>2000</v>
      </c>
      <c r="AK1333" s="151">
        <v>762857</v>
      </c>
      <c r="AL1333" s="6"/>
      <c r="AM1333" s="6"/>
      <c r="AN1333" s="6"/>
      <c r="AO1333" s="6"/>
    </row>
    <row r="1334" spans="1:41" ht="15.75" x14ac:dyDescent="0.25">
      <c r="A1334" s="83">
        <v>38524</v>
      </c>
      <c r="B1334" s="151">
        <v>13</v>
      </c>
      <c r="C1334" s="151">
        <v>124</v>
      </c>
      <c r="D1334" s="151">
        <v>2217</v>
      </c>
      <c r="E1334" s="151">
        <v>272177</v>
      </c>
      <c r="F1334" s="151"/>
      <c r="G1334" s="151"/>
      <c r="H1334" s="151"/>
      <c r="I1334" s="151"/>
      <c r="J1334" s="151">
        <v>61</v>
      </c>
      <c r="K1334" s="151">
        <v>164</v>
      </c>
      <c r="L1334" s="151">
        <v>2150</v>
      </c>
      <c r="M1334" s="151">
        <v>354759</v>
      </c>
      <c r="N1334" s="151">
        <v>74</v>
      </c>
      <c r="O1334" s="151">
        <v>202</v>
      </c>
      <c r="P1334" s="151">
        <v>2250</v>
      </c>
      <c r="Q1334" s="151">
        <v>458878</v>
      </c>
      <c r="R1334" s="151">
        <v>18</v>
      </c>
      <c r="S1334" s="151">
        <v>244</v>
      </c>
      <c r="T1334" s="151">
        <v>2050</v>
      </c>
      <c r="U1334" s="151">
        <v>499517</v>
      </c>
      <c r="V1334" s="151">
        <v>14</v>
      </c>
      <c r="W1334" s="151">
        <v>290</v>
      </c>
      <c r="X1334" s="151">
        <v>2032</v>
      </c>
      <c r="Y1334" s="151">
        <v>592401</v>
      </c>
      <c r="Z1334" s="151"/>
      <c r="AA1334" s="151"/>
      <c r="AB1334" s="151"/>
      <c r="AC1334" s="151"/>
      <c r="AD1334" s="151">
        <v>74</v>
      </c>
      <c r="AE1334" s="151">
        <v>202</v>
      </c>
      <c r="AF1334" s="151">
        <v>2250</v>
      </c>
      <c r="AG1334" s="151">
        <v>458878</v>
      </c>
      <c r="AH1334" s="151">
        <v>15</v>
      </c>
      <c r="AI1334" s="151">
        <v>368</v>
      </c>
      <c r="AJ1334" s="151">
        <v>2020</v>
      </c>
      <c r="AK1334" s="151">
        <v>730160</v>
      </c>
      <c r="AL1334" s="6"/>
      <c r="AM1334" s="6"/>
      <c r="AN1334" s="6"/>
      <c r="AO1334" s="6"/>
    </row>
    <row r="1335" spans="1:41" ht="15.75" x14ac:dyDescent="0.25">
      <c r="A1335" s="156">
        <v>38526</v>
      </c>
      <c r="B1335" s="154"/>
      <c r="C1335" s="154"/>
      <c r="D1335" s="154"/>
      <c r="E1335" s="154"/>
      <c r="F1335" s="154"/>
      <c r="G1335" s="154"/>
      <c r="H1335" s="154"/>
      <c r="I1335" s="154"/>
      <c r="J1335" s="154"/>
      <c r="K1335" s="154"/>
      <c r="L1335" s="154"/>
      <c r="M1335" s="154"/>
      <c r="N1335" s="154"/>
      <c r="O1335" s="154"/>
      <c r="P1335" s="154"/>
      <c r="Q1335" s="154"/>
      <c r="R1335" s="154"/>
      <c r="S1335" s="154"/>
      <c r="T1335" s="154"/>
      <c r="U1335" s="154"/>
      <c r="V1335" s="154"/>
      <c r="W1335" s="154"/>
      <c r="X1335" s="154"/>
      <c r="Y1335" s="154"/>
      <c r="Z1335" s="154"/>
      <c r="AA1335" s="154"/>
      <c r="AB1335" s="154"/>
      <c r="AC1335" s="154"/>
      <c r="AD1335" s="154"/>
      <c r="AE1335" s="154"/>
      <c r="AF1335" s="154"/>
      <c r="AG1335" s="154"/>
      <c r="AH1335" s="154"/>
      <c r="AI1335" s="154"/>
      <c r="AJ1335" s="154"/>
      <c r="AK1335" s="154"/>
      <c r="AL1335" s="6"/>
      <c r="AM1335" s="6"/>
      <c r="AN1335" s="6"/>
      <c r="AO1335" s="6"/>
    </row>
    <row r="1336" spans="1:41" x14ac:dyDescent="0.2">
      <c r="A1336" s="83">
        <v>38527</v>
      </c>
      <c r="B1336" s="151">
        <v>6</v>
      </c>
      <c r="C1336" s="151">
        <v>118</v>
      </c>
      <c r="D1336" s="151">
        <v>2100</v>
      </c>
      <c r="E1336" s="151">
        <v>247100</v>
      </c>
      <c r="F1336" s="151">
        <v>10</v>
      </c>
      <c r="G1336" s="151">
        <v>136</v>
      </c>
      <c r="H1336" s="151">
        <v>2100</v>
      </c>
      <c r="I1336" s="151">
        <v>285300</v>
      </c>
      <c r="J1336" s="151">
        <v>25</v>
      </c>
      <c r="K1336" s="151">
        <v>155</v>
      </c>
      <c r="L1336" s="151">
        <v>2138</v>
      </c>
      <c r="M1336" s="151">
        <v>328804</v>
      </c>
      <c r="N1336" s="151">
        <v>26</v>
      </c>
      <c r="O1336" s="151">
        <v>200</v>
      </c>
      <c r="P1336" s="151">
        <v>2158</v>
      </c>
      <c r="Q1336" s="151">
        <v>434873</v>
      </c>
      <c r="R1336" s="151">
        <v>22</v>
      </c>
      <c r="S1336" s="151">
        <v>233</v>
      </c>
      <c r="T1336" s="151">
        <v>2067</v>
      </c>
      <c r="U1336" s="151">
        <v>485150</v>
      </c>
      <c r="V1336" s="151">
        <v>28</v>
      </c>
      <c r="W1336" s="151">
        <v>264</v>
      </c>
      <c r="X1336" s="151">
        <v>2050</v>
      </c>
      <c r="Y1336" s="151">
        <v>536804</v>
      </c>
      <c r="Z1336" s="151">
        <v>27</v>
      </c>
      <c r="AA1336" s="151">
        <v>305</v>
      </c>
      <c r="AB1336" s="151">
        <v>2320</v>
      </c>
      <c r="AC1336" s="151">
        <v>735237</v>
      </c>
      <c r="AD1336" s="151">
        <v>2</v>
      </c>
      <c r="AE1336" s="151">
        <v>339</v>
      </c>
      <c r="AF1336" s="151">
        <v>2000</v>
      </c>
      <c r="AG1336" s="151">
        <v>677850</v>
      </c>
      <c r="AH1336" s="151">
        <v>12</v>
      </c>
      <c r="AI1336" s="151">
        <v>376</v>
      </c>
      <c r="AJ1336" s="151">
        <v>1950</v>
      </c>
      <c r="AK1336" s="151">
        <v>733525</v>
      </c>
    </row>
    <row r="1337" spans="1:41" x14ac:dyDescent="0.2">
      <c r="A1337" s="83">
        <v>38531</v>
      </c>
      <c r="B1337" s="151">
        <v>19</v>
      </c>
      <c r="C1337" s="151">
        <v>123</v>
      </c>
      <c r="D1337" s="151">
        <v>2100</v>
      </c>
      <c r="E1337" s="151">
        <v>268337</v>
      </c>
      <c r="F1337" s="151">
        <v>15</v>
      </c>
      <c r="G1337" s="151">
        <v>145</v>
      </c>
      <c r="H1337" s="151">
        <v>2075</v>
      </c>
      <c r="I1337" s="151">
        <v>302460</v>
      </c>
      <c r="J1337" s="151">
        <v>31</v>
      </c>
      <c r="K1337" s="151">
        <v>167</v>
      </c>
      <c r="L1337" s="151">
        <v>2130</v>
      </c>
      <c r="M1337" s="151">
        <v>357897</v>
      </c>
      <c r="N1337" s="151">
        <v>52</v>
      </c>
      <c r="O1337" s="151">
        <v>199</v>
      </c>
      <c r="P1337" s="151">
        <v>1981</v>
      </c>
      <c r="Q1337" s="151">
        <v>398719</v>
      </c>
      <c r="R1337" s="151">
        <v>42</v>
      </c>
      <c r="S1337" s="151">
        <v>234</v>
      </c>
      <c r="T1337" s="151">
        <v>2020</v>
      </c>
      <c r="U1337" s="151">
        <v>475762</v>
      </c>
      <c r="V1337" s="151">
        <v>9</v>
      </c>
      <c r="W1337" s="151">
        <v>260</v>
      </c>
      <c r="X1337" s="151">
        <v>1970</v>
      </c>
      <c r="Y1337" s="151">
        <v>509098</v>
      </c>
      <c r="Z1337" s="151">
        <v>58</v>
      </c>
      <c r="AA1337" s="151">
        <v>302</v>
      </c>
      <c r="AB1337" s="151">
        <v>2050</v>
      </c>
      <c r="AC1337" s="151">
        <v>619340</v>
      </c>
      <c r="AD1337" s="151">
        <v>4</v>
      </c>
      <c r="AE1337" s="151">
        <v>354</v>
      </c>
      <c r="AF1337" s="151">
        <v>1920</v>
      </c>
      <c r="AG1337" s="151">
        <v>694000</v>
      </c>
      <c r="AH1337" s="151">
        <v>11</v>
      </c>
      <c r="AI1337" s="151">
        <v>380</v>
      </c>
      <c r="AJ1337" s="151">
        <v>1990</v>
      </c>
      <c r="AK1337" s="151">
        <v>778218</v>
      </c>
      <c r="AL1337" s="151"/>
      <c r="AM1337" s="151"/>
      <c r="AN1337" s="151"/>
      <c r="AO1337" s="151"/>
    </row>
    <row r="1338" spans="1:41" x14ac:dyDescent="0.2">
      <c r="A1338" s="156">
        <v>38533</v>
      </c>
      <c r="B1338" s="154">
        <v>2</v>
      </c>
      <c r="C1338" s="154">
        <v>106</v>
      </c>
      <c r="D1338" s="154">
        <v>2150</v>
      </c>
      <c r="E1338" s="154">
        <v>227600</v>
      </c>
      <c r="F1338" s="154">
        <v>22</v>
      </c>
      <c r="G1338" s="154">
        <v>137</v>
      </c>
      <c r="H1338" s="154">
        <v>2179</v>
      </c>
      <c r="I1338" s="154">
        <v>302368</v>
      </c>
      <c r="J1338" s="154">
        <v>31</v>
      </c>
      <c r="K1338" s="154">
        <v>161</v>
      </c>
      <c r="L1338" s="154">
        <v>2233</v>
      </c>
      <c r="M1338" s="154">
        <v>362181</v>
      </c>
      <c r="N1338" s="154">
        <v>65</v>
      </c>
      <c r="O1338" s="154">
        <v>204</v>
      </c>
      <c r="P1338" s="154">
        <v>2211</v>
      </c>
      <c r="Q1338" s="154">
        <v>454391</v>
      </c>
      <c r="R1338" s="154">
        <v>35</v>
      </c>
      <c r="S1338" s="154">
        <v>228</v>
      </c>
      <c r="T1338" s="154">
        <v>1960</v>
      </c>
      <c r="U1338" s="154">
        <f>S1338*T1338</f>
        <v>446880</v>
      </c>
      <c r="V1338" s="154">
        <v>34</v>
      </c>
      <c r="W1338" s="154">
        <v>271</v>
      </c>
      <c r="X1338" s="154">
        <v>2040</v>
      </c>
      <c r="Y1338" s="154">
        <v>547569</v>
      </c>
      <c r="Z1338" s="154">
        <v>11</v>
      </c>
      <c r="AA1338" s="154">
        <v>311</v>
      </c>
      <c r="AB1338" s="154">
        <v>2017</v>
      </c>
      <c r="AC1338" s="154">
        <v>661236</v>
      </c>
      <c r="AD1338" s="154">
        <v>14</v>
      </c>
      <c r="AE1338" s="154">
        <v>358</v>
      </c>
      <c r="AF1338" s="154">
        <v>1910</v>
      </c>
      <c r="AG1338" s="154">
        <v>718074</v>
      </c>
      <c r="AH1338" s="154">
        <v>12</v>
      </c>
      <c r="AI1338" s="154">
        <v>388</v>
      </c>
      <c r="AJ1338" s="154">
        <v>1975</v>
      </c>
      <c r="AK1338" s="154">
        <v>822042</v>
      </c>
      <c r="AL1338" s="154"/>
      <c r="AM1338" s="154"/>
      <c r="AN1338" s="154"/>
      <c r="AO1338" s="154"/>
    </row>
    <row r="1339" spans="1:41" x14ac:dyDescent="0.2">
      <c r="A1339" s="156"/>
      <c r="B1339" s="154"/>
      <c r="C1339" s="154"/>
      <c r="D1339" s="154"/>
      <c r="E1339" s="154"/>
      <c r="F1339" s="154"/>
      <c r="G1339" s="154"/>
      <c r="H1339" s="154"/>
      <c r="I1339" s="154"/>
      <c r="J1339" s="154"/>
      <c r="K1339" s="154"/>
      <c r="L1339" s="154"/>
      <c r="M1339" s="154"/>
      <c r="N1339" s="154"/>
      <c r="O1339" s="154"/>
      <c r="P1339" s="154"/>
      <c r="Q1339" s="154"/>
      <c r="R1339" s="154"/>
      <c r="S1339" s="154"/>
      <c r="T1339" s="154"/>
      <c r="U1339" s="154"/>
      <c r="V1339" s="154"/>
      <c r="W1339" s="154"/>
      <c r="X1339" s="154"/>
      <c r="Y1339" s="154"/>
      <c r="Z1339" s="154"/>
      <c r="AA1339" s="154"/>
      <c r="AB1339" s="154"/>
      <c r="AC1339" s="154"/>
      <c r="AD1339" s="154"/>
      <c r="AE1339" s="154"/>
      <c r="AF1339" s="154"/>
      <c r="AG1339" s="154"/>
      <c r="AH1339" s="154"/>
      <c r="AI1339" s="154"/>
      <c r="AJ1339" s="154"/>
      <c r="AK1339" s="154"/>
      <c r="AL1339" s="154"/>
      <c r="AM1339" s="154"/>
      <c r="AN1339" s="154"/>
      <c r="AO1339" s="154"/>
    </row>
    <row r="1340" spans="1:41" ht="15.75" x14ac:dyDescent="0.25">
      <c r="A1340" s="83">
        <v>38534</v>
      </c>
      <c r="B1340" s="151"/>
      <c r="C1340" s="151"/>
      <c r="D1340" s="151"/>
      <c r="E1340" s="151"/>
      <c r="F1340" s="151">
        <v>15</v>
      </c>
      <c r="G1340" s="151">
        <v>130</v>
      </c>
      <c r="H1340" s="151">
        <v>2160</v>
      </c>
      <c r="I1340" s="151">
        <v>279936</v>
      </c>
      <c r="J1340" s="151">
        <v>30</v>
      </c>
      <c r="K1340" s="151">
        <v>172</v>
      </c>
      <c r="L1340" s="151">
        <v>2255</v>
      </c>
      <c r="M1340" s="151">
        <v>410765</v>
      </c>
      <c r="N1340" s="151">
        <v>4</v>
      </c>
      <c r="O1340" s="151">
        <v>216</v>
      </c>
      <c r="P1340" s="151">
        <v>2200</v>
      </c>
      <c r="Q1340" s="151">
        <v>474100</v>
      </c>
      <c r="R1340" s="151">
        <v>77</v>
      </c>
      <c r="S1340" s="151">
        <v>233</v>
      </c>
      <c r="T1340" s="151">
        <v>2075</v>
      </c>
      <c r="U1340" s="151">
        <v>482723</v>
      </c>
      <c r="V1340" s="151"/>
      <c r="W1340" s="151"/>
      <c r="X1340" s="151"/>
      <c r="Y1340" s="151"/>
      <c r="Z1340" s="151">
        <v>20</v>
      </c>
      <c r="AA1340" s="151">
        <v>282</v>
      </c>
      <c r="AB1340" s="151">
        <v>1960</v>
      </c>
      <c r="AC1340" s="151">
        <v>558176</v>
      </c>
      <c r="AD1340" s="151">
        <v>15</v>
      </c>
      <c r="AE1340" s="151">
        <v>343</v>
      </c>
      <c r="AF1340" s="151">
        <v>1940</v>
      </c>
      <c r="AG1340" s="151">
        <v>665549</v>
      </c>
      <c r="AH1340" s="151"/>
      <c r="AI1340" s="151"/>
      <c r="AJ1340" s="151"/>
      <c r="AK1340" s="151"/>
      <c r="AL1340" s="6">
        <v>4</v>
      </c>
      <c r="AM1340" s="6">
        <v>442</v>
      </c>
      <c r="AN1340" s="6">
        <v>2100</v>
      </c>
      <c r="AO1340" s="6">
        <v>929250</v>
      </c>
    </row>
    <row r="1341" spans="1:41" x14ac:dyDescent="0.2">
      <c r="A1341" s="83">
        <v>38538</v>
      </c>
      <c r="B1341" s="151">
        <v>19</v>
      </c>
      <c r="C1341" s="151">
        <v>116</v>
      </c>
      <c r="D1341" s="151">
        <v>2075</v>
      </c>
      <c r="E1341" s="151">
        <v>241558</v>
      </c>
      <c r="F1341" s="151">
        <v>29</v>
      </c>
      <c r="G1341" s="151">
        <v>141</v>
      </c>
      <c r="H1341" s="151">
        <v>2088</v>
      </c>
      <c r="I1341" s="151">
        <v>295317</v>
      </c>
      <c r="J1341" s="151">
        <v>27</v>
      </c>
      <c r="K1341" s="151">
        <v>161</v>
      </c>
      <c r="L1341" s="151">
        <v>2150</v>
      </c>
      <c r="M1341" s="151">
        <v>345778</v>
      </c>
      <c r="N1341" s="151">
        <v>13</v>
      </c>
      <c r="O1341" s="151">
        <v>192</v>
      </c>
      <c r="P1341" s="151">
        <v>2033</v>
      </c>
      <c r="Q1341" s="151">
        <v>390977</v>
      </c>
      <c r="R1341" s="151">
        <v>26</v>
      </c>
      <c r="S1341" s="151">
        <v>231</v>
      </c>
      <c r="T1341" s="151">
        <v>2012</v>
      </c>
      <c r="U1341" s="151">
        <v>461973</v>
      </c>
      <c r="V1341" s="151">
        <v>153</v>
      </c>
      <c r="W1341" s="151">
        <v>265</v>
      </c>
      <c r="X1341" s="151">
        <v>2118</v>
      </c>
      <c r="Y1341" s="151">
        <v>606431</v>
      </c>
      <c r="Z1341" s="151">
        <v>3</v>
      </c>
      <c r="AA1341" s="151">
        <v>314</v>
      </c>
      <c r="AB1341" s="151">
        <v>1950</v>
      </c>
      <c r="AC1341" s="151">
        <v>612300</v>
      </c>
      <c r="AD1341" s="151">
        <v>1</v>
      </c>
      <c r="AE1341" s="151">
        <v>330</v>
      </c>
      <c r="AF1341" s="151">
        <v>1950</v>
      </c>
      <c r="AG1341" s="151">
        <v>643500</v>
      </c>
      <c r="AH1341" s="151">
        <v>32</v>
      </c>
      <c r="AI1341" s="151">
        <v>384</v>
      </c>
      <c r="AJ1341" s="151">
        <v>2000</v>
      </c>
      <c r="AK1341" s="151">
        <v>769111</v>
      </c>
      <c r="AL1341" s="151"/>
      <c r="AM1341" s="151"/>
      <c r="AN1341" s="151"/>
      <c r="AO1341" s="151"/>
    </row>
    <row r="1342" spans="1:41" x14ac:dyDescent="0.2">
      <c r="A1342" s="83">
        <v>38540</v>
      </c>
      <c r="B1342" s="154">
        <v>20</v>
      </c>
      <c r="C1342" s="154">
        <v>114</v>
      </c>
      <c r="D1342" s="154">
        <v>2320</v>
      </c>
      <c r="E1342" s="154">
        <v>265762</v>
      </c>
      <c r="F1342" s="154">
        <v>52</v>
      </c>
      <c r="G1342" s="154">
        <v>140</v>
      </c>
      <c r="H1342" s="154">
        <v>2331</v>
      </c>
      <c r="I1342" s="154">
        <v>330209</v>
      </c>
      <c r="J1342" s="154">
        <v>84</v>
      </c>
      <c r="K1342" s="154">
        <v>155</v>
      </c>
      <c r="L1342" s="154">
        <v>2489</v>
      </c>
      <c r="M1342" s="154">
        <v>343427</v>
      </c>
      <c r="N1342" s="154">
        <v>51</v>
      </c>
      <c r="O1342" s="154">
        <v>201</v>
      </c>
      <c r="P1342" s="162">
        <f>Q1342/O1342</f>
        <v>2268.9104477611941</v>
      </c>
      <c r="Q1342" s="154">
        <v>456051</v>
      </c>
      <c r="R1342" s="154">
        <v>14</v>
      </c>
      <c r="S1342" s="154">
        <v>226</v>
      </c>
      <c r="T1342" s="154">
        <v>2150</v>
      </c>
      <c r="U1342" s="154">
        <v>451715</v>
      </c>
      <c r="V1342" s="154">
        <v>7</v>
      </c>
      <c r="W1342" s="154">
        <v>268</v>
      </c>
      <c r="X1342" s="154">
        <v>2300</v>
      </c>
      <c r="Y1342" s="154">
        <v>607526</v>
      </c>
      <c r="Z1342" s="154">
        <v>13</v>
      </c>
      <c r="AA1342" s="154">
        <v>299</v>
      </c>
      <c r="AB1342" s="154">
        <v>2050</v>
      </c>
      <c r="AC1342" s="154">
        <v>599238</v>
      </c>
      <c r="AD1342" s="154">
        <v>20</v>
      </c>
      <c r="AE1342" s="154">
        <v>336</v>
      </c>
      <c r="AF1342" s="154">
        <v>2020</v>
      </c>
      <c r="AG1342" s="154">
        <v>658112</v>
      </c>
      <c r="AH1342" s="154">
        <v>13</v>
      </c>
      <c r="AI1342" s="154">
        <v>373</v>
      </c>
      <c r="AJ1342" s="154">
        <v>2065</v>
      </c>
      <c r="AK1342" s="154">
        <v>761088</v>
      </c>
      <c r="AL1342" s="154"/>
      <c r="AM1342" s="154"/>
      <c r="AN1342" s="154"/>
      <c r="AO1342" s="154"/>
    </row>
    <row r="1343" spans="1:41" x14ac:dyDescent="0.2">
      <c r="A1343" s="83">
        <v>38541</v>
      </c>
      <c r="B1343" s="151">
        <v>2</v>
      </c>
      <c r="C1343" s="151">
        <v>128</v>
      </c>
      <c r="D1343" s="151">
        <v>2000</v>
      </c>
      <c r="E1343" s="151">
        <v>256000</v>
      </c>
      <c r="F1343" s="151">
        <v>34</v>
      </c>
      <c r="G1343" s="151">
        <v>141</v>
      </c>
      <c r="H1343" s="151">
        <v>2167</v>
      </c>
      <c r="I1343" s="151">
        <v>306650</v>
      </c>
      <c r="J1343" s="151">
        <v>30</v>
      </c>
      <c r="K1343" s="151">
        <v>163</v>
      </c>
      <c r="L1343" s="151">
        <v>2183</v>
      </c>
      <c r="M1343" s="151">
        <v>358567</v>
      </c>
      <c r="N1343" s="151">
        <v>31</v>
      </c>
      <c r="O1343" s="151">
        <v>194</v>
      </c>
      <c r="P1343" s="151">
        <v>2088</v>
      </c>
      <c r="Q1343" s="151">
        <v>407029</v>
      </c>
      <c r="R1343" s="151">
        <v>22</v>
      </c>
      <c r="S1343" s="151">
        <v>239</v>
      </c>
      <c r="T1343" s="151">
        <v>2100</v>
      </c>
      <c r="U1343" s="151">
        <v>496164</v>
      </c>
      <c r="V1343" s="151"/>
      <c r="W1343" s="151"/>
      <c r="X1343" s="151"/>
      <c r="Y1343" s="151"/>
      <c r="Z1343" s="151">
        <v>41</v>
      </c>
      <c r="AA1343" s="151">
        <v>290</v>
      </c>
      <c r="AB1343" s="151">
        <v>2080</v>
      </c>
      <c r="AC1343" s="151">
        <v>263953</v>
      </c>
      <c r="AD1343" s="151">
        <v>36</v>
      </c>
      <c r="AE1343" s="151">
        <v>324</v>
      </c>
      <c r="AF1343" s="151">
        <v>2065</v>
      </c>
      <c r="AG1343" s="151">
        <v>668318</v>
      </c>
      <c r="AH1343" s="151"/>
      <c r="AI1343" s="151"/>
      <c r="AJ1343" s="151"/>
      <c r="AK1343" s="151"/>
      <c r="AL1343" s="151"/>
      <c r="AM1343" s="151"/>
      <c r="AN1343" s="151"/>
      <c r="AO1343" s="151"/>
    </row>
    <row r="1344" spans="1:41" ht="15.75" x14ac:dyDescent="0.25">
      <c r="A1344" s="83">
        <v>38545</v>
      </c>
      <c r="B1344" s="151">
        <v>4</v>
      </c>
      <c r="C1344" s="151">
        <v>93</v>
      </c>
      <c r="D1344" s="151">
        <v>1925</v>
      </c>
      <c r="E1344" s="151">
        <v>173525</v>
      </c>
      <c r="F1344" s="151">
        <v>25</v>
      </c>
      <c r="G1344" s="151">
        <v>140</v>
      </c>
      <c r="H1344" s="151">
        <v>2250</v>
      </c>
      <c r="I1344" s="151">
        <v>314460</v>
      </c>
      <c r="J1344" s="151">
        <v>11</v>
      </c>
      <c r="K1344" s="151">
        <v>166</v>
      </c>
      <c r="L1344" s="151">
        <v>2110</v>
      </c>
      <c r="M1344" s="151">
        <v>346118</v>
      </c>
      <c r="N1344" s="151">
        <v>32</v>
      </c>
      <c r="O1344" s="151">
        <v>208</v>
      </c>
      <c r="P1344" s="151">
        <v>2033</v>
      </c>
      <c r="Q1344" s="151">
        <v>420459</v>
      </c>
      <c r="R1344" s="151">
        <v>2</v>
      </c>
      <c r="S1344" s="151">
        <v>227</v>
      </c>
      <c r="T1344" s="151">
        <v>1950</v>
      </c>
      <c r="U1344" s="151">
        <v>442650</v>
      </c>
      <c r="V1344" s="151">
        <v>33</v>
      </c>
      <c r="W1344" s="151">
        <v>266</v>
      </c>
      <c r="X1344" s="151">
        <v>1996</v>
      </c>
      <c r="Y1344" s="151">
        <v>532964</v>
      </c>
      <c r="Z1344" s="151">
        <v>27</v>
      </c>
      <c r="AA1344" s="151">
        <v>298</v>
      </c>
      <c r="AB1344" s="151">
        <v>2035</v>
      </c>
      <c r="AC1344" s="151">
        <v>604956</v>
      </c>
      <c r="AD1344" s="151">
        <v>5</v>
      </c>
      <c r="AE1344" s="151">
        <v>335</v>
      </c>
      <c r="AF1344" s="151">
        <v>2030</v>
      </c>
      <c r="AG1344" s="151">
        <v>682040</v>
      </c>
      <c r="AH1344" s="151"/>
      <c r="AI1344" s="151"/>
      <c r="AJ1344" s="151"/>
      <c r="AK1344" s="151"/>
      <c r="AL1344" s="6">
        <v>4</v>
      </c>
      <c r="AM1344" s="6">
        <v>435</v>
      </c>
      <c r="AN1344" s="6">
        <v>2100</v>
      </c>
      <c r="AO1344" s="6">
        <v>913500</v>
      </c>
    </row>
    <row r="1345" spans="1:41" x14ac:dyDescent="0.2">
      <c r="A1345" s="156">
        <v>38547</v>
      </c>
      <c r="B1345" s="154">
        <v>13</v>
      </c>
      <c r="C1345" s="154">
        <v>114</v>
      </c>
      <c r="D1345" s="154">
        <v>2320</v>
      </c>
      <c r="E1345" s="154">
        <v>265762</v>
      </c>
      <c r="F1345" s="154">
        <v>111</v>
      </c>
      <c r="G1345" s="154">
        <v>140</v>
      </c>
      <c r="H1345" s="154">
        <v>2331</v>
      </c>
      <c r="I1345" s="154">
        <v>330209</v>
      </c>
      <c r="J1345" s="154">
        <v>71</v>
      </c>
      <c r="K1345" s="154">
        <v>155</v>
      </c>
      <c r="L1345" s="154">
        <v>2489</v>
      </c>
      <c r="M1345" s="154">
        <v>343427</v>
      </c>
      <c r="N1345" s="154">
        <v>109</v>
      </c>
      <c r="O1345" s="154">
        <v>201</v>
      </c>
      <c r="P1345" s="162">
        <f>Q1345/O1345</f>
        <v>2268.9104477611941</v>
      </c>
      <c r="Q1345" s="154">
        <v>456051</v>
      </c>
      <c r="R1345" s="154">
        <v>8</v>
      </c>
      <c r="S1345" s="154">
        <v>226</v>
      </c>
      <c r="T1345" s="154">
        <v>2150</v>
      </c>
      <c r="U1345" s="154">
        <v>451715</v>
      </c>
      <c r="V1345" s="154">
        <v>24</v>
      </c>
      <c r="W1345" s="154">
        <v>268</v>
      </c>
      <c r="X1345" s="154">
        <v>2300</v>
      </c>
      <c r="Y1345" s="154">
        <v>607516</v>
      </c>
      <c r="Z1345" s="154">
        <v>84</v>
      </c>
      <c r="AA1345" s="154">
        <v>299</v>
      </c>
      <c r="AB1345" s="154">
        <v>2050</v>
      </c>
      <c r="AC1345" s="154">
        <v>599238</v>
      </c>
      <c r="AD1345" s="154">
        <v>30</v>
      </c>
      <c r="AE1345" s="154">
        <v>336</v>
      </c>
      <c r="AF1345" s="154">
        <v>2020</v>
      </c>
      <c r="AG1345" s="154">
        <v>658112</v>
      </c>
      <c r="AH1345" s="154">
        <v>40</v>
      </c>
      <c r="AI1345" s="154">
        <v>373</v>
      </c>
      <c r="AJ1345" s="154">
        <v>2065</v>
      </c>
      <c r="AK1345" s="154">
        <v>761088</v>
      </c>
      <c r="AL1345" s="154"/>
      <c r="AM1345" s="154"/>
      <c r="AN1345" s="154"/>
      <c r="AO1345" s="154"/>
    </row>
    <row r="1346" spans="1:41" x14ac:dyDescent="0.2">
      <c r="A1346" s="83">
        <v>38548</v>
      </c>
      <c r="B1346" s="151">
        <v>19</v>
      </c>
      <c r="C1346" s="151">
        <v>120</v>
      </c>
      <c r="D1346" s="151">
        <v>2033</v>
      </c>
      <c r="E1346" s="151">
        <v>241511</v>
      </c>
      <c r="F1346" s="151">
        <v>6</v>
      </c>
      <c r="G1346" s="151">
        <v>136</v>
      </c>
      <c r="H1346" s="151">
        <v>2075</v>
      </c>
      <c r="I1346" s="151">
        <v>279983</v>
      </c>
      <c r="J1346" s="151">
        <v>20</v>
      </c>
      <c r="K1346" s="151">
        <v>154</v>
      </c>
      <c r="L1346" s="151">
        <v>2150</v>
      </c>
      <c r="M1346" s="151">
        <v>330670</v>
      </c>
      <c r="N1346" s="151">
        <v>66</v>
      </c>
      <c r="O1346" s="151">
        <v>201</v>
      </c>
      <c r="P1346" s="151">
        <v>2131</v>
      </c>
      <c r="Q1346" s="151">
        <v>432580</v>
      </c>
      <c r="R1346" s="151">
        <v>100</v>
      </c>
      <c r="S1346" s="151">
        <v>237</v>
      </c>
      <c r="T1346" s="151">
        <v>2075</v>
      </c>
      <c r="U1346" s="151">
        <v>489326</v>
      </c>
      <c r="V1346" s="151">
        <v>261</v>
      </c>
      <c r="W1346" s="151">
        <v>261</v>
      </c>
      <c r="X1346" s="151">
        <v>2086</v>
      </c>
      <c r="Y1346" s="151">
        <v>536536</v>
      </c>
      <c r="Z1346" s="151">
        <v>33</v>
      </c>
      <c r="AA1346" s="151">
        <v>300</v>
      </c>
      <c r="AB1346" s="151">
        <v>1975</v>
      </c>
      <c r="AC1346" s="151">
        <v>588955</v>
      </c>
      <c r="AD1346" s="151">
        <v>6</v>
      </c>
      <c r="AE1346" s="151">
        <v>359</v>
      </c>
      <c r="AF1346" s="151">
        <v>1980</v>
      </c>
      <c r="AG1346" s="151">
        <v>711480</v>
      </c>
      <c r="AH1346" s="151"/>
      <c r="AI1346" s="151"/>
      <c r="AJ1346" s="151"/>
      <c r="AK1346" s="151"/>
      <c r="AL1346" s="151"/>
      <c r="AM1346" s="151"/>
      <c r="AN1346" s="151"/>
      <c r="AO1346" s="151"/>
    </row>
    <row r="1347" spans="1:41" x14ac:dyDescent="0.2">
      <c r="A1347" s="83">
        <v>38552</v>
      </c>
      <c r="B1347" s="151">
        <v>6</v>
      </c>
      <c r="C1347" s="151">
        <v>108</v>
      </c>
      <c r="D1347" s="151">
        <v>2250</v>
      </c>
      <c r="E1347" s="151">
        <v>243750</v>
      </c>
      <c r="F1347" s="151"/>
      <c r="G1347" s="151"/>
      <c r="H1347" s="151"/>
      <c r="I1347" s="151"/>
      <c r="J1347" s="151">
        <v>15</v>
      </c>
      <c r="K1347" s="151">
        <v>152</v>
      </c>
      <c r="L1347" s="151">
        <v>2175</v>
      </c>
      <c r="M1347" s="151">
        <v>340180</v>
      </c>
      <c r="N1347" s="151">
        <v>15</v>
      </c>
      <c r="O1347" s="151">
        <v>207</v>
      </c>
      <c r="P1347" s="151">
        <v>2050</v>
      </c>
      <c r="Q1347" s="151">
        <v>423393</v>
      </c>
      <c r="R1347" s="151">
        <v>48</v>
      </c>
      <c r="S1347" s="151">
        <v>230</v>
      </c>
      <c r="T1347" s="151">
        <v>2083</v>
      </c>
      <c r="U1347" s="151">
        <v>479042</v>
      </c>
      <c r="V1347" s="151">
        <v>15</v>
      </c>
      <c r="W1347" s="151">
        <v>261</v>
      </c>
      <c r="X1347" s="151">
        <v>2033</v>
      </c>
      <c r="Y1347" s="151">
        <v>533253</v>
      </c>
      <c r="Z1347" s="151">
        <v>11</v>
      </c>
      <c r="AA1347" s="151">
        <v>288</v>
      </c>
      <c r="AB1347" s="151">
        <v>1947</v>
      </c>
      <c r="AC1347" s="151">
        <v>560605</v>
      </c>
      <c r="AD1347" s="151"/>
      <c r="AE1347" s="151"/>
      <c r="AF1347" s="151"/>
      <c r="AG1347" s="151"/>
      <c r="AH1347" s="151">
        <v>5</v>
      </c>
      <c r="AI1347" s="151">
        <v>388</v>
      </c>
      <c r="AJ1347" s="151">
        <v>1920</v>
      </c>
      <c r="AK1347" s="151">
        <v>744192</v>
      </c>
      <c r="AL1347" s="151"/>
      <c r="AM1347" s="151"/>
      <c r="AN1347" s="151"/>
      <c r="AO1347" s="151"/>
    </row>
    <row r="1348" spans="1:41" x14ac:dyDescent="0.2">
      <c r="A1348" s="156">
        <v>38554</v>
      </c>
      <c r="B1348" s="154"/>
      <c r="C1348" s="154"/>
      <c r="D1348" s="154"/>
      <c r="E1348" s="154"/>
      <c r="F1348" s="154"/>
      <c r="G1348" s="154"/>
      <c r="H1348" s="154"/>
      <c r="I1348" s="154"/>
      <c r="J1348" s="154"/>
      <c r="K1348" s="154"/>
      <c r="L1348" s="154"/>
      <c r="M1348" s="154"/>
      <c r="N1348" s="154"/>
      <c r="O1348" s="154"/>
      <c r="P1348" s="154"/>
      <c r="Q1348" s="154"/>
      <c r="R1348" s="154"/>
      <c r="S1348" s="154"/>
      <c r="T1348" s="154"/>
      <c r="U1348" s="154"/>
      <c r="V1348" s="154"/>
      <c r="W1348" s="154"/>
      <c r="X1348" s="154"/>
      <c r="Y1348" s="154"/>
      <c r="Z1348" s="154"/>
      <c r="AA1348" s="154"/>
      <c r="AB1348" s="154"/>
      <c r="AC1348" s="154"/>
      <c r="AD1348" s="154"/>
      <c r="AE1348" s="154"/>
      <c r="AF1348" s="154"/>
      <c r="AG1348" s="154"/>
      <c r="AH1348" s="154"/>
      <c r="AI1348" s="154"/>
      <c r="AJ1348" s="154"/>
      <c r="AK1348" s="154"/>
      <c r="AL1348" s="154"/>
      <c r="AM1348" s="154"/>
      <c r="AN1348" s="154"/>
      <c r="AO1348" s="154"/>
    </row>
    <row r="1349" spans="1:41" x14ac:dyDescent="0.2">
      <c r="A1349" s="83">
        <v>38555</v>
      </c>
      <c r="B1349" s="151"/>
      <c r="C1349" s="151"/>
      <c r="D1349" s="151"/>
      <c r="E1349" s="151"/>
      <c r="F1349" s="151"/>
      <c r="G1349" s="151"/>
      <c r="H1349" s="151"/>
      <c r="I1349" s="151"/>
      <c r="J1349" s="151"/>
      <c r="K1349" s="151"/>
      <c r="L1349" s="151"/>
      <c r="M1349" s="151"/>
      <c r="N1349" s="151"/>
      <c r="O1349" s="151"/>
      <c r="P1349" s="151"/>
      <c r="Q1349" s="151"/>
      <c r="R1349" s="151"/>
      <c r="S1349" s="151"/>
      <c r="T1349" s="151"/>
      <c r="U1349" s="151"/>
      <c r="V1349" s="151"/>
      <c r="W1349" s="151"/>
      <c r="X1349" s="151"/>
      <c r="Y1349" s="151"/>
      <c r="Z1349" s="151"/>
      <c r="AA1349" s="151"/>
      <c r="AB1349" s="151"/>
      <c r="AC1349" s="151"/>
      <c r="AD1349" s="151"/>
      <c r="AE1349" s="151"/>
      <c r="AF1349" s="151"/>
      <c r="AG1349" s="151"/>
      <c r="AH1349" s="151"/>
      <c r="AI1349" s="151"/>
      <c r="AJ1349" s="151"/>
      <c r="AK1349" s="151"/>
      <c r="AL1349" s="151"/>
      <c r="AM1349" s="151"/>
      <c r="AN1349" s="151"/>
      <c r="AO1349" s="151"/>
    </row>
    <row r="1350" spans="1:41" x14ac:dyDescent="0.2">
      <c r="A1350" s="83">
        <v>38559</v>
      </c>
      <c r="B1350" s="151">
        <v>1</v>
      </c>
      <c r="C1350" s="151">
        <v>118</v>
      </c>
      <c r="D1350" s="151">
        <v>2150</v>
      </c>
      <c r="E1350" s="151">
        <v>253700</v>
      </c>
      <c r="F1350" s="151">
        <v>5</v>
      </c>
      <c r="G1350" s="151">
        <v>135</v>
      </c>
      <c r="H1350" s="151">
        <v>2150</v>
      </c>
      <c r="I1350" s="151">
        <v>290680</v>
      </c>
      <c r="J1350" s="151">
        <v>34</v>
      </c>
      <c r="K1350" s="151">
        <v>168</v>
      </c>
      <c r="L1350" s="151">
        <v>2120</v>
      </c>
      <c r="M1350" s="151">
        <v>353694</v>
      </c>
      <c r="N1350" s="151">
        <v>47</v>
      </c>
      <c r="O1350" s="151">
        <v>186</v>
      </c>
      <c r="P1350" s="151">
        <v>2080</v>
      </c>
      <c r="Q1350" s="151">
        <v>384019</v>
      </c>
      <c r="R1350" s="151">
        <v>32</v>
      </c>
      <c r="S1350" s="151">
        <v>240</v>
      </c>
      <c r="T1350" s="151">
        <v>1988</v>
      </c>
      <c r="U1350" s="151">
        <v>480366</v>
      </c>
      <c r="V1350" s="151">
        <v>19</v>
      </c>
      <c r="W1350" s="151">
        <v>263</v>
      </c>
      <c r="X1350" s="151">
        <v>2020</v>
      </c>
      <c r="Y1350" s="151">
        <v>532217</v>
      </c>
      <c r="Z1350" s="151">
        <v>52</v>
      </c>
      <c r="AA1350" s="151">
        <v>306</v>
      </c>
      <c r="AB1350" s="151">
        <v>2040</v>
      </c>
      <c r="AC1350" s="151">
        <v>622955</v>
      </c>
      <c r="AD1350" s="151">
        <v>15</v>
      </c>
      <c r="AE1350" s="151">
        <v>354</v>
      </c>
      <c r="AF1350" s="151">
        <v>1960</v>
      </c>
      <c r="AG1350" s="151">
        <v>693840</v>
      </c>
      <c r="AH1350" s="151">
        <v>10</v>
      </c>
      <c r="AI1350" s="151">
        <v>361</v>
      </c>
      <c r="AJ1350" s="151">
        <v>2020</v>
      </c>
      <c r="AK1350" s="151">
        <v>729220</v>
      </c>
      <c r="AL1350" s="151"/>
      <c r="AM1350" s="151"/>
      <c r="AN1350" s="151"/>
      <c r="AO1350" s="151"/>
    </row>
    <row r="1351" spans="1:41" x14ac:dyDescent="0.2">
      <c r="A1351" s="161">
        <v>38561</v>
      </c>
      <c r="B1351" s="154"/>
      <c r="C1351" s="154"/>
      <c r="D1351" s="154"/>
      <c r="E1351" s="154"/>
      <c r="F1351" s="154"/>
      <c r="G1351" s="154"/>
      <c r="H1351" s="154"/>
      <c r="I1351" s="154"/>
      <c r="J1351" s="154"/>
      <c r="K1351" s="154"/>
      <c r="L1351" s="154"/>
      <c r="M1351" s="154"/>
      <c r="N1351" s="154"/>
      <c r="O1351" s="154"/>
      <c r="P1351" s="154"/>
      <c r="Q1351" s="154"/>
      <c r="R1351" s="154"/>
      <c r="S1351" s="154"/>
      <c r="T1351" s="154"/>
      <c r="U1351" s="154"/>
      <c r="V1351" s="154"/>
      <c r="W1351" s="154"/>
      <c r="X1351" s="154"/>
      <c r="Y1351" s="154"/>
      <c r="Z1351" s="154"/>
      <c r="AA1351" s="154"/>
      <c r="AB1351" s="154"/>
      <c r="AC1351" s="154"/>
      <c r="AD1351" s="154"/>
      <c r="AE1351" s="154"/>
      <c r="AF1351" s="154"/>
      <c r="AG1351" s="154"/>
      <c r="AH1351" s="154"/>
      <c r="AI1351" s="154"/>
      <c r="AJ1351" s="154"/>
      <c r="AK1351" s="154"/>
      <c r="AL1351" s="154"/>
      <c r="AM1351" s="154"/>
      <c r="AN1351" s="154"/>
      <c r="AO1351" s="154"/>
    </row>
    <row r="1352" spans="1:41" x14ac:dyDescent="0.2">
      <c r="A1352" s="83">
        <v>38562</v>
      </c>
      <c r="B1352" s="151"/>
      <c r="C1352" s="151"/>
      <c r="D1352" s="151"/>
      <c r="E1352" s="151"/>
      <c r="F1352" s="151"/>
      <c r="G1352" s="151"/>
      <c r="H1352" s="151"/>
      <c r="I1352" s="151"/>
      <c r="J1352" s="151">
        <v>40</v>
      </c>
      <c r="K1352" s="151">
        <v>158</v>
      </c>
      <c r="L1352" s="151">
        <v>2125</v>
      </c>
      <c r="M1352" s="151">
        <v>336580</v>
      </c>
      <c r="N1352" s="151">
        <v>12</v>
      </c>
      <c r="O1352" s="151">
        <v>214</v>
      </c>
      <c r="P1352" s="151">
        <v>2050</v>
      </c>
      <c r="Q1352" s="151">
        <v>439383</v>
      </c>
      <c r="R1352" s="151">
        <v>5</v>
      </c>
      <c r="S1352" s="151">
        <v>242</v>
      </c>
      <c r="T1352" s="151">
        <v>1975</v>
      </c>
      <c r="U1352" s="151">
        <v>481160</v>
      </c>
      <c r="V1352" s="151">
        <v>47</v>
      </c>
      <c r="W1352" s="151">
        <v>257</v>
      </c>
      <c r="X1352" s="151">
        <v>2060</v>
      </c>
      <c r="Y1352" s="151">
        <v>529459</v>
      </c>
      <c r="Z1352" s="151">
        <v>11</v>
      </c>
      <c r="AA1352" s="151">
        <v>315</v>
      </c>
      <c r="AB1352" s="151">
        <v>2000</v>
      </c>
      <c r="AC1352" s="151">
        <v>629109</v>
      </c>
      <c r="AD1352" s="151"/>
      <c r="AE1352" s="151"/>
      <c r="AF1352" s="151"/>
      <c r="AG1352" s="151"/>
      <c r="AH1352" s="151">
        <v>1</v>
      </c>
      <c r="AI1352" s="151">
        <v>398</v>
      </c>
      <c r="AJ1352" s="151">
        <v>1900</v>
      </c>
      <c r="AK1352" s="151">
        <v>756200</v>
      </c>
      <c r="AL1352" s="151"/>
      <c r="AM1352" s="151"/>
      <c r="AN1352" s="151"/>
      <c r="AO1352" s="151"/>
    </row>
    <row r="1353" spans="1:41" x14ac:dyDescent="0.2">
      <c r="A1353" s="83"/>
      <c r="B1353" s="151"/>
      <c r="C1353" s="151"/>
      <c r="D1353" s="151"/>
      <c r="E1353" s="151"/>
      <c r="F1353" s="151"/>
      <c r="G1353" s="151"/>
      <c r="H1353" s="151"/>
      <c r="I1353" s="151"/>
      <c r="J1353" s="151"/>
      <c r="K1353" s="151"/>
      <c r="L1353" s="151"/>
      <c r="M1353" s="151"/>
      <c r="N1353" s="151"/>
      <c r="O1353" s="151"/>
      <c r="P1353" s="151"/>
      <c r="Q1353" s="151"/>
      <c r="R1353" s="151"/>
      <c r="S1353" s="151"/>
      <c r="T1353" s="151"/>
      <c r="U1353" s="151"/>
      <c r="V1353" s="151"/>
      <c r="W1353" s="151"/>
      <c r="X1353" s="151"/>
      <c r="Y1353" s="151"/>
      <c r="Z1353" s="151"/>
      <c r="AA1353" s="151"/>
      <c r="AB1353" s="151"/>
      <c r="AC1353" s="151"/>
      <c r="AD1353" s="151"/>
      <c r="AE1353" s="151"/>
      <c r="AF1353" s="151"/>
      <c r="AG1353" s="151"/>
      <c r="AH1353" s="151"/>
      <c r="AI1353" s="151"/>
      <c r="AJ1353" s="151"/>
      <c r="AK1353" s="151"/>
      <c r="AL1353" s="151"/>
      <c r="AM1353" s="151"/>
      <c r="AN1353" s="151"/>
      <c r="AO1353" s="151"/>
    </row>
    <row r="1354" spans="1:41" x14ac:dyDescent="0.2">
      <c r="A1354" s="157">
        <v>38565</v>
      </c>
      <c r="B1354" s="154">
        <v>16</v>
      </c>
      <c r="C1354" s="154">
        <v>120</v>
      </c>
      <c r="D1354" s="154">
        <v>2083</v>
      </c>
      <c r="E1354" s="154">
        <v>251350</v>
      </c>
      <c r="F1354" s="154">
        <v>24</v>
      </c>
      <c r="G1354" s="154">
        <v>143</v>
      </c>
      <c r="H1354" s="154">
        <v>1975</v>
      </c>
      <c r="I1354" s="154">
        <v>288025</v>
      </c>
      <c r="J1354" s="154">
        <v>16</v>
      </c>
      <c r="K1354" s="154">
        <v>173</v>
      </c>
      <c r="L1354" s="154">
        <v>2010</v>
      </c>
      <c r="M1354" s="154">
        <v>349462</v>
      </c>
      <c r="N1354" s="154">
        <v>16</v>
      </c>
      <c r="O1354" s="154">
        <v>216</v>
      </c>
      <c r="P1354" s="154">
        <v>1935</v>
      </c>
      <c r="Q1354" s="154">
        <v>417304</v>
      </c>
      <c r="R1354" s="154">
        <v>18</v>
      </c>
      <c r="S1354" s="154">
        <v>236</v>
      </c>
      <c r="T1354" s="154">
        <v>1945</v>
      </c>
      <c r="U1354" s="154">
        <v>459693</v>
      </c>
      <c r="V1354" s="154">
        <v>15</v>
      </c>
      <c r="W1354" s="154">
        <v>261</v>
      </c>
      <c r="X1354" s="154">
        <v>2000</v>
      </c>
      <c r="Y1354" s="154">
        <v>529925</v>
      </c>
      <c r="Z1354" s="154">
        <v>25</v>
      </c>
      <c r="AA1354" s="154">
        <v>314</v>
      </c>
      <c r="AB1354" s="154">
        <v>2000</v>
      </c>
      <c r="AC1354" s="154">
        <v>629437</v>
      </c>
      <c r="AD1354" s="154">
        <v>29</v>
      </c>
      <c r="AE1354" s="154">
        <v>337</v>
      </c>
      <c r="AF1354" s="154">
        <v>2050</v>
      </c>
      <c r="AG1354" s="154">
        <v>690055</v>
      </c>
      <c r="AH1354" s="154">
        <v>22</v>
      </c>
      <c r="AI1354" s="154">
        <v>388</v>
      </c>
      <c r="AJ1354" s="154">
        <v>2100</v>
      </c>
      <c r="AK1354" s="154">
        <v>875160</v>
      </c>
      <c r="AL1354" s="154"/>
      <c r="AM1354" s="154"/>
      <c r="AN1354" s="154"/>
      <c r="AO1354" s="154"/>
    </row>
    <row r="1355" spans="1:41" ht="15.75" x14ac:dyDescent="0.25">
      <c r="A1355" s="83">
        <v>38566</v>
      </c>
      <c r="B1355" s="151"/>
      <c r="C1355" s="151"/>
      <c r="D1355" s="151"/>
      <c r="E1355" s="151"/>
      <c r="F1355" s="151">
        <v>3</v>
      </c>
      <c r="G1355" s="151">
        <v>133</v>
      </c>
      <c r="H1355" s="151">
        <v>2000</v>
      </c>
      <c r="I1355" s="151">
        <v>266667</v>
      </c>
      <c r="J1355" s="151">
        <v>14</v>
      </c>
      <c r="K1355" s="151">
        <v>173</v>
      </c>
      <c r="L1355" s="151">
        <v>2050</v>
      </c>
      <c r="M1355" s="151">
        <v>362057</v>
      </c>
      <c r="N1355" s="151">
        <v>16</v>
      </c>
      <c r="O1355" s="151">
        <v>206</v>
      </c>
      <c r="P1355" s="151">
        <v>2012</v>
      </c>
      <c r="Q1355" s="151">
        <v>416688</v>
      </c>
      <c r="R1355" s="151">
        <v>9</v>
      </c>
      <c r="S1355" s="151">
        <v>237</v>
      </c>
      <c r="T1355" s="151">
        <v>2017</v>
      </c>
      <c r="U1355" s="151">
        <v>475778</v>
      </c>
      <c r="V1355" s="151">
        <v>10</v>
      </c>
      <c r="W1355" s="151">
        <v>256</v>
      </c>
      <c r="X1355" s="151">
        <v>2000</v>
      </c>
      <c r="Y1355" s="151">
        <v>512800</v>
      </c>
      <c r="Z1355" s="151">
        <v>22</v>
      </c>
      <c r="AA1355" s="151">
        <v>292</v>
      </c>
      <c r="AB1355" s="151">
        <v>2012</v>
      </c>
      <c r="AC1355" s="151">
        <v>588444</v>
      </c>
      <c r="AD1355" s="151">
        <v>23</v>
      </c>
      <c r="AE1355" s="151">
        <v>342</v>
      </c>
      <c r="AF1355" s="151">
        <v>2025</v>
      </c>
      <c r="AG1355" s="151">
        <v>712087</v>
      </c>
      <c r="AH1355" s="151">
        <v>19</v>
      </c>
      <c r="AI1355" s="151">
        <v>381</v>
      </c>
      <c r="AJ1355" s="151">
        <v>1953</v>
      </c>
      <c r="AK1355" s="151">
        <v>739941</v>
      </c>
      <c r="AL1355" s="6">
        <v>13</v>
      </c>
      <c r="AM1355" s="6">
        <v>401</v>
      </c>
      <c r="AN1355" s="6">
        <v>2000</v>
      </c>
      <c r="AO1355" s="6">
        <v>801538</v>
      </c>
    </row>
    <row r="1356" spans="1:41" x14ac:dyDescent="0.2">
      <c r="A1356" s="156">
        <v>38568</v>
      </c>
      <c r="B1356" s="154">
        <v>45</v>
      </c>
      <c r="C1356" s="154">
        <v>121</v>
      </c>
      <c r="D1356" s="154">
        <v>2275</v>
      </c>
      <c r="E1356" s="154">
        <v>282356</v>
      </c>
      <c r="F1356" s="154"/>
      <c r="G1356" s="154"/>
      <c r="H1356" s="154"/>
      <c r="I1356" s="154"/>
      <c r="J1356" s="154">
        <v>27</v>
      </c>
      <c r="K1356" s="154">
        <v>170</v>
      </c>
      <c r="L1356" s="154">
        <v>2100</v>
      </c>
      <c r="M1356" s="154">
        <v>257000</v>
      </c>
      <c r="N1356" s="154">
        <v>114</v>
      </c>
      <c r="O1356" s="154">
        <v>196</v>
      </c>
      <c r="P1356" s="154">
        <v>2325</v>
      </c>
      <c r="Q1356" s="154">
        <v>455700</v>
      </c>
      <c r="R1356" s="154">
        <v>31</v>
      </c>
      <c r="S1356" s="154">
        <v>229</v>
      </c>
      <c r="T1356" s="154">
        <v>2000</v>
      </c>
      <c r="U1356" s="154">
        <v>458000</v>
      </c>
      <c r="V1356" s="154">
        <v>54</v>
      </c>
      <c r="W1356" s="154">
        <v>268</v>
      </c>
      <c r="X1356" s="154">
        <v>2060</v>
      </c>
      <c r="Y1356" s="154">
        <v>549400</v>
      </c>
      <c r="Z1356" s="154">
        <v>23</v>
      </c>
      <c r="AA1356" s="154">
        <v>308</v>
      </c>
      <c r="AB1356" s="154">
        <v>2043</v>
      </c>
      <c r="AC1356" s="154">
        <v>643171</v>
      </c>
      <c r="AD1356" s="154">
        <v>18</v>
      </c>
      <c r="AE1356" s="154">
        <v>339</v>
      </c>
      <c r="AF1356" s="154">
        <v>1990</v>
      </c>
      <c r="AG1356" s="154">
        <v>674610</v>
      </c>
      <c r="AH1356" s="154">
        <v>10</v>
      </c>
      <c r="AI1356" s="154">
        <v>406</v>
      </c>
      <c r="AJ1356" s="154">
        <v>2080</v>
      </c>
      <c r="AK1356" s="154">
        <v>844480</v>
      </c>
    </row>
    <row r="1357" spans="1:41" ht="15.75" x14ac:dyDescent="0.25">
      <c r="A1357" s="83">
        <v>38569</v>
      </c>
      <c r="B1357" s="151"/>
      <c r="C1357" s="151"/>
      <c r="D1357" s="151"/>
      <c r="E1357" s="151"/>
      <c r="F1357" s="151">
        <v>5</v>
      </c>
      <c r="G1357" s="151">
        <v>136</v>
      </c>
      <c r="H1357" s="151">
        <v>2100</v>
      </c>
      <c r="I1357" s="151">
        <v>286440</v>
      </c>
      <c r="J1357" s="151">
        <v>31</v>
      </c>
      <c r="K1357" s="151">
        <v>157</v>
      </c>
      <c r="L1357" s="151">
        <v>2067</v>
      </c>
      <c r="M1357" s="151">
        <v>328335</v>
      </c>
      <c r="N1357" s="151">
        <v>13</v>
      </c>
      <c r="O1357" s="151">
        <v>194</v>
      </c>
      <c r="P1357" s="151">
        <v>2117</v>
      </c>
      <c r="Q1357" s="151">
        <v>407169</v>
      </c>
      <c r="R1357" s="151"/>
      <c r="S1357" s="151"/>
      <c r="T1357" s="151"/>
      <c r="U1357" s="151"/>
      <c r="V1357" s="151">
        <v>73</v>
      </c>
      <c r="W1357" s="151">
        <v>269</v>
      </c>
      <c r="X1357" s="151">
        <v>2023</v>
      </c>
      <c r="Y1357" s="151">
        <v>544168</v>
      </c>
      <c r="Z1357" s="151">
        <v>45</v>
      </c>
      <c r="AA1357" s="151">
        <v>288</v>
      </c>
      <c r="AB1357" s="151">
        <v>2036</v>
      </c>
      <c r="AC1357" s="151">
        <v>599301</v>
      </c>
      <c r="AD1357" s="151">
        <v>3</v>
      </c>
      <c r="AE1357" s="151">
        <v>325</v>
      </c>
      <c r="AF1357" s="151">
        <v>1910</v>
      </c>
      <c r="AG1357" s="151">
        <v>622507</v>
      </c>
      <c r="AH1357" s="151">
        <v>4</v>
      </c>
      <c r="AI1357" s="151">
        <v>375</v>
      </c>
      <c r="AJ1357" s="151">
        <v>1900</v>
      </c>
      <c r="AK1357" s="151">
        <v>712500</v>
      </c>
      <c r="AL1357" s="6">
        <v>5</v>
      </c>
      <c r="AM1357" s="6">
        <v>414</v>
      </c>
      <c r="AN1357" s="6">
        <v>1980</v>
      </c>
      <c r="AO1357" s="6">
        <v>813600</v>
      </c>
    </row>
    <row r="1358" spans="1:41" x14ac:dyDescent="0.2">
      <c r="A1358" s="176">
        <v>38572</v>
      </c>
      <c r="B1358" s="154"/>
      <c r="C1358" s="154"/>
      <c r="D1358" s="154"/>
      <c r="E1358" s="154"/>
      <c r="F1358" s="154">
        <v>20</v>
      </c>
      <c r="G1358" s="154">
        <v>141</v>
      </c>
      <c r="H1358" s="154">
        <v>2175</v>
      </c>
      <c r="I1358" s="154">
        <v>305225</v>
      </c>
      <c r="J1358" s="154">
        <v>51</v>
      </c>
      <c r="K1358" s="154">
        <v>164</v>
      </c>
      <c r="L1358" s="154">
        <v>2058</v>
      </c>
      <c r="M1358" s="154">
        <v>356378</v>
      </c>
      <c r="N1358" s="154">
        <v>89</v>
      </c>
      <c r="O1358" s="154">
        <v>198</v>
      </c>
      <c r="P1358" s="154">
        <v>1972</v>
      </c>
      <c r="Q1358" s="154">
        <v>420374</v>
      </c>
      <c r="R1358" s="154">
        <v>75</v>
      </c>
      <c r="S1358" s="154">
        <v>241</v>
      </c>
      <c r="T1358" s="154">
        <v>2050</v>
      </c>
      <c r="U1358" s="154">
        <v>464520</v>
      </c>
      <c r="V1358" s="154">
        <v>8</v>
      </c>
      <c r="W1358" s="154">
        <v>254</v>
      </c>
      <c r="X1358" s="154">
        <v>2000</v>
      </c>
      <c r="Y1358" s="154">
        <v>507000</v>
      </c>
      <c r="Z1358" s="154">
        <v>30</v>
      </c>
      <c r="AA1358" s="154">
        <v>301</v>
      </c>
      <c r="AB1358" s="154">
        <v>2037</v>
      </c>
      <c r="AC1358" s="154">
        <v>569939</v>
      </c>
      <c r="AD1358" s="154">
        <v>5</v>
      </c>
      <c r="AE1358" s="154">
        <v>355</v>
      </c>
      <c r="AF1358" s="154">
        <v>2010</v>
      </c>
      <c r="AG1358" s="154">
        <v>503272</v>
      </c>
      <c r="AH1358" s="154">
        <v>7</v>
      </c>
      <c r="AI1358" s="154">
        <v>381</v>
      </c>
      <c r="AJ1358" s="154">
        <v>2120</v>
      </c>
      <c r="AK1358" s="154">
        <v>807417</v>
      </c>
    </row>
    <row r="1359" spans="1:41" ht="15.75" x14ac:dyDescent="0.25">
      <c r="A1359" s="83">
        <v>38573</v>
      </c>
      <c r="B1359" s="151">
        <v>14</v>
      </c>
      <c r="C1359" s="151">
        <v>114</v>
      </c>
      <c r="D1359" s="151">
        <v>2100</v>
      </c>
      <c r="E1359" s="151">
        <v>242207</v>
      </c>
      <c r="F1359" s="151">
        <v>25</v>
      </c>
      <c r="G1359" s="151">
        <v>138</v>
      </c>
      <c r="H1359" s="151">
        <v>2200</v>
      </c>
      <c r="I1359" s="151">
        <v>302896</v>
      </c>
      <c r="J1359" s="151">
        <v>59</v>
      </c>
      <c r="K1359" s="151">
        <v>162</v>
      </c>
      <c r="L1359" s="151">
        <v>2138</v>
      </c>
      <c r="M1359" s="151">
        <v>345466</v>
      </c>
      <c r="N1359" s="151">
        <v>18</v>
      </c>
      <c r="O1359" s="151">
        <v>202</v>
      </c>
      <c r="P1359" s="151">
        <v>2075</v>
      </c>
      <c r="Q1359" s="151">
        <v>415422</v>
      </c>
      <c r="R1359" s="151">
        <v>1</v>
      </c>
      <c r="S1359" s="151">
        <v>230</v>
      </c>
      <c r="T1359" s="151">
        <v>2000</v>
      </c>
      <c r="U1359" s="151">
        <v>460000</v>
      </c>
      <c r="V1359" s="151">
        <v>36</v>
      </c>
      <c r="W1359" s="151">
        <v>264</v>
      </c>
      <c r="X1359" s="151">
        <v>2217</v>
      </c>
      <c r="Y1359" s="151">
        <v>584682</v>
      </c>
      <c r="Z1359" s="151">
        <v>19</v>
      </c>
      <c r="AA1359" s="151">
        <v>317</v>
      </c>
      <c r="AB1359" s="151">
        <v>1975</v>
      </c>
      <c r="AC1359" s="151">
        <v>661342</v>
      </c>
      <c r="AD1359" s="151">
        <v>22</v>
      </c>
      <c r="AE1359" s="151">
        <v>328</v>
      </c>
      <c r="AF1359" s="151">
        <v>2060</v>
      </c>
      <c r="AG1359" s="151">
        <v>678644</v>
      </c>
      <c r="AH1359" s="151">
        <v>16</v>
      </c>
      <c r="AI1359" s="151">
        <v>375</v>
      </c>
      <c r="AJ1359" s="151">
        <v>2030</v>
      </c>
      <c r="AK1359" s="151">
        <v>759315</v>
      </c>
      <c r="AL1359" s="6">
        <v>8</v>
      </c>
      <c r="AM1359" s="6">
        <v>411</v>
      </c>
      <c r="AN1359" s="6">
        <v>1900</v>
      </c>
      <c r="AO1359" s="6">
        <v>780425</v>
      </c>
    </row>
    <row r="1360" spans="1:41" x14ac:dyDescent="0.2">
      <c r="A1360" s="156">
        <v>38575</v>
      </c>
      <c r="B1360" s="154"/>
      <c r="C1360" s="154"/>
      <c r="D1360" s="154"/>
      <c r="E1360" s="154"/>
      <c r="F1360" s="154"/>
      <c r="G1360" s="154"/>
      <c r="H1360" s="154"/>
      <c r="I1360" s="154"/>
      <c r="J1360" s="154"/>
      <c r="K1360" s="154"/>
      <c r="L1360" s="154"/>
      <c r="M1360" s="154"/>
      <c r="N1360" s="154"/>
      <c r="O1360" s="154"/>
      <c r="P1360" s="154"/>
      <c r="Q1360" s="154"/>
      <c r="R1360" s="154"/>
      <c r="S1360" s="154"/>
      <c r="T1360" s="154"/>
      <c r="U1360" s="154"/>
      <c r="V1360" s="154"/>
      <c r="W1360" s="154"/>
      <c r="X1360" s="154"/>
      <c r="Y1360" s="154"/>
      <c r="Z1360" s="154"/>
      <c r="AA1360" s="154"/>
      <c r="AB1360" s="154"/>
      <c r="AC1360" s="154"/>
      <c r="AD1360" s="154"/>
      <c r="AE1360" s="154"/>
      <c r="AF1360" s="154"/>
      <c r="AG1360" s="154"/>
      <c r="AH1360" s="154"/>
      <c r="AI1360" s="154"/>
      <c r="AJ1360" s="154"/>
      <c r="AK1360" s="154"/>
    </row>
    <row r="1361" spans="1:41" x14ac:dyDescent="0.2">
      <c r="A1361" s="83">
        <v>38576</v>
      </c>
      <c r="B1361" s="151">
        <v>20</v>
      </c>
      <c r="C1361" s="151">
        <v>115</v>
      </c>
      <c r="D1361" s="151">
        <v>2175</v>
      </c>
      <c r="E1361" s="151">
        <v>266010</v>
      </c>
      <c r="F1361" s="151">
        <v>13</v>
      </c>
      <c r="G1361" s="151">
        <v>137</v>
      </c>
      <c r="H1361" s="151">
        <v>2075</v>
      </c>
      <c r="I1361" s="151">
        <v>285108</v>
      </c>
      <c r="J1361" s="151">
        <v>33</v>
      </c>
      <c r="K1361" s="151">
        <v>171</v>
      </c>
      <c r="L1361" s="151">
        <v>2170</v>
      </c>
      <c r="M1361" s="151">
        <v>379606</v>
      </c>
      <c r="N1361" s="151">
        <v>50</v>
      </c>
      <c r="O1361" s="151">
        <v>190</v>
      </c>
      <c r="P1361" s="151">
        <v>2108</v>
      </c>
      <c r="Q1361" s="151">
        <v>406902</v>
      </c>
      <c r="R1361" s="151">
        <v>10</v>
      </c>
      <c r="S1361" s="151">
        <v>235</v>
      </c>
      <c r="T1361" s="151">
        <v>2050</v>
      </c>
      <c r="U1361" s="151">
        <v>479240</v>
      </c>
      <c r="V1361" s="151"/>
      <c r="W1361" s="151"/>
      <c r="X1361" s="151"/>
      <c r="Y1361" s="151"/>
      <c r="Z1361" s="151">
        <v>11</v>
      </c>
      <c r="AA1361" s="151">
        <v>301</v>
      </c>
      <c r="AB1361" s="151">
        <v>1990</v>
      </c>
      <c r="AC1361" s="151">
        <v>599640</v>
      </c>
      <c r="AD1361" s="151">
        <v>3</v>
      </c>
      <c r="AE1361" s="151">
        <v>322</v>
      </c>
      <c r="AF1361" s="151">
        <v>1940</v>
      </c>
      <c r="AG1361" s="151">
        <v>624680</v>
      </c>
      <c r="AH1361" s="151">
        <v>2</v>
      </c>
      <c r="AI1361" s="151">
        <v>388</v>
      </c>
      <c r="AJ1361" s="151">
        <v>1940</v>
      </c>
      <c r="AK1361" s="151">
        <v>752720</v>
      </c>
    </row>
    <row r="1362" spans="1:41" x14ac:dyDescent="0.2">
      <c r="A1362" s="176">
        <v>38579</v>
      </c>
      <c r="B1362" s="154">
        <v>5</v>
      </c>
      <c r="C1362" s="154">
        <v>96</v>
      </c>
      <c r="D1362" s="154">
        <v>2325</v>
      </c>
      <c r="E1362" s="154">
        <v>211320</v>
      </c>
      <c r="F1362" s="154">
        <v>10</v>
      </c>
      <c r="G1362" s="154">
        <v>135</v>
      </c>
      <c r="H1362" s="154">
        <v>2350</v>
      </c>
      <c r="I1362" s="154">
        <v>318190</v>
      </c>
      <c r="J1362" s="154">
        <v>92</v>
      </c>
      <c r="K1362" s="154">
        <v>169</v>
      </c>
      <c r="L1362" s="154">
        <v>2160</v>
      </c>
      <c r="M1362" s="154">
        <v>382057</v>
      </c>
      <c r="N1362" s="154">
        <v>79</v>
      </c>
      <c r="O1362" s="154">
        <v>197</v>
      </c>
      <c r="P1362" s="154">
        <v>2098</v>
      </c>
      <c r="Q1362" s="154">
        <v>431235</v>
      </c>
      <c r="R1362" s="154">
        <v>22</v>
      </c>
      <c r="S1362" s="154">
        <v>247</v>
      </c>
      <c r="T1362" s="162">
        <v>3200</v>
      </c>
      <c r="U1362" s="154">
        <v>720000</v>
      </c>
      <c r="V1362" s="154">
        <v>88</v>
      </c>
      <c r="W1362" s="154">
        <v>62</v>
      </c>
      <c r="X1362" s="154">
        <v>1976</v>
      </c>
      <c r="Y1362" s="154">
        <v>517596</v>
      </c>
      <c r="Z1362" s="154">
        <v>22</v>
      </c>
      <c r="AA1362" s="154">
        <v>299</v>
      </c>
      <c r="AB1362" s="154">
        <v>1862</v>
      </c>
      <c r="AC1362" s="154">
        <v>565112</v>
      </c>
      <c r="AD1362" s="154">
        <v>15</v>
      </c>
      <c r="AE1362" s="154">
        <v>346</v>
      </c>
      <c r="AF1362" s="154">
        <v>1897</v>
      </c>
      <c r="AG1362" s="154">
        <v>669121</v>
      </c>
      <c r="AH1362" s="154">
        <v>2</v>
      </c>
      <c r="AI1362" s="154">
        <v>371</v>
      </c>
      <c r="AJ1362" s="154">
        <v>2749</v>
      </c>
      <c r="AK1362" s="154">
        <v>1020000</v>
      </c>
      <c r="AL1362" s="154"/>
      <c r="AM1362" s="154"/>
      <c r="AN1362" s="154"/>
      <c r="AO1362" s="154"/>
    </row>
    <row r="1363" spans="1:41" ht="15.75" x14ac:dyDescent="0.25">
      <c r="A1363" s="83">
        <v>38580</v>
      </c>
      <c r="B1363" s="151"/>
      <c r="C1363" s="151"/>
      <c r="D1363" s="151"/>
      <c r="E1363" s="151"/>
      <c r="F1363" s="151">
        <v>5</v>
      </c>
      <c r="G1363" s="151">
        <v>139</v>
      </c>
      <c r="H1363" s="151">
        <v>2100</v>
      </c>
      <c r="I1363" s="151">
        <v>291480</v>
      </c>
      <c r="J1363" s="151">
        <v>9</v>
      </c>
      <c r="K1363" s="151">
        <v>155</v>
      </c>
      <c r="L1363" s="151">
        <v>2050</v>
      </c>
      <c r="M1363" s="151">
        <v>317067</v>
      </c>
      <c r="N1363" s="151">
        <v>3</v>
      </c>
      <c r="O1363" s="151">
        <v>213</v>
      </c>
      <c r="P1363" s="151">
        <v>2000</v>
      </c>
      <c r="Q1363" s="151">
        <v>425333</v>
      </c>
      <c r="R1363" s="151">
        <v>4</v>
      </c>
      <c r="S1363" s="151">
        <v>232</v>
      </c>
      <c r="T1363" s="151">
        <v>2020</v>
      </c>
      <c r="U1363" s="151">
        <v>466460</v>
      </c>
      <c r="V1363" s="151">
        <v>3</v>
      </c>
      <c r="W1363" s="151">
        <v>257</v>
      </c>
      <c r="X1363" s="151">
        <v>1960</v>
      </c>
      <c r="Y1363" s="151">
        <v>504373</v>
      </c>
      <c r="Z1363" s="151">
        <v>18</v>
      </c>
      <c r="AA1363" s="151">
        <v>296</v>
      </c>
      <c r="AB1363" s="151">
        <v>2033</v>
      </c>
      <c r="AC1363" s="151">
        <v>597838</v>
      </c>
      <c r="AD1363" s="151"/>
      <c r="AE1363" s="151"/>
      <c r="AF1363" s="151"/>
      <c r="AG1363" s="151"/>
      <c r="AH1363" s="151">
        <v>6</v>
      </c>
      <c r="AI1363" s="151">
        <v>385</v>
      </c>
      <c r="AJ1363" s="151">
        <v>2127</v>
      </c>
      <c r="AK1363" s="151">
        <v>819360</v>
      </c>
      <c r="AL1363" s="6">
        <v>1</v>
      </c>
      <c r="AM1363" s="6">
        <v>400</v>
      </c>
      <c r="AN1363" s="6">
        <v>2100</v>
      </c>
      <c r="AO1363" s="6">
        <v>840000</v>
      </c>
    </row>
    <row r="1364" spans="1:41" x14ac:dyDescent="0.2">
      <c r="A1364" s="156">
        <v>38582</v>
      </c>
      <c r="B1364" s="154"/>
      <c r="C1364" s="154"/>
      <c r="D1364" s="154"/>
      <c r="E1364" s="154"/>
      <c r="F1364" s="154"/>
      <c r="G1364" s="154"/>
      <c r="H1364" s="154"/>
      <c r="I1364" s="154"/>
      <c r="J1364" s="154"/>
      <c r="K1364" s="154"/>
      <c r="L1364" s="154"/>
      <c r="M1364" s="154"/>
      <c r="N1364" s="154"/>
      <c r="O1364" s="154"/>
      <c r="P1364" s="154"/>
      <c r="Q1364" s="154"/>
      <c r="R1364" s="154"/>
      <c r="S1364" s="154"/>
      <c r="T1364" s="154"/>
      <c r="U1364" s="154"/>
      <c r="V1364" s="154"/>
      <c r="W1364" s="154"/>
      <c r="X1364" s="154"/>
      <c r="Y1364" s="154"/>
      <c r="Z1364" s="154"/>
      <c r="AA1364" s="154"/>
      <c r="AB1364" s="154"/>
      <c r="AC1364" s="154"/>
      <c r="AD1364" s="154"/>
      <c r="AE1364" s="154"/>
      <c r="AF1364" s="154"/>
      <c r="AG1364" s="154"/>
      <c r="AH1364" s="154"/>
      <c r="AI1364" s="154"/>
      <c r="AJ1364" s="154"/>
      <c r="AK1364" s="154"/>
      <c r="AL1364" s="154"/>
      <c r="AM1364" s="154"/>
      <c r="AN1364" s="154"/>
      <c r="AO1364" s="154"/>
    </row>
    <row r="1365" spans="1:41" x14ac:dyDescent="0.2">
      <c r="A1365" s="83">
        <v>38583</v>
      </c>
      <c r="B1365" s="151">
        <v>5</v>
      </c>
      <c r="C1365" s="151">
        <v>111</v>
      </c>
      <c r="D1365" s="151">
        <v>2075</v>
      </c>
      <c r="E1365" s="151">
        <v>229000</v>
      </c>
      <c r="F1365" s="151">
        <v>49</v>
      </c>
      <c r="G1365" s="151">
        <v>141</v>
      </c>
      <c r="H1365" s="151">
        <v>2092</v>
      </c>
      <c r="I1365" s="151">
        <v>295057</v>
      </c>
      <c r="J1365" s="151">
        <v>4</v>
      </c>
      <c r="K1365" s="151">
        <v>172</v>
      </c>
      <c r="L1365" s="151">
        <v>2050</v>
      </c>
      <c r="M1365" s="151">
        <v>351575</v>
      </c>
      <c r="N1365" s="151">
        <v>9</v>
      </c>
      <c r="O1365" s="151">
        <v>206</v>
      </c>
      <c r="P1365" s="151">
        <v>2000</v>
      </c>
      <c r="Q1365" s="151">
        <v>412444</v>
      </c>
      <c r="R1365" s="151"/>
      <c r="S1365" s="151"/>
      <c r="T1365" s="151"/>
      <c r="U1365" s="151"/>
      <c r="V1365" s="151">
        <v>4</v>
      </c>
      <c r="W1365" s="151">
        <v>267</v>
      </c>
      <c r="X1365" s="151">
        <v>2000</v>
      </c>
      <c r="Y1365" s="151">
        <v>534000</v>
      </c>
      <c r="Z1365" s="151">
        <v>1</v>
      </c>
      <c r="AA1365" s="151">
        <v>306</v>
      </c>
      <c r="AB1365" s="151">
        <v>2000</v>
      </c>
      <c r="AC1365" s="151">
        <v>612000</v>
      </c>
      <c r="AD1365" s="151"/>
      <c r="AE1365" s="151"/>
      <c r="AF1365" s="151"/>
      <c r="AG1365" s="151"/>
      <c r="AH1365" s="151"/>
      <c r="AI1365" s="151"/>
      <c r="AJ1365" s="151"/>
      <c r="AK1365" s="151"/>
      <c r="AL1365" s="151"/>
      <c r="AM1365" s="151"/>
      <c r="AN1365" s="151"/>
      <c r="AO1365" s="151"/>
    </row>
    <row r="1366" spans="1:41" x14ac:dyDescent="0.2">
      <c r="A1366" s="176">
        <v>38586</v>
      </c>
      <c r="B1366" s="154">
        <v>41</v>
      </c>
      <c r="C1366" s="154">
        <v>124</v>
      </c>
      <c r="D1366" s="154">
        <v>2100</v>
      </c>
      <c r="E1366" s="154">
        <v>277705</v>
      </c>
      <c r="F1366" s="154">
        <v>1</v>
      </c>
      <c r="G1366" s="154">
        <v>148</v>
      </c>
      <c r="H1366" s="154">
        <v>2000</v>
      </c>
      <c r="I1366" s="154">
        <v>296000</v>
      </c>
      <c r="J1366" s="154">
        <v>17</v>
      </c>
      <c r="K1366" s="154">
        <v>168</v>
      </c>
      <c r="L1366" s="154">
        <v>2250</v>
      </c>
      <c r="M1366" s="154">
        <v>400547</v>
      </c>
      <c r="N1366" s="154">
        <v>74</v>
      </c>
      <c r="O1366" s="154">
        <v>200</v>
      </c>
      <c r="P1366" s="154">
        <v>2035</v>
      </c>
      <c r="Q1366" s="154">
        <v>412175</v>
      </c>
      <c r="R1366" s="154">
        <v>69</v>
      </c>
      <c r="S1366" s="154">
        <v>247</v>
      </c>
      <c r="T1366" s="154">
        <v>2007</v>
      </c>
      <c r="U1366" s="154">
        <v>479424</v>
      </c>
      <c r="V1366" s="154">
        <v>16</v>
      </c>
      <c r="W1366" s="154">
        <v>270</v>
      </c>
      <c r="X1366" s="154">
        <v>2002</v>
      </c>
      <c r="Y1366" s="154">
        <v>545218</v>
      </c>
      <c r="Z1366" s="154">
        <v>30</v>
      </c>
      <c r="AA1366" s="154">
        <v>304</v>
      </c>
      <c r="AB1366" s="154">
        <v>1985</v>
      </c>
      <c r="AC1366" s="154">
        <v>615547</v>
      </c>
      <c r="AD1366" s="154">
        <v>49</v>
      </c>
      <c r="AE1366" s="154">
        <v>330</v>
      </c>
      <c r="AF1366" s="154">
        <v>1925</v>
      </c>
      <c r="AG1366" s="154">
        <v>649395</v>
      </c>
      <c r="AH1366" s="154">
        <v>6</v>
      </c>
      <c r="AI1366" s="154">
        <v>377</v>
      </c>
      <c r="AJ1366" s="154">
        <v>1960</v>
      </c>
      <c r="AK1366" s="154">
        <v>538920</v>
      </c>
      <c r="AL1366" s="154"/>
      <c r="AM1366" s="154"/>
      <c r="AN1366" s="154"/>
      <c r="AO1366" s="154"/>
    </row>
    <row r="1367" spans="1:41" x14ac:dyDescent="0.2">
      <c r="A1367" s="83">
        <v>38587</v>
      </c>
      <c r="B1367" s="151">
        <v>3</v>
      </c>
      <c r="C1367" s="151">
        <v>99</v>
      </c>
      <c r="D1367" s="151">
        <v>2000</v>
      </c>
      <c r="E1367" s="151">
        <v>198667</v>
      </c>
      <c r="F1367" s="151">
        <v>27</v>
      </c>
      <c r="G1367" s="151">
        <v>145</v>
      </c>
      <c r="H1367" s="151">
        <v>2050</v>
      </c>
      <c r="I1367" s="151">
        <v>304452</v>
      </c>
      <c r="J1367" s="151">
        <v>29</v>
      </c>
      <c r="K1367" s="151">
        <v>154</v>
      </c>
      <c r="L1367" s="151">
        <v>2040</v>
      </c>
      <c r="M1367" s="151">
        <v>322331</v>
      </c>
      <c r="N1367" s="151">
        <v>29</v>
      </c>
      <c r="O1367" s="151">
        <v>204</v>
      </c>
      <c r="P1367" s="151">
        <v>2138</v>
      </c>
      <c r="Q1367" s="151">
        <v>418656</v>
      </c>
      <c r="R1367" s="151">
        <v>22</v>
      </c>
      <c r="S1367" s="151">
        <v>223</v>
      </c>
      <c r="T1367" s="151">
        <v>2050</v>
      </c>
      <c r="U1367" s="151">
        <v>458636</v>
      </c>
      <c r="V1367" s="151">
        <v>35</v>
      </c>
      <c r="W1367" s="151">
        <v>261</v>
      </c>
      <c r="X1367" s="151">
        <v>2013</v>
      </c>
      <c r="Y1367" s="151">
        <v>526582</v>
      </c>
      <c r="Z1367" s="151">
        <v>97</v>
      </c>
      <c r="AA1367" s="151">
        <v>294</v>
      </c>
      <c r="AB1367" s="151">
        <v>2000</v>
      </c>
      <c r="AC1367" s="151">
        <v>596940</v>
      </c>
      <c r="AD1367" s="151">
        <v>1</v>
      </c>
      <c r="AE1367" s="151">
        <v>356</v>
      </c>
      <c r="AF1367" s="151">
        <v>1940</v>
      </c>
      <c r="AG1367" s="151">
        <v>690640</v>
      </c>
      <c r="AH1367" s="151">
        <v>11</v>
      </c>
      <c r="AI1367" s="151">
        <v>374</v>
      </c>
      <c r="AJ1367" s="151">
        <v>2020</v>
      </c>
      <c r="AK1367" s="151">
        <v>762695</v>
      </c>
      <c r="AL1367" s="151"/>
      <c r="AM1367" s="151"/>
      <c r="AN1367" s="151"/>
      <c r="AO1367" s="151"/>
    </row>
    <row r="1368" spans="1:41" x14ac:dyDescent="0.2">
      <c r="A1368" s="156">
        <v>38589</v>
      </c>
      <c r="B1368" s="154"/>
      <c r="C1368" s="154"/>
      <c r="D1368" s="154"/>
      <c r="E1368" s="154"/>
      <c r="F1368" s="154"/>
      <c r="G1368" s="154"/>
      <c r="H1368" s="154"/>
      <c r="I1368" s="154"/>
      <c r="J1368" s="154"/>
      <c r="K1368" s="154"/>
      <c r="L1368" s="154"/>
      <c r="M1368" s="154"/>
      <c r="N1368" s="154"/>
      <c r="O1368" s="154"/>
      <c r="P1368" s="154"/>
      <c r="Q1368" s="154"/>
      <c r="R1368" s="154"/>
      <c r="S1368" s="154"/>
      <c r="T1368" s="154"/>
      <c r="U1368" s="154"/>
      <c r="V1368" s="154"/>
      <c r="W1368" s="154"/>
      <c r="X1368" s="154"/>
      <c r="Y1368" s="154"/>
      <c r="Z1368" s="154"/>
      <c r="AA1368" s="154"/>
      <c r="AB1368" s="154"/>
      <c r="AC1368" s="154"/>
      <c r="AD1368" s="154"/>
      <c r="AE1368" s="154"/>
      <c r="AF1368" s="154"/>
      <c r="AG1368" s="154"/>
      <c r="AH1368" s="154"/>
      <c r="AI1368" s="154"/>
      <c r="AJ1368" s="154"/>
      <c r="AK1368" s="154"/>
      <c r="AL1368" s="154"/>
      <c r="AM1368" s="154"/>
      <c r="AN1368" s="154"/>
      <c r="AO1368" s="154"/>
    </row>
    <row r="1369" spans="1:41" x14ac:dyDescent="0.2">
      <c r="A1369" s="83">
        <v>38590</v>
      </c>
      <c r="B1369" s="151">
        <v>1</v>
      </c>
      <c r="C1369" s="151">
        <v>106</v>
      </c>
      <c r="D1369" s="151">
        <v>2050</v>
      </c>
      <c r="E1369" s="151">
        <v>217300</v>
      </c>
      <c r="F1369" s="151">
        <v>6</v>
      </c>
      <c r="G1369" s="151">
        <v>144</v>
      </c>
      <c r="H1369" s="151">
        <v>2050</v>
      </c>
      <c r="I1369" s="151">
        <v>294517</v>
      </c>
      <c r="J1369" s="151">
        <v>30</v>
      </c>
      <c r="K1369" s="151">
        <v>168</v>
      </c>
      <c r="L1369" s="151">
        <v>2438</v>
      </c>
      <c r="M1369" s="151">
        <v>417607</v>
      </c>
      <c r="N1369" s="151">
        <v>35</v>
      </c>
      <c r="O1369" s="151">
        <v>186</v>
      </c>
      <c r="P1369" s="151">
        <v>2012</v>
      </c>
      <c r="Q1369" s="151">
        <v>390923</v>
      </c>
      <c r="R1369" s="151">
        <v>7</v>
      </c>
      <c r="S1369" s="151">
        <v>231</v>
      </c>
      <c r="T1369" s="151">
        <v>1975</v>
      </c>
      <c r="U1369" s="151">
        <v>457971</v>
      </c>
      <c r="V1369" s="151">
        <v>12</v>
      </c>
      <c r="W1369" s="151">
        <v>264</v>
      </c>
      <c r="X1369" s="151">
        <v>2080</v>
      </c>
      <c r="Y1369" s="151">
        <v>537508</v>
      </c>
      <c r="Z1369" s="151">
        <v>2</v>
      </c>
      <c r="AA1369" s="151">
        <v>311</v>
      </c>
      <c r="AB1369" s="151">
        <v>1950</v>
      </c>
      <c r="AC1369" s="151">
        <v>606450</v>
      </c>
      <c r="AD1369" s="151">
        <v>11</v>
      </c>
      <c r="AE1369" s="151">
        <v>338</v>
      </c>
      <c r="AF1369" s="151">
        <v>2350</v>
      </c>
      <c r="AG1369" s="151">
        <v>760418</v>
      </c>
      <c r="AH1369" s="151">
        <v>19</v>
      </c>
      <c r="AI1369" s="151">
        <v>371</v>
      </c>
      <c r="AJ1369" s="151">
        <v>1983</v>
      </c>
      <c r="AK1369" s="151">
        <v>723616</v>
      </c>
      <c r="AL1369" s="151"/>
      <c r="AM1369" s="151"/>
      <c r="AN1369" s="151"/>
      <c r="AO1369" s="151"/>
    </row>
    <row r="1370" spans="1:41" x14ac:dyDescent="0.2">
      <c r="A1370" s="83">
        <v>38594</v>
      </c>
      <c r="B1370" s="151">
        <v>49</v>
      </c>
      <c r="C1370" s="151">
        <v>116</v>
      </c>
      <c r="D1370" s="151">
        <v>2320</v>
      </c>
      <c r="E1370" s="151">
        <v>272637</v>
      </c>
      <c r="F1370" s="151"/>
      <c r="G1370" s="151"/>
      <c r="H1370" s="151"/>
      <c r="I1370" s="151"/>
      <c r="J1370" s="151">
        <v>43</v>
      </c>
      <c r="K1370" s="151">
        <v>156</v>
      </c>
      <c r="L1370" s="151">
        <v>2150</v>
      </c>
      <c r="M1370" s="151">
        <v>348263</v>
      </c>
      <c r="N1370" s="151">
        <v>17</v>
      </c>
      <c r="O1370" s="151">
        <v>199</v>
      </c>
      <c r="P1370" s="151">
        <v>2117</v>
      </c>
      <c r="Q1370" s="151">
        <v>424229</v>
      </c>
      <c r="R1370" s="151">
        <v>42</v>
      </c>
      <c r="S1370" s="151">
        <v>230</v>
      </c>
      <c r="T1370" s="151">
        <v>2004</v>
      </c>
      <c r="U1370" s="151">
        <v>464380</v>
      </c>
      <c r="V1370" s="151">
        <v>5</v>
      </c>
      <c r="W1370" s="151">
        <v>273</v>
      </c>
      <c r="X1370" s="151">
        <v>1955</v>
      </c>
      <c r="Y1370" s="151">
        <v>534156</v>
      </c>
      <c r="Z1370" s="151">
        <v>37</v>
      </c>
      <c r="AA1370" s="151">
        <v>296</v>
      </c>
      <c r="AB1370" s="151">
        <v>2025</v>
      </c>
      <c r="AC1370" s="151">
        <v>604636</v>
      </c>
      <c r="AD1370" s="151">
        <v>10</v>
      </c>
      <c r="AE1370" s="151">
        <v>340</v>
      </c>
      <c r="AF1370" s="151">
        <v>1940</v>
      </c>
      <c r="AG1370" s="151">
        <v>659212</v>
      </c>
      <c r="AH1370" s="151">
        <v>4</v>
      </c>
      <c r="AI1370" s="151">
        <v>366</v>
      </c>
      <c r="AJ1370" s="151">
        <v>2040</v>
      </c>
      <c r="AK1370" s="151">
        <v>746640</v>
      </c>
      <c r="AL1370" s="151"/>
      <c r="AM1370" s="151"/>
      <c r="AN1370" s="151"/>
      <c r="AO1370" s="151"/>
    </row>
    <row r="1371" spans="1:41" x14ac:dyDescent="0.2">
      <c r="A1371" s="83"/>
      <c r="B1371" s="151"/>
      <c r="C1371" s="151"/>
      <c r="D1371" s="151"/>
      <c r="E1371" s="151"/>
      <c r="F1371" s="151"/>
      <c r="G1371" s="151"/>
      <c r="H1371" s="151"/>
      <c r="I1371" s="151"/>
      <c r="J1371" s="151"/>
      <c r="K1371" s="151"/>
      <c r="L1371" s="151"/>
      <c r="M1371" s="151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1"/>
      <c r="AA1371" s="151"/>
      <c r="AB1371" s="151"/>
      <c r="AC1371" s="151"/>
      <c r="AD1371" s="151"/>
      <c r="AE1371" s="151"/>
      <c r="AF1371" s="151"/>
      <c r="AG1371" s="151"/>
      <c r="AH1371" s="151"/>
      <c r="AI1371" s="151"/>
      <c r="AJ1371" s="151"/>
      <c r="AK1371" s="151"/>
      <c r="AL1371" s="151"/>
      <c r="AM1371" s="151"/>
      <c r="AN1371" s="151"/>
      <c r="AO1371" s="151"/>
    </row>
    <row r="1372" spans="1:41" x14ac:dyDescent="0.2">
      <c r="A1372" s="156">
        <v>38596</v>
      </c>
      <c r="B1372" s="154">
        <v>4</v>
      </c>
      <c r="C1372" s="154">
        <v>109</v>
      </c>
      <c r="D1372" s="154">
        <v>2200</v>
      </c>
      <c r="E1372" s="154">
        <v>239800</v>
      </c>
      <c r="F1372" s="154">
        <v>12</v>
      </c>
      <c r="G1372" s="154">
        <v>148</v>
      </c>
      <c r="H1372" s="154">
        <v>2075</v>
      </c>
      <c r="I1372" s="154">
        <v>300358</v>
      </c>
      <c r="J1372" s="154">
        <v>29</v>
      </c>
      <c r="K1372" s="154">
        <v>154</v>
      </c>
      <c r="L1372" s="154">
        <v>2083</v>
      </c>
      <c r="M1372" s="154">
        <v>324207</v>
      </c>
      <c r="N1372" s="154">
        <v>147</v>
      </c>
      <c r="O1372" s="154">
        <v>196</v>
      </c>
      <c r="P1372" s="154">
        <v>2068</v>
      </c>
      <c r="Q1372" s="154">
        <v>410508</v>
      </c>
      <c r="R1372" s="154">
        <v>11</v>
      </c>
      <c r="S1372" s="154">
        <v>235</v>
      </c>
      <c r="T1372" s="154">
        <v>1967</v>
      </c>
      <c r="U1372" s="154">
        <v>462160</v>
      </c>
      <c r="V1372" s="154">
        <v>65</v>
      </c>
      <c r="W1372" s="154">
        <v>254</v>
      </c>
      <c r="X1372" s="154">
        <v>1971</v>
      </c>
      <c r="Y1372" s="154">
        <v>515050</v>
      </c>
      <c r="Z1372" s="154">
        <v>19</v>
      </c>
      <c r="AA1372" s="154">
        <v>293</v>
      </c>
      <c r="AB1372" s="154">
        <v>1885</v>
      </c>
      <c r="AC1372" s="154">
        <v>587335</v>
      </c>
      <c r="AD1372" s="154">
        <v>3</v>
      </c>
      <c r="AE1372" s="154">
        <v>333</v>
      </c>
      <c r="AF1372" s="154">
        <v>1875</v>
      </c>
      <c r="AG1372" s="154">
        <v>632300</v>
      </c>
      <c r="AH1372" s="154">
        <v>11</v>
      </c>
      <c r="AI1372" s="154">
        <v>496</v>
      </c>
      <c r="AJ1372" s="154">
        <v>1740</v>
      </c>
      <c r="AK1372" s="154">
        <v>873040</v>
      </c>
      <c r="AL1372" s="154"/>
      <c r="AM1372" s="154"/>
      <c r="AN1372" s="154"/>
      <c r="AO1372" s="154"/>
    </row>
    <row r="1373" spans="1:41" x14ac:dyDescent="0.2">
      <c r="A1373" s="83">
        <v>38597</v>
      </c>
      <c r="B1373" s="151">
        <v>5</v>
      </c>
      <c r="C1373" s="151">
        <v>123</v>
      </c>
      <c r="D1373" s="151">
        <v>2000</v>
      </c>
      <c r="E1373" s="151">
        <v>246400</v>
      </c>
      <c r="F1373" s="151"/>
      <c r="G1373" s="151"/>
      <c r="H1373" s="151"/>
      <c r="I1373" s="151"/>
      <c r="J1373" s="151">
        <v>23</v>
      </c>
      <c r="K1373" s="151">
        <v>177</v>
      </c>
      <c r="L1373" s="151">
        <v>2080</v>
      </c>
      <c r="M1373" s="151">
        <v>368070</v>
      </c>
      <c r="N1373" s="151">
        <v>16</v>
      </c>
      <c r="O1373" s="151">
        <v>197</v>
      </c>
      <c r="P1373" s="151">
        <v>2000</v>
      </c>
      <c r="Q1373" s="151">
        <v>394000</v>
      </c>
      <c r="R1373" s="151">
        <v>22</v>
      </c>
      <c r="S1373" s="151">
        <v>234</v>
      </c>
      <c r="T1373" s="151">
        <v>2220</v>
      </c>
      <c r="U1373" s="151">
        <v>520287</v>
      </c>
      <c r="V1373" s="151">
        <v>5</v>
      </c>
      <c r="W1373" s="151">
        <v>261</v>
      </c>
      <c r="X1373" s="151">
        <v>2000</v>
      </c>
      <c r="Y1373" s="151">
        <v>521600</v>
      </c>
      <c r="Z1373" s="151">
        <v>15</v>
      </c>
      <c r="AA1373" s="151">
        <v>317</v>
      </c>
      <c r="AB1373" s="151">
        <v>1940</v>
      </c>
      <c r="AC1373" s="151">
        <v>615837</v>
      </c>
      <c r="AD1373" s="151"/>
      <c r="AE1373" s="151"/>
      <c r="AF1373" s="151"/>
      <c r="AG1373" s="151"/>
      <c r="AH1373" s="151">
        <v>13</v>
      </c>
      <c r="AI1373" s="151">
        <v>370</v>
      </c>
      <c r="AJ1373" s="151">
        <v>1980</v>
      </c>
      <c r="AK1373" s="151">
        <v>732905</v>
      </c>
      <c r="AL1373" s="151"/>
      <c r="AM1373" s="151"/>
      <c r="AN1373" s="151"/>
      <c r="AO1373" s="151"/>
    </row>
    <row r="1374" spans="1:41" x14ac:dyDescent="0.2">
      <c r="A1374" s="83">
        <v>38601</v>
      </c>
      <c r="B1374" s="151">
        <v>16</v>
      </c>
      <c r="C1374" s="151">
        <v>121</v>
      </c>
      <c r="D1374" s="151">
        <v>2100</v>
      </c>
      <c r="E1374" s="151">
        <v>253575</v>
      </c>
      <c r="F1374" s="151">
        <v>20</v>
      </c>
      <c r="G1374" s="151">
        <v>140</v>
      </c>
      <c r="H1374" s="151">
        <v>2300</v>
      </c>
      <c r="I1374" s="151">
        <v>348770</v>
      </c>
      <c r="J1374" s="151">
        <v>43</v>
      </c>
      <c r="K1374" s="151">
        <v>167</v>
      </c>
      <c r="L1374" s="151">
        <v>2367</v>
      </c>
      <c r="M1374" s="151">
        <v>376921</v>
      </c>
      <c r="N1374" s="151">
        <v>35</v>
      </c>
      <c r="O1374" s="151">
        <v>190</v>
      </c>
      <c r="P1374" s="151">
        <v>2000</v>
      </c>
      <c r="Q1374" s="151">
        <v>398197</v>
      </c>
      <c r="R1374" s="151">
        <v>24</v>
      </c>
      <c r="S1374" s="151">
        <v>234</v>
      </c>
      <c r="T1374" s="151">
        <v>2040</v>
      </c>
      <c r="U1374" s="151">
        <v>505504</v>
      </c>
      <c r="V1374" s="151">
        <v>13</v>
      </c>
      <c r="W1374" s="151">
        <v>279</v>
      </c>
      <c r="X1374" s="151">
        <v>1880</v>
      </c>
      <c r="Y1374" s="151">
        <v>524086</v>
      </c>
      <c r="Z1374" s="151">
        <v>49</v>
      </c>
      <c r="AA1374" s="151">
        <v>295</v>
      </c>
      <c r="AB1374" s="151">
        <v>1970</v>
      </c>
      <c r="AC1374" s="151">
        <v>592706</v>
      </c>
      <c r="AD1374" s="151">
        <v>17</v>
      </c>
      <c r="AE1374" s="151">
        <v>336</v>
      </c>
      <c r="AF1374" s="151">
        <v>1940</v>
      </c>
      <c r="AG1374" s="151">
        <v>636944</v>
      </c>
      <c r="AH1374" s="151">
        <v>3</v>
      </c>
      <c r="AI1374" s="151">
        <v>370</v>
      </c>
      <c r="AJ1374" s="151">
        <v>1900</v>
      </c>
      <c r="AK1374" s="151">
        <v>703000</v>
      </c>
      <c r="AL1374" s="151"/>
      <c r="AM1374" s="151"/>
      <c r="AN1374" s="151"/>
      <c r="AO1374" s="151"/>
    </row>
    <row r="1375" spans="1:41" x14ac:dyDescent="0.2">
      <c r="A1375" s="156">
        <v>38603</v>
      </c>
      <c r="B1375" s="154">
        <v>4</v>
      </c>
      <c r="C1375" s="154">
        <v>109</v>
      </c>
      <c r="D1375" s="154">
        <v>2075</v>
      </c>
      <c r="E1375" s="154">
        <v>226025</v>
      </c>
      <c r="F1375" s="154">
        <v>30</v>
      </c>
      <c r="G1375" s="154">
        <v>139</v>
      </c>
      <c r="H1375" s="154">
        <v>2150</v>
      </c>
      <c r="I1375" s="154">
        <v>299710</v>
      </c>
      <c r="J1375" s="154">
        <v>57</v>
      </c>
      <c r="K1375" s="154">
        <v>163</v>
      </c>
      <c r="L1375" s="154">
        <v>2183</v>
      </c>
      <c r="M1375" s="154">
        <v>340798</v>
      </c>
      <c r="N1375" s="154">
        <v>36</v>
      </c>
      <c r="O1375" s="154">
        <v>190</v>
      </c>
      <c r="P1375" s="154">
        <v>2075</v>
      </c>
      <c r="Q1375" s="154">
        <v>394406</v>
      </c>
      <c r="R1375" s="154">
        <v>7</v>
      </c>
      <c r="S1375" s="154">
        <v>242</v>
      </c>
      <c r="T1375" s="154">
        <v>1915</v>
      </c>
      <c r="U1375" s="154">
        <v>470246</v>
      </c>
      <c r="V1375" s="154">
        <v>32</v>
      </c>
      <c r="W1375" s="154">
        <v>265</v>
      </c>
      <c r="X1375" s="154">
        <v>1953</v>
      </c>
      <c r="Y1375" s="154">
        <v>530469</v>
      </c>
      <c r="Z1375" s="154">
        <v>29</v>
      </c>
      <c r="AA1375" s="154">
        <v>347</v>
      </c>
      <c r="AB1375" s="154">
        <v>2000</v>
      </c>
      <c r="AC1375" s="154">
        <v>634433</v>
      </c>
      <c r="AD1375" s="154">
        <v>12</v>
      </c>
      <c r="AE1375" s="154">
        <v>346</v>
      </c>
      <c r="AF1375" s="154">
        <v>1870</v>
      </c>
      <c r="AG1375" s="154">
        <v>647440</v>
      </c>
      <c r="AH1375" s="154">
        <v>18</v>
      </c>
      <c r="AI1375" s="154">
        <v>440</v>
      </c>
      <c r="AJ1375" s="154">
        <v>2313</v>
      </c>
      <c r="AK1375" s="154">
        <v>924000</v>
      </c>
      <c r="AL1375" s="154"/>
      <c r="AM1375" s="154"/>
      <c r="AN1375" s="154"/>
      <c r="AO1375" s="154"/>
    </row>
    <row r="1376" spans="1:41" x14ac:dyDescent="0.2">
      <c r="A1376" s="83">
        <v>38604</v>
      </c>
      <c r="B1376" s="151"/>
      <c r="C1376" s="151"/>
      <c r="D1376" s="151"/>
      <c r="E1376" s="151"/>
      <c r="F1376" s="151"/>
      <c r="G1376" s="151"/>
      <c r="H1376" s="151"/>
      <c r="I1376" s="151"/>
      <c r="J1376" s="151"/>
      <c r="K1376" s="151"/>
      <c r="L1376" s="151"/>
      <c r="M1376" s="151"/>
      <c r="N1376" s="151"/>
      <c r="O1376" s="151"/>
      <c r="P1376" s="151"/>
      <c r="Q1376" s="151"/>
      <c r="R1376" s="151">
        <v>12</v>
      </c>
      <c r="S1376" s="151">
        <v>230</v>
      </c>
      <c r="T1376" s="151">
        <v>1943</v>
      </c>
      <c r="U1376" s="151">
        <v>442327</v>
      </c>
      <c r="V1376" s="151">
        <v>11</v>
      </c>
      <c r="W1376" s="151">
        <v>270</v>
      </c>
      <c r="X1376" s="151">
        <v>1880</v>
      </c>
      <c r="Y1376" s="151">
        <v>508284</v>
      </c>
      <c r="Z1376" s="151">
        <v>2</v>
      </c>
      <c r="AA1376" s="151">
        <v>281</v>
      </c>
      <c r="AB1376" s="151">
        <v>1840</v>
      </c>
      <c r="AC1376" s="151">
        <v>517040</v>
      </c>
      <c r="AD1376" s="151">
        <v>18</v>
      </c>
      <c r="AE1376" s="151">
        <v>325</v>
      </c>
      <c r="AF1376" s="151">
        <v>2000</v>
      </c>
      <c r="AG1376" s="151">
        <v>677093</v>
      </c>
      <c r="AH1376" s="151"/>
      <c r="AI1376" s="151"/>
      <c r="AJ1376" s="151"/>
      <c r="AK1376" s="151"/>
      <c r="AL1376" s="151"/>
      <c r="AM1376" s="151"/>
      <c r="AN1376" s="151"/>
      <c r="AO1376" s="151"/>
    </row>
    <row r="1377" spans="1:41" x14ac:dyDescent="0.2">
      <c r="A1377" s="83">
        <v>38608</v>
      </c>
      <c r="B1377" s="151">
        <v>6</v>
      </c>
      <c r="C1377" s="151">
        <v>114</v>
      </c>
      <c r="D1377" s="151">
        <v>2200</v>
      </c>
      <c r="E1377" s="151">
        <v>250067</v>
      </c>
      <c r="F1377" s="151"/>
      <c r="G1377" s="151"/>
      <c r="H1377" s="151"/>
      <c r="I1377" s="151"/>
      <c r="J1377" s="151">
        <v>5</v>
      </c>
      <c r="K1377" s="151">
        <v>163</v>
      </c>
      <c r="L1377" s="151">
        <v>2050</v>
      </c>
      <c r="M1377" s="151">
        <v>334560</v>
      </c>
      <c r="N1377" s="151"/>
      <c r="O1377" s="151"/>
      <c r="P1377" s="151"/>
      <c r="Q1377" s="151"/>
      <c r="R1377" s="151">
        <v>4</v>
      </c>
      <c r="S1377" s="151">
        <v>248</v>
      </c>
      <c r="T1377" s="151">
        <v>2114</v>
      </c>
      <c r="U1377" s="151">
        <v>497000</v>
      </c>
      <c r="V1377" s="151"/>
      <c r="W1377" s="151"/>
      <c r="X1377" s="151"/>
      <c r="Y1377" s="151"/>
      <c r="Z1377" s="151"/>
      <c r="AA1377" s="151"/>
      <c r="AB1377" s="151"/>
      <c r="AC1377" s="151"/>
      <c r="AD1377" s="151"/>
      <c r="AE1377" s="151"/>
      <c r="AF1377" s="151"/>
      <c r="AG1377" s="151"/>
      <c r="AH1377" s="151">
        <v>1</v>
      </c>
      <c r="AI1377" s="151">
        <v>390</v>
      </c>
      <c r="AJ1377" s="151">
        <v>1960</v>
      </c>
      <c r="AK1377" s="151">
        <v>764400</v>
      </c>
      <c r="AL1377" s="151"/>
      <c r="AM1377" s="151"/>
      <c r="AN1377" s="151"/>
      <c r="AO1377" s="151"/>
    </row>
    <row r="1378" spans="1:41" x14ac:dyDescent="0.2">
      <c r="A1378" s="83">
        <v>38610</v>
      </c>
      <c r="B1378" s="154"/>
      <c r="C1378" s="154"/>
      <c r="D1378" s="154"/>
      <c r="E1378" s="154"/>
      <c r="F1378" s="154"/>
      <c r="G1378" s="154"/>
      <c r="H1378" s="154"/>
      <c r="I1378" s="154"/>
      <c r="J1378" s="154"/>
      <c r="K1378" s="154"/>
      <c r="L1378" s="154"/>
      <c r="M1378" s="154"/>
      <c r="N1378" s="154"/>
      <c r="O1378" s="154"/>
      <c r="P1378" s="154"/>
      <c r="Q1378" s="154"/>
      <c r="R1378" s="154"/>
      <c r="S1378" s="154"/>
      <c r="T1378" s="154"/>
      <c r="U1378" s="154"/>
      <c r="V1378" s="154"/>
      <c r="W1378" s="154"/>
      <c r="X1378" s="154"/>
      <c r="Y1378" s="154"/>
      <c r="Z1378" s="154"/>
      <c r="AA1378" s="154"/>
      <c r="AB1378" s="154"/>
      <c r="AC1378" s="154"/>
      <c r="AD1378" s="154"/>
      <c r="AE1378" s="154"/>
      <c r="AF1378" s="154"/>
      <c r="AG1378" s="154"/>
      <c r="AH1378" s="154"/>
      <c r="AI1378" s="154"/>
      <c r="AJ1378" s="154"/>
      <c r="AK1378" s="154"/>
      <c r="AL1378" s="154"/>
      <c r="AM1378" s="154"/>
      <c r="AN1378" s="154"/>
      <c r="AO1378" s="154"/>
    </row>
    <row r="1379" spans="1:41" x14ac:dyDescent="0.2">
      <c r="A1379" s="83">
        <v>38611</v>
      </c>
      <c r="B1379" s="151">
        <v>13</v>
      </c>
      <c r="C1379" s="151">
        <v>123</v>
      </c>
      <c r="D1379" s="151">
        <v>2150</v>
      </c>
      <c r="E1379" s="151">
        <v>263954</v>
      </c>
      <c r="F1379" s="151"/>
      <c r="G1379" s="151"/>
      <c r="H1379" s="151"/>
      <c r="I1379" s="151"/>
      <c r="J1379" s="151">
        <v>19</v>
      </c>
      <c r="K1379" s="151">
        <v>153</v>
      </c>
      <c r="L1379" s="151">
        <v>2725</v>
      </c>
      <c r="M1379" s="151">
        <v>410932</v>
      </c>
      <c r="N1379" s="151">
        <v>46</v>
      </c>
      <c r="O1379" s="151">
        <v>200</v>
      </c>
      <c r="P1379" s="151">
        <v>2114</v>
      </c>
      <c r="Q1379" s="151">
        <v>442951</v>
      </c>
      <c r="R1379" s="151">
        <v>26</v>
      </c>
      <c r="S1379" s="151">
        <v>239</v>
      </c>
      <c r="T1379" s="151">
        <v>1990</v>
      </c>
      <c r="U1379" s="151">
        <v>479429</v>
      </c>
      <c r="V1379" s="151">
        <v>18</v>
      </c>
      <c r="W1379" s="151">
        <v>262</v>
      </c>
      <c r="X1379" s="151">
        <v>1950</v>
      </c>
      <c r="Y1379" s="151">
        <v>514878</v>
      </c>
      <c r="Z1379" s="151">
        <v>25</v>
      </c>
      <c r="AA1379" s="151">
        <v>295</v>
      </c>
      <c r="AB1379" s="151">
        <v>1960</v>
      </c>
      <c r="AC1379" s="151">
        <v>570310</v>
      </c>
      <c r="AD1379" s="151">
        <v>4</v>
      </c>
      <c r="AE1379" s="151">
        <v>332</v>
      </c>
      <c r="AF1379" s="151">
        <v>2000</v>
      </c>
      <c r="AG1379" s="151">
        <v>647800</v>
      </c>
      <c r="AH1379" s="151">
        <v>10</v>
      </c>
      <c r="AI1379" s="151">
        <v>374</v>
      </c>
      <c r="AJ1379" s="151">
        <v>1890</v>
      </c>
      <c r="AK1379" s="151">
        <v>711076</v>
      </c>
      <c r="AL1379" s="151"/>
      <c r="AM1379" s="151"/>
      <c r="AN1379" s="151"/>
      <c r="AO1379" s="151"/>
    </row>
    <row r="1380" spans="1:41" x14ac:dyDescent="0.2">
      <c r="A1380" s="83">
        <v>38615</v>
      </c>
      <c r="B1380" s="151">
        <v>19</v>
      </c>
      <c r="C1380" s="151">
        <v>122</v>
      </c>
      <c r="D1380" s="151">
        <v>2100</v>
      </c>
      <c r="E1380" s="151">
        <v>260721</v>
      </c>
      <c r="F1380" s="151">
        <v>21</v>
      </c>
      <c r="G1380" s="151">
        <v>133</v>
      </c>
      <c r="H1380" s="151">
        <v>2100</v>
      </c>
      <c r="I1380" s="151">
        <v>271695</v>
      </c>
      <c r="J1380" s="151">
        <v>13</v>
      </c>
      <c r="K1380" s="151">
        <v>178</v>
      </c>
      <c r="L1380" s="151">
        <v>2025</v>
      </c>
      <c r="M1380" s="151">
        <v>363285</v>
      </c>
      <c r="N1380" s="151">
        <v>11</v>
      </c>
      <c r="O1380" s="151">
        <v>201</v>
      </c>
      <c r="P1380" s="151">
        <v>2025</v>
      </c>
      <c r="Q1380" s="151">
        <v>408609</v>
      </c>
      <c r="R1380" s="151">
        <v>21</v>
      </c>
      <c r="S1380" s="151">
        <v>229</v>
      </c>
      <c r="T1380" s="151">
        <v>2017</v>
      </c>
      <c r="U1380" s="151">
        <v>474562</v>
      </c>
      <c r="V1380" s="151">
        <v>26</v>
      </c>
      <c r="W1380" s="151">
        <v>275</v>
      </c>
      <c r="X1380" s="151">
        <v>2027</v>
      </c>
      <c r="Y1380" s="151">
        <v>564769</v>
      </c>
      <c r="Z1380" s="151">
        <v>1</v>
      </c>
      <c r="AA1380" s="151">
        <v>294</v>
      </c>
      <c r="AB1380" s="151">
        <v>1980</v>
      </c>
      <c r="AC1380" s="151">
        <v>582120</v>
      </c>
      <c r="AD1380" s="151">
        <v>10</v>
      </c>
      <c r="AE1380" s="151">
        <v>328</v>
      </c>
      <c r="AF1380" s="151">
        <v>2020</v>
      </c>
      <c r="AG1380" s="151">
        <v>662156</v>
      </c>
      <c r="AH1380" s="151">
        <v>14</v>
      </c>
      <c r="AI1380" s="151">
        <v>384</v>
      </c>
      <c r="AJ1380" s="151">
        <v>1910</v>
      </c>
      <c r="AK1380" s="151">
        <v>730140</v>
      </c>
      <c r="AL1380" s="151"/>
      <c r="AM1380" s="151"/>
      <c r="AN1380" s="151"/>
      <c r="AO1380" s="151"/>
    </row>
    <row r="1381" spans="1:41" x14ac:dyDescent="0.2">
      <c r="A1381" s="156">
        <v>38617</v>
      </c>
      <c r="B1381" s="154">
        <v>7</v>
      </c>
      <c r="C1381" s="154">
        <v>126</v>
      </c>
      <c r="D1381" s="154">
        <v>2200</v>
      </c>
      <c r="E1381" s="154">
        <f>C1381*D1381</f>
        <v>277200</v>
      </c>
      <c r="F1381" s="154">
        <v>4</v>
      </c>
      <c r="G1381" s="154">
        <v>144</v>
      </c>
      <c r="H1381" s="154">
        <v>2250</v>
      </c>
      <c r="I1381" s="154">
        <v>318875</v>
      </c>
      <c r="J1381" s="154">
        <v>51</v>
      </c>
      <c r="K1381" s="154">
        <v>165</v>
      </c>
      <c r="L1381" s="154">
        <v>2048</v>
      </c>
      <c r="M1381" s="154">
        <v>342510</v>
      </c>
      <c r="N1381" s="154">
        <v>66</v>
      </c>
      <c r="O1381" s="154">
        <v>208</v>
      </c>
      <c r="P1381" s="154">
        <v>1885</v>
      </c>
      <c r="Q1381" s="154">
        <v>407561</v>
      </c>
      <c r="R1381" s="154">
        <v>82</v>
      </c>
      <c r="S1381" s="154">
        <v>237</v>
      </c>
      <c r="T1381" s="154">
        <v>1931</v>
      </c>
      <c r="U1381" s="154">
        <v>262145</v>
      </c>
      <c r="V1381" s="154">
        <v>61</v>
      </c>
      <c r="W1381" s="154">
        <v>266</v>
      </c>
      <c r="X1381" s="154">
        <v>1956</v>
      </c>
      <c r="Y1381" s="154">
        <v>520016</v>
      </c>
      <c r="Z1381" s="154">
        <v>1</v>
      </c>
      <c r="AA1381" s="154">
        <v>292</v>
      </c>
      <c r="AB1381" s="154">
        <v>1880</v>
      </c>
      <c r="AC1381" s="154">
        <v>548960</v>
      </c>
      <c r="AD1381" s="154">
        <v>1</v>
      </c>
      <c r="AE1381" s="154">
        <v>348</v>
      </c>
      <c r="AF1381" s="154">
        <v>1900</v>
      </c>
      <c r="AG1381" s="154">
        <v>661200</v>
      </c>
      <c r="AH1381" s="154">
        <v>3</v>
      </c>
      <c r="AI1381" s="154">
        <v>381</v>
      </c>
      <c r="AJ1381" s="154">
        <v>1860</v>
      </c>
      <c r="AK1381" s="154">
        <v>708040</v>
      </c>
      <c r="AL1381" s="154"/>
      <c r="AM1381" s="154"/>
      <c r="AN1381" s="154"/>
      <c r="AO1381" s="154"/>
    </row>
    <row r="1382" spans="1:41" x14ac:dyDescent="0.2">
      <c r="A1382" s="83">
        <v>38618</v>
      </c>
      <c r="B1382" s="151"/>
      <c r="C1382" s="151"/>
      <c r="D1382" s="151"/>
      <c r="E1382" s="151"/>
      <c r="F1382" s="151"/>
      <c r="G1382" s="151"/>
      <c r="H1382" s="151"/>
      <c r="I1382" s="151"/>
      <c r="J1382" s="151">
        <v>19</v>
      </c>
      <c r="K1382" s="151">
        <v>174</v>
      </c>
      <c r="L1382" s="151">
        <v>2050</v>
      </c>
      <c r="M1382" s="151">
        <v>356700</v>
      </c>
      <c r="N1382" s="151">
        <v>12</v>
      </c>
      <c r="O1382" s="151">
        <v>193</v>
      </c>
      <c r="P1382" s="151">
        <v>2017</v>
      </c>
      <c r="Q1382" s="151">
        <v>389225</v>
      </c>
      <c r="R1382" s="151">
        <v>19</v>
      </c>
      <c r="S1382" s="151">
        <v>248</v>
      </c>
      <c r="T1382" s="151">
        <v>1980</v>
      </c>
      <c r="U1382" s="151">
        <v>491665</v>
      </c>
      <c r="V1382" s="151">
        <v>47</v>
      </c>
      <c r="W1382" s="151">
        <v>261</v>
      </c>
      <c r="X1382" s="151">
        <v>2165</v>
      </c>
      <c r="Y1382" s="151">
        <v>535344</v>
      </c>
      <c r="Z1382" s="151">
        <v>32</v>
      </c>
      <c r="AA1382" s="151">
        <v>301</v>
      </c>
      <c r="AB1382" s="151">
        <v>2280</v>
      </c>
      <c r="AC1382" s="151">
        <v>690476</v>
      </c>
      <c r="AD1382" s="151">
        <v>7</v>
      </c>
      <c r="AE1382" s="151">
        <v>336</v>
      </c>
      <c r="AF1382" s="151">
        <v>1920</v>
      </c>
      <c r="AG1382" s="151">
        <v>644571</v>
      </c>
      <c r="AH1382" s="151">
        <v>18</v>
      </c>
      <c r="AI1382" s="151">
        <v>377</v>
      </c>
      <c r="AJ1382" s="151">
        <v>2050</v>
      </c>
      <c r="AK1382" s="151">
        <v>809053</v>
      </c>
      <c r="AL1382" s="151"/>
      <c r="AM1382" s="151"/>
      <c r="AN1382" s="151"/>
      <c r="AO1382" s="151"/>
    </row>
    <row r="1383" spans="1:41" x14ac:dyDescent="0.2">
      <c r="A1383" s="176">
        <v>38621</v>
      </c>
      <c r="B1383" s="154"/>
      <c r="C1383" s="154"/>
      <c r="D1383" s="154"/>
      <c r="E1383" s="154"/>
      <c r="F1383" s="154">
        <v>9</v>
      </c>
      <c r="G1383" s="154">
        <v>131</v>
      </c>
      <c r="H1383" s="154">
        <v>2100</v>
      </c>
      <c r="I1383" s="154">
        <v>275333</v>
      </c>
      <c r="J1383" s="154">
        <v>28</v>
      </c>
      <c r="K1383" s="154">
        <v>168</v>
      </c>
      <c r="L1383" s="154">
        <v>2125</v>
      </c>
      <c r="M1383" s="154">
        <v>359875</v>
      </c>
      <c r="N1383" s="154">
        <v>69</v>
      </c>
      <c r="O1383" s="154">
        <v>195</v>
      </c>
      <c r="P1383" s="154">
        <v>2006</v>
      </c>
      <c r="Q1383" s="154">
        <v>399875</v>
      </c>
      <c r="R1383" s="154">
        <v>19</v>
      </c>
      <c r="S1383" s="154">
        <v>224</v>
      </c>
      <c r="T1383" s="154">
        <v>1970</v>
      </c>
      <c r="U1383" s="154">
        <v>440978</v>
      </c>
      <c r="V1383" s="154">
        <v>34</v>
      </c>
      <c r="W1383" s="154">
        <v>266</v>
      </c>
      <c r="X1383" s="154">
        <v>1875</v>
      </c>
      <c r="Y1383" s="154">
        <v>502260</v>
      </c>
      <c r="Z1383" s="154">
        <v>140</v>
      </c>
      <c r="AA1383" s="154">
        <v>295</v>
      </c>
      <c r="AB1383" s="154">
        <v>2020</v>
      </c>
      <c r="AC1383" s="154">
        <v>594352</v>
      </c>
      <c r="AD1383" s="154">
        <v>19</v>
      </c>
      <c r="AE1383" s="154">
        <v>345</v>
      </c>
      <c r="AF1383" s="154">
        <v>2000</v>
      </c>
      <c r="AG1383" s="154">
        <v>714952</v>
      </c>
      <c r="AH1383" s="154"/>
      <c r="AI1383" s="154"/>
      <c r="AJ1383" s="154"/>
      <c r="AK1383" s="154"/>
      <c r="AL1383" s="154"/>
      <c r="AM1383" s="154"/>
      <c r="AN1383" s="154"/>
      <c r="AO1383" s="154"/>
    </row>
    <row r="1384" spans="1:41" x14ac:dyDescent="0.2">
      <c r="A1384" s="83">
        <v>38622</v>
      </c>
      <c r="B1384" s="151">
        <v>1</v>
      </c>
      <c r="C1384" s="151">
        <v>110</v>
      </c>
      <c r="D1384" s="151">
        <v>2100</v>
      </c>
      <c r="E1384" s="151">
        <v>231000</v>
      </c>
      <c r="F1384" s="151">
        <v>19</v>
      </c>
      <c r="G1384" s="151">
        <v>135</v>
      </c>
      <c r="H1384" s="151">
        <v>2083</v>
      </c>
      <c r="I1384" s="151">
        <v>282447</v>
      </c>
      <c r="J1384" s="151">
        <v>19</v>
      </c>
      <c r="K1384" s="151">
        <v>170</v>
      </c>
      <c r="L1384" s="151">
        <v>2090</v>
      </c>
      <c r="M1384" s="151">
        <v>355700</v>
      </c>
      <c r="N1384" s="151">
        <v>11</v>
      </c>
      <c r="O1384" s="151">
        <v>210</v>
      </c>
      <c r="P1384" s="151">
        <v>2063</v>
      </c>
      <c r="Q1384" s="151">
        <v>442951</v>
      </c>
      <c r="R1384" s="151">
        <v>75</v>
      </c>
      <c r="S1384" s="151">
        <v>228</v>
      </c>
      <c r="T1384" s="151">
        <v>1997</v>
      </c>
      <c r="U1384" s="151">
        <v>456163</v>
      </c>
      <c r="V1384" s="151">
        <v>33</v>
      </c>
      <c r="W1384" s="151">
        <v>255</v>
      </c>
      <c r="X1384" s="151">
        <v>2040</v>
      </c>
      <c r="Y1384" s="151">
        <v>516114</v>
      </c>
      <c r="Z1384" s="151">
        <v>11</v>
      </c>
      <c r="AA1384" s="151">
        <v>280</v>
      </c>
      <c r="AB1384" s="151">
        <v>2000</v>
      </c>
      <c r="AC1384" s="151">
        <v>559636</v>
      </c>
      <c r="AD1384" s="151">
        <v>1</v>
      </c>
      <c r="AE1384" s="151">
        <v>332</v>
      </c>
      <c r="AF1384" s="151">
        <v>1900</v>
      </c>
      <c r="AG1384" s="151">
        <v>630800</v>
      </c>
      <c r="AH1384" s="151">
        <v>10</v>
      </c>
      <c r="AI1384" s="151">
        <v>370</v>
      </c>
      <c r="AJ1384" s="151">
        <v>2100</v>
      </c>
      <c r="AK1384" s="151">
        <v>776580</v>
      </c>
      <c r="AL1384" s="151"/>
      <c r="AM1384" s="151"/>
      <c r="AN1384" s="151"/>
      <c r="AO1384" s="151"/>
    </row>
    <row r="1385" spans="1:41" x14ac:dyDescent="0.2">
      <c r="A1385" s="156">
        <v>38624</v>
      </c>
      <c r="B1385" s="154"/>
      <c r="C1385" s="154"/>
      <c r="D1385" s="154"/>
      <c r="E1385" s="154"/>
      <c r="F1385" s="154"/>
      <c r="G1385" s="154"/>
      <c r="H1385" s="154"/>
      <c r="I1385" s="154"/>
      <c r="J1385" s="154"/>
      <c r="K1385" s="154"/>
      <c r="L1385" s="154"/>
      <c r="M1385" s="154"/>
      <c r="N1385" s="154"/>
      <c r="O1385" s="154"/>
      <c r="P1385" s="154"/>
      <c r="Q1385" s="154"/>
      <c r="R1385" s="154"/>
      <c r="S1385" s="154"/>
      <c r="T1385" s="154"/>
      <c r="U1385" s="154"/>
      <c r="V1385" s="154"/>
      <c r="W1385" s="154"/>
      <c r="X1385" s="154"/>
      <c r="Y1385" s="154"/>
      <c r="Z1385" s="154"/>
      <c r="AA1385" s="154"/>
      <c r="AB1385" s="154"/>
      <c r="AC1385" s="154"/>
      <c r="AD1385" s="154"/>
      <c r="AE1385" s="154"/>
      <c r="AF1385" s="154"/>
      <c r="AG1385" s="154"/>
      <c r="AH1385" s="154"/>
      <c r="AI1385" s="154"/>
      <c r="AJ1385" s="154"/>
      <c r="AK1385" s="154"/>
      <c r="AL1385" s="154"/>
      <c r="AM1385" s="154"/>
      <c r="AN1385" s="154"/>
      <c r="AO1385" s="154"/>
    </row>
    <row r="1386" spans="1:41" x14ac:dyDescent="0.2">
      <c r="A1386" s="83">
        <v>38625</v>
      </c>
      <c r="B1386" s="151"/>
      <c r="C1386" s="151"/>
      <c r="D1386" s="151"/>
      <c r="E1386" s="151"/>
      <c r="F1386" s="151"/>
      <c r="G1386" s="151"/>
      <c r="H1386" s="151"/>
      <c r="I1386" s="151"/>
      <c r="J1386" s="151"/>
      <c r="K1386" s="151"/>
      <c r="L1386" s="151"/>
      <c r="M1386" s="151"/>
      <c r="N1386" s="151"/>
      <c r="O1386" s="151"/>
      <c r="P1386" s="151"/>
      <c r="Q1386" s="151"/>
      <c r="R1386" s="151"/>
      <c r="S1386" s="151"/>
      <c r="T1386" s="151"/>
      <c r="U1386" s="151"/>
      <c r="V1386" s="151"/>
      <c r="W1386" s="151"/>
      <c r="X1386" s="151"/>
      <c r="Y1386" s="151"/>
      <c r="Z1386" s="151"/>
      <c r="AA1386" s="151"/>
      <c r="AB1386" s="151"/>
      <c r="AC1386" s="151"/>
      <c r="AD1386" s="151"/>
      <c r="AE1386" s="151"/>
      <c r="AF1386" s="151"/>
      <c r="AG1386" s="151"/>
      <c r="AH1386" s="151"/>
      <c r="AI1386" s="151"/>
      <c r="AJ1386" s="151"/>
      <c r="AK1386" s="151"/>
      <c r="AL1386" s="151"/>
      <c r="AM1386" s="151"/>
      <c r="AN1386" s="151"/>
      <c r="AO1386" s="151"/>
    </row>
    <row r="1387" spans="1:41" x14ac:dyDescent="0.2">
      <c r="A1387" s="83"/>
      <c r="B1387" s="151"/>
      <c r="C1387" s="151"/>
      <c r="D1387" s="151"/>
      <c r="E1387" s="151"/>
      <c r="F1387" s="151"/>
      <c r="G1387" s="151"/>
      <c r="H1387" s="151"/>
      <c r="I1387" s="151"/>
      <c r="J1387" s="151"/>
      <c r="K1387" s="151"/>
      <c r="L1387" s="151"/>
      <c r="M1387" s="151"/>
      <c r="N1387" s="151"/>
      <c r="O1387" s="151"/>
      <c r="P1387" s="151"/>
      <c r="Q1387" s="151"/>
      <c r="R1387" s="151"/>
      <c r="S1387" s="151"/>
      <c r="T1387" s="151"/>
      <c r="U1387" s="151"/>
      <c r="V1387" s="151"/>
      <c r="W1387" s="151"/>
      <c r="X1387" s="151"/>
      <c r="Y1387" s="151"/>
      <c r="Z1387" s="151"/>
      <c r="AA1387" s="151"/>
      <c r="AB1387" s="151"/>
      <c r="AC1387" s="151"/>
      <c r="AD1387" s="151"/>
      <c r="AE1387" s="151"/>
      <c r="AF1387" s="151"/>
      <c r="AG1387" s="151"/>
      <c r="AH1387" s="151"/>
      <c r="AI1387" s="151"/>
      <c r="AJ1387" s="151"/>
      <c r="AK1387" s="151"/>
      <c r="AL1387" s="151"/>
      <c r="AM1387" s="151"/>
      <c r="AN1387" s="151"/>
      <c r="AO1387" s="151"/>
    </row>
    <row r="1388" spans="1:41" x14ac:dyDescent="0.2">
      <c r="A1388" s="177">
        <v>38628</v>
      </c>
      <c r="B1388" s="151"/>
      <c r="C1388" s="151"/>
      <c r="D1388" s="151"/>
      <c r="E1388" s="151"/>
      <c r="F1388" s="151"/>
      <c r="G1388" s="151"/>
      <c r="H1388" s="151"/>
      <c r="I1388" s="151"/>
      <c r="J1388" s="151"/>
      <c r="K1388" s="151"/>
      <c r="L1388" s="151"/>
      <c r="M1388" s="151"/>
      <c r="N1388" s="151"/>
      <c r="O1388" s="151"/>
      <c r="P1388" s="151"/>
      <c r="Q1388" s="151"/>
      <c r="R1388" s="151"/>
      <c r="S1388" s="151"/>
      <c r="T1388" s="151"/>
      <c r="U1388" s="151"/>
      <c r="V1388" s="151"/>
      <c r="W1388" s="151"/>
      <c r="X1388" s="151"/>
      <c r="Y1388" s="151"/>
      <c r="Z1388" s="151"/>
      <c r="AA1388" s="151"/>
      <c r="AB1388" s="151"/>
      <c r="AC1388" s="151"/>
      <c r="AD1388" s="151"/>
      <c r="AE1388" s="151"/>
      <c r="AF1388" s="151"/>
      <c r="AG1388" s="151"/>
      <c r="AH1388" s="151"/>
      <c r="AI1388" s="151"/>
      <c r="AJ1388" s="151"/>
      <c r="AK1388" s="151"/>
      <c r="AL1388" s="151"/>
      <c r="AM1388" s="151"/>
      <c r="AN1388" s="151"/>
      <c r="AO1388" s="151"/>
    </row>
    <row r="1389" spans="1:41" x14ac:dyDescent="0.2">
      <c r="A1389" s="83">
        <v>38629</v>
      </c>
      <c r="B1389" s="151">
        <v>16</v>
      </c>
      <c r="C1389" s="151">
        <v>120</v>
      </c>
      <c r="D1389" s="151">
        <v>2083</v>
      </c>
      <c r="E1389" s="151">
        <v>251350</v>
      </c>
      <c r="F1389" s="151">
        <v>24</v>
      </c>
      <c r="G1389" s="151">
        <v>143</v>
      </c>
      <c r="H1389" s="151">
        <v>1975</v>
      </c>
      <c r="I1389" s="151">
        <v>288025</v>
      </c>
      <c r="J1389" s="151">
        <v>16</v>
      </c>
      <c r="K1389" s="151">
        <v>173</v>
      </c>
      <c r="L1389" s="151">
        <v>2010</v>
      </c>
      <c r="M1389" s="151">
        <v>349462</v>
      </c>
      <c r="N1389" s="151">
        <v>16</v>
      </c>
      <c r="O1389" s="151">
        <v>216</v>
      </c>
      <c r="P1389" s="151">
        <v>1935</v>
      </c>
      <c r="Q1389" s="151">
        <v>417304</v>
      </c>
      <c r="R1389" s="151">
        <v>18</v>
      </c>
      <c r="S1389" s="151">
        <v>236</v>
      </c>
      <c r="T1389" s="151">
        <v>1945</v>
      </c>
      <c r="U1389" s="151">
        <v>459693</v>
      </c>
      <c r="V1389" s="151">
        <v>15</v>
      </c>
      <c r="W1389" s="151">
        <v>261</v>
      </c>
      <c r="X1389" s="151">
        <v>2000</v>
      </c>
      <c r="Y1389" s="151">
        <v>529925</v>
      </c>
      <c r="Z1389" s="151">
        <v>25</v>
      </c>
      <c r="AA1389" s="151">
        <v>314</v>
      </c>
      <c r="AB1389" s="151">
        <v>2000</v>
      </c>
      <c r="AC1389" s="151">
        <v>629437</v>
      </c>
      <c r="AD1389" s="151">
        <v>29</v>
      </c>
      <c r="AE1389" s="151">
        <v>337</v>
      </c>
      <c r="AF1389" s="151">
        <v>2050</v>
      </c>
      <c r="AG1389" s="151">
        <v>690055</v>
      </c>
      <c r="AH1389" s="151">
        <v>20</v>
      </c>
      <c r="AI1389" s="151">
        <v>388</v>
      </c>
      <c r="AJ1389" s="151">
        <v>2100</v>
      </c>
      <c r="AK1389" s="151">
        <v>819496</v>
      </c>
      <c r="AL1389" s="151"/>
      <c r="AM1389" s="151"/>
      <c r="AN1389" s="151"/>
      <c r="AO1389" s="151"/>
    </row>
    <row r="1390" spans="1:41" x14ac:dyDescent="0.2">
      <c r="A1390" s="156">
        <v>38631</v>
      </c>
      <c r="B1390" s="154"/>
      <c r="C1390" s="154"/>
      <c r="D1390" s="154"/>
      <c r="E1390" s="154"/>
      <c r="F1390" s="154"/>
      <c r="G1390" s="154"/>
      <c r="H1390" s="154"/>
      <c r="I1390" s="154"/>
      <c r="J1390" s="154"/>
      <c r="K1390" s="154"/>
      <c r="L1390" s="154"/>
      <c r="M1390" s="154"/>
      <c r="N1390" s="154"/>
      <c r="O1390" s="154"/>
      <c r="P1390" s="154"/>
      <c r="Q1390" s="154"/>
      <c r="R1390" s="154"/>
      <c r="S1390" s="154"/>
      <c r="T1390" s="154"/>
      <c r="U1390" s="154"/>
      <c r="V1390" s="154"/>
      <c r="W1390" s="154"/>
      <c r="X1390" s="154"/>
      <c r="Y1390" s="154"/>
      <c r="Z1390" s="154"/>
      <c r="AA1390" s="154"/>
      <c r="AB1390" s="154"/>
      <c r="AC1390" s="154"/>
      <c r="AD1390" s="154"/>
      <c r="AE1390" s="154"/>
      <c r="AF1390" s="154"/>
      <c r="AG1390" s="154"/>
      <c r="AH1390" s="154"/>
      <c r="AI1390" s="154"/>
      <c r="AJ1390" s="154"/>
      <c r="AK1390" s="154"/>
      <c r="AL1390" s="154"/>
      <c r="AM1390" s="154"/>
      <c r="AN1390" s="154"/>
      <c r="AO1390" s="154"/>
    </row>
    <row r="1391" spans="1:41" x14ac:dyDescent="0.2">
      <c r="A1391" s="83">
        <v>38632</v>
      </c>
      <c r="B1391" s="151">
        <v>2</v>
      </c>
      <c r="C1391" s="151">
        <v>95</v>
      </c>
      <c r="D1391" s="151">
        <v>1800</v>
      </c>
      <c r="E1391" s="151">
        <v>171000</v>
      </c>
      <c r="F1391" s="151">
        <v>38</v>
      </c>
      <c r="G1391" s="151">
        <v>143</v>
      </c>
      <c r="H1391" s="151">
        <v>1967</v>
      </c>
      <c r="I1391" s="151">
        <v>293837</v>
      </c>
      <c r="J1391" s="151">
        <v>13</v>
      </c>
      <c r="K1391" s="151">
        <v>170</v>
      </c>
      <c r="L1391" s="151">
        <v>2000</v>
      </c>
      <c r="M1391" s="151">
        <v>340192</v>
      </c>
      <c r="N1391" s="151">
        <v>72</v>
      </c>
      <c r="O1391" s="151">
        <v>201</v>
      </c>
      <c r="P1391" s="151">
        <v>1929</v>
      </c>
      <c r="Q1391" s="151">
        <v>389122</v>
      </c>
      <c r="R1391" s="151">
        <v>6</v>
      </c>
      <c r="S1391" s="151">
        <v>231</v>
      </c>
      <c r="T1391" s="151">
        <v>1975</v>
      </c>
      <c r="U1391" s="151">
        <v>456650</v>
      </c>
      <c r="V1391" s="151">
        <v>16</v>
      </c>
      <c r="W1391" s="151">
        <v>266</v>
      </c>
      <c r="X1391" s="151">
        <v>1975</v>
      </c>
      <c r="Y1391" s="151">
        <v>530962</v>
      </c>
      <c r="Z1391" s="151">
        <v>44</v>
      </c>
      <c r="AA1391" s="151">
        <v>296</v>
      </c>
      <c r="AB1391" s="151">
        <v>2025</v>
      </c>
      <c r="AC1391" s="151">
        <v>609366</v>
      </c>
      <c r="AD1391" s="151"/>
      <c r="AE1391" s="151"/>
      <c r="AF1391" s="151"/>
      <c r="AG1391" s="151"/>
      <c r="AH1391" s="151"/>
      <c r="AI1391" s="151"/>
      <c r="AJ1391" s="151"/>
      <c r="AK1391" s="151"/>
      <c r="AL1391" s="151"/>
      <c r="AM1391" s="151"/>
      <c r="AN1391" s="151"/>
      <c r="AO1391" s="151"/>
    </row>
    <row r="1392" spans="1:41" x14ac:dyDescent="0.2">
      <c r="A1392" s="83">
        <v>38635</v>
      </c>
      <c r="B1392" s="151"/>
      <c r="C1392" s="151"/>
      <c r="D1392" s="151"/>
      <c r="E1392" s="151"/>
      <c r="F1392" s="151"/>
      <c r="G1392" s="151"/>
      <c r="H1392" s="151"/>
      <c r="I1392" s="151"/>
      <c r="J1392" s="151"/>
      <c r="K1392" s="151"/>
      <c r="L1392" s="151"/>
      <c r="M1392" s="151"/>
      <c r="N1392" s="151"/>
      <c r="O1392" s="151"/>
      <c r="P1392" s="151"/>
      <c r="Q1392" s="151"/>
      <c r="R1392" s="151"/>
      <c r="S1392" s="151"/>
      <c r="T1392" s="151"/>
      <c r="U1392" s="151"/>
      <c r="V1392" s="151"/>
      <c r="W1392" s="151"/>
      <c r="X1392" s="151"/>
      <c r="Y1392" s="151"/>
      <c r="Z1392" s="151"/>
      <c r="AA1392" s="151"/>
      <c r="AB1392" s="151"/>
      <c r="AC1392" s="151"/>
      <c r="AD1392" s="151"/>
      <c r="AE1392" s="151"/>
      <c r="AF1392" s="151"/>
      <c r="AG1392" s="151"/>
      <c r="AH1392" s="151"/>
      <c r="AI1392" s="151"/>
      <c r="AJ1392" s="151"/>
      <c r="AK1392" s="151"/>
      <c r="AL1392" s="151"/>
      <c r="AM1392" s="151"/>
      <c r="AN1392" s="151"/>
      <c r="AO1392" s="151"/>
    </row>
    <row r="1393" spans="1:41" x14ac:dyDescent="0.2">
      <c r="A1393" s="83">
        <v>38636</v>
      </c>
      <c r="B1393" s="151">
        <v>6</v>
      </c>
      <c r="C1393" s="151">
        <v>116</v>
      </c>
      <c r="D1393" s="151">
        <v>1950</v>
      </c>
      <c r="E1393" s="151">
        <v>226850</v>
      </c>
      <c r="F1393" s="151">
        <v>8</v>
      </c>
      <c r="G1393" s="151">
        <v>138</v>
      </c>
      <c r="H1393" s="151">
        <v>2000</v>
      </c>
      <c r="I1393" s="151">
        <v>273838</v>
      </c>
      <c r="J1393" s="151">
        <v>18</v>
      </c>
      <c r="K1393" s="151">
        <v>165</v>
      </c>
      <c r="L1393" s="151">
        <v>2012</v>
      </c>
      <c r="M1393" s="151">
        <v>335939</v>
      </c>
      <c r="N1393" s="151">
        <v>29</v>
      </c>
      <c r="O1393" s="151">
        <v>191</v>
      </c>
      <c r="P1393" s="151">
        <v>1975</v>
      </c>
      <c r="Q1393" s="151">
        <v>386334</v>
      </c>
      <c r="R1393" s="151">
        <v>45</v>
      </c>
      <c r="S1393" s="151">
        <v>238</v>
      </c>
      <c r="T1393" s="151">
        <v>2085</v>
      </c>
      <c r="U1393" s="151">
        <v>507922</v>
      </c>
      <c r="V1393" s="151">
        <v>33</v>
      </c>
      <c r="W1393" s="151">
        <v>271</v>
      </c>
      <c r="X1393" s="151">
        <v>1975</v>
      </c>
      <c r="Y1393" s="151">
        <v>532188</v>
      </c>
      <c r="Z1393" s="151">
        <v>43</v>
      </c>
      <c r="AA1393" s="151">
        <v>301</v>
      </c>
      <c r="AB1393" s="151">
        <v>1996</v>
      </c>
      <c r="AC1393" s="151">
        <f>AA1393*AB1393</f>
        <v>600796</v>
      </c>
      <c r="AD1393" s="151">
        <v>18</v>
      </c>
      <c r="AE1393" s="151">
        <v>328</v>
      </c>
      <c r="AF1393" s="151">
        <v>1990</v>
      </c>
      <c r="AG1393" s="151">
        <v>656396</v>
      </c>
      <c r="AH1393" s="151">
        <v>2</v>
      </c>
      <c r="AI1393" s="151">
        <v>377</v>
      </c>
      <c r="AJ1393" s="151">
        <v>1920</v>
      </c>
      <c r="AK1393" s="151">
        <v>723840</v>
      </c>
      <c r="AL1393" s="151"/>
      <c r="AM1393" s="151"/>
      <c r="AN1393" s="151"/>
      <c r="AO1393" s="151"/>
    </row>
    <row r="1394" spans="1:41" x14ac:dyDescent="0.2">
      <c r="A1394" s="156">
        <v>38638</v>
      </c>
      <c r="B1394" s="154"/>
      <c r="C1394" s="154"/>
      <c r="D1394" s="154"/>
      <c r="E1394" s="154"/>
      <c r="F1394" s="154">
        <v>38</v>
      </c>
      <c r="G1394" s="154">
        <v>145</v>
      </c>
      <c r="H1394" s="154">
        <v>2000</v>
      </c>
      <c r="I1394" s="154">
        <v>300084</v>
      </c>
      <c r="J1394" s="154">
        <v>95</v>
      </c>
      <c r="K1394" s="154">
        <v>167</v>
      </c>
      <c r="L1394" s="154">
        <v>2134</v>
      </c>
      <c r="M1394" s="154">
        <v>358594</v>
      </c>
      <c r="N1394" s="154">
        <v>144</v>
      </c>
      <c r="O1394" s="154">
        <v>200</v>
      </c>
      <c r="P1394" s="154">
        <v>1951</v>
      </c>
      <c r="Q1394" s="154">
        <v>389754</v>
      </c>
      <c r="R1394" s="154">
        <v>400</v>
      </c>
      <c r="S1394" s="154">
        <v>230</v>
      </c>
      <c r="T1394" s="154">
        <v>1910</v>
      </c>
      <c r="U1394" s="154">
        <v>438418</v>
      </c>
      <c r="V1394" s="154">
        <v>18</v>
      </c>
      <c r="W1394" s="154">
        <v>307</v>
      </c>
      <c r="X1394" s="154">
        <v>1873</v>
      </c>
      <c r="Y1394" s="154">
        <v>585202</v>
      </c>
      <c r="Z1394" s="154">
        <v>7</v>
      </c>
      <c r="AA1394" s="154">
        <v>320</v>
      </c>
      <c r="AB1394" s="154">
        <v>1900</v>
      </c>
      <c r="AC1394" s="154">
        <v>604720</v>
      </c>
      <c r="AD1394" s="154"/>
      <c r="AE1394" s="154"/>
      <c r="AF1394" s="154"/>
      <c r="AG1394" s="154"/>
      <c r="AH1394" s="154"/>
      <c r="AI1394" s="154"/>
      <c r="AJ1394" s="154"/>
      <c r="AK1394" s="154"/>
      <c r="AL1394" s="154"/>
      <c r="AM1394" s="154"/>
      <c r="AN1394" s="154"/>
      <c r="AO1394" s="154"/>
    </row>
    <row r="1395" spans="1:41" x14ac:dyDescent="0.2">
      <c r="A1395" s="83">
        <v>38639</v>
      </c>
      <c r="B1395" s="154"/>
      <c r="C1395" s="154"/>
      <c r="D1395" s="154"/>
      <c r="E1395" s="154"/>
      <c r="F1395" s="154"/>
      <c r="G1395" s="154"/>
      <c r="H1395" s="154"/>
      <c r="I1395" s="154"/>
      <c r="J1395" s="154"/>
      <c r="K1395" s="154"/>
      <c r="L1395" s="154"/>
      <c r="M1395" s="154"/>
      <c r="N1395" s="154"/>
      <c r="O1395" s="154"/>
      <c r="P1395" s="154"/>
      <c r="Q1395" s="154"/>
      <c r="R1395" s="154"/>
      <c r="S1395" s="154"/>
      <c r="T1395" s="154"/>
      <c r="U1395" s="154"/>
      <c r="V1395" s="154"/>
      <c r="W1395" s="154"/>
      <c r="X1395" s="154"/>
      <c r="Y1395" s="154"/>
      <c r="Z1395" s="154"/>
      <c r="AA1395" s="154"/>
      <c r="AB1395" s="154"/>
      <c r="AC1395" s="154"/>
      <c r="AD1395" s="154"/>
      <c r="AE1395" s="154"/>
      <c r="AF1395" s="154"/>
      <c r="AG1395" s="154"/>
      <c r="AH1395" s="154"/>
      <c r="AI1395" s="154"/>
      <c r="AJ1395" s="154"/>
      <c r="AK1395" s="154"/>
      <c r="AL1395" s="154"/>
      <c r="AM1395" s="154"/>
      <c r="AN1395" s="154"/>
      <c r="AO1395" s="154"/>
    </row>
    <row r="1396" spans="1:41" x14ac:dyDescent="0.2">
      <c r="A1396" s="83">
        <v>38643</v>
      </c>
      <c r="B1396" s="151">
        <v>10</v>
      </c>
      <c r="C1396" s="151">
        <v>112</v>
      </c>
      <c r="D1396" s="151">
        <v>1867</v>
      </c>
      <c r="E1396" s="151">
        <v>218700</v>
      </c>
      <c r="F1396" s="151">
        <v>5</v>
      </c>
      <c r="G1396" s="151">
        <v>140</v>
      </c>
      <c r="H1396" s="151">
        <v>2050</v>
      </c>
      <c r="I1396" s="151">
        <v>286180</v>
      </c>
      <c r="J1396" s="151">
        <v>30</v>
      </c>
      <c r="K1396" s="151">
        <v>164</v>
      </c>
      <c r="L1396" s="151">
        <v>2267</v>
      </c>
      <c r="M1396" s="151">
        <v>363777</v>
      </c>
      <c r="N1396" s="151">
        <v>16</v>
      </c>
      <c r="O1396" s="151">
        <v>204</v>
      </c>
      <c r="P1396" s="151">
        <v>1925</v>
      </c>
      <c r="Q1396" s="151">
        <v>396250</v>
      </c>
      <c r="R1396" s="151">
        <v>13</v>
      </c>
      <c r="S1396" s="151">
        <v>240</v>
      </c>
      <c r="T1396" s="151">
        <v>2400</v>
      </c>
      <c r="U1396" s="151">
        <v>576000</v>
      </c>
      <c r="V1396" s="151">
        <v>41</v>
      </c>
      <c r="W1396" s="151">
        <v>259</v>
      </c>
      <c r="X1396" s="151">
        <v>1947</v>
      </c>
      <c r="Y1396" s="151">
        <v>511079</v>
      </c>
      <c r="Z1396" s="151">
        <v>7</v>
      </c>
      <c r="AA1396" s="151">
        <v>302</v>
      </c>
      <c r="AB1396" s="151">
        <v>1875</v>
      </c>
      <c r="AC1396" s="151">
        <v>567629</v>
      </c>
      <c r="AD1396" s="151"/>
      <c r="AE1396" s="151"/>
      <c r="AF1396" s="151"/>
      <c r="AG1396" s="151"/>
      <c r="AH1396" s="151"/>
      <c r="AI1396" s="151"/>
      <c r="AJ1396" s="151"/>
      <c r="AK1396" s="151"/>
      <c r="AL1396" s="151"/>
      <c r="AM1396" s="151"/>
      <c r="AN1396" s="151"/>
      <c r="AO1396" s="151"/>
    </row>
    <row r="1397" spans="1:41" x14ac:dyDescent="0.2">
      <c r="A1397" s="156">
        <v>38645</v>
      </c>
      <c r="B1397" s="154">
        <v>2</v>
      </c>
      <c r="C1397" s="154">
        <v>110</v>
      </c>
      <c r="D1397" s="154">
        <v>2025</v>
      </c>
      <c r="E1397" s="154">
        <v>222750</v>
      </c>
      <c r="F1397" s="154">
        <v>30</v>
      </c>
      <c r="G1397" s="154">
        <v>138</v>
      </c>
      <c r="H1397" s="154">
        <v>2000</v>
      </c>
      <c r="I1397" s="154">
        <v>276533</v>
      </c>
      <c r="J1397" s="154">
        <v>47</v>
      </c>
      <c r="K1397" s="154">
        <v>169</v>
      </c>
      <c r="L1397" s="154">
        <v>2302</v>
      </c>
      <c r="M1397" s="154">
        <v>369365</v>
      </c>
      <c r="N1397" s="154">
        <v>117</v>
      </c>
      <c r="O1397" s="154">
        <v>202</v>
      </c>
      <c r="P1397" s="154">
        <v>1943</v>
      </c>
      <c r="Q1397" s="154">
        <v>395823</v>
      </c>
      <c r="R1397" s="154">
        <v>40</v>
      </c>
      <c r="S1397" s="154">
        <v>226</v>
      </c>
      <c r="T1397" s="154">
        <v>1933</v>
      </c>
      <c r="U1397" s="154">
        <v>422405</v>
      </c>
      <c r="V1397" s="154">
        <v>52</v>
      </c>
      <c r="W1397" s="154">
        <v>258</v>
      </c>
      <c r="X1397" s="154">
        <v>1888</v>
      </c>
      <c r="Y1397" s="154">
        <v>493268</v>
      </c>
      <c r="Z1397" s="154">
        <v>9</v>
      </c>
      <c r="AA1397" s="154">
        <v>304</v>
      </c>
      <c r="AB1397" s="154">
        <v>1860</v>
      </c>
      <c r="AC1397" s="154">
        <v>563853</v>
      </c>
      <c r="AD1397" s="154">
        <v>4</v>
      </c>
      <c r="AE1397" s="154">
        <v>350</v>
      </c>
      <c r="AF1397" s="154">
        <v>1880</v>
      </c>
      <c r="AG1397" s="154">
        <v>658000</v>
      </c>
      <c r="AH1397" s="154">
        <v>3</v>
      </c>
      <c r="AI1397" s="154">
        <v>454</v>
      </c>
      <c r="AJ1397" s="154">
        <v>2060</v>
      </c>
      <c r="AK1397" s="154">
        <v>935240</v>
      </c>
      <c r="AL1397" s="154"/>
      <c r="AM1397" s="154"/>
      <c r="AN1397" s="154"/>
      <c r="AO1397" s="154"/>
    </row>
    <row r="1398" spans="1:41" x14ac:dyDescent="0.2">
      <c r="A1398" s="83">
        <v>38646</v>
      </c>
      <c r="B1398" s="151">
        <v>3</v>
      </c>
      <c r="C1398" s="151">
        <v>108</v>
      </c>
      <c r="D1398" s="151">
        <v>2025</v>
      </c>
      <c r="E1398" s="151">
        <v>218083</v>
      </c>
      <c r="F1398" s="151">
        <v>18</v>
      </c>
      <c r="G1398" s="151">
        <v>146</v>
      </c>
      <c r="H1398" s="151">
        <v>2000</v>
      </c>
      <c r="I1398" s="151">
        <v>291667</v>
      </c>
      <c r="J1398" s="151">
        <v>46</v>
      </c>
      <c r="K1398" s="151">
        <v>158</v>
      </c>
      <c r="L1398" s="151">
        <v>2071</v>
      </c>
      <c r="M1398" s="151">
        <v>327207</v>
      </c>
      <c r="N1398" s="151">
        <v>76</v>
      </c>
      <c r="O1398" s="151">
        <v>189</v>
      </c>
      <c r="P1398" s="151">
        <v>1970</v>
      </c>
      <c r="Q1398" s="151">
        <v>371388</v>
      </c>
      <c r="R1398" s="151">
        <v>75</v>
      </c>
      <c r="S1398" s="151">
        <v>238</v>
      </c>
      <c r="T1398" s="151">
        <v>1944</v>
      </c>
      <c r="U1398" s="151">
        <v>464555</v>
      </c>
      <c r="V1398" s="151">
        <v>16</v>
      </c>
      <c r="W1398" s="151">
        <v>263</v>
      </c>
      <c r="X1398" s="151">
        <v>2050</v>
      </c>
      <c r="Y1398" s="151">
        <v>533075</v>
      </c>
      <c r="Z1398" s="151"/>
      <c r="AA1398" s="151"/>
      <c r="AB1398" s="151"/>
      <c r="AC1398" s="151"/>
      <c r="AD1398" s="151">
        <v>10</v>
      </c>
      <c r="AE1398" s="151">
        <v>334</v>
      </c>
      <c r="AF1398" s="151">
        <v>1980</v>
      </c>
      <c r="AG1398" s="151">
        <v>677000</v>
      </c>
      <c r="AH1398" s="151">
        <v>5</v>
      </c>
      <c r="AI1398" s="151">
        <v>374</v>
      </c>
      <c r="AJ1398" s="151">
        <v>2050</v>
      </c>
      <c r="AK1398" s="151">
        <v>773360</v>
      </c>
      <c r="AL1398" s="151"/>
      <c r="AM1398" s="151"/>
      <c r="AN1398" s="151"/>
      <c r="AO1398" s="151"/>
    </row>
    <row r="1399" spans="1:41" x14ac:dyDescent="0.2">
      <c r="A1399" s="83">
        <v>38649</v>
      </c>
      <c r="B1399" s="151"/>
      <c r="C1399" s="151"/>
      <c r="D1399" s="151"/>
      <c r="E1399" s="151"/>
      <c r="F1399" s="151"/>
      <c r="G1399" s="151"/>
      <c r="H1399" s="151"/>
      <c r="I1399" s="151"/>
      <c r="J1399" s="151"/>
      <c r="K1399" s="151"/>
      <c r="L1399" s="151"/>
      <c r="M1399" s="151"/>
      <c r="N1399" s="151"/>
      <c r="O1399" s="151"/>
      <c r="P1399" s="151"/>
      <c r="Q1399" s="151"/>
      <c r="R1399" s="151"/>
      <c r="S1399" s="151"/>
      <c r="T1399" s="151"/>
      <c r="U1399" s="151"/>
      <c r="V1399" s="151"/>
      <c r="W1399" s="151"/>
      <c r="X1399" s="151"/>
      <c r="Y1399" s="151"/>
      <c r="Z1399" s="151"/>
      <c r="AA1399" s="151"/>
      <c r="AB1399" s="151"/>
      <c r="AC1399" s="151"/>
      <c r="AD1399" s="151"/>
      <c r="AE1399" s="151"/>
      <c r="AF1399" s="151"/>
      <c r="AG1399" s="151"/>
      <c r="AH1399" s="151"/>
      <c r="AI1399" s="151"/>
      <c r="AJ1399" s="151"/>
      <c r="AK1399" s="151"/>
      <c r="AL1399" s="151"/>
      <c r="AM1399" s="151"/>
      <c r="AN1399" s="151"/>
      <c r="AO1399" s="151"/>
    </row>
    <row r="1400" spans="1:41" x14ac:dyDescent="0.2">
      <c r="A1400" s="83">
        <v>38650</v>
      </c>
      <c r="B1400" s="151">
        <v>13</v>
      </c>
      <c r="C1400" s="151">
        <v>105</v>
      </c>
      <c r="D1400" s="151">
        <v>1933</v>
      </c>
      <c r="E1400" s="151">
        <v>202654</v>
      </c>
      <c r="F1400" s="151">
        <v>1</v>
      </c>
      <c r="G1400" s="151">
        <v>132</v>
      </c>
      <c r="H1400" s="151">
        <v>1950</v>
      </c>
      <c r="I1400" s="151">
        <v>257400</v>
      </c>
      <c r="J1400" s="151">
        <v>22</v>
      </c>
      <c r="K1400" s="151">
        <v>176</v>
      </c>
      <c r="L1400" s="151">
        <v>1950</v>
      </c>
      <c r="M1400" s="151">
        <v>349691</v>
      </c>
      <c r="N1400" s="151">
        <v>33</v>
      </c>
      <c r="O1400" s="151">
        <v>198</v>
      </c>
      <c r="P1400" s="151">
        <v>1968</v>
      </c>
      <c r="Q1400" s="151">
        <v>389241</v>
      </c>
      <c r="R1400" s="151">
        <v>18</v>
      </c>
      <c r="S1400" s="151">
        <v>245</v>
      </c>
      <c r="T1400" s="151">
        <v>1890</v>
      </c>
      <c r="U1400" s="151">
        <v>461620</v>
      </c>
      <c r="V1400" s="151">
        <v>18</v>
      </c>
      <c r="W1400" s="151">
        <v>266</v>
      </c>
      <c r="X1400" s="151">
        <v>1900</v>
      </c>
      <c r="Y1400" s="151">
        <v>509827</v>
      </c>
      <c r="Z1400" s="151">
        <v>26</v>
      </c>
      <c r="AA1400" s="151">
        <v>307</v>
      </c>
      <c r="AB1400" s="151">
        <v>2090</v>
      </c>
      <c r="AC1400" s="151">
        <v>618755</v>
      </c>
      <c r="AD1400" s="151"/>
      <c r="AE1400" s="151"/>
      <c r="AF1400" s="151"/>
      <c r="AG1400" s="151"/>
      <c r="AH1400" s="151"/>
      <c r="AI1400" s="151"/>
      <c r="AJ1400" s="151"/>
      <c r="AK1400" s="151"/>
      <c r="AL1400" s="151"/>
      <c r="AM1400" s="151"/>
      <c r="AN1400" s="151"/>
      <c r="AO1400" s="151"/>
    </row>
    <row r="1401" spans="1:41" x14ac:dyDescent="0.2">
      <c r="A1401" s="156">
        <v>38652</v>
      </c>
      <c r="B1401" s="154"/>
      <c r="C1401" s="154"/>
      <c r="D1401" s="154"/>
      <c r="E1401" s="154"/>
      <c r="F1401" s="154">
        <v>2</v>
      </c>
      <c r="G1401" s="154">
        <v>142</v>
      </c>
      <c r="H1401" s="154">
        <v>1900</v>
      </c>
      <c r="I1401" s="154">
        <v>269800</v>
      </c>
      <c r="J1401" s="154">
        <v>53</v>
      </c>
      <c r="K1401" s="154">
        <v>177</v>
      </c>
      <c r="L1401" s="154">
        <v>2167</v>
      </c>
      <c r="M1401" s="154">
        <v>394551</v>
      </c>
      <c r="N1401" s="154">
        <v>142</v>
      </c>
      <c r="O1401" s="154">
        <v>195</v>
      </c>
      <c r="P1401" s="154">
        <v>2024</v>
      </c>
      <c r="Q1401" s="154">
        <v>401020</v>
      </c>
      <c r="R1401" s="154">
        <v>32</v>
      </c>
      <c r="S1401" s="154">
        <v>242</v>
      </c>
      <c r="T1401" s="154">
        <v>1990</v>
      </c>
      <c r="U1401" s="154">
        <v>469957</v>
      </c>
      <c r="V1401" s="154">
        <v>97</v>
      </c>
      <c r="W1401" s="154">
        <v>257</v>
      </c>
      <c r="X1401" s="154">
        <v>2016</v>
      </c>
      <c r="Y1401" s="154">
        <v>536813</v>
      </c>
      <c r="Z1401" s="154">
        <v>28</v>
      </c>
      <c r="AA1401" s="154">
        <v>303</v>
      </c>
      <c r="AB1401" s="154">
        <v>1990</v>
      </c>
      <c r="AC1401" s="154">
        <v>601886</v>
      </c>
      <c r="AD1401" s="154">
        <v>43</v>
      </c>
      <c r="AE1401" s="154">
        <v>320</v>
      </c>
      <c r="AF1401" s="154">
        <v>1940</v>
      </c>
      <c r="AG1401" s="154">
        <v>688592</v>
      </c>
      <c r="AH1401" s="154">
        <v>2</v>
      </c>
      <c r="AI1401" s="154">
        <v>432</v>
      </c>
      <c r="AJ1401" s="154">
        <v>2040</v>
      </c>
      <c r="AK1401" s="154">
        <v>881280</v>
      </c>
      <c r="AL1401" s="154"/>
      <c r="AM1401" s="154"/>
      <c r="AN1401" s="154"/>
      <c r="AO1401" s="154"/>
    </row>
    <row r="1402" spans="1:41" x14ac:dyDescent="0.2">
      <c r="A1402" s="83">
        <v>38653</v>
      </c>
      <c r="B1402" s="151">
        <v>18</v>
      </c>
      <c r="C1402" s="151">
        <v>115</v>
      </c>
      <c r="D1402" s="151">
        <v>2383</v>
      </c>
      <c r="E1402" s="151">
        <v>276622</v>
      </c>
      <c r="F1402" s="151"/>
      <c r="G1402" s="151"/>
      <c r="H1402" s="151"/>
      <c r="I1402" s="151"/>
      <c r="J1402" s="151">
        <v>28</v>
      </c>
      <c r="K1402" s="151">
        <v>167</v>
      </c>
      <c r="L1402" s="151">
        <v>2050</v>
      </c>
      <c r="M1402" s="151">
        <v>344125</v>
      </c>
      <c r="N1402" s="151">
        <v>27</v>
      </c>
      <c r="O1402" s="151">
        <v>199</v>
      </c>
      <c r="P1402" s="151">
        <v>2010</v>
      </c>
      <c r="Q1402" s="151">
        <v>395200</v>
      </c>
      <c r="R1402" s="151">
        <v>38</v>
      </c>
      <c r="S1402" s="151">
        <v>244</v>
      </c>
      <c r="T1402" s="151">
        <v>1940</v>
      </c>
      <c r="U1402" s="151">
        <v>472725</v>
      </c>
      <c r="V1402" s="151">
        <v>11</v>
      </c>
      <c r="W1402" s="151">
        <v>274</v>
      </c>
      <c r="X1402" s="151">
        <v>1920</v>
      </c>
      <c r="Y1402" s="151">
        <v>525731</v>
      </c>
      <c r="Z1402" s="151">
        <v>3</v>
      </c>
      <c r="AA1402" s="151">
        <v>306</v>
      </c>
      <c r="AB1402" s="151">
        <v>1980</v>
      </c>
      <c r="AC1402" s="151">
        <v>605880</v>
      </c>
      <c r="AD1402" s="151">
        <v>12</v>
      </c>
      <c r="AE1402" s="151">
        <v>327</v>
      </c>
      <c r="AF1402" s="151">
        <v>1987</v>
      </c>
      <c r="AG1402" s="151">
        <v>661793</v>
      </c>
      <c r="AH1402" s="151"/>
      <c r="AI1402" s="151"/>
      <c r="AJ1402" s="151"/>
      <c r="AK1402" s="151"/>
      <c r="AL1402" s="151"/>
      <c r="AM1402" s="151"/>
      <c r="AN1402" s="151"/>
      <c r="AO1402" s="151"/>
    </row>
    <row r="1403" spans="1:41" x14ac:dyDescent="0.2">
      <c r="A1403" s="83"/>
      <c r="B1403" s="151"/>
      <c r="C1403" s="151"/>
      <c r="D1403" s="151"/>
      <c r="E1403" s="151"/>
      <c r="F1403" s="151"/>
      <c r="G1403" s="151"/>
      <c r="H1403" s="151"/>
      <c r="I1403" s="151"/>
      <c r="J1403" s="151"/>
      <c r="K1403" s="151"/>
      <c r="L1403" s="151"/>
      <c r="M1403" s="151"/>
      <c r="N1403" s="151"/>
      <c r="O1403" s="151"/>
      <c r="P1403" s="151"/>
      <c r="Q1403" s="151"/>
      <c r="R1403" s="151"/>
      <c r="S1403" s="151"/>
      <c r="T1403" s="151"/>
      <c r="U1403" s="151"/>
      <c r="V1403" s="151"/>
      <c r="W1403" s="151"/>
      <c r="X1403" s="151"/>
      <c r="Y1403" s="151"/>
      <c r="Z1403" s="151"/>
      <c r="AA1403" s="151"/>
      <c r="AB1403" s="151"/>
      <c r="AC1403" s="151"/>
      <c r="AD1403" s="151"/>
      <c r="AE1403" s="151"/>
      <c r="AF1403" s="151"/>
      <c r="AG1403" s="151"/>
      <c r="AH1403" s="151"/>
      <c r="AI1403" s="151"/>
      <c r="AJ1403" s="151"/>
      <c r="AK1403" s="151"/>
      <c r="AL1403" s="151"/>
      <c r="AM1403" s="151"/>
      <c r="AN1403" s="151"/>
      <c r="AO1403" s="151"/>
    </row>
    <row r="1404" spans="1:41" x14ac:dyDescent="0.2">
      <c r="A1404" s="83">
        <v>38657</v>
      </c>
      <c r="B1404" s="151">
        <v>31</v>
      </c>
      <c r="C1404" s="151">
        <v>119</v>
      </c>
      <c r="D1404" s="151">
        <v>2017</v>
      </c>
      <c r="E1404" s="151">
        <v>241197</v>
      </c>
      <c r="F1404" s="151">
        <v>9</v>
      </c>
      <c r="G1404" s="151">
        <v>136</v>
      </c>
      <c r="H1404" s="151">
        <v>1950</v>
      </c>
      <c r="I1404" s="151">
        <v>266067</v>
      </c>
      <c r="J1404" s="151">
        <v>6</v>
      </c>
      <c r="K1404" s="151">
        <v>165</v>
      </c>
      <c r="L1404" s="151">
        <v>1917</v>
      </c>
      <c r="M1404" s="151">
        <v>314167</v>
      </c>
      <c r="N1404" s="151">
        <v>69</v>
      </c>
      <c r="O1404" s="151">
        <v>201</v>
      </c>
      <c r="P1404" s="151">
        <v>1943</v>
      </c>
      <c r="Q1404" s="151">
        <v>392187</v>
      </c>
      <c r="R1404" s="151"/>
      <c r="S1404" s="151"/>
      <c r="T1404" s="151"/>
      <c r="U1404" s="151"/>
      <c r="V1404" s="151">
        <v>33</v>
      </c>
      <c r="W1404" s="151">
        <v>263</v>
      </c>
      <c r="X1404" s="151">
        <v>1960</v>
      </c>
      <c r="Y1404" s="151">
        <v>521320</v>
      </c>
      <c r="Z1404" s="151">
        <v>21</v>
      </c>
      <c r="AA1404" s="151">
        <v>290</v>
      </c>
      <c r="AB1404" s="151">
        <v>2120</v>
      </c>
      <c r="AC1404" s="151">
        <v>617608</v>
      </c>
      <c r="AD1404" s="151">
        <v>28</v>
      </c>
      <c r="AE1404" s="151">
        <v>334</v>
      </c>
      <c r="AF1404" s="151">
        <v>1990</v>
      </c>
      <c r="AG1404" s="151">
        <v>665194</v>
      </c>
      <c r="AH1404" s="151">
        <v>1</v>
      </c>
      <c r="AI1404" s="151">
        <v>364</v>
      </c>
      <c r="AJ1404" s="151">
        <v>2000</v>
      </c>
      <c r="AK1404" s="151">
        <v>728000</v>
      </c>
      <c r="AL1404" s="151"/>
      <c r="AM1404" s="151"/>
      <c r="AN1404" s="151"/>
      <c r="AO1404" s="151"/>
    </row>
    <row r="1405" spans="1:41" x14ac:dyDescent="0.2">
      <c r="A1405" s="156">
        <v>38659</v>
      </c>
      <c r="B1405" s="154"/>
      <c r="C1405" s="154"/>
      <c r="D1405" s="154"/>
      <c r="E1405" s="154"/>
      <c r="F1405" s="154">
        <v>26</v>
      </c>
      <c r="G1405" s="154">
        <v>137</v>
      </c>
      <c r="H1405" s="154">
        <v>2025</v>
      </c>
      <c r="I1405" s="154">
        <v>277923</v>
      </c>
      <c r="J1405" s="154">
        <v>60</v>
      </c>
      <c r="K1405" s="154">
        <v>161</v>
      </c>
      <c r="L1405" s="154">
        <v>2162</v>
      </c>
      <c r="M1405" s="154">
        <v>354877</v>
      </c>
      <c r="N1405" s="154">
        <v>27</v>
      </c>
      <c r="O1405" s="154">
        <v>183</v>
      </c>
      <c r="P1405" s="154">
        <v>2000</v>
      </c>
      <c r="Q1405" s="154">
        <v>382052</v>
      </c>
      <c r="R1405" s="154">
        <v>52</v>
      </c>
      <c r="S1405" s="154">
        <v>240</v>
      </c>
      <c r="T1405" s="154">
        <v>1940</v>
      </c>
      <c r="U1405" s="154">
        <v>479215</v>
      </c>
      <c r="V1405" s="154">
        <v>51</v>
      </c>
      <c r="W1405" s="154">
        <v>260</v>
      </c>
      <c r="X1405" s="154">
        <v>1923</v>
      </c>
      <c r="Y1405" s="154">
        <v>504279</v>
      </c>
      <c r="Z1405" s="154">
        <v>55</v>
      </c>
      <c r="AA1405" s="154">
        <v>302</v>
      </c>
      <c r="AB1405" s="154">
        <v>1940</v>
      </c>
      <c r="AC1405" s="154">
        <v>589248</v>
      </c>
      <c r="AD1405" s="154"/>
      <c r="AE1405" s="154"/>
      <c r="AF1405" s="154"/>
      <c r="AG1405" s="154"/>
      <c r="AH1405" s="154">
        <v>4</v>
      </c>
      <c r="AI1405" s="154">
        <v>440</v>
      </c>
      <c r="AJ1405" s="154">
        <v>2140</v>
      </c>
      <c r="AK1405" s="154">
        <v>941600</v>
      </c>
      <c r="AL1405" s="154"/>
      <c r="AM1405" s="154"/>
      <c r="AN1405" s="154"/>
      <c r="AO1405" s="154"/>
    </row>
    <row r="1406" spans="1:41" x14ac:dyDescent="0.2">
      <c r="A1406" s="83">
        <v>38660</v>
      </c>
      <c r="B1406" s="151">
        <v>5</v>
      </c>
      <c r="C1406" s="151">
        <v>112</v>
      </c>
      <c r="D1406" s="151">
        <v>1775</v>
      </c>
      <c r="E1406" s="151">
        <v>222500</v>
      </c>
      <c r="F1406" s="151">
        <v>19</v>
      </c>
      <c r="G1406" s="151">
        <v>135</v>
      </c>
      <c r="H1406" s="151">
        <v>2000</v>
      </c>
      <c r="I1406" s="151">
        <v>267816</v>
      </c>
      <c r="J1406" s="151">
        <v>13</v>
      </c>
      <c r="K1406" s="151">
        <v>169</v>
      </c>
      <c r="L1406" s="151">
        <v>1975</v>
      </c>
      <c r="M1406" s="151">
        <v>336423</v>
      </c>
      <c r="N1406" s="151">
        <v>45</v>
      </c>
      <c r="O1406" s="151">
        <v>200</v>
      </c>
      <c r="P1406" s="151">
        <v>1990</v>
      </c>
      <c r="Q1406" s="151">
        <v>407209</v>
      </c>
      <c r="R1406" s="151">
        <v>30</v>
      </c>
      <c r="S1406" s="151">
        <v>232</v>
      </c>
      <c r="T1406" s="151">
        <v>1992</v>
      </c>
      <c r="U1406" s="151">
        <v>467113</v>
      </c>
      <c r="V1406" s="151">
        <v>4</v>
      </c>
      <c r="W1406" s="151">
        <v>250</v>
      </c>
      <c r="X1406" s="151">
        <v>2080</v>
      </c>
      <c r="Y1406" s="151">
        <v>520000</v>
      </c>
      <c r="Z1406" s="151">
        <v>2</v>
      </c>
      <c r="AA1406" s="151">
        <v>316</v>
      </c>
      <c r="AB1406" s="151">
        <v>1960</v>
      </c>
      <c r="AC1406" s="151">
        <v>619360</v>
      </c>
      <c r="AD1406" s="151">
        <v>14</v>
      </c>
      <c r="AE1406" s="151">
        <v>327</v>
      </c>
      <c r="AF1406" s="151">
        <v>1945</v>
      </c>
      <c r="AG1406" s="151">
        <v>635669</v>
      </c>
      <c r="AH1406" s="151"/>
      <c r="AI1406" s="151"/>
      <c r="AJ1406" s="151"/>
      <c r="AK1406" s="151"/>
      <c r="AL1406" s="151"/>
      <c r="AM1406" s="151"/>
      <c r="AN1406" s="151"/>
      <c r="AO1406" s="151"/>
    </row>
    <row r="1407" spans="1:41" x14ac:dyDescent="0.2">
      <c r="A1407" s="83">
        <v>38663</v>
      </c>
      <c r="B1407" s="151"/>
      <c r="C1407" s="151"/>
      <c r="D1407" s="151"/>
      <c r="E1407" s="151"/>
      <c r="F1407" s="151"/>
      <c r="G1407" s="151"/>
      <c r="H1407" s="151"/>
      <c r="I1407" s="151"/>
      <c r="J1407" s="151"/>
      <c r="K1407" s="151"/>
      <c r="L1407" s="151"/>
      <c r="M1407" s="151"/>
      <c r="N1407" s="151"/>
      <c r="O1407" s="151"/>
      <c r="P1407" s="151"/>
      <c r="Q1407" s="151"/>
      <c r="R1407" s="151"/>
      <c r="S1407" s="151"/>
      <c r="T1407" s="151"/>
      <c r="U1407" s="151"/>
      <c r="V1407" s="151"/>
      <c r="W1407" s="151"/>
      <c r="X1407" s="151"/>
      <c r="Y1407" s="151"/>
      <c r="Z1407" s="151"/>
      <c r="AA1407" s="151"/>
      <c r="AB1407" s="151"/>
      <c r="AC1407" s="151"/>
      <c r="AD1407" s="151"/>
      <c r="AE1407" s="151"/>
      <c r="AF1407" s="151"/>
      <c r="AG1407" s="151"/>
      <c r="AH1407" s="151"/>
      <c r="AI1407" s="151"/>
      <c r="AJ1407" s="151"/>
      <c r="AK1407" s="151"/>
      <c r="AL1407" s="151"/>
      <c r="AM1407" s="151"/>
      <c r="AN1407" s="151"/>
      <c r="AO1407" s="151"/>
    </row>
    <row r="1408" spans="1:41" x14ac:dyDescent="0.2">
      <c r="A1408" s="83">
        <v>38664</v>
      </c>
      <c r="B1408" s="151">
        <v>1</v>
      </c>
      <c r="C1408" s="151">
        <v>96</v>
      </c>
      <c r="D1408" s="151">
        <v>1900</v>
      </c>
      <c r="E1408" s="151">
        <v>182400</v>
      </c>
      <c r="F1408" s="151">
        <v>12</v>
      </c>
      <c r="G1408" s="151">
        <v>130</v>
      </c>
      <c r="H1408" s="151">
        <v>2500</v>
      </c>
      <c r="I1408" s="151">
        <v>325417</v>
      </c>
      <c r="J1408" s="151">
        <v>6</v>
      </c>
      <c r="K1408" s="151">
        <v>169</v>
      </c>
      <c r="L1408" s="151">
        <v>1975</v>
      </c>
      <c r="M1408" s="151">
        <v>333600</v>
      </c>
      <c r="N1408" s="151">
        <v>117</v>
      </c>
      <c r="O1408" s="151">
        <v>198</v>
      </c>
      <c r="P1408" s="151">
        <v>2070</v>
      </c>
      <c r="Q1408" s="151">
        <v>410950</v>
      </c>
      <c r="R1408" s="151">
        <v>27</v>
      </c>
      <c r="S1408" s="151">
        <v>243</v>
      </c>
      <c r="T1408" s="151">
        <v>1975</v>
      </c>
      <c r="U1408" s="151">
        <v>494188</v>
      </c>
      <c r="V1408" s="151">
        <v>39</v>
      </c>
      <c r="W1408" s="151">
        <v>258</v>
      </c>
      <c r="X1408" s="151">
        <v>2013</v>
      </c>
      <c r="Y1408" s="151">
        <v>520948</v>
      </c>
      <c r="Z1408" s="151">
        <v>20</v>
      </c>
      <c r="AA1408" s="151">
        <v>291</v>
      </c>
      <c r="AB1408" s="151">
        <v>1965</v>
      </c>
      <c r="AC1408" s="151">
        <v>572352</v>
      </c>
      <c r="AD1408" s="151">
        <v>13</v>
      </c>
      <c r="AE1408" s="151">
        <v>345</v>
      </c>
      <c r="AF1408" s="151">
        <v>2020</v>
      </c>
      <c r="AG1408" s="151">
        <v>714449</v>
      </c>
      <c r="AH1408" s="151">
        <v>15</v>
      </c>
      <c r="AI1408" s="151">
        <v>366</v>
      </c>
      <c r="AJ1408" s="151">
        <v>2120</v>
      </c>
      <c r="AK1408" s="151">
        <v>776203</v>
      </c>
      <c r="AL1408" s="151"/>
      <c r="AM1408" s="151"/>
      <c r="AN1408" s="151"/>
      <c r="AO1408" s="151"/>
    </row>
    <row r="1409" spans="1:41" x14ac:dyDescent="0.2">
      <c r="A1409" s="83">
        <v>38666</v>
      </c>
      <c r="B1409" s="154">
        <v>5</v>
      </c>
      <c r="C1409" s="154">
        <v>111</v>
      </c>
      <c r="D1409" s="154">
        <v>1950</v>
      </c>
      <c r="E1409" s="154">
        <v>245960</v>
      </c>
      <c r="F1409" s="154"/>
      <c r="G1409" s="154"/>
      <c r="H1409" s="154"/>
      <c r="I1409" s="154"/>
      <c r="J1409" s="154">
        <v>46</v>
      </c>
      <c r="K1409" s="154">
        <v>163</v>
      </c>
      <c r="L1409" s="154">
        <v>2145</v>
      </c>
      <c r="M1409" s="154">
        <v>353866</v>
      </c>
      <c r="N1409" s="154">
        <v>54</v>
      </c>
      <c r="O1409" s="154">
        <v>193</v>
      </c>
      <c r="P1409" s="154">
        <v>1975</v>
      </c>
      <c r="Q1409" s="154">
        <v>385976</v>
      </c>
      <c r="R1409" s="154">
        <v>30</v>
      </c>
      <c r="S1409" s="154">
        <v>224</v>
      </c>
      <c r="T1409" s="154">
        <v>2005</v>
      </c>
      <c r="U1409" s="154">
        <v>455891</v>
      </c>
      <c r="V1409" s="154">
        <v>19</v>
      </c>
      <c r="W1409" s="154">
        <v>272</v>
      </c>
      <c r="X1409" s="154">
        <v>1940</v>
      </c>
      <c r="Y1409" s="154">
        <v>554624</v>
      </c>
      <c r="Z1409" s="154">
        <v>22</v>
      </c>
      <c r="AA1409" s="154">
        <v>286</v>
      </c>
      <c r="AB1409" s="154">
        <v>1940</v>
      </c>
      <c r="AC1409" s="154">
        <v>554624</v>
      </c>
      <c r="AD1409" s="154">
        <v>10</v>
      </c>
      <c r="AE1409" s="154">
        <v>358</v>
      </c>
      <c r="AF1409" s="154">
        <v>2402</v>
      </c>
      <c r="AG1409" s="154">
        <v>860000</v>
      </c>
      <c r="AH1409" s="154">
        <v>20</v>
      </c>
      <c r="AI1409" s="154">
        <v>368</v>
      </c>
      <c r="AJ1409" s="154">
        <v>2880</v>
      </c>
      <c r="AK1409" s="154">
        <v>1060000</v>
      </c>
      <c r="AL1409" s="154"/>
      <c r="AM1409" s="154"/>
      <c r="AN1409" s="154"/>
      <c r="AO1409" s="154"/>
    </row>
    <row r="1410" spans="1:41" x14ac:dyDescent="0.2">
      <c r="A1410" s="83">
        <v>38667</v>
      </c>
      <c r="B1410" s="151">
        <v>8</v>
      </c>
      <c r="C1410" s="151">
        <v>103</v>
      </c>
      <c r="D1410" s="151">
        <v>2067</v>
      </c>
      <c r="E1410" s="151">
        <v>220400</v>
      </c>
      <c r="F1410" s="151">
        <v>40</v>
      </c>
      <c r="G1410" s="151">
        <v>139</v>
      </c>
      <c r="H1410" s="151">
        <v>2040</v>
      </c>
      <c r="I1410" s="151">
        <v>284155</v>
      </c>
      <c r="J1410" s="151">
        <v>29</v>
      </c>
      <c r="K1410" s="151">
        <v>167</v>
      </c>
      <c r="L1410" s="151">
        <v>2110</v>
      </c>
      <c r="M1410" s="151">
        <v>366441</v>
      </c>
      <c r="N1410" s="151">
        <v>99</v>
      </c>
      <c r="O1410" s="151">
        <v>209</v>
      </c>
      <c r="P1410" s="151">
        <v>2010</v>
      </c>
      <c r="Q1410" s="151">
        <v>427356</v>
      </c>
      <c r="R1410" s="151">
        <v>18</v>
      </c>
      <c r="S1410" s="151">
        <v>241</v>
      </c>
      <c r="T1410" s="151">
        <v>1925</v>
      </c>
      <c r="U1410" s="151">
        <v>460378</v>
      </c>
      <c r="V1410" s="151">
        <v>1</v>
      </c>
      <c r="W1410" s="151">
        <v>268</v>
      </c>
      <c r="X1410" s="151">
        <v>1940</v>
      </c>
      <c r="Y1410" s="151">
        <v>519920</v>
      </c>
      <c r="Z1410" s="151">
        <v>23</v>
      </c>
      <c r="AA1410" s="151">
        <v>297</v>
      </c>
      <c r="AB1410" s="151">
        <v>1955</v>
      </c>
      <c r="AC1410" s="151">
        <v>582210</v>
      </c>
      <c r="AD1410" s="151">
        <v>3</v>
      </c>
      <c r="AE1410" s="151">
        <v>332</v>
      </c>
      <c r="AF1410" s="151">
        <v>1920</v>
      </c>
      <c r="AG1410" s="151">
        <v>637440</v>
      </c>
      <c r="AH1410" s="151"/>
      <c r="AI1410" s="151"/>
      <c r="AJ1410" s="151"/>
      <c r="AK1410" s="151"/>
      <c r="AL1410" s="151"/>
      <c r="AM1410" s="151"/>
      <c r="AN1410" s="151"/>
      <c r="AO1410" s="151"/>
    </row>
    <row r="1411" spans="1:41" x14ac:dyDescent="0.2">
      <c r="A1411" s="64">
        <v>38670</v>
      </c>
      <c r="B1411" s="151">
        <v>3</v>
      </c>
      <c r="C1411" s="151">
        <v>126</v>
      </c>
      <c r="D1411" s="151">
        <v>2050</v>
      </c>
      <c r="E1411" s="151">
        <v>258300</v>
      </c>
      <c r="F1411" s="151">
        <v>19</v>
      </c>
      <c r="G1411" s="151">
        <v>135</v>
      </c>
      <c r="H1411" s="151">
        <v>2083</v>
      </c>
      <c r="I1411" s="151">
        <v>282447</v>
      </c>
      <c r="J1411" s="151">
        <v>19</v>
      </c>
      <c r="K1411" s="151">
        <v>170</v>
      </c>
      <c r="L1411" s="151">
        <v>2090</v>
      </c>
      <c r="M1411" s="151">
        <v>355700</v>
      </c>
      <c r="N1411" s="151">
        <v>11</v>
      </c>
      <c r="O1411" s="151">
        <v>210</v>
      </c>
      <c r="P1411" s="151">
        <v>2063</v>
      </c>
      <c r="Q1411" s="151">
        <v>414755</v>
      </c>
      <c r="R1411" s="151">
        <v>75</v>
      </c>
      <c r="S1411" s="151">
        <v>228</v>
      </c>
      <c r="T1411" s="151">
        <v>1997</v>
      </c>
      <c r="U1411" s="151">
        <v>456163</v>
      </c>
      <c r="V1411" s="151">
        <v>33</v>
      </c>
      <c r="W1411" s="151">
        <v>255</v>
      </c>
      <c r="X1411" s="151">
        <v>2040</v>
      </c>
      <c r="Y1411" s="151">
        <v>516114</v>
      </c>
      <c r="Z1411" s="151"/>
      <c r="AA1411" s="151"/>
      <c r="AB1411" s="151"/>
      <c r="AC1411" s="151"/>
      <c r="AD1411" s="151"/>
      <c r="AE1411" s="151"/>
      <c r="AF1411" s="151"/>
      <c r="AG1411" s="151"/>
      <c r="AH1411" s="151"/>
      <c r="AI1411" s="151"/>
      <c r="AJ1411" s="151"/>
      <c r="AK1411" s="151"/>
      <c r="AL1411" s="151"/>
      <c r="AM1411" s="151"/>
      <c r="AN1411" s="151"/>
      <c r="AO1411" s="151"/>
    </row>
    <row r="1412" spans="1:41" x14ac:dyDescent="0.2">
      <c r="A1412" s="83">
        <v>38671</v>
      </c>
      <c r="B1412" s="151">
        <v>13</v>
      </c>
      <c r="C1412" s="151">
        <v>120</v>
      </c>
      <c r="D1412" s="151">
        <v>1950</v>
      </c>
      <c r="E1412" s="151">
        <v>234831</v>
      </c>
      <c r="F1412" s="151">
        <v>2</v>
      </c>
      <c r="G1412" s="151">
        <v>141</v>
      </c>
      <c r="H1412" s="151">
        <v>2000</v>
      </c>
      <c r="I1412" s="151">
        <v>282000</v>
      </c>
      <c r="J1412" s="151">
        <v>23</v>
      </c>
      <c r="K1412" s="151">
        <v>169</v>
      </c>
      <c r="L1412" s="151">
        <v>1900</v>
      </c>
      <c r="M1412" s="151">
        <v>324391</v>
      </c>
      <c r="N1412" s="151">
        <v>16</v>
      </c>
      <c r="O1412" s="151">
        <v>191</v>
      </c>
      <c r="P1412" s="151">
        <v>1965</v>
      </c>
      <c r="Q1412" s="151">
        <v>377036</v>
      </c>
      <c r="R1412" s="151"/>
      <c r="S1412" s="151"/>
      <c r="T1412" s="151"/>
      <c r="U1412" s="151"/>
      <c r="V1412" s="151">
        <v>27</v>
      </c>
      <c r="W1412" s="151">
        <v>267</v>
      </c>
      <c r="X1412" s="151">
        <v>1912</v>
      </c>
      <c r="Y1412" s="151">
        <v>504721</v>
      </c>
      <c r="Z1412" s="151">
        <v>4</v>
      </c>
      <c r="AA1412" s="151">
        <v>297</v>
      </c>
      <c r="AB1412" s="151">
        <v>2100</v>
      </c>
      <c r="AC1412" s="151">
        <v>623700</v>
      </c>
      <c r="AD1412" s="151"/>
      <c r="AE1412" s="151"/>
      <c r="AF1412" s="151"/>
      <c r="AG1412" s="151"/>
      <c r="AH1412" s="151"/>
      <c r="AI1412" s="151"/>
      <c r="AJ1412" s="151"/>
      <c r="AK1412" s="151"/>
      <c r="AL1412" s="151"/>
      <c r="AM1412" s="151"/>
      <c r="AN1412" s="151"/>
      <c r="AO1412" s="151"/>
    </row>
    <row r="1413" spans="1:41" x14ac:dyDescent="0.2">
      <c r="A1413" s="156">
        <v>38673</v>
      </c>
      <c r="B1413" s="154">
        <v>7</v>
      </c>
      <c r="C1413" s="154">
        <v>123</v>
      </c>
      <c r="D1413" s="154">
        <v>2075</v>
      </c>
      <c r="E1413" s="154">
        <v>255600</v>
      </c>
      <c r="F1413" s="154">
        <v>33</v>
      </c>
      <c r="G1413" s="154">
        <v>142</v>
      </c>
      <c r="H1413" s="154">
        <v>2100</v>
      </c>
      <c r="I1413" s="154">
        <v>297888</v>
      </c>
      <c r="J1413" s="154">
        <v>72</v>
      </c>
      <c r="K1413" s="154">
        <v>169</v>
      </c>
      <c r="L1413" s="154">
        <v>2182</v>
      </c>
      <c r="M1413" s="154">
        <v>368711</v>
      </c>
      <c r="N1413" s="154">
        <v>19</v>
      </c>
      <c r="O1413" s="154">
        <v>190</v>
      </c>
      <c r="P1413" s="154">
        <v>2015</v>
      </c>
      <c r="Q1413" s="154">
        <v>387747</v>
      </c>
      <c r="R1413" s="154">
        <v>38</v>
      </c>
      <c r="S1413" s="154">
        <v>236</v>
      </c>
      <c r="T1413" s="154">
        <v>2060</v>
      </c>
      <c r="U1413" s="154">
        <v>489562</v>
      </c>
      <c r="V1413" s="154">
        <v>10</v>
      </c>
      <c r="W1413" s="154">
        <v>252</v>
      </c>
      <c r="X1413" s="154">
        <v>2260</v>
      </c>
      <c r="Y1413" s="154">
        <v>569972</v>
      </c>
      <c r="Z1413" s="154">
        <v>74</v>
      </c>
      <c r="AA1413" s="154">
        <v>293</v>
      </c>
      <c r="AB1413" s="154">
        <v>2148</v>
      </c>
      <c r="AC1413" s="154">
        <v>628147</v>
      </c>
      <c r="AD1413" s="154">
        <v>50</v>
      </c>
      <c r="AE1413" s="154">
        <v>338</v>
      </c>
      <c r="AF1413" s="154">
        <v>2060</v>
      </c>
      <c r="AG1413" s="154">
        <v>696493</v>
      </c>
      <c r="AH1413" s="154">
        <v>1</v>
      </c>
      <c r="AI1413" s="154">
        <v>372</v>
      </c>
      <c r="AJ1413" s="154">
        <v>2020</v>
      </c>
      <c r="AK1413" s="154">
        <v>751440</v>
      </c>
      <c r="AL1413" s="154"/>
      <c r="AM1413" s="154"/>
      <c r="AN1413" s="154"/>
      <c r="AO1413" s="154"/>
    </row>
    <row r="1414" spans="1:41" x14ac:dyDescent="0.2">
      <c r="A1414" s="83">
        <v>38674</v>
      </c>
      <c r="B1414" s="151"/>
      <c r="C1414" s="151"/>
      <c r="D1414" s="151"/>
      <c r="E1414" s="151"/>
      <c r="F1414" s="151"/>
      <c r="G1414" s="151"/>
      <c r="H1414" s="151"/>
      <c r="I1414" s="151"/>
      <c r="J1414" s="151"/>
      <c r="K1414" s="151"/>
      <c r="L1414" s="151"/>
      <c r="M1414" s="151"/>
      <c r="N1414" s="151"/>
      <c r="O1414" s="151"/>
      <c r="P1414" s="151"/>
      <c r="Q1414" s="151"/>
      <c r="R1414" s="151"/>
      <c r="S1414" s="151"/>
      <c r="T1414" s="151"/>
      <c r="U1414" s="151"/>
      <c r="V1414" s="151"/>
      <c r="W1414" s="151"/>
      <c r="X1414" s="151"/>
      <c r="Y1414" s="151"/>
      <c r="Z1414" s="151"/>
      <c r="AA1414" s="151"/>
      <c r="AB1414" s="151"/>
      <c r="AC1414" s="151"/>
      <c r="AD1414" s="151"/>
      <c r="AE1414" s="151"/>
      <c r="AF1414" s="151"/>
      <c r="AG1414" s="151"/>
      <c r="AH1414" s="151"/>
      <c r="AI1414" s="151"/>
      <c r="AJ1414" s="151"/>
      <c r="AK1414" s="151"/>
      <c r="AL1414" s="151"/>
      <c r="AM1414" s="151"/>
      <c r="AN1414" s="151"/>
      <c r="AO1414" s="151"/>
    </row>
    <row r="1415" spans="1:41" x14ac:dyDescent="0.2">
      <c r="A1415" s="83">
        <v>38677</v>
      </c>
      <c r="B1415" s="151"/>
      <c r="C1415" s="151"/>
      <c r="D1415" s="151"/>
      <c r="E1415" s="151"/>
      <c r="F1415" s="151"/>
      <c r="G1415" s="151"/>
      <c r="H1415" s="151"/>
      <c r="I1415" s="151"/>
      <c r="J1415" s="151"/>
      <c r="K1415" s="151"/>
      <c r="L1415" s="151"/>
      <c r="M1415" s="151"/>
      <c r="N1415" s="151"/>
      <c r="O1415" s="151"/>
      <c r="P1415" s="151"/>
      <c r="Q1415" s="151"/>
      <c r="R1415" s="151"/>
      <c r="S1415" s="151"/>
      <c r="T1415" s="151"/>
      <c r="U1415" s="151"/>
      <c r="V1415" s="151"/>
      <c r="W1415" s="151"/>
      <c r="X1415" s="151"/>
      <c r="Y1415" s="151"/>
      <c r="Z1415" s="151"/>
      <c r="AA1415" s="151"/>
      <c r="AB1415" s="151"/>
      <c r="AC1415" s="151"/>
      <c r="AD1415" s="151"/>
      <c r="AE1415" s="151"/>
      <c r="AF1415" s="151"/>
      <c r="AG1415" s="151"/>
      <c r="AH1415" s="151"/>
      <c r="AI1415" s="151"/>
      <c r="AJ1415" s="151"/>
      <c r="AK1415" s="151"/>
      <c r="AL1415" s="151"/>
      <c r="AM1415" s="151"/>
      <c r="AN1415" s="151"/>
      <c r="AO1415" s="151"/>
    </row>
    <row r="1416" spans="1:41" x14ac:dyDescent="0.2">
      <c r="A1416" s="83">
        <v>38678</v>
      </c>
      <c r="B1416" s="151">
        <v>62</v>
      </c>
      <c r="C1416" s="151">
        <v>109</v>
      </c>
      <c r="D1416" s="151">
        <v>2079</v>
      </c>
      <c r="E1416" s="151">
        <v>231840</v>
      </c>
      <c r="F1416" s="151">
        <v>25</v>
      </c>
      <c r="G1416" s="151">
        <v>134</v>
      </c>
      <c r="H1416" s="151">
        <v>2150</v>
      </c>
      <c r="I1416" s="151">
        <v>287584</v>
      </c>
      <c r="J1416" s="151">
        <v>29</v>
      </c>
      <c r="K1416" s="151">
        <v>167</v>
      </c>
      <c r="L1416" s="151">
        <v>2130</v>
      </c>
      <c r="M1416" s="151">
        <v>368576</v>
      </c>
      <c r="N1416" s="151">
        <v>8</v>
      </c>
      <c r="O1416" s="151">
        <v>206</v>
      </c>
      <c r="P1416" s="151">
        <v>2000</v>
      </c>
      <c r="Q1416" s="151">
        <v>413000</v>
      </c>
      <c r="R1416" s="151">
        <v>2</v>
      </c>
      <c r="S1416" s="151">
        <v>229</v>
      </c>
      <c r="T1416" s="151">
        <v>2050</v>
      </c>
      <c r="U1416" s="151">
        <v>469450</v>
      </c>
      <c r="V1416" s="151">
        <v>2</v>
      </c>
      <c r="W1416" s="151">
        <v>274</v>
      </c>
      <c r="X1416" s="151">
        <v>1980</v>
      </c>
      <c r="Y1416" s="151">
        <v>542520</v>
      </c>
      <c r="Z1416" s="151">
        <v>17</v>
      </c>
      <c r="AA1416" s="151">
        <v>293</v>
      </c>
      <c r="AB1416" s="151">
        <v>1940</v>
      </c>
      <c r="AC1416" s="151">
        <v>560946</v>
      </c>
      <c r="AD1416" s="151">
        <v>17</v>
      </c>
      <c r="AE1416" s="151">
        <v>341</v>
      </c>
      <c r="AF1416" s="151">
        <v>1960</v>
      </c>
      <c r="AG1416" s="151">
        <v>662882</v>
      </c>
      <c r="AH1416" s="151">
        <v>5</v>
      </c>
      <c r="AI1416" s="151">
        <v>381</v>
      </c>
      <c r="AJ1416" s="151">
        <v>2000</v>
      </c>
      <c r="AK1416" s="151">
        <v>762400</v>
      </c>
      <c r="AL1416" s="151"/>
      <c r="AM1416" s="151"/>
      <c r="AN1416" s="151"/>
      <c r="AO1416" s="151"/>
    </row>
    <row r="1417" spans="1:41" x14ac:dyDescent="0.2">
      <c r="A1417" s="156">
        <v>38680</v>
      </c>
      <c r="B1417" s="154"/>
      <c r="C1417" s="154"/>
      <c r="D1417" s="154"/>
      <c r="E1417" s="154"/>
      <c r="F1417" s="154"/>
      <c r="G1417" s="154"/>
      <c r="H1417" s="154"/>
      <c r="I1417" s="154"/>
      <c r="J1417" s="154"/>
      <c r="K1417" s="154"/>
      <c r="L1417" s="154"/>
      <c r="M1417" s="154"/>
      <c r="N1417" s="154"/>
      <c r="O1417" s="154"/>
      <c r="P1417" s="154"/>
      <c r="Q1417" s="154"/>
      <c r="R1417" s="154"/>
      <c r="S1417" s="154"/>
      <c r="T1417" s="154"/>
      <c r="U1417" s="154"/>
      <c r="V1417" s="154"/>
      <c r="W1417" s="154"/>
      <c r="X1417" s="154"/>
      <c r="Y1417" s="154"/>
      <c r="Z1417" s="154"/>
      <c r="AA1417" s="154"/>
      <c r="AB1417" s="154"/>
      <c r="AC1417" s="154"/>
      <c r="AD1417" s="154"/>
      <c r="AE1417" s="154"/>
      <c r="AF1417" s="154"/>
      <c r="AG1417" s="154"/>
      <c r="AH1417" s="154"/>
      <c r="AI1417" s="154"/>
      <c r="AJ1417" s="154"/>
      <c r="AK1417" s="154"/>
      <c r="AL1417" s="154"/>
      <c r="AM1417" s="154"/>
      <c r="AN1417" s="154"/>
      <c r="AO1417" s="154"/>
    </row>
    <row r="1418" spans="1:41" x14ac:dyDescent="0.2">
      <c r="A1418" s="83">
        <v>38681</v>
      </c>
      <c r="B1418" s="151">
        <v>16</v>
      </c>
      <c r="C1418" s="151">
        <v>112</v>
      </c>
      <c r="D1418" s="151">
        <v>2000</v>
      </c>
      <c r="E1418" s="151">
        <v>224250</v>
      </c>
      <c r="F1418" s="151"/>
      <c r="G1418" s="151"/>
      <c r="H1418" s="151"/>
      <c r="I1418" s="151"/>
      <c r="J1418" s="151">
        <v>1</v>
      </c>
      <c r="K1418" s="151">
        <v>178</v>
      </c>
      <c r="L1418" s="151">
        <v>1900</v>
      </c>
      <c r="M1418" s="151">
        <v>338200</v>
      </c>
      <c r="N1418" s="151">
        <v>16</v>
      </c>
      <c r="O1418" s="151">
        <v>206</v>
      </c>
      <c r="P1418" s="151">
        <v>1925</v>
      </c>
      <c r="Q1418" s="151">
        <v>394794</v>
      </c>
      <c r="R1418" s="151">
        <v>14</v>
      </c>
      <c r="S1418" s="151">
        <v>229</v>
      </c>
      <c r="T1418" s="151">
        <v>1898</v>
      </c>
      <c r="U1418" s="151">
        <v>435547</v>
      </c>
      <c r="V1418" s="151"/>
      <c r="W1418" s="151"/>
      <c r="X1418" s="151"/>
      <c r="Y1418" s="151"/>
      <c r="Z1418" s="151">
        <v>9</v>
      </c>
      <c r="AA1418" s="151">
        <v>304</v>
      </c>
      <c r="AB1418" s="151">
        <v>1900</v>
      </c>
      <c r="AC1418" s="151">
        <v>577600</v>
      </c>
      <c r="AD1418" s="151">
        <v>11</v>
      </c>
      <c r="AE1418" s="151">
        <v>330</v>
      </c>
      <c r="AF1418" s="151">
        <v>1910</v>
      </c>
      <c r="AG1418" s="151">
        <v>631771</v>
      </c>
      <c r="AH1418" s="151">
        <v>4</v>
      </c>
      <c r="AI1418" s="151">
        <v>366</v>
      </c>
      <c r="AJ1418" s="151">
        <v>2000</v>
      </c>
      <c r="AK1418" s="151">
        <v>733000</v>
      </c>
      <c r="AL1418" s="151"/>
      <c r="AM1418" s="151"/>
      <c r="AN1418" s="151"/>
      <c r="AO1418" s="151"/>
    </row>
    <row r="1419" spans="1:41" x14ac:dyDescent="0.2">
      <c r="A1419" s="83">
        <v>38685</v>
      </c>
      <c r="B1419" s="151">
        <v>1</v>
      </c>
      <c r="C1419" s="151">
        <v>105</v>
      </c>
      <c r="D1419" s="151">
        <v>2050</v>
      </c>
      <c r="E1419" s="151">
        <v>215250</v>
      </c>
      <c r="F1419" s="151">
        <v>26</v>
      </c>
      <c r="G1419" s="151">
        <v>138</v>
      </c>
      <c r="H1419" s="151">
        <v>1988</v>
      </c>
      <c r="I1419" s="151">
        <v>268962</v>
      </c>
      <c r="J1419" s="151">
        <v>46</v>
      </c>
      <c r="K1419" s="151">
        <v>170</v>
      </c>
      <c r="L1419" s="151">
        <v>2208</v>
      </c>
      <c r="M1419" s="151">
        <v>357978</v>
      </c>
      <c r="N1419" s="151">
        <v>105</v>
      </c>
      <c r="O1419" s="151">
        <v>201</v>
      </c>
      <c r="P1419" s="151">
        <v>2038</v>
      </c>
      <c r="Q1419" s="151">
        <v>412258</v>
      </c>
      <c r="R1419" s="151">
        <v>12</v>
      </c>
      <c r="S1419" s="151">
        <v>232</v>
      </c>
      <c r="T1419" s="151">
        <v>1935</v>
      </c>
      <c r="U1419" s="151">
        <v>447525</v>
      </c>
      <c r="V1419" s="151">
        <v>22</v>
      </c>
      <c r="W1419" s="151">
        <v>262</v>
      </c>
      <c r="X1419" s="151">
        <v>1907</v>
      </c>
      <c r="Y1419" s="151">
        <v>500271</v>
      </c>
      <c r="Z1419" s="151">
        <v>50</v>
      </c>
      <c r="AA1419" s="151">
        <v>296</v>
      </c>
      <c r="AB1419" s="151">
        <v>1933</v>
      </c>
      <c r="AC1419" s="151">
        <v>580718</v>
      </c>
      <c r="AD1419" s="151">
        <v>6</v>
      </c>
      <c r="AE1419" s="151">
        <v>343</v>
      </c>
      <c r="AF1419" s="151">
        <v>1920</v>
      </c>
      <c r="AG1419" s="151">
        <v>659200</v>
      </c>
      <c r="AH1419" s="151"/>
      <c r="AI1419" s="151"/>
      <c r="AJ1419" s="151"/>
      <c r="AK1419" s="151"/>
      <c r="AL1419" s="151"/>
      <c r="AM1419" s="151"/>
      <c r="AN1419" s="151"/>
      <c r="AO1419" s="151"/>
    </row>
    <row r="1420" spans="1:41" x14ac:dyDescent="0.2">
      <c r="A1420" s="83"/>
      <c r="B1420" s="151"/>
      <c r="C1420" s="151"/>
      <c r="D1420" s="151"/>
      <c r="E1420" s="151"/>
      <c r="F1420" s="151"/>
      <c r="G1420" s="151"/>
      <c r="H1420" s="151"/>
      <c r="I1420" s="151"/>
      <c r="J1420" s="151"/>
      <c r="K1420" s="151"/>
      <c r="L1420" s="151"/>
      <c r="M1420" s="151"/>
      <c r="N1420" s="151"/>
      <c r="O1420" s="151"/>
      <c r="P1420" s="151"/>
      <c r="Q1420" s="151"/>
      <c r="R1420" s="151"/>
      <c r="S1420" s="151"/>
      <c r="T1420" s="151"/>
      <c r="U1420" s="151"/>
      <c r="V1420" s="151"/>
      <c r="W1420" s="151"/>
      <c r="X1420" s="151"/>
      <c r="Y1420" s="151"/>
      <c r="Z1420" s="151"/>
      <c r="AA1420" s="151"/>
      <c r="AB1420" s="151"/>
      <c r="AC1420" s="151"/>
      <c r="AD1420" s="151"/>
      <c r="AE1420" s="151"/>
      <c r="AF1420" s="151"/>
      <c r="AG1420" s="151"/>
      <c r="AH1420" s="151"/>
      <c r="AI1420" s="151"/>
      <c r="AJ1420" s="151"/>
      <c r="AK1420" s="151"/>
      <c r="AL1420" s="151"/>
      <c r="AM1420" s="151"/>
      <c r="AN1420" s="151"/>
      <c r="AO1420" s="151"/>
    </row>
    <row r="1421" spans="1:41" x14ac:dyDescent="0.2">
      <c r="A1421" s="156">
        <v>38687</v>
      </c>
      <c r="B1421" s="154">
        <v>4</v>
      </c>
      <c r="C1421" s="154">
        <v>114</v>
      </c>
      <c r="D1421" s="154">
        <v>1975</v>
      </c>
      <c r="E1421" s="154">
        <v>225375</v>
      </c>
      <c r="F1421" s="154">
        <v>49</v>
      </c>
      <c r="G1421" s="154">
        <v>142</v>
      </c>
      <c r="H1421" s="154">
        <v>2028</v>
      </c>
      <c r="I1421" s="154">
        <v>287928</v>
      </c>
      <c r="J1421" s="154">
        <v>122</v>
      </c>
      <c r="K1421" s="154">
        <v>169</v>
      </c>
      <c r="L1421" s="154">
        <v>2026</v>
      </c>
      <c r="M1421" s="154">
        <v>345460</v>
      </c>
      <c r="N1421" s="154">
        <v>43</v>
      </c>
      <c r="O1421" s="154">
        <v>195</v>
      </c>
      <c r="P1421" s="162">
        <f>Q1421/O1421</f>
        <v>2112.1692307692306</v>
      </c>
      <c r="Q1421" s="154">
        <v>411873</v>
      </c>
      <c r="R1421" s="154">
        <v>13</v>
      </c>
      <c r="S1421" s="154">
        <v>242</v>
      </c>
      <c r="T1421" s="154">
        <v>1960</v>
      </c>
      <c r="U1421" s="154">
        <v>474923</v>
      </c>
      <c r="V1421" s="154">
        <v>19</v>
      </c>
      <c r="W1421" s="154">
        <v>263</v>
      </c>
      <c r="X1421" s="154">
        <v>1930</v>
      </c>
      <c r="Y1421" s="154">
        <v>505646</v>
      </c>
      <c r="Z1421" s="154">
        <v>26</v>
      </c>
      <c r="AA1421" s="154">
        <v>305</v>
      </c>
      <c r="AB1421" s="154">
        <v>2043</v>
      </c>
      <c r="AC1421" s="154">
        <v>593948</v>
      </c>
      <c r="AD1421" s="154">
        <v>7</v>
      </c>
      <c r="AE1421" s="154">
        <v>326</v>
      </c>
      <c r="AF1421" s="154">
        <v>1960</v>
      </c>
      <c r="AG1421" s="154">
        <v>638960</v>
      </c>
      <c r="AH1421" s="154">
        <v>15</v>
      </c>
      <c r="AI1421" s="154">
        <v>381</v>
      </c>
      <c r="AJ1421" s="154">
        <v>2030</v>
      </c>
      <c r="AK1421" s="154">
        <v>567589</v>
      </c>
      <c r="AL1421" s="154"/>
      <c r="AM1421" s="154"/>
      <c r="AN1421" s="154"/>
      <c r="AO1421" s="154"/>
    </row>
    <row r="1422" spans="1:41" x14ac:dyDescent="0.2">
      <c r="A1422" s="83">
        <v>38688</v>
      </c>
      <c r="B1422" s="151">
        <v>3</v>
      </c>
      <c r="C1422" s="151">
        <v>115</v>
      </c>
      <c r="D1422" s="151">
        <v>2000</v>
      </c>
      <c r="E1422" s="151">
        <v>230667</v>
      </c>
      <c r="F1422" s="151">
        <v>26</v>
      </c>
      <c r="G1422" s="151">
        <v>136</v>
      </c>
      <c r="H1422" s="151">
        <v>1900</v>
      </c>
      <c r="I1422" s="151">
        <v>261412</v>
      </c>
      <c r="J1422" s="151">
        <v>62</v>
      </c>
      <c r="K1422" s="151">
        <v>159</v>
      </c>
      <c r="L1422" s="151">
        <v>2050</v>
      </c>
      <c r="M1422" s="151">
        <v>326208</v>
      </c>
      <c r="N1422" s="151">
        <v>4</v>
      </c>
      <c r="O1422" s="151">
        <v>197</v>
      </c>
      <c r="P1422" s="151">
        <v>1925</v>
      </c>
      <c r="Q1422" s="151">
        <v>378850</v>
      </c>
      <c r="R1422" s="151">
        <v>14</v>
      </c>
      <c r="S1422" s="151">
        <v>235</v>
      </c>
      <c r="T1422" s="151">
        <v>1900</v>
      </c>
      <c r="U1422" s="151">
        <v>446229</v>
      </c>
      <c r="V1422" s="151"/>
      <c r="W1422" s="151"/>
      <c r="X1422" s="151"/>
      <c r="Y1422" s="151"/>
      <c r="Z1422" s="151">
        <v>2</v>
      </c>
      <c r="AA1422" s="151">
        <v>309</v>
      </c>
      <c r="AB1422" s="151">
        <v>1880</v>
      </c>
      <c r="AC1422" s="151">
        <v>580920</v>
      </c>
      <c r="AD1422" s="151"/>
      <c r="AE1422" s="151"/>
      <c r="AF1422" s="151"/>
      <c r="AG1422" s="151"/>
      <c r="AH1422" s="151"/>
      <c r="AI1422" s="151"/>
      <c r="AJ1422" s="151"/>
      <c r="AK1422" s="151"/>
      <c r="AL1422" s="151"/>
      <c r="AM1422" s="151"/>
      <c r="AN1422" s="151"/>
      <c r="AO1422" s="151"/>
    </row>
    <row r="1423" spans="1:41" x14ac:dyDescent="0.2">
      <c r="A1423" s="157">
        <v>38691</v>
      </c>
      <c r="B1423" s="154">
        <v>11</v>
      </c>
      <c r="C1423" s="154">
        <v>112</v>
      </c>
      <c r="D1423" s="154">
        <v>1700</v>
      </c>
      <c r="E1423" s="154">
        <v>206782</v>
      </c>
      <c r="F1423" s="154">
        <v>17</v>
      </c>
      <c r="G1423" s="154">
        <v>136</v>
      </c>
      <c r="H1423" s="154">
        <v>1917</v>
      </c>
      <c r="I1423" s="154">
        <v>272294</v>
      </c>
      <c r="J1423" s="154">
        <v>13</v>
      </c>
      <c r="K1423" s="154">
        <v>172</v>
      </c>
      <c r="L1423" s="154">
        <v>2015</v>
      </c>
      <c r="M1423" s="154">
        <v>354974</v>
      </c>
      <c r="N1423" s="154">
        <v>104</v>
      </c>
      <c r="O1423" s="154">
        <v>193</v>
      </c>
      <c r="P1423" s="154">
        <v>1933</v>
      </c>
      <c r="Q1423" s="154">
        <v>385963</v>
      </c>
      <c r="R1423" s="154">
        <v>31</v>
      </c>
      <c r="S1423" s="154">
        <v>240</v>
      </c>
      <c r="T1423" s="154">
        <v>1865</v>
      </c>
      <c r="U1423" s="154">
        <v>448768</v>
      </c>
      <c r="V1423" s="154">
        <v>16</v>
      </c>
      <c r="W1423" s="154">
        <v>255</v>
      </c>
      <c r="X1423" s="154">
        <v>1812</v>
      </c>
      <c r="Y1423" s="154">
        <v>459045</v>
      </c>
      <c r="Z1423" s="154">
        <v>26</v>
      </c>
      <c r="AA1423" s="154">
        <v>286</v>
      </c>
      <c r="AB1423" s="154">
        <v>1910</v>
      </c>
      <c r="AC1423" s="154">
        <v>551428</v>
      </c>
      <c r="AD1423" s="154">
        <v>30</v>
      </c>
      <c r="AE1423" s="154">
        <v>335</v>
      </c>
      <c r="AF1423" s="154">
        <v>1990</v>
      </c>
      <c r="AG1423" s="154">
        <v>655704</v>
      </c>
      <c r="AH1423" s="154">
        <v>7</v>
      </c>
      <c r="AI1423" s="154">
        <v>393</v>
      </c>
      <c r="AJ1423" s="154">
        <v>1980</v>
      </c>
      <c r="AK1423" s="154">
        <v>778989</v>
      </c>
      <c r="AL1423" s="154"/>
      <c r="AM1423" s="154"/>
      <c r="AN1423" s="154"/>
      <c r="AO1423" s="154"/>
    </row>
    <row r="1424" spans="1:41" x14ac:dyDescent="0.2">
      <c r="A1424" s="83">
        <v>38692</v>
      </c>
      <c r="B1424" s="151">
        <v>45</v>
      </c>
      <c r="C1424" s="151">
        <v>108</v>
      </c>
      <c r="D1424" s="151">
        <v>1920</v>
      </c>
      <c r="E1424" s="151">
        <v>233533</v>
      </c>
      <c r="F1424" s="151">
        <v>52</v>
      </c>
      <c r="G1424" s="151">
        <v>186</v>
      </c>
      <c r="H1424" s="151">
        <v>1946</v>
      </c>
      <c r="I1424" s="151">
        <v>366363</v>
      </c>
      <c r="J1424" s="151">
        <v>29</v>
      </c>
      <c r="K1424" s="151">
        <v>165</v>
      </c>
      <c r="L1424" s="151">
        <v>1962</v>
      </c>
      <c r="M1424" s="151">
        <v>324455</v>
      </c>
      <c r="N1424" s="151">
        <v>37</v>
      </c>
      <c r="O1424" s="151">
        <v>198</v>
      </c>
      <c r="P1424" s="151">
        <v>1912</v>
      </c>
      <c r="Q1424" s="151">
        <v>380898</v>
      </c>
      <c r="R1424" s="151">
        <v>28</v>
      </c>
      <c r="S1424" s="151">
        <v>234</v>
      </c>
      <c r="T1424" s="151">
        <v>1970</v>
      </c>
      <c r="U1424" s="151">
        <v>462683</v>
      </c>
      <c r="V1424" s="151">
        <v>40</v>
      </c>
      <c r="W1424" s="151">
        <v>269</v>
      </c>
      <c r="X1424" s="151">
        <v>2047</v>
      </c>
      <c r="Y1424" s="151">
        <v>552779</v>
      </c>
      <c r="Z1424" s="151">
        <v>17</v>
      </c>
      <c r="AA1424" s="151">
        <v>315</v>
      </c>
      <c r="AB1424" s="151">
        <v>1980</v>
      </c>
      <c r="AC1424" s="151">
        <v>640306</v>
      </c>
      <c r="AD1424" s="151">
        <v>20</v>
      </c>
      <c r="AE1424" s="151">
        <v>345</v>
      </c>
      <c r="AF1424" s="151">
        <v>1980</v>
      </c>
      <c r="AG1424" s="151">
        <v>716304</v>
      </c>
      <c r="AH1424" s="151">
        <v>2</v>
      </c>
      <c r="AI1424" s="151">
        <v>394</v>
      </c>
      <c r="AJ1424" s="151">
        <v>1960</v>
      </c>
      <c r="AK1424" s="151">
        <v>772240</v>
      </c>
      <c r="AL1424" s="151"/>
      <c r="AM1424" s="151"/>
      <c r="AN1424" s="151"/>
      <c r="AO1424" s="151"/>
    </row>
    <row r="1425" spans="1:41" x14ac:dyDescent="0.2">
      <c r="A1425" s="156">
        <v>38694</v>
      </c>
      <c r="B1425" s="154"/>
      <c r="C1425" s="154"/>
      <c r="D1425" s="154"/>
      <c r="E1425" s="154"/>
      <c r="F1425" s="154"/>
      <c r="G1425" s="154"/>
      <c r="H1425" s="154"/>
      <c r="I1425" s="154"/>
      <c r="J1425" s="154"/>
      <c r="K1425" s="154"/>
      <c r="L1425" s="154"/>
      <c r="M1425" s="154"/>
      <c r="N1425" s="154"/>
      <c r="O1425" s="154"/>
      <c r="P1425" s="154"/>
      <c r="Q1425" s="154"/>
      <c r="R1425" s="154"/>
      <c r="S1425" s="154"/>
      <c r="T1425" s="154"/>
      <c r="U1425" s="154"/>
      <c r="V1425" s="154"/>
      <c r="W1425" s="154"/>
      <c r="X1425" s="154"/>
      <c r="Y1425" s="154"/>
      <c r="Z1425" s="154"/>
      <c r="AA1425" s="154"/>
      <c r="AB1425" s="154"/>
      <c r="AC1425" s="154"/>
      <c r="AD1425" s="154"/>
      <c r="AE1425" s="154"/>
      <c r="AF1425" s="154"/>
      <c r="AG1425" s="154"/>
      <c r="AH1425" s="154"/>
      <c r="AI1425" s="154"/>
      <c r="AJ1425" s="154"/>
      <c r="AK1425" s="154"/>
      <c r="AL1425" s="154"/>
      <c r="AM1425" s="154"/>
      <c r="AN1425" s="154"/>
      <c r="AO1425" s="154"/>
    </row>
    <row r="1426" spans="1:41" x14ac:dyDescent="0.2">
      <c r="A1426" s="83">
        <v>38695</v>
      </c>
      <c r="B1426" s="151">
        <v>46</v>
      </c>
      <c r="C1426" s="151">
        <v>111</v>
      </c>
      <c r="D1426" s="151">
        <v>1800</v>
      </c>
      <c r="E1426" s="151">
        <v>210696</v>
      </c>
      <c r="F1426" s="151">
        <v>33</v>
      </c>
      <c r="G1426" s="151">
        <v>141</v>
      </c>
      <c r="H1426" s="151">
        <v>1900</v>
      </c>
      <c r="I1426" s="151">
        <v>268648</v>
      </c>
      <c r="J1426" s="151">
        <v>62</v>
      </c>
      <c r="K1426" s="151">
        <v>164</v>
      </c>
      <c r="L1426" s="151">
        <v>2067</v>
      </c>
      <c r="M1426" s="151">
        <v>347895</v>
      </c>
      <c r="N1426" s="151">
        <v>11</v>
      </c>
      <c r="O1426" s="151">
        <v>189</v>
      </c>
      <c r="P1426" s="151">
        <v>2200</v>
      </c>
      <c r="Q1426" s="151">
        <v>390145</v>
      </c>
      <c r="R1426" s="151">
        <v>69</v>
      </c>
      <c r="S1426" s="151">
        <v>228</v>
      </c>
      <c r="T1426" s="151">
        <v>2092</v>
      </c>
      <c r="U1426" s="151">
        <v>471665</v>
      </c>
      <c r="V1426" s="151"/>
      <c r="W1426" s="151"/>
      <c r="X1426" s="151"/>
      <c r="Y1426" s="151"/>
      <c r="Z1426" s="151">
        <v>27</v>
      </c>
      <c r="AA1426" s="151">
        <v>303</v>
      </c>
      <c r="AB1426" s="151">
        <v>2107</v>
      </c>
      <c r="AC1426" s="151">
        <v>656462</v>
      </c>
      <c r="AD1426" s="151">
        <v>18</v>
      </c>
      <c r="AE1426" s="151">
        <v>337</v>
      </c>
      <c r="AF1426" s="151">
        <v>1960</v>
      </c>
      <c r="AG1426" s="151">
        <v>726626</v>
      </c>
      <c r="AH1426" s="151">
        <v>14</v>
      </c>
      <c r="AI1426" s="151">
        <v>375</v>
      </c>
      <c r="AJ1426" s="151">
        <v>1790</v>
      </c>
      <c r="AK1426" s="151">
        <v>673303</v>
      </c>
      <c r="AL1426" s="151"/>
      <c r="AM1426" s="151"/>
      <c r="AN1426" s="151"/>
      <c r="AO1426" s="151"/>
    </row>
    <row r="1427" spans="1:41" x14ac:dyDescent="0.2">
      <c r="A1427" s="83">
        <v>38698</v>
      </c>
      <c r="B1427" s="151"/>
      <c r="C1427" s="151"/>
      <c r="D1427" s="151"/>
      <c r="E1427" s="151"/>
      <c r="F1427" s="151"/>
      <c r="G1427" s="151"/>
      <c r="H1427" s="151"/>
      <c r="I1427" s="151"/>
      <c r="J1427" s="151"/>
      <c r="K1427" s="151"/>
      <c r="L1427" s="151"/>
      <c r="M1427" s="151"/>
      <c r="N1427" s="151"/>
      <c r="O1427" s="151"/>
      <c r="P1427" s="151"/>
      <c r="Q1427" s="151"/>
      <c r="R1427" s="151"/>
      <c r="S1427" s="151"/>
      <c r="T1427" s="151"/>
      <c r="U1427" s="151"/>
      <c r="V1427" s="151"/>
      <c r="W1427" s="151"/>
      <c r="X1427" s="151"/>
      <c r="Y1427" s="151"/>
      <c r="Z1427" s="151"/>
      <c r="AA1427" s="151"/>
      <c r="AB1427" s="151"/>
      <c r="AC1427" s="151"/>
      <c r="AD1427" s="151"/>
      <c r="AE1427" s="151"/>
      <c r="AF1427" s="151"/>
      <c r="AG1427" s="151"/>
      <c r="AH1427" s="151"/>
      <c r="AI1427" s="151"/>
      <c r="AJ1427" s="151"/>
      <c r="AK1427" s="151"/>
      <c r="AL1427" s="151"/>
      <c r="AM1427" s="151"/>
      <c r="AN1427" s="151"/>
      <c r="AO1427" s="151"/>
    </row>
    <row r="1428" spans="1:41" x14ac:dyDescent="0.2">
      <c r="A1428" s="83">
        <v>38699</v>
      </c>
      <c r="B1428" s="151">
        <v>31</v>
      </c>
      <c r="C1428" s="151">
        <v>107</v>
      </c>
      <c r="D1428" s="151">
        <v>1912</v>
      </c>
      <c r="E1428" s="151">
        <v>205348</v>
      </c>
      <c r="F1428" s="151">
        <v>24</v>
      </c>
      <c r="G1428" s="151">
        <v>144</v>
      </c>
      <c r="H1428" s="151">
        <v>1917</v>
      </c>
      <c r="I1428" s="151">
        <v>277033</v>
      </c>
      <c r="J1428" s="151">
        <v>129</v>
      </c>
      <c r="K1428" s="151">
        <v>166</v>
      </c>
      <c r="L1428" s="151">
        <v>1994</v>
      </c>
      <c r="M1428" s="151">
        <v>330833</v>
      </c>
      <c r="N1428" s="151">
        <v>22</v>
      </c>
      <c r="O1428" s="151">
        <v>173</v>
      </c>
      <c r="P1428" s="151">
        <v>1900</v>
      </c>
      <c r="Q1428" s="151">
        <v>328873</v>
      </c>
      <c r="R1428" s="151">
        <v>15</v>
      </c>
      <c r="S1428" s="151">
        <v>239</v>
      </c>
      <c r="T1428" s="151">
        <v>1800</v>
      </c>
      <c r="U1428" s="151">
        <v>429360</v>
      </c>
      <c r="V1428" s="151">
        <v>21</v>
      </c>
      <c r="W1428" s="151">
        <v>261</v>
      </c>
      <c r="X1428" s="151">
        <v>1940</v>
      </c>
      <c r="Y1428" s="151">
        <v>497128</v>
      </c>
      <c r="Z1428" s="151">
        <v>8</v>
      </c>
      <c r="AA1428" s="151">
        <v>297</v>
      </c>
      <c r="AB1428" s="151">
        <v>2067</v>
      </c>
      <c r="AC1428" s="151">
        <v>657275</v>
      </c>
      <c r="AD1428" s="151">
        <v>12</v>
      </c>
      <c r="AE1428" s="151">
        <v>344</v>
      </c>
      <c r="AF1428" s="151">
        <v>1970</v>
      </c>
      <c r="AG1428" s="151">
        <v>680047</v>
      </c>
      <c r="AH1428" s="151">
        <v>5</v>
      </c>
      <c r="AI1428" s="151">
        <v>381</v>
      </c>
      <c r="AJ1428" s="151">
        <v>2093</v>
      </c>
      <c r="AK1428" s="151">
        <v>797448</v>
      </c>
      <c r="AL1428" s="151"/>
      <c r="AM1428" s="151"/>
      <c r="AN1428" s="151"/>
      <c r="AO1428" s="151"/>
    </row>
    <row r="1429" spans="1:41" x14ac:dyDescent="0.2">
      <c r="A1429" s="83">
        <v>38701</v>
      </c>
      <c r="B1429" s="178">
        <v>11</v>
      </c>
      <c r="C1429" s="178">
        <v>112</v>
      </c>
      <c r="D1429" s="178">
        <v>1700</v>
      </c>
      <c r="E1429" s="178">
        <v>206182</v>
      </c>
      <c r="F1429" s="178"/>
      <c r="G1429" s="178"/>
      <c r="H1429" s="178"/>
      <c r="I1429" s="178"/>
      <c r="J1429" s="179">
        <v>13</v>
      </c>
      <c r="K1429" s="179">
        <v>172</v>
      </c>
      <c r="L1429" s="179">
        <v>2015</v>
      </c>
      <c r="M1429" s="179">
        <v>354974</v>
      </c>
      <c r="N1429" s="179">
        <v>104</v>
      </c>
      <c r="O1429" s="179">
        <v>193</v>
      </c>
      <c r="P1429" s="179">
        <v>1933</v>
      </c>
      <c r="Q1429" s="179">
        <v>385963</v>
      </c>
      <c r="R1429" s="179">
        <v>31</v>
      </c>
      <c r="S1429" s="179">
        <v>240</v>
      </c>
      <c r="T1429" s="179">
        <v>1865</v>
      </c>
      <c r="U1429" s="179">
        <v>448778</v>
      </c>
      <c r="V1429" s="179">
        <v>16</v>
      </c>
      <c r="W1429" s="179">
        <v>255</v>
      </c>
      <c r="X1429" s="179">
        <v>1812</v>
      </c>
      <c r="Y1429" s="179">
        <v>459045</v>
      </c>
      <c r="Z1429" s="179">
        <v>26</v>
      </c>
      <c r="AA1429" s="179">
        <v>286</v>
      </c>
      <c r="AB1429" s="179">
        <v>1910</v>
      </c>
      <c r="AC1429" s="179">
        <v>551428</v>
      </c>
      <c r="AD1429" s="179">
        <v>17</v>
      </c>
      <c r="AE1429" s="179">
        <v>335</v>
      </c>
      <c r="AF1429" s="179">
        <v>1990</v>
      </c>
      <c r="AG1429" s="179">
        <v>655704</v>
      </c>
      <c r="AH1429" s="179">
        <v>7</v>
      </c>
      <c r="AI1429" s="179">
        <v>393</v>
      </c>
      <c r="AJ1429" s="179">
        <v>1980</v>
      </c>
      <c r="AK1429" s="179">
        <v>778989</v>
      </c>
      <c r="AL1429" s="179"/>
      <c r="AM1429" s="179"/>
      <c r="AN1429" s="179"/>
      <c r="AO1429" s="179"/>
    </row>
    <row r="1430" spans="1:41" x14ac:dyDescent="0.2">
      <c r="A1430" s="83">
        <v>38702</v>
      </c>
      <c r="B1430" s="151">
        <v>29</v>
      </c>
      <c r="C1430" s="151">
        <v>118</v>
      </c>
      <c r="D1430" s="151">
        <v>1875</v>
      </c>
      <c r="E1430" s="151">
        <v>219372</v>
      </c>
      <c r="F1430" s="151"/>
      <c r="G1430" s="151"/>
      <c r="H1430" s="151"/>
      <c r="I1430" s="151"/>
      <c r="J1430" s="151">
        <v>12</v>
      </c>
      <c r="K1430" s="151">
        <v>168</v>
      </c>
      <c r="L1430" s="151">
        <v>1875</v>
      </c>
      <c r="M1430" s="151">
        <v>311133</v>
      </c>
      <c r="N1430" s="151">
        <v>5</v>
      </c>
      <c r="O1430" s="151">
        <v>218</v>
      </c>
      <c r="P1430" s="151">
        <v>1850</v>
      </c>
      <c r="Q1430" s="151">
        <v>403300</v>
      </c>
      <c r="R1430" s="151">
        <v>10</v>
      </c>
      <c r="S1430" s="151">
        <v>224</v>
      </c>
      <c r="T1430" s="151">
        <v>1835</v>
      </c>
      <c r="U1430" s="151">
        <v>419560</v>
      </c>
      <c r="V1430" s="151">
        <v>29</v>
      </c>
      <c r="W1430" s="151">
        <v>271</v>
      </c>
      <c r="X1430" s="151">
        <v>1900</v>
      </c>
      <c r="Y1430" s="151">
        <v>512734</v>
      </c>
      <c r="Z1430" s="151"/>
      <c r="AA1430" s="151"/>
      <c r="AB1430" s="151"/>
      <c r="AC1430" s="151"/>
      <c r="AD1430" s="151">
        <v>9</v>
      </c>
      <c r="AE1430" s="151">
        <v>352</v>
      </c>
      <c r="AF1430" s="151">
        <v>1833</v>
      </c>
      <c r="AG1430" s="151">
        <v>644893</v>
      </c>
      <c r="AH1430" s="151">
        <v>4</v>
      </c>
      <c r="AI1430" s="151">
        <v>366</v>
      </c>
      <c r="AJ1430" s="151">
        <v>2020</v>
      </c>
      <c r="AK1430" s="151">
        <v>738310</v>
      </c>
      <c r="AL1430" s="151"/>
      <c r="AM1430" s="151"/>
      <c r="AN1430" s="151"/>
      <c r="AO1430" s="151"/>
    </row>
    <row r="1431" spans="1:41" x14ac:dyDescent="0.2">
      <c r="A1431" s="176">
        <v>38705</v>
      </c>
      <c r="B1431" s="154"/>
      <c r="C1431" s="154"/>
      <c r="D1431" s="154"/>
      <c r="E1431" s="154"/>
      <c r="F1431" s="154"/>
      <c r="G1431" s="154"/>
      <c r="H1431" s="154"/>
      <c r="I1431" s="154"/>
      <c r="J1431" s="154">
        <v>5</v>
      </c>
      <c r="K1431" s="154">
        <v>166</v>
      </c>
      <c r="L1431" s="154">
        <v>1940</v>
      </c>
      <c r="M1431" s="154">
        <v>321687</v>
      </c>
      <c r="N1431" s="154">
        <v>33</v>
      </c>
      <c r="O1431" s="154">
        <v>181</v>
      </c>
      <c r="P1431" s="154">
        <v>2060</v>
      </c>
      <c r="Q1431" s="154">
        <v>369564</v>
      </c>
      <c r="R1431" s="154"/>
      <c r="S1431" s="154"/>
      <c r="T1431" s="154"/>
      <c r="U1431" s="154"/>
      <c r="V1431" s="154"/>
      <c r="W1431" s="154"/>
      <c r="X1431" s="154"/>
      <c r="Y1431" s="154"/>
      <c r="Z1431" s="154">
        <v>8</v>
      </c>
      <c r="AA1431" s="154">
        <v>283</v>
      </c>
      <c r="AB1431" s="154">
        <v>1880</v>
      </c>
      <c r="AC1431" s="154">
        <v>531708</v>
      </c>
      <c r="AD1431" s="154"/>
      <c r="AE1431" s="154"/>
      <c r="AF1431" s="154"/>
      <c r="AG1431" s="154"/>
      <c r="AH1431" s="154">
        <v>3</v>
      </c>
      <c r="AI1431" s="154">
        <v>390</v>
      </c>
      <c r="AJ1431" s="154">
        <v>1860</v>
      </c>
      <c r="AK1431" s="154">
        <v>726197</v>
      </c>
      <c r="AL1431" s="154"/>
      <c r="AM1431" s="154"/>
      <c r="AN1431" s="154"/>
      <c r="AO1431" s="154"/>
    </row>
    <row r="1432" spans="1:41" x14ac:dyDescent="0.2">
      <c r="A1432" s="83">
        <v>38706</v>
      </c>
      <c r="B1432" s="151"/>
      <c r="C1432" s="151"/>
      <c r="D1432" s="151"/>
      <c r="E1432" s="151"/>
      <c r="F1432" s="151">
        <v>45</v>
      </c>
      <c r="G1432" s="151">
        <v>149</v>
      </c>
      <c r="H1432" s="151">
        <v>1930</v>
      </c>
      <c r="I1432" s="151">
        <v>284676</v>
      </c>
      <c r="J1432" s="151">
        <v>29</v>
      </c>
      <c r="K1432" s="151">
        <v>162</v>
      </c>
      <c r="L1432" s="151">
        <v>1925</v>
      </c>
      <c r="M1432" s="151">
        <v>310800</v>
      </c>
      <c r="N1432" s="151">
        <v>44</v>
      </c>
      <c r="O1432" s="151">
        <v>199</v>
      </c>
      <c r="P1432" s="151">
        <v>2092</v>
      </c>
      <c r="Q1432" s="151">
        <v>437586</v>
      </c>
      <c r="R1432" s="151">
        <v>10</v>
      </c>
      <c r="S1432" s="151">
        <v>249</v>
      </c>
      <c r="T1432" s="151">
        <v>1920</v>
      </c>
      <c r="U1432" s="151">
        <v>477312</v>
      </c>
      <c r="V1432" s="151">
        <v>18</v>
      </c>
      <c r="W1432" s="151">
        <v>255</v>
      </c>
      <c r="X1432" s="151">
        <v>1980</v>
      </c>
      <c r="Y1432" s="151">
        <v>505120</v>
      </c>
      <c r="Z1432" s="151">
        <v>18</v>
      </c>
      <c r="AA1432" s="151">
        <v>292</v>
      </c>
      <c r="AB1432" s="151">
        <v>1960</v>
      </c>
      <c r="AC1432" s="151">
        <v>573191</v>
      </c>
      <c r="AD1432" s="151">
        <v>18</v>
      </c>
      <c r="AE1432" s="151">
        <v>332</v>
      </c>
      <c r="AF1432" s="151">
        <v>2380</v>
      </c>
      <c r="AG1432" s="151">
        <v>789102</v>
      </c>
      <c r="AH1432" s="151">
        <v>3</v>
      </c>
      <c r="AI1432" s="151">
        <v>377</v>
      </c>
      <c r="AJ1432" s="151">
        <v>2060</v>
      </c>
      <c r="AK1432" s="151">
        <v>777307</v>
      </c>
      <c r="AL1432" s="151"/>
      <c r="AM1432" s="151"/>
      <c r="AN1432" s="151"/>
      <c r="AO1432" s="151"/>
    </row>
    <row r="1433" spans="1:41" x14ac:dyDescent="0.2">
      <c r="A1433" s="161">
        <v>38708</v>
      </c>
      <c r="B1433" s="154">
        <v>14</v>
      </c>
      <c r="C1433" s="154">
        <v>119</v>
      </c>
      <c r="D1433" s="154">
        <v>1900</v>
      </c>
      <c r="E1433" s="154">
        <v>235600</v>
      </c>
      <c r="F1433" s="154">
        <v>4</v>
      </c>
      <c r="G1433" s="154">
        <v>138</v>
      </c>
      <c r="H1433" s="154">
        <v>1750</v>
      </c>
      <c r="I1433" s="154">
        <v>244940</v>
      </c>
      <c r="J1433" s="154">
        <v>17</v>
      </c>
      <c r="K1433" s="154">
        <v>158</v>
      </c>
      <c r="L1433" s="154">
        <v>1960</v>
      </c>
      <c r="M1433" s="154">
        <v>288650</v>
      </c>
      <c r="N1433" s="154">
        <v>18</v>
      </c>
      <c r="O1433" s="154">
        <v>204</v>
      </c>
      <c r="P1433" s="154">
        <v>1840</v>
      </c>
      <c r="Q1433" s="154">
        <v>389349</v>
      </c>
      <c r="R1433" s="154">
        <v>14</v>
      </c>
      <c r="S1433" s="154">
        <v>229</v>
      </c>
      <c r="T1433" s="154">
        <v>1880</v>
      </c>
      <c r="U1433" s="154">
        <v>463235</v>
      </c>
      <c r="V1433" s="154">
        <v>8</v>
      </c>
      <c r="W1433" s="154">
        <v>226</v>
      </c>
      <c r="X1433" s="154">
        <v>1920</v>
      </c>
      <c r="Y1433" s="154">
        <v>489786</v>
      </c>
      <c r="Z1433" s="154">
        <v>25</v>
      </c>
      <c r="AA1433" s="154">
        <v>311</v>
      </c>
      <c r="AB1433" s="154">
        <v>1953</v>
      </c>
      <c r="AC1433" s="154">
        <v>556480</v>
      </c>
      <c r="AD1433" s="154">
        <v>21</v>
      </c>
      <c r="AE1433" s="154">
        <v>340</v>
      </c>
      <c r="AF1433" s="154">
        <v>1860</v>
      </c>
      <c r="AG1433" s="154">
        <v>625760</v>
      </c>
      <c r="AH1433" s="154">
        <v>3</v>
      </c>
      <c r="AI1433" s="154">
        <v>360</v>
      </c>
      <c r="AJ1433" s="154">
        <v>1960</v>
      </c>
      <c r="AK1433" s="154">
        <v>792217</v>
      </c>
      <c r="AL1433" s="154"/>
      <c r="AM1433" s="154"/>
      <c r="AN1433" s="154"/>
      <c r="AO1433" s="154"/>
    </row>
    <row r="1434" spans="1:41" x14ac:dyDescent="0.2">
      <c r="A1434" s="161">
        <v>38709</v>
      </c>
      <c r="B1434" s="151"/>
      <c r="C1434" s="151"/>
      <c r="D1434" s="151"/>
      <c r="E1434" s="151"/>
      <c r="F1434" s="151"/>
      <c r="G1434" s="151"/>
      <c r="H1434" s="151"/>
      <c r="I1434" s="151"/>
      <c r="J1434" s="151"/>
      <c r="K1434" s="151"/>
      <c r="L1434" s="151"/>
      <c r="M1434" s="151"/>
      <c r="N1434" s="151"/>
      <c r="O1434" s="151"/>
      <c r="P1434" s="151"/>
      <c r="Q1434" s="151"/>
      <c r="R1434" s="151"/>
      <c r="S1434" s="151"/>
      <c r="T1434" s="151"/>
      <c r="U1434" s="151"/>
      <c r="V1434" s="151"/>
      <c r="W1434" s="151"/>
      <c r="X1434" s="151"/>
      <c r="Y1434" s="151"/>
      <c r="Z1434" s="151"/>
      <c r="AA1434" s="151"/>
      <c r="AB1434" s="151"/>
      <c r="AC1434" s="151"/>
      <c r="AD1434" s="151"/>
      <c r="AE1434" s="151"/>
      <c r="AF1434" s="151"/>
      <c r="AG1434" s="151"/>
      <c r="AH1434" s="151"/>
      <c r="AI1434" s="151"/>
      <c r="AJ1434" s="151"/>
      <c r="AK1434" s="151"/>
      <c r="AL1434" s="151"/>
      <c r="AM1434" s="151"/>
      <c r="AN1434" s="151"/>
      <c r="AO1434" s="151"/>
    </row>
    <row r="1435" spans="1:41" x14ac:dyDescent="0.2">
      <c r="A1435" s="161">
        <v>38713</v>
      </c>
      <c r="B1435" s="151"/>
      <c r="C1435" s="151"/>
      <c r="D1435" s="151"/>
      <c r="E1435" s="151"/>
      <c r="F1435" s="151"/>
      <c r="G1435" s="151"/>
      <c r="H1435" s="151"/>
      <c r="I1435" s="151"/>
      <c r="J1435" s="151"/>
      <c r="K1435" s="151"/>
      <c r="L1435" s="151"/>
      <c r="M1435" s="151"/>
      <c r="N1435" s="151"/>
      <c r="O1435" s="151"/>
      <c r="P1435" s="151"/>
      <c r="Q1435" s="151"/>
      <c r="R1435" s="151"/>
      <c r="S1435" s="151"/>
      <c r="T1435" s="151"/>
      <c r="U1435" s="151"/>
      <c r="V1435" s="151"/>
      <c r="W1435" s="151"/>
      <c r="X1435" s="151"/>
      <c r="Y1435" s="151"/>
      <c r="Z1435" s="151"/>
      <c r="AA1435" s="151"/>
      <c r="AB1435" s="151"/>
      <c r="AC1435" s="151"/>
      <c r="AD1435" s="151"/>
      <c r="AE1435" s="151"/>
      <c r="AF1435" s="151"/>
      <c r="AG1435" s="151"/>
      <c r="AH1435" s="151"/>
      <c r="AI1435" s="151"/>
      <c r="AJ1435" s="151"/>
      <c r="AK1435" s="151"/>
      <c r="AL1435" s="151"/>
      <c r="AM1435" s="151"/>
      <c r="AN1435" s="151"/>
      <c r="AO1435" s="151"/>
    </row>
    <row r="1436" spans="1:41" x14ac:dyDescent="0.2">
      <c r="A1436" s="161">
        <v>38715</v>
      </c>
      <c r="B1436" s="154"/>
      <c r="C1436" s="154"/>
      <c r="D1436" s="154"/>
      <c r="E1436" s="154"/>
      <c r="F1436" s="154"/>
      <c r="G1436" s="154"/>
      <c r="H1436" s="154"/>
      <c r="I1436" s="154"/>
      <c r="J1436" s="154"/>
      <c r="K1436" s="154"/>
      <c r="L1436" s="154"/>
      <c r="M1436" s="154"/>
      <c r="N1436" s="154"/>
      <c r="O1436" s="154"/>
      <c r="P1436" s="154"/>
      <c r="Q1436" s="154"/>
      <c r="R1436" s="154"/>
      <c r="S1436" s="154"/>
      <c r="T1436" s="154"/>
      <c r="U1436" s="154"/>
      <c r="V1436" s="154"/>
      <c r="W1436" s="154"/>
      <c r="X1436" s="154"/>
      <c r="Y1436" s="154"/>
      <c r="Z1436" s="154"/>
      <c r="AA1436" s="154"/>
      <c r="AB1436" s="154"/>
      <c r="AC1436" s="154"/>
      <c r="AD1436" s="154"/>
      <c r="AE1436" s="154"/>
      <c r="AF1436" s="154"/>
      <c r="AG1436" s="154"/>
      <c r="AH1436" s="154"/>
      <c r="AI1436" s="154"/>
      <c r="AJ1436" s="154"/>
      <c r="AK1436" s="154"/>
      <c r="AL1436" s="154"/>
      <c r="AM1436" s="154"/>
      <c r="AN1436" s="154"/>
      <c r="AO1436" s="154"/>
    </row>
    <row r="1437" spans="1:41" x14ac:dyDescent="0.2">
      <c r="A1437" s="161">
        <v>38716</v>
      </c>
      <c r="B1437" s="154"/>
      <c r="C1437" s="154"/>
      <c r="D1437" s="154"/>
      <c r="E1437" s="154"/>
      <c r="F1437" s="154"/>
      <c r="G1437" s="154"/>
      <c r="H1437" s="154"/>
      <c r="I1437" s="154"/>
      <c r="J1437" s="154"/>
      <c r="K1437" s="154"/>
      <c r="L1437" s="154"/>
      <c r="M1437" s="154"/>
      <c r="N1437" s="154"/>
      <c r="O1437" s="154"/>
      <c r="P1437" s="154"/>
      <c r="Q1437" s="154"/>
      <c r="R1437" s="154"/>
      <c r="S1437" s="154"/>
      <c r="T1437" s="154"/>
      <c r="U1437" s="154"/>
      <c r="V1437" s="154"/>
      <c r="W1437" s="154"/>
      <c r="X1437" s="154"/>
      <c r="Y1437" s="154"/>
      <c r="Z1437" s="154"/>
      <c r="AA1437" s="154"/>
      <c r="AB1437" s="154"/>
      <c r="AC1437" s="154"/>
      <c r="AD1437" s="154"/>
      <c r="AE1437" s="154"/>
      <c r="AF1437" s="154"/>
      <c r="AG1437" s="154"/>
      <c r="AH1437" s="154"/>
      <c r="AI1437" s="154"/>
      <c r="AJ1437" s="154"/>
      <c r="AK1437" s="154"/>
      <c r="AL1437" s="154"/>
      <c r="AM1437" s="154"/>
      <c r="AN1437" s="154"/>
      <c r="AO1437" s="154"/>
    </row>
    <row r="1438" spans="1:41" x14ac:dyDescent="0.2">
      <c r="A1438" s="161"/>
      <c r="B1438" s="154"/>
      <c r="C1438" s="154"/>
      <c r="D1438" s="154"/>
      <c r="E1438" s="154"/>
      <c r="F1438" s="154"/>
      <c r="G1438" s="154"/>
      <c r="H1438" s="154"/>
      <c r="I1438" s="154"/>
      <c r="J1438" s="154"/>
      <c r="K1438" s="154"/>
      <c r="L1438" s="154"/>
      <c r="M1438" s="154"/>
      <c r="N1438" s="154"/>
      <c r="O1438" s="154"/>
      <c r="P1438" s="154"/>
      <c r="Q1438" s="154"/>
      <c r="R1438" s="154"/>
      <c r="S1438" s="154"/>
      <c r="T1438" s="154"/>
      <c r="U1438" s="154"/>
      <c r="V1438" s="154"/>
      <c r="W1438" s="154"/>
      <c r="X1438" s="154"/>
      <c r="Y1438" s="154"/>
      <c r="Z1438" s="154"/>
      <c r="AA1438" s="154"/>
      <c r="AB1438" s="154"/>
      <c r="AC1438" s="154"/>
      <c r="AD1438" s="154"/>
      <c r="AE1438" s="154"/>
      <c r="AF1438" s="154"/>
      <c r="AG1438" s="154"/>
      <c r="AH1438" s="154"/>
      <c r="AI1438" s="154"/>
      <c r="AJ1438" s="154"/>
      <c r="AK1438" s="154"/>
      <c r="AL1438" s="154"/>
      <c r="AM1438" s="154"/>
      <c r="AN1438" s="154"/>
      <c r="AO1438" s="154"/>
    </row>
    <row r="1439" spans="1:41" x14ac:dyDescent="0.2">
      <c r="A1439" s="161">
        <v>38720</v>
      </c>
      <c r="B1439" s="154"/>
      <c r="C1439" s="154"/>
      <c r="D1439" s="154"/>
      <c r="E1439" s="154"/>
      <c r="F1439" s="154"/>
      <c r="G1439" s="154"/>
      <c r="H1439" s="154"/>
      <c r="I1439" s="154"/>
      <c r="J1439" s="154"/>
      <c r="K1439" s="154"/>
      <c r="L1439" s="154"/>
      <c r="M1439" s="154"/>
      <c r="N1439" s="154"/>
      <c r="O1439" s="154"/>
      <c r="P1439" s="154"/>
      <c r="Q1439" s="154"/>
      <c r="R1439" s="154"/>
      <c r="S1439" s="154"/>
      <c r="T1439" s="154"/>
      <c r="U1439" s="154"/>
      <c r="V1439" s="154"/>
      <c r="W1439" s="154"/>
      <c r="X1439" s="154"/>
      <c r="Y1439" s="154"/>
      <c r="Z1439" s="154"/>
      <c r="AA1439" s="154"/>
      <c r="AB1439" s="154"/>
      <c r="AC1439" s="154"/>
      <c r="AD1439" s="154"/>
      <c r="AE1439" s="154"/>
      <c r="AF1439" s="154"/>
      <c r="AG1439" s="154"/>
      <c r="AH1439" s="154"/>
      <c r="AI1439" s="154"/>
      <c r="AJ1439" s="154"/>
      <c r="AK1439" s="154"/>
      <c r="AL1439" s="154"/>
      <c r="AM1439" s="154"/>
      <c r="AN1439" s="154"/>
      <c r="AO1439" s="154"/>
    </row>
    <row r="1440" spans="1:41" x14ac:dyDescent="0.2">
      <c r="A1440" s="156">
        <v>38722</v>
      </c>
      <c r="B1440" s="154"/>
      <c r="C1440" s="154"/>
      <c r="D1440" s="154"/>
      <c r="E1440" s="154"/>
      <c r="F1440" s="154"/>
      <c r="G1440" s="154"/>
      <c r="H1440" s="154"/>
      <c r="I1440" s="154"/>
      <c r="J1440" s="154">
        <v>30</v>
      </c>
      <c r="K1440" s="154">
        <v>164</v>
      </c>
      <c r="L1440" s="154">
        <v>1980</v>
      </c>
      <c r="M1440" s="154">
        <v>325669</v>
      </c>
      <c r="N1440" s="154">
        <v>9</v>
      </c>
      <c r="O1440" s="154">
        <v>190</v>
      </c>
      <c r="P1440" s="154">
        <v>2003</v>
      </c>
      <c r="Q1440" s="154">
        <v>375053</v>
      </c>
      <c r="R1440" s="154">
        <v>39</v>
      </c>
      <c r="S1440" s="154">
        <v>231</v>
      </c>
      <c r="T1440" s="154">
        <v>1990</v>
      </c>
      <c r="U1440" s="154">
        <v>465435</v>
      </c>
      <c r="V1440" s="154"/>
      <c r="W1440" s="154"/>
      <c r="X1440" s="154"/>
      <c r="Y1440" s="154"/>
      <c r="Z1440" s="154">
        <v>15</v>
      </c>
      <c r="AA1440" s="154">
        <v>313</v>
      </c>
      <c r="AB1440" s="154">
        <v>2060</v>
      </c>
      <c r="AC1440" s="154">
        <v>644917</v>
      </c>
      <c r="AD1440" s="154"/>
      <c r="AE1440" s="154"/>
      <c r="AF1440" s="154"/>
      <c r="AG1440" s="154"/>
      <c r="AH1440" s="154"/>
      <c r="AI1440" s="154"/>
      <c r="AJ1440" s="154"/>
      <c r="AK1440" s="154"/>
      <c r="AL1440" s="154"/>
      <c r="AM1440" s="154"/>
      <c r="AN1440" s="154"/>
      <c r="AO1440" s="154"/>
    </row>
    <row r="1441" spans="1:41" x14ac:dyDescent="0.2">
      <c r="A1441" s="83">
        <v>38723</v>
      </c>
      <c r="B1441" s="151"/>
      <c r="C1441" s="151"/>
      <c r="D1441" s="151"/>
      <c r="E1441" s="151"/>
      <c r="F1441" s="151"/>
      <c r="G1441" s="151"/>
      <c r="H1441" s="151"/>
      <c r="I1441" s="151"/>
      <c r="J1441" s="151">
        <v>13</v>
      </c>
      <c r="K1441" s="151">
        <v>159</v>
      </c>
      <c r="L1441" s="151">
        <v>2000</v>
      </c>
      <c r="M1441" s="151">
        <v>318769</v>
      </c>
      <c r="N1441" s="151"/>
      <c r="O1441" s="151"/>
      <c r="P1441" s="151"/>
      <c r="Q1441" s="151"/>
      <c r="R1441" s="151"/>
      <c r="S1441" s="151"/>
      <c r="T1441" s="151"/>
      <c r="U1441" s="151"/>
      <c r="V1441" s="151"/>
      <c r="W1441" s="151"/>
      <c r="X1441" s="151"/>
      <c r="Y1441" s="151"/>
      <c r="Z1441" s="151">
        <v>20</v>
      </c>
      <c r="AA1441" s="151">
        <v>297</v>
      </c>
      <c r="AB1441" s="151">
        <v>2190</v>
      </c>
      <c r="AC1441" s="151">
        <v>634266</v>
      </c>
      <c r="AD1441" s="151"/>
      <c r="AE1441" s="151"/>
      <c r="AF1441" s="151"/>
      <c r="AG1441" s="151"/>
      <c r="AH1441" s="151"/>
      <c r="AI1441" s="151"/>
      <c r="AJ1441" s="151"/>
      <c r="AK1441" s="151"/>
      <c r="AL1441" s="151"/>
      <c r="AM1441" s="151"/>
      <c r="AN1441" s="151"/>
      <c r="AO1441" s="151"/>
    </row>
    <row r="1442" spans="1:41" x14ac:dyDescent="0.2">
      <c r="A1442" s="83">
        <v>38727</v>
      </c>
      <c r="B1442" s="151">
        <v>36</v>
      </c>
      <c r="C1442" s="151">
        <v>127</v>
      </c>
      <c r="D1442" s="151">
        <v>1832</v>
      </c>
      <c r="E1442" s="151">
        <v>235574</v>
      </c>
      <c r="F1442" s="151">
        <v>16</v>
      </c>
      <c r="G1442" s="151">
        <v>138</v>
      </c>
      <c r="H1442" s="151">
        <v>2200</v>
      </c>
      <c r="I1442" s="151">
        <v>304100</v>
      </c>
      <c r="J1442" s="151">
        <v>10</v>
      </c>
      <c r="K1442" s="151">
        <v>167</v>
      </c>
      <c r="L1442" s="151">
        <v>1900</v>
      </c>
      <c r="M1442" s="151">
        <v>317300</v>
      </c>
      <c r="N1442" s="151">
        <v>10</v>
      </c>
      <c r="O1442" s="151">
        <v>194</v>
      </c>
      <c r="P1442" s="151">
        <v>2030</v>
      </c>
      <c r="Q1442" s="151">
        <v>400284</v>
      </c>
      <c r="R1442" s="151">
        <v>9</v>
      </c>
      <c r="S1442" s="151">
        <v>242</v>
      </c>
      <c r="T1442" s="151">
        <v>1900</v>
      </c>
      <c r="U1442" s="151">
        <v>459800</v>
      </c>
      <c r="V1442" s="151">
        <v>5</v>
      </c>
      <c r="W1442" s="151">
        <v>161</v>
      </c>
      <c r="X1442" s="151">
        <v>1980</v>
      </c>
      <c r="Y1442" s="151">
        <v>516384</v>
      </c>
      <c r="Z1442" s="151">
        <v>40</v>
      </c>
      <c r="AA1442" s="151">
        <v>289</v>
      </c>
      <c r="AB1442" s="151">
        <v>2060</v>
      </c>
      <c r="AC1442" s="151">
        <v>595469</v>
      </c>
      <c r="AD1442" s="151"/>
      <c r="AE1442" s="151"/>
      <c r="AF1442" s="151"/>
      <c r="AG1442" s="151"/>
      <c r="AH1442" s="151"/>
      <c r="AI1442" s="151"/>
      <c r="AJ1442" s="151"/>
      <c r="AK1442" s="151"/>
      <c r="AL1442" s="151"/>
      <c r="AM1442" s="151"/>
      <c r="AN1442" s="151"/>
      <c r="AO1442" s="151"/>
    </row>
    <row r="1443" spans="1:41" x14ac:dyDescent="0.2">
      <c r="A1443" s="156">
        <v>38729</v>
      </c>
      <c r="B1443" s="154">
        <v>2</v>
      </c>
      <c r="C1443" s="154">
        <v>318</v>
      </c>
      <c r="D1443" s="154">
        <v>1960</v>
      </c>
      <c r="E1443" s="154">
        <v>623280</v>
      </c>
      <c r="F1443" s="154">
        <v>7</v>
      </c>
      <c r="G1443" s="154">
        <v>400</v>
      </c>
      <c r="H1443" s="154">
        <v>2040</v>
      </c>
      <c r="I1443" s="154">
        <v>815417</v>
      </c>
      <c r="J1443" s="154">
        <v>47</v>
      </c>
      <c r="K1443" s="154">
        <v>155</v>
      </c>
      <c r="L1443" s="154">
        <v>2033</v>
      </c>
      <c r="M1443" s="154">
        <v>316579</v>
      </c>
      <c r="N1443" s="154">
        <v>39</v>
      </c>
      <c r="O1443" s="154">
        <v>198</v>
      </c>
      <c r="P1443" s="154">
        <v>2060</v>
      </c>
      <c r="Q1443" s="154">
        <v>442272</v>
      </c>
      <c r="R1443" s="154"/>
      <c r="S1443" s="154"/>
      <c r="T1443" s="154"/>
      <c r="U1443" s="154"/>
      <c r="V1443" s="154"/>
      <c r="W1443" s="154"/>
      <c r="X1443" s="154"/>
      <c r="Y1443" s="154"/>
      <c r="Z1443" s="154"/>
      <c r="AA1443" s="154"/>
      <c r="AB1443" s="154"/>
      <c r="AC1443" s="154"/>
      <c r="AD1443" s="154">
        <v>8</v>
      </c>
      <c r="AE1443" s="154">
        <v>334</v>
      </c>
      <c r="AF1443" s="154">
        <v>1980</v>
      </c>
      <c r="AG1443" s="154">
        <v>660825</v>
      </c>
      <c r="AH1443" s="154">
        <v>6</v>
      </c>
      <c r="AI1443" s="154">
        <v>372</v>
      </c>
      <c r="AJ1443" s="154">
        <v>2040</v>
      </c>
      <c r="AK1443" s="154">
        <v>759560</v>
      </c>
      <c r="AL1443" s="154"/>
      <c r="AM1443" s="154"/>
      <c r="AN1443" s="154"/>
      <c r="AO1443" s="154"/>
    </row>
    <row r="1444" spans="1:41" x14ac:dyDescent="0.2">
      <c r="A1444" s="83">
        <v>38730</v>
      </c>
      <c r="B1444" s="151">
        <v>36</v>
      </c>
      <c r="C1444" s="151">
        <v>118</v>
      </c>
      <c r="D1444" s="151">
        <v>1942</v>
      </c>
      <c r="E1444" s="151">
        <v>331465</v>
      </c>
      <c r="F1444" s="151"/>
      <c r="G1444" s="151"/>
      <c r="H1444" s="151"/>
      <c r="I1444" s="151"/>
      <c r="J1444" s="151">
        <v>11</v>
      </c>
      <c r="K1444" s="151">
        <v>169</v>
      </c>
      <c r="L1444" s="151">
        <v>2000</v>
      </c>
      <c r="M1444" s="151">
        <v>331645</v>
      </c>
      <c r="N1444" s="151">
        <v>45</v>
      </c>
      <c r="O1444" s="151">
        <v>186</v>
      </c>
      <c r="P1444" s="151">
        <v>2150</v>
      </c>
      <c r="Q1444" s="151">
        <v>396893</v>
      </c>
      <c r="R1444" s="151">
        <v>9</v>
      </c>
      <c r="S1444" s="151">
        <v>227</v>
      </c>
      <c r="T1444" s="151">
        <v>1990</v>
      </c>
      <c r="U1444" s="151">
        <v>451289</v>
      </c>
      <c r="V1444" s="151">
        <v>22</v>
      </c>
      <c r="W1444" s="151">
        <v>267</v>
      </c>
      <c r="X1444" s="151">
        <v>1990</v>
      </c>
      <c r="Y1444" s="151">
        <v>531496</v>
      </c>
      <c r="Z1444" s="151">
        <v>4</v>
      </c>
      <c r="AA1444" s="151">
        <v>294</v>
      </c>
      <c r="AB1444" s="151">
        <v>2100</v>
      </c>
      <c r="AC1444" s="151">
        <v>617400</v>
      </c>
      <c r="AD1444" s="151">
        <v>4</v>
      </c>
      <c r="AE1444" s="151">
        <v>336</v>
      </c>
      <c r="AF1444" s="151">
        <v>2160</v>
      </c>
      <c r="AG1444" s="151">
        <v>756540</v>
      </c>
      <c r="AH1444" s="151"/>
      <c r="AI1444" s="151"/>
      <c r="AJ1444" s="151"/>
      <c r="AK1444" s="151"/>
      <c r="AL1444" s="151"/>
      <c r="AM1444" s="151"/>
      <c r="AN1444" s="151"/>
      <c r="AO1444" s="151"/>
    </row>
    <row r="1445" spans="1:41" x14ac:dyDescent="0.2">
      <c r="A1445" s="83">
        <v>38734</v>
      </c>
      <c r="B1445" s="151"/>
      <c r="C1445" s="151"/>
      <c r="D1445" s="151"/>
      <c r="E1445" s="151"/>
      <c r="F1445" s="151"/>
      <c r="G1445" s="151"/>
      <c r="H1445" s="151"/>
      <c r="I1445" s="151"/>
      <c r="J1445" s="151">
        <v>35</v>
      </c>
      <c r="K1445" s="151">
        <v>167</v>
      </c>
      <c r="L1445" s="151">
        <v>2017</v>
      </c>
      <c r="M1445" s="151">
        <v>340411</v>
      </c>
      <c r="N1445" s="151">
        <v>54</v>
      </c>
      <c r="O1445" s="151">
        <v>199</v>
      </c>
      <c r="P1445" s="151">
        <v>2100</v>
      </c>
      <c r="Q1445" s="151">
        <v>427789</v>
      </c>
      <c r="R1445" s="151">
        <v>36</v>
      </c>
      <c r="S1445" s="151">
        <v>231</v>
      </c>
      <c r="T1445" s="151">
        <v>2020</v>
      </c>
      <c r="U1445" s="151">
        <v>467429</v>
      </c>
      <c r="V1445" s="151">
        <v>64</v>
      </c>
      <c r="W1445" s="151">
        <v>259</v>
      </c>
      <c r="X1445" s="151">
        <v>2020</v>
      </c>
      <c r="Y1445" s="151">
        <v>530507</v>
      </c>
      <c r="Z1445" s="151">
        <v>32</v>
      </c>
      <c r="AA1445" s="151">
        <v>297</v>
      </c>
      <c r="AB1445" s="151">
        <v>1995</v>
      </c>
      <c r="AC1445" s="151">
        <v>593662</v>
      </c>
      <c r="AD1445" s="151">
        <v>26</v>
      </c>
      <c r="AE1445" s="151">
        <v>334</v>
      </c>
      <c r="AF1445" s="151">
        <v>2030</v>
      </c>
      <c r="AG1445" s="151">
        <v>678076</v>
      </c>
      <c r="AH1445" s="151"/>
      <c r="AI1445" s="151"/>
      <c r="AJ1445" s="151"/>
      <c r="AK1445" s="151"/>
      <c r="AL1445" s="151"/>
      <c r="AM1445" s="151"/>
      <c r="AN1445" s="151"/>
      <c r="AO1445" s="151"/>
    </row>
    <row r="1446" spans="1:41" x14ac:dyDescent="0.2">
      <c r="A1446" s="156">
        <v>38736</v>
      </c>
      <c r="B1446" s="154">
        <v>3</v>
      </c>
      <c r="C1446" s="154">
        <v>129</v>
      </c>
      <c r="D1446" s="154">
        <v>1900</v>
      </c>
      <c r="E1446" s="154">
        <v>244467</v>
      </c>
      <c r="F1446" s="154">
        <v>6</v>
      </c>
      <c r="G1446" s="154">
        <v>144</v>
      </c>
      <c r="H1446" s="154">
        <v>2250</v>
      </c>
      <c r="I1446" s="154">
        <v>324000</v>
      </c>
      <c r="J1446" s="154">
        <v>22</v>
      </c>
      <c r="K1446" s="154">
        <v>164</v>
      </c>
      <c r="L1446" s="154">
        <v>2125</v>
      </c>
      <c r="M1446" s="154">
        <v>362700</v>
      </c>
      <c r="N1446" s="154">
        <v>39</v>
      </c>
      <c r="O1446" s="154">
        <v>195</v>
      </c>
      <c r="P1446" s="154">
        <v>2040</v>
      </c>
      <c r="Q1446" s="154">
        <v>397864</v>
      </c>
      <c r="R1446" s="154">
        <v>25</v>
      </c>
      <c r="S1446" s="154">
        <v>242</v>
      </c>
      <c r="T1446" s="154">
        <v>2140</v>
      </c>
      <c r="U1446" s="154">
        <v>492429</v>
      </c>
      <c r="V1446" s="154">
        <v>50</v>
      </c>
      <c r="W1446" s="154">
        <v>266</v>
      </c>
      <c r="X1446" s="154">
        <v>2100</v>
      </c>
      <c r="Y1446" s="154">
        <v>544895</v>
      </c>
      <c r="Z1446" s="154">
        <v>20</v>
      </c>
      <c r="AA1446" s="154">
        <v>309</v>
      </c>
      <c r="AB1446" s="154">
        <v>2000</v>
      </c>
      <c r="AC1446" s="154">
        <v>617800</v>
      </c>
      <c r="AD1446" s="154">
        <v>17</v>
      </c>
      <c r="AE1446" s="154">
        <v>340</v>
      </c>
      <c r="AF1446" s="154">
        <v>2107</v>
      </c>
      <c r="AG1446" s="154">
        <v>719042</v>
      </c>
      <c r="AH1446" s="154"/>
      <c r="AI1446" s="154"/>
      <c r="AJ1446" s="154"/>
      <c r="AK1446" s="154"/>
      <c r="AL1446" s="154"/>
      <c r="AM1446" s="154"/>
      <c r="AN1446" s="154"/>
      <c r="AO1446" s="154"/>
    </row>
    <row r="1447" spans="1:41" x14ac:dyDescent="0.2">
      <c r="A1447" s="83">
        <v>38737</v>
      </c>
      <c r="B1447" s="151">
        <v>31</v>
      </c>
      <c r="C1447" s="151">
        <v>125</v>
      </c>
      <c r="D1447" s="151">
        <v>1910</v>
      </c>
      <c r="E1447" s="151">
        <v>243210</v>
      </c>
      <c r="F1447" s="151">
        <v>4</v>
      </c>
      <c r="G1447" s="151">
        <v>130</v>
      </c>
      <c r="H1447" s="151">
        <v>1800</v>
      </c>
      <c r="I1447" s="151">
        <v>293100</v>
      </c>
      <c r="J1447" s="151">
        <v>50</v>
      </c>
      <c r="K1447" s="151">
        <v>161</v>
      </c>
      <c r="L1447" s="151">
        <v>2080</v>
      </c>
      <c r="M1447" s="151">
        <v>337332</v>
      </c>
      <c r="N1447" s="151">
        <v>26</v>
      </c>
      <c r="O1447" s="151">
        <v>195</v>
      </c>
      <c r="P1447" s="151">
        <v>1975</v>
      </c>
      <c r="Q1447" s="151">
        <v>386235</v>
      </c>
      <c r="R1447" s="151">
        <v>20</v>
      </c>
      <c r="S1447" s="151">
        <v>235</v>
      </c>
      <c r="T1447" s="151">
        <v>1922</v>
      </c>
      <c r="U1447" s="151">
        <v>460159</v>
      </c>
      <c r="V1447" s="151">
        <v>6</v>
      </c>
      <c r="W1447" s="151">
        <v>259</v>
      </c>
      <c r="X1447" s="151">
        <v>1940</v>
      </c>
      <c r="Y1447" s="151">
        <v>503107</v>
      </c>
      <c r="Z1447" s="151">
        <v>24</v>
      </c>
      <c r="AA1447" s="151">
        <v>294</v>
      </c>
      <c r="AB1447" s="151">
        <v>1970</v>
      </c>
      <c r="AC1447" s="151">
        <v>577117</v>
      </c>
      <c r="AD1447" s="151">
        <v>10</v>
      </c>
      <c r="AE1447" s="151">
        <v>350</v>
      </c>
      <c r="AF1447" s="151">
        <v>1933</v>
      </c>
      <c r="AG1447" s="151">
        <v>693904</v>
      </c>
      <c r="AH1447" s="151">
        <v>9</v>
      </c>
      <c r="AI1447" s="151">
        <v>380</v>
      </c>
      <c r="AJ1447" s="151">
        <v>1960</v>
      </c>
      <c r="AK1447" s="151">
        <v>768756</v>
      </c>
      <c r="AL1447" s="151"/>
      <c r="AM1447" s="151"/>
      <c r="AN1447" s="151"/>
      <c r="AO1447" s="151"/>
    </row>
    <row r="1448" spans="1:41" x14ac:dyDescent="0.2">
      <c r="A1448" s="177">
        <v>38740</v>
      </c>
      <c r="B1448" s="154"/>
      <c r="C1448" s="154"/>
      <c r="D1448" s="154"/>
      <c r="E1448" s="154"/>
      <c r="F1448" s="154"/>
      <c r="G1448" s="154"/>
      <c r="H1448" s="154"/>
      <c r="I1448" s="154"/>
      <c r="J1448" s="154"/>
      <c r="K1448" s="154"/>
      <c r="L1448" s="154"/>
      <c r="M1448" s="154"/>
      <c r="N1448" s="154"/>
      <c r="O1448" s="154"/>
      <c r="P1448" s="154"/>
      <c r="Q1448" s="154"/>
      <c r="R1448" s="154"/>
      <c r="S1448" s="154"/>
      <c r="T1448" s="154"/>
      <c r="U1448" s="154"/>
      <c r="V1448" s="154">
        <v>20</v>
      </c>
      <c r="W1448" s="154">
        <v>270</v>
      </c>
      <c r="X1448" s="154">
        <v>2020</v>
      </c>
      <c r="Y1448" s="154">
        <v>544838</v>
      </c>
      <c r="Z1448" s="154"/>
      <c r="AA1448" s="154"/>
      <c r="AB1448" s="154"/>
      <c r="AC1448" s="154"/>
      <c r="AD1448" s="154">
        <v>9</v>
      </c>
      <c r="AE1448" s="154">
        <v>338</v>
      </c>
      <c r="AF1448" s="154">
        <v>2080</v>
      </c>
      <c r="AG1448" s="154">
        <v>702116</v>
      </c>
      <c r="AH1448" s="154">
        <v>2</v>
      </c>
      <c r="AI1448" s="154">
        <v>398</v>
      </c>
      <c r="AJ1448" s="154">
        <v>1900</v>
      </c>
      <c r="AK1448" s="154">
        <v>756200</v>
      </c>
      <c r="AL1448" s="154"/>
      <c r="AM1448" s="154"/>
      <c r="AN1448" s="154"/>
      <c r="AO1448" s="154"/>
    </row>
    <row r="1449" spans="1:41" x14ac:dyDescent="0.2">
      <c r="A1449" s="83">
        <v>38741</v>
      </c>
      <c r="B1449" s="151">
        <v>20</v>
      </c>
      <c r="C1449" s="151">
        <v>123</v>
      </c>
      <c r="D1449" s="151">
        <v>2025</v>
      </c>
      <c r="E1449" s="151">
        <v>252780</v>
      </c>
      <c r="F1449" s="151">
        <v>19</v>
      </c>
      <c r="G1449" s="151">
        <v>135</v>
      </c>
      <c r="H1449" s="151">
        <v>2050</v>
      </c>
      <c r="I1449" s="151">
        <v>276426</v>
      </c>
      <c r="J1449" s="151">
        <v>15</v>
      </c>
      <c r="K1449" s="151">
        <v>168</v>
      </c>
      <c r="L1449" s="151">
        <v>1983</v>
      </c>
      <c r="M1449" s="151">
        <v>329760</v>
      </c>
      <c r="N1449" s="151">
        <v>60</v>
      </c>
      <c r="O1449" s="151">
        <v>197</v>
      </c>
      <c r="P1449" s="151">
        <v>2000</v>
      </c>
      <c r="Q1449" s="151">
        <v>393727</v>
      </c>
      <c r="R1449" s="151"/>
      <c r="S1449" s="151"/>
      <c r="T1449" s="151"/>
      <c r="U1449" s="151"/>
      <c r="V1449" s="151">
        <v>36</v>
      </c>
      <c r="W1449" s="151">
        <v>262</v>
      </c>
      <c r="X1449" s="151">
        <v>1990</v>
      </c>
      <c r="Y1449" s="151">
        <v>523824</v>
      </c>
      <c r="Z1449" s="151">
        <v>5</v>
      </c>
      <c r="AA1449" s="151">
        <v>303</v>
      </c>
      <c r="AB1449" s="151">
        <v>2020</v>
      </c>
      <c r="AC1449" s="151">
        <v>611656</v>
      </c>
      <c r="AD1449" s="151">
        <v>18</v>
      </c>
      <c r="AE1449" s="151">
        <v>339</v>
      </c>
      <c r="AF1449" s="151">
        <v>2000</v>
      </c>
      <c r="AG1449" s="151">
        <v>678982</v>
      </c>
      <c r="AH1449" s="151">
        <v>10</v>
      </c>
      <c r="AI1449" s="151">
        <v>388</v>
      </c>
      <c r="AJ1449" s="151">
        <v>2200</v>
      </c>
      <c r="AK1449" s="151">
        <v>854480</v>
      </c>
      <c r="AL1449" s="151"/>
      <c r="AM1449" s="151"/>
      <c r="AN1449" s="151"/>
      <c r="AO1449" s="151"/>
    </row>
    <row r="1450" spans="1:41" x14ac:dyDescent="0.2">
      <c r="A1450" s="156">
        <v>38743</v>
      </c>
      <c r="B1450" s="154">
        <v>28</v>
      </c>
      <c r="C1450" s="154">
        <v>135</v>
      </c>
      <c r="D1450" s="154">
        <v>1857</v>
      </c>
      <c r="E1450" s="154">
        <v>249370</v>
      </c>
      <c r="F1450" s="154">
        <v>19</v>
      </c>
      <c r="G1450" s="154">
        <v>141</v>
      </c>
      <c r="H1450" s="154">
        <v>1900</v>
      </c>
      <c r="I1450" s="154">
        <v>272547</v>
      </c>
      <c r="J1450" s="154">
        <v>3</v>
      </c>
      <c r="K1450" s="154">
        <v>156</v>
      </c>
      <c r="L1450" s="154">
        <v>1650</v>
      </c>
      <c r="M1450" s="154">
        <v>265600</v>
      </c>
      <c r="N1450" s="154">
        <v>94</v>
      </c>
      <c r="O1450" s="154">
        <v>198</v>
      </c>
      <c r="P1450" s="154">
        <v>1996</v>
      </c>
      <c r="Q1450" s="154">
        <v>399651</v>
      </c>
      <c r="R1450" s="154">
        <v>69</v>
      </c>
      <c r="S1450" s="154">
        <v>230</v>
      </c>
      <c r="T1450" s="154">
        <v>1928</v>
      </c>
      <c r="U1450" s="154">
        <v>448675</v>
      </c>
      <c r="V1450" s="154">
        <v>22</v>
      </c>
      <c r="W1450" s="154">
        <v>259</v>
      </c>
      <c r="X1450" s="154">
        <v>1960</v>
      </c>
      <c r="Y1450" s="154">
        <v>503185</v>
      </c>
      <c r="Z1450" s="154">
        <v>6</v>
      </c>
      <c r="AA1450" s="154">
        <v>318</v>
      </c>
      <c r="AB1450" s="154">
        <v>1900</v>
      </c>
      <c r="AC1450" s="154">
        <v>604833</v>
      </c>
      <c r="AD1450" s="154"/>
      <c r="AE1450" s="154"/>
      <c r="AF1450" s="154"/>
      <c r="AG1450" s="154"/>
      <c r="AH1450" s="154">
        <v>37</v>
      </c>
      <c r="AI1450" s="154">
        <v>390</v>
      </c>
      <c r="AJ1450" s="154">
        <v>1900</v>
      </c>
      <c r="AK1450" s="154">
        <v>739069</v>
      </c>
      <c r="AL1450" s="154"/>
      <c r="AM1450" s="154"/>
      <c r="AN1450" s="154"/>
      <c r="AO1450" s="154"/>
    </row>
    <row r="1451" spans="1:41" x14ac:dyDescent="0.2">
      <c r="A1451" s="83">
        <v>38744</v>
      </c>
      <c r="B1451" s="151">
        <v>2</v>
      </c>
      <c r="C1451" s="151">
        <v>95</v>
      </c>
      <c r="D1451" s="151">
        <v>2100</v>
      </c>
      <c r="E1451" s="151">
        <v>199500</v>
      </c>
      <c r="F1451" s="151"/>
      <c r="G1451" s="151"/>
      <c r="H1451" s="151"/>
      <c r="I1451" s="151"/>
      <c r="J1451" s="151">
        <v>13</v>
      </c>
      <c r="K1451" s="151">
        <v>160</v>
      </c>
      <c r="L1451" s="151">
        <v>2000</v>
      </c>
      <c r="M1451" s="151">
        <v>320923</v>
      </c>
      <c r="N1451" s="151"/>
      <c r="O1451" s="151"/>
      <c r="P1451" s="151"/>
      <c r="Q1451" s="151"/>
      <c r="R1451" s="151">
        <v>19</v>
      </c>
      <c r="S1451" s="151">
        <v>233</v>
      </c>
      <c r="T1451" s="151">
        <v>1950</v>
      </c>
      <c r="U1451" s="151">
        <v>454287</v>
      </c>
      <c r="V1451" s="151">
        <v>10</v>
      </c>
      <c r="W1451" s="151">
        <v>333</v>
      </c>
      <c r="X1451" s="151">
        <v>1980</v>
      </c>
      <c r="Y1451" s="151">
        <v>659736</v>
      </c>
      <c r="Z1451" s="151"/>
      <c r="AA1451" s="151"/>
      <c r="AB1451" s="151"/>
      <c r="AC1451" s="151"/>
      <c r="AD1451" s="151"/>
      <c r="AE1451" s="151"/>
      <c r="AF1451" s="151"/>
      <c r="AG1451" s="151"/>
      <c r="AH1451" s="151">
        <v>6</v>
      </c>
      <c r="AI1451" s="151">
        <v>394</v>
      </c>
      <c r="AJ1451" s="151">
        <v>2020</v>
      </c>
      <c r="AK1451" s="151">
        <v>796533</v>
      </c>
      <c r="AL1451" s="151"/>
      <c r="AM1451" s="151"/>
      <c r="AN1451" s="151"/>
      <c r="AO1451" s="151"/>
    </row>
    <row r="1452" spans="1:41" x14ac:dyDescent="0.2">
      <c r="A1452" s="177">
        <v>38747</v>
      </c>
      <c r="B1452" s="151"/>
      <c r="C1452" s="151"/>
      <c r="D1452" s="151"/>
      <c r="E1452" s="151"/>
      <c r="F1452" s="151"/>
      <c r="G1452" s="151"/>
      <c r="H1452" s="151"/>
      <c r="I1452" s="151"/>
      <c r="J1452" s="151"/>
      <c r="K1452" s="151"/>
      <c r="L1452" s="151"/>
      <c r="M1452" s="151"/>
      <c r="N1452" s="151"/>
      <c r="O1452" s="151"/>
      <c r="P1452" s="151"/>
      <c r="Q1452" s="151"/>
      <c r="R1452" s="151"/>
      <c r="S1452" s="151"/>
      <c r="T1452" s="151"/>
      <c r="U1452" s="151"/>
      <c r="V1452" s="151"/>
      <c r="W1452" s="151"/>
      <c r="X1452" s="151"/>
      <c r="Y1452" s="151"/>
      <c r="Z1452" s="151"/>
      <c r="AA1452" s="151"/>
      <c r="AB1452" s="151"/>
      <c r="AC1452" s="151"/>
      <c r="AD1452" s="151"/>
      <c r="AE1452" s="151"/>
      <c r="AF1452" s="151"/>
      <c r="AG1452" s="151"/>
      <c r="AH1452" s="151"/>
      <c r="AI1452" s="151"/>
      <c r="AJ1452" s="151"/>
      <c r="AK1452" s="151"/>
      <c r="AL1452" s="151"/>
      <c r="AM1452" s="151"/>
      <c r="AN1452" s="151"/>
      <c r="AO1452" s="151"/>
    </row>
    <row r="1453" spans="1:41" x14ac:dyDescent="0.2">
      <c r="A1453" s="83">
        <v>38748</v>
      </c>
      <c r="B1453" s="151">
        <v>21</v>
      </c>
      <c r="C1453" s="151">
        <v>108</v>
      </c>
      <c r="D1453" s="151">
        <v>1900</v>
      </c>
      <c r="E1453" s="151">
        <v>204567</v>
      </c>
      <c r="F1453" s="151">
        <v>10</v>
      </c>
      <c r="G1453" s="151">
        <v>36</v>
      </c>
      <c r="H1453" s="151">
        <v>2100</v>
      </c>
      <c r="I1453" s="151">
        <v>286440</v>
      </c>
      <c r="J1453" s="151">
        <v>4</v>
      </c>
      <c r="K1453" s="151">
        <v>178</v>
      </c>
      <c r="L1453" s="151">
        <v>2250</v>
      </c>
      <c r="M1453" s="151">
        <v>399375</v>
      </c>
      <c r="N1453" s="151">
        <v>57</v>
      </c>
      <c r="O1453" s="151">
        <v>199</v>
      </c>
      <c r="P1453" s="151">
        <v>2200</v>
      </c>
      <c r="Q1453" s="151">
        <v>445547</v>
      </c>
      <c r="R1453" s="151"/>
      <c r="S1453" s="151"/>
      <c r="T1453" s="151"/>
      <c r="U1453" s="151"/>
      <c r="V1453" s="151">
        <v>23</v>
      </c>
      <c r="W1453" s="151">
        <v>265</v>
      </c>
      <c r="X1453" s="151">
        <v>2160</v>
      </c>
      <c r="Y1453" s="151">
        <v>572494</v>
      </c>
      <c r="Z1453" s="151">
        <v>5</v>
      </c>
      <c r="AA1453" s="151">
        <v>304</v>
      </c>
      <c r="AB1453" s="151">
        <v>1940</v>
      </c>
      <c r="AC1453" s="151">
        <v>589760</v>
      </c>
      <c r="AD1453" s="151">
        <v>33</v>
      </c>
      <c r="AE1453" s="151">
        <v>334</v>
      </c>
      <c r="AF1453" s="151">
        <v>2080</v>
      </c>
      <c r="AG1453" s="151">
        <v>695161</v>
      </c>
      <c r="AH1453" s="151">
        <v>23</v>
      </c>
      <c r="AI1453" s="151">
        <v>373</v>
      </c>
      <c r="AJ1453" s="151">
        <v>2127</v>
      </c>
      <c r="AK1453" s="151">
        <v>776016</v>
      </c>
      <c r="AL1453" s="151"/>
      <c r="AM1453" s="151"/>
      <c r="AN1453" s="151"/>
      <c r="AO1453" s="151"/>
    </row>
    <row r="1454" spans="1:41" x14ac:dyDescent="0.2">
      <c r="A1454" s="83"/>
      <c r="B1454" s="151"/>
      <c r="C1454" s="151"/>
      <c r="D1454" s="151"/>
      <c r="E1454" s="151"/>
      <c r="F1454" s="151"/>
      <c r="G1454" s="151"/>
      <c r="H1454" s="151"/>
      <c r="I1454" s="151"/>
      <c r="J1454" s="151"/>
      <c r="K1454" s="151"/>
      <c r="L1454" s="151"/>
      <c r="M1454" s="151"/>
      <c r="N1454" s="151"/>
      <c r="O1454" s="151"/>
      <c r="P1454" s="151"/>
      <c r="Q1454" s="151"/>
      <c r="R1454" s="151"/>
      <c r="S1454" s="151"/>
      <c r="T1454" s="151"/>
      <c r="U1454" s="151"/>
      <c r="V1454" s="151"/>
      <c r="W1454" s="151"/>
      <c r="X1454" s="151"/>
      <c r="Y1454" s="151"/>
      <c r="Z1454" s="151"/>
      <c r="AA1454" s="151"/>
      <c r="AB1454" s="151"/>
      <c r="AC1454" s="151"/>
      <c r="AD1454" s="151"/>
      <c r="AE1454" s="151"/>
      <c r="AF1454" s="151"/>
      <c r="AG1454" s="151"/>
      <c r="AH1454" s="151"/>
      <c r="AI1454" s="151"/>
      <c r="AJ1454" s="151"/>
      <c r="AK1454" s="151"/>
      <c r="AL1454" s="151"/>
      <c r="AM1454" s="151"/>
      <c r="AN1454" s="151"/>
      <c r="AO1454" s="151"/>
    </row>
    <row r="1455" spans="1:41" x14ac:dyDescent="0.2">
      <c r="A1455" s="156">
        <v>38750</v>
      </c>
      <c r="B1455" s="154"/>
      <c r="C1455" s="154"/>
      <c r="D1455" s="154"/>
      <c r="E1455" s="154"/>
      <c r="F1455" s="154"/>
      <c r="G1455" s="154"/>
      <c r="H1455" s="154"/>
      <c r="I1455" s="154"/>
      <c r="J1455" s="159">
        <v>36</v>
      </c>
      <c r="K1455" s="159">
        <v>168</v>
      </c>
      <c r="L1455" s="159">
        <v>1875</v>
      </c>
      <c r="M1455" s="159">
        <v>363863</v>
      </c>
      <c r="N1455" s="159">
        <v>90</v>
      </c>
      <c r="O1455" s="159">
        <v>193</v>
      </c>
      <c r="P1455" s="159">
        <v>1875</v>
      </c>
      <c r="Q1455" s="159">
        <v>363863</v>
      </c>
      <c r="R1455" s="159">
        <v>123</v>
      </c>
      <c r="S1455" s="159">
        <v>235</v>
      </c>
      <c r="T1455" s="159">
        <v>1932</v>
      </c>
      <c r="U1455" s="159">
        <v>464804</v>
      </c>
      <c r="V1455" s="159">
        <v>41</v>
      </c>
      <c r="W1455" s="159">
        <v>265</v>
      </c>
      <c r="X1455" s="159">
        <v>2013</v>
      </c>
      <c r="Y1455" s="159">
        <v>548055</v>
      </c>
      <c r="Z1455" s="159">
        <v>11</v>
      </c>
      <c r="AA1455" s="159">
        <v>293</v>
      </c>
      <c r="AB1455" s="159">
        <v>1900</v>
      </c>
      <c r="AC1455" s="159">
        <v>590673</v>
      </c>
      <c r="AD1455" s="159">
        <v>31</v>
      </c>
      <c r="AE1455" s="159">
        <v>339</v>
      </c>
      <c r="AF1455" s="159">
        <v>2053</v>
      </c>
      <c r="AG1455" s="159">
        <v>692289</v>
      </c>
      <c r="AH1455" s="159">
        <v>6</v>
      </c>
      <c r="AI1455" s="159">
        <v>476</v>
      </c>
      <c r="AJ1455" s="159">
        <v>2000</v>
      </c>
      <c r="AK1455" s="159">
        <v>952000</v>
      </c>
      <c r="AL1455" s="159"/>
      <c r="AM1455" s="159"/>
      <c r="AN1455" s="159"/>
      <c r="AO1455" s="159"/>
    </row>
    <row r="1456" spans="1:41" x14ac:dyDescent="0.2">
      <c r="A1456" s="83">
        <v>38751</v>
      </c>
      <c r="B1456" s="151">
        <v>11</v>
      </c>
      <c r="C1456" s="151">
        <v>119</v>
      </c>
      <c r="D1456" s="151">
        <v>1850</v>
      </c>
      <c r="E1456" s="151">
        <v>230536</v>
      </c>
      <c r="F1456" s="151">
        <v>5</v>
      </c>
      <c r="G1456" s="151">
        <v>136</v>
      </c>
      <c r="H1456" s="151">
        <v>1925</v>
      </c>
      <c r="I1456" s="151">
        <v>261500</v>
      </c>
      <c r="J1456" s="151"/>
      <c r="K1456" s="151"/>
      <c r="L1456" s="151"/>
      <c r="M1456" s="151"/>
      <c r="N1456" s="151">
        <v>21</v>
      </c>
      <c r="O1456" s="151">
        <v>192</v>
      </c>
      <c r="P1456" s="151">
        <v>1995</v>
      </c>
      <c r="Q1456" s="151">
        <v>380214</v>
      </c>
      <c r="R1456" s="151">
        <v>22</v>
      </c>
      <c r="S1456" s="151">
        <v>229</v>
      </c>
      <c r="T1456" s="151">
        <v>1942</v>
      </c>
      <c r="U1456" s="151">
        <v>449586</v>
      </c>
      <c r="V1456" s="151">
        <v>55</v>
      </c>
      <c r="W1456" s="151">
        <v>266</v>
      </c>
      <c r="X1456" s="151">
        <v>1955</v>
      </c>
      <c r="Y1456" s="151">
        <v>524947</v>
      </c>
      <c r="Z1456" s="151">
        <v>1</v>
      </c>
      <c r="AA1456" s="151">
        <v>306</v>
      </c>
      <c r="AB1456" s="151">
        <v>2000</v>
      </c>
      <c r="AC1456" s="151">
        <v>612000</v>
      </c>
      <c r="AD1456" s="151">
        <v>16</v>
      </c>
      <c r="AE1456" s="151">
        <v>353</v>
      </c>
      <c r="AF1456" s="151">
        <v>2160</v>
      </c>
      <c r="AG1456" s="151">
        <v>763020</v>
      </c>
      <c r="AH1456" s="151"/>
      <c r="AI1456" s="151"/>
      <c r="AJ1456" s="151"/>
      <c r="AK1456" s="151"/>
      <c r="AL1456" s="151"/>
      <c r="AM1456" s="151"/>
      <c r="AN1456" s="151"/>
      <c r="AO1456" s="151"/>
    </row>
    <row r="1457" spans="1:41" x14ac:dyDescent="0.2">
      <c r="A1457" s="177">
        <v>38754</v>
      </c>
      <c r="B1457" s="154"/>
      <c r="C1457" s="154"/>
      <c r="D1457" s="154"/>
      <c r="E1457" s="154"/>
      <c r="F1457" s="154"/>
      <c r="G1457" s="154"/>
      <c r="H1457" s="154"/>
      <c r="I1457" s="154"/>
      <c r="J1457" s="154"/>
      <c r="K1457" s="154"/>
      <c r="L1457" s="154"/>
      <c r="M1457" s="154"/>
      <c r="N1457" s="154">
        <v>6</v>
      </c>
      <c r="O1457" s="154">
        <v>187</v>
      </c>
      <c r="P1457" s="154">
        <v>1850</v>
      </c>
      <c r="Q1457" s="154">
        <v>346567</v>
      </c>
      <c r="R1457" s="154"/>
      <c r="S1457" s="154"/>
      <c r="T1457" s="154"/>
      <c r="U1457" s="154"/>
      <c r="V1457" s="154"/>
      <c r="W1457" s="154"/>
      <c r="X1457" s="154"/>
      <c r="Y1457" s="154"/>
      <c r="Z1457" s="154"/>
      <c r="AA1457" s="154"/>
      <c r="AB1457" s="154"/>
      <c r="AC1457" s="154"/>
      <c r="AD1457" s="154"/>
      <c r="AE1457" s="154"/>
      <c r="AF1457" s="154"/>
      <c r="AG1457" s="154"/>
      <c r="AH1457" s="154"/>
      <c r="AI1457" s="154"/>
      <c r="AJ1457" s="154"/>
      <c r="AK1457" s="154"/>
      <c r="AL1457" s="154"/>
      <c r="AM1457" s="154"/>
      <c r="AN1457" s="154"/>
      <c r="AO1457" s="154"/>
    </row>
    <row r="1458" spans="1:41" x14ac:dyDescent="0.2">
      <c r="A1458" s="83">
        <v>38755</v>
      </c>
      <c r="B1458" s="151">
        <v>7</v>
      </c>
      <c r="C1458" s="151">
        <v>102</v>
      </c>
      <c r="D1458" s="151">
        <v>2050</v>
      </c>
      <c r="E1458" s="151">
        <v>205543</v>
      </c>
      <c r="F1458" s="151">
        <v>6</v>
      </c>
      <c r="G1458" s="151">
        <v>142</v>
      </c>
      <c r="H1458" s="151">
        <v>2200</v>
      </c>
      <c r="I1458" s="151">
        <v>301883</v>
      </c>
      <c r="J1458" s="151">
        <v>21</v>
      </c>
      <c r="K1458" s="151">
        <v>171</v>
      </c>
      <c r="L1458" s="151">
        <v>2250</v>
      </c>
      <c r="M1458" s="151">
        <v>381357</v>
      </c>
      <c r="N1458" s="151"/>
      <c r="O1458" s="151"/>
      <c r="P1458" s="151"/>
      <c r="Q1458" s="151"/>
      <c r="R1458" s="151">
        <v>39</v>
      </c>
      <c r="S1458" s="151">
        <v>228</v>
      </c>
      <c r="T1458" s="151">
        <v>1928</v>
      </c>
      <c r="U1458" s="151">
        <v>443211</v>
      </c>
      <c r="V1458" s="151">
        <v>26</v>
      </c>
      <c r="W1458" s="151">
        <v>270</v>
      </c>
      <c r="X1458" s="151">
        <v>2140</v>
      </c>
      <c r="Y1458" s="151">
        <v>576111</v>
      </c>
      <c r="Z1458" s="151">
        <v>23</v>
      </c>
      <c r="AA1458" s="151">
        <v>285</v>
      </c>
      <c r="AB1458" s="151">
        <v>2053</v>
      </c>
      <c r="AC1458" s="151">
        <v>616160</v>
      </c>
      <c r="AD1458" s="151">
        <v>18</v>
      </c>
      <c r="AE1458" s="151">
        <v>323</v>
      </c>
      <c r="AF1458" s="151">
        <v>2180</v>
      </c>
      <c r="AG1458" s="151">
        <v>704624</v>
      </c>
      <c r="AH1458" s="151">
        <v>29</v>
      </c>
      <c r="AI1458" s="151">
        <v>376</v>
      </c>
      <c r="AJ1458" s="151">
        <v>2040</v>
      </c>
      <c r="AK1458" s="151">
        <v>766267</v>
      </c>
      <c r="AL1458" s="151"/>
      <c r="AM1458" s="151"/>
      <c r="AN1458" s="151"/>
      <c r="AO1458" s="151"/>
    </row>
    <row r="1459" spans="1:41" x14ac:dyDescent="0.2">
      <c r="A1459" s="156">
        <v>38757</v>
      </c>
      <c r="B1459" s="154">
        <v>2</v>
      </c>
      <c r="C1459" s="154">
        <v>96</v>
      </c>
      <c r="D1459" s="154">
        <v>1700</v>
      </c>
      <c r="E1459" s="154">
        <v>163200</v>
      </c>
      <c r="F1459" s="154">
        <v>2</v>
      </c>
      <c r="G1459" s="154">
        <v>140</v>
      </c>
      <c r="H1459" s="154">
        <v>1850</v>
      </c>
      <c r="I1459" s="154">
        <v>259000</v>
      </c>
      <c r="J1459" s="154">
        <v>47</v>
      </c>
      <c r="K1459" s="154">
        <v>162</v>
      </c>
      <c r="L1459" s="154">
        <v>2040</v>
      </c>
      <c r="M1459" s="154">
        <v>320783</v>
      </c>
      <c r="N1459" s="154">
        <v>61</v>
      </c>
      <c r="O1459" s="154">
        <v>202</v>
      </c>
      <c r="P1459" s="154">
        <v>1980</v>
      </c>
      <c r="Q1459" s="154">
        <v>405464</v>
      </c>
      <c r="R1459" s="154">
        <v>88</v>
      </c>
      <c r="S1459" s="154">
        <v>229</v>
      </c>
      <c r="T1459" s="154">
        <v>2004</v>
      </c>
      <c r="U1459" s="154">
        <v>458335</v>
      </c>
      <c r="V1459" s="154">
        <v>11</v>
      </c>
      <c r="W1459" s="154">
        <v>276</v>
      </c>
      <c r="X1459" s="154">
        <v>2000</v>
      </c>
      <c r="Y1459" s="154">
        <v>544327</v>
      </c>
      <c r="Z1459" s="154">
        <v>7</v>
      </c>
      <c r="AA1459" s="154">
        <v>299</v>
      </c>
      <c r="AB1459" s="154">
        <v>2020</v>
      </c>
      <c r="AC1459" s="154">
        <v>604269</v>
      </c>
      <c r="AD1459" s="154">
        <v>14</v>
      </c>
      <c r="AE1459" s="154">
        <v>329</v>
      </c>
      <c r="AF1459" s="154">
        <v>2140</v>
      </c>
      <c r="AG1459" s="154">
        <v>703754</v>
      </c>
      <c r="AH1459" s="154">
        <v>1</v>
      </c>
      <c r="AI1459" s="154">
        <v>380</v>
      </c>
      <c r="AJ1459" s="154">
        <v>2100</v>
      </c>
      <c r="AK1459" s="154">
        <v>798000</v>
      </c>
      <c r="AL1459" s="154"/>
      <c r="AM1459" s="154"/>
      <c r="AN1459" s="154"/>
      <c r="AO1459" s="154"/>
    </row>
    <row r="1460" spans="1:41" x14ac:dyDescent="0.2">
      <c r="A1460" s="83">
        <v>38758</v>
      </c>
      <c r="B1460" s="151">
        <v>28</v>
      </c>
      <c r="C1460" s="151">
        <v>124</v>
      </c>
      <c r="D1460" s="151">
        <v>1923</v>
      </c>
      <c r="E1460" s="151">
        <v>225035</v>
      </c>
      <c r="F1460" s="151">
        <v>14</v>
      </c>
      <c r="G1460" s="151">
        <v>134</v>
      </c>
      <c r="H1460" s="151">
        <v>1967</v>
      </c>
      <c r="I1460" s="151">
        <v>262386</v>
      </c>
      <c r="J1460" s="151">
        <v>9</v>
      </c>
      <c r="K1460" s="151">
        <v>174</v>
      </c>
      <c r="L1460" s="151">
        <v>1950</v>
      </c>
      <c r="M1460" s="151">
        <v>338433</v>
      </c>
      <c r="N1460" s="151">
        <v>53</v>
      </c>
      <c r="O1460" s="151">
        <v>186</v>
      </c>
      <c r="P1460" s="151">
        <v>2180</v>
      </c>
      <c r="Q1460" s="151">
        <v>426792</v>
      </c>
      <c r="R1460" s="151">
        <v>12</v>
      </c>
      <c r="S1460" s="151">
        <v>237</v>
      </c>
      <c r="T1460" s="151">
        <v>1950</v>
      </c>
      <c r="U1460" s="151">
        <v>469733</v>
      </c>
      <c r="V1460" s="151">
        <v>33</v>
      </c>
      <c r="W1460" s="151">
        <v>261</v>
      </c>
      <c r="X1460" s="151">
        <v>2070</v>
      </c>
      <c r="Y1460" s="151">
        <v>563842</v>
      </c>
      <c r="Z1460" s="151">
        <v>12</v>
      </c>
      <c r="AA1460" s="151">
        <v>305</v>
      </c>
      <c r="AB1460" s="151">
        <v>1980</v>
      </c>
      <c r="AC1460" s="151">
        <v>593740</v>
      </c>
      <c r="AD1460" s="151">
        <v>8</v>
      </c>
      <c r="AE1460" s="151">
        <v>335</v>
      </c>
      <c r="AF1460" s="151">
        <v>2050</v>
      </c>
      <c r="AG1460" s="151">
        <v>687020</v>
      </c>
      <c r="AH1460" s="151"/>
      <c r="AI1460" s="151"/>
      <c r="AJ1460" s="151"/>
      <c r="AK1460" s="151"/>
      <c r="AL1460" s="151"/>
      <c r="AM1460" s="151"/>
      <c r="AN1460" s="151"/>
      <c r="AO1460" s="151"/>
    </row>
    <row r="1461" spans="1:41" x14ac:dyDescent="0.2">
      <c r="A1461" s="177">
        <v>38761</v>
      </c>
      <c r="B1461" s="154"/>
      <c r="C1461" s="154"/>
      <c r="D1461" s="154"/>
      <c r="E1461" s="154"/>
      <c r="F1461" s="154"/>
      <c r="G1461" s="154"/>
      <c r="H1461" s="154"/>
      <c r="I1461" s="154"/>
      <c r="J1461" s="159">
        <v>8</v>
      </c>
      <c r="K1461" s="159">
        <v>166</v>
      </c>
      <c r="L1461" s="159">
        <v>1780</v>
      </c>
      <c r="M1461" s="159">
        <v>296370</v>
      </c>
      <c r="N1461" s="154"/>
      <c r="O1461" s="154"/>
      <c r="P1461" s="154"/>
      <c r="Q1461" s="154"/>
      <c r="R1461" s="159">
        <v>2</v>
      </c>
      <c r="S1461" s="159">
        <v>232</v>
      </c>
      <c r="T1461" s="159">
        <v>1840</v>
      </c>
      <c r="U1461" s="159">
        <v>426880</v>
      </c>
      <c r="V1461" s="154"/>
      <c r="W1461" s="154"/>
      <c r="X1461" s="154"/>
      <c r="Y1461" s="154"/>
      <c r="Z1461" s="159">
        <v>2</v>
      </c>
      <c r="AA1461" s="159">
        <v>306</v>
      </c>
      <c r="AB1461" s="159">
        <v>1840</v>
      </c>
      <c r="AC1461" s="159">
        <v>563040</v>
      </c>
      <c r="AD1461" s="154"/>
      <c r="AE1461" s="154"/>
      <c r="AF1461" s="154"/>
      <c r="AG1461" s="154"/>
      <c r="AH1461" s="154"/>
      <c r="AI1461" s="154"/>
      <c r="AJ1461" s="154"/>
      <c r="AK1461" s="154"/>
      <c r="AL1461" s="154"/>
      <c r="AM1461" s="154"/>
      <c r="AN1461" s="154"/>
      <c r="AO1461" s="154"/>
    </row>
    <row r="1462" spans="1:41" x14ac:dyDescent="0.2">
      <c r="A1462" s="83">
        <v>38762</v>
      </c>
      <c r="B1462" s="151">
        <v>12</v>
      </c>
      <c r="C1462" s="151">
        <v>101</v>
      </c>
      <c r="D1462" s="151">
        <v>2100</v>
      </c>
      <c r="E1462" s="151">
        <v>214300</v>
      </c>
      <c r="F1462" s="151">
        <v>16</v>
      </c>
      <c r="G1462" s="151">
        <v>139</v>
      </c>
      <c r="H1462" s="151">
        <v>1917</v>
      </c>
      <c r="I1462" s="151">
        <v>272619</v>
      </c>
      <c r="J1462" s="151">
        <v>11</v>
      </c>
      <c r="K1462" s="151">
        <v>167</v>
      </c>
      <c r="L1462" s="151">
        <v>2033</v>
      </c>
      <c r="M1462" s="151">
        <v>341091</v>
      </c>
      <c r="N1462" s="151">
        <v>127</v>
      </c>
      <c r="O1462" s="151">
        <v>198</v>
      </c>
      <c r="P1462" s="151">
        <v>2305</v>
      </c>
      <c r="Q1462" s="151">
        <v>473009</v>
      </c>
      <c r="R1462" s="151">
        <v>55</v>
      </c>
      <c r="S1462" s="151">
        <v>135</v>
      </c>
      <c r="T1462" s="151">
        <v>2112</v>
      </c>
      <c r="U1462" s="151">
        <v>521313</v>
      </c>
      <c r="V1462" s="151">
        <v>8</v>
      </c>
      <c r="W1462" s="151">
        <v>263</v>
      </c>
      <c r="X1462" s="151">
        <v>1980</v>
      </c>
      <c r="Y1462" s="151">
        <v>530505</v>
      </c>
      <c r="Z1462" s="151">
        <v>1</v>
      </c>
      <c r="AA1462" s="151">
        <v>300</v>
      </c>
      <c r="AB1462" s="151">
        <v>1920</v>
      </c>
      <c r="AC1462" s="151">
        <v>573000</v>
      </c>
      <c r="AD1462" s="151">
        <v>21</v>
      </c>
      <c r="AE1462" s="151">
        <v>342</v>
      </c>
      <c r="AF1462" s="151">
        <v>1937</v>
      </c>
      <c r="AG1462" s="151">
        <v>694823</v>
      </c>
      <c r="AH1462" s="151">
        <v>2</v>
      </c>
      <c r="AI1462" s="151">
        <v>377</v>
      </c>
      <c r="AJ1462" s="151">
        <v>2040</v>
      </c>
      <c r="AK1462" s="151">
        <v>769080</v>
      </c>
      <c r="AL1462" s="151"/>
      <c r="AM1462" s="151"/>
      <c r="AN1462" s="151"/>
      <c r="AO1462" s="151"/>
    </row>
    <row r="1463" spans="1:41" x14ac:dyDescent="0.2">
      <c r="A1463" s="156">
        <v>38764</v>
      </c>
      <c r="B1463" s="154"/>
      <c r="C1463" s="154"/>
      <c r="D1463" s="154"/>
      <c r="E1463" s="154"/>
      <c r="F1463" s="154"/>
      <c r="G1463" s="154"/>
      <c r="H1463" s="154"/>
      <c r="I1463" s="154"/>
      <c r="J1463" s="154">
        <v>169</v>
      </c>
      <c r="K1463" s="154">
        <v>165</v>
      </c>
      <c r="L1463" s="154">
        <v>2240</v>
      </c>
      <c r="M1463" s="154">
        <v>354178</v>
      </c>
      <c r="N1463" s="154">
        <v>44</v>
      </c>
      <c r="O1463" s="154">
        <v>198</v>
      </c>
      <c r="P1463" s="154">
        <v>2120</v>
      </c>
      <c r="Q1463" s="154">
        <v>421859</v>
      </c>
      <c r="R1463" s="154">
        <v>41</v>
      </c>
      <c r="S1463" s="154">
        <v>228</v>
      </c>
      <c r="T1463" s="154">
        <v>2240</v>
      </c>
      <c r="U1463" s="154">
        <v>436378</v>
      </c>
      <c r="V1463" s="154">
        <v>7</v>
      </c>
      <c r="W1463" s="154">
        <v>267</v>
      </c>
      <c r="X1463" s="154">
        <v>1913</v>
      </c>
      <c r="Y1463" s="154">
        <v>506834</v>
      </c>
      <c r="Z1463" s="154">
        <v>8</v>
      </c>
      <c r="AA1463" s="154">
        <v>290</v>
      </c>
      <c r="AB1463" s="154">
        <v>1880</v>
      </c>
      <c r="AC1463" s="154">
        <v>551820</v>
      </c>
      <c r="AD1463" s="154"/>
      <c r="AE1463" s="154"/>
      <c r="AF1463" s="154"/>
      <c r="AG1463" s="154"/>
      <c r="AH1463" s="154"/>
      <c r="AI1463" s="154"/>
      <c r="AJ1463" s="154"/>
      <c r="AK1463" s="154"/>
      <c r="AL1463" s="154"/>
      <c r="AM1463" s="154"/>
      <c r="AN1463" s="154"/>
      <c r="AO1463" s="154"/>
    </row>
    <row r="1464" spans="1:41" x14ac:dyDescent="0.2">
      <c r="A1464" s="83">
        <v>38765</v>
      </c>
      <c r="B1464" s="151">
        <v>2</v>
      </c>
      <c r="C1464" s="151">
        <v>126</v>
      </c>
      <c r="D1464" s="151">
        <v>2000</v>
      </c>
      <c r="E1464" s="151">
        <v>252000</v>
      </c>
      <c r="F1464" s="151">
        <v>2</v>
      </c>
      <c r="G1464" s="151">
        <v>131</v>
      </c>
      <c r="H1464" s="151">
        <v>1950</v>
      </c>
      <c r="I1464" s="151">
        <v>255450</v>
      </c>
      <c r="J1464" s="151">
        <v>2</v>
      </c>
      <c r="K1464" s="151">
        <v>165</v>
      </c>
      <c r="L1464" s="151">
        <v>2000</v>
      </c>
      <c r="M1464" s="151">
        <v>330000</v>
      </c>
      <c r="N1464" s="151">
        <v>24</v>
      </c>
      <c r="O1464" s="151">
        <v>207</v>
      </c>
      <c r="P1464" s="151">
        <v>2078</v>
      </c>
      <c r="Q1464" s="151">
        <v>422779</v>
      </c>
      <c r="R1464" s="151">
        <v>12</v>
      </c>
      <c r="S1464" s="151">
        <v>242</v>
      </c>
      <c r="T1464" s="151">
        <v>2100</v>
      </c>
      <c r="U1464" s="151">
        <v>508200</v>
      </c>
      <c r="V1464" s="151">
        <v>5</v>
      </c>
      <c r="W1464" s="151">
        <v>257</v>
      </c>
      <c r="X1464" s="151">
        <v>2000</v>
      </c>
      <c r="Y1464" s="151">
        <v>513600</v>
      </c>
      <c r="Z1464" s="151">
        <v>35</v>
      </c>
      <c r="AA1464" s="151">
        <v>300</v>
      </c>
      <c r="AB1464" s="151">
        <v>2070</v>
      </c>
      <c r="AC1464" s="151">
        <v>614781</v>
      </c>
      <c r="AD1464" s="151">
        <v>1</v>
      </c>
      <c r="AE1464" s="151">
        <v>324</v>
      </c>
      <c r="AF1464" s="151">
        <v>2000</v>
      </c>
      <c r="AG1464" s="151">
        <v>648000</v>
      </c>
      <c r="AH1464" s="151"/>
      <c r="AI1464" s="151"/>
      <c r="AJ1464" s="151"/>
      <c r="AK1464" s="151"/>
      <c r="AL1464" s="151"/>
      <c r="AM1464" s="151"/>
      <c r="AN1464" s="151"/>
      <c r="AO1464" s="151"/>
    </row>
    <row r="1465" spans="1:41" x14ac:dyDescent="0.2">
      <c r="A1465" s="177">
        <v>38768</v>
      </c>
      <c r="B1465" s="154"/>
      <c r="C1465" s="154"/>
      <c r="D1465" s="154"/>
      <c r="E1465" s="154"/>
      <c r="F1465" s="154"/>
      <c r="G1465" s="154"/>
      <c r="H1465" s="154"/>
      <c r="I1465" s="154"/>
      <c r="J1465" s="154">
        <v>25</v>
      </c>
      <c r="K1465" s="154">
        <v>165</v>
      </c>
      <c r="L1465" s="154">
        <v>2100</v>
      </c>
      <c r="M1465" s="154">
        <v>345912</v>
      </c>
      <c r="N1465" s="154">
        <v>13</v>
      </c>
      <c r="O1465" s="154">
        <v>188</v>
      </c>
      <c r="P1465" s="154">
        <v>2100</v>
      </c>
      <c r="Q1465" s="154">
        <v>395769</v>
      </c>
      <c r="R1465" s="154">
        <v>40</v>
      </c>
      <c r="S1465" s="154">
        <v>230</v>
      </c>
      <c r="T1465" s="154">
        <v>2400</v>
      </c>
      <c r="U1465" s="154">
        <v>640000</v>
      </c>
      <c r="V1465" s="154"/>
      <c r="W1465" s="154"/>
      <c r="X1465" s="154"/>
      <c r="Y1465" s="154"/>
      <c r="Z1465" s="154">
        <v>2</v>
      </c>
      <c r="AA1465" s="154">
        <v>286</v>
      </c>
      <c r="AB1465" s="154">
        <v>2000</v>
      </c>
      <c r="AC1465" s="154">
        <v>572000</v>
      </c>
      <c r="AD1465" s="154">
        <v>18</v>
      </c>
      <c r="AE1465" s="154">
        <v>322</v>
      </c>
      <c r="AF1465" s="154">
        <v>1840</v>
      </c>
      <c r="AG1465" s="154">
        <v>603187</v>
      </c>
      <c r="AH1465" s="154"/>
      <c r="AI1465" s="154"/>
      <c r="AJ1465" s="154"/>
      <c r="AK1465" s="154"/>
      <c r="AL1465" s="154"/>
      <c r="AM1465" s="154"/>
      <c r="AN1465" s="154"/>
      <c r="AO1465" s="154"/>
    </row>
    <row r="1466" spans="1:41" x14ac:dyDescent="0.2">
      <c r="A1466" s="83">
        <v>38769</v>
      </c>
      <c r="B1466" s="151">
        <v>5</v>
      </c>
      <c r="C1466" s="151">
        <v>110</v>
      </c>
      <c r="D1466" s="151">
        <v>2125</v>
      </c>
      <c r="E1466" s="151">
        <v>236620</v>
      </c>
      <c r="F1466" s="151">
        <v>10</v>
      </c>
      <c r="G1466" s="151">
        <v>143</v>
      </c>
      <c r="H1466" s="151">
        <v>2075</v>
      </c>
      <c r="I1466" s="151">
        <v>300790</v>
      </c>
      <c r="J1466" s="151">
        <v>79</v>
      </c>
      <c r="K1466" s="151">
        <v>171</v>
      </c>
      <c r="L1466" s="151">
        <v>2057</v>
      </c>
      <c r="M1466" s="151">
        <v>351672</v>
      </c>
      <c r="N1466" s="151">
        <v>68</v>
      </c>
      <c r="O1466" s="151">
        <v>191</v>
      </c>
      <c r="P1466" s="151">
        <v>2117</v>
      </c>
      <c r="Q1466" s="151">
        <v>414450</v>
      </c>
      <c r="R1466" s="151">
        <v>90</v>
      </c>
      <c r="S1466" s="151">
        <v>234</v>
      </c>
      <c r="T1466" s="151">
        <v>2088</v>
      </c>
      <c r="U1466" s="151">
        <v>498176</v>
      </c>
      <c r="V1466" s="151">
        <v>45</v>
      </c>
      <c r="W1466" s="151">
        <v>266</v>
      </c>
      <c r="X1466" s="151">
        <v>2253</v>
      </c>
      <c r="Y1466" s="151">
        <v>581277</v>
      </c>
      <c r="Z1466" s="151">
        <v>42</v>
      </c>
      <c r="AA1466" s="151">
        <v>307</v>
      </c>
      <c r="AB1466" s="151">
        <v>2376</v>
      </c>
      <c r="AC1466" s="151">
        <v>724331</v>
      </c>
      <c r="AD1466" s="151">
        <v>29</v>
      </c>
      <c r="AE1466" s="151">
        <v>335</v>
      </c>
      <c r="AF1466" s="151">
        <v>2212</v>
      </c>
      <c r="AG1466" s="151">
        <v>747588</v>
      </c>
      <c r="AH1466" s="151">
        <v>4</v>
      </c>
      <c r="AI1466" s="151">
        <v>381</v>
      </c>
      <c r="AJ1466" s="151">
        <v>1940</v>
      </c>
      <c r="AK1466" s="151">
        <v>739140</v>
      </c>
      <c r="AL1466" s="151"/>
      <c r="AM1466" s="151"/>
      <c r="AN1466" s="151"/>
      <c r="AO1466" s="151"/>
    </row>
    <row r="1467" spans="1:41" x14ac:dyDescent="0.2">
      <c r="A1467" s="156">
        <v>38771</v>
      </c>
      <c r="B1467" s="151">
        <v>34</v>
      </c>
      <c r="C1467" s="151">
        <v>166</v>
      </c>
      <c r="D1467" s="151">
        <v>2050</v>
      </c>
      <c r="E1467" s="151">
        <v>253647</v>
      </c>
      <c r="F1467" s="151">
        <v>1</v>
      </c>
      <c r="G1467" s="151">
        <v>148</v>
      </c>
      <c r="H1467" s="151">
        <v>2100</v>
      </c>
      <c r="I1467" s="151">
        <v>310800</v>
      </c>
      <c r="J1467" s="151">
        <v>73</v>
      </c>
      <c r="K1467" s="151">
        <v>168</v>
      </c>
      <c r="L1467" s="151">
        <v>2025</v>
      </c>
      <c r="M1467" s="151">
        <v>343956</v>
      </c>
      <c r="N1467" s="151">
        <v>24</v>
      </c>
      <c r="O1467" s="151">
        <v>200</v>
      </c>
      <c r="P1467" s="151">
        <v>1950</v>
      </c>
      <c r="Q1467" s="151">
        <v>398858</v>
      </c>
      <c r="R1467" s="151">
        <v>48</v>
      </c>
      <c r="S1467" s="151">
        <v>236</v>
      </c>
      <c r="T1467" s="151">
        <v>1923</v>
      </c>
      <c r="U1467" s="151">
        <v>462697</v>
      </c>
      <c r="V1467" s="151">
        <v>19</v>
      </c>
      <c r="W1467" s="151">
        <v>266</v>
      </c>
      <c r="X1467" s="151">
        <v>2125</v>
      </c>
      <c r="Y1467" s="151">
        <v>580147</v>
      </c>
      <c r="Z1467" s="151">
        <v>35</v>
      </c>
      <c r="AA1467" s="151">
        <v>287</v>
      </c>
      <c r="AB1467" s="151">
        <v>2170</v>
      </c>
      <c r="AC1467" s="151">
        <v>621375</v>
      </c>
      <c r="AD1467" s="151">
        <v>23</v>
      </c>
      <c r="AE1467" s="151">
        <v>331</v>
      </c>
      <c r="AF1467" s="151">
        <v>1996</v>
      </c>
      <c r="AG1467" s="151">
        <v>669868</v>
      </c>
      <c r="AH1467" s="151">
        <v>32</v>
      </c>
      <c r="AI1467" s="151">
        <v>416</v>
      </c>
      <c r="AJ1467" s="151">
        <v>2180</v>
      </c>
      <c r="AK1467" s="151">
        <v>906062</v>
      </c>
      <c r="AL1467" s="151"/>
      <c r="AM1467" s="151"/>
      <c r="AN1467" s="151"/>
      <c r="AO1467" s="151"/>
    </row>
    <row r="1468" spans="1:41" x14ac:dyDescent="0.2">
      <c r="A1468" s="83">
        <v>38772</v>
      </c>
      <c r="B1468" s="151">
        <v>3</v>
      </c>
      <c r="C1468" s="151">
        <v>111</v>
      </c>
      <c r="D1468" s="151">
        <v>1950</v>
      </c>
      <c r="E1468" s="151">
        <v>215800</v>
      </c>
      <c r="F1468" s="151">
        <v>43</v>
      </c>
      <c r="G1468" s="151">
        <v>146</v>
      </c>
      <c r="H1468" s="151">
        <v>2017</v>
      </c>
      <c r="I1468" s="151">
        <v>294177</v>
      </c>
      <c r="J1468" s="151">
        <v>13</v>
      </c>
      <c r="K1468" s="151">
        <v>157</v>
      </c>
      <c r="L1468" s="151">
        <v>2050</v>
      </c>
      <c r="M1468" s="151">
        <v>319962</v>
      </c>
      <c r="N1468" s="151"/>
      <c r="O1468" s="151"/>
      <c r="P1468" s="151"/>
      <c r="Q1468" s="151"/>
      <c r="R1468" s="151"/>
      <c r="S1468" s="151"/>
      <c r="T1468" s="151"/>
      <c r="U1468" s="151"/>
      <c r="V1468" s="151"/>
      <c r="W1468" s="151"/>
      <c r="X1468" s="151"/>
      <c r="Y1468" s="151"/>
      <c r="Z1468" s="151"/>
      <c r="AA1468" s="151"/>
      <c r="AB1468" s="151"/>
      <c r="AC1468" s="151"/>
      <c r="AD1468" s="151"/>
      <c r="AE1468" s="151"/>
      <c r="AF1468" s="151"/>
      <c r="AG1468" s="151"/>
      <c r="AH1468" s="151"/>
      <c r="AI1468" s="151"/>
      <c r="AJ1468" s="151"/>
      <c r="AK1468" s="151"/>
      <c r="AL1468" s="151"/>
      <c r="AM1468" s="151"/>
      <c r="AN1468" s="151"/>
      <c r="AO1468" s="151"/>
    </row>
    <row r="1469" spans="1:41" x14ac:dyDescent="0.2">
      <c r="A1469" s="177">
        <v>38775</v>
      </c>
      <c r="B1469" s="154"/>
      <c r="C1469" s="154"/>
      <c r="D1469" s="154"/>
      <c r="E1469" s="154"/>
      <c r="F1469" s="154"/>
      <c r="G1469" s="154"/>
      <c r="H1469" s="154"/>
      <c r="I1469" s="154"/>
      <c r="J1469" s="154"/>
      <c r="K1469" s="154"/>
      <c r="L1469" s="154"/>
      <c r="M1469" s="154"/>
      <c r="N1469" s="154"/>
      <c r="O1469" s="154"/>
      <c r="P1469" s="154"/>
      <c r="Q1469" s="154"/>
      <c r="R1469" s="154"/>
      <c r="S1469" s="154"/>
      <c r="T1469" s="154"/>
      <c r="U1469" s="154"/>
      <c r="V1469" s="154"/>
      <c r="W1469" s="154"/>
      <c r="X1469" s="154"/>
      <c r="Y1469" s="154"/>
      <c r="Z1469" s="154"/>
      <c r="AA1469" s="154"/>
      <c r="AB1469" s="154"/>
      <c r="AC1469" s="154"/>
      <c r="AD1469" s="154"/>
      <c r="AE1469" s="154"/>
      <c r="AF1469" s="154"/>
      <c r="AG1469" s="154"/>
      <c r="AH1469" s="154"/>
      <c r="AI1469" s="154"/>
      <c r="AJ1469" s="154"/>
      <c r="AK1469" s="154"/>
      <c r="AL1469" s="154"/>
      <c r="AM1469" s="154"/>
      <c r="AN1469" s="154"/>
      <c r="AO1469" s="154"/>
    </row>
    <row r="1470" spans="1:41" x14ac:dyDescent="0.2">
      <c r="A1470" s="83">
        <v>38776</v>
      </c>
      <c r="B1470" s="151">
        <v>3</v>
      </c>
      <c r="C1470" s="151">
        <v>111</v>
      </c>
      <c r="D1470" s="151">
        <v>1950</v>
      </c>
      <c r="E1470" s="151">
        <v>215800</v>
      </c>
      <c r="F1470" s="151">
        <v>43</v>
      </c>
      <c r="G1470" s="151">
        <v>146</v>
      </c>
      <c r="H1470" s="151">
        <v>2017</v>
      </c>
      <c r="I1470" s="151">
        <v>294177</v>
      </c>
      <c r="J1470" s="151">
        <v>13</v>
      </c>
      <c r="K1470" s="151">
        <v>157</v>
      </c>
      <c r="L1470" s="151">
        <v>2050</v>
      </c>
      <c r="M1470" s="151">
        <v>319962</v>
      </c>
      <c r="N1470" s="151">
        <v>63</v>
      </c>
      <c r="O1470" s="151">
        <v>198</v>
      </c>
      <c r="P1470" s="151">
        <v>2271</v>
      </c>
      <c r="Q1470" s="151">
        <v>448210</v>
      </c>
      <c r="R1470" s="151">
        <v>20</v>
      </c>
      <c r="S1470" s="151">
        <v>239</v>
      </c>
      <c r="T1470" s="151">
        <v>2075</v>
      </c>
      <c r="U1470" s="151">
        <v>523810</v>
      </c>
      <c r="V1470" s="151">
        <v>31</v>
      </c>
      <c r="W1470" s="151">
        <v>267</v>
      </c>
      <c r="X1470" s="151">
        <v>2118</v>
      </c>
      <c r="Y1470" s="151">
        <v>558774</v>
      </c>
      <c r="Z1470" s="151"/>
      <c r="AA1470" s="151"/>
      <c r="AB1470" s="151"/>
      <c r="AC1470" s="151"/>
      <c r="AD1470" s="151"/>
      <c r="AE1470" s="151"/>
      <c r="AF1470" s="151"/>
      <c r="AG1470" s="151"/>
      <c r="AH1470" s="151"/>
      <c r="AI1470" s="151"/>
      <c r="AJ1470" s="151"/>
      <c r="AK1470" s="151"/>
      <c r="AL1470" s="151"/>
      <c r="AM1470" s="151"/>
      <c r="AN1470" s="151"/>
      <c r="AO1470" s="151"/>
    </row>
    <row r="1471" spans="1:41" x14ac:dyDescent="0.2">
      <c r="A1471" s="83"/>
      <c r="B1471" s="151"/>
      <c r="C1471" s="151"/>
      <c r="D1471" s="151"/>
      <c r="E1471" s="151"/>
      <c r="F1471" s="151"/>
      <c r="G1471" s="151"/>
      <c r="H1471" s="151"/>
      <c r="I1471" s="151"/>
      <c r="J1471" s="151"/>
      <c r="K1471" s="151"/>
      <c r="L1471" s="151"/>
      <c r="M1471" s="151"/>
      <c r="N1471" s="151"/>
      <c r="O1471" s="151"/>
      <c r="P1471" s="151"/>
      <c r="Q1471" s="151"/>
      <c r="R1471" s="151"/>
      <c r="S1471" s="151"/>
      <c r="T1471" s="151"/>
      <c r="U1471" s="151"/>
      <c r="V1471" s="151"/>
      <c r="W1471" s="151"/>
      <c r="X1471" s="151"/>
      <c r="Y1471" s="151"/>
      <c r="Z1471" s="151"/>
      <c r="AA1471" s="151"/>
      <c r="AB1471" s="151"/>
      <c r="AC1471" s="151"/>
      <c r="AD1471" s="151"/>
      <c r="AE1471" s="151"/>
      <c r="AF1471" s="151"/>
      <c r="AG1471" s="151"/>
      <c r="AH1471" s="151"/>
      <c r="AI1471" s="151"/>
      <c r="AJ1471" s="151"/>
      <c r="AK1471" s="151"/>
      <c r="AL1471" s="151"/>
      <c r="AM1471" s="151"/>
      <c r="AN1471" s="151"/>
      <c r="AO1471" s="151"/>
    </row>
    <row r="1472" spans="1:41" x14ac:dyDescent="0.2">
      <c r="A1472" s="156">
        <v>38778</v>
      </c>
      <c r="B1472" s="154">
        <v>13</v>
      </c>
      <c r="C1472" s="154">
        <v>96</v>
      </c>
      <c r="D1472" s="154">
        <v>2050</v>
      </c>
      <c r="E1472" s="154">
        <v>193508</v>
      </c>
      <c r="F1472" s="154"/>
      <c r="G1472" s="154"/>
      <c r="H1472" s="154"/>
      <c r="I1472" s="154"/>
      <c r="J1472" s="154">
        <v>75</v>
      </c>
      <c r="K1472" s="154">
        <v>173</v>
      </c>
      <c r="L1472" s="154">
        <v>2114</v>
      </c>
      <c r="M1472" s="154">
        <v>391539</v>
      </c>
      <c r="N1472" s="154">
        <v>88</v>
      </c>
      <c r="O1472" s="154">
        <v>199</v>
      </c>
      <c r="P1472" s="154">
        <v>2146</v>
      </c>
      <c r="Q1472" s="154">
        <v>438076</v>
      </c>
      <c r="R1472" s="154">
        <v>22</v>
      </c>
      <c r="S1472" s="154">
        <v>236</v>
      </c>
      <c r="T1472" s="154">
        <v>2020</v>
      </c>
      <c r="U1472" s="154">
        <v>475802</v>
      </c>
      <c r="V1472" s="154">
        <v>13</v>
      </c>
      <c r="W1472" s="154">
        <v>265</v>
      </c>
      <c r="X1472" s="154">
        <v>1950</v>
      </c>
      <c r="Y1472" s="154">
        <v>510190</v>
      </c>
      <c r="Z1472" s="154">
        <v>6</v>
      </c>
      <c r="AA1472" s="154">
        <v>302</v>
      </c>
      <c r="AB1472" s="154">
        <v>1960</v>
      </c>
      <c r="AC1472" s="154">
        <v>592573</v>
      </c>
      <c r="AD1472" s="154">
        <v>35</v>
      </c>
      <c r="AE1472" s="154">
        <v>341</v>
      </c>
      <c r="AF1472" s="154">
        <v>2145</v>
      </c>
      <c r="AG1472" s="154">
        <v>752435</v>
      </c>
      <c r="AH1472" s="154">
        <v>2</v>
      </c>
      <c r="AI1472" s="154">
        <v>370</v>
      </c>
      <c r="AJ1472" s="154">
        <v>1940</v>
      </c>
      <c r="AK1472" s="154">
        <v>717800</v>
      </c>
      <c r="AL1472" s="154"/>
      <c r="AM1472" s="154"/>
      <c r="AN1472" s="154"/>
      <c r="AO1472" s="154"/>
    </row>
    <row r="1473" spans="1:41" x14ac:dyDescent="0.2">
      <c r="A1473" s="83">
        <v>38779</v>
      </c>
      <c r="B1473" s="151">
        <v>24</v>
      </c>
      <c r="C1473" s="151">
        <v>118</v>
      </c>
      <c r="D1473" s="151">
        <v>2030</v>
      </c>
      <c r="E1473" s="151">
        <v>253329</v>
      </c>
      <c r="F1473" s="151">
        <v>4</v>
      </c>
      <c r="G1473" s="151">
        <v>149</v>
      </c>
      <c r="H1473" s="151">
        <v>2050</v>
      </c>
      <c r="I1473" s="151">
        <v>305450</v>
      </c>
      <c r="J1473" s="151">
        <v>7</v>
      </c>
      <c r="K1473" s="151">
        <v>167</v>
      </c>
      <c r="L1473" s="151">
        <v>1900</v>
      </c>
      <c r="M1473" s="151">
        <v>317571</v>
      </c>
      <c r="N1473" s="151">
        <v>30</v>
      </c>
      <c r="O1473" s="151">
        <v>201</v>
      </c>
      <c r="P1473" s="151">
        <v>2033</v>
      </c>
      <c r="Q1473" s="151">
        <v>428867</v>
      </c>
      <c r="R1473" s="151">
        <v>7</v>
      </c>
      <c r="S1473" s="151">
        <v>247</v>
      </c>
      <c r="T1473" s="151">
        <v>2000</v>
      </c>
      <c r="U1473" s="151">
        <v>494371</v>
      </c>
      <c r="V1473" s="151">
        <v>1</v>
      </c>
      <c r="W1473" s="151">
        <v>262</v>
      </c>
      <c r="X1473" s="151">
        <v>2020</v>
      </c>
      <c r="Y1473" s="151">
        <v>529240</v>
      </c>
      <c r="Z1473" s="151">
        <v>17</v>
      </c>
      <c r="AA1473" s="151">
        <v>307</v>
      </c>
      <c r="AB1473" s="151">
        <v>2077</v>
      </c>
      <c r="AC1473" s="151">
        <v>667432</v>
      </c>
      <c r="AD1473" s="151"/>
      <c r="AE1473" s="151"/>
      <c r="AF1473" s="151"/>
      <c r="AG1473" s="151"/>
      <c r="AH1473" s="151"/>
      <c r="AI1473" s="151"/>
      <c r="AJ1473" s="151"/>
      <c r="AK1473" s="151"/>
      <c r="AL1473" s="151"/>
      <c r="AM1473" s="151"/>
      <c r="AN1473" s="151"/>
      <c r="AO1473" s="151"/>
    </row>
    <row r="1474" spans="1:41" x14ac:dyDescent="0.2">
      <c r="A1474" s="177">
        <v>38782</v>
      </c>
      <c r="B1474" s="151"/>
      <c r="C1474" s="151"/>
      <c r="D1474" s="151"/>
      <c r="E1474" s="151"/>
      <c r="F1474" s="151"/>
      <c r="G1474" s="151"/>
      <c r="H1474" s="151"/>
      <c r="I1474" s="151"/>
      <c r="J1474" s="151"/>
      <c r="K1474" s="151"/>
      <c r="L1474" s="151"/>
      <c r="M1474" s="151"/>
      <c r="N1474" s="151">
        <v>13</v>
      </c>
      <c r="O1474" s="151">
        <v>186</v>
      </c>
      <c r="P1474" s="151">
        <v>2350</v>
      </c>
      <c r="Q1474" s="151">
        <v>436015</v>
      </c>
      <c r="R1474" s="151"/>
      <c r="S1474" s="151"/>
      <c r="T1474" s="151"/>
      <c r="U1474" s="151"/>
      <c r="V1474" s="151"/>
      <c r="W1474" s="151"/>
      <c r="X1474" s="151"/>
      <c r="Y1474" s="151"/>
      <c r="Z1474" s="151"/>
      <c r="AA1474" s="151"/>
      <c r="AB1474" s="151"/>
      <c r="AC1474" s="151"/>
      <c r="AD1474" s="151"/>
      <c r="AE1474" s="151"/>
      <c r="AF1474" s="151"/>
      <c r="AG1474" s="151"/>
      <c r="AH1474" s="151">
        <v>7</v>
      </c>
      <c r="AI1474" s="151">
        <v>387</v>
      </c>
      <c r="AJ1474" s="151">
        <v>2060</v>
      </c>
      <c r="AK1474" s="151">
        <v>798103</v>
      </c>
      <c r="AL1474" s="151"/>
      <c r="AM1474" s="151"/>
      <c r="AN1474" s="151"/>
      <c r="AO1474" s="151"/>
    </row>
    <row r="1475" spans="1:41" x14ac:dyDescent="0.2">
      <c r="A1475" s="83">
        <v>38783</v>
      </c>
      <c r="B1475" s="151">
        <v>5</v>
      </c>
      <c r="C1475" s="151">
        <v>109</v>
      </c>
      <c r="D1475" s="151">
        <v>2050</v>
      </c>
      <c r="E1475" s="151">
        <v>221520</v>
      </c>
      <c r="F1475" s="151">
        <v>20</v>
      </c>
      <c r="G1475" s="151">
        <v>137</v>
      </c>
      <c r="H1475" s="151">
        <v>2075</v>
      </c>
      <c r="I1475" s="151">
        <v>287005</v>
      </c>
      <c r="J1475" s="151">
        <v>20</v>
      </c>
      <c r="K1475" s="151">
        <v>171</v>
      </c>
      <c r="L1475" s="151">
        <v>2150</v>
      </c>
      <c r="M1475" s="151">
        <v>379600</v>
      </c>
      <c r="N1475" s="151">
        <v>15</v>
      </c>
      <c r="O1475" s="151">
        <v>189</v>
      </c>
      <c r="P1475" s="151">
        <v>1975</v>
      </c>
      <c r="Q1475" s="151">
        <v>380207</v>
      </c>
      <c r="R1475" s="151"/>
      <c r="S1475" s="151"/>
      <c r="T1475" s="151"/>
      <c r="U1475" s="151"/>
      <c r="V1475" s="151"/>
      <c r="W1475" s="151"/>
      <c r="X1475" s="151"/>
      <c r="Y1475" s="151"/>
      <c r="Z1475" s="151">
        <v>23</v>
      </c>
      <c r="AA1475" s="151">
        <v>293</v>
      </c>
      <c r="AB1475" s="151">
        <v>1960</v>
      </c>
      <c r="AC1475" s="151">
        <v>570774</v>
      </c>
      <c r="AD1475" s="151"/>
      <c r="AE1475" s="151"/>
      <c r="AF1475" s="151"/>
      <c r="AG1475" s="151"/>
      <c r="AH1475" s="151"/>
      <c r="AI1475" s="151"/>
      <c r="AJ1475" s="151"/>
      <c r="AK1475" s="151"/>
      <c r="AL1475" s="151"/>
      <c r="AM1475" s="151"/>
      <c r="AN1475" s="151"/>
      <c r="AO1475" s="151"/>
    </row>
    <row r="1476" spans="1:41" x14ac:dyDescent="0.2">
      <c r="A1476" s="156">
        <v>38785</v>
      </c>
      <c r="B1476" s="151">
        <v>3</v>
      </c>
      <c r="C1476" s="151">
        <v>129</v>
      </c>
      <c r="D1476" s="151">
        <v>1900</v>
      </c>
      <c r="E1476" s="151">
        <v>245733</v>
      </c>
      <c r="F1476" s="151">
        <v>50</v>
      </c>
      <c r="G1476" s="151">
        <v>139</v>
      </c>
      <c r="H1476" s="151">
        <v>1975</v>
      </c>
      <c r="I1476" s="151">
        <v>277260</v>
      </c>
      <c r="J1476" s="151">
        <v>75</v>
      </c>
      <c r="K1476" s="151">
        <v>163</v>
      </c>
      <c r="L1476" s="151">
        <v>2023</v>
      </c>
      <c r="M1476" s="151">
        <v>338606</v>
      </c>
      <c r="N1476" s="151">
        <v>31</v>
      </c>
      <c r="O1476" s="151">
        <v>194</v>
      </c>
      <c r="P1476" s="151">
        <v>1983</v>
      </c>
      <c r="Q1476" s="151">
        <v>393094</v>
      </c>
      <c r="R1476" s="151">
        <v>27</v>
      </c>
      <c r="S1476" s="151">
        <v>240</v>
      </c>
      <c r="T1476" s="151">
        <v>1838</v>
      </c>
      <c r="U1476" s="151">
        <v>458118</v>
      </c>
      <c r="V1476" s="151">
        <v>9</v>
      </c>
      <c r="W1476" s="151">
        <v>273</v>
      </c>
      <c r="X1476" s="151">
        <v>2150</v>
      </c>
      <c r="Y1476" s="151">
        <v>578043</v>
      </c>
      <c r="Z1476" s="151">
        <v>7</v>
      </c>
      <c r="AA1476" s="151">
        <v>312</v>
      </c>
      <c r="AB1476" s="151">
        <v>2000</v>
      </c>
      <c r="AC1476" s="151">
        <v>609080</v>
      </c>
      <c r="AD1476" s="151">
        <v>6</v>
      </c>
      <c r="AE1476" s="151">
        <v>346</v>
      </c>
      <c r="AF1476" s="151">
        <v>1930</v>
      </c>
      <c r="AG1476" s="151">
        <v>673553</v>
      </c>
      <c r="AH1476" s="151">
        <v>18</v>
      </c>
      <c r="AI1476" s="151">
        <v>361</v>
      </c>
      <c r="AJ1476" s="151">
        <v>1995</v>
      </c>
      <c r="AK1476" s="151">
        <v>727291</v>
      </c>
      <c r="AL1476" s="151"/>
      <c r="AM1476" s="151"/>
      <c r="AN1476" s="151"/>
      <c r="AO1476" s="151"/>
    </row>
    <row r="1477" spans="1:41" x14ac:dyDescent="0.2">
      <c r="A1477" s="83">
        <v>38786</v>
      </c>
      <c r="B1477" s="151">
        <v>10</v>
      </c>
      <c r="C1477" s="151">
        <v>124</v>
      </c>
      <c r="D1477" s="151">
        <v>2050</v>
      </c>
      <c r="E1477" s="151">
        <v>255650</v>
      </c>
      <c r="F1477" s="151">
        <v>8</v>
      </c>
      <c r="G1477" s="151">
        <v>132</v>
      </c>
      <c r="H1477" s="151">
        <v>2000</v>
      </c>
      <c r="I1477" s="151">
        <v>267300</v>
      </c>
      <c r="J1477" s="151">
        <v>6</v>
      </c>
      <c r="K1477" s="151">
        <v>161</v>
      </c>
      <c r="L1477" s="151">
        <v>1950</v>
      </c>
      <c r="M1477" s="151">
        <v>313950</v>
      </c>
      <c r="N1477" s="151">
        <v>61</v>
      </c>
      <c r="O1477" s="151">
        <v>198</v>
      </c>
      <c r="P1477" s="151">
        <v>2176</v>
      </c>
      <c r="Q1477" s="151">
        <v>465722</v>
      </c>
      <c r="R1477" s="151">
        <v>14</v>
      </c>
      <c r="S1477" s="151">
        <v>226</v>
      </c>
      <c r="T1477" s="151">
        <v>2200</v>
      </c>
      <c r="U1477" s="151">
        <v>489686</v>
      </c>
      <c r="V1477" s="151">
        <v>11</v>
      </c>
      <c r="W1477" s="151">
        <v>257</v>
      </c>
      <c r="X1477" s="151">
        <v>1953</v>
      </c>
      <c r="Y1477" s="151">
        <v>515102</v>
      </c>
      <c r="Z1477" s="151">
        <v>2</v>
      </c>
      <c r="AA1477" s="151">
        <v>307</v>
      </c>
      <c r="AB1477" s="151">
        <v>1980</v>
      </c>
      <c r="AC1477" s="151">
        <v>607860</v>
      </c>
      <c r="AD1477" s="151">
        <v>1</v>
      </c>
      <c r="AE1477" s="151">
        <v>326</v>
      </c>
      <c r="AF1477" s="151">
        <v>2000</v>
      </c>
      <c r="AG1477" s="151">
        <v>652000</v>
      </c>
      <c r="AH1477" s="151"/>
      <c r="AI1477" s="151"/>
      <c r="AJ1477" s="151"/>
      <c r="AK1477" s="151"/>
      <c r="AL1477" s="151"/>
      <c r="AM1477" s="151"/>
      <c r="AN1477" s="151"/>
      <c r="AO1477" s="151"/>
    </row>
    <row r="1478" spans="1:41" x14ac:dyDescent="0.2">
      <c r="A1478" s="177">
        <v>38789</v>
      </c>
      <c r="B1478" s="151"/>
      <c r="C1478" s="151"/>
      <c r="D1478" s="151"/>
      <c r="E1478" s="151"/>
      <c r="F1478" s="151">
        <v>4</v>
      </c>
      <c r="G1478" s="151">
        <v>136</v>
      </c>
      <c r="H1478" s="151">
        <v>1900</v>
      </c>
      <c r="I1478" s="151">
        <v>258400</v>
      </c>
      <c r="J1478" s="151"/>
      <c r="K1478" s="151"/>
      <c r="L1478" s="151"/>
      <c r="M1478" s="151"/>
      <c r="N1478" s="151">
        <v>26</v>
      </c>
      <c r="O1478" s="151">
        <v>216</v>
      </c>
      <c r="P1478" s="151">
        <v>1950</v>
      </c>
      <c r="Q1478" s="151">
        <v>429977</v>
      </c>
      <c r="R1478" s="151"/>
      <c r="S1478" s="151"/>
      <c r="T1478" s="151"/>
      <c r="U1478" s="151"/>
      <c r="V1478" s="151"/>
      <c r="W1478" s="151"/>
      <c r="X1478" s="151"/>
      <c r="Y1478" s="151"/>
      <c r="Z1478" s="151"/>
      <c r="AA1478" s="151"/>
      <c r="AB1478" s="151"/>
      <c r="AC1478" s="151"/>
      <c r="AD1478" s="151">
        <v>1</v>
      </c>
      <c r="AE1478" s="151">
        <v>358</v>
      </c>
      <c r="AF1478" s="151">
        <v>1950</v>
      </c>
      <c r="AG1478" s="151">
        <v>698100</v>
      </c>
      <c r="AH1478" s="151"/>
      <c r="AI1478" s="151"/>
      <c r="AJ1478" s="151"/>
      <c r="AK1478" s="151"/>
      <c r="AL1478" s="151"/>
      <c r="AM1478" s="151"/>
      <c r="AN1478" s="151"/>
      <c r="AO1478" s="151"/>
    </row>
    <row r="1479" spans="1:41" x14ac:dyDescent="0.2">
      <c r="A1479" s="83">
        <v>38790</v>
      </c>
      <c r="B1479" s="151">
        <v>7</v>
      </c>
      <c r="C1479" s="151">
        <v>116</v>
      </c>
      <c r="D1479" s="151">
        <v>2017</v>
      </c>
      <c r="E1479" s="151">
        <v>229929</v>
      </c>
      <c r="F1479" s="151">
        <v>2</v>
      </c>
      <c r="G1479" s="151">
        <v>141</v>
      </c>
      <c r="H1479" s="151">
        <v>2025</v>
      </c>
      <c r="I1479" s="151">
        <v>285700</v>
      </c>
      <c r="J1479" s="151">
        <v>60</v>
      </c>
      <c r="K1479" s="160">
        <v>129</v>
      </c>
      <c r="L1479" s="151">
        <v>2125</v>
      </c>
      <c r="M1479" s="151">
        <v>367070</v>
      </c>
      <c r="N1479" s="151">
        <v>36</v>
      </c>
      <c r="O1479" s="151">
        <v>203</v>
      </c>
      <c r="P1479" s="151">
        <v>2098</v>
      </c>
      <c r="Q1479" s="151">
        <v>431407</v>
      </c>
      <c r="R1479" s="151">
        <v>52</v>
      </c>
      <c r="S1479" s="151">
        <v>238</v>
      </c>
      <c r="T1479" s="151">
        <v>2108</v>
      </c>
      <c r="U1479" s="151">
        <v>494189</v>
      </c>
      <c r="V1479" s="151">
        <v>63</v>
      </c>
      <c r="W1479" s="151">
        <v>273</v>
      </c>
      <c r="X1479" s="151">
        <v>2078</v>
      </c>
      <c r="Y1479" s="151">
        <v>577441</v>
      </c>
      <c r="Z1479" s="151">
        <v>16</v>
      </c>
      <c r="AA1479" s="151">
        <v>303</v>
      </c>
      <c r="AB1479" s="151">
        <v>2033</v>
      </c>
      <c r="AC1479" s="151">
        <v>615338</v>
      </c>
      <c r="AD1479" s="151">
        <v>104</v>
      </c>
      <c r="AE1479" s="151">
        <v>335</v>
      </c>
      <c r="AF1479" s="151">
        <v>2052</v>
      </c>
      <c r="AG1479" s="151">
        <v>693521</v>
      </c>
      <c r="AH1479" s="151">
        <v>10</v>
      </c>
      <c r="AI1479" s="151">
        <v>377</v>
      </c>
      <c r="AJ1479" s="151">
        <v>2120</v>
      </c>
      <c r="AK1479" s="151">
        <v>800088</v>
      </c>
      <c r="AL1479" s="151"/>
      <c r="AM1479" s="151"/>
      <c r="AN1479" s="151"/>
      <c r="AO1479" s="151"/>
    </row>
    <row r="1480" spans="1:41" x14ac:dyDescent="0.2">
      <c r="A1480" s="156">
        <v>38792</v>
      </c>
      <c r="B1480" s="151">
        <v>11</v>
      </c>
      <c r="C1480" s="151">
        <v>139</v>
      </c>
      <c r="D1480" s="151">
        <v>2025</v>
      </c>
      <c r="E1480" s="151">
        <v>282218</v>
      </c>
      <c r="F1480" s="151"/>
      <c r="G1480" s="151"/>
      <c r="H1480" s="151"/>
      <c r="I1480" s="151"/>
      <c r="J1480" s="151">
        <v>36</v>
      </c>
      <c r="K1480" s="151">
        <v>165</v>
      </c>
      <c r="L1480" s="151">
        <v>2062</v>
      </c>
      <c r="M1480" s="151">
        <v>346503</v>
      </c>
      <c r="N1480" s="151">
        <v>22</v>
      </c>
      <c r="O1480" s="151">
        <v>210</v>
      </c>
      <c r="P1480" s="151">
        <v>1967</v>
      </c>
      <c r="Q1480" s="151">
        <v>421284</v>
      </c>
      <c r="R1480" s="151">
        <v>31</v>
      </c>
      <c r="S1480" s="151">
        <v>228</v>
      </c>
      <c r="T1480" s="151">
        <v>1980</v>
      </c>
      <c r="U1480" s="151">
        <v>454777</v>
      </c>
      <c r="V1480" s="151">
        <v>50</v>
      </c>
      <c r="W1480" s="151">
        <v>267</v>
      </c>
      <c r="X1480" s="151">
        <v>1957</v>
      </c>
      <c r="Y1480" s="151">
        <v>534503</v>
      </c>
      <c r="Z1480" s="151">
        <v>17</v>
      </c>
      <c r="AA1480" s="151">
        <v>284</v>
      </c>
      <c r="AB1480" s="151">
        <v>1930</v>
      </c>
      <c r="AC1480" s="151">
        <v>544327</v>
      </c>
      <c r="AD1480" s="151">
        <v>20</v>
      </c>
      <c r="AE1480" s="151">
        <v>330</v>
      </c>
      <c r="AF1480" s="151">
        <v>2150</v>
      </c>
      <c r="AG1480" s="151">
        <v>709214</v>
      </c>
      <c r="AH1480" s="151">
        <v>25</v>
      </c>
      <c r="AI1480" s="151">
        <v>390</v>
      </c>
      <c r="AJ1480" s="151">
        <v>1865</v>
      </c>
      <c r="AK1480" s="151">
        <v>714316</v>
      </c>
      <c r="AL1480" s="151"/>
      <c r="AM1480" s="151"/>
      <c r="AN1480" s="151"/>
      <c r="AO1480" s="151"/>
    </row>
    <row r="1481" spans="1:41" x14ac:dyDescent="0.2">
      <c r="A1481" s="83">
        <v>38793</v>
      </c>
      <c r="B1481" s="151">
        <v>15</v>
      </c>
      <c r="C1481" s="151">
        <v>123</v>
      </c>
      <c r="D1481" s="151">
        <v>2050</v>
      </c>
      <c r="E1481" s="151">
        <v>251467</v>
      </c>
      <c r="F1481" s="151"/>
      <c r="G1481" s="151"/>
      <c r="H1481" s="151"/>
      <c r="I1481" s="151"/>
      <c r="J1481" s="151">
        <v>62</v>
      </c>
      <c r="K1481" s="151">
        <v>162</v>
      </c>
      <c r="L1481" s="151">
        <v>2230</v>
      </c>
      <c r="M1481" s="151">
        <v>367498</v>
      </c>
      <c r="N1481" s="151">
        <v>3</v>
      </c>
      <c r="O1481" s="151">
        <v>196</v>
      </c>
      <c r="P1481" s="151">
        <v>1975</v>
      </c>
      <c r="Q1481" s="151">
        <v>388933</v>
      </c>
      <c r="R1481" s="151">
        <v>2</v>
      </c>
      <c r="S1481" s="151">
        <v>234</v>
      </c>
      <c r="T1481" s="151">
        <v>2000</v>
      </c>
      <c r="U1481" s="151">
        <v>468000</v>
      </c>
      <c r="V1481" s="151">
        <v>41</v>
      </c>
      <c r="W1481" s="151">
        <v>268</v>
      </c>
      <c r="X1481" s="151">
        <v>1987</v>
      </c>
      <c r="Y1481" s="151">
        <v>532634</v>
      </c>
      <c r="Z1481" s="151">
        <v>56</v>
      </c>
      <c r="AA1481" s="151">
        <v>293</v>
      </c>
      <c r="AB1481" s="151">
        <v>1990</v>
      </c>
      <c r="AC1481" s="151">
        <v>583659</v>
      </c>
      <c r="AD1481" s="151">
        <v>1</v>
      </c>
      <c r="AE1481" s="151">
        <v>324</v>
      </c>
      <c r="AF1481" s="151">
        <v>2000</v>
      </c>
      <c r="AG1481" s="151">
        <v>648000</v>
      </c>
      <c r="AH1481" s="151"/>
      <c r="AI1481" s="151"/>
      <c r="AJ1481" s="151"/>
      <c r="AK1481" s="151"/>
      <c r="AL1481" s="151"/>
      <c r="AM1481" s="151"/>
      <c r="AN1481" s="151"/>
      <c r="AO1481" s="151"/>
    </row>
    <row r="1482" spans="1:41" x14ac:dyDescent="0.2">
      <c r="A1482" s="152">
        <v>38796</v>
      </c>
      <c r="B1482" s="151"/>
      <c r="C1482" s="151"/>
      <c r="D1482" s="151"/>
      <c r="E1482" s="151"/>
      <c r="F1482" s="151"/>
      <c r="G1482" s="151"/>
      <c r="H1482" s="151"/>
      <c r="I1482" s="151"/>
      <c r="J1482" s="151"/>
      <c r="K1482" s="151"/>
      <c r="L1482" s="151"/>
      <c r="M1482" s="151"/>
      <c r="N1482" s="151"/>
      <c r="O1482" s="151"/>
      <c r="P1482" s="151"/>
      <c r="Q1482" s="151"/>
      <c r="R1482" s="151"/>
      <c r="S1482" s="151"/>
      <c r="T1482" s="151"/>
      <c r="U1482" s="151"/>
      <c r="V1482" s="151"/>
      <c r="W1482" s="151"/>
      <c r="X1482" s="151"/>
      <c r="Y1482" s="151"/>
      <c r="Z1482" s="151"/>
      <c r="AA1482" s="151"/>
      <c r="AB1482" s="151"/>
      <c r="AC1482" s="151"/>
      <c r="AD1482" s="151"/>
      <c r="AE1482" s="151"/>
      <c r="AF1482" s="151"/>
      <c r="AG1482" s="151"/>
      <c r="AH1482" s="151"/>
      <c r="AI1482" s="151"/>
      <c r="AJ1482" s="151"/>
      <c r="AK1482" s="151"/>
      <c r="AL1482" s="151"/>
      <c r="AM1482" s="151"/>
      <c r="AN1482" s="151"/>
      <c r="AO1482" s="151"/>
    </row>
    <row r="1483" spans="1:41" x14ac:dyDescent="0.2">
      <c r="A1483" s="83">
        <v>38797</v>
      </c>
      <c r="B1483" s="151">
        <v>6</v>
      </c>
      <c r="C1483" s="151">
        <v>124</v>
      </c>
      <c r="D1483" s="151">
        <v>2100</v>
      </c>
      <c r="E1483" s="151">
        <v>260400</v>
      </c>
      <c r="F1483" s="151">
        <v>13</v>
      </c>
      <c r="G1483" s="151">
        <v>142</v>
      </c>
      <c r="H1483" s="151">
        <v>2133</v>
      </c>
      <c r="I1483" s="151">
        <v>308569</v>
      </c>
      <c r="J1483" s="151">
        <v>15</v>
      </c>
      <c r="K1483" s="151">
        <v>145</v>
      </c>
      <c r="L1483" s="151">
        <v>2000</v>
      </c>
      <c r="M1483" s="151">
        <v>329600</v>
      </c>
      <c r="N1483" s="151">
        <v>48</v>
      </c>
      <c r="O1483" s="151">
        <v>201</v>
      </c>
      <c r="P1483" s="151">
        <v>2116</v>
      </c>
      <c r="Q1483" s="151">
        <v>416375</v>
      </c>
      <c r="R1483" s="151">
        <v>2</v>
      </c>
      <c r="S1483" s="151">
        <v>244</v>
      </c>
      <c r="T1483" s="151">
        <v>2020</v>
      </c>
      <c r="U1483" s="151">
        <v>492880</v>
      </c>
      <c r="V1483" s="151">
        <v>6</v>
      </c>
      <c r="W1483" s="151">
        <v>260</v>
      </c>
      <c r="X1483" s="151">
        <v>2000</v>
      </c>
      <c r="Y1483" s="151">
        <v>509760</v>
      </c>
      <c r="Z1483" s="151">
        <v>1</v>
      </c>
      <c r="AA1483" s="151">
        <v>292</v>
      </c>
      <c r="AB1483" s="151">
        <v>1960</v>
      </c>
      <c r="AC1483" s="151">
        <v>572320</v>
      </c>
      <c r="AD1483" s="151">
        <v>32</v>
      </c>
      <c r="AE1483" s="151">
        <v>346</v>
      </c>
      <c r="AF1483" s="151">
        <v>2040</v>
      </c>
      <c r="AG1483" s="151">
        <v>714769</v>
      </c>
      <c r="AH1483" s="151">
        <v>1</v>
      </c>
      <c r="AI1483" s="151">
        <v>380</v>
      </c>
      <c r="AJ1483" s="151">
        <v>2100</v>
      </c>
      <c r="AK1483" s="151">
        <v>798000</v>
      </c>
      <c r="AL1483" s="151"/>
      <c r="AM1483" s="151"/>
      <c r="AN1483" s="151"/>
      <c r="AO1483" s="151"/>
    </row>
    <row r="1484" spans="1:41" x14ac:dyDescent="0.2">
      <c r="A1484" s="156">
        <v>38799</v>
      </c>
      <c r="B1484" s="154">
        <v>10</v>
      </c>
      <c r="C1484" s="154">
        <v>112</v>
      </c>
      <c r="D1484" s="154">
        <v>2125</v>
      </c>
      <c r="E1484" s="154">
        <v>235811</v>
      </c>
      <c r="F1484" s="154">
        <v>4</v>
      </c>
      <c r="G1484" s="154">
        <v>135</v>
      </c>
      <c r="H1484" s="154">
        <v>2040</v>
      </c>
      <c r="I1484" s="154">
        <v>275400</v>
      </c>
      <c r="J1484" s="154">
        <v>43</v>
      </c>
      <c r="K1484" s="154">
        <v>154</v>
      </c>
      <c r="L1484" s="154">
        <v>2092</v>
      </c>
      <c r="M1484" s="154">
        <v>317235</v>
      </c>
      <c r="N1484" s="154">
        <v>66</v>
      </c>
      <c r="O1484" s="154">
        <v>192</v>
      </c>
      <c r="P1484" s="154">
        <v>2288</v>
      </c>
      <c r="Q1484" s="154">
        <v>430963</v>
      </c>
      <c r="R1484" s="154">
        <v>9</v>
      </c>
      <c r="S1484" s="154">
        <v>241</v>
      </c>
      <c r="T1484" s="154">
        <v>2275</v>
      </c>
      <c r="U1484" s="154">
        <v>568069</v>
      </c>
      <c r="V1484" s="154">
        <v>7</v>
      </c>
      <c r="W1484" s="154">
        <v>250</v>
      </c>
      <c r="X1484" s="154">
        <v>2100</v>
      </c>
      <c r="Y1484" s="154">
        <v>525000</v>
      </c>
      <c r="Z1484" s="154">
        <v>1</v>
      </c>
      <c r="AA1484" s="154">
        <v>298</v>
      </c>
      <c r="AB1484" s="154">
        <v>2080</v>
      </c>
      <c r="AC1484" s="154">
        <v>619840</v>
      </c>
      <c r="AD1484" s="154">
        <v>3</v>
      </c>
      <c r="AE1484" s="154">
        <v>337</v>
      </c>
      <c r="AF1484" s="154">
        <v>1840</v>
      </c>
      <c r="AG1484" s="154">
        <v>620080</v>
      </c>
      <c r="AH1484" s="154">
        <v>30</v>
      </c>
      <c r="AI1484" s="154">
        <v>376</v>
      </c>
      <c r="AJ1484" s="154">
        <v>1966</v>
      </c>
      <c r="AK1484" s="154">
        <v>801001</v>
      </c>
      <c r="AL1484" s="154"/>
      <c r="AM1484" s="154"/>
      <c r="AN1484" s="154"/>
      <c r="AO1484" s="154"/>
    </row>
    <row r="1485" spans="1:41" x14ac:dyDescent="0.2">
      <c r="A1485" s="83">
        <v>38800</v>
      </c>
      <c r="B1485" s="151">
        <v>4</v>
      </c>
      <c r="C1485" s="151">
        <v>112</v>
      </c>
      <c r="D1485" s="151">
        <v>2150</v>
      </c>
      <c r="E1485" s="151">
        <v>240800</v>
      </c>
      <c r="F1485" s="151">
        <v>12</v>
      </c>
      <c r="G1485" s="151">
        <v>144</v>
      </c>
      <c r="H1485" s="151">
        <v>2075</v>
      </c>
      <c r="I1485" s="151">
        <v>300375</v>
      </c>
      <c r="J1485" s="151">
        <v>4</v>
      </c>
      <c r="K1485" s="151">
        <v>156</v>
      </c>
      <c r="L1485" s="151">
        <v>2400</v>
      </c>
      <c r="M1485" s="151">
        <v>373200</v>
      </c>
      <c r="N1485" s="151">
        <v>22</v>
      </c>
      <c r="O1485" s="151">
        <v>200</v>
      </c>
      <c r="P1485" s="151">
        <v>2100</v>
      </c>
      <c r="Q1485" s="151">
        <v>425668</v>
      </c>
      <c r="R1485" s="151">
        <v>4</v>
      </c>
      <c r="S1485" s="151">
        <v>248</v>
      </c>
      <c r="T1485" s="151">
        <v>2100</v>
      </c>
      <c r="U1485" s="151">
        <v>521850</v>
      </c>
      <c r="V1485" s="151">
        <v>10</v>
      </c>
      <c r="W1485" s="151">
        <v>251</v>
      </c>
      <c r="X1485" s="151">
        <v>2220</v>
      </c>
      <c r="Y1485" s="151">
        <v>556332</v>
      </c>
      <c r="Z1485" s="151">
        <v>14</v>
      </c>
      <c r="AA1485" s="151">
        <v>289</v>
      </c>
      <c r="AB1485" s="151">
        <v>2053</v>
      </c>
      <c r="AC1485" s="151">
        <v>592437</v>
      </c>
      <c r="AD1485" s="151">
        <v>2</v>
      </c>
      <c r="AE1485" s="151">
        <v>349</v>
      </c>
      <c r="AF1485" s="151">
        <v>2040</v>
      </c>
      <c r="AG1485" s="151">
        <v>711960</v>
      </c>
      <c r="AH1485" s="151"/>
      <c r="AI1485" s="151"/>
      <c r="AJ1485" s="151"/>
      <c r="AK1485" s="151"/>
      <c r="AL1485" s="151"/>
      <c r="AM1485" s="151"/>
      <c r="AN1485" s="151"/>
      <c r="AO1485" s="151"/>
    </row>
    <row r="1486" spans="1:41" x14ac:dyDescent="0.2">
      <c r="A1486" s="157">
        <v>38803</v>
      </c>
      <c r="B1486" s="154"/>
      <c r="C1486" s="154"/>
      <c r="D1486" s="154"/>
      <c r="E1486" s="154"/>
      <c r="F1486" s="154"/>
      <c r="G1486" s="154"/>
      <c r="H1486" s="154"/>
      <c r="I1486" s="154"/>
      <c r="J1486" s="154"/>
      <c r="K1486" s="154"/>
      <c r="L1486" s="154"/>
      <c r="M1486" s="154"/>
      <c r="N1486" s="154"/>
      <c r="O1486" s="154"/>
      <c r="P1486" s="154"/>
      <c r="Q1486" s="154"/>
      <c r="R1486" s="154"/>
      <c r="S1486" s="154"/>
      <c r="T1486" s="154"/>
      <c r="U1486" s="154"/>
      <c r="V1486" s="154"/>
      <c r="W1486" s="154"/>
      <c r="X1486" s="154"/>
      <c r="Y1486" s="154"/>
      <c r="Z1486" s="154"/>
      <c r="AA1486" s="154"/>
      <c r="AB1486" s="154"/>
      <c r="AC1486" s="154"/>
      <c r="AD1486" s="154"/>
      <c r="AE1486" s="154"/>
      <c r="AF1486" s="154"/>
      <c r="AG1486" s="154"/>
      <c r="AH1486" s="154"/>
      <c r="AI1486" s="154"/>
      <c r="AJ1486" s="154"/>
      <c r="AK1486" s="154"/>
      <c r="AL1486" s="154"/>
      <c r="AM1486" s="154"/>
      <c r="AN1486" s="154"/>
      <c r="AO1486" s="154"/>
    </row>
    <row r="1487" spans="1:41" x14ac:dyDescent="0.2">
      <c r="A1487" s="83">
        <v>38804</v>
      </c>
      <c r="B1487" s="151">
        <v>2</v>
      </c>
      <c r="C1487" s="151">
        <v>104</v>
      </c>
      <c r="D1487" s="151">
        <v>1850</v>
      </c>
      <c r="E1487" s="151">
        <v>192400</v>
      </c>
      <c r="F1487" s="151">
        <v>5</v>
      </c>
      <c r="G1487" s="151">
        <v>131</v>
      </c>
      <c r="H1487" s="151">
        <v>2025</v>
      </c>
      <c r="I1487" s="151">
        <v>266820</v>
      </c>
      <c r="J1487" s="151">
        <v>44</v>
      </c>
      <c r="K1487" s="151">
        <v>161</v>
      </c>
      <c r="L1487" s="151">
        <v>2158</v>
      </c>
      <c r="M1487" s="151">
        <v>335575</v>
      </c>
      <c r="N1487" s="151">
        <v>83</v>
      </c>
      <c r="O1487" s="151">
        <v>205</v>
      </c>
      <c r="P1487" s="151">
        <v>2293</v>
      </c>
      <c r="Q1487" s="151">
        <v>452658</v>
      </c>
      <c r="R1487" s="151">
        <v>17</v>
      </c>
      <c r="S1487" s="151">
        <v>255</v>
      </c>
      <c r="T1487" s="151">
        <v>2000</v>
      </c>
      <c r="U1487" s="151">
        <v>449176</v>
      </c>
      <c r="V1487" s="151">
        <v>21</v>
      </c>
      <c r="W1487" s="151">
        <v>266</v>
      </c>
      <c r="X1487" s="151">
        <v>2030</v>
      </c>
      <c r="Y1487" s="151">
        <v>541428</v>
      </c>
      <c r="Z1487" s="151">
        <v>5</v>
      </c>
      <c r="AA1487" s="151">
        <v>301</v>
      </c>
      <c r="AB1487" s="151">
        <v>1940</v>
      </c>
      <c r="AC1487" s="151">
        <v>586864</v>
      </c>
      <c r="AD1487" s="151">
        <v>7</v>
      </c>
      <c r="AE1487" s="151">
        <v>345</v>
      </c>
      <c r="AF1487" s="151">
        <v>2040</v>
      </c>
      <c r="AG1487" s="151">
        <v>700091</v>
      </c>
      <c r="AH1487" s="151"/>
      <c r="AI1487" s="151"/>
      <c r="AJ1487" s="151"/>
      <c r="AK1487" s="151"/>
      <c r="AL1487" s="151"/>
      <c r="AM1487" s="151"/>
      <c r="AN1487" s="151"/>
      <c r="AO1487" s="151"/>
    </row>
    <row r="1488" spans="1:41" x14ac:dyDescent="0.2">
      <c r="A1488" s="156">
        <v>38806</v>
      </c>
      <c r="B1488" s="154"/>
      <c r="C1488" s="154"/>
      <c r="D1488" s="154"/>
      <c r="E1488" s="154"/>
      <c r="F1488" s="154"/>
      <c r="G1488" s="154"/>
      <c r="H1488" s="154"/>
      <c r="I1488" s="154"/>
      <c r="J1488" s="154"/>
      <c r="K1488" s="154"/>
      <c r="L1488" s="154"/>
      <c r="M1488" s="154"/>
      <c r="N1488" s="154"/>
      <c r="O1488" s="154"/>
      <c r="P1488" s="154"/>
      <c r="Q1488" s="154"/>
      <c r="R1488" s="154"/>
      <c r="S1488" s="154"/>
      <c r="T1488" s="154"/>
      <c r="U1488" s="154"/>
      <c r="V1488" s="154"/>
      <c r="W1488" s="154"/>
      <c r="X1488" s="154"/>
      <c r="Y1488" s="154"/>
      <c r="Z1488" s="154"/>
      <c r="AA1488" s="154"/>
      <c r="AB1488" s="154"/>
      <c r="AC1488" s="154"/>
      <c r="AD1488" s="154"/>
      <c r="AE1488" s="154"/>
      <c r="AF1488" s="154"/>
      <c r="AG1488" s="154"/>
      <c r="AH1488" s="154"/>
      <c r="AI1488" s="154"/>
      <c r="AJ1488" s="154"/>
      <c r="AK1488" s="154"/>
      <c r="AL1488" s="154"/>
      <c r="AM1488" s="154"/>
      <c r="AN1488" s="154"/>
      <c r="AO1488" s="154"/>
    </row>
    <row r="1489" spans="1:41" x14ac:dyDescent="0.2">
      <c r="A1489" s="83">
        <v>38807</v>
      </c>
      <c r="B1489" s="151">
        <v>1</v>
      </c>
      <c r="C1489" s="151">
        <v>116</v>
      </c>
      <c r="D1489" s="151">
        <v>1950</v>
      </c>
      <c r="E1489" s="151">
        <v>226200</v>
      </c>
      <c r="F1489" s="151"/>
      <c r="G1489" s="151"/>
      <c r="H1489" s="151"/>
      <c r="I1489" s="151"/>
      <c r="J1489" s="151">
        <v>33</v>
      </c>
      <c r="K1489" s="151">
        <v>168</v>
      </c>
      <c r="L1489" s="151">
        <v>2183</v>
      </c>
      <c r="M1489" s="151">
        <v>368533</v>
      </c>
      <c r="N1489" s="151">
        <v>104</v>
      </c>
      <c r="O1489" s="151">
        <v>210</v>
      </c>
      <c r="P1489" s="151">
        <v>2083</v>
      </c>
      <c r="Q1489" s="151">
        <v>447091</v>
      </c>
      <c r="R1489" s="151">
        <v>36</v>
      </c>
      <c r="S1489" s="151">
        <v>236</v>
      </c>
      <c r="T1489" s="151">
        <v>2083</v>
      </c>
      <c r="U1489" s="151">
        <v>497394</v>
      </c>
      <c r="V1489" s="151">
        <v>75</v>
      </c>
      <c r="W1489" s="151">
        <v>260</v>
      </c>
      <c r="X1489" s="151">
        <v>2167</v>
      </c>
      <c r="Y1489" s="151">
        <v>567835</v>
      </c>
      <c r="Z1489" s="151">
        <v>30</v>
      </c>
      <c r="AA1489" s="151">
        <v>302</v>
      </c>
      <c r="AB1489" s="151">
        <v>2110</v>
      </c>
      <c r="AC1489" s="151">
        <v>637233</v>
      </c>
      <c r="AD1489" s="151">
        <v>15</v>
      </c>
      <c r="AE1489" s="151">
        <v>355</v>
      </c>
      <c r="AF1489" s="151">
        <v>2180</v>
      </c>
      <c r="AG1489" s="151">
        <v>773173</v>
      </c>
      <c r="AH1489" s="151">
        <v>8</v>
      </c>
      <c r="AI1489" s="151">
        <v>374</v>
      </c>
      <c r="AJ1489" s="151">
        <v>2150</v>
      </c>
      <c r="AK1489" s="151">
        <v>796850</v>
      </c>
      <c r="AL1489" s="151"/>
      <c r="AM1489" s="151"/>
      <c r="AN1489" s="151"/>
      <c r="AO1489" s="151"/>
    </row>
    <row r="1490" spans="1:41" x14ac:dyDescent="0.2">
      <c r="A1490" s="83"/>
      <c r="B1490" s="151"/>
      <c r="C1490" s="151"/>
      <c r="D1490" s="151"/>
      <c r="E1490" s="151"/>
      <c r="F1490" s="151"/>
      <c r="G1490" s="151"/>
      <c r="H1490" s="151"/>
      <c r="I1490" s="151"/>
      <c r="J1490" s="151"/>
      <c r="K1490" s="151"/>
      <c r="L1490" s="151"/>
      <c r="M1490" s="151"/>
      <c r="N1490" s="151"/>
      <c r="O1490" s="151"/>
      <c r="P1490" s="151"/>
      <c r="Q1490" s="151"/>
      <c r="R1490" s="151"/>
      <c r="S1490" s="151"/>
      <c r="T1490" s="151"/>
      <c r="U1490" s="151"/>
      <c r="V1490" s="151"/>
      <c r="W1490" s="151"/>
      <c r="X1490" s="151"/>
      <c r="Y1490" s="151"/>
      <c r="Z1490" s="151"/>
      <c r="AA1490" s="151"/>
      <c r="AB1490" s="151"/>
      <c r="AC1490" s="151"/>
      <c r="AD1490" s="151"/>
      <c r="AE1490" s="151"/>
      <c r="AF1490" s="151"/>
      <c r="AG1490" s="151"/>
      <c r="AH1490" s="151"/>
      <c r="AI1490" s="151"/>
      <c r="AJ1490" s="151"/>
      <c r="AK1490" s="151"/>
      <c r="AL1490" s="151"/>
      <c r="AM1490" s="151"/>
      <c r="AN1490" s="151"/>
      <c r="AO1490" s="151"/>
    </row>
    <row r="1491" spans="1:41" x14ac:dyDescent="0.2">
      <c r="A1491" s="157">
        <v>38810</v>
      </c>
      <c r="B1491" s="154"/>
      <c r="C1491" s="154"/>
      <c r="D1491" s="154"/>
      <c r="E1491" s="154"/>
      <c r="F1491" s="154"/>
      <c r="G1491" s="154"/>
      <c r="H1491" s="154"/>
      <c r="I1491" s="154"/>
      <c r="J1491" s="154"/>
      <c r="K1491" s="154"/>
      <c r="L1491" s="154"/>
      <c r="M1491" s="154"/>
      <c r="N1491" s="154"/>
      <c r="O1491" s="154"/>
      <c r="P1491" s="154"/>
      <c r="Q1491" s="154"/>
      <c r="R1491" s="154"/>
      <c r="S1491" s="154"/>
      <c r="T1491" s="154"/>
      <c r="U1491" s="154"/>
      <c r="V1491" s="154"/>
      <c r="W1491" s="154"/>
      <c r="X1491" s="154"/>
      <c r="Y1491" s="154"/>
      <c r="Z1491" s="154"/>
      <c r="AA1491" s="154"/>
      <c r="AB1491" s="154"/>
      <c r="AC1491" s="154"/>
      <c r="AD1491" s="154"/>
      <c r="AE1491" s="154"/>
      <c r="AF1491" s="154"/>
      <c r="AG1491" s="154"/>
      <c r="AH1491" s="154"/>
      <c r="AI1491" s="154"/>
      <c r="AJ1491" s="154"/>
      <c r="AK1491" s="154"/>
      <c r="AL1491" s="154"/>
      <c r="AM1491" s="154"/>
      <c r="AN1491" s="154"/>
      <c r="AO1491" s="154"/>
    </row>
    <row r="1492" spans="1:41" x14ac:dyDescent="0.2">
      <c r="A1492" s="83">
        <v>38811</v>
      </c>
      <c r="B1492" s="151">
        <v>2</v>
      </c>
      <c r="C1492" s="151">
        <v>109</v>
      </c>
      <c r="D1492" s="151">
        <v>1975</v>
      </c>
      <c r="E1492" s="151">
        <v>215150</v>
      </c>
      <c r="F1492" s="151">
        <v>7</v>
      </c>
      <c r="G1492" s="151">
        <v>143</v>
      </c>
      <c r="H1492" s="151">
        <v>2100</v>
      </c>
      <c r="I1492" s="151">
        <v>296829</v>
      </c>
      <c r="J1492" s="151">
        <v>49</v>
      </c>
      <c r="K1492" s="151">
        <v>163</v>
      </c>
      <c r="L1492" s="151">
        <v>2092</v>
      </c>
      <c r="M1492" s="151">
        <v>339739</v>
      </c>
      <c r="N1492" s="151">
        <v>7</v>
      </c>
      <c r="O1492" s="151">
        <v>207</v>
      </c>
      <c r="P1492" s="151">
        <v>2075</v>
      </c>
      <c r="Q1492" s="151">
        <v>425129</v>
      </c>
      <c r="R1492" s="151">
        <v>34</v>
      </c>
      <c r="S1492" s="151">
        <v>229</v>
      </c>
      <c r="T1492" s="151">
        <v>2167</v>
      </c>
      <c r="U1492" s="151">
        <v>494685</v>
      </c>
      <c r="V1492" s="151">
        <v>13</v>
      </c>
      <c r="W1492" s="151">
        <v>255</v>
      </c>
      <c r="X1492" s="151">
        <v>2050</v>
      </c>
      <c r="Y1492" s="151">
        <v>524323</v>
      </c>
      <c r="Z1492" s="151">
        <v>38</v>
      </c>
      <c r="AA1492" s="151">
        <v>303</v>
      </c>
      <c r="AB1492" s="151">
        <v>2092</v>
      </c>
      <c r="AC1492" s="151">
        <v>639942</v>
      </c>
      <c r="AD1492" s="151">
        <v>1</v>
      </c>
      <c r="AE1492" s="151">
        <v>378</v>
      </c>
      <c r="AF1492" s="151">
        <v>2120</v>
      </c>
      <c r="AG1492" s="151">
        <v>801320</v>
      </c>
      <c r="AH1492" s="151"/>
      <c r="AI1492" s="151"/>
      <c r="AJ1492" s="151"/>
      <c r="AK1492" s="151"/>
      <c r="AL1492" s="151"/>
      <c r="AM1492" s="151"/>
      <c r="AN1492" s="151"/>
      <c r="AO1492" s="151"/>
    </row>
    <row r="1493" spans="1:41" x14ac:dyDescent="0.2">
      <c r="A1493" s="156">
        <v>38813</v>
      </c>
      <c r="B1493" s="151">
        <v>8</v>
      </c>
      <c r="C1493" s="151">
        <v>118</v>
      </c>
      <c r="D1493" s="151">
        <v>2255</v>
      </c>
      <c r="E1493" s="151">
        <v>266062</v>
      </c>
      <c r="F1493" s="151"/>
      <c r="G1493" s="151"/>
      <c r="H1493" s="151"/>
      <c r="I1493" s="151"/>
      <c r="J1493" s="151">
        <v>71</v>
      </c>
      <c r="K1493" s="151">
        <v>166</v>
      </c>
      <c r="L1493" s="151">
        <v>2132</v>
      </c>
      <c r="M1493" s="151">
        <v>353731</v>
      </c>
      <c r="N1493" s="151">
        <v>36</v>
      </c>
      <c r="O1493" s="151">
        <v>202</v>
      </c>
      <c r="P1493" s="151">
        <v>2098</v>
      </c>
      <c r="Q1493" s="151">
        <v>434393</v>
      </c>
      <c r="R1493" s="151">
        <v>15</v>
      </c>
      <c r="S1493" s="151">
        <v>244</v>
      </c>
      <c r="T1493" s="151">
        <v>2087</v>
      </c>
      <c r="U1493" s="151">
        <v>520901</v>
      </c>
      <c r="V1493" s="151">
        <v>2</v>
      </c>
      <c r="W1493" s="151">
        <v>271</v>
      </c>
      <c r="X1493" s="151">
        <v>1980</v>
      </c>
      <c r="Y1493" s="151">
        <v>536580</v>
      </c>
      <c r="Z1493" s="151">
        <v>10</v>
      </c>
      <c r="AA1493" s="151">
        <v>286</v>
      </c>
      <c r="AB1493" s="151">
        <v>2060</v>
      </c>
      <c r="AC1493" s="151">
        <v>602672</v>
      </c>
      <c r="AD1493" s="151"/>
      <c r="AE1493" s="151"/>
      <c r="AF1493" s="151"/>
      <c r="AG1493" s="151"/>
      <c r="AH1493" s="151">
        <v>2</v>
      </c>
      <c r="AI1493" s="151">
        <v>364</v>
      </c>
      <c r="AJ1493" s="151">
        <v>1960</v>
      </c>
      <c r="AK1493" s="151">
        <v>713440</v>
      </c>
      <c r="AL1493" s="151"/>
      <c r="AM1493" s="151"/>
      <c r="AN1493" s="151"/>
      <c r="AO1493" s="151"/>
    </row>
    <row r="1494" spans="1:41" x14ac:dyDescent="0.2">
      <c r="A1494" s="83">
        <v>38814</v>
      </c>
      <c r="B1494" s="151">
        <v>2</v>
      </c>
      <c r="C1494" s="151">
        <v>125</v>
      </c>
      <c r="D1494" s="151">
        <v>2050</v>
      </c>
      <c r="E1494" s="151">
        <v>256300</v>
      </c>
      <c r="F1494" s="151">
        <v>5</v>
      </c>
      <c r="G1494" s="151">
        <v>148</v>
      </c>
      <c r="H1494" s="151">
        <v>2150</v>
      </c>
      <c r="I1494" s="151">
        <v>319060</v>
      </c>
      <c r="J1494" s="151"/>
      <c r="K1494" s="151"/>
      <c r="L1494" s="151"/>
      <c r="M1494" s="151"/>
      <c r="N1494" s="151">
        <v>10</v>
      </c>
      <c r="O1494" s="151">
        <v>217</v>
      </c>
      <c r="P1494" s="151">
        <v>2025</v>
      </c>
      <c r="Q1494" s="151">
        <v>439320</v>
      </c>
      <c r="R1494" s="151">
        <v>72</v>
      </c>
      <c r="S1494" s="151">
        <v>230</v>
      </c>
      <c r="T1494" s="151">
        <v>2150</v>
      </c>
      <c r="U1494" s="151">
        <v>516393</v>
      </c>
      <c r="V1494" s="151">
        <v>40</v>
      </c>
      <c r="W1494" s="151">
        <v>267</v>
      </c>
      <c r="X1494" s="151">
        <v>2183</v>
      </c>
      <c r="Y1494" s="151">
        <v>588116</v>
      </c>
      <c r="Z1494" s="151">
        <v>13</v>
      </c>
      <c r="AA1494" s="151">
        <v>293</v>
      </c>
      <c r="AB1494" s="151">
        <v>2018</v>
      </c>
      <c r="AC1494" s="151">
        <v>594700</v>
      </c>
      <c r="AD1494" s="151"/>
      <c r="AE1494" s="151"/>
      <c r="AF1494" s="151"/>
      <c r="AG1494" s="151"/>
      <c r="AH1494" s="151"/>
      <c r="AI1494" s="151"/>
      <c r="AJ1494" s="151"/>
      <c r="AK1494" s="151"/>
      <c r="AL1494" s="151"/>
      <c r="AM1494" s="151"/>
      <c r="AN1494" s="151"/>
      <c r="AO1494" s="151"/>
    </row>
    <row r="1495" spans="1:41" x14ac:dyDescent="0.2">
      <c r="A1495" s="177">
        <v>38817</v>
      </c>
      <c r="B1495" s="151"/>
      <c r="C1495" s="151"/>
      <c r="D1495" s="151"/>
      <c r="E1495" s="151"/>
      <c r="F1495" s="151"/>
      <c r="G1495" s="151"/>
      <c r="H1495" s="151"/>
      <c r="I1495" s="151"/>
      <c r="J1495" s="151"/>
      <c r="K1495" s="151"/>
      <c r="L1495" s="151"/>
      <c r="M1495" s="151"/>
      <c r="N1495" s="151"/>
      <c r="O1495" s="151"/>
      <c r="P1495" s="151"/>
      <c r="Q1495" s="151"/>
      <c r="R1495" s="151"/>
      <c r="S1495" s="151"/>
      <c r="T1495" s="151"/>
      <c r="U1495" s="151"/>
      <c r="V1495" s="151">
        <v>4</v>
      </c>
      <c r="W1495" s="151">
        <v>272</v>
      </c>
      <c r="X1495" s="151">
        <v>2005</v>
      </c>
      <c r="Y1495" s="151">
        <v>545360</v>
      </c>
      <c r="Z1495" s="151"/>
      <c r="AA1495" s="151"/>
      <c r="AB1495" s="151"/>
      <c r="AC1495" s="151"/>
      <c r="AD1495" s="151"/>
      <c r="AE1495" s="151"/>
      <c r="AF1495" s="151"/>
      <c r="AG1495" s="151"/>
      <c r="AH1495" s="151">
        <v>10</v>
      </c>
      <c r="AI1495" s="151">
        <v>375</v>
      </c>
      <c r="AJ1495" s="151">
        <v>2040</v>
      </c>
      <c r="AK1495" s="151">
        <v>765000</v>
      </c>
      <c r="AL1495" s="151"/>
      <c r="AM1495" s="151"/>
      <c r="AN1495" s="151"/>
      <c r="AO1495" s="151"/>
    </row>
    <row r="1496" spans="1:41" x14ac:dyDescent="0.2">
      <c r="A1496" s="83">
        <v>38818</v>
      </c>
      <c r="B1496" s="151">
        <v>2</v>
      </c>
      <c r="C1496" s="151">
        <v>82</v>
      </c>
      <c r="D1496" s="151">
        <v>1800</v>
      </c>
      <c r="E1496" s="151">
        <v>147600</v>
      </c>
      <c r="F1496" s="151">
        <v>1</v>
      </c>
      <c r="G1496" s="151">
        <v>136</v>
      </c>
      <c r="H1496" s="151">
        <v>2050</v>
      </c>
      <c r="I1496" s="151">
        <v>278800</v>
      </c>
      <c r="J1496" s="151">
        <v>35</v>
      </c>
      <c r="K1496" s="151">
        <v>168</v>
      </c>
      <c r="L1496" s="151">
        <v>2162</v>
      </c>
      <c r="M1496" s="151">
        <v>363371</v>
      </c>
      <c r="N1496" s="151">
        <v>18</v>
      </c>
      <c r="O1496" s="151">
        <v>211</v>
      </c>
      <c r="P1496" s="151">
        <v>2050</v>
      </c>
      <c r="Q1496" s="151">
        <v>437017</v>
      </c>
      <c r="R1496" s="151">
        <v>12</v>
      </c>
      <c r="S1496" s="151">
        <v>236</v>
      </c>
      <c r="T1496" s="151">
        <v>2050</v>
      </c>
      <c r="U1496" s="151">
        <v>483800</v>
      </c>
      <c r="V1496" s="151">
        <v>8</v>
      </c>
      <c r="W1496" s="151">
        <v>264</v>
      </c>
      <c r="X1496" s="151">
        <v>2100</v>
      </c>
      <c r="Y1496" s="151">
        <v>554925</v>
      </c>
      <c r="Z1496" s="151">
        <v>3</v>
      </c>
      <c r="AA1496" s="151">
        <v>294</v>
      </c>
      <c r="AB1496" s="151">
        <v>2120</v>
      </c>
      <c r="AC1496" s="151">
        <v>620000</v>
      </c>
      <c r="AD1496" s="151">
        <v>1</v>
      </c>
      <c r="AE1496" s="151">
        <v>320</v>
      </c>
      <c r="AF1496" s="151">
        <v>2140</v>
      </c>
      <c r="AG1496" s="151">
        <v>684800</v>
      </c>
      <c r="AH1496" s="151"/>
      <c r="AI1496" s="151"/>
      <c r="AJ1496" s="151"/>
      <c r="AK1496" s="151"/>
      <c r="AL1496" s="151"/>
      <c r="AM1496" s="151"/>
      <c r="AN1496" s="151"/>
      <c r="AO1496" s="151"/>
    </row>
    <row r="1497" spans="1:41" x14ac:dyDescent="0.2">
      <c r="A1497" s="83">
        <v>38820</v>
      </c>
      <c r="B1497" s="151"/>
      <c r="C1497" s="151"/>
      <c r="D1497" s="151"/>
      <c r="E1497" s="151"/>
      <c r="F1497" s="151"/>
      <c r="G1497" s="151"/>
      <c r="H1497" s="151"/>
      <c r="I1497" s="151"/>
      <c r="J1497" s="151"/>
      <c r="K1497" s="151"/>
      <c r="L1497" s="151"/>
      <c r="M1497" s="151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1"/>
      <c r="AA1497" s="151"/>
      <c r="AB1497" s="151"/>
      <c r="AC1497" s="151"/>
      <c r="AD1497" s="151"/>
      <c r="AE1497" s="151"/>
      <c r="AF1497" s="151"/>
      <c r="AG1497" s="151"/>
      <c r="AH1497" s="151"/>
      <c r="AI1497" s="151"/>
      <c r="AJ1497" s="151"/>
      <c r="AK1497" s="151"/>
      <c r="AL1497" s="151"/>
      <c r="AM1497" s="151"/>
      <c r="AN1497" s="151"/>
      <c r="AO1497" s="151"/>
    </row>
    <row r="1498" spans="1:41" x14ac:dyDescent="0.2">
      <c r="A1498" s="83">
        <v>38821</v>
      </c>
      <c r="B1498" s="151"/>
      <c r="C1498" s="151"/>
      <c r="D1498" s="151"/>
      <c r="E1498" s="151"/>
      <c r="F1498" s="151"/>
      <c r="G1498" s="151"/>
      <c r="H1498" s="151"/>
      <c r="I1498" s="151"/>
      <c r="J1498" s="151"/>
      <c r="K1498" s="151"/>
      <c r="L1498" s="151"/>
      <c r="M1498" s="151"/>
      <c r="N1498" s="151"/>
      <c r="O1498" s="151"/>
      <c r="P1498" s="151"/>
      <c r="Q1498" s="151"/>
      <c r="R1498" s="151"/>
      <c r="S1498" s="151"/>
      <c r="T1498" s="151"/>
      <c r="U1498" s="151"/>
      <c r="V1498" s="151"/>
      <c r="W1498" s="151"/>
      <c r="X1498" s="151"/>
      <c r="Y1498" s="151"/>
      <c r="Z1498" s="151"/>
      <c r="AA1498" s="151"/>
      <c r="AB1498" s="151"/>
      <c r="AC1498" s="151"/>
      <c r="AD1498" s="151"/>
      <c r="AE1498" s="151"/>
      <c r="AF1498" s="151"/>
      <c r="AG1498" s="151"/>
      <c r="AH1498" s="151"/>
      <c r="AI1498" s="151"/>
      <c r="AJ1498" s="151"/>
      <c r="AK1498" s="151"/>
      <c r="AL1498" s="151"/>
      <c r="AM1498" s="151"/>
      <c r="AN1498" s="151"/>
      <c r="AO1498" s="151"/>
    </row>
    <row r="1499" spans="1:41" x14ac:dyDescent="0.2">
      <c r="A1499" s="177">
        <v>38824</v>
      </c>
      <c r="B1499" s="151"/>
      <c r="C1499" s="151"/>
      <c r="D1499" s="151"/>
      <c r="E1499" s="151"/>
      <c r="F1499" s="151"/>
      <c r="G1499" s="151"/>
      <c r="H1499" s="151"/>
      <c r="I1499" s="151"/>
      <c r="J1499" s="151"/>
      <c r="K1499" s="151"/>
      <c r="L1499" s="151"/>
      <c r="M1499" s="151"/>
      <c r="N1499" s="151"/>
      <c r="O1499" s="151"/>
      <c r="P1499" s="151"/>
      <c r="Q1499" s="151"/>
      <c r="R1499" s="151"/>
      <c r="S1499" s="151"/>
      <c r="T1499" s="151"/>
      <c r="U1499" s="151"/>
      <c r="V1499" s="151"/>
      <c r="W1499" s="151"/>
      <c r="X1499" s="151"/>
      <c r="Y1499" s="151"/>
      <c r="Z1499" s="151">
        <v>4</v>
      </c>
      <c r="AA1499" s="151">
        <v>282</v>
      </c>
      <c r="AB1499" s="151">
        <v>1900</v>
      </c>
      <c r="AC1499" s="151">
        <v>536750</v>
      </c>
      <c r="AD1499" s="151"/>
      <c r="AE1499" s="151"/>
      <c r="AF1499" s="151"/>
      <c r="AG1499" s="151"/>
      <c r="AH1499" s="151"/>
      <c r="AI1499" s="151"/>
      <c r="AJ1499" s="151"/>
      <c r="AK1499" s="151"/>
      <c r="AL1499" s="151"/>
      <c r="AM1499" s="151"/>
      <c r="AN1499" s="151"/>
      <c r="AO1499" s="151"/>
    </row>
    <row r="1500" spans="1:41" x14ac:dyDescent="0.2">
      <c r="A1500" s="83">
        <v>38825</v>
      </c>
      <c r="B1500" s="151">
        <v>2</v>
      </c>
      <c r="C1500" s="151">
        <v>125</v>
      </c>
      <c r="D1500" s="151">
        <v>2100</v>
      </c>
      <c r="E1500" s="151">
        <v>262500</v>
      </c>
      <c r="F1500" s="151">
        <v>11</v>
      </c>
      <c r="G1500" s="151">
        <v>146</v>
      </c>
      <c r="H1500" s="151">
        <v>2050</v>
      </c>
      <c r="I1500" s="151">
        <v>305327</v>
      </c>
      <c r="J1500" s="151"/>
      <c r="K1500" s="151"/>
      <c r="L1500" s="151"/>
      <c r="M1500" s="151"/>
      <c r="N1500" s="151">
        <v>39</v>
      </c>
      <c r="O1500" s="151">
        <v>189</v>
      </c>
      <c r="P1500" s="151">
        <v>2033</v>
      </c>
      <c r="Q1500" s="151">
        <v>382428</v>
      </c>
      <c r="R1500" s="151">
        <v>1</v>
      </c>
      <c r="S1500" s="151">
        <v>244</v>
      </c>
      <c r="T1500" s="151">
        <v>2050</v>
      </c>
      <c r="U1500" s="151">
        <v>500200</v>
      </c>
      <c r="V1500" s="151">
        <v>16</v>
      </c>
      <c r="W1500" s="151">
        <v>268</v>
      </c>
      <c r="X1500" s="151">
        <v>2123</v>
      </c>
      <c r="Y1500" s="151">
        <v>568370</v>
      </c>
      <c r="Z1500" s="151">
        <v>58</v>
      </c>
      <c r="AA1500" s="151">
        <v>300</v>
      </c>
      <c r="AB1500" s="151">
        <v>2250</v>
      </c>
      <c r="AC1500" s="151">
        <v>672053</v>
      </c>
      <c r="AD1500" s="151">
        <v>28</v>
      </c>
      <c r="AE1500" s="151">
        <v>384</v>
      </c>
      <c r="AF1500" s="151">
        <v>2230</v>
      </c>
      <c r="AG1500" s="151">
        <v>859490</v>
      </c>
      <c r="AH1500" s="151"/>
      <c r="AI1500" s="151"/>
      <c r="AJ1500" s="151"/>
      <c r="AK1500" s="151"/>
      <c r="AL1500" s="151"/>
      <c r="AM1500" s="151"/>
      <c r="AN1500" s="151"/>
      <c r="AO1500" s="151"/>
    </row>
    <row r="1501" spans="1:41" x14ac:dyDescent="0.2">
      <c r="A1501" s="161">
        <v>38827</v>
      </c>
      <c r="B1501" s="151">
        <v>13</v>
      </c>
      <c r="C1501" s="151">
        <v>115</v>
      </c>
      <c r="D1501" s="151">
        <v>2267</v>
      </c>
      <c r="E1501" s="151">
        <v>258200</v>
      </c>
      <c r="F1501" s="151">
        <v>24</v>
      </c>
      <c r="G1501" s="151">
        <v>139</v>
      </c>
      <c r="H1501" s="151">
        <v>2575</v>
      </c>
      <c r="I1501" s="151">
        <v>355708</v>
      </c>
      <c r="J1501" s="151">
        <v>17</v>
      </c>
      <c r="K1501" s="151">
        <v>173</v>
      </c>
      <c r="L1501" s="151">
        <v>2100</v>
      </c>
      <c r="M1501" s="151">
        <v>363424</v>
      </c>
      <c r="N1501" s="151">
        <v>57</v>
      </c>
      <c r="O1501" s="151">
        <v>198</v>
      </c>
      <c r="P1501" s="151">
        <v>2100</v>
      </c>
      <c r="Q1501" s="151">
        <v>421760</v>
      </c>
      <c r="R1501" s="151">
        <v>26</v>
      </c>
      <c r="S1501" s="151">
        <v>237</v>
      </c>
      <c r="T1501" s="151">
        <v>2073</v>
      </c>
      <c r="U1501" s="151">
        <v>492794</v>
      </c>
      <c r="V1501" s="151">
        <v>23</v>
      </c>
      <c r="W1501" s="151">
        <v>275</v>
      </c>
      <c r="X1501" s="151">
        <v>2087</v>
      </c>
      <c r="Y1501" s="151">
        <v>584437</v>
      </c>
      <c r="Z1501" s="151">
        <v>25</v>
      </c>
      <c r="AA1501" s="151">
        <v>296</v>
      </c>
      <c r="AB1501" s="151">
        <v>2100</v>
      </c>
      <c r="AC1501" s="151">
        <v>526549</v>
      </c>
      <c r="AD1501" s="151"/>
      <c r="AE1501" s="151"/>
      <c r="AF1501" s="151"/>
      <c r="AG1501" s="151"/>
      <c r="AH1501" s="151">
        <v>2</v>
      </c>
      <c r="AI1501" s="151">
        <v>394</v>
      </c>
      <c r="AJ1501" s="151">
        <v>2140</v>
      </c>
      <c r="AK1501" s="151">
        <v>843160</v>
      </c>
      <c r="AL1501" s="151"/>
      <c r="AM1501" s="151"/>
      <c r="AN1501" s="151"/>
      <c r="AO1501" s="151"/>
    </row>
    <row r="1502" spans="1:41" x14ac:dyDescent="0.2">
      <c r="A1502" s="83">
        <v>38828</v>
      </c>
      <c r="B1502" s="151"/>
      <c r="C1502" s="151"/>
      <c r="D1502" s="151"/>
      <c r="E1502" s="151"/>
      <c r="F1502" s="151"/>
      <c r="G1502" s="151"/>
      <c r="H1502" s="151"/>
      <c r="I1502" s="151"/>
      <c r="J1502" s="151">
        <v>9</v>
      </c>
      <c r="K1502" s="151">
        <v>150</v>
      </c>
      <c r="L1502" s="151">
        <v>2100</v>
      </c>
      <c r="M1502" s="151">
        <v>314533</v>
      </c>
      <c r="N1502" s="151">
        <v>15</v>
      </c>
      <c r="O1502" s="151">
        <v>186</v>
      </c>
      <c r="P1502" s="151">
        <v>2050</v>
      </c>
      <c r="Q1502" s="151">
        <v>381300</v>
      </c>
      <c r="R1502" s="151">
        <v>14</v>
      </c>
      <c r="S1502" s="151">
        <v>231</v>
      </c>
      <c r="T1502" s="151">
        <v>1950</v>
      </c>
      <c r="U1502" s="151">
        <v>449614</v>
      </c>
      <c r="V1502" s="151">
        <v>16</v>
      </c>
      <c r="W1502" s="151">
        <v>260</v>
      </c>
      <c r="X1502" s="151">
        <v>2050</v>
      </c>
      <c r="Y1502" s="151">
        <v>533000</v>
      </c>
      <c r="Z1502" s="151">
        <v>14</v>
      </c>
      <c r="AA1502" s="151">
        <v>311</v>
      </c>
      <c r="AB1502" s="151">
        <v>2140</v>
      </c>
      <c r="AC1502" s="151">
        <v>664929</v>
      </c>
      <c r="AD1502" s="151"/>
      <c r="AE1502" s="151"/>
      <c r="AF1502" s="151"/>
      <c r="AG1502" s="151"/>
      <c r="AH1502" s="151">
        <v>1</v>
      </c>
      <c r="AI1502" s="151">
        <v>360</v>
      </c>
      <c r="AJ1502" s="151">
        <v>2180</v>
      </c>
      <c r="AK1502" s="151">
        <v>784800</v>
      </c>
      <c r="AL1502" s="151"/>
      <c r="AM1502" s="151"/>
      <c r="AN1502" s="151"/>
      <c r="AO1502" s="151"/>
    </row>
    <row r="1503" spans="1:41" x14ac:dyDescent="0.2">
      <c r="A1503" s="177">
        <v>38831</v>
      </c>
      <c r="B1503" s="151"/>
      <c r="C1503" s="151"/>
      <c r="D1503" s="151"/>
      <c r="E1503" s="151"/>
      <c r="F1503" s="151"/>
      <c r="G1503" s="151"/>
      <c r="H1503" s="151"/>
      <c r="I1503" s="151"/>
      <c r="J1503" s="151"/>
      <c r="K1503" s="151"/>
      <c r="L1503" s="151"/>
      <c r="M1503" s="151"/>
      <c r="N1503" s="151"/>
      <c r="O1503" s="151"/>
      <c r="P1503" s="151"/>
      <c r="Q1503" s="151"/>
      <c r="R1503" s="151"/>
      <c r="S1503" s="151"/>
      <c r="T1503" s="151"/>
      <c r="U1503" s="151"/>
      <c r="V1503" s="151"/>
      <c r="W1503" s="151"/>
      <c r="X1503" s="151"/>
      <c r="Y1503" s="151"/>
      <c r="Z1503" s="151"/>
      <c r="AA1503" s="151"/>
      <c r="AB1503" s="151"/>
      <c r="AC1503" s="151"/>
      <c r="AD1503" s="151">
        <v>4</v>
      </c>
      <c r="AE1503" s="151">
        <v>320</v>
      </c>
      <c r="AF1503" s="151">
        <v>2050</v>
      </c>
      <c r="AG1503" s="151">
        <v>657025</v>
      </c>
      <c r="AH1503" s="151"/>
      <c r="AI1503" s="151"/>
      <c r="AJ1503" s="151"/>
      <c r="AK1503" s="151"/>
      <c r="AL1503" s="151"/>
      <c r="AM1503" s="151"/>
      <c r="AN1503" s="151"/>
      <c r="AO1503" s="151"/>
    </row>
    <row r="1504" spans="1:41" x14ac:dyDescent="0.2">
      <c r="A1504" s="83">
        <v>38832</v>
      </c>
      <c r="B1504" s="151"/>
      <c r="C1504" s="151"/>
      <c r="D1504" s="151"/>
      <c r="E1504" s="151"/>
      <c r="F1504" s="151"/>
      <c r="G1504" s="151"/>
      <c r="H1504" s="151"/>
      <c r="I1504" s="151"/>
      <c r="J1504" s="151"/>
      <c r="K1504" s="151"/>
      <c r="L1504" s="151"/>
      <c r="M1504" s="151"/>
      <c r="N1504" s="151"/>
      <c r="O1504" s="151"/>
      <c r="P1504" s="151"/>
      <c r="Q1504" s="151"/>
      <c r="R1504" s="151"/>
      <c r="S1504" s="151"/>
      <c r="T1504" s="151"/>
      <c r="U1504" s="151"/>
      <c r="V1504" s="151"/>
      <c r="W1504" s="151"/>
      <c r="X1504" s="151"/>
      <c r="Y1504" s="151"/>
      <c r="Z1504" s="151"/>
      <c r="AA1504" s="151"/>
      <c r="AB1504" s="151"/>
      <c r="AC1504" s="151"/>
      <c r="AD1504" s="151"/>
      <c r="AE1504" s="151"/>
      <c r="AF1504" s="151"/>
      <c r="AG1504" s="151"/>
      <c r="AH1504" s="151"/>
      <c r="AI1504" s="151"/>
      <c r="AJ1504" s="151"/>
      <c r="AK1504" s="151"/>
      <c r="AL1504" s="151"/>
      <c r="AM1504" s="151"/>
      <c r="AN1504" s="151"/>
      <c r="AO1504" s="151"/>
    </row>
    <row r="1505" spans="1:41" x14ac:dyDescent="0.2">
      <c r="A1505" s="161">
        <v>38834</v>
      </c>
      <c r="B1505" s="151"/>
      <c r="C1505" s="151"/>
      <c r="D1505" s="151"/>
      <c r="E1505" s="151"/>
      <c r="F1505" s="151">
        <v>16</v>
      </c>
      <c r="G1505" s="151">
        <v>136</v>
      </c>
      <c r="H1505" s="151">
        <v>2100</v>
      </c>
      <c r="I1505" s="151">
        <v>286388</v>
      </c>
      <c r="J1505" s="151">
        <v>69</v>
      </c>
      <c r="K1505" s="151">
        <v>173</v>
      </c>
      <c r="L1505" s="151">
        <v>2126</v>
      </c>
      <c r="M1505" s="151">
        <v>368196</v>
      </c>
      <c r="N1505" s="151">
        <v>188</v>
      </c>
      <c r="O1505" s="151">
        <v>201</v>
      </c>
      <c r="P1505" s="151">
        <v>2214</v>
      </c>
      <c r="Q1505" s="151">
        <v>450904</v>
      </c>
      <c r="R1505" s="151">
        <v>41</v>
      </c>
      <c r="S1505" s="151">
        <v>225</v>
      </c>
      <c r="T1505" s="151">
        <v>2100</v>
      </c>
      <c r="U1505" s="151">
        <v>477487</v>
      </c>
      <c r="V1505" s="151">
        <v>57</v>
      </c>
      <c r="W1505" s="151">
        <v>263</v>
      </c>
      <c r="X1505" s="151">
        <v>2170</v>
      </c>
      <c r="Y1505" s="151">
        <v>571636</v>
      </c>
      <c r="Z1505" s="151">
        <v>34</v>
      </c>
      <c r="AA1505" s="151">
        <v>291</v>
      </c>
      <c r="AB1505" s="151">
        <v>2092</v>
      </c>
      <c r="AC1505" s="151">
        <v>613647</v>
      </c>
      <c r="AD1505" s="151">
        <v>18</v>
      </c>
      <c r="AE1505" s="151">
        <v>326</v>
      </c>
      <c r="AF1505" s="151">
        <v>2140</v>
      </c>
      <c r="AG1505" s="151">
        <v>697640</v>
      </c>
      <c r="AH1505" s="151">
        <v>20</v>
      </c>
      <c r="AI1505" s="151">
        <v>395</v>
      </c>
      <c r="AJ1505" s="151">
        <v>2210</v>
      </c>
      <c r="AK1505" s="151">
        <v>831286</v>
      </c>
      <c r="AL1505" s="151"/>
      <c r="AM1505" s="151"/>
      <c r="AN1505" s="151"/>
      <c r="AO1505" s="151"/>
    </row>
    <row r="1506" spans="1:41" x14ac:dyDescent="0.2">
      <c r="A1506" s="83">
        <v>38835</v>
      </c>
      <c r="B1506" s="151">
        <v>1</v>
      </c>
      <c r="C1506" s="151">
        <v>92</v>
      </c>
      <c r="D1506" s="151">
        <v>1800</v>
      </c>
      <c r="E1506" s="151">
        <v>165600</v>
      </c>
      <c r="F1506" s="151">
        <v>10</v>
      </c>
      <c r="G1506" s="151">
        <v>142</v>
      </c>
      <c r="H1506" s="151">
        <v>2317</v>
      </c>
      <c r="I1506" s="151">
        <v>352740</v>
      </c>
      <c r="J1506" s="151">
        <v>10</v>
      </c>
      <c r="K1506" s="151">
        <v>162</v>
      </c>
      <c r="L1506" s="151">
        <v>2500</v>
      </c>
      <c r="M1506" s="151">
        <v>406000</v>
      </c>
      <c r="N1506" s="151">
        <v>2</v>
      </c>
      <c r="O1506" s="151">
        <v>207</v>
      </c>
      <c r="P1506" s="151">
        <v>2300</v>
      </c>
      <c r="Q1506" s="151">
        <v>476500</v>
      </c>
      <c r="R1506" s="151">
        <v>24</v>
      </c>
      <c r="S1506" s="151">
        <v>237</v>
      </c>
      <c r="T1506" s="151">
        <v>2075</v>
      </c>
      <c r="U1506" s="151">
        <v>493046</v>
      </c>
      <c r="V1506" s="151">
        <v>7</v>
      </c>
      <c r="W1506" s="151">
        <v>264</v>
      </c>
      <c r="X1506" s="151">
        <v>2115</v>
      </c>
      <c r="Y1506" s="151">
        <v>584691</v>
      </c>
      <c r="Z1506" s="151">
        <v>50</v>
      </c>
      <c r="AA1506" s="151">
        <v>296</v>
      </c>
      <c r="AB1506" s="151">
        <v>2114</v>
      </c>
      <c r="AC1506" s="151">
        <v>635799</v>
      </c>
      <c r="AD1506" s="151"/>
      <c r="AE1506" s="151"/>
      <c r="AF1506" s="151"/>
      <c r="AG1506" s="151"/>
      <c r="AH1506" s="151"/>
      <c r="AI1506" s="151"/>
      <c r="AJ1506" s="151"/>
      <c r="AK1506" s="151"/>
      <c r="AL1506" s="151"/>
      <c r="AM1506" s="151"/>
      <c r="AN1506" s="151"/>
      <c r="AO1506" s="151"/>
    </row>
    <row r="1507" spans="1:41" x14ac:dyDescent="0.2">
      <c r="A1507" s="83"/>
      <c r="B1507" s="151"/>
      <c r="C1507" s="151"/>
      <c r="D1507" s="151"/>
      <c r="E1507" s="151"/>
      <c r="F1507" s="151"/>
      <c r="G1507" s="151"/>
      <c r="H1507" s="151"/>
      <c r="I1507" s="151"/>
      <c r="J1507" s="151"/>
      <c r="K1507" s="151"/>
      <c r="L1507" s="151"/>
      <c r="M1507" s="151"/>
      <c r="N1507" s="151"/>
      <c r="O1507" s="151"/>
      <c r="P1507" s="151"/>
      <c r="Q1507" s="151"/>
      <c r="R1507" s="151"/>
      <c r="S1507" s="151"/>
      <c r="T1507" s="151"/>
      <c r="U1507" s="151"/>
      <c r="V1507" s="151"/>
      <c r="W1507" s="151"/>
      <c r="X1507" s="151"/>
      <c r="Y1507" s="151"/>
      <c r="Z1507" s="151"/>
      <c r="AA1507" s="151"/>
      <c r="AB1507" s="151"/>
      <c r="AC1507" s="151"/>
      <c r="AD1507" s="151"/>
      <c r="AE1507" s="151"/>
      <c r="AF1507" s="151"/>
      <c r="AG1507" s="151"/>
      <c r="AH1507" s="151"/>
      <c r="AI1507" s="151"/>
      <c r="AJ1507" s="151"/>
      <c r="AK1507" s="151"/>
      <c r="AL1507" s="151"/>
      <c r="AM1507" s="151"/>
      <c r="AN1507" s="151"/>
      <c r="AO1507" s="151"/>
    </row>
    <row r="1508" spans="1:41" x14ac:dyDescent="0.2">
      <c r="A1508" s="152">
        <v>38838</v>
      </c>
      <c r="B1508" s="151"/>
      <c r="C1508" s="151"/>
      <c r="D1508" s="151"/>
      <c r="E1508" s="151"/>
      <c r="F1508" s="151"/>
      <c r="G1508" s="151"/>
      <c r="H1508" s="151"/>
      <c r="I1508" s="151"/>
      <c r="J1508" s="151"/>
      <c r="K1508" s="151"/>
      <c r="L1508" s="151"/>
      <c r="M1508" s="151"/>
      <c r="N1508" s="151"/>
      <c r="O1508" s="151"/>
      <c r="P1508" s="151"/>
      <c r="Q1508" s="151"/>
      <c r="R1508" s="151"/>
      <c r="S1508" s="151"/>
      <c r="T1508" s="151"/>
      <c r="U1508" s="151"/>
      <c r="V1508" s="151"/>
      <c r="W1508" s="151"/>
      <c r="X1508" s="151"/>
      <c r="Y1508" s="151"/>
      <c r="Z1508" s="151"/>
      <c r="AA1508" s="151"/>
      <c r="AB1508" s="151"/>
      <c r="AC1508" s="151"/>
      <c r="AD1508" s="151"/>
      <c r="AE1508" s="151"/>
      <c r="AF1508" s="151"/>
      <c r="AG1508" s="151"/>
      <c r="AH1508" s="151"/>
      <c r="AI1508" s="151"/>
      <c r="AJ1508" s="151"/>
      <c r="AK1508" s="151"/>
      <c r="AL1508" s="151"/>
      <c r="AM1508" s="151"/>
      <c r="AN1508" s="151"/>
      <c r="AO1508" s="151"/>
    </row>
    <row r="1509" spans="1:41" x14ac:dyDescent="0.2">
      <c r="A1509" s="83">
        <v>38839</v>
      </c>
      <c r="B1509" s="151">
        <v>5</v>
      </c>
      <c r="C1509" s="151">
        <v>94</v>
      </c>
      <c r="D1509" s="151">
        <v>1950</v>
      </c>
      <c r="E1509" s="151">
        <v>184080</v>
      </c>
      <c r="F1509" s="151">
        <v>9</v>
      </c>
      <c r="G1509" s="151">
        <v>132</v>
      </c>
      <c r="H1509" s="151">
        <v>2067</v>
      </c>
      <c r="I1509" s="151">
        <v>276133</v>
      </c>
      <c r="J1509" s="151">
        <v>52</v>
      </c>
      <c r="K1509" s="151">
        <v>172</v>
      </c>
      <c r="L1509" s="151">
        <v>2200</v>
      </c>
      <c r="M1509" s="151">
        <v>389644</v>
      </c>
      <c r="N1509" s="151">
        <v>19</v>
      </c>
      <c r="O1509" s="151">
        <v>204</v>
      </c>
      <c r="P1509" s="151">
        <v>2300</v>
      </c>
      <c r="Q1509" s="151">
        <v>455500</v>
      </c>
      <c r="R1509" s="151">
        <v>29</v>
      </c>
      <c r="S1509" s="151">
        <v>240</v>
      </c>
      <c r="T1509" s="151">
        <v>2075</v>
      </c>
      <c r="U1509" s="151">
        <v>497421</v>
      </c>
      <c r="V1509" s="151">
        <v>4</v>
      </c>
      <c r="W1509" s="151">
        <v>260</v>
      </c>
      <c r="X1509" s="151">
        <v>2050</v>
      </c>
      <c r="Y1509" s="151">
        <v>531975</v>
      </c>
      <c r="Z1509" s="151">
        <v>3</v>
      </c>
      <c r="AA1509" s="151">
        <v>287</v>
      </c>
      <c r="AB1509" s="151">
        <v>2050</v>
      </c>
      <c r="AC1509" s="151">
        <v>589033</v>
      </c>
      <c r="AD1509" s="151">
        <v>6</v>
      </c>
      <c r="AE1509" s="151">
        <v>352</v>
      </c>
      <c r="AF1509" s="151">
        <v>2260</v>
      </c>
      <c r="AG1509" s="151">
        <v>794767</v>
      </c>
      <c r="AH1509" s="151"/>
      <c r="AI1509" s="151"/>
      <c r="AJ1509" s="151"/>
      <c r="AK1509" s="151"/>
      <c r="AL1509" s="151"/>
      <c r="AM1509" s="151"/>
      <c r="AN1509" s="151"/>
      <c r="AO1509" s="151"/>
    </row>
    <row r="1510" spans="1:41" x14ac:dyDescent="0.2">
      <c r="A1510" s="161">
        <v>38841</v>
      </c>
      <c r="B1510" s="151"/>
      <c r="C1510" s="151"/>
      <c r="D1510" s="151"/>
      <c r="E1510" s="151"/>
      <c r="F1510" s="151">
        <v>16</v>
      </c>
      <c r="G1510" s="151">
        <v>136</v>
      </c>
      <c r="H1510" s="151">
        <v>2150</v>
      </c>
      <c r="I1510" s="151">
        <v>292400</v>
      </c>
      <c r="J1510" s="151">
        <v>50</v>
      </c>
      <c r="K1510" s="151">
        <v>166</v>
      </c>
      <c r="L1510" s="151">
        <v>2230</v>
      </c>
      <c r="M1510" s="151">
        <v>395364</v>
      </c>
      <c r="N1510" s="151">
        <v>10</v>
      </c>
      <c r="O1510" s="151">
        <v>193</v>
      </c>
      <c r="P1510" s="151">
        <v>2095</v>
      </c>
      <c r="Q1510" s="151">
        <v>404335</v>
      </c>
      <c r="R1510" s="151">
        <v>19</v>
      </c>
      <c r="S1510" s="151">
        <v>230</v>
      </c>
      <c r="T1510" s="151">
        <v>2127</v>
      </c>
      <c r="U1510" s="151">
        <v>494303</v>
      </c>
      <c r="V1510" s="151"/>
      <c r="W1510" s="151"/>
      <c r="X1510" s="151"/>
      <c r="Y1510" s="151"/>
      <c r="Z1510" s="151">
        <v>27</v>
      </c>
      <c r="AA1510" s="151">
        <v>297</v>
      </c>
      <c r="AB1510" s="151">
        <v>2140</v>
      </c>
      <c r="AC1510" s="151">
        <v>643733</v>
      </c>
      <c r="AD1510" s="151"/>
      <c r="AE1510" s="151"/>
      <c r="AF1510" s="151"/>
      <c r="AG1510" s="151"/>
      <c r="AH1510" s="151">
        <v>17</v>
      </c>
      <c r="AI1510" s="151">
        <v>380</v>
      </c>
      <c r="AJ1510" s="151">
        <v>2273</v>
      </c>
      <c r="AK1510" s="151">
        <v>876221</v>
      </c>
      <c r="AL1510" s="151"/>
      <c r="AM1510" s="151"/>
      <c r="AN1510" s="151"/>
      <c r="AO1510" s="151"/>
    </row>
    <row r="1511" spans="1:41" x14ac:dyDescent="0.2">
      <c r="A1511" s="83">
        <v>38842</v>
      </c>
      <c r="B1511" s="151">
        <v>1</v>
      </c>
      <c r="C1511" s="151">
        <v>124</v>
      </c>
      <c r="D1511" s="151">
        <v>2100</v>
      </c>
      <c r="E1511" s="151">
        <v>260400</v>
      </c>
      <c r="F1511" s="151"/>
      <c r="G1511" s="151"/>
      <c r="H1511" s="151"/>
      <c r="I1511" s="151"/>
      <c r="J1511" s="151">
        <v>27</v>
      </c>
      <c r="K1511" s="151">
        <v>165</v>
      </c>
      <c r="L1511" s="151">
        <v>2140</v>
      </c>
      <c r="M1511" s="151">
        <v>359337</v>
      </c>
      <c r="N1511" s="151"/>
      <c r="O1511" s="151"/>
      <c r="P1511" s="151"/>
      <c r="Q1511" s="151"/>
      <c r="R1511" s="151">
        <v>3</v>
      </c>
      <c r="S1511" s="151">
        <v>232</v>
      </c>
      <c r="T1511" s="151">
        <v>2400</v>
      </c>
      <c r="U1511" s="151">
        <v>556800</v>
      </c>
      <c r="V1511" s="151"/>
      <c r="W1511" s="151"/>
      <c r="X1511" s="151"/>
      <c r="Y1511" s="151"/>
      <c r="Z1511" s="151"/>
      <c r="AA1511" s="151"/>
      <c r="AB1511" s="151"/>
      <c r="AC1511" s="151"/>
      <c r="AD1511" s="151">
        <v>1</v>
      </c>
      <c r="AE1511" s="151">
        <v>348</v>
      </c>
      <c r="AF1511" s="151">
        <v>2040</v>
      </c>
      <c r="AG1511" s="151">
        <v>709920</v>
      </c>
      <c r="AH1511" s="151">
        <v>4</v>
      </c>
      <c r="AI1511" s="151">
        <v>366</v>
      </c>
      <c r="AJ1511" s="151">
        <v>2120</v>
      </c>
      <c r="AK1511" s="151">
        <v>775920</v>
      </c>
      <c r="AL1511" s="151"/>
      <c r="AM1511" s="151"/>
      <c r="AN1511" s="151"/>
      <c r="AO1511" s="151"/>
    </row>
    <row r="1512" spans="1:41" x14ac:dyDescent="0.2">
      <c r="A1512" s="177">
        <v>38845</v>
      </c>
      <c r="B1512" s="151"/>
      <c r="C1512" s="151"/>
      <c r="D1512" s="151"/>
      <c r="E1512" s="151"/>
      <c r="F1512" s="151"/>
      <c r="G1512" s="151"/>
      <c r="H1512" s="151"/>
      <c r="I1512" s="151"/>
      <c r="J1512" s="151"/>
      <c r="K1512" s="151"/>
      <c r="L1512" s="151"/>
      <c r="M1512" s="151"/>
      <c r="N1512" s="151"/>
      <c r="O1512" s="151"/>
      <c r="P1512" s="151"/>
      <c r="Q1512" s="151"/>
      <c r="R1512" s="151"/>
      <c r="S1512" s="151"/>
      <c r="T1512" s="151"/>
      <c r="U1512" s="151"/>
      <c r="V1512" s="151"/>
      <c r="W1512" s="151"/>
      <c r="X1512" s="151"/>
      <c r="Y1512" s="151"/>
      <c r="Z1512" s="151"/>
      <c r="AA1512" s="151"/>
      <c r="AB1512" s="151"/>
      <c r="AC1512" s="151"/>
      <c r="AD1512" s="151"/>
      <c r="AE1512" s="151"/>
      <c r="AF1512" s="151"/>
      <c r="AG1512" s="151"/>
      <c r="AH1512" s="151">
        <v>15</v>
      </c>
      <c r="AI1512" s="151">
        <v>395</v>
      </c>
      <c r="AJ1512" s="151">
        <v>2340</v>
      </c>
      <c r="AK1512" s="151">
        <v>925080</v>
      </c>
      <c r="AL1512" s="151"/>
      <c r="AM1512" s="151"/>
      <c r="AN1512" s="151"/>
      <c r="AO1512" s="151"/>
    </row>
    <row r="1513" spans="1:41" x14ac:dyDescent="0.2">
      <c r="A1513" s="83">
        <v>38846</v>
      </c>
      <c r="B1513" s="151"/>
      <c r="C1513" s="151"/>
      <c r="D1513" s="151"/>
      <c r="E1513" s="151"/>
      <c r="F1513" s="151"/>
      <c r="G1513" s="151"/>
      <c r="H1513" s="151"/>
      <c r="I1513" s="151"/>
      <c r="J1513" s="151"/>
      <c r="K1513" s="151"/>
      <c r="L1513" s="151"/>
      <c r="M1513" s="151"/>
      <c r="N1513" s="151"/>
      <c r="O1513" s="151"/>
      <c r="P1513" s="151"/>
      <c r="Q1513" s="151"/>
      <c r="R1513" s="151"/>
      <c r="S1513" s="151"/>
      <c r="T1513" s="151"/>
      <c r="U1513" s="151"/>
      <c r="V1513" s="151"/>
      <c r="W1513" s="151"/>
      <c r="X1513" s="151"/>
      <c r="Y1513" s="151"/>
      <c r="Z1513" s="151"/>
      <c r="AA1513" s="151"/>
      <c r="AB1513" s="151"/>
      <c r="AC1513" s="151"/>
      <c r="AD1513" s="151"/>
      <c r="AE1513" s="151"/>
      <c r="AF1513" s="151"/>
      <c r="AG1513" s="151"/>
      <c r="AH1513" s="151"/>
      <c r="AI1513" s="151"/>
      <c r="AJ1513" s="151"/>
      <c r="AK1513" s="151"/>
      <c r="AL1513" s="151"/>
      <c r="AM1513" s="151"/>
      <c r="AN1513" s="151"/>
      <c r="AO1513" s="151"/>
    </row>
    <row r="1514" spans="1:41" x14ac:dyDescent="0.2">
      <c r="A1514" s="161">
        <v>38848</v>
      </c>
      <c r="B1514" s="151">
        <v>29</v>
      </c>
      <c r="C1514" s="151">
        <v>80</v>
      </c>
      <c r="D1514" s="151">
        <v>1800</v>
      </c>
      <c r="E1514" s="151">
        <v>147503</v>
      </c>
      <c r="F1514" s="151">
        <v>55</v>
      </c>
      <c r="G1514" s="151">
        <v>135</v>
      </c>
      <c r="H1514" s="151">
        <v>2089</v>
      </c>
      <c r="I1514" s="151">
        <v>289053</v>
      </c>
      <c r="J1514" s="151">
        <v>77</v>
      </c>
      <c r="K1514" s="151">
        <v>159</v>
      </c>
      <c r="L1514" s="151">
        <v>2129</v>
      </c>
      <c r="M1514" s="151">
        <v>339510</v>
      </c>
      <c r="N1514" s="151">
        <v>80</v>
      </c>
      <c r="O1514" s="151">
        <v>202</v>
      </c>
      <c r="P1514" s="151">
        <v>2095</v>
      </c>
      <c r="Q1514" s="151">
        <v>427510</v>
      </c>
      <c r="R1514" s="151">
        <v>12</v>
      </c>
      <c r="S1514" s="151">
        <v>237</v>
      </c>
      <c r="T1514" s="151">
        <v>2060</v>
      </c>
      <c r="U1514" s="151">
        <v>490810</v>
      </c>
      <c r="V1514" s="151">
        <v>14</v>
      </c>
      <c r="W1514" s="151">
        <v>258</v>
      </c>
      <c r="X1514" s="151">
        <v>2060</v>
      </c>
      <c r="Y1514" s="151">
        <v>529820</v>
      </c>
      <c r="Z1514" s="151">
        <v>58</v>
      </c>
      <c r="AA1514" s="151">
        <v>290</v>
      </c>
      <c r="AB1514" s="151">
        <v>2008</v>
      </c>
      <c r="AC1514" s="151">
        <v>581847</v>
      </c>
      <c r="AD1514" s="151">
        <v>3</v>
      </c>
      <c r="AE1514" s="151">
        <v>326</v>
      </c>
      <c r="AF1514" s="151">
        <v>2140</v>
      </c>
      <c r="AG1514" s="151">
        <v>697533</v>
      </c>
      <c r="AH1514" s="151"/>
      <c r="AI1514" s="151"/>
      <c r="AJ1514" s="151"/>
      <c r="AK1514" s="151"/>
      <c r="AL1514" s="151"/>
      <c r="AM1514" s="151"/>
      <c r="AN1514" s="151"/>
      <c r="AO1514" s="151"/>
    </row>
    <row r="1515" spans="1:41" x14ac:dyDescent="0.2">
      <c r="A1515" s="83">
        <v>38849</v>
      </c>
      <c r="B1515" s="151">
        <v>1</v>
      </c>
      <c r="C1515" s="151">
        <v>106</v>
      </c>
      <c r="D1515" s="151">
        <v>2000</v>
      </c>
      <c r="E1515" s="151">
        <v>212000</v>
      </c>
      <c r="F1515" s="151">
        <v>25</v>
      </c>
      <c r="G1515" s="151">
        <v>145</v>
      </c>
      <c r="H1515" s="151">
        <v>2225</v>
      </c>
      <c r="I1515" s="151">
        <v>319524</v>
      </c>
      <c r="J1515" s="151">
        <v>39</v>
      </c>
      <c r="K1515" s="151">
        <v>170</v>
      </c>
      <c r="L1515" s="151">
        <v>2140</v>
      </c>
      <c r="M1515" s="151">
        <v>350762</v>
      </c>
      <c r="N1515" s="151">
        <v>50</v>
      </c>
      <c r="O1515" s="151">
        <v>185</v>
      </c>
      <c r="P1515" s="151">
        <v>2340</v>
      </c>
      <c r="Q1515" s="151">
        <v>427036</v>
      </c>
      <c r="R1515" s="151">
        <v>10</v>
      </c>
      <c r="S1515" s="151">
        <v>224</v>
      </c>
      <c r="T1515" s="151">
        <v>2167</v>
      </c>
      <c r="U1515" s="151">
        <v>485660</v>
      </c>
      <c r="V1515" s="151">
        <v>18</v>
      </c>
      <c r="W1515" s="151">
        <v>269</v>
      </c>
      <c r="X1515" s="151">
        <v>2120</v>
      </c>
      <c r="Y1515" s="151">
        <v>583183</v>
      </c>
      <c r="Z1515" s="151">
        <v>4</v>
      </c>
      <c r="AA1515" s="151">
        <v>289</v>
      </c>
      <c r="AB1515" s="151">
        <v>2000</v>
      </c>
      <c r="AC1515" s="151">
        <v>578000</v>
      </c>
      <c r="AD1515" s="151">
        <v>26</v>
      </c>
      <c r="AE1515" s="151">
        <v>342</v>
      </c>
      <c r="AF1515" s="151">
        <v>2158</v>
      </c>
      <c r="AG1515" s="151">
        <v>740118</v>
      </c>
      <c r="AH1515" s="151">
        <v>3</v>
      </c>
      <c r="AI1515" s="151">
        <v>395</v>
      </c>
      <c r="AJ1515" s="151">
        <v>2200</v>
      </c>
      <c r="AK1515" s="151">
        <v>869733</v>
      </c>
      <c r="AL1515" s="151"/>
      <c r="AM1515" s="151"/>
      <c r="AN1515" s="151"/>
      <c r="AO1515" s="151"/>
    </row>
    <row r="1516" spans="1:41" x14ac:dyDescent="0.2">
      <c r="A1516" s="177">
        <v>38852</v>
      </c>
      <c r="B1516" s="151"/>
      <c r="C1516" s="151"/>
      <c r="D1516" s="151"/>
      <c r="E1516" s="151"/>
      <c r="F1516" s="151"/>
      <c r="G1516" s="151"/>
      <c r="H1516" s="151"/>
      <c r="I1516" s="151"/>
      <c r="J1516" s="151"/>
      <c r="K1516" s="151"/>
      <c r="L1516" s="151"/>
      <c r="M1516" s="151"/>
      <c r="N1516" s="151">
        <v>7</v>
      </c>
      <c r="O1516" s="151">
        <v>191</v>
      </c>
      <c r="P1516" s="151">
        <v>2140</v>
      </c>
      <c r="Q1516" s="151">
        <v>409657</v>
      </c>
      <c r="R1516" s="151"/>
      <c r="S1516" s="151"/>
      <c r="T1516" s="151"/>
      <c r="U1516" s="151"/>
      <c r="V1516" s="151"/>
      <c r="W1516" s="151"/>
      <c r="X1516" s="151"/>
      <c r="Y1516" s="151"/>
      <c r="Z1516" s="151">
        <v>20</v>
      </c>
      <c r="AA1516" s="151">
        <v>284</v>
      </c>
      <c r="AB1516" s="151">
        <v>2160</v>
      </c>
      <c r="AC1516" s="151">
        <v>643656</v>
      </c>
      <c r="AD1516" s="151">
        <v>4</v>
      </c>
      <c r="AE1516" s="151">
        <v>344</v>
      </c>
      <c r="AF1516" s="151">
        <v>2140</v>
      </c>
      <c r="AG1516" s="151">
        <v>735090</v>
      </c>
      <c r="AH1516" s="151"/>
      <c r="AI1516" s="151"/>
      <c r="AJ1516" s="151"/>
      <c r="AK1516" s="151"/>
      <c r="AL1516" s="151"/>
      <c r="AM1516" s="151"/>
      <c r="AN1516" s="151"/>
      <c r="AO1516" s="151"/>
    </row>
    <row r="1517" spans="1:41" x14ac:dyDescent="0.2">
      <c r="A1517" s="83">
        <v>38853</v>
      </c>
      <c r="B1517" s="151">
        <v>9</v>
      </c>
      <c r="C1517" s="151">
        <v>109</v>
      </c>
      <c r="D1517" s="151">
        <v>2083</v>
      </c>
      <c r="E1517" s="151">
        <v>229044</v>
      </c>
      <c r="F1517" s="151">
        <v>8</v>
      </c>
      <c r="G1517" s="151">
        <v>142</v>
      </c>
      <c r="H1517" s="151">
        <v>2050</v>
      </c>
      <c r="I1517" s="151">
        <v>292125</v>
      </c>
      <c r="J1517" s="151">
        <v>16</v>
      </c>
      <c r="K1517" s="151">
        <v>164</v>
      </c>
      <c r="L1517" s="151">
        <v>2033</v>
      </c>
      <c r="M1517" s="151">
        <v>338612</v>
      </c>
      <c r="N1517" s="151">
        <v>43</v>
      </c>
      <c r="O1517" s="151">
        <v>203</v>
      </c>
      <c r="P1517" s="151">
        <v>2167</v>
      </c>
      <c r="Q1517" s="151">
        <v>446186</v>
      </c>
      <c r="R1517" s="151">
        <v>23</v>
      </c>
      <c r="S1517" s="151">
        <v>239</v>
      </c>
      <c r="T1517" s="151">
        <v>2127</v>
      </c>
      <c r="U1517" s="151">
        <v>532393</v>
      </c>
      <c r="V1517" s="151">
        <v>93</v>
      </c>
      <c r="W1517" s="151">
        <v>260</v>
      </c>
      <c r="X1517" s="151">
        <v>2158</v>
      </c>
      <c r="Y1517" s="151">
        <v>568900</v>
      </c>
      <c r="Z1517" s="151">
        <v>19</v>
      </c>
      <c r="AA1517" s="151">
        <v>301</v>
      </c>
      <c r="AB1517" s="151">
        <v>2090</v>
      </c>
      <c r="AC1517" s="151">
        <v>630686</v>
      </c>
      <c r="AD1517" s="151">
        <v>10</v>
      </c>
      <c r="AE1517" s="151">
        <v>364</v>
      </c>
      <c r="AF1517" s="151">
        <v>2220</v>
      </c>
      <c r="AG1517" s="151">
        <v>807636</v>
      </c>
      <c r="AH1517" s="151"/>
      <c r="AI1517" s="151"/>
      <c r="AJ1517" s="151"/>
      <c r="AK1517" s="151"/>
      <c r="AL1517" s="151"/>
      <c r="AM1517" s="151"/>
      <c r="AN1517" s="151"/>
      <c r="AO1517" s="151"/>
    </row>
    <row r="1518" spans="1:41" x14ac:dyDescent="0.2">
      <c r="A1518" s="161">
        <v>38855</v>
      </c>
      <c r="B1518" s="151">
        <v>9</v>
      </c>
      <c r="C1518" s="151">
        <v>96</v>
      </c>
      <c r="D1518" s="151">
        <v>2938</v>
      </c>
      <c r="E1518" s="151">
        <v>193861</v>
      </c>
      <c r="F1518" s="151">
        <v>17</v>
      </c>
      <c r="G1518" s="151">
        <v>143</v>
      </c>
      <c r="H1518" s="151">
        <v>2110</v>
      </c>
      <c r="I1518" s="151">
        <v>310418</v>
      </c>
      <c r="J1518" s="151">
        <v>36</v>
      </c>
      <c r="K1518" s="151">
        <v>152</v>
      </c>
      <c r="L1518" s="151">
        <v>2188</v>
      </c>
      <c r="M1518" s="151">
        <v>326612</v>
      </c>
      <c r="N1518" s="151">
        <v>33</v>
      </c>
      <c r="O1518" s="151">
        <v>203</v>
      </c>
      <c r="P1518" s="151">
        <v>2207</v>
      </c>
      <c r="Q1518" s="151">
        <v>452781</v>
      </c>
      <c r="R1518" s="151">
        <v>22</v>
      </c>
      <c r="S1518" s="151">
        <v>230</v>
      </c>
      <c r="T1518" s="151">
        <v>2158</v>
      </c>
      <c r="U1518" s="151">
        <v>540619</v>
      </c>
      <c r="V1518" s="151">
        <v>32</v>
      </c>
      <c r="W1518" s="151">
        <v>253</v>
      </c>
      <c r="X1518" s="151">
        <v>2280</v>
      </c>
      <c r="Y1518" s="151">
        <v>603230</v>
      </c>
      <c r="Z1518" s="151">
        <v>16</v>
      </c>
      <c r="AA1518" s="151">
        <v>303</v>
      </c>
      <c r="AB1518" s="151">
        <v>2050</v>
      </c>
      <c r="AC1518" s="151">
        <v>624910</v>
      </c>
      <c r="AD1518" s="151">
        <v>23</v>
      </c>
      <c r="AE1518" s="151">
        <v>335</v>
      </c>
      <c r="AF1518" s="151">
        <v>2197</v>
      </c>
      <c r="AG1518" s="151">
        <v>722591</v>
      </c>
      <c r="AH1518" s="151">
        <v>4</v>
      </c>
      <c r="AI1518" s="151">
        <v>370</v>
      </c>
      <c r="AJ1518" s="151">
        <v>2080</v>
      </c>
      <c r="AK1518" s="151">
        <v>768560</v>
      </c>
      <c r="AL1518" s="151"/>
      <c r="AM1518" s="151"/>
      <c r="AN1518" s="151"/>
      <c r="AO1518" s="151"/>
    </row>
    <row r="1519" spans="1:41" x14ac:dyDescent="0.2">
      <c r="A1519" s="83">
        <v>38856</v>
      </c>
      <c r="B1519" s="151">
        <v>11</v>
      </c>
      <c r="C1519" s="151">
        <v>115</v>
      </c>
      <c r="D1519" s="151">
        <v>2075</v>
      </c>
      <c r="E1519" s="151">
        <v>266991</v>
      </c>
      <c r="F1519" s="151"/>
      <c r="G1519" s="151"/>
      <c r="H1519" s="151"/>
      <c r="I1519" s="151"/>
      <c r="J1519" s="151">
        <v>63</v>
      </c>
      <c r="K1519" s="151">
        <v>168</v>
      </c>
      <c r="L1519" s="151">
        <v>2107</v>
      </c>
      <c r="M1519" s="151">
        <v>371486</v>
      </c>
      <c r="N1519" s="151">
        <v>15</v>
      </c>
      <c r="O1519" s="151">
        <v>191</v>
      </c>
      <c r="P1519" s="151">
        <v>2067</v>
      </c>
      <c r="Q1519" s="151">
        <v>393987</v>
      </c>
      <c r="R1519" s="151">
        <v>10</v>
      </c>
      <c r="S1519" s="151">
        <v>244</v>
      </c>
      <c r="T1519" s="151">
        <v>2045</v>
      </c>
      <c r="U1519" s="151">
        <v>499778</v>
      </c>
      <c r="V1519" s="151">
        <v>18</v>
      </c>
      <c r="W1519" s="151">
        <v>262</v>
      </c>
      <c r="X1519" s="151">
        <v>2060</v>
      </c>
      <c r="Y1519" s="151">
        <v>546800</v>
      </c>
      <c r="Z1519" s="151">
        <v>16</v>
      </c>
      <c r="AA1519" s="151">
        <v>300</v>
      </c>
      <c r="AB1519" s="151">
        <v>2120</v>
      </c>
      <c r="AC1519" s="151">
        <v>640868</v>
      </c>
      <c r="AD1519" s="151">
        <v>9</v>
      </c>
      <c r="AE1519" s="151">
        <v>374</v>
      </c>
      <c r="AF1519" s="151">
        <v>2100</v>
      </c>
      <c r="AG1519" s="151">
        <v>785400</v>
      </c>
      <c r="AH1519" s="151"/>
      <c r="AI1519" s="151"/>
      <c r="AJ1519" s="151"/>
      <c r="AK1519" s="151"/>
      <c r="AL1519" s="151"/>
      <c r="AM1519" s="151"/>
      <c r="AN1519" s="151"/>
      <c r="AO1519" s="151"/>
    </row>
    <row r="1520" spans="1:41" x14ac:dyDescent="0.2">
      <c r="A1520" s="152">
        <v>38859</v>
      </c>
      <c r="B1520" s="151"/>
      <c r="C1520" s="151"/>
      <c r="D1520" s="151"/>
      <c r="E1520" s="151"/>
      <c r="F1520" s="151"/>
      <c r="G1520" s="151"/>
      <c r="H1520" s="151"/>
      <c r="I1520" s="151"/>
      <c r="J1520" s="151"/>
      <c r="K1520" s="151"/>
      <c r="L1520" s="151"/>
      <c r="M1520" s="151"/>
      <c r="N1520" s="151"/>
      <c r="O1520" s="151"/>
      <c r="P1520" s="151"/>
      <c r="Q1520" s="151"/>
      <c r="R1520" s="151"/>
      <c r="S1520" s="151"/>
      <c r="T1520" s="151"/>
      <c r="U1520" s="151"/>
      <c r="V1520" s="151"/>
      <c r="W1520" s="151"/>
      <c r="X1520" s="151"/>
      <c r="Y1520" s="151"/>
      <c r="Z1520" s="151"/>
      <c r="AA1520" s="151"/>
      <c r="AB1520" s="151"/>
      <c r="AC1520" s="151"/>
      <c r="AD1520" s="151"/>
      <c r="AE1520" s="151"/>
      <c r="AF1520" s="151"/>
      <c r="AG1520" s="151"/>
      <c r="AH1520" s="151"/>
      <c r="AI1520" s="151"/>
      <c r="AJ1520" s="151"/>
      <c r="AK1520" s="151"/>
      <c r="AL1520" s="151"/>
      <c r="AM1520" s="151"/>
      <c r="AN1520" s="151"/>
      <c r="AO1520" s="151"/>
    </row>
    <row r="1521" spans="1:41" x14ac:dyDescent="0.2">
      <c r="A1521" s="83">
        <v>38860</v>
      </c>
      <c r="B1521" s="151">
        <v>2</v>
      </c>
      <c r="C1521" s="151">
        <v>128</v>
      </c>
      <c r="D1521" s="151">
        <v>2150</v>
      </c>
      <c r="E1521" s="151">
        <v>275200</v>
      </c>
      <c r="F1521" s="151">
        <v>15</v>
      </c>
      <c r="G1521" s="151">
        <v>141</v>
      </c>
      <c r="H1521" s="151">
        <v>2450</v>
      </c>
      <c r="I1521" s="151">
        <v>396033</v>
      </c>
      <c r="J1521" s="151">
        <v>91</v>
      </c>
      <c r="K1521" s="151">
        <v>164</v>
      </c>
      <c r="L1521" s="151">
        <v>2183</v>
      </c>
      <c r="M1521" s="151">
        <v>366018</v>
      </c>
      <c r="N1521" s="151">
        <v>31</v>
      </c>
      <c r="O1521" s="151">
        <v>198</v>
      </c>
      <c r="P1521" s="151">
        <v>2120</v>
      </c>
      <c r="Q1521" s="151">
        <v>420826</v>
      </c>
      <c r="R1521" s="151">
        <v>23</v>
      </c>
      <c r="S1521" s="151">
        <v>230</v>
      </c>
      <c r="T1521" s="151">
        <v>2203</v>
      </c>
      <c r="U1521" s="151">
        <v>515248</v>
      </c>
      <c r="V1521" s="151">
        <v>43</v>
      </c>
      <c r="W1521" s="151">
        <v>270</v>
      </c>
      <c r="X1521" s="151">
        <v>2138</v>
      </c>
      <c r="Y1521" s="151">
        <v>577942</v>
      </c>
      <c r="Z1521" s="151">
        <v>4</v>
      </c>
      <c r="AA1521" s="151">
        <v>296</v>
      </c>
      <c r="AB1521" s="151">
        <v>2040</v>
      </c>
      <c r="AC1521" s="151">
        <v>611430</v>
      </c>
      <c r="AD1521" s="151">
        <v>22</v>
      </c>
      <c r="AE1521" s="151">
        <v>344</v>
      </c>
      <c r="AF1521" s="151">
        <v>2140</v>
      </c>
      <c r="AG1521" s="151">
        <v>738684</v>
      </c>
      <c r="AH1521" s="151"/>
      <c r="AI1521" s="151"/>
      <c r="AJ1521" s="151"/>
      <c r="AK1521" s="151"/>
      <c r="AL1521" s="151"/>
      <c r="AM1521" s="151"/>
      <c r="AN1521" s="151"/>
      <c r="AO1521" s="151"/>
    </row>
    <row r="1522" spans="1:41" x14ac:dyDescent="0.2">
      <c r="A1522" s="161">
        <v>38862</v>
      </c>
      <c r="B1522" s="151"/>
      <c r="C1522" s="151"/>
      <c r="D1522" s="151"/>
      <c r="E1522" s="151"/>
      <c r="F1522" s="151"/>
      <c r="G1522" s="151"/>
      <c r="H1522" s="151"/>
      <c r="I1522" s="151"/>
      <c r="J1522" s="151"/>
      <c r="K1522" s="151"/>
      <c r="L1522" s="151"/>
      <c r="M1522" s="151"/>
      <c r="N1522" s="151"/>
      <c r="O1522" s="151"/>
      <c r="P1522" s="151"/>
      <c r="Q1522" s="151"/>
      <c r="R1522" s="151"/>
      <c r="S1522" s="151"/>
      <c r="T1522" s="151"/>
      <c r="U1522" s="151"/>
      <c r="V1522" s="151"/>
      <c r="W1522" s="151"/>
      <c r="X1522" s="151"/>
      <c r="Y1522" s="151"/>
      <c r="Z1522" s="151"/>
      <c r="AA1522" s="151"/>
      <c r="AB1522" s="151"/>
      <c r="AC1522" s="151"/>
      <c r="AD1522" s="151"/>
      <c r="AE1522" s="151"/>
      <c r="AF1522" s="151"/>
      <c r="AG1522" s="151"/>
      <c r="AH1522" s="151"/>
      <c r="AI1522" s="151"/>
      <c r="AJ1522" s="151"/>
      <c r="AK1522" s="151"/>
      <c r="AL1522" s="151"/>
      <c r="AM1522" s="151"/>
      <c r="AN1522" s="151"/>
      <c r="AO1522" s="151"/>
    </row>
    <row r="1523" spans="1:41" x14ac:dyDescent="0.2">
      <c r="A1523" s="83">
        <v>38863</v>
      </c>
      <c r="B1523" s="151"/>
      <c r="C1523" s="151"/>
      <c r="D1523" s="151"/>
      <c r="E1523" s="151"/>
      <c r="F1523" s="151">
        <v>5</v>
      </c>
      <c r="G1523" s="151">
        <v>141</v>
      </c>
      <c r="H1523" s="151">
        <v>2175</v>
      </c>
      <c r="I1523" s="151">
        <v>317760</v>
      </c>
      <c r="J1523" s="151"/>
      <c r="K1523" s="151"/>
      <c r="L1523" s="151"/>
      <c r="M1523" s="151"/>
      <c r="N1523" s="151">
        <v>41</v>
      </c>
      <c r="O1523" s="151">
        <v>203</v>
      </c>
      <c r="P1523" s="151">
        <v>2110</v>
      </c>
      <c r="Q1523" s="151">
        <v>438244</v>
      </c>
      <c r="R1523" s="151">
        <v>23</v>
      </c>
      <c r="S1523" s="151">
        <v>237</v>
      </c>
      <c r="T1523" s="151">
        <v>2217</v>
      </c>
      <c r="U1523" s="151">
        <v>530296</v>
      </c>
      <c r="V1523" s="151">
        <v>17</v>
      </c>
      <c r="W1523" s="151">
        <v>277</v>
      </c>
      <c r="X1523" s="151">
        <v>2100</v>
      </c>
      <c r="Y1523" s="151">
        <v>602235</v>
      </c>
      <c r="Z1523" s="151">
        <v>56</v>
      </c>
      <c r="AA1523" s="151">
        <v>295</v>
      </c>
      <c r="AB1523" s="151">
        <v>2112</v>
      </c>
      <c r="AC1523" s="151">
        <v>632575</v>
      </c>
      <c r="AD1523" s="151"/>
      <c r="AE1523" s="151"/>
      <c r="AF1523" s="151"/>
      <c r="AG1523" s="151"/>
      <c r="AH1523" s="151">
        <v>6</v>
      </c>
      <c r="AI1523" s="151">
        <v>365</v>
      </c>
      <c r="AJ1523" s="151">
        <v>2150</v>
      </c>
      <c r="AK1523" s="151">
        <v>784750</v>
      </c>
      <c r="AL1523" s="151"/>
      <c r="AM1523" s="151"/>
      <c r="AN1523" s="151"/>
      <c r="AO1523" s="151"/>
    </row>
    <row r="1524" spans="1:41" x14ac:dyDescent="0.2">
      <c r="A1524" s="177">
        <v>38866</v>
      </c>
      <c r="B1524" s="151"/>
      <c r="C1524" s="151"/>
      <c r="D1524" s="151"/>
      <c r="E1524" s="151"/>
      <c r="F1524" s="151"/>
      <c r="G1524" s="151"/>
      <c r="H1524" s="151"/>
      <c r="I1524" s="151"/>
      <c r="J1524" s="151"/>
      <c r="K1524" s="151"/>
      <c r="L1524" s="151"/>
      <c r="M1524" s="151"/>
      <c r="N1524" s="151"/>
      <c r="O1524" s="151"/>
      <c r="P1524" s="151"/>
      <c r="Q1524" s="151"/>
      <c r="R1524" s="151"/>
      <c r="S1524" s="151"/>
      <c r="T1524" s="151"/>
      <c r="U1524" s="151"/>
      <c r="V1524" s="151"/>
      <c r="W1524" s="151"/>
      <c r="X1524" s="151"/>
      <c r="Y1524" s="151"/>
      <c r="Z1524" s="151"/>
      <c r="AA1524" s="151"/>
      <c r="AB1524" s="151"/>
      <c r="AC1524" s="151"/>
      <c r="AD1524" s="151"/>
      <c r="AE1524" s="151"/>
      <c r="AF1524" s="151"/>
      <c r="AG1524" s="151"/>
      <c r="AH1524" s="151"/>
      <c r="AI1524" s="151"/>
      <c r="AJ1524" s="151"/>
      <c r="AK1524" s="151"/>
      <c r="AL1524" s="151"/>
      <c r="AM1524" s="151"/>
      <c r="AN1524" s="151"/>
      <c r="AO1524" s="151"/>
    </row>
    <row r="1525" spans="1:41" x14ac:dyDescent="0.2">
      <c r="A1525" s="83">
        <v>38867</v>
      </c>
      <c r="B1525" s="151">
        <v>25</v>
      </c>
      <c r="C1525" s="151">
        <v>122</v>
      </c>
      <c r="D1525" s="151">
        <v>2038</v>
      </c>
      <c r="E1525" s="151">
        <v>268320</v>
      </c>
      <c r="F1525" s="151">
        <v>36</v>
      </c>
      <c r="G1525" s="151">
        <v>146</v>
      </c>
      <c r="H1525" s="151">
        <v>2317</v>
      </c>
      <c r="I1525" s="151">
        <v>353531</v>
      </c>
      <c r="J1525" s="151">
        <v>4</v>
      </c>
      <c r="K1525" s="151">
        <v>156</v>
      </c>
      <c r="L1525" s="151">
        <v>2150</v>
      </c>
      <c r="M1525" s="151">
        <v>335400</v>
      </c>
      <c r="N1525" s="151">
        <v>45</v>
      </c>
      <c r="O1525" s="151">
        <v>200</v>
      </c>
      <c r="P1525" s="151">
        <v>2140</v>
      </c>
      <c r="Q1525" s="151">
        <v>435493</v>
      </c>
      <c r="R1525" s="151">
        <v>28</v>
      </c>
      <c r="S1525" s="151">
        <v>229</v>
      </c>
      <c r="T1525" s="151">
        <v>2078</v>
      </c>
      <c r="U1525" s="151">
        <v>481306</v>
      </c>
      <c r="V1525" s="151">
        <v>19</v>
      </c>
      <c r="W1525" s="151">
        <v>272</v>
      </c>
      <c r="X1525" s="151">
        <v>2120</v>
      </c>
      <c r="Y1525" s="151">
        <v>580448</v>
      </c>
      <c r="Z1525" s="151">
        <v>11</v>
      </c>
      <c r="AA1525" s="151">
        <v>287</v>
      </c>
      <c r="AB1525" s="151">
        <v>2020</v>
      </c>
      <c r="AC1525" s="151">
        <v>579189</v>
      </c>
      <c r="AD1525" s="151">
        <v>3</v>
      </c>
      <c r="AE1525" s="151">
        <v>337</v>
      </c>
      <c r="AF1525" s="151">
        <v>2060</v>
      </c>
      <c r="AG1525" s="151">
        <v>694907</v>
      </c>
      <c r="AH1525" s="151">
        <v>2</v>
      </c>
      <c r="AI1525" s="151">
        <v>371</v>
      </c>
      <c r="AJ1525" s="151">
        <v>2120</v>
      </c>
      <c r="AK1525" s="151">
        <v>786520</v>
      </c>
      <c r="AL1525" s="151"/>
      <c r="AM1525" s="151"/>
      <c r="AN1525" s="151"/>
      <c r="AO1525" s="151"/>
    </row>
    <row r="1526" spans="1:41" x14ac:dyDescent="0.2">
      <c r="A1526" s="83"/>
      <c r="B1526" s="151"/>
      <c r="C1526" s="151"/>
      <c r="D1526" s="151"/>
      <c r="E1526" s="151"/>
      <c r="F1526" s="151"/>
      <c r="G1526" s="151"/>
      <c r="H1526" s="151"/>
      <c r="I1526" s="151"/>
      <c r="J1526" s="151"/>
      <c r="K1526" s="151"/>
      <c r="L1526" s="151"/>
      <c r="M1526" s="151"/>
      <c r="N1526" s="151"/>
      <c r="O1526" s="151"/>
      <c r="P1526" s="151"/>
      <c r="Q1526" s="151"/>
      <c r="R1526" s="151"/>
      <c r="S1526" s="151"/>
      <c r="T1526" s="151"/>
      <c r="U1526" s="151"/>
      <c r="V1526" s="151"/>
      <c r="W1526" s="151"/>
      <c r="X1526" s="151"/>
      <c r="Y1526" s="151"/>
      <c r="Z1526" s="151"/>
      <c r="AA1526" s="151"/>
      <c r="AB1526" s="151"/>
      <c r="AC1526" s="151"/>
      <c r="AD1526" s="151"/>
      <c r="AE1526" s="151"/>
      <c r="AF1526" s="151"/>
      <c r="AG1526" s="151"/>
      <c r="AH1526" s="151"/>
      <c r="AI1526" s="151"/>
      <c r="AJ1526" s="151"/>
      <c r="AK1526" s="151"/>
      <c r="AL1526" s="151"/>
      <c r="AM1526" s="151"/>
      <c r="AN1526" s="151"/>
      <c r="AO1526" s="151"/>
    </row>
    <row r="1527" spans="1:41" x14ac:dyDescent="0.2">
      <c r="A1527" s="161">
        <v>38869</v>
      </c>
      <c r="B1527" s="151">
        <v>15</v>
      </c>
      <c r="C1527" s="151">
        <v>95</v>
      </c>
      <c r="D1527" s="151">
        <v>2375</v>
      </c>
      <c r="E1527" s="151">
        <v>229400</v>
      </c>
      <c r="F1527" s="151">
        <v>31</v>
      </c>
      <c r="G1527" s="151">
        <v>140</v>
      </c>
      <c r="H1527" s="151">
        <v>2140</v>
      </c>
      <c r="I1527" s="151">
        <v>307288</v>
      </c>
      <c r="J1527" s="151">
        <v>19</v>
      </c>
      <c r="K1527" s="151">
        <v>163</v>
      </c>
      <c r="L1527" s="151">
        <v>2150</v>
      </c>
      <c r="M1527" s="151">
        <v>360958</v>
      </c>
      <c r="N1527" s="151">
        <v>16</v>
      </c>
      <c r="O1527" s="151">
        <v>195</v>
      </c>
      <c r="P1527" s="151">
        <v>2130</v>
      </c>
      <c r="Q1527" s="151">
        <v>419678</v>
      </c>
      <c r="R1527" s="151">
        <v>63</v>
      </c>
      <c r="S1527" s="151">
        <v>239</v>
      </c>
      <c r="T1527" s="151">
        <v>2152</v>
      </c>
      <c r="U1527" s="151">
        <v>518601</v>
      </c>
      <c r="V1527" s="151">
        <v>32</v>
      </c>
      <c r="W1527" s="151">
        <v>272</v>
      </c>
      <c r="X1527" s="151">
        <v>2298</v>
      </c>
      <c r="Y1527" s="151">
        <v>612146</v>
      </c>
      <c r="Z1527" s="151">
        <v>38</v>
      </c>
      <c r="AA1527" s="151">
        <v>288</v>
      </c>
      <c r="AB1527" s="151">
        <v>2510</v>
      </c>
      <c r="AC1527" s="151">
        <v>708435</v>
      </c>
      <c r="AD1527" s="151">
        <v>31</v>
      </c>
      <c r="AE1527" s="151">
        <v>329</v>
      </c>
      <c r="AF1527" s="151">
        <v>2233</v>
      </c>
      <c r="AG1527" s="151">
        <v>734343</v>
      </c>
      <c r="AH1527" s="151">
        <v>21</v>
      </c>
      <c r="AI1527" s="151">
        <v>362</v>
      </c>
      <c r="AJ1527" s="151">
        <v>2220</v>
      </c>
      <c r="AK1527" s="151">
        <v>798829</v>
      </c>
      <c r="AL1527" s="151"/>
      <c r="AM1527" s="151"/>
      <c r="AN1527" s="151"/>
      <c r="AO1527" s="151"/>
    </row>
    <row r="1528" spans="1:41" x14ac:dyDescent="0.2">
      <c r="A1528" s="83">
        <v>38870</v>
      </c>
      <c r="B1528" s="151">
        <v>2</v>
      </c>
      <c r="C1528" s="151">
        <v>122</v>
      </c>
      <c r="D1528" s="151">
        <v>2050</v>
      </c>
      <c r="E1528" s="151">
        <v>250100</v>
      </c>
      <c r="F1528" s="151"/>
      <c r="G1528" s="151"/>
      <c r="H1528" s="151"/>
      <c r="I1528" s="151"/>
      <c r="J1528" s="151">
        <v>43</v>
      </c>
      <c r="K1528" s="151">
        <v>164</v>
      </c>
      <c r="L1528" s="151">
        <v>2175</v>
      </c>
      <c r="M1528" s="151">
        <v>361221</v>
      </c>
      <c r="N1528" s="151">
        <v>46</v>
      </c>
      <c r="O1528" s="151">
        <v>207</v>
      </c>
      <c r="P1528" s="151">
        <v>2150</v>
      </c>
      <c r="Q1528" s="151">
        <v>452878</v>
      </c>
      <c r="R1528" s="151"/>
      <c r="S1528" s="151"/>
      <c r="T1528" s="151"/>
      <c r="U1528" s="151"/>
      <c r="V1528" s="151">
        <v>45</v>
      </c>
      <c r="W1528" s="151">
        <v>260</v>
      </c>
      <c r="X1528" s="151">
        <v>2087</v>
      </c>
      <c r="Y1528" s="151">
        <v>553171</v>
      </c>
      <c r="Z1528" s="151">
        <v>2</v>
      </c>
      <c r="AA1528" s="151">
        <v>299</v>
      </c>
      <c r="AB1528" s="151">
        <v>2100</v>
      </c>
      <c r="AC1528" s="151">
        <v>627900</v>
      </c>
      <c r="AD1528" s="151">
        <v>11</v>
      </c>
      <c r="AE1528" s="151">
        <v>355</v>
      </c>
      <c r="AF1528" s="151">
        <v>2160</v>
      </c>
      <c r="AG1528" s="151">
        <v>754953</v>
      </c>
      <c r="AH1528" s="151"/>
      <c r="AI1528" s="151"/>
      <c r="AJ1528" s="151"/>
      <c r="AK1528" s="151"/>
      <c r="AL1528" s="151"/>
      <c r="AM1528" s="151"/>
      <c r="AN1528" s="151"/>
      <c r="AO1528" s="151"/>
    </row>
    <row r="1529" spans="1:41" x14ac:dyDescent="0.2">
      <c r="A1529" s="177">
        <v>38873</v>
      </c>
      <c r="B1529" s="151">
        <v>3</v>
      </c>
      <c r="C1529" s="151">
        <v>126</v>
      </c>
      <c r="D1529" s="151">
        <v>2100</v>
      </c>
      <c r="E1529" s="151">
        <v>264600</v>
      </c>
      <c r="F1529" s="151"/>
      <c r="G1529" s="151"/>
      <c r="H1529" s="151"/>
      <c r="I1529" s="151"/>
      <c r="J1529" s="151"/>
      <c r="K1529" s="151"/>
      <c r="L1529" s="151"/>
      <c r="M1529" s="151"/>
      <c r="N1529" s="151"/>
      <c r="O1529" s="151"/>
      <c r="P1529" s="151"/>
      <c r="Q1529" s="151"/>
      <c r="R1529" s="151"/>
      <c r="S1529" s="151"/>
      <c r="T1529" s="151"/>
      <c r="U1529" s="151"/>
      <c r="V1529" s="151"/>
      <c r="W1529" s="151"/>
      <c r="X1529" s="151"/>
      <c r="Y1529" s="151"/>
      <c r="Z1529" s="151"/>
      <c r="AA1529" s="151"/>
      <c r="AB1529" s="151"/>
      <c r="AC1529" s="151"/>
      <c r="AD1529" s="151"/>
      <c r="AE1529" s="151"/>
      <c r="AF1529" s="151"/>
      <c r="AG1529" s="151"/>
      <c r="AH1529" s="151"/>
      <c r="AI1529" s="151"/>
      <c r="AJ1529" s="151"/>
      <c r="AK1529" s="151"/>
      <c r="AL1529" s="151"/>
      <c r="AM1529" s="151"/>
      <c r="AN1529" s="151"/>
      <c r="AO1529" s="151"/>
    </row>
    <row r="1530" spans="1:41" x14ac:dyDescent="0.2">
      <c r="A1530" s="83">
        <v>38874</v>
      </c>
      <c r="B1530" s="151">
        <v>12</v>
      </c>
      <c r="C1530" s="151">
        <v>123</v>
      </c>
      <c r="D1530" s="151">
        <v>2200</v>
      </c>
      <c r="E1530" s="151">
        <v>270233</v>
      </c>
      <c r="F1530" s="151"/>
      <c r="G1530" s="151"/>
      <c r="H1530" s="151"/>
      <c r="I1530" s="151"/>
      <c r="J1530" s="151">
        <v>53</v>
      </c>
      <c r="K1530" s="151">
        <v>163</v>
      </c>
      <c r="L1530" s="151">
        <v>2217</v>
      </c>
      <c r="M1530" s="151">
        <v>362449</v>
      </c>
      <c r="N1530" s="151">
        <v>35</v>
      </c>
      <c r="O1530" s="151">
        <v>215</v>
      </c>
      <c r="P1530" s="151">
        <v>2183</v>
      </c>
      <c r="Q1530" s="151">
        <v>471376</v>
      </c>
      <c r="R1530" s="151">
        <v>46</v>
      </c>
      <c r="S1530" s="151">
        <v>236</v>
      </c>
      <c r="T1530" s="151">
        <v>2162</v>
      </c>
      <c r="U1530" s="151">
        <v>520359</v>
      </c>
      <c r="V1530" s="151">
        <v>79</v>
      </c>
      <c r="W1530" s="151">
        <v>263</v>
      </c>
      <c r="X1530" s="151">
        <v>2190</v>
      </c>
      <c r="Y1530" s="151">
        <v>576352</v>
      </c>
      <c r="Z1530" s="151">
        <v>12</v>
      </c>
      <c r="AA1530" s="151">
        <v>293</v>
      </c>
      <c r="AB1530" s="151">
        <v>2200</v>
      </c>
      <c r="AC1530" s="151">
        <v>649392</v>
      </c>
      <c r="AD1530" s="151"/>
      <c r="AE1530" s="151"/>
      <c r="AF1530" s="151"/>
      <c r="AG1530" s="151"/>
      <c r="AH1530" s="151"/>
      <c r="AI1530" s="151"/>
      <c r="AJ1530" s="151"/>
      <c r="AK1530" s="151"/>
      <c r="AL1530" s="151"/>
      <c r="AM1530" s="151"/>
      <c r="AN1530" s="151"/>
      <c r="AO1530" s="151"/>
    </row>
    <row r="1531" spans="1:41" x14ac:dyDescent="0.2">
      <c r="A1531" s="161">
        <v>38876</v>
      </c>
      <c r="B1531" s="151">
        <v>38</v>
      </c>
      <c r="C1531" s="151">
        <v>120</v>
      </c>
      <c r="D1531" s="151">
        <v>2375</v>
      </c>
      <c r="E1531" s="151">
        <v>284250</v>
      </c>
      <c r="F1531" s="151">
        <v>61</v>
      </c>
      <c r="G1531" s="151">
        <v>144</v>
      </c>
      <c r="H1531" s="151">
        <v>2025</v>
      </c>
      <c r="I1531" s="151">
        <v>322820</v>
      </c>
      <c r="J1531" s="151"/>
      <c r="K1531" s="151"/>
      <c r="L1531" s="151"/>
      <c r="M1531" s="151"/>
      <c r="N1531" s="151">
        <v>37</v>
      </c>
      <c r="O1531" s="151">
        <v>199</v>
      </c>
      <c r="P1531" s="151">
        <v>2282</v>
      </c>
      <c r="Q1531" s="151">
        <v>459406</v>
      </c>
      <c r="R1531" s="151">
        <v>1</v>
      </c>
      <c r="S1531" s="151">
        <v>245</v>
      </c>
      <c r="T1531" s="151">
        <v>1850</v>
      </c>
      <c r="U1531" s="151">
        <v>453250</v>
      </c>
      <c r="V1531" s="151">
        <v>20</v>
      </c>
      <c r="W1531" s="151">
        <v>268</v>
      </c>
      <c r="X1531" s="151">
        <v>2480</v>
      </c>
      <c r="Y1531" s="151">
        <v>663400</v>
      </c>
      <c r="Z1531" s="151"/>
      <c r="AA1531" s="151"/>
      <c r="AB1531" s="151"/>
      <c r="AC1531" s="151"/>
      <c r="AD1531" s="151"/>
      <c r="AE1531" s="151"/>
      <c r="AF1531" s="151"/>
      <c r="AG1531" s="151"/>
      <c r="AH1531" s="151"/>
      <c r="AI1531" s="151"/>
      <c r="AJ1531" s="151"/>
      <c r="AK1531" s="151"/>
      <c r="AL1531" s="151"/>
      <c r="AM1531" s="151"/>
      <c r="AN1531" s="151"/>
      <c r="AO1531" s="151"/>
    </row>
    <row r="1532" spans="1:41" x14ac:dyDescent="0.2">
      <c r="A1532" s="83">
        <v>38877</v>
      </c>
      <c r="B1532" s="151">
        <v>9</v>
      </c>
      <c r="C1532" s="151">
        <v>100</v>
      </c>
      <c r="D1532" s="151">
        <v>2288</v>
      </c>
      <c r="E1532" s="151">
        <v>227300</v>
      </c>
      <c r="F1532" s="151"/>
      <c r="G1532" s="151"/>
      <c r="H1532" s="151"/>
      <c r="I1532" s="151"/>
      <c r="J1532" s="151">
        <v>28</v>
      </c>
      <c r="K1532" s="151">
        <v>175</v>
      </c>
      <c r="L1532" s="151">
        <v>2250</v>
      </c>
      <c r="M1532" s="151">
        <v>390507</v>
      </c>
      <c r="N1532" s="151">
        <v>33</v>
      </c>
      <c r="O1532" s="151">
        <v>202</v>
      </c>
      <c r="P1532" s="151">
        <v>2075</v>
      </c>
      <c r="Q1532" s="160">
        <v>604758</v>
      </c>
      <c r="R1532" s="151">
        <v>4</v>
      </c>
      <c r="S1532" s="151">
        <v>233</v>
      </c>
      <c r="T1532" s="151">
        <v>2150</v>
      </c>
      <c r="U1532" s="151">
        <v>500950</v>
      </c>
      <c r="V1532" s="151">
        <v>20</v>
      </c>
      <c r="W1532" s="151">
        <v>264</v>
      </c>
      <c r="X1532" s="151">
        <v>2262</v>
      </c>
      <c r="Y1532" s="151">
        <v>587795</v>
      </c>
      <c r="Z1532" s="151">
        <v>1</v>
      </c>
      <c r="AA1532" s="151">
        <v>294</v>
      </c>
      <c r="AB1532" s="151">
        <v>2140</v>
      </c>
      <c r="AC1532" s="151">
        <v>629160</v>
      </c>
      <c r="AD1532" s="151">
        <v>17</v>
      </c>
      <c r="AE1532" s="151">
        <v>347</v>
      </c>
      <c r="AF1532" s="151">
        <v>2130</v>
      </c>
      <c r="AG1532" s="151">
        <v>746478</v>
      </c>
      <c r="AH1532" s="151">
        <v>4</v>
      </c>
      <c r="AI1532" s="151">
        <v>368</v>
      </c>
      <c r="AJ1532" s="151">
        <v>2070</v>
      </c>
      <c r="AK1532" s="151">
        <v>745200</v>
      </c>
      <c r="AL1532" s="151"/>
      <c r="AM1532" s="151"/>
      <c r="AN1532" s="151"/>
      <c r="AO1532" s="151"/>
    </row>
    <row r="1533" spans="1:41" x14ac:dyDescent="0.2">
      <c r="A1533" s="152">
        <v>38880</v>
      </c>
      <c r="B1533" s="151"/>
      <c r="C1533" s="151"/>
      <c r="D1533" s="151"/>
      <c r="E1533" s="151"/>
      <c r="F1533" s="151"/>
      <c r="G1533" s="151"/>
      <c r="H1533" s="151"/>
      <c r="I1533" s="151"/>
      <c r="J1533" s="151"/>
      <c r="K1533" s="151"/>
      <c r="L1533" s="151"/>
      <c r="M1533" s="151"/>
      <c r="N1533" s="151"/>
      <c r="O1533" s="151"/>
      <c r="P1533" s="151"/>
      <c r="Q1533" s="151"/>
      <c r="R1533" s="151"/>
      <c r="S1533" s="151"/>
      <c r="T1533" s="151"/>
      <c r="U1533" s="151"/>
      <c r="V1533" s="151">
        <v>5</v>
      </c>
      <c r="W1533" s="151">
        <v>264</v>
      </c>
      <c r="X1533" s="151">
        <v>2040</v>
      </c>
      <c r="Y1533" s="151">
        <v>538560</v>
      </c>
      <c r="Z1533" s="151"/>
      <c r="AA1533" s="151"/>
      <c r="AB1533" s="151"/>
      <c r="AC1533" s="151"/>
      <c r="AD1533" s="151"/>
      <c r="AE1533" s="151"/>
      <c r="AF1533" s="151"/>
      <c r="AG1533" s="151"/>
      <c r="AH1533" s="151"/>
      <c r="AI1533" s="151"/>
      <c r="AJ1533" s="151"/>
      <c r="AK1533" s="151"/>
      <c r="AL1533" s="151"/>
      <c r="AM1533" s="151"/>
      <c r="AN1533" s="151"/>
      <c r="AO1533" s="151"/>
    </row>
    <row r="1534" spans="1:41" x14ac:dyDescent="0.2">
      <c r="A1534" s="83">
        <v>38881</v>
      </c>
      <c r="B1534" s="151">
        <v>39</v>
      </c>
      <c r="C1534" s="151">
        <v>119</v>
      </c>
      <c r="D1534" s="151">
        <v>2112</v>
      </c>
      <c r="E1534" s="151">
        <v>261010</v>
      </c>
      <c r="F1534" s="151">
        <v>9</v>
      </c>
      <c r="G1534" s="151">
        <v>142</v>
      </c>
      <c r="H1534" s="151">
        <v>2200</v>
      </c>
      <c r="I1534" s="151">
        <v>312689</v>
      </c>
      <c r="J1534" s="151">
        <v>11</v>
      </c>
      <c r="K1534" s="151">
        <v>155</v>
      </c>
      <c r="L1534" s="151">
        <v>2083</v>
      </c>
      <c r="M1534" s="151">
        <v>336782</v>
      </c>
      <c r="N1534" s="151">
        <v>35</v>
      </c>
      <c r="O1534" s="151">
        <v>199</v>
      </c>
      <c r="P1534" s="151">
        <v>2292</v>
      </c>
      <c r="Q1534" s="151">
        <v>453651</v>
      </c>
      <c r="R1534" s="151">
        <v>50</v>
      </c>
      <c r="S1534" s="151">
        <v>230</v>
      </c>
      <c r="T1534" s="151">
        <v>2283</v>
      </c>
      <c r="U1534" s="151">
        <v>528398</v>
      </c>
      <c r="V1534" s="151">
        <v>9</v>
      </c>
      <c r="W1534" s="151">
        <v>258</v>
      </c>
      <c r="X1534" s="151">
        <v>2100</v>
      </c>
      <c r="Y1534" s="151">
        <v>542733</v>
      </c>
      <c r="Z1534" s="151">
        <v>17</v>
      </c>
      <c r="AA1534" s="151">
        <v>285</v>
      </c>
      <c r="AB1534" s="151">
        <v>2200</v>
      </c>
      <c r="AC1534" s="151">
        <v>626094</v>
      </c>
      <c r="AD1534" s="151"/>
      <c r="AE1534" s="151"/>
      <c r="AF1534" s="151"/>
      <c r="AG1534" s="151"/>
      <c r="AH1534" s="151"/>
      <c r="AI1534" s="151"/>
      <c r="AJ1534" s="151"/>
      <c r="AK1534" s="151"/>
      <c r="AL1534" s="151"/>
      <c r="AM1534" s="151"/>
      <c r="AN1534" s="151"/>
      <c r="AO1534" s="151"/>
    </row>
    <row r="1535" spans="1:41" x14ac:dyDescent="0.2">
      <c r="A1535" s="161">
        <v>38883</v>
      </c>
      <c r="B1535" s="151">
        <v>15</v>
      </c>
      <c r="C1535" s="151">
        <v>123</v>
      </c>
      <c r="D1535" s="151">
        <v>2200</v>
      </c>
      <c r="E1535" s="151">
        <v>267007</v>
      </c>
      <c r="F1535" s="151">
        <v>17</v>
      </c>
      <c r="G1535" s="151">
        <v>133</v>
      </c>
      <c r="H1535" s="151">
        <v>2125</v>
      </c>
      <c r="I1535" s="151">
        <v>284586</v>
      </c>
      <c r="J1535" s="151">
        <v>31</v>
      </c>
      <c r="K1535" s="151">
        <v>174</v>
      </c>
      <c r="L1535" s="151">
        <v>2375</v>
      </c>
      <c r="M1535" s="151">
        <v>413645</v>
      </c>
      <c r="N1535" s="151">
        <v>158</v>
      </c>
      <c r="O1535" s="151">
        <v>199</v>
      </c>
      <c r="P1535" s="151">
        <v>2350</v>
      </c>
      <c r="Q1535" s="151">
        <v>474615</v>
      </c>
      <c r="R1535" s="151">
        <v>21</v>
      </c>
      <c r="S1535" s="151">
        <v>244</v>
      </c>
      <c r="T1535" s="151">
        <v>2140</v>
      </c>
      <c r="U1535" s="151">
        <v>521752</v>
      </c>
      <c r="V1535" s="151">
        <v>53</v>
      </c>
      <c r="W1535" s="151">
        <v>262</v>
      </c>
      <c r="X1535" s="151">
        <v>2181</v>
      </c>
      <c r="Y1535" s="151">
        <v>584074</v>
      </c>
      <c r="Z1535" s="151">
        <v>64</v>
      </c>
      <c r="AA1535" s="151">
        <v>294</v>
      </c>
      <c r="AB1535" s="151">
        <v>2180</v>
      </c>
      <c r="AC1535" s="151">
        <v>638428</v>
      </c>
      <c r="AD1535" s="151">
        <v>24</v>
      </c>
      <c r="AE1535" s="151">
        <v>342</v>
      </c>
      <c r="AF1535" s="151">
        <v>2084</v>
      </c>
      <c r="AG1535" s="151">
        <v>758025</v>
      </c>
      <c r="AH1535" s="151"/>
      <c r="AI1535" s="151"/>
      <c r="AJ1535" s="151"/>
      <c r="AK1535" s="151"/>
      <c r="AL1535" s="151"/>
      <c r="AM1535" s="151"/>
      <c r="AN1535" s="151"/>
      <c r="AO1535" s="151"/>
    </row>
    <row r="1536" spans="1:41" x14ac:dyDescent="0.2">
      <c r="A1536" s="83">
        <v>38884</v>
      </c>
      <c r="B1536" s="151">
        <v>2</v>
      </c>
      <c r="C1536" s="151">
        <v>87</v>
      </c>
      <c r="D1536" s="151">
        <v>2000</v>
      </c>
      <c r="E1536" s="151">
        <v>174000</v>
      </c>
      <c r="F1536" s="151">
        <v>7</v>
      </c>
      <c r="G1536" s="151">
        <v>141</v>
      </c>
      <c r="H1536" s="151">
        <v>2150</v>
      </c>
      <c r="I1536" s="151">
        <v>302300</v>
      </c>
      <c r="J1536" s="151">
        <v>51</v>
      </c>
      <c r="K1536" s="151">
        <v>160</v>
      </c>
      <c r="L1536" s="151">
        <v>2550</v>
      </c>
      <c r="M1536" s="151">
        <v>371988</v>
      </c>
      <c r="N1536" s="151">
        <v>27</v>
      </c>
      <c r="O1536" s="151">
        <v>190</v>
      </c>
      <c r="P1536" s="151">
        <v>2225</v>
      </c>
      <c r="Q1536" s="151">
        <v>422870</v>
      </c>
      <c r="R1536" s="151">
        <v>4</v>
      </c>
      <c r="S1536" s="151">
        <v>223</v>
      </c>
      <c r="T1536" s="151">
        <v>2200</v>
      </c>
      <c r="U1536" s="151">
        <v>492600</v>
      </c>
      <c r="V1536" s="151">
        <v>17</v>
      </c>
      <c r="W1536" s="151">
        <v>277</v>
      </c>
      <c r="X1536" s="151">
        <v>2200</v>
      </c>
      <c r="Y1536" s="151">
        <v>609788</v>
      </c>
      <c r="Z1536" s="151">
        <v>19</v>
      </c>
      <c r="AA1536" s="151">
        <v>300</v>
      </c>
      <c r="AB1536" s="151">
        <v>2125</v>
      </c>
      <c r="AC1536" s="151">
        <v>642305</v>
      </c>
      <c r="AD1536" s="151">
        <v>6</v>
      </c>
      <c r="AE1536" s="151">
        <v>230</v>
      </c>
      <c r="AF1536" s="151">
        <v>2200</v>
      </c>
      <c r="AG1536" s="151">
        <v>704733</v>
      </c>
      <c r="AH1536" s="151"/>
      <c r="AI1536" s="151"/>
      <c r="AJ1536" s="151"/>
      <c r="AK1536" s="151"/>
      <c r="AL1536" s="151"/>
      <c r="AM1536" s="151"/>
      <c r="AN1536" s="151"/>
      <c r="AO1536" s="151"/>
    </row>
    <row r="1537" spans="1:41" x14ac:dyDescent="0.2">
      <c r="A1537" s="177">
        <v>38887</v>
      </c>
      <c r="B1537" s="154">
        <v>68</v>
      </c>
      <c r="C1537" s="154">
        <v>121</v>
      </c>
      <c r="D1537" s="154">
        <v>2610</v>
      </c>
      <c r="E1537" s="154">
        <v>317257</v>
      </c>
      <c r="F1537" s="154">
        <v>28</v>
      </c>
      <c r="G1537" s="154">
        <v>145</v>
      </c>
      <c r="H1537" s="154">
        <v>2528</v>
      </c>
      <c r="I1537" s="154">
        <v>373729</v>
      </c>
      <c r="J1537" s="154">
        <v>40</v>
      </c>
      <c r="K1537" s="154">
        <v>157</v>
      </c>
      <c r="L1537" s="154">
        <v>2422</v>
      </c>
      <c r="M1537" s="154">
        <v>401423</v>
      </c>
      <c r="N1537" s="154">
        <v>27</v>
      </c>
      <c r="O1537" s="154">
        <v>197</v>
      </c>
      <c r="P1537" s="154">
        <v>2359</v>
      </c>
      <c r="Q1537" s="154">
        <v>493194</v>
      </c>
      <c r="R1537" s="154">
        <v>41</v>
      </c>
      <c r="S1537" s="154">
        <v>232</v>
      </c>
      <c r="T1537" s="154">
        <v>2138</v>
      </c>
      <c r="U1537" s="154">
        <v>525058</v>
      </c>
      <c r="V1537" s="154">
        <v>26</v>
      </c>
      <c r="W1537" s="154">
        <v>272</v>
      </c>
      <c r="X1537" s="154">
        <v>2113</v>
      </c>
      <c r="Y1537" s="154">
        <v>569506</v>
      </c>
      <c r="Z1537" s="154">
        <v>37</v>
      </c>
      <c r="AA1537" s="154">
        <v>301</v>
      </c>
      <c r="AB1537" s="154">
        <v>2097</v>
      </c>
      <c r="AC1537" s="154">
        <v>657985</v>
      </c>
      <c r="AD1537" s="154">
        <v>3</v>
      </c>
      <c r="AE1537" s="154">
        <v>348</v>
      </c>
      <c r="AF1537" s="154">
        <v>2153</v>
      </c>
      <c r="AG1537" s="154">
        <v>536264</v>
      </c>
      <c r="AH1537" s="154">
        <v>2</v>
      </c>
      <c r="AI1537" s="154">
        <v>360</v>
      </c>
      <c r="AJ1537" s="154">
        <v>2270</v>
      </c>
      <c r="AK1537" s="154">
        <v>872287</v>
      </c>
      <c r="AL1537" s="154"/>
      <c r="AM1537" s="154"/>
      <c r="AN1537" s="154"/>
      <c r="AO1537" s="154"/>
    </row>
    <row r="1538" spans="1:41" x14ac:dyDescent="0.2">
      <c r="A1538" s="83">
        <v>38888</v>
      </c>
      <c r="B1538" s="151">
        <v>6</v>
      </c>
      <c r="C1538" s="151">
        <v>102</v>
      </c>
      <c r="D1538" s="151">
        <v>2225</v>
      </c>
      <c r="E1538" s="151">
        <v>228850</v>
      </c>
      <c r="F1538" s="151">
        <v>14</v>
      </c>
      <c r="G1538" s="151">
        <v>139</v>
      </c>
      <c r="H1538" s="151">
        <v>2183</v>
      </c>
      <c r="I1538" s="151">
        <v>305157</v>
      </c>
      <c r="J1538" s="151">
        <v>7</v>
      </c>
      <c r="K1538" s="151">
        <v>175</v>
      </c>
      <c r="L1538" s="151">
        <v>2100</v>
      </c>
      <c r="M1538" s="151">
        <v>367200</v>
      </c>
      <c r="N1538" s="151">
        <v>26</v>
      </c>
      <c r="O1538" s="151">
        <v>199</v>
      </c>
      <c r="P1538" s="151">
        <v>2200</v>
      </c>
      <c r="Q1538" s="151">
        <v>452446</v>
      </c>
      <c r="R1538" s="151">
        <v>8</v>
      </c>
      <c r="S1538" s="151">
        <v>237</v>
      </c>
      <c r="T1538" s="151">
        <v>2550</v>
      </c>
      <c r="U1538" s="151">
        <v>532688</v>
      </c>
      <c r="V1538" s="151">
        <v>12</v>
      </c>
      <c r="W1538" s="151">
        <v>270</v>
      </c>
      <c r="X1538" s="151">
        <v>2083</v>
      </c>
      <c r="Y1538" s="151">
        <v>575058</v>
      </c>
      <c r="Z1538" s="151">
        <v>2</v>
      </c>
      <c r="AA1538" s="151">
        <v>311</v>
      </c>
      <c r="AB1538" s="151">
        <v>2150</v>
      </c>
      <c r="AC1538" s="151">
        <v>668650</v>
      </c>
      <c r="AD1538" s="151"/>
      <c r="AE1538" s="151"/>
      <c r="AF1538" s="151"/>
      <c r="AG1538" s="151"/>
      <c r="AH1538" s="151"/>
      <c r="AI1538" s="151"/>
      <c r="AJ1538" s="151"/>
      <c r="AK1538" s="151"/>
      <c r="AL1538" s="151"/>
      <c r="AM1538" s="151"/>
      <c r="AN1538" s="151"/>
      <c r="AO1538" s="151"/>
    </row>
    <row r="1539" spans="1:41" x14ac:dyDescent="0.2">
      <c r="A1539" s="161">
        <v>38890</v>
      </c>
      <c r="B1539" s="151"/>
      <c r="C1539" s="151"/>
      <c r="D1539" s="151"/>
      <c r="E1539" s="151"/>
      <c r="F1539" s="151"/>
      <c r="G1539" s="151"/>
      <c r="H1539" s="151"/>
      <c r="I1539" s="151"/>
      <c r="J1539" s="151"/>
      <c r="K1539" s="151"/>
      <c r="L1539" s="151"/>
      <c r="M1539" s="151"/>
      <c r="N1539" s="151"/>
      <c r="O1539" s="151"/>
      <c r="P1539" s="151"/>
      <c r="Q1539" s="151"/>
      <c r="R1539" s="151"/>
      <c r="S1539" s="151"/>
      <c r="T1539" s="151"/>
      <c r="U1539" s="151"/>
      <c r="V1539" s="151"/>
      <c r="W1539" s="151"/>
      <c r="X1539" s="151"/>
      <c r="Y1539" s="151"/>
      <c r="Z1539" s="151"/>
      <c r="AA1539" s="151"/>
      <c r="AB1539" s="151"/>
      <c r="AC1539" s="151"/>
      <c r="AD1539" s="151"/>
      <c r="AE1539" s="151"/>
      <c r="AF1539" s="151"/>
      <c r="AG1539" s="151"/>
      <c r="AH1539" s="151"/>
      <c r="AI1539" s="151"/>
      <c r="AJ1539" s="151"/>
      <c r="AK1539" s="151"/>
      <c r="AL1539" s="151"/>
      <c r="AM1539" s="151"/>
      <c r="AN1539" s="151"/>
      <c r="AO1539" s="151"/>
    </row>
    <row r="1540" spans="1:41" x14ac:dyDescent="0.2">
      <c r="A1540" s="83">
        <v>38891</v>
      </c>
      <c r="B1540" s="151">
        <v>6</v>
      </c>
      <c r="C1540" s="151">
        <v>126</v>
      </c>
      <c r="D1540" s="151">
        <v>2150</v>
      </c>
      <c r="E1540" s="151">
        <v>270900</v>
      </c>
      <c r="F1540" s="151">
        <v>11</v>
      </c>
      <c r="G1540" s="151">
        <v>145</v>
      </c>
      <c r="H1540" s="151">
        <v>2350</v>
      </c>
      <c r="I1540" s="151">
        <v>340964</v>
      </c>
      <c r="J1540" s="151">
        <v>34</v>
      </c>
      <c r="K1540" s="151">
        <v>168</v>
      </c>
      <c r="L1540" s="151">
        <v>2175</v>
      </c>
      <c r="M1540" s="151">
        <v>366718</v>
      </c>
      <c r="N1540" s="151">
        <v>50</v>
      </c>
      <c r="O1540" s="151">
        <v>192</v>
      </c>
      <c r="P1540" s="151">
        <v>2080</v>
      </c>
      <c r="Q1540" s="151">
        <v>407376</v>
      </c>
      <c r="R1540" s="151">
        <v>30</v>
      </c>
      <c r="S1540" s="151">
        <v>237</v>
      </c>
      <c r="T1540" s="151">
        <v>2317</v>
      </c>
      <c r="U1540" s="151">
        <v>526917</v>
      </c>
      <c r="V1540" s="151">
        <v>48</v>
      </c>
      <c r="W1540" s="151">
        <v>270</v>
      </c>
      <c r="X1540" s="151">
        <v>2225</v>
      </c>
      <c r="Y1540" s="151">
        <v>614494</v>
      </c>
      <c r="Z1540" s="151">
        <v>42</v>
      </c>
      <c r="AA1540" s="151">
        <v>295</v>
      </c>
      <c r="AB1540" s="151">
        <v>2150</v>
      </c>
      <c r="AC1540" s="151">
        <v>664062</v>
      </c>
      <c r="AD1540" s="151">
        <v>20</v>
      </c>
      <c r="AE1540" s="151">
        <v>335</v>
      </c>
      <c r="AF1540" s="151">
        <v>2200</v>
      </c>
      <c r="AG1540" s="151">
        <v>786065</v>
      </c>
      <c r="AH1540" s="151"/>
      <c r="AI1540" s="151"/>
      <c r="AJ1540" s="151"/>
      <c r="AK1540" s="151"/>
      <c r="AL1540" s="151"/>
      <c r="AM1540" s="151"/>
      <c r="AN1540" s="151"/>
      <c r="AO1540" s="151"/>
    </row>
    <row r="1541" spans="1:41" x14ac:dyDescent="0.2">
      <c r="A1541" s="152">
        <v>38894</v>
      </c>
      <c r="B1541" s="151"/>
      <c r="C1541" s="151"/>
      <c r="D1541" s="151"/>
      <c r="E1541" s="151"/>
      <c r="F1541" s="151"/>
      <c r="G1541" s="151"/>
      <c r="H1541" s="151"/>
      <c r="I1541" s="151"/>
      <c r="J1541" s="151"/>
      <c r="K1541" s="151"/>
      <c r="L1541" s="151"/>
      <c r="M1541" s="151"/>
      <c r="N1541" s="151"/>
      <c r="O1541" s="151"/>
      <c r="P1541" s="151"/>
      <c r="Q1541" s="151"/>
      <c r="R1541" s="151"/>
      <c r="S1541" s="151"/>
      <c r="T1541" s="151"/>
      <c r="U1541" s="151"/>
      <c r="V1541" s="151"/>
      <c r="W1541" s="151"/>
      <c r="X1541" s="151"/>
      <c r="Y1541" s="151"/>
      <c r="Z1541" s="151"/>
      <c r="AA1541" s="151"/>
      <c r="AB1541" s="151"/>
      <c r="AC1541" s="151"/>
      <c r="AD1541" s="151"/>
      <c r="AE1541" s="151"/>
      <c r="AF1541" s="151"/>
      <c r="AG1541" s="151"/>
      <c r="AH1541" s="151"/>
      <c r="AI1541" s="151"/>
      <c r="AJ1541" s="151"/>
      <c r="AK1541" s="151"/>
      <c r="AL1541" s="151"/>
      <c r="AM1541" s="151"/>
      <c r="AN1541" s="151"/>
      <c r="AO1541" s="151"/>
    </row>
    <row r="1542" spans="1:41" x14ac:dyDescent="0.2">
      <c r="A1542" s="83">
        <v>38895</v>
      </c>
      <c r="B1542" s="151"/>
      <c r="C1542" s="151"/>
      <c r="D1542" s="151"/>
      <c r="E1542" s="151"/>
      <c r="F1542" s="151">
        <v>50</v>
      </c>
      <c r="G1542" s="151">
        <v>140</v>
      </c>
      <c r="H1542" s="151">
        <v>2230</v>
      </c>
      <c r="I1542" s="151">
        <v>313172</v>
      </c>
      <c r="J1542" s="151"/>
      <c r="K1542" s="151"/>
      <c r="L1542" s="151"/>
      <c r="M1542" s="151"/>
      <c r="N1542" s="151">
        <v>31</v>
      </c>
      <c r="O1542" s="151">
        <v>189</v>
      </c>
      <c r="P1542" s="151">
        <v>2150</v>
      </c>
      <c r="Q1542" s="151">
        <v>406835</v>
      </c>
      <c r="R1542" s="151">
        <v>11</v>
      </c>
      <c r="S1542" s="151">
        <v>232</v>
      </c>
      <c r="T1542" s="151">
        <v>2167</v>
      </c>
      <c r="U1542" s="151">
        <v>502282</v>
      </c>
      <c r="V1542" s="151">
        <v>20</v>
      </c>
      <c r="W1542" s="151">
        <v>264</v>
      </c>
      <c r="X1542" s="151">
        <v>2250</v>
      </c>
      <c r="Y1542" s="151">
        <v>593325</v>
      </c>
      <c r="Z1542" s="151">
        <v>38</v>
      </c>
      <c r="AA1542" s="151">
        <v>285</v>
      </c>
      <c r="AB1542" s="151">
        <v>2148</v>
      </c>
      <c r="AC1542" s="151">
        <v>614104</v>
      </c>
      <c r="AD1542" s="151">
        <v>1</v>
      </c>
      <c r="AE1542" s="151">
        <v>328</v>
      </c>
      <c r="AF1542" s="151">
        <v>2100</v>
      </c>
      <c r="AG1542" s="151">
        <v>688800</v>
      </c>
      <c r="AH1542" s="151"/>
      <c r="AI1542" s="151"/>
      <c r="AJ1542" s="151"/>
      <c r="AK1542" s="151"/>
      <c r="AL1542" s="151"/>
      <c r="AM1542" s="151"/>
      <c r="AN1542" s="151"/>
      <c r="AO1542" s="151"/>
    </row>
    <row r="1543" spans="1:41" x14ac:dyDescent="0.2">
      <c r="A1543" s="156">
        <v>38897</v>
      </c>
      <c r="B1543" s="151">
        <v>1</v>
      </c>
      <c r="C1543" s="151">
        <v>124</v>
      </c>
      <c r="D1543" s="151">
        <v>2350</v>
      </c>
      <c r="E1543" s="151">
        <v>291400</v>
      </c>
      <c r="F1543" s="151">
        <v>29</v>
      </c>
      <c r="G1543" s="151">
        <v>136</v>
      </c>
      <c r="H1543" s="151">
        <v>2300</v>
      </c>
      <c r="I1543" s="151">
        <v>313276</v>
      </c>
      <c r="J1543" s="151">
        <v>62</v>
      </c>
      <c r="K1543" s="151">
        <v>158</v>
      </c>
      <c r="L1543" s="151">
        <v>2280</v>
      </c>
      <c r="M1543" s="151">
        <v>351169</v>
      </c>
      <c r="N1543" s="151">
        <v>81</v>
      </c>
      <c r="O1543" s="151">
        <v>211</v>
      </c>
      <c r="P1543" s="151">
        <v>2388</v>
      </c>
      <c r="Q1543" s="151">
        <v>502586</v>
      </c>
      <c r="R1543" s="151">
        <v>20</v>
      </c>
      <c r="S1543" s="151">
        <v>243</v>
      </c>
      <c r="T1543" s="151">
        <v>2170</v>
      </c>
      <c r="U1543" s="151">
        <v>543249</v>
      </c>
      <c r="V1543" s="151">
        <v>39</v>
      </c>
      <c r="W1543" s="151">
        <v>273</v>
      </c>
      <c r="X1543" s="151">
        <v>2300</v>
      </c>
      <c r="Y1543" s="151">
        <v>612581</v>
      </c>
      <c r="Z1543" s="151">
        <v>12</v>
      </c>
      <c r="AA1543" s="151">
        <v>283</v>
      </c>
      <c r="AB1543" s="151">
        <v>2200</v>
      </c>
      <c r="AC1543" s="151">
        <v>622967</v>
      </c>
      <c r="AD1543" s="151">
        <v>27</v>
      </c>
      <c r="AE1543" s="151">
        <v>330</v>
      </c>
      <c r="AF1543" s="151">
        <v>2090</v>
      </c>
      <c r="AG1543" s="151">
        <v>689319</v>
      </c>
      <c r="AH1543" s="151">
        <v>7</v>
      </c>
      <c r="AI1543" s="151">
        <v>370</v>
      </c>
      <c r="AJ1543" s="151">
        <v>2200</v>
      </c>
      <c r="AK1543" s="151">
        <v>813371</v>
      </c>
      <c r="AL1543" s="151"/>
      <c r="AM1543" s="151"/>
      <c r="AN1543" s="151"/>
      <c r="AO1543" s="151"/>
    </row>
    <row r="1544" spans="1:41" x14ac:dyDescent="0.2">
      <c r="A1544" s="83">
        <v>38898</v>
      </c>
      <c r="B1544" s="151">
        <v>25</v>
      </c>
      <c r="C1544" s="151">
        <v>106</v>
      </c>
      <c r="D1544" s="151">
        <v>2150</v>
      </c>
      <c r="E1544" s="151">
        <v>234964</v>
      </c>
      <c r="F1544" s="151">
        <v>5</v>
      </c>
      <c r="G1544" s="151">
        <v>145</v>
      </c>
      <c r="H1544" s="151">
        <v>2050</v>
      </c>
      <c r="I1544" s="151">
        <v>296840</v>
      </c>
      <c r="J1544" s="151">
        <v>25</v>
      </c>
      <c r="K1544" s="151">
        <v>171</v>
      </c>
      <c r="L1544" s="151">
        <v>2300</v>
      </c>
      <c r="M1544" s="151">
        <v>398356</v>
      </c>
      <c r="N1544" s="151">
        <v>5</v>
      </c>
      <c r="O1544" s="151">
        <v>192</v>
      </c>
      <c r="P1544" s="151">
        <v>2050</v>
      </c>
      <c r="Q1544" s="151">
        <v>393600</v>
      </c>
      <c r="R1544" s="151">
        <v>7</v>
      </c>
      <c r="S1544" s="151">
        <v>228</v>
      </c>
      <c r="T1544" s="151">
        <v>2112</v>
      </c>
      <c r="U1544" s="151">
        <v>489886</v>
      </c>
      <c r="V1544" s="151">
        <v>40</v>
      </c>
      <c r="W1544" s="151">
        <v>268</v>
      </c>
      <c r="X1544" s="151">
        <v>2220</v>
      </c>
      <c r="Y1544" s="151">
        <v>600457</v>
      </c>
      <c r="Z1544" s="151">
        <v>31</v>
      </c>
      <c r="AA1544" s="151">
        <v>295</v>
      </c>
      <c r="AB1544" s="151">
        <v>2128</v>
      </c>
      <c r="AC1544" s="151">
        <v>638187</v>
      </c>
      <c r="AD1544" s="151">
        <v>6</v>
      </c>
      <c r="AE1544" s="151">
        <v>339</v>
      </c>
      <c r="AF1544" s="151">
        <v>2120</v>
      </c>
      <c r="AG1544" s="151">
        <v>726960</v>
      </c>
      <c r="AH1544" s="151"/>
      <c r="AI1544" s="151"/>
      <c r="AJ1544" s="151"/>
      <c r="AK1544" s="151"/>
      <c r="AL1544" s="151"/>
      <c r="AM1544" s="151"/>
      <c r="AN1544" s="151"/>
      <c r="AO1544" s="151"/>
    </row>
    <row r="1545" spans="1:41" x14ac:dyDescent="0.2">
      <c r="A1545" s="83"/>
      <c r="B1545" s="151"/>
      <c r="C1545" s="151"/>
      <c r="D1545" s="151"/>
      <c r="E1545" s="151"/>
      <c r="F1545" s="151"/>
      <c r="G1545" s="151"/>
      <c r="H1545" s="151"/>
      <c r="I1545" s="151"/>
      <c r="J1545" s="151"/>
      <c r="K1545" s="151"/>
      <c r="L1545" s="151"/>
      <c r="M1545" s="151"/>
      <c r="N1545" s="151"/>
      <c r="O1545" s="151"/>
      <c r="P1545" s="151"/>
      <c r="Q1545" s="151"/>
      <c r="R1545" s="151"/>
      <c r="S1545" s="151"/>
      <c r="T1545" s="151"/>
      <c r="U1545" s="151"/>
      <c r="V1545" s="151"/>
      <c r="W1545" s="151"/>
      <c r="X1545" s="151"/>
      <c r="Y1545" s="151"/>
      <c r="Z1545" s="151"/>
      <c r="AA1545" s="151"/>
      <c r="AB1545" s="151"/>
      <c r="AC1545" s="151"/>
      <c r="AD1545" s="151"/>
      <c r="AE1545" s="151"/>
      <c r="AF1545" s="151"/>
      <c r="AG1545" s="151"/>
      <c r="AH1545" s="151"/>
      <c r="AI1545" s="151"/>
      <c r="AJ1545" s="151"/>
      <c r="AK1545" s="151"/>
      <c r="AL1545" s="151"/>
      <c r="AM1545" s="151"/>
      <c r="AN1545" s="151"/>
      <c r="AO1545" s="151"/>
    </row>
    <row r="1546" spans="1:41" x14ac:dyDescent="0.2">
      <c r="A1546" s="152">
        <v>38901</v>
      </c>
      <c r="B1546" s="151"/>
      <c r="C1546" s="151"/>
      <c r="D1546" s="151"/>
      <c r="E1546" s="151"/>
      <c r="F1546" s="151"/>
      <c r="G1546" s="151"/>
      <c r="H1546" s="151"/>
      <c r="I1546" s="151"/>
      <c r="J1546" s="151"/>
      <c r="K1546" s="151"/>
      <c r="L1546" s="151"/>
      <c r="M1546" s="151"/>
      <c r="N1546" s="151"/>
      <c r="O1546" s="151"/>
      <c r="P1546" s="151"/>
      <c r="Q1546" s="151"/>
      <c r="R1546" s="151"/>
      <c r="S1546" s="151"/>
      <c r="T1546" s="151"/>
      <c r="U1546" s="151"/>
      <c r="V1546" s="151"/>
      <c r="W1546" s="151"/>
      <c r="X1546" s="151"/>
      <c r="Y1546" s="151"/>
      <c r="Z1546" s="151"/>
      <c r="AA1546" s="151"/>
      <c r="AB1546" s="151"/>
      <c r="AC1546" s="151"/>
      <c r="AD1546" s="151"/>
      <c r="AE1546" s="151"/>
      <c r="AF1546" s="151"/>
      <c r="AG1546" s="151"/>
      <c r="AH1546" s="151"/>
      <c r="AI1546" s="151"/>
      <c r="AJ1546" s="151"/>
      <c r="AK1546" s="151"/>
      <c r="AL1546" s="151"/>
      <c r="AM1546" s="151"/>
      <c r="AN1546" s="151"/>
      <c r="AO1546" s="151"/>
    </row>
    <row r="1547" spans="1:41" x14ac:dyDescent="0.2">
      <c r="A1547" s="83">
        <v>38902</v>
      </c>
      <c r="B1547" s="151">
        <v>1</v>
      </c>
      <c r="C1547" s="151">
        <v>102</v>
      </c>
      <c r="D1547" s="151">
        <v>2200</v>
      </c>
      <c r="E1547" s="151">
        <v>224400</v>
      </c>
      <c r="F1547" s="151"/>
      <c r="G1547" s="151"/>
      <c r="H1547" s="151"/>
      <c r="I1547" s="151"/>
      <c r="J1547" s="151">
        <v>42</v>
      </c>
      <c r="K1547" s="151">
        <v>174</v>
      </c>
      <c r="L1547" s="151">
        <v>2240</v>
      </c>
      <c r="M1547" s="151">
        <v>399081</v>
      </c>
      <c r="N1547" s="151">
        <v>64</v>
      </c>
      <c r="O1547" s="151">
        <v>194</v>
      </c>
      <c r="P1547" s="151">
        <v>2236</v>
      </c>
      <c r="Q1547" s="151">
        <v>440342</v>
      </c>
      <c r="R1547" s="151">
        <v>18</v>
      </c>
      <c r="S1547" s="151">
        <v>237</v>
      </c>
      <c r="T1547" s="151">
        <v>2100</v>
      </c>
      <c r="U1547" s="151">
        <v>490044</v>
      </c>
      <c r="V1547" s="151">
        <v>15</v>
      </c>
      <c r="W1547" s="151">
        <v>266</v>
      </c>
      <c r="X1547" s="151">
        <v>2158</v>
      </c>
      <c r="Y1547" s="151">
        <v>578049</v>
      </c>
      <c r="Z1547" s="151">
        <v>20</v>
      </c>
      <c r="AA1547" s="151">
        <v>311</v>
      </c>
      <c r="AB1547" s="151">
        <v>2200</v>
      </c>
      <c r="AC1547" s="151">
        <v>683320</v>
      </c>
      <c r="AD1547" s="151">
        <v>5</v>
      </c>
      <c r="AE1547" s="151">
        <v>345</v>
      </c>
      <c r="AF1547" s="151">
        <v>2100</v>
      </c>
      <c r="AG1547" s="151">
        <v>724920</v>
      </c>
      <c r="AH1547" s="151">
        <v>2</v>
      </c>
      <c r="AI1547" s="151">
        <v>361</v>
      </c>
      <c r="AJ1547" s="151">
        <v>2150</v>
      </c>
      <c r="AK1547" s="151">
        <v>776150</v>
      </c>
      <c r="AL1547" s="151"/>
      <c r="AM1547" s="151"/>
      <c r="AN1547" s="151"/>
      <c r="AO1547" s="151"/>
    </row>
    <row r="1548" spans="1:41" x14ac:dyDescent="0.2">
      <c r="A1548" s="156">
        <v>38904</v>
      </c>
      <c r="B1548" s="151">
        <v>10</v>
      </c>
      <c r="C1548" s="151">
        <v>127</v>
      </c>
      <c r="D1548" s="151">
        <v>2425</v>
      </c>
      <c r="E1548" s="151">
        <v>309890</v>
      </c>
      <c r="F1548" s="151">
        <v>80</v>
      </c>
      <c r="G1548" s="151">
        <v>139</v>
      </c>
      <c r="H1548" s="151">
        <v>2287</v>
      </c>
      <c r="I1548" s="151">
        <v>323518</v>
      </c>
      <c r="J1548" s="151">
        <v>101</v>
      </c>
      <c r="K1548" s="151">
        <v>172</v>
      </c>
      <c r="L1548" s="151">
        <v>2367</v>
      </c>
      <c r="M1548" s="151">
        <v>411856</v>
      </c>
      <c r="N1548" s="151">
        <v>133</v>
      </c>
      <c r="O1548" s="151">
        <v>209</v>
      </c>
      <c r="P1548" s="151">
        <v>2356</v>
      </c>
      <c r="Q1548" s="151">
        <v>490745</v>
      </c>
      <c r="R1548" s="151">
        <v>47</v>
      </c>
      <c r="S1548" s="151">
        <v>288</v>
      </c>
      <c r="T1548" s="151">
        <v>2242</v>
      </c>
      <c r="U1548" s="151">
        <v>511928</v>
      </c>
      <c r="V1548" s="151">
        <v>24</v>
      </c>
      <c r="W1548" s="151">
        <v>266</v>
      </c>
      <c r="X1548" s="151">
        <v>2280</v>
      </c>
      <c r="Y1548" s="151">
        <v>585600</v>
      </c>
      <c r="Z1548" s="151">
        <v>117</v>
      </c>
      <c r="AA1548" s="151">
        <v>288</v>
      </c>
      <c r="AB1548" s="151">
        <v>2130</v>
      </c>
      <c r="AC1548" s="151">
        <v>615092</v>
      </c>
      <c r="AD1548" s="151">
        <v>16</v>
      </c>
      <c r="AE1548" s="151">
        <v>337</v>
      </c>
      <c r="AF1548" s="151">
        <v>2133</v>
      </c>
      <c r="AG1548" s="151">
        <v>723958</v>
      </c>
      <c r="AH1548" s="151"/>
      <c r="AI1548" s="151"/>
      <c r="AJ1548" s="151"/>
      <c r="AK1548" s="151"/>
      <c r="AL1548" s="151"/>
      <c r="AM1548" s="151"/>
      <c r="AN1548" s="151"/>
      <c r="AO1548" s="151"/>
    </row>
    <row r="1549" spans="1:41" x14ac:dyDescent="0.2">
      <c r="A1549" s="83">
        <v>38905</v>
      </c>
      <c r="B1549" s="151">
        <v>4</v>
      </c>
      <c r="C1549" s="151">
        <v>110</v>
      </c>
      <c r="D1549" s="151">
        <v>2250</v>
      </c>
      <c r="E1549" s="151">
        <v>247475</v>
      </c>
      <c r="F1549" s="151">
        <v>1</v>
      </c>
      <c r="G1549" s="151">
        <v>134</v>
      </c>
      <c r="H1549" s="151">
        <v>2000</v>
      </c>
      <c r="I1549" s="151">
        <v>268000</v>
      </c>
      <c r="J1549" s="151">
        <v>9</v>
      </c>
      <c r="K1549" s="151">
        <v>167</v>
      </c>
      <c r="L1549" s="151">
        <v>2100</v>
      </c>
      <c r="M1549" s="151">
        <v>300050</v>
      </c>
      <c r="N1549" s="151">
        <v>27</v>
      </c>
      <c r="O1549" s="151">
        <v>211</v>
      </c>
      <c r="P1549" s="151">
        <v>2117</v>
      </c>
      <c r="Q1549" s="151">
        <v>451352</v>
      </c>
      <c r="R1549" s="151">
        <v>2</v>
      </c>
      <c r="S1549" s="151">
        <v>230</v>
      </c>
      <c r="T1549" s="151">
        <v>1965</v>
      </c>
      <c r="U1549" s="151">
        <v>454100</v>
      </c>
      <c r="V1549" s="151">
        <v>1</v>
      </c>
      <c r="W1549" s="151">
        <v>252</v>
      </c>
      <c r="X1549" s="151">
        <v>2050</v>
      </c>
      <c r="Y1549" s="151">
        <v>516600</v>
      </c>
      <c r="Z1549" s="151">
        <v>30</v>
      </c>
      <c r="AA1549" s="151">
        <v>287</v>
      </c>
      <c r="AB1549" s="151">
        <v>2333</v>
      </c>
      <c r="AC1549" s="151">
        <v>710287</v>
      </c>
      <c r="AD1549" s="151">
        <v>7</v>
      </c>
      <c r="AE1549" s="151">
        <v>335</v>
      </c>
      <c r="AF1549" s="151">
        <v>2100</v>
      </c>
      <c r="AG1549" s="151">
        <v>703800</v>
      </c>
      <c r="AH1549" s="151">
        <v>1</v>
      </c>
      <c r="AI1549" s="151">
        <v>366</v>
      </c>
      <c r="AJ1549" s="151">
        <v>2280</v>
      </c>
      <c r="AK1549" s="151">
        <v>834480</v>
      </c>
      <c r="AL1549" s="151"/>
      <c r="AM1549" s="151"/>
      <c r="AN1549" s="151"/>
      <c r="AO1549" s="151"/>
    </row>
    <row r="1550" spans="1:41" x14ac:dyDescent="0.2">
      <c r="A1550" s="152">
        <v>38908</v>
      </c>
      <c r="B1550" s="151"/>
      <c r="C1550" s="151"/>
      <c r="D1550" s="151"/>
      <c r="E1550" s="151"/>
      <c r="F1550" s="151"/>
      <c r="G1550" s="151"/>
      <c r="H1550" s="151"/>
      <c r="I1550" s="151"/>
      <c r="J1550" s="151"/>
      <c r="K1550" s="151"/>
      <c r="L1550" s="151"/>
      <c r="M1550" s="151"/>
      <c r="N1550" s="151"/>
      <c r="O1550" s="151"/>
      <c r="P1550" s="151"/>
      <c r="Q1550" s="151"/>
      <c r="R1550" s="151"/>
      <c r="S1550" s="151"/>
      <c r="T1550" s="151"/>
      <c r="U1550" s="151"/>
      <c r="V1550" s="151"/>
      <c r="W1550" s="151"/>
      <c r="X1550" s="151"/>
      <c r="Y1550" s="151"/>
      <c r="Z1550" s="151"/>
      <c r="AA1550" s="151"/>
      <c r="AB1550" s="151"/>
      <c r="AC1550" s="151"/>
      <c r="AD1550" s="151"/>
      <c r="AE1550" s="151"/>
      <c r="AF1550" s="151"/>
      <c r="AG1550" s="151"/>
      <c r="AH1550" s="151"/>
      <c r="AI1550" s="151"/>
      <c r="AJ1550" s="151"/>
      <c r="AK1550" s="151"/>
      <c r="AL1550" s="151"/>
      <c r="AM1550" s="151"/>
      <c r="AN1550" s="151"/>
      <c r="AO1550" s="151"/>
    </row>
    <row r="1551" spans="1:41" x14ac:dyDescent="0.2">
      <c r="A1551" s="83">
        <v>38909</v>
      </c>
      <c r="B1551" s="151">
        <v>10</v>
      </c>
      <c r="C1551" s="151">
        <v>113</v>
      </c>
      <c r="D1551" s="151">
        <v>2242</v>
      </c>
      <c r="E1551" s="151">
        <v>253320</v>
      </c>
      <c r="F1551" s="151"/>
      <c r="G1551" s="151"/>
      <c r="H1551" s="151"/>
      <c r="I1551" s="151"/>
      <c r="J1551" s="151">
        <v>45</v>
      </c>
      <c r="K1551" s="151">
        <v>160</v>
      </c>
      <c r="L1551" s="151">
        <v>2162</v>
      </c>
      <c r="M1551" s="151">
        <v>346736</v>
      </c>
      <c r="N1551" s="151">
        <v>60</v>
      </c>
      <c r="O1551" s="151">
        <v>198</v>
      </c>
      <c r="P1551" s="151">
        <v>2119</v>
      </c>
      <c r="Q1551" s="151">
        <v>423310</v>
      </c>
      <c r="R1551" s="151">
        <v>136</v>
      </c>
      <c r="S1551" s="151">
        <v>239</v>
      </c>
      <c r="T1551" s="151">
        <v>2230</v>
      </c>
      <c r="U1551" s="151">
        <v>548438</v>
      </c>
      <c r="V1551" s="151">
        <v>17</v>
      </c>
      <c r="W1551" s="151">
        <v>260</v>
      </c>
      <c r="X1551" s="151">
        <v>2125</v>
      </c>
      <c r="Y1551" s="151">
        <v>554941</v>
      </c>
      <c r="Z1551" s="151"/>
      <c r="AA1551" s="151"/>
      <c r="AB1551" s="151"/>
      <c r="AC1551" s="151"/>
      <c r="AD1551" s="151">
        <v>18</v>
      </c>
      <c r="AE1551" s="151">
        <v>345</v>
      </c>
      <c r="AF1551" s="151">
        <v>2250</v>
      </c>
      <c r="AG1551" s="151">
        <v>790233</v>
      </c>
      <c r="AH1551" s="151">
        <v>1</v>
      </c>
      <c r="AI1551" s="151">
        <v>386</v>
      </c>
      <c r="AJ1551" s="151">
        <v>2200</v>
      </c>
      <c r="AK1551" s="151">
        <v>849200</v>
      </c>
      <c r="AL1551" s="151"/>
      <c r="AM1551" s="151"/>
      <c r="AN1551" s="151"/>
      <c r="AO1551" s="151"/>
    </row>
    <row r="1552" spans="1:41" x14ac:dyDescent="0.2">
      <c r="A1552" s="156">
        <v>38911</v>
      </c>
      <c r="B1552" s="151">
        <v>23</v>
      </c>
      <c r="C1552" s="151">
        <v>124</v>
      </c>
      <c r="D1552" s="151">
        <v>2220</v>
      </c>
      <c r="E1552" s="151">
        <v>274491</v>
      </c>
      <c r="F1552" s="151">
        <v>17</v>
      </c>
      <c r="G1552" s="151">
        <v>138</v>
      </c>
      <c r="H1552" s="151">
        <v>2225</v>
      </c>
      <c r="I1552" s="151">
        <v>308929</v>
      </c>
      <c r="J1552" s="151">
        <v>49</v>
      </c>
      <c r="K1552" s="151">
        <v>164</v>
      </c>
      <c r="L1552" s="151">
        <v>2280</v>
      </c>
      <c r="M1552" s="151">
        <v>380794</v>
      </c>
      <c r="N1552" s="151">
        <v>74</v>
      </c>
      <c r="O1552" s="151">
        <v>206</v>
      </c>
      <c r="P1552" s="151">
        <v>2320</v>
      </c>
      <c r="Q1552" s="151">
        <v>492914</v>
      </c>
      <c r="R1552" s="151">
        <v>55</v>
      </c>
      <c r="S1552" s="151">
        <v>231</v>
      </c>
      <c r="T1552" s="151">
        <v>2283</v>
      </c>
      <c r="U1552" s="151">
        <v>525340</v>
      </c>
      <c r="V1552" s="151">
        <v>15</v>
      </c>
      <c r="W1552" s="151">
        <v>265</v>
      </c>
      <c r="X1552" s="151">
        <v>2140</v>
      </c>
      <c r="Y1552" s="151">
        <v>569068</v>
      </c>
      <c r="Z1552" s="151">
        <v>25</v>
      </c>
      <c r="AA1552" s="151">
        <v>297</v>
      </c>
      <c r="AB1552" s="151">
        <v>2135</v>
      </c>
      <c r="AC1552" s="151">
        <v>600018</v>
      </c>
      <c r="AD1552" s="151">
        <v>21</v>
      </c>
      <c r="AE1552" s="151">
        <v>349</v>
      </c>
      <c r="AF1552" s="151">
        <v>2320</v>
      </c>
      <c r="AG1552" s="151">
        <v>791345</v>
      </c>
      <c r="AH1552" s="151">
        <v>15</v>
      </c>
      <c r="AI1552" s="151">
        <v>380</v>
      </c>
      <c r="AJ1552" s="151">
        <v>2260</v>
      </c>
      <c r="AK1552" s="151">
        <v>858197</v>
      </c>
      <c r="AL1552" s="151"/>
      <c r="AM1552" s="151"/>
      <c r="AN1552" s="151"/>
      <c r="AO1552" s="151"/>
    </row>
    <row r="1553" spans="1:41" x14ac:dyDescent="0.2">
      <c r="A1553" s="83">
        <v>38912</v>
      </c>
      <c r="B1553" s="151"/>
      <c r="C1553" s="151"/>
      <c r="D1553" s="151"/>
      <c r="E1553" s="151"/>
      <c r="F1553" s="151"/>
      <c r="G1553" s="151"/>
      <c r="H1553" s="151"/>
      <c r="I1553" s="151"/>
      <c r="J1553" s="151"/>
      <c r="K1553" s="151"/>
      <c r="L1553" s="151"/>
      <c r="M1553" s="151"/>
      <c r="N1553" s="151">
        <v>51</v>
      </c>
      <c r="O1553" s="151">
        <v>208</v>
      </c>
      <c r="P1553" s="151">
        <v>2383</v>
      </c>
      <c r="Q1553" s="151">
        <v>493192</v>
      </c>
      <c r="R1553" s="151">
        <v>20</v>
      </c>
      <c r="S1553" s="151">
        <v>242</v>
      </c>
      <c r="T1553" s="151">
        <v>2200</v>
      </c>
      <c r="U1553" s="151">
        <v>533500</v>
      </c>
      <c r="V1553" s="151">
        <v>72</v>
      </c>
      <c r="W1553" s="151">
        <v>270</v>
      </c>
      <c r="X1553" s="151">
        <v>2176</v>
      </c>
      <c r="Y1553" s="151">
        <v>601147</v>
      </c>
      <c r="Z1553" s="151">
        <v>23</v>
      </c>
      <c r="AA1553" s="151">
        <v>300</v>
      </c>
      <c r="AB1553" s="151">
        <v>2334</v>
      </c>
      <c r="AC1553" s="151">
        <v>678390</v>
      </c>
      <c r="AD1553" s="151"/>
      <c r="AE1553" s="151"/>
      <c r="AF1553" s="151"/>
      <c r="AG1553" s="151"/>
      <c r="AH1553" s="151">
        <v>19</v>
      </c>
      <c r="AI1553" s="151">
        <v>393</v>
      </c>
      <c r="AJ1553" s="151">
        <v>2210</v>
      </c>
      <c r="AK1553" s="151">
        <v>862796</v>
      </c>
      <c r="AL1553" s="151"/>
      <c r="AM1553" s="151"/>
      <c r="AN1553" s="151"/>
      <c r="AO1553" s="151"/>
    </row>
    <row r="1554" spans="1:41" x14ac:dyDescent="0.2">
      <c r="A1554" s="152">
        <v>38915</v>
      </c>
      <c r="B1554" s="151"/>
      <c r="C1554" s="151"/>
      <c r="D1554" s="151"/>
      <c r="E1554" s="151"/>
      <c r="F1554" s="151"/>
      <c r="G1554" s="151"/>
      <c r="H1554" s="151"/>
      <c r="I1554" s="151"/>
      <c r="J1554" s="151"/>
      <c r="K1554" s="151"/>
      <c r="L1554" s="151"/>
      <c r="M1554" s="151"/>
      <c r="N1554" s="151"/>
      <c r="O1554" s="151"/>
      <c r="P1554" s="151"/>
      <c r="Q1554" s="151"/>
      <c r="R1554" s="151"/>
      <c r="S1554" s="151"/>
      <c r="T1554" s="151"/>
      <c r="U1554" s="151"/>
      <c r="V1554" s="151"/>
      <c r="W1554" s="151"/>
      <c r="X1554" s="151"/>
      <c r="Y1554" s="151"/>
      <c r="Z1554" s="151"/>
      <c r="AA1554" s="151"/>
      <c r="AB1554" s="151"/>
      <c r="AC1554" s="151"/>
      <c r="AD1554" s="151"/>
      <c r="AE1554" s="151"/>
      <c r="AF1554" s="151"/>
      <c r="AG1554" s="151"/>
      <c r="AH1554" s="151"/>
      <c r="AI1554" s="151"/>
      <c r="AJ1554" s="151"/>
      <c r="AK1554" s="151"/>
      <c r="AL1554" s="151"/>
      <c r="AM1554" s="151"/>
      <c r="AN1554" s="151"/>
      <c r="AO1554" s="151"/>
    </row>
    <row r="1555" spans="1:41" x14ac:dyDescent="0.2">
      <c r="A1555" s="83">
        <v>38916</v>
      </c>
      <c r="B1555" s="151"/>
      <c r="C1555" s="151"/>
      <c r="D1555" s="151"/>
      <c r="E1555" s="151"/>
      <c r="F1555" s="151">
        <v>28</v>
      </c>
      <c r="G1555" s="151">
        <v>136</v>
      </c>
      <c r="H1555" s="151">
        <v>2225</v>
      </c>
      <c r="I1555" s="151">
        <v>303150</v>
      </c>
      <c r="J1555" s="151">
        <v>51</v>
      </c>
      <c r="K1555" s="151">
        <v>169</v>
      </c>
      <c r="L1555" s="151">
        <v>2210</v>
      </c>
      <c r="M1555" s="151">
        <v>380084</v>
      </c>
      <c r="N1555" s="151">
        <v>88</v>
      </c>
      <c r="O1555" s="151">
        <v>197</v>
      </c>
      <c r="P1555" s="151">
        <v>2225</v>
      </c>
      <c r="Q1555" s="151">
        <v>442819</v>
      </c>
      <c r="R1555" s="151">
        <v>81</v>
      </c>
      <c r="S1555" s="151">
        <v>229</v>
      </c>
      <c r="T1555" s="151">
        <v>2210</v>
      </c>
      <c r="U1555" s="151">
        <v>504162</v>
      </c>
      <c r="V1555" s="151">
        <v>21</v>
      </c>
      <c r="W1555" s="151">
        <v>258</v>
      </c>
      <c r="X1555" s="151">
        <v>2150</v>
      </c>
      <c r="Y1555" s="151">
        <v>554700</v>
      </c>
      <c r="Z1555" s="151">
        <v>19</v>
      </c>
      <c r="AA1555" s="151">
        <v>296</v>
      </c>
      <c r="AB1555" s="151">
        <v>2095</v>
      </c>
      <c r="AC1555" s="151">
        <v>632619</v>
      </c>
      <c r="AD1555" s="151">
        <v>4</v>
      </c>
      <c r="AE1555" s="151">
        <v>326</v>
      </c>
      <c r="AF1555" s="151">
        <v>2350</v>
      </c>
      <c r="AG1555" s="151">
        <v>766100</v>
      </c>
      <c r="AH1555" s="151">
        <v>9</v>
      </c>
      <c r="AI1555" s="151">
        <v>367</v>
      </c>
      <c r="AJ1555" s="151">
        <v>2450</v>
      </c>
      <c r="AK1555" s="151">
        <v>753953</v>
      </c>
      <c r="AL1555" s="151"/>
      <c r="AM1555" s="151"/>
      <c r="AN1555" s="151"/>
      <c r="AO1555" s="151"/>
    </row>
    <row r="1556" spans="1:41" x14ac:dyDescent="0.2">
      <c r="A1556" s="156">
        <v>38918</v>
      </c>
      <c r="B1556" s="151">
        <v>12</v>
      </c>
      <c r="C1556" s="151">
        <v>101</v>
      </c>
      <c r="D1556" s="151">
        <v>2300</v>
      </c>
      <c r="E1556" s="151">
        <v>231917</v>
      </c>
      <c r="F1556" s="151">
        <v>3</v>
      </c>
      <c r="G1556" s="151">
        <v>135</v>
      </c>
      <c r="H1556" s="151">
        <v>2150</v>
      </c>
      <c r="I1556" s="151">
        <v>290967</v>
      </c>
      <c r="J1556" s="151">
        <v>19</v>
      </c>
      <c r="K1556" s="151">
        <v>161</v>
      </c>
      <c r="L1556" s="151">
        <v>2255</v>
      </c>
      <c r="M1556" s="151">
        <v>283039</v>
      </c>
      <c r="N1556" s="151">
        <v>1</v>
      </c>
      <c r="O1556" s="151">
        <v>198</v>
      </c>
      <c r="P1556" s="151">
        <v>2220</v>
      </c>
      <c r="Q1556" s="151">
        <v>439560</v>
      </c>
      <c r="R1556" s="151">
        <v>19</v>
      </c>
      <c r="S1556" s="151">
        <v>241</v>
      </c>
      <c r="T1556" s="151">
        <v>2230</v>
      </c>
      <c r="U1556" s="151">
        <v>537627</v>
      </c>
      <c r="V1556" s="151">
        <v>1</v>
      </c>
      <c r="W1556" s="151">
        <v>198</v>
      </c>
      <c r="X1556" s="151">
        <v>2220</v>
      </c>
      <c r="Y1556" s="151">
        <v>439560</v>
      </c>
      <c r="Z1556" s="151">
        <v>19</v>
      </c>
      <c r="AA1556" s="151">
        <v>241</v>
      </c>
      <c r="AB1556" s="151">
        <v>2230</v>
      </c>
      <c r="AC1556" s="151">
        <v>537647</v>
      </c>
      <c r="AD1556" s="151">
        <v>7</v>
      </c>
      <c r="AE1556" s="151">
        <v>320</v>
      </c>
      <c r="AF1556" s="151">
        <v>2240</v>
      </c>
      <c r="AG1556" s="151">
        <v>717440</v>
      </c>
      <c r="AH1556" s="151"/>
      <c r="AI1556" s="151"/>
      <c r="AJ1556" s="151"/>
      <c r="AK1556" s="151"/>
      <c r="AL1556" s="151"/>
      <c r="AM1556" s="151"/>
      <c r="AN1556" s="151"/>
      <c r="AO1556" s="151"/>
    </row>
    <row r="1557" spans="1:41" x14ac:dyDescent="0.2">
      <c r="A1557" s="83">
        <v>38919</v>
      </c>
      <c r="B1557" s="151">
        <v>7</v>
      </c>
      <c r="C1557" s="151">
        <v>127</v>
      </c>
      <c r="D1557" s="151">
        <v>2200</v>
      </c>
      <c r="E1557" s="151">
        <v>285029</v>
      </c>
      <c r="F1557" s="151">
        <v>15</v>
      </c>
      <c r="G1557" s="151">
        <v>142</v>
      </c>
      <c r="H1557" s="151">
        <v>2200</v>
      </c>
      <c r="I1557" s="151">
        <v>312107</v>
      </c>
      <c r="J1557" s="151">
        <v>51</v>
      </c>
      <c r="K1557" s="151">
        <v>162</v>
      </c>
      <c r="L1557" s="151">
        <v>2220</v>
      </c>
      <c r="M1557" s="151">
        <v>360851</v>
      </c>
      <c r="N1557" s="151">
        <v>21</v>
      </c>
      <c r="O1557" s="151">
        <v>196</v>
      </c>
      <c r="P1557" s="151">
        <v>2220</v>
      </c>
      <c r="Q1557" s="151">
        <v>452624</v>
      </c>
      <c r="R1557" s="151">
        <v>2</v>
      </c>
      <c r="S1557" s="151">
        <v>239</v>
      </c>
      <c r="T1557" s="151">
        <v>2100</v>
      </c>
      <c r="U1557" s="151">
        <v>501900</v>
      </c>
      <c r="V1557" s="151">
        <v>35</v>
      </c>
      <c r="W1557" s="151">
        <v>260</v>
      </c>
      <c r="X1557" s="151">
        <v>2133</v>
      </c>
      <c r="Y1557" s="151">
        <v>553723</v>
      </c>
      <c r="Z1557" s="151">
        <v>22</v>
      </c>
      <c r="AA1557" s="151">
        <v>299</v>
      </c>
      <c r="AB1557" s="151">
        <v>2088</v>
      </c>
      <c r="AC1557" s="151">
        <v>637223</v>
      </c>
      <c r="AD1557" s="151">
        <v>6</v>
      </c>
      <c r="AE1557" s="151">
        <v>336</v>
      </c>
      <c r="AF1557" s="151">
        <v>2025</v>
      </c>
      <c r="AG1557" s="151">
        <v>683117</v>
      </c>
      <c r="AH1557" s="151"/>
      <c r="AI1557" s="151"/>
      <c r="AJ1557" s="151"/>
      <c r="AK1557" s="151"/>
      <c r="AL1557" s="151"/>
      <c r="AM1557" s="151"/>
      <c r="AN1557" s="151"/>
      <c r="AO1557" s="151"/>
    </row>
    <row r="1558" spans="1:41" x14ac:dyDescent="0.2">
      <c r="A1558" s="177">
        <v>38922</v>
      </c>
      <c r="B1558" s="151"/>
      <c r="C1558" s="151"/>
      <c r="D1558" s="151"/>
      <c r="E1558" s="151"/>
      <c r="F1558" s="151"/>
      <c r="G1558" s="151"/>
      <c r="H1558" s="151"/>
      <c r="I1558" s="151"/>
      <c r="J1558" s="151"/>
      <c r="K1558" s="151"/>
      <c r="L1558" s="151"/>
      <c r="M1558" s="151"/>
      <c r="N1558" s="151"/>
      <c r="O1558" s="151"/>
      <c r="P1558" s="151"/>
      <c r="Q1558" s="151"/>
      <c r="R1558" s="151"/>
      <c r="S1558" s="151"/>
      <c r="T1558" s="151"/>
      <c r="U1558" s="151"/>
      <c r="V1558" s="151"/>
      <c r="W1558" s="151"/>
      <c r="X1558" s="151"/>
      <c r="Y1558" s="151"/>
      <c r="Z1558" s="151"/>
      <c r="AA1558" s="151"/>
      <c r="AB1558" s="151"/>
      <c r="AC1558" s="151"/>
      <c r="AD1558" s="151"/>
      <c r="AE1558" s="151"/>
      <c r="AF1558" s="151"/>
      <c r="AG1558" s="151"/>
      <c r="AH1558" s="151"/>
      <c r="AI1558" s="151"/>
      <c r="AJ1558" s="151"/>
      <c r="AK1558" s="151"/>
      <c r="AL1558" s="151"/>
      <c r="AM1558" s="151"/>
      <c r="AN1558" s="151"/>
      <c r="AO1558" s="151"/>
    </row>
    <row r="1559" spans="1:41" x14ac:dyDescent="0.2">
      <c r="A1559" s="83">
        <v>38923</v>
      </c>
      <c r="B1559" s="151"/>
      <c r="C1559" s="151"/>
      <c r="D1559" s="151"/>
      <c r="E1559" s="151"/>
      <c r="F1559" s="151">
        <v>38</v>
      </c>
      <c r="G1559" s="151">
        <v>140</v>
      </c>
      <c r="H1559" s="151">
        <v>2200</v>
      </c>
      <c r="I1559" s="151">
        <v>318805</v>
      </c>
      <c r="J1559" s="151">
        <v>44</v>
      </c>
      <c r="K1559" s="151">
        <v>164</v>
      </c>
      <c r="L1559" s="151">
        <v>2212</v>
      </c>
      <c r="M1559" s="151">
        <v>368875</v>
      </c>
      <c r="N1559" s="151">
        <v>50</v>
      </c>
      <c r="O1559" s="151">
        <v>196</v>
      </c>
      <c r="P1559" s="151">
        <v>2200</v>
      </c>
      <c r="Q1559" s="151">
        <v>432080</v>
      </c>
      <c r="R1559" s="151">
        <v>31</v>
      </c>
      <c r="S1559" s="151">
        <v>234</v>
      </c>
      <c r="T1559" s="151">
        <v>2117</v>
      </c>
      <c r="U1559" s="151">
        <v>503277</v>
      </c>
      <c r="V1559" s="151">
        <v>45</v>
      </c>
      <c r="W1559" s="151">
        <v>262</v>
      </c>
      <c r="X1559" s="151">
        <v>2188</v>
      </c>
      <c r="Y1559" s="151">
        <v>576940</v>
      </c>
      <c r="Z1559" s="151">
        <v>69</v>
      </c>
      <c r="AA1559" s="151">
        <v>300</v>
      </c>
      <c r="AB1559" s="151">
        <v>2150</v>
      </c>
      <c r="AC1559" s="151">
        <v>652145</v>
      </c>
      <c r="AD1559" s="151"/>
      <c r="AE1559" s="151"/>
      <c r="AF1559" s="151"/>
      <c r="AG1559" s="151"/>
      <c r="AH1559" s="151"/>
      <c r="AI1559" s="151"/>
      <c r="AJ1559" s="151"/>
      <c r="AK1559" s="151"/>
      <c r="AL1559" s="151"/>
      <c r="AM1559" s="151"/>
      <c r="AN1559" s="151"/>
      <c r="AO1559" s="151"/>
    </row>
    <row r="1560" spans="1:41" x14ac:dyDescent="0.2">
      <c r="A1560" s="156">
        <v>38925</v>
      </c>
      <c r="B1560" s="151">
        <v>11</v>
      </c>
      <c r="C1560" s="151">
        <v>111</v>
      </c>
      <c r="D1560" s="151">
        <v>2350</v>
      </c>
      <c r="E1560" s="151">
        <v>262409</v>
      </c>
      <c r="F1560" s="151">
        <v>6</v>
      </c>
      <c r="G1560" s="151">
        <v>145</v>
      </c>
      <c r="H1560" s="151">
        <v>2350</v>
      </c>
      <c r="I1560" s="151">
        <v>335183</v>
      </c>
      <c r="J1560" s="151">
        <v>2</v>
      </c>
      <c r="K1560" s="151">
        <v>156</v>
      </c>
      <c r="L1560" s="151">
        <v>2350</v>
      </c>
      <c r="M1560" s="151">
        <v>367777</v>
      </c>
      <c r="N1560" s="151">
        <v>14</v>
      </c>
      <c r="O1560" s="151">
        <v>190</v>
      </c>
      <c r="P1560" s="151">
        <v>2150</v>
      </c>
      <c r="Q1560" s="151">
        <v>415332</v>
      </c>
      <c r="R1560" s="151">
        <v>5</v>
      </c>
      <c r="S1560" s="151">
        <v>228</v>
      </c>
      <c r="T1560" s="151">
        <v>2120</v>
      </c>
      <c r="U1560" s="151">
        <v>482512</v>
      </c>
      <c r="V1560" s="151">
        <v>1</v>
      </c>
      <c r="W1560" s="151">
        <v>271</v>
      </c>
      <c r="X1560" s="151">
        <v>2180</v>
      </c>
      <c r="Y1560" s="151">
        <v>590780</v>
      </c>
      <c r="Z1560" s="151"/>
      <c r="AA1560" s="151"/>
      <c r="AB1560" s="151"/>
      <c r="AC1560" s="151"/>
      <c r="AD1560" s="151"/>
      <c r="AE1560" s="151"/>
      <c r="AF1560" s="151"/>
      <c r="AG1560" s="151"/>
      <c r="AH1560" s="151"/>
      <c r="AI1560" s="151"/>
      <c r="AJ1560" s="151"/>
      <c r="AK1560" s="151"/>
      <c r="AL1560" s="151"/>
      <c r="AM1560" s="151"/>
      <c r="AN1560" s="151"/>
      <c r="AO1560" s="151"/>
    </row>
    <row r="1561" spans="1:41" x14ac:dyDescent="0.2">
      <c r="A1561" s="83">
        <v>38926</v>
      </c>
      <c r="B1561" s="151">
        <v>11</v>
      </c>
      <c r="C1561" s="151">
        <v>117</v>
      </c>
      <c r="D1561" s="151">
        <v>2233</v>
      </c>
      <c r="E1561" s="151">
        <v>258945</v>
      </c>
      <c r="F1561" s="151">
        <v>20</v>
      </c>
      <c r="G1561" s="151">
        <v>145</v>
      </c>
      <c r="H1561" s="151">
        <v>2267</v>
      </c>
      <c r="I1561" s="151">
        <v>328245</v>
      </c>
      <c r="J1561" s="151">
        <v>49</v>
      </c>
      <c r="K1561" s="151">
        <v>166</v>
      </c>
      <c r="L1561" s="151">
        <v>2242</v>
      </c>
      <c r="M1561" s="151">
        <v>379020</v>
      </c>
      <c r="N1561" s="151">
        <v>52</v>
      </c>
      <c r="O1561" s="151">
        <v>190</v>
      </c>
      <c r="P1561" s="151">
        <v>2272</v>
      </c>
      <c r="Q1561" s="151">
        <v>449504</v>
      </c>
      <c r="R1561" s="151">
        <v>11</v>
      </c>
      <c r="S1561" s="151">
        <v>232</v>
      </c>
      <c r="T1561" s="151">
        <v>2117</v>
      </c>
      <c r="U1561" s="151">
        <v>497791</v>
      </c>
      <c r="V1561" s="151">
        <v>22</v>
      </c>
      <c r="W1561" s="151">
        <v>265</v>
      </c>
      <c r="X1561" s="151">
        <v>2188</v>
      </c>
      <c r="Y1561" s="151">
        <v>585409</v>
      </c>
      <c r="Z1561" s="151">
        <v>14</v>
      </c>
      <c r="AA1561" s="151">
        <v>300</v>
      </c>
      <c r="AB1561" s="151">
        <v>2140</v>
      </c>
      <c r="AC1561" s="151">
        <v>653307</v>
      </c>
      <c r="AD1561" s="151">
        <v>8</v>
      </c>
      <c r="AE1561" s="151">
        <v>335</v>
      </c>
      <c r="AF1561" s="151">
        <v>2353</v>
      </c>
      <c r="AG1561" s="151">
        <v>788255</v>
      </c>
      <c r="AH1561" s="151">
        <v>1</v>
      </c>
      <c r="AI1561" s="151">
        <v>376</v>
      </c>
      <c r="AJ1561" s="151">
        <v>2000</v>
      </c>
      <c r="AK1561" s="151">
        <v>752000</v>
      </c>
      <c r="AL1561" s="151"/>
      <c r="AM1561" s="151"/>
      <c r="AN1561" s="151"/>
      <c r="AO1561" s="151"/>
    </row>
    <row r="1562" spans="1:41" x14ac:dyDescent="0.2">
      <c r="A1562" s="152">
        <v>38929</v>
      </c>
      <c r="B1562" s="151"/>
      <c r="C1562" s="151"/>
      <c r="D1562" s="151"/>
      <c r="E1562" s="151"/>
      <c r="F1562" s="151"/>
      <c r="G1562" s="151"/>
      <c r="H1562" s="151"/>
      <c r="I1562" s="151"/>
      <c r="J1562" s="151"/>
      <c r="K1562" s="151"/>
      <c r="L1562" s="151"/>
      <c r="M1562" s="151"/>
      <c r="N1562" s="151"/>
      <c r="O1562" s="151"/>
      <c r="P1562" s="151"/>
      <c r="Q1562" s="151"/>
      <c r="R1562" s="151"/>
      <c r="S1562" s="151"/>
      <c r="T1562" s="151"/>
      <c r="U1562" s="151"/>
      <c r="V1562" s="151"/>
      <c r="W1562" s="151"/>
      <c r="X1562" s="151"/>
      <c r="Y1562" s="151"/>
      <c r="Z1562" s="151"/>
      <c r="AA1562" s="151"/>
      <c r="AB1562" s="151"/>
      <c r="AC1562" s="151"/>
      <c r="AD1562" s="151"/>
      <c r="AE1562" s="151"/>
      <c r="AF1562" s="151"/>
      <c r="AG1562" s="151"/>
      <c r="AH1562" s="151"/>
      <c r="AI1562" s="151"/>
      <c r="AJ1562" s="151"/>
      <c r="AK1562" s="151"/>
      <c r="AL1562" s="151"/>
      <c r="AM1562" s="151"/>
      <c r="AN1562" s="151"/>
      <c r="AO1562" s="151"/>
    </row>
    <row r="1563" spans="1:41" x14ac:dyDescent="0.2">
      <c r="A1563" s="152"/>
      <c r="B1563" s="151"/>
      <c r="C1563" s="151"/>
      <c r="D1563" s="151"/>
      <c r="E1563" s="151"/>
      <c r="F1563" s="151"/>
      <c r="G1563" s="151"/>
      <c r="H1563" s="151"/>
      <c r="I1563" s="151"/>
      <c r="J1563" s="151"/>
      <c r="K1563" s="151"/>
      <c r="L1563" s="151"/>
      <c r="M1563" s="151"/>
      <c r="N1563" s="151"/>
      <c r="O1563" s="151"/>
      <c r="P1563" s="151"/>
      <c r="Q1563" s="151"/>
      <c r="R1563" s="151"/>
      <c r="S1563" s="151"/>
      <c r="T1563" s="151"/>
      <c r="U1563" s="151"/>
      <c r="V1563" s="151"/>
      <c r="W1563" s="151"/>
      <c r="X1563" s="151"/>
      <c r="Y1563" s="151"/>
      <c r="Z1563" s="151"/>
      <c r="AA1563" s="151"/>
      <c r="AB1563" s="151"/>
      <c r="AC1563" s="151"/>
      <c r="AD1563" s="151"/>
      <c r="AE1563" s="151"/>
      <c r="AF1563" s="151"/>
      <c r="AG1563" s="151"/>
      <c r="AH1563" s="151"/>
      <c r="AI1563" s="151"/>
      <c r="AJ1563" s="151"/>
      <c r="AK1563" s="151"/>
      <c r="AL1563" s="151"/>
      <c r="AM1563" s="151"/>
      <c r="AN1563" s="151"/>
      <c r="AO1563" s="151"/>
    </row>
    <row r="1564" spans="1:41" x14ac:dyDescent="0.2">
      <c r="A1564" s="83">
        <v>38930</v>
      </c>
      <c r="B1564" s="151">
        <v>11</v>
      </c>
      <c r="C1564" s="151">
        <v>103</v>
      </c>
      <c r="D1564" s="151">
        <v>2150</v>
      </c>
      <c r="E1564" s="151">
        <v>223455</v>
      </c>
      <c r="F1564" s="151">
        <v>13</v>
      </c>
      <c r="G1564" s="151">
        <v>144</v>
      </c>
      <c r="H1564" s="151">
        <v>2150</v>
      </c>
      <c r="I1564" s="151">
        <v>310262</v>
      </c>
      <c r="J1564" s="151">
        <v>62</v>
      </c>
      <c r="K1564" s="151">
        <v>169</v>
      </c>
      <c r="L1564" s="151">
        <v>2293</v>
      </c>
      <c r="M1564" s="151">
        <v>388048</v>
      </c>
      <c r="N1564" s="151">
        <v>13</v>
      </c>
      <c r="O1564" s="151">
        <v>214</v>
      </c>
      <c r="P1564" s="151">
        <v>2175</v>
      </c>
      <c r="Q1564" s="151">
        <v>462931</v>
      </c>
      <c r="R1564" s="151">
        <v>31</v>
      </c>
      <c r="S1564" s="151">
        <v>226</v>
      </c>
      <c r="T1564" s="151">
        <v>2075</v>
      </c>
      <c r="U1564" s="151">
        <v>467455</v>
      </c>
      <c r="V1564" s="151">
        <v>33</v>
      </c>
      <c r="W1564" s="151">
        <v>259</v>
      </c>
      <c r="X1564" s="151">
        <v>2012</v>
      </c>
      <c r="Y1564" s="151">
        <v>550306</v>
      </c>
      <c r="Z1564" s="151">
        <v>34</v>
      </c>
      <c r="AA1564" s="151">
        <v>295</v>
      </c>
      <c r="AB1564" s="151">
        <v>2090</v>
      </c>
      <c r="AC1564" s="151">
        <v>621621</v>
      </c>
      <c r="AD1564" s="151">
        <v>6</v>
      </c>
      <c r="AE1564" s="151">
        <v>338</v>
      </c>
      <c r="AF1564" s="151">
        <v>2100</v>
      </c>
      <c r="AG1564" s="151">
        <v>710500</v>
      </c>
      <c r="AH1564" s="151">
        <v>3</v>
      </c>
      <c r="AI1564" s="151">
        <v>375</v>
      </c>
      <c r="AJ1564" s="151">
        <v>2040</v>
      </c>
      <c r="AK1564" s="151">
        <v>771173</v>
      </c>
      <c r="AL1564" s="151"/>
      <c r="AM1564" s="151"/>
      <c r="AN1564" s="151"/>
      <c r="AO1564" s="151"/>
    </row>
    <row r="1565" spans="1:41" x14ac:dyDescent="0.2">
      <c r="A1565" s="156">
        <v>38932</v>
      </c>
      <c r="B1565" s="151">
        <v>7</v>
      </c>
      <c r="C1565" s="151">
        <v>100</v>
      </c>
      <c r="D1565" s="151">
        <v>2450</v>
      </c>
      <c r="E1565" s="151">
        <v>244650</v>
      </c>
      <c r="F1565" s="151"/>
      <c r="G1565" s="151"/>
      <c r="H1565" s="151"/>
      <c r="I1565" s="151"/>
      <c r="J1565" s="151">
        <v>13</v>
      </c>
      <c r="K1565" s="151">
        <v>162</v>
      </c>
      <c r="L1565" s="151">
        <v>2250</v>
      </c>
      <c r="M1565" s="151">
        <v>367062</v>
      </c>
      <c r="N1565" s="151">
        <v>7</v>
      </c>
      <c r="O1565" s="151">
        <v>218</v>
      </c>
      <c r="P1565" s="151">
        <v>2100</v>
      </c>
      <c r="Q1565" s="151">
        <v>456900</v>
      </c>
      <c r="R1565" s="151">
        <v>63</v>
      </c>
      <c r="S1565" s="151">
        <v>231</v>
      </c>
      <c r="T1565" s="151">
        <v>2200</v>
      </c>
      <c r="U1565" s="151">
        <v>508956</v>
      </c>
      <c r="V1565" s="151">
        <v>32</v>
      </c>
      <c r="W1565" s="151">
        <v>269</v>
      </c>
      <c r="X1565" s="151">
        <v>2160</v>
      </c>
      <c r="Y1565" s="151">
        <v>571552</v>
      </c>
      <c r="Z1565" s="151">
        <v>18</v>
      </c>
      <c r="AA1565" s="151">
        <v>315</v>
      </c>
      <c r="AB1565" s="151">
        <v>2180</v>
      </c>
      <c r="AC1565" s="151">
        <v>672530</v>
      </c>
      <c r="AD1565" s="151">
        <v>11</v>
      </c>
      <c r="AE1565" s="151">
        <v>336</v>
      </c>
      <c r="AF1565" s="151">
        <v>2180</v>
      </c>
      <c r="AG1565" s="151">
        <v>729693</v>
      </c>
      <c r="AH1565" s="151">
        <v>4</v>
      </c>
      <c r="AI1565" s="151">
        <v>392</v>
      </c>
      <c r="AJ1565" s="151">
        <v>2280</v>
      </c>
      <c r="AK1565" s="151">
        <v>894330</v>
      </c>
      <c r="AL1565" s="151"/>
      <c r="AM1565" s="151"/>
      <c r="AN1565" s="151"/>
      <c r="AO1565" s="151"/>
    </row>
    <row r="1566" spans="1:41" x14ac:dyDescent="0.2">
      <c r="A1566" s="83">
        <v>38933</v>
      </c>
      <c r="B1566" s="151">
        <v>1</v>
      </c>
      <c r="C1566" s="151">
        <v>118</v>
      </c>
      <c r="D1566" s="151">
        <v>2250</v>
      </c>
      <c r="E1566" s="151">
        <v>265500</v>
      </c>
      <c r="F1566" s="151">
        <v>10</v>
      </c>
      <c r="G1566" s="151">
        <v>146</v>
      </c>
      <c r="H1566" s="151">
        <v>2175</v>
      </c>
      <c r="I1566" s="151">
        <v>324180</v>
      </c>
      <c r="J1566" s="151">
        <v>49</v>
      </c>
      <c r="K1566" s="151">
        <v>162</v>
      </c>
      <c r="L1566" s="151">
        <v>2267</v>
      </c>
      <c r="M1566" s="151">
        <v>374408</v>
      </c>
      <c r="N1566" s="151">
        <v>25</v>
      </c>
      <c r="O1566" s="151">
        <v>193</v>
      </c>
      <c r="P1566" s="151">
        <v>2300</v>
      </c>
      <c r="Q1566" s="151">
        <v>502288</v>
      </c>
      <c r="R1566" s="151">
        <v>25</v>
      </c>
      <c r="S1566" s="151">
        <v>244</v>
      </c>
      <c r="T1566" s="151">
        <v>2150</v>
      </c>
      <c r="U1566" s="151">
        <v>524600</v>
      </c>
      <c r="V1566" s="151">
        <v>16</v>
      </c>
      <c r="W1566" s="151">
        <v>266</v>
      </c>
      <c r="X1566" s="151">
        <v>2100</v>
      </c>
      <c r="Y1566" s="151">
        <v>558075</v>
      </c>
      <c r="Z1566" s="151">
        <v>13</v>
      </c>
      <c r="AA1566" s="151">
        <v>313</v>
      </c>
      <c r="AB1566" s="151">
        <v>2350</v>
      </c>
      <c r="AC1566" s="151">
        <v>700054</v>
      </c>
      <c r="AD1566" s="151"/>
      <c r="AE1566" s="151"/>
      <c r="AF1566" s="151"/>
      <c r="AG1566" s="151"/>
      <c r="AH1566" s="151"/>
      <c r="AI1566" s="151"/>
      <c r="AJ1566" s="151"/>
      <c r="AK1566" s="151"/>
      <c r="AL1566" s="151"/>
      <c r="AM1566" s="151"/>
      <c r="AN1566" s="151"/>
      <c r="AO1566" s="151"/>
    </row>
    <row r="1567" spans="1:41" x14ac:dyDescent="0.2">
      <c r="A1567" s="152">
        <v>38936</v>
      </c>
      <c r="B1567" s="151"/>
      <c r="C1567" s="151"/>
      <c r="D1567" s="151"/>
      <c r="E1567" s="151"/>
      <c r="F1567" s="151"/>
      <c r="G1567" s="151"/>
      <c r="H1567" s="151"/>
      <c r="I1567" s="151"/>
      <c r="J1567" s="151"/>
      <c r="K1567" s="151"/>
      <c r="L1567" s="151"/>
      <c r="M1567" s="151"/>
      <c r="N1567" s="151"/>
      <c r="O1567" s="151"/>
      <c r="P1567" s="151"/>
      <c r="Q1567" s="151"/>
      <c r="R1567" s="151"/>
      <c r="S1567" s="151"/>
      <c r="T1567" s="151"/>
      <c r="U1567" s="151"/>
      <c r="V1567" s="151"/>
      <c r="W1567" s="151"/>
      <c r="X1567" s="151"/>
      <c r="Y1567" s="151"/>
      <c r="Z1567" s="151"/>
      <c r="AA1567" s="151"/>
      <c r="AB1567" s="151"/>
      <c r="AC1567" s="151"/>
      <c r="AD1567" s="151"/>
      <c r="AE1567" s="151"/>
      <c r="AF1567" s="151"/>
      <c r="AG1567" s="151"/>
      <c r="AH1567" s="151"/>
      <c r="AI1567" s="151"/>
      <c r="AJ1567" s="151"/>
      <c r="AK1567" s="151"/>
      <c r="AL1567" s="151"/>
      <c r="AM1567" s="151"/>
      <c r="AN1567" s="151"/>
      <c r="AO1567" s="151"/>
    </row>
    <row r="1568" spans="1:41" x14ac:dyDescent="0.2">
      <c r="A1568" s="83">
        <v>38937</v>
      </c>
      <c r="B1568" s="151">
        <v>10</v>
      </c>
      <c r="C1568" s="151">
        <v>119</v>
      </c>
      <c r="D1568" s="151">
        <v>2300</v>
      </c>
      <c r="E1568" s="151">
        <v>274160</v>
      </c>
      <c r="F1568" s="151"/>
      <c r="G1568" s="151"/>
      <c r="H1568" s="151"/>
      <c r="I1568" s="151"/>
      <c r="J1568" s="151">
        <v>18</v>
      </c>
      <c r="K1568" s="151">
        <v>173</v>
      </c>
      <c r="L1568" s="151">
        <v>2400</v>
      </c>
      <c r="M1568" s="151">
        <v>402844</v>
      </c>
      <c r="N1568" s="151">
        <v>36</v>
      </c>
      <c r="O1568" s="151">
        <v>209</v>
      </c>
      <c r="P1568" s="151">
        <v>2220</v>
      </c>
      <c r="Q1568" s="151">
        <v>473064</v>
      </c>
      <c r="R1568" s="151">
        <v>6</v>
      </c>
      <c r="S1568" s="151">
        <v>249</v>
      </c>
      <c r="T1568" s="151">
        <v>2350</v>
      </c>
      <c r="U1568" s="151">
        <v>585933</v>
      </c>
      <c r="V1568" s="151">
        <v>26</v>
      </c>
      <c r="W1568" s="151">
        <v>268</v>
      </c>
      <c r="X1568" s="151">
        <v>2274</v>
      </c>
      <c r="Y1568" s="151">
        <v>596667</v>
      </c>
      <c r="Z1568" s="151">
        <v>19</v>
      </c>
      <c r="AA1568" s="151">
        <v>293</v>
      </c>
      <c r="AB1568" s="151">
        <v>2170</v>
      </c>
      <c r="AC1568" s="151">
        <v>640137</v>
      </c>
      <c r="AD1568" s="151">
        <v>1</v>
      </c>
      <c r="AE1568" s="151">
        <v>320</v>
      </c>
      <c r="AF1568" s="151">
        <v>2000</v>
      </c>
      <c r="AG1568" s="151">
        <v>640000</v>
      </c>
      <c r="AH1568" s="151"/>
      <c r="AI1568" s="151"/>
      <c r="AJ1568" s="151"/>
      <c r="AK1568" s="151"/>
      <c r="AL1568" s="151"/>
      <c r="AM1568" s="151"/>
      <c r="AN1568" s="151"/>
      <c r="AO1568" s="151"/>
    </row>
    <row r="1569" spans="1:41" x14ac:dyDescent="0.2">
      <c r="A1569" s="156">
        <v>38939</v>
      </c>
      <c r="B1569" s="151">
        <v>1</v>
      </c>
      <c r="C1569" s="151">
        <v>122</v>
      </c>
      <c r="D1569" s="151">
        <v>2250</v>
      </c>
      <c r="E1569" s="151">
        <v>274500</v>
      </c>
      <c r="F1569" s="151">
        <v>39</v>
      </c>
      <c r="G1569" s="151">
        <v>149</v>
      </c>
      <c r="H1569" s="151">
        <v>2300</v>
      </c>
      <c r="I1569" s="151">
        <v>328544</v>
      </c>
      <c r="J1569" s="151">
        <v>75</v>
      </c>
      <c r="K1569" s="151">
        <v>160</v>
      </c>
      <c r="L1569" s="151">
        <v>2375</v>
      </c>
      <c r="M1569" s="151">
        <v>378561</v>
      </c>
      <c r="N1569" s="151">
        <v>45</v>
      </c>
      <c r="O1569" s="151">
        <v>195</v>
      </c>
      <c r="P1569" s="151">
        <v>2350</v>
      </c>
      <c r="Q1569" s="151">
        <v>452337</v>
      </c>
      <c r="R1569" s="151">
        <v>23</v>
      </c>
      <c r="S1569" s="151">
        <v>246</v>
      </c>
      <c r="T1569" s="151">
        <v>2230</v>
      </c>
      <c r="U1569" s="151">
        <v>561800</v>
      </c>
      <c r="V1569" s="151">
        <v>1</v>
      </c>
      <c r="W1569" s="151">
        <v>262</v>
      </c>
      <c r="X1569" s="151">
        <v>2100</v>
      </c>
      <c r="Y1569" s="151">
        <v>550200</v>
      </c>
      <c r="Z1569" s="151">
        <v>86</v>
      </c>
      <c r="AA1569" s="151">
        <v>297</v>
      </c>
      <c r="AB1569" s="151">
        <v>2371</v>
      </c>
      <c r="AC1569" s="151">
        <v>684390</v>
      </c>
      <c r="AD1569" s="151">
        <v>17</v>
      </c>
      <c r="AE1569" s="151">
        <v>353</v>
      </c>
      <c r="AF1569" s="151">
        <v>2020</v>
      </c>
      <c r="AG1569" s="151">
        <v>696593</v>
      </c>
      <c r="AH1569" s="151">
        <v>16</v>
      </c>
      <c r="AI1569" s="151">
        <v>447</v>
      </c>
      <c r="AJ1569" s="151">
        <v>2180</v>
      </c>
      <c r="AK1569" s="151">
        <v>974460</v>
      </c>
      <c r="AL1569" s="151"/>
      <c r="AM1569" s="151"/>
      <c r="AN1569" s="151"/>
      <c r="AO1569" s="151"/>
    </row>
    <row r="1570" spans="1:41" x14ac:dyDescent="0.2">
      <c r="A1570" s="83">
        <v>38940</v>
      </c>
      <c r="B1570" s="151">
        <v>7</v>
      </c>
      <c r="C1570" s="151">
        <v>113</v>
      </c>
      <c r="D1570" s="151">
        <v>2850</v>
      </c>
      <c r="E1570" s="151">
        <v>322457</v>
      </c>
      <c r="F1570" s="151">
        <v>13</v>
      </c>
      <c r="G1570" s="151">
        <v>138</v>
      </c>
      <c r="H1570" s="151">
        <v>2350</v>
      </c>
      <c r="I1570" s="151">
        <v>324277</v>
      </c>
      <c r="J1570" s="151">
        <v>35</v>
      </c>
      <c r="K1570" s="151">
        <v>162</v>
      </c>
      <c r="L1570" s="151">
        <v>2350</v>
      </c>
      <c r="M1570" s="151">
        <v>378691</v>
      </c>
      <c r="N1570" s="151">
        <v>7</v>
      </c>
      <c r="O1570" s="151">
        <v>208</v>
      </c>
      <c r="P1570" s="151">
        <v>2033</v>
      </c>
      <c r="Q1570" s="151">
        <v>421714</v>
      </c>
      <c r="R1570" s="151"/>
      <c r="S1570" s="151"/>
      <c r="T1570" s="151"/>
      <c r="U1570" s="151"/>
      <c r="V1570" s="151">
        <v>40</v>
      </c>
      <c r="W1570" s="151">
        <v>265</v>
      </c>
      <c r="X1570" s="151">
        <v>2200</v>
      </c>
      <c r="Y1570" s="151">
        <v>582780</v>
      </c>
      <c r="Z1570" s="151"/>
      <c r="AA1570" s="151"/>
      <c r="AB1570" s="151"/>
      <c r="AC1570" s="151"/>
      <c r="AD1570" s="151">
        <v>79</v>
      </c>
      <c r="AE1570" s="151">
        <v>341</v>
      </c>
      <c r="AF1570" s="151">
        <v>2132</v>
      </c>
      <c r="AG1570" s="151">
        <v>727300</v>
      </c>
      <c r="AH1570" s="151">
        <v>22</v>
      </c>
      <c r="AI1570" s="151">
        <v>367</v>
      </c>
      <c r="AJ1570" s="151">
        <v>2140</v>
      </c>
      <c r="AK1570" s="151">
        <v>788996</v>
      </c>
      <c r="AL1570" s="151"/>
      <c r="AM1570" s="151"/>
      <c r="AN1570" s="151"/>
      <c r="AO1570" s="151"/>
    </row>
    <row r="1571" spans="1:41" x14ac:dyDescent="0.2">
      <c r="A1571" s="177">
        <v>38943</v>
      </c>
      <c r="B1571" s="151"/>
      <c r="C1571" s="151"/>
      <c r="D1571" s="151"/>
      <c r="E1571" s="151"/>
      <c r="F1571" s="151"/>
      <c r="G1571" s="151"/>
      <c r="H1571" s="151"/>
      <c r="I1571" s="151"/>
      <c r="J1571" s="151"/>
      <c r="K1571" s="151"/>
      <c r="L1571" s="151"/>
      <c r="M1571" s="151"/>
      <c r="N1571" s="151"/>
      <c r="O1571" s="151"/>
      <c r="P1571" s="151"/>
      <c r="Q1571" s="151"/>
      <c r="R1571" s="151"/>
      <c r="S1571" s="151"/>
      <c r="T1571" s="151"/>
      <c r="U1571" s="151"/>
      <c r="V1571" s="151"/>
      <c r="W1571" s="151"/>
      <c r="X1571" s="151"/>
      <c r="Y1571" s="151"/>
      <c r="Z1571" s="151"/>
      <c r="AA1571" s="151"/>
      <c r="AB1571" s="151"/>
      <c r="AC1571" s="151"/>
      <c r="AD1571" s="151"/>
      <c r="AE1571" s="151"/>
      <c r="AF1571" s="151"/>
      <c r="AG1571" s="151"/>
      <c r="AH1571" s="151"/>
      <c r="AI1571" s="151"/>
      <c r="AJ1571" s="151"/>
      <c r="AK1571" s="151"/>
      <c r="AL1571" s="151"/>
      <c r="AM1571" s="151"/>
      <c r="AN1571" s="151"/>
      <c r="AO1571" s="151"/>
    </row>
    <row r="1572" spans="1:41" x14ac:dyDescent="0.2">
      <c r="A1572" s="83">
        <v>38944</v>
      </c>
      <c r="B1572" s="151">
        <v>4</v>
      </c>
      <c r="C1572" s="151">
        <v>118</v>
      </c>
      <c r="D1572" s="151">
        <v>2100</v>
      </c>
      <c r="E1572" s="151">
        <v>246750</v>
      </c>
      <c r="F1572" s="151">
        <v>11</v>
      </c>
      <c r="G1572" s="151">
        <v>146</v>
      </c>
      <c r="H1572" s="151">
        <v>2100</v>
      </c>
      <c r="I1572" s="151">
        <v>301291</v>
      </c>
      <c r="J1572" s="151">
        <v>1</v>
      </c>
      <c r="K1572" s="151">
        <v>156</v>
      </c>
      <c r="L1572" s="151">
        <v>2100</v>
      </c>
      <c r="M1572" s="151">
        <v>327600</v>
      </c>
      <c r="N1572" s="151">
        <v>23</v>
      </c>
      <c r="O1572" s="151">
        <v>182</v>
      </c>
      <c r="P1572" s="151">
        <v>2225</v>
      </c>
      <c r="Q1572" s="151">
        <v>474991</v>
      </c>
      <c r="R1572" s="151"/>
      <c r="S1572" s="151"/>
      <c r="T1572" s="151"/>
      <c r="U1572" s="151"/>
      <c r="V1572" s="151">
        <v>48</v>
      </c>
      <c r="W1572" s="151">
        <v>225</v>
      </c>
      <c r="X1572" s="151">
        <v>2250</v>
      </c>
      <c r="Y1572" s="151">
        <v>568235</v>
      </c>
      <c r="Z1572" s="151">
        <v>42</v>
      </c>
      <c r="AA1572" s="151">
        <v>341</v>
      </c>
      <c r="AB1572" s="151">
        <v>2264</v>
      </c>
      <c r="AC1572" s="151">
        <v>760668</v>
      </c>
      <c r="AD1572" s="151">
        <v>18</v>
      </c>
      <c r="AE1572" s="151">
        <v>363</v>
      </c>
      <c r="AF1572" s="151">
        <v>2240</v>
      </c>
      <c r="AG1572" s="151">
        <v>812871</v>
      </c>
      <c r="AH1572" s="151"/>
      <c r="AI1572" s="151"/>
      <c r="AJ1572" s="151"/>
      <c r="AK1572" s="151"/>
      <c r="AL1572" s="151"/>
      <c r="AM1572" s="151"/>
      <c r="AN1572" s="151"/>
      <c r="AO1572" s="151"/>
    </row>
    <row r="1573" spans="1:41" x14ac:dyDescent="0.2">
      <c r="A1573" s="161">
        <v>38946</v>
      </c>
      <c r="B1573" s="151"/>
      <c r="C1573" s="151"/>
      <c r="D1573" s="151"/>
      <c r="E1573" s="151"/>
      <c r="F1573" s="151"/>
      <c r="G1573" s="151"/>
      <c r="H1573" s="151"/>
      <c r="I1573" s="151"/>
      <c r="J1573" s="151">
        <v>59</v>
      </c>
      <c r="K1573" s="151">
        <v>159</v>
      </c>
      <c r="L1573" s="151">
        <v>2260</v>
      </c>
      <c r="M1573" s="151">
        <v>365410</v>
      </c>
      <c r="N1573" s="151">
        <v>98</v>
      </c>
      <c r="O1573" s="151">
        <v>198</v>
      </c>
      <c r="P1573" s="151">
        <v>2320</v>
      </c>
      <c r="Q1573" s="151">
        <v>498749</v>
      </c>
      <c r="R1573" s="151">
        <v>90</v>
      </c>
      <c r="S1573" s="151">
        <v>231</v>
      </c>
      <c r="T1573" s="151">
        <v>2202</v>
      </c>
      <c r="U1573" s="151">
        <v>518321</v>
      </c>
      <c r="V1573" s="151">
        <v>47</v>
      </c>
      <c r="W1573" s="151">
        <v>362</v>
      </c>
      <c r="X1573" s="151">
        <v>2210</v>
      </c>
      <c r="Y1573" s="151">
        <v>597094</v>
      </c>
      <c r="Z1573" s="151">
        <v>139</v>
      </c>
      <c r="AA1573" s="151">
        <v>298</v>
      </c>
      <c r="AB1573" s="151">
        <v>2260</v>
      </c>
      <c r="AC1573" s="151">
        <v>665971</v>
      </c>
      <c r="AD1573" s="151">
        <v>6</v>
      </c>
      <c r="AE1573" s="151">
        <v>338</v>
      </c>
      <c r="AF1573" s="151">
        <v>2205</v>
      </c>
      <c r="AG1573" s="151">
        <v>739733</v>
      </c>
      <c r="AH1573" s="151">
        <v>1</v>
      </c>
      <c r="AI1573" s="151">
        <v>498</v>
      </c>
      <c r="AJ1573" s="151">
        <v>2180</v>
      </c>
      <c r="AK1573" s="151">
        <v>1085663</v>
      </c>
      <c r="AL1573" s="151"/>
      <c r="AM1573" s="151"/>
      <c r="AN1573" s="151"/>
      <c r="AO1573" s="151"/>
    </row>
    <row r="1574" spans="1:41" x14ac:dyDescent="0.2">
      <c r="A1574" s="83">
        <v>38947</v>
      </c>
      <c r="B1574" s="151">
        <v>9</v>
      </c>
      <c r="C1574" s="151">
        <v>96</v>
      </c>
      <c r="D1574" s="151">
        <v>2110</v>
      </c>
      <c r="E1574" s="151">
        <v>206433</v>
      </c>
      <c r="F1574" s="151">
        <v>22</v>
      </c>
      <c r="G1574" s="151">
        <v>147</v>
      </c>
      <c r="H1574" s="151">
        <v>2325</v>
      </c>
      <c r="I1574" s="151">
        <v>355373</v>
      </c>
      <c r="J1574" s="151">
        <v>37</v>
      </c>
      <c r="K1574" s="151">
        <v>161</v>
      </c>
      <c r="L1574" s="151">
        <v>2275</v>
      </c>
      <c r="M1574" s="151">
        <v>372068</v>
      </c>
      <c r="N1574" s="151">
        <v>20</v>
      </c>
      <c r="O1574" s="151">
        <v>198</v>
      </c>
      <c r="P1574" s="151">
        <v>2190</v>
      </c>
      <c r="Q1574" s="151">
        <v>438785</v>
      </c>
      <c r="R1574" s="151">
        <v>39</v>
      </c>
      <c r="S1574" s="151">
        <v>222</v>
      </c>
      <c r="T1574" s="151">
        <v>2217</v>
      </c>
      <c r="U1574" s="151">
        <v>507441</v>
      </c>
      <c r="V1574" s="151">
        <v>8</v>
      </c>
      <c r="W1574" s="151">
        <v>269</v>
      </c>
      <c r="X1574" s="151">
        <v>2150</v>
      </c>
      <c r="Y1574" s="151">
        <v>578350</v>
      </c>
      <c r="Z1574" s="151">
        <v>15</v>
      </c>
      <c r="AA1574" s="151">
        <v>287</v>
      </c>
      <c r="AB1574" s="151">
        <v>2307</v>
      </c>
      <c r="AC1574" s="151">
        <v>646288</v>
      </c>
      <c r="AD1574" s="151">
        <v>5</v>
      </c>
      <c r="AE1574" s="151">
        <v>323</v>
      </c>
      <c r="AF1574" s="151">
        <v>2160</v>
      </c>
      <c r="AG1574" s="151">
        <v>697248</v>
      </c>
      <c r="AH1574" s="151"/>
      <c r="AI1574" s="151"/>
      <c r="AJ1574" s="151"/>
      <c r="AK1574" s="151"/>
      <c r="AL1574" s="151"/>
      <c r="AM1574" s="151"/>
      <c r="AN1574" s="151"/>
      <c r="AO1574" s="151"/>
    </row>
    <row r="1575" spans="1:41" x14ac:dyDescent="0.2">
      <c r="A1575" s="152">
        <v>38950</v>
      </c>
      <c r="B1575" s="151"/>
      <c r="C1575" s="151"/>
      <c r="D1575" s="151"/>
      <c r="E1575" s="151"/>
      <c r="F1575" s="151"/>
      <c r="G1575" s="151"/>
      <c r="H1575" s="151"/>
      <c r="I1575" s="151"/>
      <c r="J1575" s="151"/>
      <c r="K1575" s="151"/>
      <c r="L1575" s="151"/>
      <c r="M1575" s="151"/>
      <c r="N1575" s="151"/>
      <c r="O1575" s="151"/>
      <c r="P1575" s="151"/>
      <c r="Q1575" s="151"/>
      <c r="R1575" s="151"/>
      <c r="S1575" s="151"/>
      <c r="T1575" s="151"/>
      <c r="U1575" s="151"/>
      <c r="V1575" s="151"/>
      <c r="W1575" s="151"/>
      <c r="X1575" s="151"/>
      <c r="Y1575" s="151"/>
      <c r="Z1575" s="151"/>
      <c r="AA1575" s="151"/>
      <c r="AB1575" s="151"/>
      <c r="AC1575" s="151"/>
      <c r="AD1575" s="151"/>
      <c r="AE1575" s="151"/>
      <c r="AF1575" s="151"/>
      <c r="AG1575" s="151"/>
      <c r="AH1575" s="151"/>
      <c r="AI1575" s="151"/>
      <c r="AJ1575" s="151"/>
      <c r="AK1575" s="151"/>
      <c r="AL1575" s="151"/>
      <c r="AM1575" s="151"/>
      <c r="AN1575" s="151"/>
      <c r="AO1575" s="151"/>
    </row>
    <row r="1576" spans="1:41" x14ac:dyDescent="0.2">
      <c r="A1576" s="180">
        <v>38951</v>
      </c>
      <c r="B1576" s="151">
        <v>4</v>
      </c>
      <c r="C1576" s="151">
        <v>112</v>
      </c>
      <c r="D1576" s="151">
        <v>2167</v>
      </c>
      <c r="E1576" s="151">
        <v>242800</v>
      </c>
      <c r="F1576" s="151">
        <v>7</v>
      </c>
      <c r="G1576" s="151">
        <v>143</v>
      </c>
      <c r="H1576" s="151">
        <v>2200</v>
      </c>
      <c r="I1576" s="151">
        <v>314914</v>
      </c>
      <c r="J1576" s="151">
        <v>71</v>
      </c>
      <c r="K1576" s="151">
        <v>160</v>
      </c>
      <c r="L1576" s="151">
        <v>2283</v>
      </c>
      <c r="M1576" s="151">
        <v>362986</v>
      </c>
      <c r="N1576" s="151">
        <v>23</v>
      </c>
      <c r="O1576" s="151">
        <v>199</v>
      </c>
      <c r="P1576" s="151">
        <v>2200</v>
      </c>
      <c r="Q1576" s="151">
        <v>438278</v>
      </c>
      <c r="R1576" s="151">
        <v>34</v>
      </c>
      <c r="S1576" s="151">
        <v>238</v>
      </c>
      <c r="T1576" s="151">
        <v>2238</v>
      </c>
      <c r="U1576" s="151">
        <v>529812</v>
      </c>
      <c r="V1576" s="151">
        <v>10</v>
      </c>
      <c r="W1576" s="151">
        <v>267</v>
      </c>
      <c r="X1576" s="151">
        <v>2188</v>
      </c>
      <c r="Y1576" s="151">
        <v>586520</v>
      </c>
      <c r="Z1576" s="151">
        <v>21</v>
      </c>
      <c r="AA1576" s="151">
        <v>313</v>
      </c>
      <c r="AB1576" s="151">
        <v>2217</v>
      </c>
      <c r="AC1576" s="151">
        <v>698152</v>
      </c>
      <c r="AD1576" s="151">
        <v>15</v>
      </c>
      <c r="AE1576" s="151">
        <v>355</v>
      </c>
      <c r="AF1576" s="151">
        <v>2220</v>
      </c>
      <c r="AG1576" s="151">
        <v>788248</v>
      </c>
      <c r="AH1576" s="151">
        <v>10</v>
      </c>
      <c r="AI1576" s="151">
        <v>396</v>
      </c>
      <c r="AJ1576" s="151">
        <v>2180</v>
      </c>
      <c r="AK1576" s="151">
        <v>862408</v>
      </c>
      <c r="AL1576" s="151"/>
      <c r="AM1576" s="151"/>
      <c r="AN1576" s="151"/>
      <c r="AO1576" s="151"/>
    </row>
    <row r="1577" spans="1:41" x14ac:dyDescent="0.2">
      <c r="A1577" s="161">
        <v>38953</v>
      </c>
      <c r="B1577" s="151">
        <v>4</v>
      </c>
      <c r="C1577" s="151">
        <v>119</v>
      </c>
      <c r="D1577" s="151">
        <v>2325</v>
      </c>
      <c r="E1577" s="151">
        <v>288400</v>
      </c>
      <c r="F1577" s="151">
        <v>18</v>
      </c>
      <c r="G1577" s="151">
        <v>140</v>
      </c>
      <c r="H1577" s="151">
        <v>2350</v>
      </c>
      <c r="I1577" s="151">
        <v>325761</v>
      </c>
      <c r="J1577" s="151">
        <v>40</v>
      </c>
      <c r="K1577" s="151">
        <v>160</v>
      </c>
      <c r="L1577" s="151">
        <v>2182</v>
      </c>
      <c r="M1577" s="151">
        <v>345325</v>
      </c>
      <c r="N1577" s="151">
        <v>75</v>
      </c>
      <c r="O1577" s="151">
        <v>202</v>
      </c>
      <c r="P1577" s="151">
        <v>2198</v>
      </c>
      <c r="Q1577" s="151">
        <v>444428</v>
      </c>
      <c r="R1577" s="151">
        <v>47</v>
      </c>
      <c r="S1577" s="151">
        <v>241</v>
      </c>
      <c r="T1577" s="151">
        <v>2165</v>
      </c>
      <c r="U1577" s="151">
        <v>523398</v>
      </c>
      <c r="V1577" s="151">
        <v>60</v>
      </c>
      <c r="W1577" s="151">
        <v>253</v>
      </c>
      <c r="X1577" s="151">
        <v>2200</v>
      </c>
      <c r="Y1577" s="151">
        <v>555939</v>
      </c>
      <c r="Z1577" s="151"/>
      <c r="AA1577" s="151"/>
      <c r="AB1577" s="151"/>
      <c r="AC1577" s="151"/>
      <c r="AD1577" s="151">
        <v>22</v>
      </c>
      <c r="AE1577" s="151">
        <v>342</v>
      </c>
      <c r="AF1577" s="151">
        <v>2150</v>
      </c>
      <c r="AG1577" s="151">
        <v>729856</v>
      </c>
      <c r="AH1577" s="151">
        <v>9</v>
      </c>
      <c r="AI1577" s="151">
        <v>460</v>
      </c>
      <c r="AJ1577" s="151">
        <v>2240</v>
      </c>
      <c r="AK1577" s="151">
        <v>1030400</v>
      </c>
      <c r="AL1577" s="151"/>
      <c r="AM1577" s="151"/>
      <c r="AN1577" s="151"/>
      <c r="AO1577" s="151"/>
    </row>
    <row r="1578" spans="1:41" x14ac:dyDescent="0.2">
      <c r="A1578" s="180">
        <v>38954</v>
      </c>
      <c r="B1578" s="151">
        <v>10</v>
      </c>
      <c r="C1578" s="151">
        <v>120</v>
      </c>
      <c r="D1578" s="151">
        <v>2400</v>
      </c>
      <c r="E1578" s="151">
        <v>340020</v>
      </c>
      <c r="F1578" s="151">
        <v>32</v>
      </c>
      <c r="G1578" s="151">
        <v>142</v>
      </c>
      <c r="H1578" s="151">
        <v>2250</v>
      </c>
      <c r="I1578" s="151">
        <v>320444</v>
      </c>
      <c r="J1578" s="151">
        <v>49</v>
      </c>
      <c r="K1578" s="151">
        <v>168</v>
      </c>
      <c r="L1578" s="151">
        <v>2425</v>
      </c>
      <c r="M1578" s="151">
        <v>403680</v>
      </c>
      <c r="N1578" s="151">
        <v>8</v>
      </c>
      <c r="O1578" s="151">
        <v>200</v>
      </c>
      <c r="P1578" s="151">
        <v>2250</v>
      </c>
      <c r="Q1578" s="151">
        <v>454675</v>
      </c>
      <c r="R1578" s="151">
        <v>4</v>
      </c>
      <c r="S1578" s="151">
        <v>220</v>
      </c>
      <c r="T1578" s="151">
        <v>2450</v>
      </c>
      <c r="U1578" s="151">
        <v>518125</v>
      </c>
      <c r="V1578" s="151">
        <v>44</v>
      </c>
      <c r="W1578" s="151">
        <v>262</v>
      </c>
      <c r="X1578" s="151">
        <v>2336</v>
      </c>
      <c r="Y1578" s="151">
        <v>596118</v>
      </c>
      <c r="Z1578" s="151">
        <v>47</v>
      </c>
      <c r="AA1578" s="151">
        <v>294</v>
      </c>
      <c r="AB1578" s="151">
        <v>2250</v>
      </c>
      <c r="AC1578" s="151">
        <v>681402</v>
      </c>
      <c r="AD1578" s="151">
        <v>1</v>
      </c>
      <c r="AE1578" s="151">
        <v>354</v>
      </c>
      <c r="AF1578" s="151">
        <v>2180</v>
      </c>
      <c r="AG1578" s="151">
        <v>771720</v>
      </c>
      <c r="AH1578" s="151">
        <v>9</v>
      </c>
      <c r="AI1578" s="151">
        <v>365</v>
      </c>
      <c r="AJ1578" s="151">
        <v>2150</v>
      </c>
      <c r="AK1578" s="151">
        <v>797800</v>
      </c>
      <c r="AL1578" s="151"/>
      <c r="AM1578" s="151"/>
      <c r="AN1578" s="151"/>
      <c r="AO1578" s="151"/>
    </row>
    <row r="1579" spans="1:41" x14ac:dyDescent="0.2">
      <c r="A1579" s="181">
        <v>38957</v>
      </c>
      <c r="B1579" s="151"/>
      <c r="C1579" s="151"/>
      <c r="D1579" s="151"/>
      <c r="E1579" s="151"/>
      <c r="F1579" s="151"/>
      <c r="G1579" s="151"/>
      <c r="H1579" s="151"/>
      <c r="I1579" s="151"/>
      <c r="J1579" s="151"/>
      <c r="K1579" s="151"/>
      <c r="L1579" s="151"/>
      <c r="M1579" s="151"/>
      <c r="N1579" s="151"/>
      <c r="O1579" s="151"/>
      <c r="P1579" s="151"/>
      <c r="Q1579" s="151"/>
      <c r="R1579" s="151"/>
      <c r="S1579" s="151"/>
      <c r="T1579" s="151"/>
      <c r="U1579" s="151"/>
      <c r="V1579" s="151"/>
      <c r="W1579" s="151"/>
      <c r="X1579" s="151"/>
      <c r="Y1579" s="151"/>
      <c r="Z1579" s="151"/>
      <c r="AA1579" s="151"/>
      <c r="AB1579" s="151"/>
      <c r="AC1579" s="151"/>
      <c r="AD1579" s="151"/>
      <c r="AE1579" s="151"/>
      <c r="AF1579" s="151"/>
      <c r="AG1579" s="151"/>
      <c r="AH1579" s="151"/>
      <c r="AI1579" s="151"/>
      <c r="AJ1579" s="151"/>
      <c r="AK1579" s="151"/>
      <c r="AL1579" s="151"/>
      <c r="AM1579" s="151"/>
      <c r="AN1579" s="151"/>
      <c r="AO1579" s="151"/>
    </row>
    <row r="1580" spans="1:41" x14ac:dyDescent="0.2">
      <c r="A1580" s="181">
        <v>38958</v>
      </c>
      <c r="B1580" s="151">
        <v>18</v>
      </c>
      <c r="C1580" s="151">
        <v>120</v>
      </c>
      <c r="D1580" s="151">
        <v>2200</v>
      </c>
      <c r="E1580" s="151">
        <v>280756</v>
      </c>
      <c r="F1580" s="151"/>
      <c r="G1580" s="151"/>
      <c r="H1580" s="151"/>
      <c r="I1580" s="151"/>
      <c r="J1580" s="151">
        <v>14</v>
      </c>
      <c r="K1580" s="151">
        <v>156</v>
      </c>
      <c r="L1580" s="151">
        <v>2183</v>
      </c>
      <c r="M1580" s="151">
        <v>342286</v>
      </c>
      <c r="N1580" s="151">
        <v>4</v>
      </c>
      <c r="O1580" s="151">
        <v>206</v>
      </c>
      <c r="P1580" s="151">
        <v>2133</v>
      </c>
      <c r="Q1580" s="151">
        <f>O1580*P1580</f>
        <v>439398</v>
      </c>
      <c r="R1580" s="151">
        <v>158</v>
      </c>
      <c r="S1580" s="151">
        <v>226</v>
      </c>
      <c r="T1580" s="151">
        <v>2250</v>
      </c>
      <c r="U1580" s="151">
        <v>510261</v>
      </c>
      <c r="V1580" s="151">
        <v>26</v>
      </c>
      <c r="W1580" s="151">
        <v>261</v>
      </c>
      <c r="X1580" s="151">
        <v>2217</v>
      </c>
      <c r="Y1580" s="151">
        <v>583408</v>
      </c>
      <c r="Z1580" s="151">
        <v>34</v>
      </c>
      <c r="AA1580" s="151">
        <v>304</v>
      </c>
      <c r="AB1580" s="151">
        <v>2300</v>
      </c>
      <c r="AC1580" s="151">
        <v>691129</v>
      </c>
      <c r="AD1580" s="151">
        <v>14</v>
      </c>
      <c r="AE1580" s="151">
        <v>346</v>
      </c>
      <c r="AF1580" s="151">
        <v>2150</v>
      </c>
      <c r="AG1580" s="151">
        <v>744229</v>
      </c>
      <c r="AH1580" s="151"/>
      <c r="AI1580" s="151"/>
      <c r="AJ1580" s="151"/>
      <c r="AK1580" s="151"/>
      <c r="AL1580" s="151"/>
      <c r="AM1580" s="151"/>
      <c r="AN1580" s="151"/>
      <c r="AO1580" s="151"/>
    </row>
    <row r="1581" spans="1:41" x14ac:dyDescent="0.2">
      <c r="A1581" s="161">
        <v>38960</v>
      </c>
      <c r="B1581" s="151">
        <v>6</v>
      </c>
      <c r="C1581" s="151">
        <v>115</v>
      </c>
      <c r="D1581" s="151">
        <v>2250</v>
      </c>
      <c r="E1581" s="151">
        <v>259500</v>
      </c>
      <c r="F1581" s="151">
        <v>24</v>
      </c>
      <c r="G1581" s="151">
        <v>134</v>
      </c>
      <c r="H1581" s="151">
        <v>2250</v>
      </c>
      <c r="I1581" s="151">
        <v>292679</v>
      </c>
      <c r="J1581" s="151">
        <v>96</v>
      </c>
      <c r="K1581" s="151">
        <v>165</v>
      </c>
      <c r="L1581" s="151">
        <v>2250</v>
      </c>
      <c r="M1581" s="151">
        <v>377136</v>
      </c>
      <c r="N1581" s="151">
        <v>32</v>
      </c>
      <c r="O1581" s="151">
        <v>195</v>
      </c>
      <c r="P1581" s="151">
        <v>2080</v>
      </c>
      <c r="Q1581" s="151">
        <v>418177</v>
      </c>
      <c r="R1581" s="151">
        <v>130</v>
      </c>
      <c r="S1581" s="151">
        <v>236</v>
      </c>
      <c r="T1581" s="151">
        <v>2148</v>
      </c>
      <c r="U1581" s="151">
        <v>516622</v>
      </c>
      <c r="V1581" s="151">
        <v>60</v>
      </c>
      <c r="W1581" s="151">
        <v>265</v>
      </c>
      <c r="X1581" s="151">
        <v>2137</v>
      </c>
      <c r="Y1581" s="151">
        <v>578207</v>
      </c>
      <c r="Z1581" s="151">
        <v>19</v>
      </c>
      <c r="AA1581" s="151">
        <v>294</v>
      </c>
      <c r="AB1581" s="151">
        <v>2230</v>
      </c>
      <c r="AC1581" s="151">
        <v>694432</v>
      </c>
      <c r="AD1581" s="151">
        <v>22</v>
      </c>
      <c r="AE1581" s="151">
        <v>352</v>
      </c>
      <c r="AF1581" s="151">
        <v>2000</v>
      </c>
      <c r="AG1581" s="151">
        <v>704000</v>
      </c>
      <c r="AH1581" s="151">
        <v>15</v>
      </c>
      <c r="AI1581" s="151">
        <v>428</v>
      </c>
      <c r="AJ1581" s="151">
        <v>2450</v>
      </c>
      <c r="AK1581" s="151">
        <v>1048600</v>
      </c>
      <c r="AL1581" s="151"/>
      <c r="AM1581" s="151"/>
      <c r="AN1581" s="151"/>
      <c r="AO1581" s="151"/>
    </row>
    <row r="1582" spans="1:41" x14ac:dyDescent="0.2">
      <c r="A1582" s="161"/>
      <c r="B1582" s="151"/>
      <c r="C1582" s="151"/>
      <c r="D1582" s="151"/>
      <c r="E1582" s="151"/>
      <c r="F1582" s="151"/>
      <c r="G1582" s="151"/>
      <c r="H1582" s="151"/>
      <c r="I1582" s="151"/>
      <c r="J1582" s="151"/>
      <c r="K1582" s="151"/>
      <c r="L1582" s="151"/>
      <c r="M1582" s="151"/>
      <c r="N1582" s="151"/>
      <c r="O1582" s="151"/>
      <c r="P1582" s="151"/>
      <c r="Q1582" s="151"/>
      <c r="R1582" s="151"/>
      <c r="S1582" s="151"/>
      <c r="T1582" s="151"/>
      <c r="U1582" s="151"/>
      <c r="V1582" s="151"/>
      <c r="W1582" s="151"/>
      <c r="X1582" s="151"/>
      <c r="Y1582" s="151"/>
      <c r="Z1582" s="151"/>
      <c r="AA1582" s="151"/>
      <c r="AB1582" s="151"/>
      <c r="AC1582" s="151"/>
      <c r="AD1582" s="151"/>
      <c r="AE1582" s="151"/>
      <c r="AF1582" s="151"/>
      <c r="AG1582" s="151"/>
      <c r="AH1582" s="151"/>
      <c r="AI1582" s="151"/>
      <c r="AJ1582" s="151"/>
      <c r="AK1582" s="151"/>
      <c r="AL1582" s="151"/>
      <c r="AM1582" s="151"/>
      <c r="AN1582" s="151"/>
      <c r="AO1582" s="151"/>
    </row>
    <row r="1583" spans="1:41" x14ac:dyDescent="0.2">
      <c r="A1583" s="161">
        <v>38961</v>
      </c>
      <c r="B1583" s="151">
        <v>18</v>
      </c>
      <c r="C1583" s="151">
        <v>123</v>
      </c>
      <c r="D1583" s="151">
        <v>2075</v>
      </c>
      <c r="E1583" s="151">
        <v>271944</v>
      </c>
      <c r="F1583" s="151"/>
      <c r="G1583" s="151"/>
      <c r="H1583" s="151"/>
      <c r="I1583" s="151"/>
      <c r="J1583" s="151">
        <v>14</v>
      </c>
      <c r="K1583" s="151">
        <v>167</v>
      </c>
      <c r="L1583" s="151">
        <v>2150</v>
      </c>
      <c r="M1583" s="151">
        <v>362657</v>
      </c>
      <c r="N1583" s="151">
        <v>32</v>
      </c>
      <c r="O1583" s="151">
        <v>191</v>
      </c>
      <c r="P1583" s="151">
        <v>2150</v>
      </c>
      <c r="Q1583" s="151">
        <v>447.428</v>
      </c>
      <c r="R1583" s="151">
        <v>2</v>
      </c>
      <c r="S1583" s="151">
        <v>228</v>
      </c>
      <c r="T1583" s="151">
        <v>1950</v>
      </c>
      <c r="U1583" s="151">
        <v>444600</v>
      </c>
      <c r="V1583" s="151">
        <v>6</v>
      </c>
      <c r="W1583" s="151">
        <v>260</v>
      </c>
      <c r="X1583" s="151">
        <v>2300</v>
      </c>
      <c r="Y1583" s="151">
        <v>598767</v>
      </c>
      <c r="Z1583" s="151"/>
      <c r="AA1583" s="151"/>
      <c r="AB1583" s="151"/>
      <c r="AC1583" s="151"/>
      <c r="AD1583" s="151">
        <v>11</v>
      </c>
      <c r="AE1583" s="151">
        <v>328</v>
      </c>
      <c r="AF1583" s="151">
        <v>2175</v>
      </c>
      <c r="AG1583" s="151">
        <v>708027</v>
      </c>
      <c r="AH1583" s="151">
        <v>3</v>
      </c>
      <c r="AI1583" s="151">
        <v>360</v>
      </c>
      <c r="AJ1583" s="151">
        <v>2160</v>
      </c>
      <c r="AK1583" s="151">
        <v>777600</v>
      </c>
      <c r="AL1583" s="151"/>
      <c r="AM1583" s="151"/>
      <c r="AN1583" s="151"/>
      <c r="AO1583" s="151"/>
    </row>
    <row r="1584" spans="1:41" x14ac:dyDescent="0.2">
      <c r="A1584" s="177">
        <v>38964</v>
      </c>
      <c r="B1584" s="151"/>
      <c r="C1584" s="151"/>
      <c r="D1584" s="151"/>
      <c r="E1584" s="151"/>
      <c r="F1584" s="151"/>
      <c r="G1584" s="151"/>
      <c r="H1584" s="151"/>
      <c r="I1584" s="151"/>
      <c r="J1584" s="151"/>
      <c r="K1584" s="151"/>
      <c r="L1584" s="151"/>
      <c r="M1584" s="151"/>
      <c r="N1584" s="151">
        <v>1</v>
      </c>
      <c r="O1584" s="151">
        <v>188</v>
      </c>
      <c r="P1584" s="151">
        <v>2100</v>
      </c>
      <c r="Q1584" s="151">
        <v>394800</v>
      </c>
      <c r="R1584" s="151"/>
      <c r="S1584" s="151"/>
      <c r="T1584" s="151"/>
      <c r="U1584" s="151"/>
      <c r="V1584" s="151"/>
      <c r="W1584" s="151"/>
      <c r="X1584" s="151"/>
      <c r="Y1584" s="151"/>
      <c r="Z1584" s="151"/>
      <c r="AA1584" s="151"/>
      <c r="AB1584" s="151"/>
      <c r="AC1584" s="151"/>
      <c r="AD1584" s="151"/>
      <c r="AE1584" s="151"/>
      <c r="AF1584" s="151"/>
      <c r="AG1584" s="151"/>
      <c r="AH1584" s="151"/>
      <c r="AI1584" s="151"/>
      <c r="AJ1584" s="151"/>
      <c r="AK1584" s="151"/>
      <c r="AL1584" s="151"/>
      <c r="AM1584" s="151"/>
      <c r="AN1584" s="151"/>
      <c r="AO1584" s="151"/>
    </row>
    <row r="1585" spans="1:41" x14ac:dyDescent="0.2">
      <c r="A1585" s="177">
        <v>38965</v>
      </c>
      <c r="B1585" s="151">
        <v>21</v>
      </c>
      <c r="C1585" s="151">
        <v>105</v>
      </c>
      <c r="D1585" s="151">
        <v>2360</v>
      </c>
      <c r="E1585" s="151">
        <v>251681</v>
      </c>
      <c r="F1585" s="151">
        <v>20</v>
      </c>
      <c r="G1585" s="151">
        <v>142</v>
      </c>
      <c r="H1585" s="151">
        <v>2300</v>
      </c>
      <c r="I1585" s="151">
        <v>326830</v>
      </c>
      <c r="J1585" s="151">
        <v>52</v>
      </c>
      <c r="K1585" s="151">
        <v>158</v>
      </c>
      <c r="L1585" s="151">
        <v>2160</v>
      </c>
      <c r="M1585" s="151">
        <v>342354</v>
      </c>
      <c r="N1585" s="151">
        <v>73</v>
      </c>
      <c r="O1585" s="151">
        <v>194</v>
      </c>
      <c r="P1585" s="151">
        <v>2132</v>
      </c>
      <c r="Q1585" s="151">
        <v>415477</v>
      </c>
      <c r="R1585" s="151">
        <v>94</v>
      </c>
      <c r="S1585" s="151">
        <v>233</v>
      </c>
      <c r="T1585" s="151">
        <v>2100</v>
      </c>
      <c r="U1585" s="151">
        <v>523745</v>
      </c>
      <c r="V1585" s="151">
        <v>5</v>
      </c>
      <c r="W1585" s="151">
        <v>259</v>
      </c>
      <c r="X1585" s="151">
        <v>2250</v>
      </c>
      <c r="Y1585" s="151">
        <v>583200</v>
      </c>
      <c r="Z1585" s="151">
        <v>58</v>
      </c>
      <c r="AA1585" s="151">
        <v>297</v>
      </c>
      <c r="AB1585" s="151">
        <v>2100</v>
      </c>
      <c r="AC1585" s="151">
        <v>629291</v>
      </c>
      <c r="AD1585" s="151"/>
      <c r="AE1585" s="151"/>
      <c r="AF1585" s="151"/>
      <c r="AG1585" s="151"/>
      <c r="AH1585" s="151"/>
      <c r="AI1585" s="151"/>
      <c r="AJ1585" s="151"/>
      <c r="AK1585" s="151"/>
      <c r="AL1585" s="151"/>
      <c r="AM1585" s="151"/>
      <c r="AN1585" s="151"/>
      <c r="AO1585" s="151"/>
    </row>
    <row r="1586" spans="1:41" x14ac:dyDescent="0.2">
      <c r="A1586" s="161">
        <v>38967</v>
      </c>
      <c r="B1586" s="151">
        <v>41</v>
      </c>
      <c r="C1586" s="151">
        <v>111</v>
      </c>
      <c r="D1586" s="151">
        <v>2483</v>
      </c>
      <c r="E1586" s="151">
        <v>265449</v>
      </c>
      <c r="F1586" s="151">
        <v>6</v>
      </c>
      <c r="G1586" s="151">
        <v>146</v>
      </c>
      <c r="H1586" s="151">
        <v>2200</v>
      </c>
      <c r="I1586" s="151">
        <v>320467</v>
      </c>
      <c r="J1586" s="151">
        <v>99</v>
      </c>
      <c r="K1586" s="151">
        <v>168</v>
      </c>
      <c r="L1586" s="151">
        <v>2200</v>
      </c>
      <c r="M1586" s="151">
        <v>371834</v>
      </c>
      <c r="N1586" s="151">
        <v>67</v>
      </c>
      <c r="O1586" s="151">
        <v>193</v>
      </c>
      <c r="P1586" s="151">
        <v>2067</v>
      </c>
      <c r="Q1586" s="151">
        <v>423813</v>
      </c>
      <c r="R1586" s="151"/>
      <c r="S1586" s="151"/>
      <c r="T1586" s="151"/>
      <c r="U1586" s="151"/>
      <c r="V1586" s="151">
        <v>38</v>
      </c>
      <c r="W1586" s="151">
        <v>276</v>
      </c>
      <c r="X1586" s="151">
        <v>2180</v>
      </c>
      <c r="Y1586" s="151">
        <v>605862</v>
      </c>
      <c r="Z1586" s="151">
        <v>37</v>
      </c>
      <c r="AA1586" s="151">
        <v>302</v>
      </c>
      <c r="AB1586" s="151">
        <v>2176</v>
      </c>
      <c r="AC1586" s="151">
        <v>657659</v>
      </c>
      <c r="AD1586" s="151">
        <v>48</v>
      </c>
      <c r="AE1586" s="151">
        <v>337</v>
      </c>
      <c r="AF1586" s="151">
        <v>2187</v>
      </c>
      <c r="AG1586" s="151">
        <v>737197</v>
      </c>
      <c r="AH1586" s="151">
        <v>12</v>
      </c>
      <c r="AI1586" s="151">
        <v>428</v>
      </c>
      <c r="AJ1586" s="151">
        <v>2100</v>
      </c>
      <c r="AK1586" s="151">
        <v>898800</v>
      </c>
      <c r="AL1586" s="151"/>
      <c r="AM1586" s="151"/>
      <c r="AN1586" s="151"/>
      <c r="AO1586" s="151"/>
    </row>
    <row r="1587" spans="1:41" x14ac:dyDescent="0.2">
      <c r="A1587" s="161">
        <v>38968</v>
      </c>
      <c r="B1587" s="151">
        <v>9</v>
      </c>
      <c r="C1587" s="151">
        <v>114</v>
      </c>
      <c r="D1587" s="151">
        <v>2338</v>
      </c>
      <c r="E1587" s="151">
        <v>278044</v>
      </c>
      <c r="F1587" s="151">
        <v>1</v>
      </c>
      <c r="G1587" s="151">
        <v>136</v>
      </c>
      <c r="H1587" s="151">
        <v>2250</v>
      </c>
      <c r="I1587" s="151">
        <v>306000</v>
      </c>
      <c r="J1587" s="151"/>
      <c r="K1587" s="151"/>
      <c r="L1587" s="151"/>
      <c r="M1587" s="151"/>
      <c r="N1587" s="151">
        <v>7</v>
      </c>
      <c r="O1587" s="151">
        <v>205</v>
      </c>
      <c r="P1587" s="151">
        <v>2100</v>
      </c>
      <c r="Q1587" s="151">
        <v>428671</v>
      </c>
      <c r="R1587" s="151">
        <v>3</v>
      </c>
      <c r="S1587" s="151">
        <v>231</v>
      </c>
      <c r="T1587" s="151">
        <v>2000</v>
      </c>
      <c r="U1587" s="151">
        <v>461333</v>
      </c>
      <c r="V1587" s="151">
        <v>3</v>
      </c>
      <c r="W1587" s="151">
        <v>265</v>
      </c>
      <c r="X1587" s="151">
        <v>2025</v>
      </c>
      <c r="Y1587" s="151">
        <v>546533</v>
      </c>
      <c r="Z1587" s="151">
        <v>15</v>
      </c>
      <c r="AA1587" s="151">
        <v>288</v>
      </c>
      <c r="AB1587" s="151">
        <v>2650</v>
      </c>
      <c r="AC1587" s="151">
        <v>781787</v>
      </c>
      <c r="AD1587" s="151"/>
      <c r="AE1587" s="151"/>
      <c r="AF1587" s="151"/>
      <c r="AG1587" s="151"/>
      <c r="AH1587" s="151"/>
      <c r="AI1587" s="151"/>
      <c r="AJ1587" s="151"/>
      <c r="AK1587" s="151"/>
      <c r="AL1587" s="151"/>
      <c r="AM1587" s="151"/>
      <c r="AN1587" s="151"/>
      <c r="AO1587" s="151"/>
    </row>
    <row r="1588" spans="1:41" x14ac:dyDescent="0.2">
      <c r="A1588" s="177">
        <v>38971</v>
      </c>
      <c r="B1588" s="151"/>
      <c r="C1588" s="151"/>
      <c r="D1588" s="151"/>
      <c r="E1588" s="151"/>
      <c r="F1588" s="151"/>
      <c r="G1588" s="151"/>
      <c r="H1588" s="151"/>
      <c r="I1588" s="151"/>
      <c r="J1588" s="151"/>
      <c r="K1588" s="151"/>
      <c r="L1588" s="151"/>
      <c r="M1588" s="151"/>
      <c r="N1588" s="151"/>
      <c r="O1588" s="151"/>
      <c r="P1588" s="151"/>
      <c r="Q1588" s="151"/>
      <c r="R1588" s="151"/>
      <c r="S1588" s="151"/>
      <c r="T1588" s="151"/>
      <c r="U1588" s="151"/>
      <c r="V1588" s="151"/>
      <c r="W1588" s="151"/>
      <c r="X1588" s="151"/>
      <c r="Y1588" s="151"/>
      <c r="Z1588" s="151"/>
      <c r="AA1588" s="151"/>
      <c r="AB1588" s="151"/>
      <c r="AC1588" s="151"/>
      <c r="AD1588" s="151"/>
      <c r="AE1588" s="151"/>
      <c r="AF1588" s="151"/>
      <c r="AG1588" s="151"/>
      <c r="AH1588" s="151"/>
      <c r="AI1588" s="151"/>
      <c r="AJ1588" s="151"/>
      <c r="AK1588" s="151"/>
      <c r="AL1588" s="151"/>
      <c r="AM1588" s="151"/>
      <c r="AN1588" s="151"/>
      <c r="AO1588" s="151"/>
    </row>
    <row r="1589" spans="1:41" x14ac:dyDescent="0.2">
      <c r="A1589" s="177">
        <v>38972</v>
      </c>
      <c r="B1589" s="151">
        <v>29</v>
      </c>
      <c r="C1589" s="151">
        <v>112</v>
      </c>
      <c r="D1589" s="151">
        <v>2167</v>
      </c>
      <c r="E1589" s="151">
        <v>238914</v>
      </c>
      <c r="F1589" s="151">
        <v>38</v>
      </c>
      <c r="G1589" s="151">
        <v>139</v>
      </c>
      <c r="H1589" s="151">
        <v>2112</v>
      </c>
      <c r="I1589" s="151">
        <v>299416</v>
      </c>
      <c r="J1589" s="151">
        <v>25</v>
      </c>
      <c r="K1589" s="151">
        <v>164</v>
      </c>
      <c r="L1589" s="151">
        <v>2150</v>
      </c>
      <c r="M1589" s="151">
        <v>347264</v>
      </c>
      <c r="N1589" s="151">
        <v>78</v>
      </c>
      <c r="O1589" s="151">
        <v>204</v>
      </c>
      <c r="P1589" s="151">
        <v>2164</v>
      </c>
      <c r="Q1589" s="151">
        <v>440745</v>
      </c>
      <c r="R1589" s="151">
        <v>49</v>
      </c>
      <c r="S1589" s="151">
        <v>232</v>
      </c>
      <c r="T1589" s="151">
        <v>2240</v>
      </c>
      <c r="U1589" s="151">
        <v>519547</v>
      </c>
      <c r="V1589" s="151">
        <v>21</v>
      </c>
      <c r="W1589" s="151">
        <v>261</v>
      </c>
      <c r="X1589" s="151">
        <v>2117</v>
      </c>
      <c r="Y1589" s="151">
        <v>560233</v>
      </c>
      <c r="Z1589" s="151">
        <v>43</v>
      </c>
      <c r="AA1589" s="151">
        <v>286</v>
      </c>
      <c r="AB1589" s="151">
        <v>2150</v>
      </c>
      <c r="AC1589" s="151">
        <v>639395</v>
      </c>
      <c r="AD1589" s="151">
        <v>4</v>
      </c>
      <c r="AE1589" s="151">
        <v>330</v>
      </c>
      <c r="AF1589" s="151">
        <v>2293</v>
      </c>
      <c r="AG1589" s="151">
        <v>747350</v>
      </c>
      <c r="AH1589" s="151">
        <v>3</v>
      </c>
      <c r="AI1589" s="151">
        <v>393</v>
      </c>
      <c r="AJ1589" s="151">
        <v>2130</v>
      </c>
      <c r="AK1589" s="151">
        <v>844667</v>
      </c>
      <c r="AL1589" s="151"/>
      <c r="AM1589" s="151"/>
      <c r="AN1589" s="151"/>
      <c r="AO1589" s="151"/>
    </row>
    <row r="1590" spans="1:41" x14ac:dyDescent="0.2">
      <c r="A1590" s="161">
        <v>38974</v>
      </c>
      <c r="B1590" s="151">
        <v>7</v>
      </c>
      <c r="C1590" s="151">
        <v>128</v>
      </c>
      <c r="D1590" s="151">
        <v>2100</v>
      </c>
      <c r="E1590" s="151">
        <v>268800</v>
      </c>
      <c r="F1590" s="151">
        <v>49</v>
      </c>
      <c r="G1590" s="151">
        <v>140</v>
      </c>
      <c r="H1590" s="151">
        <v>2200</v>
      </c>
      <c r="I1590" s="151">
        <v>309371</v>
      </c>
      <c r="J1590" s="151">
        <v>95</v>
      </c>
      <c r="K1590" s="151">
        <v>166</v>
      </c>
      <c r="L1590" s="151">
        <v>2264</v>
      </c>
      <c r="M1590" s="151">
        <v>372115</v>
      </c>
      <c r="N1590" s="151">
        <v>178</v>
      </c>
      <c r="O1590" s="151">
        <v>201</v>
      </c>
      <c r="P1590" s="151">
        <v>2163</v>
      </c>
      <c r="Q1590" s="151">
        <v>452429</v>
      </c>
      <c r="R1590" s="151">
        <v>70</v>
      </c>
      <c r="S1590" s="151">
        <v>231</v>
      </c>
      <c r="T1590" s="151">
        <v>2160</v>
      </c>
      <c r="U1590" s="151">
        <v>490966</v>
      </c>
      <c r="V1590" s="151">
        <v>88</v>
      </c>
      <c r="W1590" s="151">
        <v>264</v>
      </c>
      <c r="X1590" s="151">
        <v>2080</v>
      </c>
      <c r="Y1590" s="151">
        <v>575645</v>
      </c>
      <c r="Z1590" s="151">
        <v>38</v>
      </c>
      <c r="AA1590" s="151">
        <v>289</v>
      </c>
      <c r="AB1590" s="151">
        <v>2180</v>
      </c>
      <c r="AC1590" s="151">
        <v>636632</v>
      </c>
      <c r="AD1590" s="151">
        <v>43</v>
      </c>
      <c r="AE1590" s="151">
        <v>331</v>
      </c>
      <c r="AF1590" s="151">
        <v>2137</v>
      </c>
      <c r="AG1590" s="151">
        <v>718107</v>
      </c>
      <c r="AH1590" s="151">
        <v>2</v>
      </c>
      <c r="AI1590" s="151">
        <v>360</v>
      </c>
      <c r="AJ1590" s="151">
        <v>2140</v>
      </c>
      <c r="AK1590" s="151">
        <v>770400</v>
      </c>
      <c r="AL1590" s="151"/>
      <c r="AM1590" s="151"/>
      <c r="AN1590" s="151"/>
      <c r="AO1590" s="151"/>
    </row>
    <row r="1591" spans="1:41" x14ac:dyDescent="0.2">
      <c r="A1591" s="161">
        <v>38975</v>
      </c>
      <c r="B1591" s="151">
        <v>13</v>
      </c>
      <c r="C1591" s="151">
        <v>124</v>
      </c>
      <c r="D1591" s="151">
        <v>2450</v>
      </c>
      <c r="E1591" s="151">
        <v>302262</v>
      </c>
      <c r="F1591" s="151">
        <v>2</v>
      </c>
      <c r="G1591" s="151">
        <v>130</v>
      </c>
      <c r="H1591" s="151">
        <v>2105</v>
      </c>
      <c r="I1591" s="151">
        <v>279500</v>
      </c>
      <c r="J1591" s="151">
        <v>79</v>
      </c>
      <c r="K1591" s="151">
        <v>169</v>
      </c>
      <c r="L1591" s="151">
        <v>2275</v>
      </c>
      <c r="M1591" s="151">
        <v>400324</v>
      </c>
      <c r="N1591" s="151">
        <v>32</v>
      </c>
      <c r="O1591" s="151">
        <v>201</v>
      </c>
      <c r="P1591" s="151">
        <v>2300</v>
      </c>
      <c r="Q1591" s="151">
        <v>489569</v>
      </c>
      <c r="R1591" s="151">
        <v>48</v>
      </c>
      <c r="S1591" s="151">
        <v>231</v>
      </c>
      <c r="T1591" s="151">
        <v>2230</v>
      </c>
      <c r="U1591" s="151">
        <v>523067</v>
      </c>
      <c r="V1591" s="151">
        <v>15</v>
      </c>
      <c r="W1591" s="151">
        <v>273</v>
      </c>
      <c r="X1591" s="151">
        <v>2200</v>
      </c>
      <c r="Y1591" s="151">
        <v>600747</v>
      </c>
      <c r="Z1591" s="151">
        <v>45</v>
      </c>
      <c r="AA1591" s="151">
        <v>306</v>
      </c>
      <c r="AB1591" s="151">
        <v>2217</v>
      </c>
      <c r="AC1591" s="151">
        <v>679031</v>
      </c>
      <c r="AD1591" s="151"/>
      <c r="AE1591" s="151"/>
      <c r="AF1591" s="151"/>
      <c r="AG1591" s="151"/>
      <c r="AH1591" s="151"/>
      <c r="AI1591" s="151"/>
      <c r="AJ1591" s="151"/>
      <c r="AK1591" s="151"/>
      <c r="AL1591" s="151"/>
      <c r="AM1591" s="151"/>
      <c r="AN1591" s="151"/>
      <c r="AO1591" s="151"/>
    </row>
    <row r="1592" spans="1:41" x14ac:dyDescent="0.2">
      <c r="A1592" s="177">
        <v>38978</v>
      </c>
      <c r="B1592" s="151"/>
      <c r="C1592" s="151"/>
      <c r="D1592" s="151"/>
      <c r="E1592" s="151"/>
      <c r="F1592" s="151"/>
      <c r="G1592" s="151"/>
      <c r="H1592" s="151"/>
      <c r="I1592" s="151"/>
      <c r="J1592" s="151"/>
      <c r="K1592" s="151"/>
      <c r="L1592" s="151"/>
      <c r="M1592" s="151"/>
      <c r="N1592" s="151"/>
      <c r="O1592" s="151"/>
      <c r="P1592" s="151"/>
      <c r="Q1592" s="151"/>
      <c r="R1592" s="151"/>
      <c r="S1592" s="151"/>
      <c r="T1592" s="151"/>
      <c r="U1592" s="151"/>
      <c r="V1592" s="151"/>
      <c r="W1592" s="151"/>
      <c r="X1592" s="151"/>
      <c r="Y1592" s="151"/>
      <c r="Z1592" s="151"/>
      <c r="AA1592" s="151"/>
      <c r="AB1592" s="151"/>
      <c r="AC1592" s="151"/>
      <c r="AD1592" s="151"/>
      <c r="AE1592" s="151"/>
      <c r="AF1592" s="151"/>
      <c r="AG1592" s="151"/>
      <c r="AH1592" s="151"/>
      <c r="AI1592" s="151"/>
      <c r="AJ1592" s="151"/>
      <c r="AK1592" s="151"/>
      <c r="AL1592" s="151"/>
      <c r="AM1592" s="151"/>
      <c r="AN1592" s="151"/>
      <c r="AO1592" s="151"/>
    </row>
    <row r="1593" spans="1:41" x14ac:dyDescent="0.2">
      <c r="A1593" s="177">
        <v>38979</v>
      </c>
      <c r="B1593" s="151">
        <v>8</v>
      </c>
      <c r="C1593" s="151">
        <v>126</v>
      </c>
      <c r="D1593" s="151">
        <v>2150</v>
      </c>
      <c r="E1593" s="151">
        <v>270900</v>
      </c>
      <c r="F1593" s="151">
        <v>17</v>
      </c>
      <c r="G1593" s="151">
        <v>144</v>
      </c>
      <c r="H1593" s="151">
        <v>2183</v>
      </c>
      <c r="I1593" s="151">
        <v>319141</v>
      </c>
      <c r="J1593" s="151">
        <v>15</v>
      </c>
      <c r="K1593" s="151">
        <v>174</v>
      </c>
      <c r="L1593" s="151">
        <v>2350</v>
      </c>
      <c r="M1593" s="151">
        <v>420800</v>
      </c>
      <c r="N1593" s="151">
        <v>13</v>
      </c>
      <c r="O1593" s="151">
        <v>187</v>
      </c>
      <c r="P1593" s="151">
        <v>2125</v>
      </c>
      <c r="Q1593" s="151">
        <v>400631</v>
      </c>
      <c r="R1593" s="151">
        <v>68</v>
      </c>
      <c r="S1593" s="151">
        <v>243</v>
      </c>
      <c r="T1593" s="151">
        <v>2160</v>
      </c>
      <c r="U1593" s="151">
        <v>534518</v>
      </c>
      <c r="V1593" s="151">
        <v>60</v>
      </c>
      <c r="W1593" s="151">
        <v>254</v>
      </c>
      <c r="X1593" s="151">
        <v>2143</v>
      </c>
      <c r="Y1593" s="151">
        <v>550675</v>
      </c>
      <c r="Z1593" s="151">
        <v>32</v>
      </c>
      <c r="AA1593" s="151">
        <v>297</v>
      </c>
      <c r="AB1593" s="151">
        <v>2153</v>
      </c>
      <c r="AC1593" s="151">
        <v>640361</v>
      </c>
      <c r="AD1593" s="151">
        <v>1</v>
      </c>
      <c r="AE1593" s="151">
        <v>332</v>
      </c>
      <c r="AF1593" s="151">
        <v>2220</v>
      </c>
      <c r="AG1593" s="151">
        <v>737040</v>
      </c>
      <c r="AH1593" s="151">
        <v>16</v>
      </c>
      <c r="AI1593" s="151">
        <v>374</v>
      </c>
      <c r="AJ1593" s="151">
        <v>2190</v>
      </c>
      <c r="AK1593" s="151">
        <v>820148</v>
      </c>
      <c r="AL1593" s="151"/>
      <c r="AM1593" s="151"/>
      <c r="AN1593" s="151"/>
      <c r="AO1593" s="151"/>
    </row>
    <row r="1594" spans="1:41" x14ac:dyDescent="0.2">
      <c r="A1594" s="161">
        <v>38981</v>
      </c>
      <c r="B1594" s="151"/>
      <c r="C1594" s="151"/>
      <c r="D1594" s="151"/>
      <c r="E1594" s="151"/>
      <c r="F1594" s="151"/>
      <c r="G1594" s="151"/>
      <c r="H1594" s="151"/>
      <c r="I1594" s="151"/>
      <c r="J1594" s="151"/>
      <c r="K1594" s="151"/>
      <c r="L1594" s="151"/>
      <c r="M1594" s="151"/>
      <c r="N1594" s="151"/>
      <c r="O1594" s="151"/>
      <c r="P1594" s="151"/>
      <c r="Q1594" s="151"/>
      <c r="R1594" s="151"/>
      <c r="S1594" s="151"/>
      <c r="T1594" s="151"/>
      <c r="U1594" s="151"/>
      <c r="V1594" s="151"/>
      <c r="W1594" s="151"/>
      <c r="X1594" s="151"/>
      <c r="Y1594" s="151"/>
      <c r="Z1594" s="151">
        <v>14</v>
      </c>
      <c r="AA1594" s="151">
        <v>283</v>
      </c>
      <c r="AB1594" s="151">
        <v>2140</v>
      </c>
      <c r="AC1594" s="151">
        <v>605926</v>
      </c>
      <c r="AD1594" s="151"/>
      <c r="AE1594" s="151"/>
      <c r="AF1594" s="151"/>
      <c r="AG1594" s="151"/>
      <c r="AH1594" s="151"/>
      <c r="AI1594" s="151"/>
      <c r="AJ1594" s="151"/>
      <c r="AK1594" s="151"/>
      <c r="AL1594" s="151"/>
      <c r="AM1594" s="151"/>
      <c r="AN1594" s="151"/>
      <c r="AO1594" s="151"/>
    </row>
    <row r="1595" spans="1:41" x14ac:dyDescent="0.2">
      <c r="A1595" s="161">
        <v>38982</v>
      </c>
      <c r="B1595" s="151"/>
      <c r="C1595" s="151"/>
      <c r="D1595" s="151"/>
      <c r="E1595" s="151"/>
      <c r="F1595" s="151"/>
      <c r="G1595" s="151"/>
      <c r="H1595" s="151"/>
      <c r="I1595" s="151"/>
      <c r="J1595" s="151"/>
      <c r="K1595" s="151"/>
      <c r="L1595" s="151"/>
      <c r="M1595" s="151"/>
      <c r="N1595" s="151"/>
      <c r="O1595" s="151"/>
      <c r="P1595" s="151"/>
      <c r="Q1595" s="151"/>
      <c r="R1595" s="151"/>
      <c r="S1595" s="151"/>
      <c r="T1595" s="151"/>
      <c r="U1595" s="151"/>
      <c r="V1595" s="151"/>
      <c r="W1595" s="151"/>
      <c r="X1595" s="151"/>
      <c r="Y1595" s="151"/>
      <c r="Z1595" s="151"/>
      <c r="AA1595" s="151"/>
      <c r="AB1595" s="151"/>
      <c r="AC1595" s="151"/>
      <c r="AD1595" s="151"/>
      <c r="AE1595" s="151"/>
      <c r="AF1595" s="151"/>
      <c r="AG1595" s="151"/>
      <c r="AH1595" s="151"/>
      <c r="AI1595" s="151"/>
      <c r="AJ1595" s="151"/>
      <c r="AK1595" s="151"/>
      <c r="AL1595" s="151"/>
      <c r="AM1595" s="151"/>
      <c r="AN1595" s="151"/>
      <c r="AO1595" s="151"/>
    </row>
    <row r="1596" spans="1:41" x14ac:dyDescent="0.2">
      <c r="A1596" s="177">
        <v>38985</v>
      </c>
      <c r="B1596" s="151"/>
      <c r="C1596" s="151"/>
      <c r="D1596" s="151"/>
      <c r="E1596" s="151"/>
      <c r="F1596" s="151"/>
      <c r="G1596" s="151"/>
      <c r="H1596" s="151"/>
      <c r="I1596" s="151"/>
      <c r="J1596" s="151"/>
      <c r="K1596" s="151"/>
      <c r="L1596" s="151"/>
      <c r="M1596" s="151"/>
      <c r="N1596" s="151"/>
      <c r="O1596" s="151"/>
      <c r="P1596" s="151"/>
      <c r="Q1596" s="151"/>
      <c r="R1596" s="151"/>
      <c r="S1596" s="151"/>
      <c r="T1596" s="151"/>
      <c r="U1596" s="151"/>
      <c r="V1596" s="151"/>
      <c r="W1596" s="151"/>
      <c r="X1596" s="151"/>
      <c r="Y1596" s="151"/>
      <c r="Z1596" s="151"/>
      <c r="AA1596" s="151"/>
      <c r="AB1596" s="151"/>
      <c r="AC1596" s="151"/>
      <c r="AD1596" s="151"/>
      <c r="AE1596" s="151"/>
      <c r="AF1596" s="151"/>
      <c r="AG1596" s="151"/>
      <c r="AH1596" s="151"/>
      <c r="AI1596" s="151"/>
      <c r="AJ1596" s="151"/>
      <c r="AK1596" s="151"/>
      <c r="AL1596" s="151"/>
      <c r="AM1596" s="151"/>
      <c r="AN1596" s="151"/>
      <c r="AO1596" s="151"/>
    </row>
    <row r="1597" spans="1:41" x14ac:dyDescent="0.2">
      <c r="A1597" s="177">
        <v>38986</v>
      </c>
      <c r="B1597" s="151">
        <v>11</v>
      </c>
      <c r="C1597" s="151">
        <v>103</v>
      </c>
      <c r="D1597" s="151">
        <v>2500</v>
      </c>
      <c r="E1597" s="151">
        <v>246236</v>
      </c>
      <c r="F1597" s="151">
        <v>43</v>
      </c>
      <c r="G1597" s="151">
        <v>138</v>
      </c>
      <c r="H1597" s="151">
        <v>2210</v>
      </c>
      <c r="I1597" s="151">
        <v>306409</v>
      </c>
      <c r="J1597" s="151">
        <v>18</v>
      </c>
      <c r="K1597" s="151">
        <v>160</v>
      </c>
      <c r="L1597" s="151">
        <v>2262</v>
      </c>
      <c r="M1597" s="151">
        <v>362478</v>
      </c>
      <c r="N1597" s="151">
        <v>56</v>
      </c>
      <c r="O1597" s="151">
        <v>190</v>
      </c>
      <c r="P1597" s="151">
        <v>2300</v>
      </c>
      <c r="Q1597" s="151">
        <v>442379</v>
      </c>
      <c r="R1597" s="151">
        <v>41</v>
      </c>
      <c r="S1597" s="151">
        <v>240</v>
      </c>
      <c r="T1597" s="151">
        <v>2150</v>
      </c>
      <c r="U1597" s="151">
        <v>530285</v>
      </c>
      <c r="V1597" s="151">
        <v>41</v>
      </c>
      <c r="W1597" s="151">
        <v>269</v>
      </c>
      <c r="X1597" s="151">
        <v>2183</v>
      </c>
      <c r="Y1597" s="151">
        <v>592729</v>
      </c>
      <c r="Z1597" s="151">
        <v>49</v>
      </c>
      <c r="AA1597" s="151">
        <v>285</v>
      </c>
      <c r="AB1597" s="151">
        <v>2270</v>
      </c>
      <c r="AC1597" s="151">
        <v>640214</v>
      </c>
      <c r="AD1597" s="151">
        <v>31</v>
      </c>
      <c r="AE1597" s="151">
        <v>346</v>
      </c>
      <c r="AF1597" s="151">
        <v>2188</v>
      </c>
      <c r="AG1597" s="151">
        <v>764009</v>
      </c>
      <c r="AH1597" s="151">
        <v>3</v>
      </c>
      <c r="AI1597" s="151">
        <v>398</v>
      </c>
      <c r="AJ1597" s="151">
        <v>2220</v>
      </c>
      <c r="AK1597" s="151">
        <v>883560</v>
      </c>
      <c r="AL1597" s="151"/>
      <c r="AM1597" s="151"/>
      <c r="AN1597" s="151"/>
      <c r="AO1597" s="151"/>
    </row>
    <row r="1598" spans="1:41" x14ac:dyDescent="0.2">
      <c r="A1598" s="161">
        <v>38988</v>
      </c>
      <c r="B1598" s="151"/>
      <c r="C1598" s="151"/>
      <c r="D1598" s="151"/>
      <c r="E1598" s="151"/>
      <c r="F1598" s="151"/>
      <c r="G1598" s="151"/>
      <c r="H1598" s="151"/>
      <c r="I1598" s="151"/>
      <c r="J1598" s="151">
        <v>25</v>
      </c>
      <c r="K1598" s="151">
        <v>167</v>
      </c>
      <c r="L1598" s="151">
        <v>2500</v>
      </c>
      <c r="M1598" s="151">
        <v>416400</v>
      </c>
      <c r="N1598" s="151">
        <v>169</v>
      </c>
      <c r="O1598" s="151">
        <v>201</v>
      </c>
      <c r="P1598" s="151">
        <v>2700</v>
      </c>
      <c r="Q1598" s="151">
        <v>573967</v>
      </c>
      <c r="R1598" s="151">
        <v>1</v>
      </c>
      <c r="S1598" s="151">
        <v>222</v>
      </c>
      <c r="T1598" s="151">
        <v>1700</v>
      </c>
      <c r="U1598" s="151">
        <v>377400</v>
      </c>
      <c r="V1598" s="151">
        <v>30</v>
      </c>
      <c r="W1598" s="151">
        <v>252</v>
      </c>
      <c r="X1598" s="151">
        <v>2317</v>
      </c>
      <c r="Y1598" s="151">
        <v>597133</v>
      </c>
      <c r="Z1598" s="151">
        <v>16</v>
      </c>
      <c r="AA1598" s="151">
        <v>291</v>
      </c>
      <c r="AB1598" s="151">
        <v>2400</v>
      </c>
      <c r="AC1598" s="151">
        <v>698400</v>
      </c>
      <c r="AD1598" s="151">
        <v>16</v>
      </c>
      <c r="AE1598" s="151">
        <v>332</v>
      </c>
      <c r="AF1598" s="151">
        <v>2500</v>
      </c>
      <c r="AG1598" s="151">
        <v>828750</v>
      </c>
      <c r="AH1598" s="151"/>
      <c r="AI1598" s="151"/>
      <c r="AJ1598" s="151"/>
      <c r="AK1598" s="151"/>
      <c r="AL1598" s="151"/>
      <c r="AM1598" s="151"/>
      <c r="AN1598" s="151"/>
      <c r="AO1598" s="151"/>
    </row>
    <row r="1599" spans="1:41" x14ac:dyDescent="0.2">
      <c r="A1599" s="161">
        <v>38989</v>
      </c>
      <c r="B1599" s="151"/>
      <c r="C1599" s="151"/>
      <c r="D1599" s="151"/>
      <c r="E1599" s="151"/>
      <c r="F1599" s="151"/>
      <c r="G1599" s="151"/>
      <c r="H1599" s="151"/>
      <c r="I1599" s="151"/>
      <c r="J1599" s="151"/>
      <c r="K1599" s="151"/>
      <c r="L1599" s="151"/>
      <c r="M1599" s="151"/>
      <c r="N1599" s="151"/>
      <c r="O1599" s="151"/>
      <c r="P1599" s="151"/>
      <c r="Q1599" s="151"/>
      <c r="R1599" s="151"/>
      <c r="S1599" s="151"/>
      <c r="T1599" s="151"/>
      <c r="U1599" s="151"/>
      <c r="V1599" s="151"/>
      <c r="W1599" s="151"/>
      <c r="X1599" s="151"/>
      <c r="Y1599" s="151"/>
      <c r="Z1599" s="151"/>
      <c r="AA1599" s="151"/>
      <c r="AB1599" s="151"/>
      <c r="AC1599" s="151"/>
      <c r="AD1599" s="151"/>
      <c r="AE1599" s="151"/>
      <c r="AF1599" s="151"/>
      <c r="AG1599" s="151"/>
      <c r="AH1599" s="151"/>
      <c r="AI1599" s="151"/>
      <c r="AJ1599" s="151"/>
      <c r="AK1599" s="151"/>
      <c r="AL1599" s="151"/>
      <c r="AM1599" s="151"/>
      <c r="AN1599" s="151"/>
      <c r="AO1599" s="151"/>
    </row>
    <row r="1600" spans="1:41" x14ac:dyDescent="0.2">
      <c r="A1600" s="161"/>
      <c r="B1600" s="151"/>
      <c r="C1600" s="151"/>
      <c r="D1600" s="151"/>
      <c r="E1600" s="151"/>
      <c r="F1600" s="151"/>
      <c r="G1600" s="151"/>
      <c r="H1600" s="151"/>
      <c r="I1600" s="151"/>
      <c r="J1600" s="151"/>
      <c r="K1600" s="151"/>
      <c r="L1600" s="151"/>
      <c r="M1600" s="151"/>
      <c r="N1600" s="151"/>
      <c r="O1600" s="151"/>
      <c r="P1600" s="151"/>
      <c r="Q1600" s="151"/>
      <c r="R1600" s="151"/>
      <c r="S1600" s="151"/>
      <c r="T1600" s="151"/>
      <c r="U1600" s="151"/>
      <c r="V1600" s="151"/>
      <c r="W1600" s="151"/>
      <c r="X1600" s="151"/>
      <c r="Y1600" s="151"/>
      <c r="Z1600" s="151"/>
      <c r="AA1600" s="151"/>
      <c r="AB1600" s="151"/>
      <c r="AC1600" s="151"/>
      <c r="AD1600" s="151"/>
      <c r="AE1600" s="151"/>
      <c r="AF1600" s="151"/>
      <c r="AG1600" s="151"/>
      <c r="AH1600" s="151"/>
      <c r="AI1600" s="151"/>
      <c r="AJ1600" s="151"/>
      <c r="AK1600" s="151"/>
      <c r="AL1600" s="151"/>
      <c r="AM1600" s="151"/>
      <c r="AN1600" s="151"/>
      <c r="AO1600" s="151"/>
    </row>
    <row r="1601" spans="1:41" x14ac:dyDescent="0.2">
      <c r="A1601" s="177">
        <v>38992</v>
      </c>
      <c r="B1601" s="151"/>
      <c r="C1601" s="151"/>
      <c r="D1601" s="151"/>
      <c r="E1601" s="151"/>
      <c r="F1601" s="151"/>
      <c r="G1601" s="151"/>
      <c r="H1601" s="151"/>
      <c r="I1601" s="151"/>
      <c r="J1601" s="151"/>
      <c r="K1601" s="151"/>
      <c r="L1601" s="151"/>
      <c r="M1601" s="151"/>
      <c r="N1601" s="151"/>
      <c r="O1601" s="151"/>
      <c r="P1601" s="151"/>
      <c r="Q1601" s="151"/>
      <c r="R1601" s="151"/>
      <c r="S1601" s="151"/>
      <c r="T1601" s="151"/>
      <c r="U1601" s="151"/>
      <c r="V1601" s="151"/>
      <c r="W1601" s="151"/>
      <c r="X1601" s="151"/>
      <c r="Y1601" s="151"/>
      <c r="Z1601" s="151"/>
      <c r="AA1601" s="151"/>
      <c r="AB1601" s="151"/>
      <c r="AC1601" s="151"/>
      <c r="AD1601" s="151"/>
      <c r="AE1601" s="151"/>
      <c r="AF1601" s="151"/>
      <c r="AG1601" s="151"/>
      <c r="AH1601" s="151"/>
      <c r="AI1601" s="151"/>
      <c r="AJ1601" s="151"/>
      <c r="AK1601" s="151"/>
      <c r="AL1601" s="151"/>
      <c r="AM1601" s="151"/>
      <c r="AN1601" s="151"/>
      <c r="AO1601" s="151"/>
    </row>
    <row r="1602" spans="1:41" x14ac:dyDescent="0.2">
      <c r="A1602" s="177">
        <v>38993</v>
      </c>
      <c r="B1602" s="151">
        <v>1</v>
      </c>
      <c r="C1602" s="151">
        <v>84</v>
      </c>
      <c r="D1602" s="151">
        <v>2100</v>
      </c>
      <c r="E1602" s="151">
        <v>176400</v>
      </c>
      <c r="F1602" s="151">
        <v>22</v>
      </c>
      <c r="G1602" s="151">
        <v>147</v>
      </c>
      <c r="H1602" s="151">
        <v>2200</v>
      </c>
      <c r="I1602" s="151">
        <v>329932</v>
      </c>
      <c r="J1602" s="151">
        <v>140</v>
      </c>
      <c r="K1602" s="151">
        <v>173</v>
      </c>
      <c r="L1602" s="151">
        <v>2188</v>
      </c>
      <c r="M1602" s="151">
        <v>380092</v>
      </c>
      <c r="N1602" s="151">
        <v>106</v>
      </c>
      <c r="O1602" s="151">
        <v>200</v>
      </c>
      <c r="P1602" s="151">
        <v>2200</v>
      </c>
      <c r="Q1602" s="151">
        <v>455795</v>
      </c>
      <c r="R1602" s="151">
        <v>82</v>
      </c>
      <c r="S1602" s="151">
        <v>238</v>
      </c>
      <c r="T1602" s="151">
        <v>2258</v>
      </c>
      <c r="U1602" s="151">
        <v>532743</v>
      </c>
      <c r="V1602" s="151">
        <v>3</v>
      </c>
      <c r="W1602" s="151">
        <v>271</v>
      </c>
      <c r="X1602" s="151">
        <v>2150</v>
      </c>
      <c r="Y1602" s="151">
        <v>581933</v>
      </c>
      <c r="Z1602" s="151">
        <v>40</v>
      </c>
      <c r="AA1602" s="151">
        <v>298</v>
      </c>
      <c r="AB1602" s="151">
        <v>2175</v>
      </c>
      <c r="AC1602" s="151">
        <v>651542</v>
      </c>
      <c r="AD1602" s="151">
        <v>12</v>
      </c>
      <c r="AE1602" s="151">
        <v>347</v>
      </c>
      <c r="AF1602" s="151">
        <v>2120</v>
      </c>
      <c r="AG1602" s="151">
        <v>735640</v>
      </c>
      <c r="AH1602" s="151"/>
      <c r="AI1602" s="151"/>
      <c r="AJ1602" s="151"/>
      <c r="AK1602" s="151"/>
      <c r="AL1602" s="151"/>
      <c r="AM1602" s="151"/>
      <c r="AN1602" s="151"/>
      <c r="AO1602" s="151"/>
    </row>
    <row r="1603" spans="1:41" x14ac:dyDescent="0.2">
      <c r="A1603" s="161">
        <v>38995</v>
      </c>
      <c r="B1603" s="151">
        <v>38</v>
      </c>
      <c r="C1603" s="151">
        <v>108</v>
      </c>
      <c r="D1603" s="151">
        <v>2162</v>
      </c>
      <c r="E1603" s="151">
        <v>241871</v>
      </c>
      <c r="F1603" s="151">
        <v>37</v>
      </c>
      <c r="G1603" s="151">
        <v>137</v>
      </c>
      <c r="H1603" s="151">
        <v>2250</v>
      </c>
      <c r="I1603" s="151">
        <v>301841</v>
      </c>
      <c r="J1603" s="151">
        <v>81</v>
      </c>
      <c r="K1603" s="151">
        <v>165</v>
      </c>
      <c r="L1603" s="151">
        <v>2174</v>
      </c>
      <c r="M1603" s="151">
        <v>364394</v>
      </c>
      <c r="N1603" s="151">
        <v>68</v>
      </c>
      <c r="O1603" s="151">
        <v>205</v>
      </c>
      <c r="P1603" s="151">
        <v>2144</v>
      </c>
      <c r="Q1603" s="151">
        <v>445816</v>
      </c>
      <c r="R1603" s="151">
        <v>65</v>
      </c>
      <c r="S1603" s="151">
        <v>231</v>
      </c>
      <c r="T1603" s="151">
        <v>2148</v>
      </c>
      <c r="U1603" s="151">
        <v>502067</v>
      </c>
      <c r="V1603" s="151">
        <v>80</v>
      </c>
      <c r="W1603" s="151">
        <v>275</v>
      </c>
      <c r="X1603" s="151">
        <v>2138</v>
      </c>
      <c r="Y1603" s="151">
        <v>616750</v>
      </c>
      <c r="Z1603" s="151">
        <v>39</v>
      </c>
      <c r="AA1603" s="151">
        <v>293</v>
      </c>
      <c r="AB1603" s="151">
        <v>2190</v>
      </c>
      <c r="AC1603" s="151">
        <v>646883</v>
      </c>
      <c r="AD1603" s="151">
        <v>30</v>
      </c>
      <c r="AE1603" s="151">
        <v>327</v>
      </c>
      <c r="AF1603" s="151">
        <v>2157</v>
      </c>
      <c r="AG1603" s="151">
        <v>709612</v>
      </c>
      <c r="AH1603" s="151">
        <v>18</v>
      </c>
      <c r="AI1603" s="151">
        <v>383</v>
      </c>
      <c r="AJ1603" s="151">
        <v>2113</v>
      </c>
      <c r="AK1603" s="151">
        <v>798802</v>
      </c>
      <c r="AL1603" s="151"/>
      <c r="AM1603" s="151"/>
      <c r="AN1603" s="151"/>
      <c r="AO1603" s="151"/>
    </row>
    <row r="1604" spans="1:41" x14ac:dyDescent="0.2">
      <c r="A1604" s="161">
        <v>38996</v>
      </c>
      <c r="B1604" s="151"/>
      <c r="C1604" s="151"/>
      <c r="D1604" s="151"/>
      <c r="E1604" s="151"/>
      <c r="F1604" s="151"/>
      <c r="G1604" s="151"/>
      <c r="H1604" s="151"/>
      <c r="I1604" s="151"/>
      <c r="J1604" s="151"/>
      <c r="K1604" s="151"/>
      <c r="L1604" s="151"/>
      <c r="M1604" s="151"/>
      <c r="N1604" s="151"/>
      <c r="O1604" s="151"/>
      <c r="P1604" s="151"/>
      <c r="Q1604" s="151"/>
      <c r="R1604" s="151"/>
      <c r="S1604" s="151"/>
      <c r="T1604" s="151"/>
      <c r="U1604" s="151"/>
      <c r="V1604" s="151"/>
      <c r="W1604" s="151"/>
      <c r="X1604" s="151"/>
      <c r="Y1604" s="151"/>
      <c r="Z1604" s="151"/>
      <c r="AA1604" s="151"/>
      <c r="AB1604" s="151"/>
      <c r="AC1604" s="151"/>
      <c r="AD1604" s="151"/>
      <c r="AE1604" s="151"/>
      <c r="AF1604" s="151"/>
      <c r="AG1604" s="151"/>
      <c r="AH1604" s="151"/>
      <c r="AI1604" s="151"/>
      <c r="AJ1604" s="151"/>
      <c r="AK1604" s="151"/>
      <c r="AL1604" s="151"/>
      <c r="AM1604" s="151"/>
      <c r="AN1604" s="151"/>
      <c r="AO1604" s="151"/>
    </row>
    <row r="1605" spans="1:41" x14ac:dyDescent="0.2">
      <c r="A1605" s="177">
        <v>38999</v>
      </c>
      <c r="B1605" s="151"/>
      <c r="C1605" s="151"/>
      <c r="D1605" s="151"/>
      <c r="E1605" s="151"/>
      <c r="F1605" s="151"/>
      <c r="G1605" s="151"/>
      <c r="H1605" s="151"/>
      <c r="I1605" s="151"/>
      <c r="J1605" s="151"/>
      <c r="K1605" s="151"/>
      <c r="L1605" s="151"/>
      <c r="M1605" s="151"/>
      <c r="N1605" s="151"/>
      <c r="O1605" s="151"/>
      <c r="P1605" s="151"/>
      <c r="Q1605" s="151"/>
      <c r="R1605" s="151"/>
      <c r="S1605" s="151"/>
      <c r="T1605" s="151"/>
      <c r="U1605" s="151"/>
      <c r="V1605" s="151"/>
      <c r="W1605" s="151"/>
      <c r="X1605" s="151"/>
      <c r="Y1605" s="151"/>
      <c r="Z1605" s="151"/>
      <c r="AA1605" s="151"/>
      <c r="AB1605" s="151"/>
      <c r="AC1605" s="151"/>
      <c r="AD1605" s="151"/>
      <c r="AE1605" s="151"/>
      <c r="AF1605" s="151"/>
      <c r="AG1605" s="151"/>
      <c r="AH1605" s="151"/>
      <c r="AI1605" s="151"/>
      <c r="AJ1605" s="151"/>
      <c r="AK1605" s="151"/>
      <c r="AL1605" s="151"/>
      <c r="AM1605" s="151"/>
      <c r="AN1605" s="151"/>
      <c r="AO1605" s="151"/>
    </row>
    <row r="1606" spans="1:41" x14ac:dyDescent="0.2">
      <c r="A1606" s="177">
        <v>39000</v>
      </c>
      <c r="B1606" s="151">
        <v>30</v>
      </c>
      <c r="C1606" s="151">
        <v>116</v>
      </c>
      <c r="D1606" s="151">
        <v>2350</v>
      </c>
      <c r="E1606" s="151">
        <v>270533</v>
      </c>
      <c r="F1606" s="151">
        <v>1</v>
      </c>
      <c r="G1606" s="151">
        <v>130</v>
      </c>
      <c r="H1606" s="151">
        <v>2250</v>
      </c>
      <c r="I1606" s="151">
        <v>292500</v>
      </c>
      <c r="J1606" s="151">
        <v>41</v>
      </c>
      <c r="K1606" s="151">
        <v>171</v>
      </c>
      <c r="L1606" s="151">
        <v>2200</v>
      </c>
      <c r="M1606" s="151">
        <v>383173</v>
      </c>
      <c r="N1606" s="151">
        <v>49</v>
      </c>
      <c r="O1606" s="151">
        <v>195</v>
      </c>
      <c r="P1606" s="151">
        <v>2000</v>
      </c>
      <c r="Q1606" s="151">
        <v>408441</v>
      </c>
      <c r="R1606" s="151">
        <v>25</v>
      </c>
      <c r="S1606" s="151">
        <v>224</v>
      </c>
      <c r="T1606" s="151">
        <v>2200</v>
      </c>
      <c r="U1606" s="151">
        <v>493152</v>
      </c>
      <c r="V1606" s="151">
        <v>29</v>
      </c>
      <c r="W1606" s="151">
        <v>270</v>
      </c>
      <c r="X1606" s="151">
        <v>2142</v>
      </c>
      <c r="Y1606" s="151">
        <v>575686</v>
      </c>
      <c r="Z1606" s="151">
        <v>28</v>
      </c>
      <c r="AA1606" s="151">
        <v>308</v>
      </c>
      <c r="AB1606" s="151">
        <v>2133</v>
      </c>
      <c r="AC1606" s="151">
        <v>667346</v>
      </c>
      <c r="AD1606" s="151">
        <v>5</v>
      </c>
      <c r="AE1606" s="151">
        <v>342</v>
      </c>
      <c r="AF1606" s="151">
        <v>2175</v>
      </c>
      <c r="AG1606" s="151">
        <v>760800</v>
      </c>
      <c r="AH1606" s="151">
        <v>4</v>
      </c>
      <c r="AI1606" s="151">
        <v>394</v>
      </c>
      <c r="AJ1606" s="151">
        <v>2200</v>
      </c>
      <c r="AK1606" s="151">
        <v>866800</v>
      </c>
      <c r="AL1606" s="151"/>
      <c r="AM1606" s="151"/>
      <c r="AN1606" s="151"/>
      <c r="AO1606" s="151"/>
    </row>
    <row r="1607" spans="1:41" x14ac:dyDescent="0.2">
      <c r="A1607" s="161">
        <v>39002</v>
      </c>
      <c r="B1607" s="151">
        <v>24</v>
      </c>
      <c r="C1607" s="151">
        <v>109</v>
      </c>
      <c r="D1607" s="151">
        <v>2250</v>
      </c>
      <c r="E1607" s="151">
        <v>262462</v>
      </c>
      <c r="F1607" s="151">
        <v>23</v>
      </c>
      <c r="G1607" s="151">
        <v>149</v>
      </c>
      <c r="H1607" s="151">
        <v>2250</v>
      </c>
      <c r="I1607" s="151">
        <v>332665</v>
      </c>
      <c r="J1607" s="151">
        <v>89</v>
      </c>
      <c r="K1607" s="151">
        <v>162</v>
      </c>
      <c r="L1607" s="151">
        <v>2181</v>
      </c>
      <c r="M1607" s="151">
        <v>357939</v>
      </c>
      <c r="N1607" s="151">
        <v>89</v>
      </c>
      <c r="O1607" s="151">
        <v>196</v>
      </c>
      <c r="P1607" s="151">
        <v>2206</v>
      </c>
      <c r="Q1607" s="151">
        <v>432094</v>
      </c>
      <c r="R1607" s="151">
        <v>29</v>
      </c>
      <c r="S1607" s="151">
        <v>228</v>
      </c>
      <c r="T1607" s="151">
        <v>2158</v>
      </c>
      <c r="U1607" s="151">
        <v>497523</v>
      </c>
      <c r="V1607" s="151"/>
      <c r="W1607" s="151"/>
      <c r="X1607" s="151"/>
      <c r="Y1607" s="151"/>
      <c r="Z1607" s="151">
        <v>25</v>
      </c>
      <c r="AA1607" s="151">
        <v>309</v>
      </c>
      <c r="AB1607" s="151">
        <v>2160</v>
      </c>
      <c r="AC1607" s="151">
        <v>668045</v>
      </c>
      <c r="AD1607" s="151"/>
      <c r="AE1607" s="151"/>
      <c r="AF1607" s="151"/>
      <c r="AG1607" s="151"/>
      <c r="AH1607" s="151">
        <v>1</v>
      </c>
      <c r="AI1607" s="151">
        <v>398</v>
      </c>
      <c r="AJ1607" s="151">
        <v>2240</v>
      </c>
      <c r="AK1607" s="151">
        <v>891520</v>
      </c>
      <c r="AL1607" s="151"/>
      <c r="AM1607" s="151"/>
      <c r="AN1607" s="151"/>
      <c r="AO1607" s="151"/>
    </row>
    <row r="1608" spans="1:41" x14ac:dyDescent="0.2">
      <c r="A1608" s="161">
        <v>39003</v>
      </c>
      <c r="B1608" s="151"/>
      <c r="C1608" s="151"/>
      <c r="D1608" s="151"/>
      <c r="E1608" s="151"/>
      <c r="F1608" s="151"/>
      <c r="G1608" s="151"/>
      <c r="H1608" s="151"/>
      <c r="I1608" s="151"/>
      <c r="J1608" s="151"/>
      <c r="K1608" s="151"/>
      <c r="L1608" s="151"/>
      <c r="M1608" s="151"/>
      <c r="N1608" s="151"/>
      <c r="O1608" s="151"/>
      <c r="P1608" s="151"/>
      <c r="Q1608" s="151"/>
      <c r="R1608" s="151"/>
      <c r="S1608" s="151"/>
      <c r="T1608" s="151"/>
      <c r="U1608" s="151"/>
      <c r="V1608" s="151"/>
      <c r="W1608" s="151"/>
      <c r="X1608" s="151"/>
      <c r="Y1608" s="151"/>
      <c r="Z1608" s="151"/>
      <c r="AA1608" s="151"/>
      <c r="AB1608" s="151"/>
      <c r="AC1608" s="151"/>
      <c r="AD1608" s="151"/>
      <c r="AE1608" s="151"/>
      <c r="AF1608" s="151"/>
      <c r="AG1608" s="151"/>
      <c r="AH1608" s="151"/>
      <c r="AI1608" s="151"/>
      <c r="AJ1608" s="151"/>
      <c r="AK1608" s="151"/>
      <c r="AL1608" s="151"/>
      <c r="AM1608" s="151"/>
      <c r="AN1608" s="151"/>
      <c r="AO1608" s="151"/>
    </row>
    <row r="1609" spans="1:41" x14ac:dyDescent="0.2">
      <c r="A1609" s="177">
        <v>39006</v>
      </c>
      <c r="B1609" s="151"/>
      <c r="C1609" s="151"/>
      <c r="D1609" s="151"/>
      <c r="E1609" s="151"/>
      <c r="F1609" s="151"/>
      <c r="G1609" s="151"/>
      <c r="H1609" s="151"/>
      <c r="I1609" s="151"/>
      <c r="J1609" s="151"/>
      <c r="K1609" s="151"/>
      <c r="L1609" s="151"/>
      <c r="M1609" s="151"/>
      <c r="N1609" s="151"/>
      <c r="O1609" s="151"/>
      <c r="P1609" s="151"/>
      <c r="Q1609" s="151"/>
      <c r="R1609" s="151"/>
      <c r="S1609" s="151"/>
      <c r="T1609" s="151"/>
      <c r="U1609" s="151"/>
      <c r="V1609" s="151"/>
      <c r="W1609" s="151"/>
      <c r="X1609" s="151"/>
      <c r="Y1609" s="151"/>
      <c r="Z1609" s="151"/>
      <c r="AA1609" s="151"/>
      <c r="AB1609" s="151"/>
      <c r="AC1609" s="151"/>
      <c r="AD1609" s="151"/>
      <c r="AE1609" s="151"/>
      <c r="AF1609" s="151"/>
      <c r="AG1609" s="151"/>
      <c r="AH1609" s="151"/>
      <c r="AI1609" s="151"/>
      <c r="AJ1609" s="151"/>
      <c r="AK1609" s="151"/>
      <c r="AL1609" s="151"/>
      <c r="AM1609" s="151"/>
      <c r="AN1609" s="151"/>
      <c r="AO1609" s="151"/>
    </row>
    <row r="1610" spans="1:41" x14ac:dyDescent="0.2">
      <c r="A1610" s="177">
        <v>39007</v>
      </c>
      <c r="B1610" s="151"/>
      <c r="C1610" s="151"/>
      <c r="D1610" s="151"/>
      <c r="E1610" s="151"/>
      <c r="F1610" s="151"/>
      <c r="G1610" s="151"/>
      <c r="H1610" s="151"/>
      <c r="I1610" s="151"/>
      <c r="J1610" s="151">
        <v>2</v>
      </c>
      <c r="K1610" s="151">
        <v>173</v>
      </c>
      <c r="L1610" s="151">
        <v>2300</v>
      </c>
      <c r="M1610" s="151">
        <v>397900</v>
      </c>
      <c r="N1610" s="151">
        <v>80</v>
      </c>
      <c r="O1610" s="151">
        <v>188</v>
      </c>
      <c r="P1610" s="151">
        <v>2250</v>
      </c>
      <c r="Q1610" s="151">
        <v>434161</v>
      </c>
      <c r="R1610" s="151">
        <v>70</v>
      </c>
      <c r="S1610" s="151">
        <v>227</v>
      </c>
      <c r="T1610" s="151">
        <v>2190</v>
      </c>
      <c r="U1610" s="151">
        <v>504219</v>
      </c>
      <c r="V1610" s="151">
        <v>21</v>
      </c>
      <c r="W1610" s="151">
        <v>272</v>
      </c>
      <c r="X1610" s="151">
        <v>2150</v>
      </c>
      <c r="Y1610" s="151">
        <v>584186</v>
      </c>
      <c r="Z1610" s="151">
        <v>41</v>
      </c>
      <c r="AA1610" s="151">
        <v>296</v>
      </c>
      <c r="AB1610" s="151">
        <v>2093</v>
      </c>
      <c r="AC1610" s="151">
        <v>623210</v>
      </c>
      <c r="AD1610" s="151">
        <v>9</v>
      </c>
      <c r="AE1610" s="151">
        <v>332</v>
      </c>
      <c r="AF1610" s="151">
        <v>2060</v>
      </c>
      <c r="AG1610" s="151">
        <v>691222</v>
      </c>
      <c r="AH1610" s="151"/>
      <c r="AI1610" s="151"/>
      <c r="AJ1610" s="151"/>
      <c r="AK1610" s="151"/>
      <c r="AL1610" s="151"/>
      <c r="AM1610" s="151"/>
      <c r="AN1610" s="151"/>
      <c r="AO1610" s="151"/>
    </row>
    <row r="1611" spans="1:41" x14ac:dyDescent="0.2">
      <c r="A1611" s="161">
        <v>39009</v>
      </c>
      <c r="B1611" s="151"/>
      <c r="C1611" s="151"/>
      <c r="D1611" s="151"/>
      <c r="E1611" s="151"/>
      <c r="F1611" s="151"/>
      <c r="G1611" s="151"/>
      <c r="H1611" s="151"/>
      <c r="I1611" s="151"/>
      <c r="J1611" s="151"/>
      <c r="K1611" s="151"/>
      <c r="L1611" s="151"/>
      <c r="M1611" s="151"/>
      <c r="N1611" s="151"/>
      <c r="O1611" s="151"/>
      <c r="P1611" s="151"/>
      <c r="Q1611" s="151"/>
      <c r="R1611" s="151"/>
      <c r="S1611" s="151"/>
      <c r="T1611" s="151"/>
      <c r="U1611" s="151"/>
      <c r="V1611" s="151"/>
      <c r="W1611" s="151"/>
      <c r="X1611" s="151"/>
      <c r="Y1611" s="151"/>
      <c r="Z1611" s="151">
        <v>4</v>
      </c>
      <c r="AA1611" s="151">
        <v>320</v>
      </c>
      <c r="AB1611" s="151">
        <v>2040</v>
      </c>
      <c r="AC1611" s="151">
        <v>653820</v>
      </c>
      <c r="AD1611" s="151"/>
      <c r="AE1611" s="151"/>
      <c r="AF1611" s="151"/>
      <c r="AG1611" s="151"/>
      <c r="AH1611" s="151">
        <v>1</v>
      </c>
      <c r="AI1611" s="151">
        <v>394</v>
      </c>
      <c r="AJ1611" s="151">
        <v>1900</v>
      </c>
      <c r="AK1611" s="151">
        <v>748600</v>
      </c>
      <c r="AL1611" s="151"/>
      <c r="AM1611" s="151"/>
      <c r="AN1611" s="151"/>
      <c r="AO1611" s="151"/>
    </row>
    <row r="1612" spans="1:41" x14ac:dyDescent="0.2">
      <c r="A1612" s="161">
        <v>39010</v>
      </c>
      <c r="B1612" s="151">
        <v>10</v>
      </c>
      <c r="C1612" s="151">
        <v>121</v>
      </c>
      <c r="D1612" s="151">
        <v>2550</v>
      </c>
      <c r="E1612" s="151">
        <v>309570</v>
      </c>
      <c r="F1612" s="151">
        <v>25</v>
      </c>
      <c r="G1612" s="151">
        <v>141</v>
      </c>
      <c r="H1612" s="151">
        <v>2260</v>
      </c>
      <c r="I1612" s="151">
        <v>327382</v>
      </c>
      <c r="J1612" s="151">
        <v>29</v>
      </c>
      <c r="K1612" s="151">
        <v>166</v>
      </c>
      <c r="L1612" s="151">
        <v>2200</v>
      </c>
      <c r="M1612" s="151">
        <v>376983</v>
      </c>
      <c r="N1612" s="151">
        <v>34</v>
      </c>
      <c r="O1612" s="151">
        <v>197</v>
      </c>
      <c r="P1612" s="151">
        <v>2117</v>
      </c>
      <c r="Q1612" s="151">
        <v>417056</v>
      </c>
      <c r="R1612" s="151">
        <v>39</v>
      </c>
      <c r="S1612" s="151">
        <v>235</v>
      </c>
      <c r="T1612" s="151">
        <v>2168</v>
      </c>
      <c r="U1612" s="151">
        <v>505356</v>
      </c>
      <c r="V1612" s="151">
        <v>17</v>
      </c>
      <c r="W1612" s="151">
        <v>262</v>
      </c>
      <c r="X1612" s="151">
        <v>2075</v>
      </c>
      <c r="Y1612" s="151">
        <v>541476</v>
      </c>
      <c r="Z1612" s="151">
        <v>1</v>
      </c>
      <c r="AA1612" s="151">
        <v>308</v>
      </c>
      <c r="AB1612" s="151">
        <v>2050</v>
      </c>
      <c r="AC1612" s="151">
        <v>631400</v>
      </c>
      <c r="AD1612" s="151">
        <v>4</v>
      </c>
      <c r="AE1612" s="151">
        <v>340</v>
      </c>
      <c r="AF1612" s="151">
        <v>2180</v>
      </c>
      <c r="AG1612" s="151">
        <v>786253</v>
      </c>
      <c r="AH1612" s="151">
        <v>3</v>
      </c>
      <c r="AI1612" s="151">
        <v>361</v>
      </c>
      <c r="AJ1612" s="151">
        <v>2180</v>
      </c>
      <c r="AK1612" s="151">
        <v>786253</v>
      </c>
      <c r="AL1612" s="151"/>
      <c r="AM1612" s="151"/>
      <c r="AN1612" s="151"/>
      <c r="AO1612" s="151"/>
    </row>
    <row r="1613" spans="1:41" x14ac:dyDescent="0.2">
      <c r="A1613" s="177">
        <v>39013</v>
      </c>
      <c r="B1613" s="151"/>
      <c r="C1613" s="151"/>
      <c r="D1613" s="151"/>
      <c r="E1613" s="151"/>
      <c r="F1613" s="151"/>
      <c r="G1613" s="151"/>
      <c r="H1613" s="151"/>
      <c r="I1613" s="151"/>
      <c r="J1613" s="151"/>
      <c r="K1613" s="151"/>
      <c r="L1613" s="151"/>
      <c r="M1613" s="151"/>
      <c r="N1613" s="151"/>
      <c r="O1613" s="151"/>
      <c r="P1613" s="151"/>
      <c r="Q1613" s="151"/>
      <c r="R1613" s="151"/>
      <c r="S1613" s="151"/>
      <c r="T1613" s="151"/>
      <c r="U1613" s="151"/>
      <c r="V1613" s="151"/>
      <c r="W1613" s="151"/>
      <c r="X1613" s="151"/>
      <c r="Y1613" s="151"/>
      <c r="Z1613" s="151"/>
      <c r="AA1613" s="151"/>
      <c r="AB1613" s="151"/>
      <c r="AC1613" s="151"/>
      <c r="AD1613" s="151"/>
      <c r="AE1613" s="151"/>
      <c r="AF1613" s="151"/>
      <c r="AG1613" s="151"/>
      <c r="AH1613" s="151"/>
      <c r="AI1613" s="151"/>
      <c r="AJ1613" s="151"/>
      <c r="AK1613" s="151"/>
      <c r="AL1613" s="151"/>
      <c r="AM1613" s="151"/>
      <c r="AN1613" s="151"/>
      <c r="AO1613" s="151"/>
    </row>
    <row r="1614" spans="1:41" x14ac:dyDescent="0.2">
      <c r="A1614" s="177">
        <v>39014</v>
      </c>
      <c r="B1614" s="151">
        <v>13</v>
      </c>
      <c r="C1614" s="151">
        <v>120</v>
      </c>
      <c r="D1614" s="151">
        <v>2300</v>
      </c>
      <c r="E1614" s="151">
        <v>274938</v>
      </c>
      <c r="F1614" s="151">
        <v>24</v>
      </c>
      <c r="G1614" s="151">
        <v>140</v>
      </c>
      <c r="H1614" s="151">
        <v>2150</v>
      </c>
      <c r="I1614" s="151">
        <v>301179</v>
      </c>
      <c r="J1614" s="151">
        <v>65</v>
      </c>
      <c r="K1614" s="151">
        <v>162</v>
      </c>
      <c r="L1614" s="151">
        <v>2250</v>
      </c>
      <c r="M1614" s="151">
        <v>361526</v>
      </c>
      <c r="N1614" s="151">
        <v>68</v>
      </c>
      <c r="O1614" s="151">
        <v>193</v>
      </c>
      <c r="P1614" s="151">
        <v>2225</v>
      </c>
      <c r="Q1614" s="151">
        <v>431619</v>
      </c>
      <c r="R1614" s="151">
        <v>15</v>
      </c>
      <c r="S1614" s="151">
        <v>229</v>
      </c>
      <c r="T1614" s="151">
        <v>2100</v>
      </c>
      <c r="U1614" s="151">
        <v>480480</v>
      </c>
      <c r="V1614" s="151">
        <v>13</v>
      </c>
      <c r="W1614" s="151">
        <v>266</v>
      </c>
      <c r="X1614" s="151">
        <v>2075</v>
      </c>
      <c r="Y1614" s="151">
        <v>552100</v>
      </c>
      <c r="Z1614" s="151">
        <v>37</v>
      </c>
      <c r="AA1614" s="151">
        <v>290</v>
      </c>
      <c r="AB1614" s="151">
        <v>2188</v>
      </c>
      <c r="AC1614" s="151">
        <v>675714</v>
      </c>
      <c r="AD1614" s="151"/>
      <c r="AE1614" s="151"/>
      <c r="AF1614" s="151"/>
      <c r="AG1614" s="151"/>
      <c r="AH1614" s="151">
        <v>13</v>
      </c>
      <c r="AI1614" s="151">
        <v>377</v>
      </c>
      <c r="AJ1614" s="151">
        <v>2125</v>
      </c>
      <c r="AK1614" s="151">
        <v>813385</v>
      </c>
      <c r="AL1614" s="151"/>
      <c r="AM1614" s="151"/>
      <c r="AN1614" s="151"/>
      <c r="AO1614" s="151"/>
    </row>
    <row r="1615" spans="1:41" x14ac:dyDescent="0.2">
      <c r="A1615" s="161">
        <v>39016</v>
      </c>
      <c r="B1615" s="151"/>
      <c r="C1615" s="151"/>
      <c r="D1615" s="151"/>
      <c r="E1615" s="151"/>
      <c r="F1615" s="151"/>
      <c r="G1615" s="151"/>
      <c r="H1615" s="151"/>
      <c r="I1615" s="151"/>
      <c r="J1615" s="151"/>
      <c r="K1615" s="151"/>
      <c r="L1615" s="151"/>
      <c r="M1615" s="151"/>
      <c r="N1615" s="151">
        <v>2</v>
      </c>
      <c r="O1615" s="151">
        <v>207</v>
      </c>
      <c r="P1615" s="151">
        <v>2060</v>
      </c>
      <c r="Q1615" s="151">
        <v>426420</v>
      </c>
      <c r="R1615" s="151">
        <v>2</v>
      </c>
      <c r="S1615" s="151">
        <v>236</v>
      </c>
      <c r="T1615" s="151">
        <v>1840</v>
      </c>
      <c r="U1615" s="151">
        <v>434240</v>
      </c>
      <c r="V1615" s="151"/>
      <c r="W1615" s="151"/>
      <c r="X1615" s="151"/>
      <c r="Y1615" s="151"/>
      <c r="Z1615" s="151">
        <v>1</v>
      </c>
      <c r="AA1615" s="151">
        <v>288</v>
      </c>
      <c r="AB1615" s="151">
        <v>1960</v>
      </c>
      <c r="AC1615" s="151">
        <v>564480</v>
      </c>
      <c r="AD1615" s="151"/>
      <c r="AE1615" s="151"/>
      <c r="AF1615" s="151"/>
      <c r="AG1615" s="151"/>
      <c r="AH1615" s="151"/>
      <c r="AI1615" s="151"/>
      <c r="AJ1615" s="151"/>
      <c r="AK1615" s="151"/>
      <c r="AL1615" s="151"/>
      <c r="AM1615" s="151"/>
      <c r="AN1615" s="151"/>
      <c r="AO1615" s="151"/>
    </row>
    <row r="1616" spans="1:41" x14ac:dyDescent="0.2">
      <c r="A1616" s="161">
        <v>39017</v>
      </c>
      <c r="B1616" s="151">
        <v>9</v>
      </c>
      <c r="C1616" s="151">
        <v>124</v>
      </c>
      <c r="D1616" s="151">
        <v>2250</v>
      </c>
      <c r="E1616" s="151">
        <v>269000</v>
      </c>
      <c r="F1616" s="151">
        <v>15</v>
      </c>
      <c r="G1616" s="151">
        <v>133</v>
      </c>
      <c r="H1616" s="151">
        <v>2250</v>
      </c>
      <c r="I1616" s="151">
        <v>299700</v>
      </c>
      <c r="J1616" s="151">
        <v>26</v>
      </c>
      <c r="K1616" s="151">
        <v>154</v>
      </c>
      <c r="L1616" s="151">
        <v>2150</v>
      </c>
      <c r="M1616" s="151">
        <v>333912</v>
      </c>
      <c r="N1616" s="151">
        <v>125</v>
      </c>
      <c r="O1616" s="151">
        <v>205</v>
      </c>
      <c r="P1616" s="151">
        <v>2289</v>
      </c>
      <c r="Q1616" s="151">
        <v>472566</v>
      </c>
      <c r="R1616" s="151">
        <v>47</v>
      </c>
      <c r="S1616" s="151">
        <v>230</v>
      </c>
      <c r="T1616" s="151">
        <v>2320</v>
      </c>
      <c r="U1616" s="151">
        <v>536911</v>
      </c>
      <c r="V1616" s="151">
        <v>24</v>
      </c>
      <c r="W1616" s="151">
        <v>257</v>
      </c>
      <c r="X1616" s="151">
        <v>2262</v>
      </c>
      <c r="Y1616" s="151">
        <v>572879</v>
      </c>
      <c r="Z1616" s="151">
        <v>23</v>
      </c>
      <c r="AA1616" s="151">
        <v>304</v>
      </c>
      <c r="AB1616" s="151">
        <v>2220</v>
      </c>
      <c r="AC1616" s="151">
        <v>687648</v>
      </c>
      <c r="AD1616" s="151">
        <v>30</v>
      </c>
      <c r="AE1616" s="151">
        <v>332</v>
      </c>
      <c r="AF1616" s="151">
        <v>2180</v>
      </c>
      <c r="AG1616" s="151">
        <v>727626</v>
      </c>
      <c r="AH1616" s="151">
        <v>3</v>
      </c>
      <c r="AI1616" s="151">
        <v>371</v>
      </c>
      <c r="AJ1616" s="151">
        <v>2020</v>
      </c>
      <c r="AK1616" s="151">
        <v>746293</v>
      </c>
      <c r="AL1616" s="151"/>
      <c r="AM1616" s="151"/>
      <c r="AN1616" s="151"/>
      <c r="AO1616" s="151"/>
    </row>
    <row r="1617" spans="1:41" x14ac:dyDescent="0.2">
      <c r="A1617" s="177">
        <v>39020</v>
      </c>
      <c r="B1617" s="151"/>
      <c r="C1617" s="151"/>
      <c r="D1617" s="151"/>
      <c r="E1617" s="151"/>
      <c r="F1617" s="151"/>
      <c r="G1617" s="151"/>
      <c r="H1617" s="151"/>
      <c r="I1617" s="151"/>
      <c r="J1617" s="151"/>
      <c r="K1617" s="151"/>
      <c r="L1617" s="151"/>
      <c r="M1617" s="151"/>
      <c r="N1617" s="151"/>
      <c r="O1617" s="151"/>
      <c r="P1617" s="151"/>
      <c r="Q1617" s="151"/>
      <c r="R1617" s="151"/>
      <c r="S1617" s="151"/>
      <c r="T1617" s="151"/>
      <c r="U1617" s="151"/>
      <c r="V1617" s="151"/>
      <c r="W1617" s="151"/>
      <c r="X1617" s="151"/>
      <c r="Y1617" s="151"/>
      <c r="Z1617" s="151"/>
      <c r="AA1617" s="151"/>
      <c r="AB1617" s="151"/>
      <c r="AC1617" s="151"/>
      <c r="AD1617" s="151"/>
      <c r="AE1617" s="151"/>
      <c r="AF1617" s="151"/>
      <c r="AG1617" s="151"/>
      <c r="AH1617" s="151"/>
      <c r="AI1617" s="151"/>
      <c r="AJ1617" s="151"/>
      <c r="AK1617" s="151"/>
      <c r="AL1617" s="151"/>
      <c r="AM1617" s="151"/>
      <c r="AN1617" s="151"/>
      <c r="AO1617" s="151"/>
    </row>
    <row r="1618" spans="1:41" x14ac:dyDescent="0.2">
      <c r="A1618" s="161">
        <v>39021</v>
      </c>
      <c r="B1618" s="151">
        <v>7</v>
      </c>
      <c r="C1618" s="151">
        <v>107</v>
      </c>
      <c r="D1618" s="151">
        <v>2150</v>
      </c>
      <c r="E1618" s="151">
        <v>233114</v>
      </c>
      <c r="F1618" s="151">
        <v>12</v>
      </c>
      <c r="G1618" s="151">
        <v>135</v>
      </c>
      <c r="H1618" s="151">
        <v>2450</v>
      </c>
      <c r="I1618" s="151">
        <v>313992</v>
      </c>
      <c r="J1618" s="151">
        <v>44</v>
      </c>
      <c r="K1618" s="151">
        <v>170</v>
      </c>
      <c r="L1618" s="151">
        <v>2179</v>
      </c>
      <c r="M1618" s="151">
        <v>379939</v>
      </c>
      <c r="N1618" s="151">
        <v>152</v>
      </c>
      <c r="O1618" s="151">
        <v>198</v>
      </c>
      <c r="P1618" s="151">
        <v>2300</v>
      </c>
      <c r="Q1618" s="151">
        <v>460764</v>
      </c>
      <c r="R1618" s="151">
        <v>35</v>
      </c>
      <c r="S1618" s="151">
        <v>233</v>
      </c>
      <c r="T1618" s="151">
        <v>2275</v>
      </c>
      <c r="U1618" s="151">
        <v>529334</v>
      </c>
      <c r="V1618" s="151">
        <v>28</v>
      </c>
      <c r="W1618" s="151">
        <v>259</v>
      </c>
      <c r="X1618" s="151">
        <v>2162</v>
      </c>
      <c r="Y1618" s="151">
        <v>567311</v>
      </c>
      <c r="Z1618" s="151">
        <v>20</v>
      </c>
      <c r="AA1618" s="151">
        <v>294</v>
      </c>
      <c r="AB1618" s="151">
        <v>2240</v>
      </c>
      <c r="AC1618" s="151">
        <v>658560</v>
      </c>
      <c r="AD1618" s="151"/>
      <c r="AE1618" s="151"/>
      <c r="AF1618" s="151"/>
      <c r="AG1618" s="151"/>
      <c r="AH1618" s="151">
        <v>11</v>
      </c>
      <c r="AI1618" s="151">
        <v>365</v>
      </c>
      <c r="AJ1618" s="151">
        <v>2167</v>
      </c>
      <c r="AK1618" s="151">
        <v>789949</v>
      </c>
      <c r="AL1618" s="151"/>
      <c r="AM1618" s="151"/>
      <c r="AN1618" s="151"/>
      <c r="AO1618" s="151"/>
    </row>
    <row r="1619" spans="1:41" x14ac:dyDescent="0.2">
      <c r="A1619" s="161"/>
      <c r="B1619" s="151"/>
      <c r="C1619" s="151"/>
      <c r="D1619" s="151"/>
      <c r="E1619" s="151"/>
      <c r="F1619" s="151"/>
      <c r="G1619" s="151"/>
      <c r="H1619" s="151"/>
      <c r="I1619" s="151"/>
      <c r="J1619" s="151"/>
      <c r="K1619" s="151"/>
      <c r="L1619" s="151"/>
      <c r="M1619" s="151"/>
      <c r="N1619" s="151"/>
      <c r="O1619" s="151"/>
      <c r="P1619" s="151"/>
      <c r="Q1619" s="151"/>
      <c r="R1619" s="151"/>
      <c r="S1619" s="151"/>
      <c r="T1619" s="151"/>
      <c r="U1619" s="151"/>
      <c r="V1619" s="151"/>
      <c r="W1619" s="151"/>
      <c r="X1619" s="151"/>
      <c r="Y1619" s="151"/>
      <c r="Z1619" s="151"/>
      <c r="AA1619" s="151"/>
      <c r="AB1619" s="151"/>
      <c r="AC1619" s="151"/>
      <c r="AD1619" s="151"/>
      <c r="AE1619" s="151"/>
      <c r="AF1619" s="151"/>
      <c r="AG1619" s="151"/>
      <c r="AH1619" s="151"/>
      <c r="AI1619" s="151"/>
      <c r="AJ1619" s="151"/>
      <c r="AK1619" s="151"/>
      <c r="AL1619" s="151"/>
      <c r="AM1619" s="151"/>
      <c r="AN1619" s="151"/>
      <c r="AO1619" s="151"/>
    </row>
    <row r="1620" spans="1:41" x14ac:dyDescent="0.2">
      <c r="A1620" s="161">
        <v>39023</v>
      </c>
      <c r="B1620" s="151">
        <v>23</v>
      </c>
      <c r="C1620" s="151">
        <v>117</v>
      </c>
      <c r="D1620" s="151">
        <v>2800</v>
      </c>
      <c r="E1620" s="151">
        <v>317626</v>
      </c>
      <c r="F1620" s="151">
        <v>90</v>
      </c>
      <c r="G1620" s="151">
        <v>143</v>
      </c>
      <c r="H1620" s="151">
        <v>2712</v>
      </c>
      <c r="I1620" s="151">
        <v>393580</v>
      </c>
      <c r="J1620" s="151">
        <v>76</v>
      </c>
      <c r="K1620" s="151">
        <v>175</v>
      </c>
      <c r="L1620" s="151">
        <v>2750</v>
      </c>
      <c r="M1620" s="151">
        <v>489519</v>
      </c>
      <c r="N1620" s="151">
        <v>156</v>
      </c>
      <c r="O1620" s="151">
        <v>204</v>
      </c>
      <c r="P1620" s="151">
        <v>2729</v>
      </c>
      <c r="Q1620" s="151">
        <v>550803</v>
      </c>
      <c r="R1620" s="151">
        <v>46</v>
      </c>
      <c r="S1620" s="151">
        <v>235</v>
      </c>
      <c r="T1620" s="151">
        <v>2515</v>
      </c>
      <c r="U1620" s="151">
        <v>597710</v>
      </c>
      <c r="V1620" s="151">
        <v>125</v>
      </c>
      <c r="W1620" s="151">
        <v>256</v>
      </c>
      <c r="X1620" s="151">
        <v>2524</v>
      </c>
      <c r="Y1620" s="151">
        <v>660562</v>
      </c>
      <c r="Z1620" s="151">
        <v>103</v>
      </c>
      <c r="AA1620" s="151">
        <v>298</v>
      </c>
      <c r="AB1620" s="151">
        <v>2580</v>
      </c>
      <c r="AC1620" s="151">
        <v>468290</v>
      </c>
      <c r="AD1620" s="151"/>
      <c r="AE1620" s="151"/>
      <c r="AF1620" s="151"/>
      <c r="AG1620" s="151"/>
      <c r="AH1620" s="151">
        <v>10</v>
      </c>
      <c r="AI1620" s="151">
        <v>349</v>
      </c>
      <c r="AJ1620" s="151">
        <v>2500</v>
      </c>
      <c r="AK1620" s="151">
        <v>893832</v>
      </c>
      <c r="AL1620" s="151"/>
      <c r="AM1620" s="151"/>
      <c r="AN1620" s="151"/>
      <c r="AO1620" s="151"/>
    </row>
    <row r="1621" spans="1:41" x14ac:dyDescent="0.2">
      <c r="A1621" s="161">
        <v>39024</v>
      </c>
      <c r="B1621" s="151"/>
      <c r="C1621" s="151"/>
      <c r="D1621" s="151"/>
      <c r="E1621" s="151"/>
      <c r="F1621" s="151"/>
      <c r="G1621" s="151"/>
      <c r="H1621" s="151"/>
      <c r="I1621" s="151"/>
      <c r="J1621" s="151"/>
      <c r="K1621" s="151"/>
      <c r="L1621" s="151"/>
      <c r="M1621" s="151"/>
      <c r="N1621" s="151"/>
      <c r="O1621" s="151"/>
      <c r="P1621" s="151"/>
      <c r="Q1621" s="151"/>
      <c r="R1621" s="151"/>
      <c r="S1621" s="151"/>
      <c r="T1621" s="151"/>
      <c r="U1621" s="151"/>
      <c r="V1621" s="151"/>
      <c r="W1621" s="151"/>
      <c r="X1621" s="151"/>
      <c r="Y1621" s="151"/>
      <c r="Z1621" s="151"/>
      <c r="AA1621" s="151"/>
      <c r="AB1621" s="151"/>
      <c r="AC1621" s="151"/>
      <c r="AD1621" s="151"/>
      <c r="AE1621" s="151"/>
      <c r="AF1621" s="151"/>
      <c r="AG1621" s="151"/>
      <c r="AH1621" s="151"/>
      <c r="AI1621" s="151"/>
      <c r="AJ1621" s="151"/>
      <c r="AK1621" s="151"/>
      <c r="AL1621" s="151"/>
      <c r="AM1621" s="151"/>
      <c r="AN1621" s="151"/>
      <c r="AO1621" s="151"/>
    </row>
    <row r="1622" spans="1:41" x14ac:dyDescent="0.2">
      <c r="A1622" s="177">
        <v>39027</v>
      </c>
      <c r="B1622" s="151"/>
      <c r="C1622" s="151"/>
      <c r="D1622" s="151"/>
      <c r="E1622" s="151"/>
      <c r="F1622" s="151"/>
      <c r="G1622" s="151"/>
      <c r="H1622" s="151"/>
      <c r="I1622" s="151"/>
      <c r="J1622" s="151"/>
      <c r="K1622" s="151"/>
      <c r="L1622" s="151"/>
      <c r="M1622" s="151"/>
      <c r="N1622" s="151"/>
      <c r="O1622" s="151"/>
      <c r="P1622" s="151"/>
      <c r="Q1622" s="151"/>
      <c r="R1622" s="151"/>
      <c r="S1622" s="151"/>
      <c r="T1622" s="151"/>
      <c r="U1622" s="151"/>
      <c r="V1622" s="151"/>
      <c r="W1622" s="151"/>
      <c r="X1622" s="151"/>
      <c r="Y1622" s="151"/>
      <c r="Z1622" s="151"/>
      <c r="AA1622" s="151"/>
      <c r="AB1622" s="151"/>
      <c r="AC1622" s="151"/>
      <c r="AD1622" s="151"/>
      <c r="AE1622" s="151"/>
      <c r="AF1622" s="151"/>
      <c r="AG1622" s="151"/>
      <c r="AH1622" s="151"/>
      <c r="AI1622" s="151"/>
      <c r="AJ1622" s="151"/>
      <c r="AK1622" s="151"/>
      <c r="AL1622" s="151"/>
      <c r="AM1622" s="151"/>
      <c r="AN1622" s="151"/>
      <c r="AO1622" s="151"/>
    </row>
    <row r="1623" spans="1:41" x14ac:dyDescent="0.2">
      <c r="A1623" s="161">
        <v>39028</v>
      </c>
      <c r="B1623" s="151"/>
      <c r="C1623" s="151"/>
      <c r="D1623" s="151"/>
      <c r="E1623" s="151"/>
      <c r="F1623" s="151">
        <v>39</v>
      </c>
      <c r="G1623" s="151">
        <v>135</v>
      </c>
      <c r="H1623" s="151">
        <v>2140</v>
      </c>
      <c r="I1623" s="151">
        <v>290856</v>
      </c>
      <c r="J1623" s="151">
        <v>30</v>
      </c>
      <c r="K1623" s="151">
        <v>165</v>
      </c>
      <c r="L1623" s="151">
        <v>2275</v>
      </c>
      <c r="M1623" s="151">
        <v>367083</v>
      </c>
      <c r="N1623" s="151">
        <v>27</v>
      </c>
      <c r="O1623" s="151">
        <v>218</v>
      </c>
      <c r="P1623" s="151">
        <v>2325</v>
      </c>
      <c r="Q1623" s="151">
        <v>488137</v>
      </c>
      <c r="R1623" s="151">
        <v>74</v>
      </c>
      <c r="S1623" s="151">
        <v>235</v>
      </c>
      <c r="T1623" s="151">
        <v>2325</v>
      </c>
      <c r="U1623" s="151">
        <v>537315</v>
      </c>
      <c r="V1623" s="151">
        <v>15</v>
      </c>
      <c r="W1623" s="151">
        <v>264</v>
      </c>
      <c r="X1623" s="151">
        <v>2250</v>
      </c>
      <c r="Y1623" s="151">
        <v>597393</v>
      </c>
      <c r="Z1623" s="151">
        <v>9</v>
      </c>
      <c r="AA1623" s="151">
        <v>305</v>
      </c>
      <c r="AB1623" s="151">
        <v>2138</v>
      </c>
      <c r="AC1623" s="151">
        <v>650422</v>
      </c>
      <c r="AD1623" s="151">
        <v>7</v>
      </c>
      <c r="AE1623" s="151">
        <v>326</v>
      </c>
      <c r="AF1623" s="151">
        <v>2200</v>
      </c>
      <c r="AG1623" s="151">
        <v>716571</v>
      </c>
      <c r="AH1623" s="151"/>
      <c r="AI1623" s="151"/>
      <c r="AJ1623" s="151"/>
      <c r="AK1623" s="151"/>
      <c r="AL1623" s="151"/>
      <c r="AM1623" s="151"/>
      <c r="AN1623" s="151"/>
      <c r="AO1623" s="151"/>
    </row>
    <row r="1624" spans="1:41" x14ac:dyDescent="0.2">
      <c r="A1624" s="161">
        <v>39030</v>
      </c>
      <c r="B1624" s="151">
        <v>2</v>
      </c>
      <c r="C1624" s="151">
        <v>115</v>
      </c>
      <c r="D1624" s="151">
        <v>2075</v>
      </c>
      <c r="E1624" s="151">
        <v>238600</v>
      </c>
      <c r="F1624" s="151"/>
      <c r="G1624" s="151"/>
      <c r="H1624" s="151"/>
      <c r="I1624" s="151"/>
      <c r="J1624" s="151">
        <v>54</v>
      </c>
      <c r="K1624" s="151">
        <v>13</v>
      </c>
      <c r="L1624" s="151">
        <v>2158</v>
      </c>
      <c r="M1624" s="151">
        <v>362070</v>
      </c>
      <c r="N1624" s="151">
        <v>23</v>
      </c>
      <c r="O1624" s="151">
        <v>203</v>
      </c>
      <c r="P1624" s="151">
        <v>2110</v>
      </c>
      <c r="Q1624" s="151">
        <v>428997</v>
      </c>
      <c r="R1624" s="151">
        <v>55</v>
      </c>
      <c r="S1624" s="151">
        <v>239</v>
      </c>
      <c r="T1624" s="151">
        <v>2142</v>
      </c>
      <c r="U1624" s="151">
        <v>484857</v>
      </c>
      <c r="V1624" s="151">
        <v>69</v>
      </c>
      <c r="W1624" s="151">
        <v>266</v>
      </c>
      <c r="X1624" s="151">
        <v>2121</v>
      </c>
      <c r="Y1624" s="151">
        <v>568277</v>
      </c>
      <c r="Z1624" s="151">
        <v>44</v>
      </c>
      <c r="AA1624" s="151">
        <v>300</v>
      </c>
      <c r="AB1624" s="151">
        <v>2102</v>
      </c>
      <c r="AC1624" s="151">
        <v>635755</v>
      </c>
      <c r="AD1624" s="151">
        <v>30</v>
      </c>
      <c r="AE1624" s="151">
        <v>328</v>
      </c>
      <c r="AF1624" s="151">
        <v>2153</v>
      </c>
      <c r="AG1624" s="151">
        <v>724095</v>
      </c>
      <c r="AH1624" s="151"/>
      <c r="AI1624" s="151"/>
      <c r="AJ1624" s="151"/>
      <c r="AK1624" s="151"/>
      <c r="AL1624" s="151"/>
      <c r="AM1624" s="151"/>
      <c r="AN1624" s="151"/>
      <c r="AO1624" s="151"/>
    </row>
    <row r="1625" spans="1:41" x14ac:dyDescent="0.2">
      <c r="A1625" s="161">
        <v>39031</v>
      </c>
      <c r="B1625" s="151">
        <v>21</v>
      </c>
      <c r="C1625" s="151">
        <v>120</v>
      </c>
      <c r="D1625" s="151">
        <v>2275</v>
      </c>
      <c r="E1625" s="151">
        <v>253630</v>
      </c>
      <c r="F1625" s="151">
        <v>12</v>
      </c>
      <c r="G1625" s="151">
        <v>131</v>
      </c>
      <c r="H1625" s="151">
        <v>2125</v>
      </c>
      <c r="I1625" s="151">
        <v>280125</v>
      </c>
      <c r="J1625" s="151">
        <v>52</v>
      </c>
      <c r="K1625" s="151">
        <v>166</v>
      </c>
      <c r="L1625" s="151">
        <v>2220</v>
      </c>
      <c r="M1625" s="151">
        <v>371129</v>
      </c>
      <c r="N1625" s="151">
        <v>47</v>
      </c>
      <c r="O1625" s="151">
        <v>195</v>
      </c>
      <c r="P1625" s="151">
        <v>2333</v>
      </c>
      <c r="Q1625" s="151">
        <v>472068</v>
      </c>
      <c r="R1625" s="151">
        <v>11</v>
      </c>
      <c r="S1625" s="151">
        <v>231</v>
      </c>
      <c r="T1625" s="151">
        <v>2125</v>
      </c>
      <c r="U1625" s="151">
        <v>491436</v>
      </c>
      <c r="V1625" s="151">
        <v>13</v>
      </c>
      <c r="W1625" s="151">
        <v>266</v>
      </c>
      <c r="X1625" s="151">
        <v>2000</v>
      </c>
      <c r="Y1625" s="151">
        <v>557192</v>
      </c>
      <c r="Z1625" s="151">
        <v>10</v>
      </c>
      <c r="AA1625" s="151">
        <v>299</v>
      </c>
      <c r="AB1625" s="151">
        <v>2350</v>
      </c>
      <c r="AC1625" s="151">
        <v>703120</v>
      </c>
      <c r="AD1625" s="151">
        <v>12</v>
      </c>
      <c r="AE1625" s="151">
        <v>341</v>
      </c>
      <c r="AF1625" s="151">
        <v>2040</v>
      </c>
      <c r="AG1625" s="151">
        <v>703027</v>
      </c>
      <c r="AH1625" s="151">
        <v>3</v>
      </c>
      <c r="AI1625" s="151">
        <v>360</v>
      </c>
      <c r="AJ1625" s="151">
        <v>2180</v>
      </c>
      <c r="AK1625" s="151">
        <v>784800</v>
      </c>
      <c r="AL1625" s="151"/>
      <c r="AM1625" s="151"/>
      <c r="AN1625" s="151"/>
      <c r="AO1625" s="151"/>
    </row>
    <row r="1626" spans="1:41" x14ac:dyDescent="0.2">
      <c r="A1626" s="177">
        <v>39034</v>
      </c>
      <c r="B1626" s="151"/>
      <c r="C1626" s="151"/>
      <c r="D1626" s="151"/>
      <c r="E1626" s="151"/>
      <c r="F1626" s="151"/>
      <c r="G1626" s="151"/>
      <c r="H1626" s="151"/>
      <c r="I1626" s="151"/>
      <c r="J1626" s="151"/>
      <c r="K1626" s="151"/>
      <c r="L1626" s="151"/>
      <c r="M1626" s="151"/>
      <c r="N1626" s="151"/>
      <c r="O1626" s="151"/>
      <c r="P1626" s="151"/>
      <c r="Q1626" s="151"/>
      <c r="R1626" s="151"/>
      <c r="S1626" s="151"/>
      <c r="T1626" s="151"/>
      <c r="U1626" s="151"/>
      <c r="V1626" s="151"/>
      <c r="W1626" s="151"/>
      <c r="X1626" s="151"/>
      <c r="Y1626" s="151"/>
      <c r="Z1626" s="151"/>
      <c r="AA1626" s="151"/>
      <c r="AB1626" s="151"/>
      <c r="AC1626" s="151"/>
      <c r="AD1626" s="151"/>
      <c r="AE1626" s="151"/>
      <c r="AF1626" s="151"/>
      <c r="AG1626" s="151"/>
      <c r="AH1626" s="151"/>
      <c r="AI1626" s="151"/>
      <c r="AJ1626" s="151"/>
      <c r="AK1626" s="151"/>
      <c r="AL1626" s="151"/>
      <c r="AM1626" s="151"/>
      <c r="AN1626" s="151"/>
      <c r="AO1626" s="151"/>
    </row>
    <row r="1627" spans="1:41" x14ac:dyDescent="0.2">
      <c r="A1627" s="161">
        <v>39035</v>
      </c>
      <c r="B1627" s="151">
        <v>2</v>
      </c>
      <c r="C1627" s="151">
        <v>106</v>
      </c>
      <c r="D1627" s="151">
        <v>2300</v>
      </c>
      <c r="E1627" s="151">
        <v>243800</v>
      </c>
      <c r="F1627" s="151">
        <v>2</v>
      </c>
      <c r="G1627" s="151">
        <v>137</v>
      </c>
      <c r="H1627" s="151">
        <v>2000</v>
      </c>
      <c r="I1627" s="151">
        <v>274000</v>
      </c>
      <c r="J1627" s="151">
        <v>48</v>
      </c>
      <c r="K1627" s="151">
        <v>167</v>
      </c>
      <c r="L1627" s="151">
        <v>2200</v>
      </c>
      <c r="M1627" s="151">
        <v>365798</v>
      </c>
      <c r="N1627" s="151">
        <v>23</v>
      </c>
      <c r="O1627" s="151">
        <v>188</v>
      </c>
      <c r="P1627" s="151">
        <v>2150</v>
      </c>
      <c r="Q1627" s="151">
        <v>408878</v>
      </c>
      <c r="R1627" s="151">
        <v>13</v>
      </c>
      <c r="S1627" s="151">
        <v>229</v>
      </c>
      <c r="T1627" s="151">
        <v>2175</v>
      </c>
      <c r="U1627" s="151">
        <v>493585</v>
      </c>
      <c r="V1627" s="151">
        <v>86</v>
      </c>
      <c r="W1627" s="151">
        <v>273</v>
      </c>
      <c r="X1627" s="151">
        <v>2140</v>
      </c>
      <c r="Y1627" s="151">
        <v>583079</v>
      </c>
      <c r="Z1627" s="151">
        <v>59</v>
      </c>
      <c r="AA1627" s="151">
        <v>297</v>
      </c>
      <c r="AB1627" s="151">
        <v>2119</v>
      </c>
      <c r="AC1627" s="151">
        <v>634776</v>
      </c>
      <c r="AD1627" s="151">
        <v>10</v>
      </c>
      <c r="AE1627" s="151">
        <v>342</v>
      </c>
      <c r="AF1627" s="151">
        <v>2045</v>
      </c>
      <c r="AG1627" s="151">
        <v>701168</v>
      </c>
      <c r="AH1627" s="151">
        <v>9</v>
      </c>
      <c r="AI1627" s="151">
        <v>389</v>
      </c>
      <c r="AJ1627" s="151">
        <v>2080</v>
      </c>
      <c r="AK1627" s="151">
        <v>779636</v>
      </c>
      <c r="AL1627" s="151"/>
      <c r="AM1627" s="151"/>
      <c r="AN1627" s="151"/>
      <c r="AO1627" s="151"/>
    </row>
    <row r="1628" spans="1:41" x14ac:dyDescent="0.2">
      <c r="A1628" s="161">
        <v>39037</v>
      </c>
      <c r="B1628" s="151">
        <v>18</v>
      </c>
      <c r="C1628" s="151">
        <v>121</v>
      </c>
      <c r="D1628" s="151">
        <v>2125</v>
      </c>
      <c r="E1628" s="151">
        <v>263056</v>
      </c>
      <c r="F1628" s="151"/>
      <c r="G1628" s="151"/>
      <c r="H1628" s="151"/>
      <c r="I1628" s="151"/>
      <c r="J1628" s="151">
        <v>58</v>
      </c>
      <c r="K1628" s="151">
        <v>158</v>
      </c>
      <c r="L1628" s="151">
        <v>2400</v>
      </c>
      <c r="M1628" s="151">
        <v>431569</v>
      </c>
      <c r="N1628" s="151">
        <v>125</v>
      </c>
      <c r="O1628" s="151">
        <v>197</v>
      </c>
      <c r="P1628" s="151">
        <v>2280</v>
      </c>
      <c r="Q1628" s="151">
        <v>475622</v>
      </c>
      <c r="R1628" s="151">
        <v>138</v>
      </c>
      <c r="S1628" s="151">
        <v>230</v>
      </c>
      <c r="T1628" s="151">
        <v>2171</v>
      </c>
      <c r="U1628" s="151">
        <v>505664</v>
      </c>
      <c r="V1628" s="151">
        <v>20</v>
      </c>
      <c r="W1628" s="151">
        <v>270</v>
      </c>
      <c r="X1628" s="151">
        <v>2084</v>
      </c>
      <c r="Y1628" s="151">
        <v>561928</v>
      </c>
      <c r="Z1628" s="151">
        <v>88</v>
      </c>
      <c r="AA1628" s="151">
        <v>296</v>
      </c>
      <c r="AB1628" s="151">
        <v>2146</v>
      </c>
      <c r="AC1628" s="151">
        <v>644249</v>
      </c>
      <c r="AD1628" s="151"/>
      <c r="AE1628" s="151"/>
      <c r="AF1628" s="151"/>
      <c r="AG1628" s="151"/>
      <c r="AH1628" s="151"/>
      <c r="AI1628" s="151"/>
      <c r="AJ1628" s="151"/>
      <c r="AK1628" s="151"/>
      <c r="AL1628" s="151"/>
      <c r="AM1628" s="151"/>
      <c r="AN1628" s="151"/>
      <c r="AO1628" s="151"/>
    </row>
    <row r="1629" spans="1:41" x14ac:dyDescent="0.2">
      <c r="A1629" s="161">
        <v>39038</v>
      </c>
      <c r="B1629" s="151">
        <v>3</v>
      </c>
      <c r="C1629" s="151">
        <v>111</v>
      </c>
      <c r="D1629" s="151">
        <v>2100</v>
      </c>
      <c r="E1629" s="151">
        <v>232400</v>
      </c>
      <c r="F1629" s="151">
        <v>10</v>
      </c>
      <c r="G1629" s="151">
        <v>149</v>
      </c>
      <c r="H1629" s="151">
        <v>2150</v>
      </c>
      <c r="I1629" s="151">
        <v>321210</v>
      </c>
      <c r="J1629" s="151">
        <v>27</v>
      </c>
      <c r="K1629" s="151">
        <v>165</v>
      </c>
      <c r="L1629" s="151">
        <v>2170</v>
      </c>
      <c r="M1629" s="151">
        <v>360485</v>
      </c>
      <c r="N1629" s="151">
        <v>1</v>
      </c>
      <c r="O1629" s="151">
        <v>210</v>
      </c>
      <c r="P1629" s="151">
        <v>2150</v>
      </c>
      <c r="Q1629" s="151">
        <v>451500</v>
      </c>
      <c r="R1629" s="151">
        <v>124</v>
      </c>
      <c r="S1629" s="151">
        <v>229</v>
      </c>
      <c r="T1629" s="151">
        <v>2162</v>
      </c>
      <c r="U1629" s="151">
        <v>501808</v>
      </c>
      <c r="V1629" s="151">
        <v>56</v>
      </c>
      <c r="W1629" s="151">
        <v>260</v>
      </c>
      <c r="X1629" s="151">
        <v>2225</v>
      </c>
      <c r="Y1629" s="151">
        <v>580943</v>
      </c>
      <c r="Z1629" s="151">
        <v>39</v>
      </c>
      <c r="AA1629" s="151">
        <v>292</v>
      </c>
      <c r="AB1629" s="151">
        <v>2238</v>
      </c>
      <c r="AC1629" s="151">
        <v>669710</v>
      </c>
      <c r="AD1629" s="151">
        <v>20</v>
      </c>
      <c r="AE1629" s="151">
        <v>330</v>
      </c>
      <c r="AF1629" s="151">
        <v>2103</v>
      </c>
      <c r="AG1629" s="151">
        <v>686528</v>
      </c>
      <c r="AH1629" s="151">
        <v>5</v>
      </c>
      <c r="AI1629" s="151">
        <v>382</v>
      </c>
      <c r="AJ1629" s="151">
        <v>2160</v>
      </c>
      <c r="AK1629" s="151">
        <v>812400</v>
      </c>
      <c r="AL1629" s="151"/>
      <c r="AM1629" s="151"/>
      <c r="AN1629" s="151"/>
      <c r="AO1629" s="151"/>
    </row>
    <row r="1630" spans="1:41" x14ac:dyDescent="0.2">
      <c r="A1630" s="177">
        <v>39041</v>
      </c>
      <c r="B1630" s="151"/>
      <c r="C1630" s="151"/>
      <c r="D1630" s="151"/>
      <c r="E1630" s="151"/>
      <c r="F1630" s="151"/>
      <c r="G1630" s="151"/>
      <c r="H1630" s="151"/>
      <c r="I1630" s="151"/>
      <c r="J1630" s="151"/>
      <c r="K1630" s="151"/>
      <c r="L1630" s="151"/>
      <c r="M1630" s="151"/>
      <c r="N1630" s="151"/>
      <c r="O1630" s="151"/>
      <c r="P1630" s="151"/>
      <c r="Q1630" s="151"/>
      <c r="R1630" s="151"/>
      <c r="S1630" s="151"/>
      <c r="T1630" s="151"/>
      <c r="U1630" s="151"/>
      <c r="V1630" s="151"/>
      <c r="W1630" s="151"/>
      <c r="X1630" s="151"/>
      <c r="Y1630" s="151"/>
      <c r="Z1630" s="151"/>
      <c r="AA1630" s="151"/>
      <c r="AB1630" s="151"/>
      <c r="AC1630" s="151"/>
      <c r="AD1630" s="151"/>
      <c r="AE1630" s="151"/>
      <c r="AF1630" s="151"/>
      <c r="AG1630" s="151"/>
      <c r="AH1630" s="151"/>
      <c r="AI1630" s="151"/>
      <c r="AJ1630" s="151"/>
      <c r="AK1630" s="151"/>
      <c r="AL1630" s="151"/>
      <c r="AM1630" s="151"/>
      <c r="AN1630" s="151"/>
      <c r="AO1630" s="151"/>
    </row>
    <row r="1631" spans="1:41" x14ac:dyDescent="0.2">
      <c r="A1631" s="161">
        <v>39042</v>
      </c>
      <c r="B1631" s="151">
        <v>23</v>
      </c>
      <c r="C1631" s="151">
        <v>108</v>
      </c>
      <c r="D1631" s="151">
        <v>1970</v>
      </c>
      <c r="E1631" s="151">
        <v>220096</v>
      </c>
      <c r="F1631" s="151">
        <v>14</v>
      </c>
      <c r="G1631" s="151">
        <v>139</v>
      </c>
      <c r="H1631" s="151">
        <v>2200</v>
      </c>
      <c r="I1631" s="151">
        <v>306114</v>
      </c>
      <c r="J1631" s="151">
        <v>35</v>
      </c>
      <c r="K1631" s="151">
        <v>167</v>
      </c>
      <c r="L1631" s="151">
        <v>2170</v>
      </c>
      <c r="M1631" s="151">
        <v>369494</v>
      </c>
      <c r="N1631" s="151">
        <v>86</v>
      </c>
      <c r="O1631" s="151">
        <v>193</v>
      </c>
      <c r="P1631" s="151">
        <v>2279</v>
      </c>
      <c r="Q1631" s="151">
        <v>440172</v>
      </c>
      <c r="R1631" s="151">
        <v>66</v>
      </c>
      <c r="S1631" s="151">
        <v>230</v>
      </c>
      <c r="T1631" s="151">
        <v>2229</v>
      </c>
      <c r="U1631" s="151">
        <v>511803</v>
      </c>
      <c r="V1631" s="151">
        <v>14</v>
      </c>
      <c r="W1631" s="151">
        <v>265</v>
      </c>
      <c r="X1631" s="151">
        <v>2400</v>
      </c>
      <c r="Y1631" s="151">
        <v>635143</v>
      </c>
      <c r="Z1631" s="151">
        <v>39</v>
      </c>
      <c r="AA1631" s="151">
        <v>293</v>
      </c>
      <c r="AB1631" s="151">
        <v>2310</v>
      </c>
      <c r="AC1631" s="151">
        <v>710841</v>
      </c>
      <c r="AD1631" s="151">
        <v>4</v>
      </c>
      <c r="AE1631" s="151">
        <v>341</v>
      </c>
      <c r="AF1631" s="151">
        <v>2540</v>
      </c>
      <c r="AG1631" s="151">
        <v>871840</v>
      </c>
      <c r="AH1631" s="151">
        <v>13</v>
      </c>
      <c r="AI1631" s="151">
        <v>368</v>
      </c>
      <c r="AJ1631" s="151">
        <v>2168</v>
      </c>
      <c r="AK1631" s="151">
        <v>792005</v>
      </c>
      <c r="AL1631" s="151"/>
      <c r="AM1631" s="151"/>
      <c r="AN1631" s="151"/>
      <c r="AO1631" s="151"/>
    </row>
    <row r="1632" spans="1:41" x14ac:dyDescent="0.2">
      <c r="A1632" s="161">
        <v>39044</v>
      </c>
      <c r="B1632" s="151">
        <v>55</v>
      </c>
      <c r="C1632" s="151">
        <v>125</v>
      </c>
      <c r="D1632" s="151">
        <v>2650</v>
      </c>
      <c r="E1632" s="151">
        <v>340091</v>
      </c>
      <c r="F1632" s="151">
        <v>32</v>
      </c>
      <c r="G1632" s="151">
        <v>135</v>
      </c>
      <c r="H1632" s="151">
        <v>2418</v>
      </c>
      <c r="I1632" s="151">
        <v>367647</v>
      </c>
      <c r="J1632" s="151">
        <v>58</v>
      </c>
      <c r="K1632" s="151">
        <v>157</v>
      </c>
      <c r="L1632" s="151">
        <v>2110</v>
      </c>
      <c r="M1632" s="151">
        <v>333997</v>
      </c>
      <c r="N1632" s="151">
        <v>83</v>
      </c>
      <c r="O1632" s="151">
        <v>203</v>
      </c>
      <c r="P1632" s="151">
        <v>2133</v>
      </c>
      <c r="Q1632" s="151">
        <v>441955</v>
      </c>
      <c r="R1632" s="151">
        <v>53</v>
      </c>
      <c r="S1632" s="151">
        <v>223</v>
      </c>
      <c r="T1632" s="151">
        <v>2150</v>
      </c>
      <c r="U1632" s="151">
        <v>494675</v>
      </c>
      <c r="V1632" s="151">
        <v>48</v>
      </c>
      <c r="W1632" s="151">
        <v>269</v>
      </c>
      <c r="X1632" s="151">
        <v>2100</v>
      </c>
      <c r="Y1632" s="151">
        <v>577108</v>
      </c>
      <c r="Z1632" s="151">
        <v>48</v>
      </c>
      <c r="AA1632" s="151">
        <v>299</v>
      </c>
      <c r="AB1632" s="151">
        <v>2104</v>
      </c>
      <c r="AC1632" s="151">
        <v>634692</v>
      </c>
      <c r="AD1632" s="151">
        <v>1</v>
      </c>
      <c r="AE1632" s="151">
        <v>330</v>
      </c>
      <c r="AF1632" s="151">
        <v>2080</v>
      </c>
      <c r="AG1632" s="151">
        <v>686400</v>
      </c>
      <c r="AH1632" s="151">
        <v>1</v>
      </c>
      <c r="AI1632" s="151">
        <v>380</v>
      </c>
      <c r="AJ1632" s="151">
        <v>2140</v>
      </c>
      <c r="AK1632" s="151">
        <v>813200</v>
      </c>
      <c r="AL1632" s="151"/>
      <c r="AM1632" s="151"/>
      <c r="AN1632" s="151"/>
      <c r="AO1632" s="151"/>
    </row>
    <row r="1633" spans="1:41" x14ac:dyDescent="0.2">
      <c r="A1633" s="51">
        <v>39045</v>
      </c>
      <c r="B1633" s="151">
        <v>17</v>
      </c>
      <c r="C1633" s="151">
        <v>116</v>
      </c>
      <c r="D1633" s="151">
        <v>2125</v>
      </c>
      <c r="E1633" s="151">
        <v>252776</v>
      </c>
      <c r="F1633" s="151">
        <v>1</v>
      </c>
      <c r="G1633" s="151">
        <v>140</v>
      </c>
      <c r="H1633" s="151">
        <v>2150</v>
      </c>
      <c r="I1633" s="151">
        <v>339617</v>
      </c>
      <c r="J1633" s="151">
        <v>12</v>
      </c>
      <c r="K1633" s="151">
        <v>156</v>
      </c>
      <c r="L1633" s="151">
        <v>2150</v>
      </c>
      <c r="M1633" s="151">
        <v>339617</v>
      </c>
      <c r="N1633" s="151">
        <v>46</v>
      </c>
      <c r="O1633" s="151">
        <v>202</v>
      </c>
      <c r="P1633" s="151">
        <v>2229</v>
      </c>
      <c r="Q1633" s="151">
        <v>451011</v>
      </c>
      <c r="R1633" s="151">
        <v>17</v>
      </c>
      <c r="S1633" s="151">
        <v>243</v>
      </c>
      <c r="T1633" s="151">
        <v>2100</v>
      </c>
      <c r="U1633" s="151">
        <v>526894</v>
      </c>
      <c r="V1633" s="151"/>
      <c r="W1633" s="151"/>
      <c r="X1633" s="151"/>
      <c r="Y1633" s="151"/>
      <c r="Z1633" s="151">
        <v>16</v>
      </c>
      <c r="AA1633" s="151">
        <v>298</v>
      </c>
      <c r="AB1633" s="151">
        <v>2225</v>
      </c>
      <c r="AC1633" s="151">
        <v>660312</v>
      </c>
      <c r="AD1633" s="151">
        <v>8</v>
      </c>
      <c r="AE1633" s="151">
        <v>338</v>
      </c>
      <c r="AF1633" s="151">
        <v>2250</v>
      </c>
      <c r="AG1633" s="151">
        <v>768950</v>
      </c>
      <c r="AH1633" s="151">
        <v>11</v>
      </c>
      <c r="AI1633" s="151">
        <v>368</v>
      </c>
      <c r="AJ1633" s="151">
        <v>2167</v>
      </c>
      <c r="AK1633" s="151">
        <v>787469</v>
      </c>
      <c r="AL1633" s="151"/>
      <c r="AM1633" s="151"/>
      <c r="AN1633" s="151"/>
      <c r="AO1633" s="151"/>
    </row>
    <row r="1634" spans="1:41" x14ac:dyDescent="0.2">
      <c r="A1634" s="182">
        <v>39048</v>
      </c>
      <c r="B1634" s="151"/>
      <c r="C1634" s="151"/>
      <c r="D1634" s="151"/>
      <c r="E1634" s="151"/>
      <c r="F1634" s="151"/>
      <c r="G1634" s="151"/>
      <c r="H1634" s="151"/>
      <c r="I1634" s="151"/>
      <c r="J1634" s="151"/>
      <c r="K1634" s="151"/>
      <c r="L1634" s="151"/>
      <c r="M1634" s="151"/>
      <c r="N1634" s="151"/>
      <c r="O1634" s="151"/>
      <c r="P1634" s="151"/>
      <c r="Q1634" s="151"/>
      <c r="R1634" s="151"/>
      <c r="S1634" s="151"/>
      <c r="T1634" s="151"/>
      <c r="U1634" s="151"/>
      <c r="V1634" s="151"/>
      <c r="W1634" s="151"/>
      <c r="X1634" s="151"/>
      <c r="Y1634" s="151"/>
      <c r="Z1634" s="151"/>
      <c r="AA1634" s="151"/>
      <c r="AB1634" s="151"/>
      <c r="AC1634" s="151"/>
      <c r="AD1634" s="151"/>
      <c r="AE1634" s="151"/>
      <c r="AF1634" s="151"/>
      <c r="AG1634" s="151"/>
      <c r="AH1634" s="151"/>
      <c r="AI1634" s="151"/>
      <c r="AJ1634" s="151"/>
      <c r="AK1634" s="151"/>
      <c r="AL1634" s="151"/>
      <c r="AM1634" s="151"/>
      <c r="AN1634" s="151"/>
      <c r="AO1634" s="151"/>
    </row>
    <row r="1635" spans="1:41" x14ac:dyDescent="0.2">
      <c r="A1635" s="63" t="s">
        <v>4</v>
      </c>
      <c r="B1635" s="151">
        <v>10</v>
      </c>
      <c r="C1635" s="151">
        <v>125</v>
      </c>
      <c r="D1635" s="151">
        <v>2425</v>
      </c>
      <c r="E1635" s="151">
        <v>306760</v>
      </c>
      <c r="F1635" s="151">
        <v>53</v>
      </c>
      <c r="G1635" s="151">
        <v>140</v>
      </c>
      <c r="H1635" s="151">
        <v>2650</v>
      </c>
      <c r="I1635" s="151">
        <v>418853</v>
      </c>
      <c r="J1635" s="151">
        <v>77</v>
      </c>
      <c r="K1635" s="151">
        <v>160</v>
      </c>
      <c r="L1635" s="151">
        <v>2625</v>
      </c>
      <c r="M1635" s="151">
        <v>473558</v>
      </c>
      <c r="N1635" s="151">
        <v>49</v>
      </c>
      <c r="O1635" s="151">
        <v>186</v>
      </c>
      <c r="P1635" s="151">
        <v>2257</v>
      </c>
      <c r="Q1635" s="151">
        <v>449833</v>
      </c>
      <c r="R1635" s="151">
        <v>25</v>
      </c>
      <c r="S1635" s="151">
        <v>243</v>
      </c>
      <c r="T1635" s="151">
        <v>2220</v>
      </c>
      <c r="U1635" s="151">
        <v>568588</v>
      </c>
      <c r="V1635" s="151">
        <v>40</v>
      </c>
      <c r="W1635" s="151">
        <v>269</v>
      </c>
      <c r="X1635" s="151">
        <v>2188</v>
      </c>
      <c r="Y1635" s="151">
        <v>589075</v>
      </c>
      <c r="Z1635" s="151">
        <v>10</v>
      </c>
      <c r="AA1635" s="151">
        <v>290</v>
      </c>
      <c r="AB1635" s="151">
        <v>2212</v>
      </c>
      <c r="AC1635" s="151">
        <v>691600</v>
      </c>
      <c r="AD1635" s="151">
        <v>1</v>
      </c>
      <c r="AE1635" s="151">
        <v>324</v>
      </c>
      <c r="AF1635" s="151">
        <v>2150</v>
      </c>
      <c r="AG1635" s="151">
        <v>696600</v>
      </c>
      <c r="AH1635" s="151">
        <v>4</v>
      </c>
      <c r="AI1635" s="151">
        <v>384</v>
      </c>
      <c r="AJ1635" s="151">
        <v>2160</v>
      </c>
      <c r="AK1635" s="151">
        <v>828360</v>
      </c>
      <c r="AL1635" s="151"/>
      <c r="AM1635" s="151"/>
      <c r="AN1635" s="151"/>
      <c r="AO1635" s="151"/>
    </row>
    <row r="1636" spans="1:41" x14ac:dyDescent="0.2">
      <c r="A1636" s="51">
        <v>39051</v>
      </c>
      <c r="B1636" s="154"/>
      <c r="C1636" s="154"/>
      <c r="D1636" s="154"/>
      <c r="E1636" s="154"/>
      <c r="F1636" s="154"/>
      <c r="G1636" s="154"/>
      <c r="H1636" s="154"/>
      <c r="I1636" s="154"/>
      <c r="J1636" s="154"/>
      <c r="K1636" s="154"/>
      <c r="L1636" s="154"/>
      <c r="M1636" s="154"/>
      <c r="N1636" s="154"/>
      <c r="O1636" s="154"/>
      <c r="P1636" s="154"/>
      <c r="Q1636" s="154"/>
      <c r="R1636" s="154"/>
      <c r="S1636" s="154"/>
      <c r="T1636" s="154"/>
      <c r="U1636" s="154"/>
      <c r="V1636" s="154"/>
      <c r="W1636" s="154"/>
      <c r="X1636" s="154"/>
      <c r="Y1636" s="154"/>
      <c r="Z1636" s="154"/>
      <c r="AA1636" s="154"/>
      <c r="AB1636" s="154"/>
      <c r="AC1636" s="154"/>
      <c r="AD1636" s="154"/>
      <c r="AE1636" s="154"/>
      <c r="AF1636" s="154"/>
      <c r="AG1636" s="154"/>
      <c r="AH1636" s="154"/>
      <c r="AI1636" s="154"/>
      <c r="AJ1636" s="154"/>
      <c r="AK1636" s="154"/>
      <c r="AL1636" s="154"/>
      <c r="AM1636" s="154"/>
      <c r="AN1636" s="154"/>
      <c r="AO1636" s="154"/>
    </row>
    <row r="1637" spans="1:41" x14ac:dyDescent="0.2">
      <c r="A1637" s="51"/>
      <c r="B1637" s="154"/>
      <c r="C1637" s="154"/>
      <c r="D1637" s="154"/>
      <c r="E1637" s="154"/>
      <c r="F1637" s="154"/>
      <c r="G1637" s="154"/>
      <c r="H1637" s="154"/>
      <c r="I1637" s="154"/>
      <c r="J1637" s="154"/>
      <c r="K1637" s="154"/>
      <c r="L1637" s="154"/>
      <c r="M1637" s="154"/>
      <c r="N1637" s="154"/>
      <c r="O1637" s="154"/>
      <c r="P1637" s="154"/>
      <c r="Q1637" s="154"/>
      <c r="R1637" s="154"/>
      <c r="S1637" s="154"/>
      <c r="T1637" s="154"/>
      <c r="U1637" s="154"/>
      <c r="V1637" s="154"/>
      <c r="W1637" s="154"/>
      <c r="X1637" s="154"/>
      <c r="Y1637" s="154"/>
      <c r="Z1637" s="154"/>
      <c r="AA1637" s="154"/>
      <c r="AB1637" s="154"/>
      <c r="AC1637" s="154"/>
      <c r="AD1637" s="154"/>
      <c r="AE1637" s="154"/>
      <c r="AF1637" s="154"/>
      <c r="AG1637" s="154"/>
      <c r="AH1637" s="154"/>
      <c r="AI1637" s="154"/>
      <c r="AJ1637" s="154"/>
      <c r="AK1637" s="154"/>
      <c r="AL1637" s="154"/>
      <c r="AM1637" s="154"/>
      <c r="AN1637" s="154"/>
      <c r="AO1637" s="154"/>
    </row>
    <row r="1638" spans="1:41" x14ac:dyDescent="0.2">
      <c r="A1638" s="63" t="s">
        <v>5</v>
      </c>
      <c r="B1638" s="151">
        <v>35</v>
      </c>
      <c r="C1638" s="151">
        <v>109</v>
      </c>
      <c r="D1638" s="151">
        <v>2450</v>
      </c>
      <c r="E1638" s="151">
        <v>273609</v>
      </c>
      <c r="F1638" s="151">
        <v>5</v>
      </c>
      <c r="G1638" s="151">
        <v>134</v>
      </c>
      <c r="H1638" s="151">
        <v>2200</v>
      </c>
      <c r="I1638" s="151">
        <v>303200</v>
      </c>
      <c r="J1638" s="151">
        <v>14</v>
      </c>
      <c r="K1638" s="151">
        <v>167</v>
      </c>
      <c r="L1638" s="151">
        <v>2133</v>
      </c>
      <c r="M1638" s="151">
        <v>355271</v>
      </c>
      <c r="N1638" s="151">
        <v>29</v>
      </c>
      <c r="O1638" s="151">
        <v>199</v>
      </c>
      <c r="P1638" s="151">
        <v>2233</v>
      </c>
      <c r="Q1638" s="151">
        <v>442662</v>
      </c>
      <c r="R1638" s="151">
        <v>3</v>
      </c>
      <c r="S1638" s="151">
        <v>247</v>
      </c>
      <c r="T1638" s="151">
        <v>2175</v>
      </c>
      <c r="U1638" s="151">
        <v>531700</v>
      </c>
      <c r="V1638" s="151">
        <v>37</v>
      </c>
      <c r="W1638" s="151">
        <v>257</v>
      </c>
      <c r="X1638" s="151">
        <v>2167</v>
      </c>
      <c r="Y1638" s="151">
        <v>552470</v>
      </c>
      <c r="Z1638" s="151">
        <v>14</v>
      </c>
      <c r="AA1638" s="151">
        <v>286</v>
      </c>
      <c r="AB1638" s="151">
        <v>2275</v>
      </c>
      <c r="AC1638" s="151">
        <v>646493</v>
      </c>
      <c r="AD1638" s="151">
        <v>5</v>
      </c>
      <c r="AE1638" s="151">
        <v>329</v>
      </c>
      <c r="AF1638" s="151">
        <v>2075</v>
      </c>
      <c r="AG1638" s="151">
        <v>680760</v>
      </c>
      <c r="AH1638" s="151">
        <v>1</v>
      </c>
      <c r="AI1638" s="151">
        <v>360</v>
      </c>
      <c r="AJ1638" s="151">
        <v>2180</v>
      </c>
      <c r="AK1638" s="151">
        <v>784800</v>
      </c>
      <c r="AL1638" s="151"/>
      <c r="AM1638" s="151"/>
      <c r="AN1638" s="151"/>
      <c r="AO1638" s="151"/>
    </row>
    <row r="1639" spans="1:41" x14ac:dyDescent="0.2">
      <c r="A1639" s="182">
        <v>39055</v>
      </c>
      <c r="B1639" s="151"/>
      <c r="C1639" s="151"/>
      <c r="D1639" s="151"/>
      <c r="E1639" s="151"/>
      <c r="F1639" s="151"/>
      <c r="G1639" s="151"/>
      <c r="H1639" s="151"/>
      <c r="I1639" s="151"/>
      <c r="J1639" s="151"/>
      <c r="K1639" s="151"/>
      <c r="L1639" s="151"/>
      <c r="M1639" s="151"/>
      <c r="N1639" s="151"/>
      <c r="O1639" s="151"/>
      <c r="P1639" s="151"/>
      <c r="Q1639" s="151"/>
      <c r="R1639" s="151"/>
      <c r="S1639" s="151"/>
      <c r="T1639" s="151"/>
      <c r="U1639" s="151"/>
      <c r="V1639" s="151"/>
      <c r="W1639" s="151"/>
      <c r="X1639" s="151"/>
      <c r="Y1639" s="151"/>
      <c r="Z1639" s="151"/>
      <c r="AA1639" s="151"/>
      <c r="AB1639" s="151"/>
      <c r="AC1639" s="151"/>
      <c r="AD1639" s="151"/>
      <c r="AE1639" s="151"/>
      <c r="AF1639" s="151"/>
      <c r="AG1639" s="151"/>
      <c r="AH1639" s="151"/>
      <c r="AI1639" s="151"/>
      <c r="AJ1639" s="151"/>
      <c r="AK1639" s="151"/>
      <c r="AL1639" s="151"/>
      <c r="AM1639" s="151"/>
      <c r="AN1639" s="151"/>
      <c r="AO1639" s="151"/>
    </row>
    <row r="1640" spans="1:41" x14ac:dyDescent="0.2">
      <c r="A1640" s="63" t="s">
        <v>6</v>
      </c>
      <c r="B1640" s="151">
        <v>24</v>
      </c>
      <c r="C1640" s="151">
        <v>113</v>
      </c>
      <c r="D1640" s="151">
        <v>2000</v>
      </c>
      <c r="E1640" s="151">
        <v>236508</v>
      </c>
      <c r="F1640" s="151">
        <v>60</v>
      </c>
      <c r="G1640" s="151">
        <v>138</v>
      </c>
      <c r="H1640" s="151">
        <v>2488</v>
      </c>
      <c r="I1640" s="151">
        <v>358610</v>
      </c>
      <c r="J1640" s="151">
        <v>4</v>
      </c>
      <c r="K1640" s="151">
        <v>172</v>
      </c>
      <c r="L1640" s="151">
        <v>2150</v>
      </c>
      <c r="M1640" s="151">
        <v>366100</v>
      </c>
      <c r="N1640" s="151">
        <v>43</v>
      </c>
      <c r="O1640" s="151">
        <v>193</v>
      </c>
      <c r="P1640" s="151">
        <v>2238</v>
      </c>
      <c r="Q1640" s="151">
        <v>447519</v>
      </c>
      <c r="R1640" s="151">
        <v>5</v>
      </c>
      <c r="S1640" s="151">
        <v>242</v>
      </c>
      <c r="T1640" s="151">
        <v>2200</v>
      </c>
      <c r="U1640" s="151">
        <v>531520</v>
      </c>
      <c r="V1640" s="151">
        <v>24</v>
      </c>
      <c r="W1640" s="151">
        <v>260</v>
      </c>
      <c r="X1640" s="151">
        <v>2200</v>
      </c>
      <c r="Y1640" s="151">
        <v>592429</v>
      </c>
      <c r="Z1640" s="151">
        <v>21</v>
      </c>
      <c r="AA1640" s="151">
        <v>288</v>
      </c>
      <c r="AB1640" s="151">
        <v>2250</v>
      </c>
      <c r="AC1640" s="151">
        <v>665176</v>
      </c>
      <c r="AD1640" s="151">
        <v>4</v>
      </c>
      <c r="AE1640" s="151">
        <v>356</v>
      </c>
      <c r="AF1640" s="151">
        <v>2250</v>
      </c>
      <c r="AG1640" s="151">
        <v>799875</v>
      </c>
      <c r="AH1640" s="151">
        <v>9</v>
      </c>
      <c r="AI1640" s="151">
        <v>379</v>
      </c>
      <c r="AJ1640" s="151">
        <v>2233</v>
      </c>
      <c r="AK1640" s="151">
        <v>858467</v>
      </c>
      <c r="AL1640" s="151"/>
      <c r="AM1640" s="151"/>
      <c r="AN1640" s="151"/>
      <c r="AO1640" s="151"/>
    </row>
    <row r="1641" spans="1:41" x14ac:dyDescent="0.2">
      <c r="A1641" s="51">
        <v>39058</v>
      </c>
      <c r="B1641" s="183"/>
      <c r="C1641" s="183"/>
      <c r="D1641" s="183"/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  <c r="W1641" s="183"/>
      <c r="X1641" s="183"/>
      <c r="Y1641" s="183"/>
      <c r="Z1641" s="183"/>
      <c r="AA1641" s="183"/>
      <c r="AB1641" s="183"/>
      <c r="AC1641" s="183"/>
      <c r="AD1641" s="183"/>
      <c r="AE1641" s="183"/>
      <c r="AF1641" s="183"/>
      <c r="AG1641" s="183"/>
      <c r="AH1641" s="183"/>
      <c r="AI1641" s="183"/>
      <c r="AJ1641" s="183"/>
      <c r="AK1641" s="183"/>
      <c r="AL1641" s="183"/>
      <c r="AM1641" s="183"/>
      <c r="AN1641" s="183"/>
      <c r="AO1641" s="183"/>
    </row>
    <row r="1642" spans="1:41" x14ac:dyDescent="0.2">
      <c r="A1642" s="63" t="s">
        <v>7</v>
      </c>
      <c r="B1642" s="151">
        <v>20</v>
      </c>
      <c r="C1642" s="151">
        <v>126</v>
      </c>
      <c r="D1642" s="151">
        <v>2300</v>
      </c>
      <c r="E1642" s="151">
        <v>290030</v>
      </c>
      <c r="F1642" s="151">
        <v>6</v>
      </c>
      <c r="G1642" s="151">
        <v>139</v>
      </c>
      <c r="H1642" s="151">
        <v>2600</v>
      </c>
      <c r="I1642" s="151">
        <v>361400</v>
      </c>
      <c r="J1642" s="151">
        <v>34</v>
      </c>
      <c r="K1642" s="151">
        <v>164</v>
      </c>
      <c r="L1642" s="151">
        <v>2425</v>
      </c>
      <c r="M1642" s="151">
        <v>392218</v>
      </c>
      <c r="N1642" s="151">
        <v>146</v>
      </c>
      <c r="O1642" s="151">
        <v>203</v>
      </c>
      <c r="P1642" s="151">
        <v>2667</v>
      </c>
      <c r="Q1642" s="151">
        <v>527390</v>
      </c>
      <c r="R1642" s="151">
        <v>47</v>
      </c>
      <c r="S1642" s="151">
        <v>227</v>
      </c>
      <c r="T1642" s="151">
        <v>2550</v>
      </c>
      <c r="U1642" s="151">
        <v>557513</v>
      </c>
      <c r="V1642" s="151">
        <v>111</v>
      </c>
      <c r="W1642" s="151">
        <v>268</v>
      </c>
      <c r="X1642" s="151">
        <v>2445</v>
      </c>
      <c r="Y1642" s="151">
        <v>645010</v>
      </c>
      <c r="Z1642" s="151">
        <v>177</v>
      </c>
      <c r="AA1642" s="151">
        <v>298</v>
      </c>
      <c r="AB1642" s="151">
        <v>2472</v>
      </c>
      <c r="AC1642" s="151">
        <v>739719</v>
      </c>
      <c r="AD1642" s="151">
        <v>80</v>
      </c>
      <c r="AE1642" s="151">
        <v>331</v>
      </c>
      <c r="AF1642" s="151">
        <v>2458</v>
      </c>
      <c r="AG1642" s="151">
        <v>794085</v>
      </c>
      <c r="AH1642" s="151"/>
      <c r="AI1642" s="151"/>
      <c r="AJ1642" s="151"/>
      <c r="AK1642" s="151"/>
      <c r="AL1642" s="151"/>
      <c r="AM1642" s="151"/>
      <c r="AN1642" s="151"/>
      <c r="AO1642" s="151"/>
    </row>
    <row r="1643" spans="1:41" x14ac:dyDescent="0.2">
      <c r="A1643" s="182">
        <v>39062</v>
      </c>
      <c r="B1643" s="151"/>
      <c r="C1643" s="151"/>
      <c r="D1643" s="151"/>
      <c r="E1643" s="151"/>
      <c r="F1643" s="151"/>
      <c r="G1643" s="151"/>
      <c r="H1643" s="151"/>
      <c r="I1643" s="151"/>
      <c r="J1643" s="151"/>
      <c r="K1643" s="151"/>
      <c r="L1643" s="151"/>
      <c r="M1643" s="151"/>
      <c r="N1643" s="151"/>
      <c r="O1643" s="151"/>
      <c r="P1643" s="151"/>
      <c r="Q1643" s="151"/>
      <c r="R1643" s="151"/>
      <c r="S1643" s="151"/>
      <c r="T1643" s="151"/>
      <c r="U1643" s="151"/>
      <c r="V1643" s="151"/>
      <c r="W1643" s="151"/>
      <c r="X1643" s="151"/>
      <c r="Y1643" s="151"/>
      <c r="Z1643" s="151"/>
      <c r="AA1643" s="151"/>
      <c r="AB1643" s="151"/>
      <c r="AC1643" s="151"/>
      <c r="AD1643" s="151"/>
      <c r="AE1643" s="151"/>
      <c r="AF1643" s="151"/>
      <c r="AG1643" s="151"/>
      <c r="AH1643" s="151"/>
      <c r="AI1643" s="151"/>
      <c r="AJ1643" s="151"/>
      <c r="AK1643" s="151"/>
      <c r="AL1643" s="151"/>
      <c r="AM1643" s="151"/>
      <c r="AN1643" s="151"/>
      <c r="AO1643" s="151"/>
    </row>
    <row r="1644" spans="1:41" x14ac:dyDescent="0.2">
      <c r="A1644" s="63" t="s">
        <v>8</v>
      </c>
      <c r="B1644" s="151">
        <v>7</v>
      </c>
      <c r="C1644" s="151">
        <v>109</v>
      </c>
      <c r="D1644" s="151">
        <v>2075</v>
      </c>
      <c r="E1644" s="151">
        <v>223171</v>
      </c>
      <c r="F1644" s="151">
        <v>42</v>
      </c>
      <c r="G1644" s="151">
        <v>140</v>
      </c>
      <c r="H1644" s="151">
        <v>2325</v>
      </c>
      <c r="I1644" s="151">
        <v>328264</v>
      </c>
      <c r="J1644" s="151">
        <v>31</v>
      </c>
      <c r="K1644" s="151">
        <v>173</v>
      </c>
      <c r="L1644" s="151">
        <v>2250</v>
      </c>
      <c r="M1644" s="151">
        <v>408600</v>
      </c>
      <c r="N1644" s="151">
        <v>60</v>
      </c>
      <c r="O1644" s="151">
        <v>193</v>
      </c>
      <c r="P1644" s="151">
        <v>2225</v>
      </c>
      <c r="Q1644" s="151">
        <v>433913</v>
      </c>
      <c r="R1644" s="151">
        <v>86</v>
      </c>
      <c r="S1644" s="151">
        <v>239</v>
      </c>
      <c r="T1644" s="151">
        <v>2306</v>
      </c>
      <c r="U1644" s="151">
        <v>571749</v>
      </c>
      <c r="V1644" s="151">
        <v>135</v>
      </c>
      <c r="W1644" s="151">
        <v>269</v>
      </c>
      <c r="X1644" s="151">
        <v>2419</v>
      </c>
      <c r="Y1644" s="151">
        <v>656939</v>
      </c>
      <c r="Z1644" s="151">
        <v>78</v>
      </c>
      <c r="AA1644" s="151">
        <v>295</v>
      </c>
      <c r="AB1644" s="151">
        <v>2236</v>
      </c>
      <c r="AC1644" s="151">
        <v>665023</v>
      </c>
      <c r="AD1644" s="151">
        <v>2</v>
      </c>
      <c r="AE1644" s="151">
        <v>338</v>
      </c>
      <c r="AF1644" s="151">
        <v>2200</v>
      </c>
      <c r="AG1644" s="151">
        <v>743600</v>
      </c>
      <c r="AH1644" s="151">
        <v>7</v>
      </c>
      <c r="AI1644" s="151">
        <v>385</v>
      </c>
      <c r="AJ1644" s="151">
        <v>2250</v>
      </c>
      <c r="AK1644" s="151">
        <v>875686</v>
      </c>
      <c r="AL1644" s="151"/>
      <c r="AM1644" s="151"/>
      <c r="AN1644" s="151"/>
      <c r="AO1644" s="151"/>
    </row>
    <row r="1645" spans="1:41" x14ac:dyDescent="0.2">
      <c r="A1645" s="51">
        <v>39065</v>
      </c>
      <c r="B1645" s="159"/>
      <c r="C1645" s="159"/>
      <c r="D1645" s="159"/>
      <c r="E1645" s="159"/>
      <c r="F1645" s="159"/>
      <c r="G1645" s="159"/>
      <c r="H1645" s="159"/>
      <c r="I1645" s="159"/>
      <c r="J1645" s="159"/>
      <c r="K1645" s="159"/>
      <c r="L1645" s="159"/>
      <c r="M1645" s="159"/>
      <c r="N1645" s="159"/>
      <c r="O1645" s="159"/>
      <c r="P1645" s="159"/>
      <c r="Q1645" s="159"/>
      <c r="R1645" s="159"/>
      <c r="S1645" s="159"/>
      <c r="T1645" s="159"/>
      <c r="U1645" s="159"/>
      <c r="V1645" s="159"/>
      <c r="W1645" s="159"/>
      <c r="X1645" s="159"/>
      <c r="Y1645" s="159"/>
      <c r="Z1645" s="159"/>
      <c r="AA1645" s="159"/>
      <c r="AB1645" s="159"/>
      <c r="AC1645" s="159"/>
      <c r="AD1645" s="159"/>
      <c r="AE1645" s="159"/>
      <c r="AF1645" s="159"/>
      <c r="AG1645" s="159"/>
      <c r="AH1645" s="159"/>
      <c r="AI1645" s="159"/>
      <c r="AJ1645" s="159"/>
      <c r="AK1645" s="159"/>
      <c r="AL1645" s="159"/>
      <c r="AM1645" s="159"/>
      <c r="AN1645" s="159"/>
      <c r="AO1645" s="159"/>
    </row>
    <row r="1646" spans="1:41" x14ac:dyDescent="0.2">
      <c r="A1646" s="63" t="s">
        <v>9</v>
      </c>
      <c r="B1646" s="151">
        <v>15</v>
      </c>
      <c r="C1646" s="151">
        <v>123</v>
      </c>
      <c r="D1646" s="151">
        <v>2117</v>
      </c>
      <c r="E1646" s="151">
        <v>265573</v>
      </c>
      <c r="F1646" s="151">
        <v>10</v>
      </c>
      <c r="G1646" s="151">
        <v>137</v>
      </c>
      <c r="H1646" s="151">
        <v>2150</v>
      </c>
      <c r="I1646" s="151">
        <v>294980</v>
      </c>
      <c r="J1646" s="151">
        <v>37</v>
      </c>
      <c r="K1646" s="151">
        <v>175</v>
      </c>
      <c r="L1646" s="151">
        <v>2225</v>
      </c>
      <c r="M1646" s="151">
        <v>401919</v>
      </c>
      <c r="N1646" s="151">
        <v>68</v>
      </c>
      <c r="O1646" s="151">
        <v>208</v>
      </c>
      <c r="P1646" s="151">
        <v>2110</v>
      </c>
      <c r="Q1646" s="151">
        <v>458365</v>
      </c>
      <c r="R1646" s="151">
        <v>22</v>
      </c>
      <c r="S1646" s="151">
        <v>247</v>
      </c>
      <c r="T1646" s="151">
        <v>2050</v>
      </c>
      <c r="U1646" s="151">
        <v>525886</v>
      </c>
      <c r="V1646" s="151">
        <v>24</v>
      </c>
      <c r="W1646" s="151">
        <v>265</v>
      </c>
      <c r="X1646" s="151">
        <v>2150</v>
      </c>
      <c r="Y1646" s="151">
        <v>578950</v>
      </c>
      <c r="Z1646" s="151">
        <v>65</v>
      </c>
      <c r="AA1646" s="151">
        <v>297</v>
      </c>
      <c r="AB1646" s="151">
        <v>2175</v>
      </c>
      <c r="AC1646" s="151">
        <v>650402</v>
      </c>
      <c r="AD1646" s="151">
        <v>21</v>
      </c>
      <c r="AE1646" s="151">
        <v>336</v>
      </c>
      <c r="AF1646" s="151">
        <v>2218</v>
      </c>
      <c r="AG1646" s="151">
        <v>768463</v>
      </c>
      <c r="AH1646" s="151"/>
      <c r="AI1646" s="151"/>
      <c r="AJ1646" s="151"/>
      <c r="AK1646" s="151"/>
      <c r="AL1646" s="151"/>
      <c r="AM1646" s="151"/>
      <c r="AN1646" s="151"/>
      <c r="AO1646" s="151"/>
    </row>
    <row r="1647" spans="1:41" x14ac:dyDescent="0.2">
      <c r="A1647" s="182">
        <v>39069</v>
      </c>
      <c r="B1647" s="151"/>
      <c r="C1647" s="151"/>
      <c r="D1647" s="151"/>
      <c r="E1647" s="151"/>
      <c r="F1647" s="151"/>
      <c r="G1647" s="151"/>
      <c r="H1647" s="151"/>
      <c r="I1647" s="151"/>
      <c r="J1647" s="151"/>
      <c r="K1647" s="151"/>
      <c r="L1647" s="151"/>
      <c r="M1647" s="151"/>
      <c r="N1647" s="151"/>
      <c r="O1647" s="151"/>
      <c r="P1647" s="151"/>
      <c r="Q1647" s="151"/>
      <c r="R1647" s="151"/>
      <c r="S1647" s="151"/>
      <c r="T1647" s="151"/>
      <c r="U1647" s="151"/>
      <c r="V1647" s="151"/>
      <c r="W1647" s="151"/>
      <c r="X1647" s="151"/>
      <c r="Y1647" s="151"/>
      <c r="Z1647" s="151"/>
      <c r="AA1647" s="151"/>
      <c r="AB1647" s="151"/>
      <c r="AC1647" s="151"/>
      <c r="AD1647" s="151"/>
      <c r="AE1647" s="151"/>
      <c r="AF1647" s="151"/>
      <c r="AG1647" s="151"/>
      <c r="AH1647" s="151"/>
      <c r="AI1647" s="151"/>
      <c r="AJ1647" s="151"/>
      <c r="AK1647" s="151"/>
      <c r="AL1647" s="151"/>
      <c r="AM1647" s="151"/>
      <c r="AN1647" s="151"/>
      <c r="AO1647" s="151"/>
    </row>
    <row r="1648" spans="1:41" x14ac:dyDescent="0.2">
      <c r="A1648" s="63" t="s">
        <v>10</v>
      </c>
      <c r="B1648" s="151">
        <v>36</v>
      </c>
      <c r="C1648" s="151">
        <v>123</v>
      </c>
      <c r="D1648" s="151">
        <v>2250</v>
      </c>
      <c r="E1648" s="151">
        <v>273822</v>
      </c>
      <c r="F1648" s="151">
        <v>3</v>
      </c>
      <c r="G1648" s="151">
        <v>139</v>
      </c>
      <c r="H1648" s="151">
        <v>2200</v>
      </c>
      <c r="I1648" s="151">
        <v>306533</v>
      </c>
      <c r="J1648" s="151">
        <v>70</v>
      </c>
      <c r="K1648" s="151">
        <v>169</v>
      </c>
      <c r="L1648" s="151">
        <v>2244</v>
      </c>
      <c r="M1648" s="151">
        <v>388364</v>
      </c>
      <c r="N1648" s="151">
        <v>62</v>
      </c>
      <c r="O1648" s="151">
        <v>199</v>
      </c>
      <c r="P1648" s="151">
        <v>2207</v>
      </c>
      <c r="Q1648" s="151">
        <v>445534</v>
      </c>
      <c r="R1648" s="151">
        <v>44</v>
      </c>
      <c r="S1648" s="151">
        <v>234</v>
      </c>
      <c r="T1648" s="151">
        <v>2138</v>
      </c>
      <c r="U1648" s="151">
        <v>515005</v>
      </c>
      <c r="V1648" s="151">
        <v>27</v>
      </c>
      <c r="W1648" s="151">
        <v>260</v>
      </c>
      <c r="X1648" s="151">
        <v>2162</v>
      </c>
      <c r="Y1648" s="151">
        <v>561537</v>
      </c>
      <c r="Z1648" s="151">
        <v>67</v>
      </c>
      <c r="AA1648" s="151">
        <v>309</v>
      </c>
      <c r="AB1648" s="151">
        <v>2350</v>
      </c>
      <c r="AC1648" s="151">
        <v>748007</v>
      </c>
      <c r="AD1648" s="151">
        <v>7</v>
      </c>
      <c r="AE1648" s="151">
        <v>332</v>
      </c>
      <c r="AF1648" s="151">
        <v>2225</v>
      </c>
      <c r="AG1648" s="151">
        <v>737129</v>
      </c>
      <c r="AH1648" s="151">
        <v>4</v>
      </c>
      <c r="AI1648" s="151">
        <v>382</v>
      </c>
      <c r="AJ1648" s="151">
        <v>2250</v>
      </c>
      <c r="AK1648" s="151">
        <v>869400</v>
      </c>
      <c r="AL1648" s="151"/>
      <c r="AM1648" s="151"/>
      <c r="AN1648" s="151"/>
      <c r="AO1648" s="151"/>
    </row>
    <row r="1649" spans="1:49" x14ac:dyDescent="0.2">
      <c r="A1649" s="51">
        <v>39072</v>
      </c>
      <c r="B1649" s="183"/>
      <c r="C1649" s="183"/>
      <c r="D1649" s="183"/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  <c r="W1649" s="183"/>
      <c r="X1649" s="183"/>
      <c r="Y1649" s="183"/>
      <c r="Z1649" s="183"/>
      <c r="AA1649" s="183"/>
      <c r="AB1649" s="183"/>
      <c r="AC1649" s="183"/>
      <c r="AD1649" s="183"/>
      <c r="AE1649" s="183"/>
      <c r="AF1649" s="183"/>
      <c r="AG1649" s="183"/>
      <c r="AH1649" s="183"/>
      <c r="AI1649" s="183"/>
      <c r="AJ1649" s="183"/>
      <c r="AK1649" s="183"/>
      <c r="AL1649" s="183"/>
      <c r="AM1649" s="183"/>
      <c r="AN1649" s="183"/>
      <c r="AO1649" s="183"/>
    </row>
    <row r="1650" spans="1:49" x14ac:dyDescent="0.2">
      <c r="A1650" s="51">
        <v>39073</v>
      </c>
      <c r="B1650" s="151"/>
      <c r="C1650" s="151"/>
      <c r="D1650" s="151"/>
      <c r="E1650" s="151"/>
      <c r="F1650" s="151"/>
      <c r="G1650" s="151"/>
      <c r="H1650" s="151"/>
      <c r="I1650" s="151"/>
      <c r="J1650" s="151"/>
      <c r="K1650" s="151"/>
      <c r="L1650" s="151"/>
      <c r="M1650" s="151"/>
      <c r="N1650" s="151"/>
      <c r="O1650" s="151"/>
      <c r="P1650" s="151"/>
      <c r="Q1650" s="151"/>
      <c r="R1650" s="151"/>
      <c r="S1650" s="151"/>
      <c r="T1650" s="151"/>
      <c r="U1650" s="151"/>
      <c r="V1650" s="151"/>
      <c r="W1650" s="151"/>
      <c r="X1650" s="151"/>
      <c r="Y1650" s="151"/>
      <c r="Z1650" s="151"/>
      <c r="AA1650" s="151"/>
      <c r="AB1650" s="151"/>
      <c r="AC1650" s="151"/>
      <c r="AD1650" s="151"/>
      <c r="AE1650" s="151"/>
      <c r="AF1650" s="151"/>
      <c r="AG1650" s="151"/>
      <c r="AH1650" s="151"/>
      <c r="AI1650" s="151"/>
      <c r="AJ1650" s="151"/>
      <c r="AK1650" s="151"/>
      <c r="AL1650" s="151"/>
      <c r="AM1650" s="151"/>
      <c r="AN1650" s="151"/>
      <c r="AO1650" s="151"/>
    </row>
    <row r="1651" spans="1:49" x14ac:dyDescent="0.2">
      <c r="A1651" s="182">
        <v>39076</v>
      </c>
      <c r="B1651" s="151"/>
      <c r="C1651" s="151"/>
      <c r="D1651" s="151"/>
      <c r="E1651" s="151"/>
      <c r="F1651" s="151"/>
      <c r="G1651" s="151"/>
      <c r="H1651" s="151"/>
      <c r="I1651" s="151"/>
      <c r="J1651" s="151"/>
      <c r="K1651" s="151"/>
      <c r="L1651" s="151"/>
      <c r="M1651" s="151"/>
      <c r="N1651" s="151"/>
      <c r="O1651" s="151"/>
      <c r="P1651" s="151"/>
      <c r="Q1651" s="151"/>
      <c r="R1651" s="151"/>
      <c r="S1651" s="151"/>
      <c r="T1651" s="151"/>
      <c r="U1651" s="151"/>
      <c r="V1651" s="151"/>
      <c r="W1651" s="151"/>
      <c r="X1651" s="151"/>
      <c r="Y1651" s="151"/>
      <c r="Z1651" s="151"/>
      <c r="AA1651" s="151"/>
      <c r="AB1651" s="151"/>
      <c r="AC1651" s="151"/>
      <c r="AD1651" s="151"/>
      <c r="AE1651" s="151"/>
      <c r="AF1651" s="151"/>
      <c r="AG1651" s="151"/>
      <c r="AH1651" s="151"/>
      <c r="AI1651" s="151"/>
      <c r="AJ1651" s="151"/>
      <c r="AK1651" s="151"/>
      <c r="AL1651" s="151"/>
      <c r="AM1651" s="151"/>
      <c r="AN1651" s="151"/>
      <c r="AO1651" s="151"/>
    </row>
    <row r="1652" spans="1:49" x14ac:dyDescent="0.2">
      <c r="A1652" s="51">
        <v>39077</v>
      </c>
      <c r="B1652" s="151"/>
      <c r="C1652" s="151"/>
      <c r="D1652" s="151"/>
      <c r="E1652" s="151"/>
      <c r="F1652" s="151"/>
      <c r="G1652" s="151"/>
      <c r="H1652" s="151"/>
      <c r="I1652" s="151"/>
      <c r="J1652" s="151"/>
      <c r="K1652" s="151"/>
      <c r="L1652" s="151"/>
      <c r="M1652" s="151"/>
      <c r="N1652" s="151"/>
      <c r="O1652" s="151"/>
      <c r="P1652" s="151"/>
      <c r="Q1652" s="151"/>
      <c r="R1652" s="151"/>
      <c r="S1652" s="151"/>
      <c r="T1652" s="151"/>
      <c r="U1652" s="151"/>
      <c r="V1652" s="151"/>
      <c r="W1652" s="151"/>
      <c r="X1652" s="151"/>
      <c r="Y1652" s="151"/>
      <c r="Z1652" s="151"/>
      <c r="AA1652" s="151"/>
      <c r="AB1652" s="151"/>
      <c r="AC1652" s="151"/>
      <c r="AD1652" s="151"/>
      <c r="AE1652" s="151"/>
      <c r="AF1652" s="151"/>
      <c r="AG1652" s="151"/>
      <c r="AH1652" s="151"/>
      <c r="AI1652" s="151"/>
      <c r="AJ1652" s="151"/>
      <c r="AK1652" s="151"/>
      <c r="AL1652" s="151"/>
      <c r="AM1652" s="151"/>
      <c r="AN1652" s="151"/>
      <c r="AO1652" s="151"/>
    </row>
    <row r="1653" spans="1:49" x14ac:dyDescent="0.2">
      <c r="A1653" s="51">
        <v>39079</v>
      </c>
      <c r="B1653" s="154"/>
      <c r="C1653" s="154"/>
      <c r="D1653" s="154"/>
      <c r="E1653" s="154"/>
      <c r="F1653" s="154"/>
      <c r="G1653" s="154"/>
      <c r="H1653" s="154"/>
      <c r="I1653" s="154"/>
      <c r="J1653" s="154"/>
      <c r="K1653" s="154"/>
      <c r="L1653" s="154"/>
      <c r="M1653" s="154"/>
      <c r="N1653" s="154"/>
      <c r="O1653" s="154"/>
      <c r="P1653" s="154"/>
      <c r="Q1653" s="154"/>
      <c r="R1653" s="154"/>
      <c r="S1653" s="154"/>
      <c r="T1653" s="154"/>
      <c r="U1653" s="154"/>
      <c r="V1653" s="154"/>
      <c r="W1653" s="154"/>
      <c r="X1653" s="154"/>
      <c r="Y1653" s="154"/>
      <c r="Z1653" s="154"/>
      <c r="AA1653" s="154"/>
      <c r="AB1653" s="154"/>
      <c r="AC1653" s="154"/>
      <c r="AD1653" s="154"/>
      <c r="AE1653" s="154"/>
      <c r="AF1653" s="154"/>
      <c r="AG1653" s="154"/>
      <c r="AH1653" s="154"/>
      <c r="AI1653" s="154"/>
      <c r="AJ1653" s="154"/>
      <c r="AK1653" s="154"/>
      <c r="AL1653" s="154"/>
      <c r="AM1653" s="154"/>
      <c r="AN1653" s="154"/>
      <c r="AO1653" s="154"/>
    </row>
    <row r="1654" spans="1:49" x14ac:dyDescent="0.2">
      <c r="A1654" s="51">
        <v>39080</v>
      </c>
      <c r="B1654" s="151"/>
      <c r="C1654" s="151"/>
      <c r="D1654" s="151"/>
      <c r="E1654" s="151"/>
      <c r="F1654" s="151"/>
      <c r="G1654" s="151"/>
      <c r="H1654" s="151"/>
      <c r="I1654" s="151"/>
      <c r="J1654" s="151"/>
      <c r="K1654" s="151"/>
      <c r="L1654" s="151"/>
      <c r="M1654" s="151"/>
      <c r="N1654" s="151"/>
      <c r="O1654" s="151"/>
      <c r="P1654" s="151"/>
      <c r="Q1654" s="151"/>
      <c r="R1654" s="151"/>
      <c r="S1654" s="151"/>
      <c r="T1654" s="151"/>
      <c r="U1654" s="151"/>
      <c r="V1654" s="151"/>
      <c r="W1654" s="151"/>
      <c r="X1654" s="151"/>
      <c r="Y1654" s="151"/>
      <c r="Z1654" s="151"/>
      <c r="AA1654" s="151"/>
      <c r="AB1654" s="151"/>
      <c r="AC1654" s="151"/>
      <c r="AD1654" s="151"/>
      <c r="AE1654" s="151"/>
      <c r="AF1654" s="151"/>
      <c r="AG1654" s="151"/>
      <c r="AH1654" s="151"/>
      <c r="AI1654" s="151"/>
      <c r="AJ1654" s="151"/>
      <c r="AK1654" s="151"/>
      <c r="AL1654" s="151"/>
      <c r="AM1654" s="151"/>
      <c r="AN1654" s="151"/>
      <c r="AO1654" s="151"/>
    </row>
    <row r="1656" spans="1:49" ht="15.75" x14ac:dyDescent="0.25">
      <c r="A1656" s="184">
        <v>39091</v>
      </c>
      <c r="B1656" s="185">
        <v>4</v>
      </c>
      <c r="C1656" s="185">
        <v>118</v>
      </c>
      <c r="D1656" s="185">
        <v>2250</v>
      </c>
      <c r="E1656" s="185">
        <v>263900</v>
      </c>
      <c r="F1656" s="185">
        <v>6</v>
      </c>
      <c r="G1656" s="185">
        <v>144</v>
      </c>
      <c r="H1656" s="185"/>
      <c r="I1656" s="185">
        <v>302400</v>
      </c>
      <c r="J1656" s="185">
        <v>33</v>
      </c>
      <c r="K1656" s="185">
        <v>168</v>
      </c>
      <c r="L1656" s="185">
        <v>2300</v>
      </c>
      <c r="M1656" s="185">
        <v>377070</v>
      </c>
      <c r="N1656" s="185">
        <v>20</v>
      </c>
      <c r="O1656" s="185">
        <v>2002</v>
      </c>
      <c r="P1656" s="185">
        <v>2210</v>
      </c>
      <c r="Q1656" s="185">
        <v>449105</v>
      </c>
      <c r="R1656" s="185">
        <v>29</v>
      </c>
      <c r="S1656" s="185">
        <v>238</v>
      </c>
      <c r="T1656" s="185">
        <v>2217</v>
      </c>
      <c r="U1656" s="185">
        <v>524038</v>
      </c>
      <c r="V1656" s="185">
        <v>88</v>
      </c>
      <c r="W1656" s="185">
        <v>267</v>
      </c>
      <c r="X1656" s="185">
        <v>2242</v>
      </c>
      <c r="Y1656" s="185">
        <v>600162</v>
      </c>
      <c r="Z1656" s="185">
        <v>17</v>
      </c>
      <c r="AA1656" s="185">
        <v>299</v>
      </c>
      <c r="AB1656" s="185">
        <v>2220</v>
      </c>
      <c r="AC1656" s="185">
        <v>651429</v>
      </c>
      <c r="AD1656" s="185">
        <v>4</v>
      </c>
      <c r="AE1656" s="185">
        <v>338</v>
      </c>
      <c r="AF1656" s="185">
        <v>2187</v>
      </c>
      <c r="AG1656" s="185">
        <v>754165</v>
      </c>
      <c r="AH1656" s="185">
        <v>21</v>
      </c>
      <c r="AI1656" s="185">
        <v>367</v>
      </c>
      <c r="AJ1656" s="185">
        <v>2650</v>
      </c>
      <c r="AK1656" s="185">
        <v>832352</v>
      </c>
      <c r="AL1656" s="6"/>
      <c r="AM1656" s="6"/>
      <c r="AN1656" s="6"/>
      <c r="AO1656" s="6"/>
      <c r="AP1656">
        <v>67</v>
      </c>
      <c r="AQ1656">
        <v>397</v>
      </c>
      <c r="AR1656">
        <v>2197</v>
      </c>
      <c r="AS1656">
        <v>870605</v>
      </c>
      <c r="AT1656">
        <v>3</v>
      </c>
      <c r="AU1656">
        <v>417</v>
      </c>
      <c r="AV1656">
        <v>1950</v>
      </c>
      <c r="AW1656">
        <v>812500</v>
      </c>
    </row>
    <row r="1657" spans="1:49" ht="15.75" x14ac:dyDescent="0.25">
      <c r="A1657" s="184">
        <v>39093</v>
      </c>
      <c r="B1657" s="185"/>
      <c r="C1657" s="185"/>
      <c r="D1657" s="185"/>
      <c r="E1657" s="185"/>
      <c r="F1657" s="185"/>
      <c r="G1657" s="185"/>
      <c r="H1657" s="185"/>
      <c r="I1657" s="185"/>
      <c r="J1657" s="185"/>
      <c r="K1657" s="185"/>
      <c r="L1657" s="185"/>
      <c r="M1657" s="185"/>
      <c r="N1657" s="185"/>
      <c r="O1657" s="185"/>
      <c r="P1657" s="185"/>
      <c r="Q1657" s="185"/>
      <c r="R1657" s="185"/>
      <c r="S1657" s="185"/>
      <c r="T1657" s="185"/>
      <c r="U1657" s="185"/>
      <c r="V1657" s="185"/>
      <c r="W1657" s="185"/>
      <c r="X1657" s="185"/>
      <c r="Y1657" s="185"/>
      <c r="Z1657" s="185"/>
      <c r="AA1657" s="185"/>
      <c r="AB1657" s="185"/>
      <c r="AC1657" s="185"/>
      <c r="AD1657" s="185"/>
      <c r="AE1657" s="185"/>
      <c r="AF1657" s="185"/>
      <c r="AG1657" s="185"/>
      <c r="AH1657" s="185"/>
      <c r="AI1657" s="185"/>
      <c r="AJ1657" s="185"/>
      <c r="AK1657" s="185"/>
      <c r="AL1657" s="6"/>
      <c r="AM1657" s="6"/>
      <c r="AN1657" s="6"/>
      <c r="AO1657" s="6"/>
    </row>
    <row r="1658" spans="1:49" ht="15.75" x14ac:dyDescent="0.25">
      <c r="A1658" s="184">
        <v>39094</v>
      </c>
      <c r="B1658" s="185">
        <v>21</v>
      </c>
      <c r="C1658" s="185">
        <v>116</v>
      </c>
      <c r="D1658" s="185">
        <v>1767</v>
      </c>
      <c r="E1658" s="185">
        <v>243933</v>
      </c>
      <c r="F1658" s="185">
        <v>11</v>
      </c>
      <c r="G1658" s="185">
        <v>145</v>
      </c>
      <c r="H1658" s="185">
        <v>2200</v>
      </c>
      <c r="I1658" s="185">
        <v>318800</v>
      </c>
      <c r="J1658" s="185">
        <v>3</v>
      </c>
      <c r="K1658" s="185">
        <v>162</v>
      </c>
      <c r="L1658" s="185">
        <v>2050</v>
      </c>
      <c r="M1658" s="185">
        <v>352600</v>
      </c>
      <c r="N1658" s="185">
        <v>24</v>
      </c>
      <c r="O1658" s="185">
        <v>204</v>
      </c>
      <c r="P1658" s="185">
        <v>2133</v>
      </c>
      <c r="Q1658" s="185">
        <v>431408</v>
      </c>
      <c r="R1658" s="185">
        <v>9</v>
      </c>
      <c r="S1658" s="185">
        <v>244</v>
      </c>
      <c r="T1658" s="185">
        <v>2150</v>
      </c>
      <c r="U1658" s="185">
        <v>528978</v>
      </c>
      <c r="V1658" s="185">
        <v>1</v>
      </c>
      <c r="W1658" s="185">
        <v>260</v>
      </c>
      <c r="X1658" s="185">
        <v>2100</v>
      </c>
      <c r="Y1658" s="185">
        <v>546000</v>
      </c>
      <c r="Z1658" s="185"/>
      <c r="AA1658" s="185"/>
      <c r="AB1658" s="185"/>
      <c r="AC1658" s="185"/>
      <c r="AD1658" s="185">
        <v>4</v>
      </c>
      <c r="AE1658" s="185">
        <v>334</v>
      </c>
      <c r="AF1658" s="185">
        <v>2250</v>
      </c>
      <c r="AG1658" s="185">
        <v>750375</v>
      </c>
      <c r="AH1658" s="185">
        <v>4</v>
      </c>
      <c r="AI1658" s="185">
        <v>388</v>
      </c>
      <c r="AJ1658" s="185">
        <v>2240</v>
      </c>
      <c r="AK1658" s="185">
        <v>870240</v>
      </c>
      <c r="AL1658" s="6"/>
      <c r="AM1658" s="6"/>
      <c r="AN1658" s="6"/>
      <c r="AO1658" s="6"/>
      <c r="AP1658">
        <v>24</v>
      </c>
      <c r="AQ1658">
        <v>414</v>
      </c>
      <c r="AR1658">
        <v>2047</v>
      </c>
      <c r="AS1658">
        <v>905800</v>
      </c>
    </row>
    <row r="1659" spans="1:49" ht="15.75" x14ac:dyDescent="0.25">
      <c r="A1659" s="184">
        <v>39098</v>
      </c>
      <c r="B1659" s="185">
        <v>1</v>
      </c>
      <c r="C1659" s="185">
        <v>118</v>
      </c>
      <c r="D1659" s="185">
        <v>2200</v>
      </c>
      <c r="E1659" s="185">
        <v>259600</v>
      </c>
      <c r="F1659" s="185">
        <v>1</v>
      </c>
      <c r="G1659" s="185">
        <v>130</v>
      </c>
      <c r="H1659" s="185">
        <v>2000</v>
      </c>
      <c r="I1659" s="185">
        <v>260000</v>
      </c>
      <c r="J1659" s="185">
        <v>12</v>
      </c>
      <c r="K1659" s="185">
        <v>168</v>
      </c>
      <c r="L1659" s="185">
        <v>2250</v>
      </c>
      <c r="M1659" s="185">
        <v>378125</v>
      </c>
      <c r="N1659" s="185">
        <v>79</v>
      </c>
      <c r="O1659" s="185">
        <v>202</v>
      </c>
      <c r="P1659" s="185">
        <v>2208</v>
      </c>
      <c r="Q1659" s="185">
        <v>448156</v>
      </c>
      <c r="R1659" s="185">
        <v>29</v>
      </c>
      <c r="S1659" s="185">
        <v>234</v>
      </c>
      <c r="T1659" s="185">
        <v>2225</v>
      </c>
      <c r="U1659" s="185">
        <v>514834</v>
      </c>
      <c r="V1659" s="185">
        <v>3</v>
      </c>
      <c r="W1659" s="185">
        <v>278</v>
      </c>
      <c r="X1659" s="185">
        <v>2250</v>
      </c>
      <c r="Y1659" s="185">
        <v>625500</v>
      </c>
      <c r="Z1659" s="185">
        <v>39</v>
      </c>
      <c r="AA1659" s="185">
        <v>297</v>
      </c>
      <c r="AB1659" s="185">
        <v>2207</v>
      </c>
      <c r="AC1659" s="185">
        <v>660744</v>
      </c>
      <c r="AD1659" s="185">
        <v>49</v>
      </c>
      <c r="AE1659" s="185">
        <v>342</v>
      </c>
      <c r="AF1659" s="185">
        <v>2261</v>
      </c>
      <c r="AG1659" s="185">
        <v>750490</v>
      </c>
      <c r="AH1659" s="185">
        <v>4</v>
      </c>
      <c r="AI1659" s="185">
        <v>368</v>
      </c>
      <c r="AJ1659" s="185">
        <v>2280</v>
      </c>
      <c r="AK1659" s="185">
        <v>860700</v>
      </c>
      <c r="AL1659" s="6">
        <v>4</v>
      </c>
      <c r="AM1659" s="6">
        <v>425</v>
      </c>
      <c r="AN1659" s="6">
        <v>2500</v>
      </c>
      <c r="AO1659" s="6">
        <v>1062500</v>
      </c>
      <c r="AP1659" s="6">
        <v>68</v>
      </c>
      <c r="AQ1659" s="6">
        <v>429</v>
      </c>
      <c r="AR1659" s="6">
        <v>2211</v>
      </c>
      <c r="AS1659" s="6">
        <v>947513</v>
      </c>
      <c r="AT1659">
        <v>9</v>
      </c>
      <c r="AU1659">
        <v>505</v>
      </c>
      <c r="AV1659">
        <v>2125</v>
      </c>
      <c r="AW1659">
        <v>1081333</v>
      </c>
    </row>
    <row r="1660" spans="1:49" x14ac:dyDescent="0.2">
      <c r="A1660" s="184">
        <v>39100</v>
      </c>
      <c r="B1660" s="186">
        <v>10</v>
      </c>
      <c r="C1660" s="186">
        <v>125</v>
      </c>
      <c r="D1660" s="186">
        <v>2125</v>
      </c>
      <c r="E1660" s="186">
        <v>265625</v>
      </c>
      <c r="F1660" s="186">
        <v>48</v>
      </c>
      <c r="G1660" s="186">
        <v>140</v>
      </c>
      <c r="H1660" s="186">
        <v>2150</v>
      </c>
      <c r="I1660" s="186">
        <v>301000</v>
      </c>
      <c r="J1660" s="186">
        <v>30</v>
      </c>
      <c r="K1660" s="186">
        <v>173</v>
      </c>
      <c r="L1660" s="186">
        <v>2175</v>
      </c>
      <c r="M1660" s="186">
        <v>376275</v>
      </c>
      <c r="N1660" s="186">
        <v>33</v>
      </c>
      <c r="O1660" s="186">
        <v>197</v>
      </c>
      <c r="P1660" s="186">
        <v>2370</v>
      </c>
      <c r="Q1660" s="186">
        <v>266890</v>
      </c>
      <c r="R1660" s="186">
        <v>81</v>
      </c>
      <c r="S1660" s="186">
        <v>231</v>
      </c>
      <c r="T1660" s="186">
        <v>2500</v>
      </c>
      <c r="U1660" s="186">
        <v>577500</v>
      </c>
      <c r="V1660" s="186">
        <v>18</v>
      </c>
      <c r="W1660" s="186">
        <v>273</v>
      </c>
      <c r="X1660" s="186">
        <v>2210</v>
      </c>
      <c r="Y1660" s="186">
        <v>603330</v>
      </c>
      <c r="Z1660" s="186">
        <v>28</v>
      </c>
      <c r="AA1660" s="186">
        <v>308</v>
      </c>
      <c r="AB1660" s="186">
        <v>2210</v>
      </c>
      <c r="AC1660" s="186">
        <v>680680</v>
      </c>
      <c r="AD1660" s="186">
        <v>32</v>
      </c>
      <c r="AE1660" s="186">
        <v>330</v>
      </c>
      <c r="AF1660" s="186">
        <v>2230</v>
      </c>
      <c r="AG1660" s="186">
        <v>735900</v>
      </c>
      <c r="AH1660" s="186">
        <v>45</v>
      </c>
      <c r="AI1660" s="186">
        <v>374</v>
      </c>
      <c r="AJ1660" s="186">
        <v>2290</v>
      </c>
      <c r="AK1660" s="186">
        <v>856460</v>
      </c>
      <c r="AL1660" s="47"/>
      <c r="AM1660" s="47"/>
      <c r="AN1660" s="47"/>
      <c r="AO1660" s="47"/>
      <c r="AP1660">
        <v>91</v>
      </c>
      <c r="AQ1660">
        <v>384</v>
      </c>
      <c r="AR1660">
        <v>2120</v>
      </c>
      <c r="AS1660">
        <v>814080</v>
      </c>
      <c r="AT1660">
        <v>22</v>
      </c>
      <c r="AU1660">
        <v>395</v>
      </c>
      <c r="AV1660">
        <v>1975</v>
      </c>
      <c r="AW1660">
        <v>780125</v>
      </c>
    </row>
    <row r="1661" spans="1:49" ht="15.75" x14ac:dyDescent="0.25">
      <c r="A1661" s="184">
        <v>39101</v>
      </c>
      <c r="B1661" s="185"/>
      <c r="C1661" s="185"/>
      <c r="D1661" s="185"/>
      <c r="E1661" s="185"/>
      <c r="F1661" s="185">
        <v>2</v>
      </c>
      <c r="G1661" s="185">
        <v>141</v>
      </c>
      <c r="H1661" s="185">
        <v>2100</v>
      </c>
      <c r="I1661" s="185">
        <v>296100</v>
      </c>
      <c r="J1661" s="185">
        <v>6</v>
      </c>
      <c r="K1661" s="185">
        <v>171</v>
      </c>
      <c r="L1661" s="185">
        <v>2300</v>
      </c>
      <c r="M1661" s="185">
        <v>393300</v>
      </c>
      <c r="N1661" s="185">
        <v>53</v>
      </c>
      <c r="O1661" s="185">
        <v>197</v>
      </c>
      <c r="P1661" s="185">
        <v>2206</v>
      </c>
      <c r="Q1661" s="185">
        <v>438538</v>
      </c>
      <c r="R1661" s="185">
        <v>2</v>
      </c>
      <c r="S1661" s="185">
        <v>245</v>
      </c>
      <c r="T1661" s="185">
        <v>2200</v>
      </c>
      <c r="U1661" s="185">
        <v>539000</v>
      </c>
      <c r="V1661" s="185">
        <v>8</v>
      </c>
      <c r="W1661" s="185">
        <v>273</v>
      </c>
      <c r="X1661" s="185">
        <v>2200</v>
      </c>
      <c r="Y1661" s="185">
        <v>598262</v>
      </c>
      <c r="Z1661" s="185">
        <v>4</v>
      </c>
      <c r="AA1661" s="185">
        <v>287</v>
      </c>
      <c r="AB1661" s="185">
        <v>2300</v>
      </c>
      <c r="AC1661" s="185">
        <v>660100</v>
      </c>
      <c r="AD1661" s="185">
        <v>2</v>
      </c>
      <c r="AE1661" s="185">
        <v>356</v>
      </c>
      <c r="AF1661" s="185">
        <v>2250</v>
      </c>
      <c r="AG1661" s="185">
        <v>801000</v>
      </c>
      <c r="AH1661" s="185">
        <v>17</v>
      </c>
      <c r="AI1661" s="185">
        <v>379</v>
      </c>
      <c r="AJ1661" s="185">
        <v>2223</v>
      </c>
      <c r="AK1661" s="185">
        <v>851428</v>
      </c>
      <c r="AL1661" s="6">
        <v>20</v>
      </c>
      <c r="AM1661" s="6">
        <v>408</v>
      </c>
      <c r="AN1661" s="6">
        <v>2290</v>
      </c>
      <c r="AO1661" s="6">
        <v>926378</v>
      </c>
      <c r="AP1661" s="6">
        <v>70</v>
      </c>
      <c r="AQ1661" s="6">
        <v>425</v>
      </c>
      <c r="AR1661" s="6">
        <v>2167</v>
      </c>
      <c r="AS1661" s="6">
        <v>925245</v>
      </c>
      <c r="AT1661" s="6">
        <v>26</v>
      </c>
      <c r="AU1661" s="6">
        <v>429</v>
      </c>
      <c r="AV1661" s="6">
        <v>2025</v>
      </c>
      <c r="AW1661" s="6">
        <v>867562</v>
      </c>
    </row>
    <row r="1662" spans="1:49" x14ac:dyDescent="0.2">
      <c r="A1662" s="184">
        <v>39104</v>
      </c>
      <c r="B1662" s="186"/>
      <c r="C1662" s="186"/>
      <c r="D1662" s="186"/>
      <c r="E1662" s="186"/>
      <c r="F1662" s="186"/>
      <c r="G1662" s="186"/>
      <c r="H1662" s="186"/>
      <c r="I1662" s="186"/>
      <c r="J1662" s="186">
        <v>18</v>
      </c>
      <c r="K1662" s="186">
        <v>169</v>
      </c>
      <c r="L1662" s="186">
        <v>2050</v>
      </c>
      <c r="M1662" s="186">
        <v>346450</v>
      </c>
      <c r="N1662" s="186">
        <v>20</v>
      </c>
      <c r="O1662" s="186">
        <v>214</v>
      </c>
      <c r="P1662" s="186">
        <v>2100</v>
      </c>
      <c r="Q1662" s="186">
        <v>449400</v>
      </c>
      <c r="R1662" s="186"/>
      <c r="S1662" s="186"/>
      <c r="T1662" s="186"/>
      <c r="U1662" s="186"/>
      <c r="V1662" s="186">
        <v>64</v>
      </c>
      <c r="W1662" s="186">
        <v>266</v>
      </c>
      <c r="X1662" s="186">
        <v>2120</v>
      </c>
      <c r="Y1662" s="186">
        <v>563920</v>
      </c>
      <c r="Z1662" s="186"/>
      <c r="AA1662" s="186"/>
      <c r="AB1662" s="186"/>
      <c r="AC1662" s="186"/>
      <c r="AD1662" s="186"/>
      <c r="AE1662" s="186"/>
      <c r="AF1662" s="186"/>
      <c r="AG1662" s="186"/>
      <c r="AH1662" s="186"/>
      <c r="AI1662" s="186"/>
      <c r="AJ1662" s="186"/>
      <c r="AK1662" s="186"/>
      <c r="AL1662" s="47"/>
      <c r="AM1662" s="47"/>
      <c r="AN1662" s="47"/>
      <c r="AO1662" s="47"/>
    </row>
    <row r="1663" spans="1:49" ht="15.75" x14ac:dyDescent="0.25">
      <c r="A1663" s="184">
        <v>39105</v>
      </c>
      <c r="B1663" s="185">
        <v>4</v>
      </c>
      <c r="C1663" s="185">
        <v>102</v>
      </c>
      <c r="D1663" s="185">
        <v>2300</v>
      </c>
      <c r="E1663" s="185">
        <v>234650</v>
      </c>
      <c r="F1663" s="185">
        <v>12</v>
      </c>
      <c r="G1663" s="185">
        <v>136</v>
      </c>
      <c r="H1663" s="185">
        <v>2225</v>
      </c>
      <c r="I1663" s="185">
        <v>303750</v>
      </c>
      <c r="J1663" s="185">
        <v>10</v>
      </c>
      <c r="K1663" s="185">
        <v>165</v>
      </c>
      <c r="L1663" s="185">
        <v>2175</v>
      </c>
      <c r="M1663" s="185">
        <v>358560</v>
      </c>
      <c r="N1663" s="185">
        <v>27</v>
      </c>
      <c r="O1663" s="185">
        <v>206</v>
      </c>
      <c r="P1663" s="185">
        <v>2200</v>
      </c>
      <c r="Q1663" s="185">
        <v>458644</v>
      </c>
      <c r="R1663" s="185">
        <v>25</v>
      </c>
      <c r="S1663" s="185">
        <v>227</v>
      </c>
      <c r="T1663" s="185">
        <v>2233</v>
      </c>
      <c r="U1663" s="185">
        <v>514912</v>
      </c>
      <c r="V1663" s="185">
        <v>61</v>
      </c>
      <c r="W1663" s="185">
        <v>265</v>
      </c>
      <c r="X1663" s="185">
        <v>2214</v>
      </c>
      <c r="Y1663" s="185">
        <v>592602</v>
      </c>
      <c r="Z1663" s="185">
        <v>1</v>
      </c>
      <c r="AA1663" s="185">
        <v>282</v>
      </c>
      <c r="AB1663" s="185">
        <v>2150</v>
      </c>
      <c r="AC1663" s="185">
        <v>606300</v>
      </c>
      <c r="AD1663" s="185">
        <v>13</v>
      </c>
      <c r="AE1663" s="185">
        <v>334</v>
      </c>
      <c r="AF1663" s="185">
        <v>2190</v>
      </c>
      <c r="AG1663" s="185">
        <v>734606</v>
      </c>
      <c r="AH1663" s="185">
        <v>21</v>
      </c>
      <c r="AI1663" s="185">
        <v>381</v>
      </c>
      <c r="AJ1663" s="185">
        <v>2310</v>
      </c>
      <c r="AK1663" s="185">
        <v>878419</v>
      </c>
      <c r="AL1663" s="6">
        <v>1</v>
      </c>
      <c r="AM1663" s="6">
        <v>420</v>
      </c>
      <c r="AN1663" s="6">
        <v>2300</v>
      </c>
      <c r="AO1663" s="6">
        <v>966000</v>
      </c>
      <c r="AP1663" s="6">
        <v>136</v>
      </c>
      <c r="AQ1663" s="6">
        <v>423</v>
      </c>
      <c r="AR1663" s="6">
        <v>2183</v>
      </c>
      <c r="AS1663" s="6">
        <v>928726</v>
      </c>
      <c r="AT1663" s="6">
        <v>16</v>
      </c>
      <c r="AU1663" s="6">
        <v>422</v>
      </c>
      <c r="AV1663" s="6">
        <v>2017</v>
      </c>
      <c r="AW1663" s="6">
        <v>847281</v>
      </c>
    </row>
    <row r="1664" spans="1:49" x14ac:dyDescent="0.2">
      <c r="A1664" s="184">
        <v>39107</v>
      </c>
      <c r="B1664" s="186"/>
      <c r="C1664" s="186"/>
      <c r="D1664" s="186"/>
      <c r="E1664" s="186"/>
      <c r="F1664" s="186">
        <v>28</v>
      </c>
      <c r="G1664" s="186">
        <v>135</v>
      </c>
      <c r="H1664" s="186">
        <v>2200</v>
      </c>
      <c r="I1664" s="186">
        <v>297000</v>
      </c>
      <c r="J1664" s="186">
        <v>43</v>
      </c>
      <c r="K1664" s="186">
        <v>167</v>
      </c>
      <c r="L1664" s="186">
        <v>2225</v>
      </c>
      <c r="M1664" s="186">
        <v>371575</v>
      </c>
      <c r="N1664" s="186">
        <v>108</v>
      </c>
      <c r="O1664" s="186">
        <v>195</v>
      </c>
      <c r="P1664" s="186">
        <v>2525</v>
      </c>
      <c r="Q1664" s="186">
        <v>492375</v>
      </c>
      <c r="R1664" s="186">
        <v>46</v>
      </c>
      <c r="S1664" s="186">
        <v>235</v>
      </c>
      <c r="T1664" s="186">
        <v>2350</v>
      </c>
      <c r="U1664" s="186">
        <v>552250</v>
      </c>
      <c r="V1664" s="186">
        <v>63</v>
      </c>
      <c r="W1664" s="186">
        <v>258</v>
      </c>
      <c r="X1664" s="186">
        <v>2230</v>
      </c>
      <c r="Y1664" s="186">
        <v>575340</v>
      </c>
      <c r="Z1664" s="186">
        <v>36</v>
      </c>
      <c r="AA1664" s="186">
        <v>283</v>
      </c>
      <c r="AB1664" s="186">
        <v>2180</v>
      </c>
      <c r="AC1664" s="186">
        <v>616940</v>
      </c>
      <c r="AD1664" s="186">
        <v>37</v>
      </c>
      <c r="AE1664" s="186">
        <v>336</v>
      </c>
      <c r="AF1664" s="186">
        <v>2200</v>
      </c>
      <c r="AG1664" s="186">
        <v>739200</v>
      </c>
      <c r="AH1664" s="186">
        <v>9</v>
      </c>
      <c r="AI1664" s="186">
        <v>426</v>
      </c>
      <c r="AJ1664" s="186">
        <v>2460</v>
      </c>
      <c r="AK1664" s="186">
        <v>1047960</v>
      </c>
      <c r="AL1664" s="47"/>
      <c r="AM1664" s="47"/>
      <c r="AN1664" s="47"/>
      <c r="AO1664" s="47"/>
      <c r="AP1664">
        <v>252</v>
      </c>
      <c r="AQ1664">
        <v>391</v>
      </c>
      <c r="AR1664">
        <v>2170</v>
      </c>
      <c r="AS1664">
        <v>848470</v>
      </c>
      <c r="AT1664">
        <v>18</v>
      </c>
      <c r="AU1664">
        <v>495</v>
      </c>
      <c r="AV1664">
        <v>2060</v>
      </c>
      <c r="AW1664">
        <v>1019700</v>
      </c>
    </row>
    <row r="1665" spans="1:49" ht="15.75" x14ac:dyDescent="0.25">
      <c r="A1665" s="184">
        <v>39108</v>
      </c>
      <c r="B1665" s="185">
        <v>12</v>
      </c>
      <c r="C1665" s="185">
        <v>96</v>
      </c>
      <c r="D1665" s="185">
        <v>2350</v>
      </c>
      <c r="E1665" s="185">
        <v>249917</v>
      </c>
      <c r="F1665" s="185"/>
      <c r="G1665" s="185"/>
      <c r="H1665" s="185"/>
      <c r="I1665" s="185"/>
      <c r="J1665" s="185">
        <v>5</v>
      </c>
      <c r="K1665" s="185">
        <v>153</v>
      </c>
      <c r="L1665" s="185">
        <v>2250</v>
      </c>
      <c r="M1665" s="185">
        <v>344700</v>
      </c>
      <c r="N1665" s="185">
        <v>40</v>
      </c>
      <c r="O1665" s="185">
        <v>209</v>
      </c>
      <c r="P1665" s="185">
        <v>2500</v>
      </c>
      <c r="Q1665" s="185">
        <v>525495</v>
      </c>
      <c r="R1665" s="185">
        <v>45</v>
      </c>
      <c r="S1665" s="185">
        <v>229</v>
      </c>
      <c r="T1665" s="185">
        <v>2580</v>
      </c>
      <c r="U1665" s="185">
        <v>576682</v>
      </c>
      <c r="V1665" s="185">
        <v>37</v>
      </c>
      <c r="W1665" s="185">
        <v>269</v>
      </c>
      <c r="X1665" s="185">
        <v>2290</v>
      </c>
      <c r="Y1665" s="185">
        <v>639678</v>
      </c>
      <c r="Z1665" s="185">
        <v>121</v>
      </c>
      <c r="AA1665" s="185">
        <v>280</v>
      </c>
      <c r="AB1665" s="185">
        <v>2417</v>
      </c>
      <c r="AC1665" s="185">
        <v>676854</v>
      </c>
      <c r="AD1665" s="185">
        <v>20</v>
      </c>
      <c r="AE1665" s="185">
        <v>338</v>
      </c>
      <c r="AF1665" s="185">
        <v>2330</v>
      </c>
      <c r="AG1665" s="185">
        <v>775640</v>
      </c>
      <c r="AH1665" s="185"/>
      <c r="AI1665" s="185"/>
      <c r="AJ1665" s="185"/>
      <c r="AK1665" s="185"/>
      <c r="AL1665" s="6"/>
      <c r="AM1665" s="6"/>
      <c r="AN1665" s="6"/>
      <c r="AO1665" s="6"/>
      <c r="AP1665">
        <v>77</v>
      </c>
      <c r="AQ1665">
        <v>422</v>
      </c>
      <c r="AR1665">
        <v>2179</v>
      </c>
      <c r="AS1665">
        <v>941133</v>
      </c>
      <c r="AT1665">
        <v>14</v>
      </c>
      <c r="AU1665">
        <v>486</v>
      </c>
      <c r="AV1665">
        <v>2058</v>
      </c>
      <c r="AW1665">
        <v>963819</v>
      </c>
    </row>
    <row r="1666" spans="1:49" x14ac:dyDescent="0.2">
      <c r="A1666" s="184">
        <v>39111</v>
      </c>
      <c r="B1666" s="186"/>
      <c r="C1666" s="186"/>
      <c r="D1666" s="186"/>
      <c r="E1666" s="186"/>
      <c r="F1666" s="186"/>
      <c r="G1666" s="186"/>
      <c r="H1666" s="186"/>
      <c r="I1666" s="186"/>
      <c r="J1666" s="186">
        <v>16</v>
      </c>
      <c r="K1666" s="186">
        <v>155</v>
      </c>
      <c r="L1666" s="186">
        <v>2150</v>
      </c>
      <c r="M1666" s="186">
        <v>333250</v>
      </c>
      <c r="N1666" s="186">
        <v>18</v>
      </c>
      <c r="O1666" s="186">
        <v>194</v>
      </c>
      <c r="P1666" s="186">
        <v>2225</v>
      </c>
      <c r="Q1666" s="186">
        <v>431650</v>
      </c>
      <c r="R1666" s="186">
        <v>4</v>
      </c>
      <c r="S1666" s="186">
        <v>246</v>
      </c>
      <c r="T1666" s="186">
        <v>2180</v>
      </c>
      <c r="U1666" s="186">
        <v>536280</v>
      </c>
      <c r="V1666" s="186">
        <v>12</v>
      </c>
      <c r="W1666" s="186">
        <v>273</v>
      </c>
      <c r="X1666" s="186">
        <v>2140</v>
      </c>
      <c r="Y1666" s="186">
        <v>584220</v>
      </c>
      <c r="Z1666" s="186">
        <v>1</v>
      </c>
      <c r="AA1666" s="186">
        <v>306</v>
      </c>
      <c r="AB1666" s="186">
        <v>2060</v>
      </c>
      <c r="AC1666" s="186">
        <v>630360</v>
      </c>
      <c r="AD1666" s="186">
        <v>1</v>
      </c>
      <c r="AE1666" s="186">
        <v>326</v>
      </c>
      <c r="AF1666" s="186">
        <v>2100</v>
      </c>
      <c r="AG1666" s="186">
        <v>684600</v>
      </c>
      <c r="AH1666" s="186"/>
      <c r="AI1666" s="186"/>
      <c r="AJ1666" s="186"/>
      <c r="AK1666" s="186"/>
      <c r="AL1666" s="47"/>
      <c r="AM1666" s="47"/>
      <c r="AN1666" s="47"/>
      <c r="AO1666" s="47"/>
      <c r="AP1666">
        <v>15</v>
      </c>
      <c r="AQ1666">
        <v>351</v>
      </c>
      <c r="AR1666">
        <v>2095</v>
      </c>
      <c r="AS1666">
        <v>735345</v>
      </c>
    </row>
    <row r="1667" spans="1:49" ht="15.75" x14ac:dyDescent="0.25">
      <c r="A1667" s="184">
        <v>39112</v>
      </c>
      <c r="B1667" s="185">
        <v>18</v>
      </c>
      <c r="C1667" s="185">
        <v>118</v>
      </c>
      <c r="D1667" s="185">
        <v>2233</v>
      </c>
      <c r="E1667" s="185">
        <v>259711</v>
      </c>
      <c r="F1667" s="185">
        <v>1</v>
      </c>
      <c r="G1667" s="185">
        <v>136</v>
      </c>
      <c r="H1667" s="185">
        <v>2300</v>
      </c>
      <c r="I1667" s="185">
        <v>312800</v>
      </c>
      <c r="J1667" s="185">
        <v>7</v>
      </c>
      <c r="K1667" s="185">
        <v>175</v>
      </c>
      <c r="L1667" s="185">
        <v>2133</v>
      </c>
      <c r="M1667" s="185">
        <v>374643</v>
      </c>
      <c r="N1667" s="185">
        <v>90</v>
      </c>
      <c r="O1667" s="185">
        <v>195</v>
      </c>
      <c r="P1667" s="185">
        <v>2214</v>
      </c>
      <c r="Q1667" s="185">
        <v>444580</v>
      </c>
      <c r="R1667" s="185">
        <v>94</v>
      </c>
      <c r="S1667" s="185">
        <v>234</v>
      </c>
      <c r="T1667" s="185">
        <v>2200</v>
      </c>
      <c r="U1667" s="185">
        <v>518032</v>
      </c>
      <c r="V1667" s="185">
        <v>90</v>
      </c>
      <c r="W1667" s="185">
        <v>257</v>
      </c>
      <c r="X1667" s="185">
        <v>2200</v>
      </c>
      <c r="Y1667" s="185">
        <v>568646</v>
      </c>
      <c r="Z1667" s="185">
        <v>17</v>
      </c>
      <c r="AA1667" s="185">
        <v>298</v>
      </c>
      <c r="AB1667" s="185">
        <v>2225</v>
      </c>
      <c r="AC1667" s="185">
        <v>673800</v>
      </c>
      <c r="AD1667" s="185">
        <v>15</v>
      </c>
      <c r="AE1667" s="185">
        <v>322</v>
      </c>
      <c r="AF1667" s="185">
        <v>2250</v>
      </c>
      <c r="AG1667" s="185">
        <v>723600</v>
      </c>
      <c r="AH1667" s="185">
        <v>6</v>
      </c>
      <c r="AI1667" s="185">
        <v>389</v>
      </c>
      <c r="AJ1667" s="185">
        <v>2240</v>
      </c>
      <c r="AK1667" s="185">
        <v>872080</v>
      </c>
      <c r="AL1667" s="6"/>
      <c r="AM1667" s="6"/>
      <c r="AN1667" s="6"/>
      <c r="AO1667" s="6"/>
      <c r="AP1667">
        <v>77</v>
      </c>
      <c r="AQ1667">
        <v>389</v>
      </c>
      <c r="AR1667">
        <v>2143</v>
      </c>
      <c r="AS1667">
        <v>850655</v>
      </c>
      <c r="AT1667">
        <v>27</v>
      </c>
      <c r="AU1667">
        <v>463</v>
      </c>
      <c r="AV1667">
        <v>1898</v>
      </c>
      <c r="AW1667">
        <v>888783</v>
      </c>
    </row>
    <row r="1668" spans="1:49" ht="15.75" x14ac:dyDescent="0.25">
      <c r="A1668" s="184"/>
      <c r="B1668" s="185"/>
      <c r="C1668" s="185"/>
      <c r="D1668" s="185"/>
      <c r="E1668" s="185"/>
      <c r="F1668" s="185"/>
      <c r="G1668" s="185"/>
      <c r="H1668" s="185"/>
      <c r="I1668" s="185"/>
      <c r="J1668" s="185"/>
      <c r="K1668" s="185"/>
      <c r="L1668" s="185"/>
      <c r="M1668" s="185"/>
      <c r="N1668" s="185"/>
      <c r="O1668" s="185"/>
      <c r="P1668" s="185"/>
      <c r="Q1668" s="185"/>
      <c r="R1668" s="185"/>
      <c r="S1668" s="185"/>
      <c r="T1668" s="185"/>
      <c r="U1668" s="185"/>
      <c r="V1668" s="185"/>
      <c r="W1668" s="185"/>
      <c r="X1668" s="185"/>
      <c r="Y1668" s="185"/>
      <c r="Z1668" s="185"/>
      <c r="AA1668" s="185"/>
      <c r="AB1668" s="185"/>
      <c r="AC1668" s="185"/>
      <c r="AD1668" s="185"/>
      <c r="AE1668" s="185"/>
      <c r="AF1668" s="185"/>
      <c r="AG1668" s="185"/>
      <c r="AH1668" s="185"/>
      <c r="AI1668" s="185"/>
      <c r="AJ1668" s="185"/>
      <c r="AK1668" s="185"/>
      <c r="AL1668" s="185"/>
      <c r="AM1668" s="185"/>
      <c r="AN1668" s="185"/>
      <c r="AO1668" s="185"/>
    </row>
    <row r="1669" spans="1:49" ht="15.75" x14ac:dyDescent="0.25">
      <c r="A1669" s="184">
        <v>39114</v>
      </c>
      <c r="B1669" s="6">
        <v>7</v>
      </c>
      <c r="C1669" s="6">
        <v>117</v>
      </c>
      <c r="D1669" s="6">
        <v>2425</v>
      </c>
      <c r="E1669" s="6">
        <v>283725</v>
      </c>
      <c r="F1669" s="6">
        <v>2</v>
      </c>
      <c r="G1669" s="6">
        <v>144</v>
      </c>
      <c r="H1669" s="6">
        <v>2300</v>
      </c>
      <c r="I1669" s="6">
        <v>331200</v>
      </c>
      <c r="J1669" s="6">
        <v>113</v>
      </c>
      <c r="K1669" s="6">
        <v>156</v>
      </c>
      <c r="L1669" s="6">
        <v>2170</v>
      </c>
      <c r="M1669" s="6">
        <v>338520</v>
      </c>
      <c r="N1669" s="6">
        <v>26</v>
      </c>
      <c r="O1669" s="6">
        <v>190</v>
      </c>
      <c r="P1669" s="6">
        <v>2200</v>
      </c>
      <c r="Q1669" s="6">
        <v>418000</v>
      </c>
      <c r="R1669" s="6"/>
      <c r="S1669" s="6"/>
      <c r="T1669" s="6"/>
      <c r="U1669" s="6"/>
      <c r="V1669" s="6">
        <v>27</v>
      </c>
      <c r="W1669" s="6">
        <v>264</v>
      </c>
      <c r="X1669" s="6">
        <v>2285</v>
      </c>
      <c r="Y1669" s="6">
        <v>603240</v>
      </c>
      <c r="Z1669" s="6">
        <v>77</v>
      </c>
      <c r="AA1669" s="6">
        <v>295</v>
      </c>
      <c r="AB1669" s="6">
        <v>2250</v>
      </c>
      <c r="AC1669" s="6">
        <v>663750</v>
      </c>
      <c r="AD1669" s="6">
        <v>16</v>
      </c>
      <c r="AE1669" s="6">
        <v>322</v>
      </c>
      <c r="AF1669" s="6">
        <v>2170</v>
      </c>
      <c r="AG1669" s="6">
        <v>698740</v>
      </c>
      <c r="AH1669" s="6"/>
      <c r="AI1669" s="6"/>
      <c r="AJ1669" s="6"/>
      <c r="AK1669" s="6"/>
      <c r="AL1669" s="6"/>
      <c r="AM1669" s="6"/>
      <c r="AN1669" s="6"/>
      <c r="AO1669" s="6"/>
      <c r="AP1669">
        <v>160</v>
      </c>
      <c r="AQ1669">
        <v>378</v>
      </c>
      <c r="AR1669">
        <v>2000</v>
      </c>
      <c r="AS1669">
        <v>756000</v>
      </c>
      <c r="AT1669">
        <v>23</v>
      </c>
      <c r="AU1669">
        <v>428</v>
      </c>
      <c r="AV1669">
        <v>1775</v>
      </c>
      <c r="AW1669">
        <v>759700</v>
      </c>
    </row>
    <row r="1670" spans="1:49" ht="15.75" x14ac:dyDescent="0.25">
      <c r="A1670" s="184">
        <v>39115</v>
      </c>
      <c r="B1670" s="185"/>
      <c r="C1670" s="185"/>
      <c r="D1670" s="185"/>
      <c r="E1670" s="185"/>
      <c r="F1670" s="185">
        <v>7</v>
      </c>
      <c r="G1670" s="185">
        <v>130</v>
      </c>
      <c r="H1670" s="185">
        <v>2200</v>
      </c>
      <c r="I1670" s="185">
        <v>286000</v>
      </c>
      <c r="J1670" s="185">
        <v>46</v>
      </c>
      <c r="K1670" s="185">
        <v>168</v>
      </c>
      <c r="L1670" s="185">
        <v>2250</v>
      </c>
      <c r="M1670" s="185">
        <v>377870</v>
      </c>
      <c r="N1670" s="185">
        <v>46</v>
      </c>
      <c r="O1670" s="185">
        <v>201</v>
      </c>
      <c r="P1670" s="185">
        <v>2130</v>
      </c>
      <c r="Q1670" s="185">
        <v>428615</v>
      </c>
      <c r="R1670" s="185"/>
      <c r="S1670" s="185"/>
      <c r="T1670" s="185"/>
      <c r="U1670" s="185"/>
      <c r="V1670" s="185">
        <v>10</v>
      </c>
      <c r="W1670" s="185">
        <v>258</v>
      </c>
      <c r="X1670" s="185">
        <v>2175</v>
      </c>
      <c r="Y1670" s="185">
        <v>561210</v>
      </c>
      <c r="Z1670" s="185">
        <v>12</v>
      </c>
      <c r="AA1670" s="185">
        <v>292</v>
      </c>
      <c r="AB1670" s="185">
        <v>2190</v>
      </c>
      <c r="AC1670" s="185">
        <v>642718</v>
      </c>
      <c r="AD1670" s="185">
        <v>7</v>
      </c>
      <c r="AE1670" s="185">
        <v>371</v>
      </c>
      <c r="AF1670" s="185">
        <v>2200</v>
      </c>
      <c r="AG1670" s="185">
        <v>815257</v>
      </c>
      <c r="AH1670" s="185"/>
      <c r="AI1670" s="185"/>
      <c r="AJ1670" s="185"/>
      <c r="AK1670" s="185"/>
      <c r="AL1670" s="6"/>
      <c r="AM1670" s="6"/>
      <c r="AN1670" s="6"/>
      <c r="AO1670" s="6"/>
      <c r="AP1670">
        <v>32</v>
      </c>
      <c r="AQ1670">
        <v>392</v>
      </c>
      <c r="AR1670">
        <v>2119</v>
      </c>
      <c r="AS1670">
        <v>815929</v>
      </c>
      <c r="AT1670">
        <v>8</v>
      </c>
      <c r="AU1670">
        <v>524</v>
      </c>
      <c r="AV1670">
        <v>1933</v>
      </c>
      <c r="AW1670">
        <v>1019238</v>
      </c>
    </row>
    <row r="1671" spans="1:49" ht="15.75" x14ac:dyDescent="0.25">
      <c r="A1671" s="184">
        <v>39119</v>
      </c>
      <c r="B1671" s="185">
        <v>47</v>
      </c>
      <c r="C1671" s="185">
        <v>114</v>
      </c>
      <c r="D1671" s="185">
        <v>2390</v>
      </c>
      <c r="E1671" s="185">
        <v>287683</v>
      </c>
      <c r="F1671" s="185">
        <v>61</v>
      </c>
      <c r="G1671" s="185">
        <v>141</v>
      </c>
      <c r="H1671" s="185">
        <v>2220</v>
      </c>
      <c r="I1671" s="185">
        <v>313874</v>
      </c>
      <c r="J1671" s="185">
        <v>80</v>
      </c>
      <c r="K1671" s="185">
        <v>161</v>
      </c>
      <c r="L1671" s="185">
        <v>2225</v>
      </c>
      <c r="M1671" s="185">
        <v>358568</v>
      </c>
      <c r="N1671" s="185">
        <v>117</v>
      </c>
      <c r="O1671" s="185">
        <v>199</v>
      </c>
      <c r="P1671" s="185">
        <v>2224</v>
      </c>
      <c r="Q1671" s="185">
        <v>446458</v>
      </c>
      <c r="R1671" s="185">
        <v>88</v>
      </c>
      <c r="S1671" s="185">
        <v>229</v>
      </c>
      <c r="T1671" s="185">
        <v>2560</v>
      </c>
      <c r="U1671" s="185">
        <v>586184</v>
      </c>
      <c r="V1671" s="185">
        <v>104</v>
      </c>
      <c r="W1671" s="185">
        <v>268</v>
      </c>
      <c r="X1671" s="185">
        <v>3008</v>
      </c>
      <c r="Y1671" s="185">
        <v>845703</v>
      </c>
      <c r="Z1671" s="185">
        <v>63</v>
      </c>
      <c r="AA1671" s="185">
        <v>296</v>
      </c>
      <c r="AB1671" s="185">
        <v>2414</v>
      </c>
      <c r="AC1671" s="185">
        <v>815306</v>
      </c>
      <c r="AD1671" s="185">
        <v>15</v>
      </c>
      <c r="AE1671" s="185">
        <v>336</v>
      </c>
      <c r="AF1671" s="185">
        <v>2233</v>
      </c>
      <c r="AG1671" s="185">
        <v>753367</v>
      </c>
      <c r="AH1671" s="185">
        <v>72</v>
      </c>
      <c r="AI1671" s="185">
        <v>374</v>
      </c>
      <c r="AJ1671" s="185">
        <v>2330</v>
      </c>
      <c r="AK1671" s="185">
        <v>872390</v>
      </c>
      <c r="AL1671" s="6">
        <v>8</v>
      </c>
      <c r="AM1671" s="6">
        <v>418</v>
      </c>
      <c r="AN1671" s="6">
        <v>2220</v>
      </c>
      <c r="AO1671" s="6">
        <v>924290</v>
      </c>
      <c r="AP1671" s="6">
        <v>25</v>
      </c>
      <c r="AQ1671" s="6">
        <v>392</v>
      </c>
      <c r="AR1671" s="6">
        <v>2069</v>
      </c>
      <c r="AS1671" s="6">
        <v>803826</v>
      </c>
      <c r="AT1671" s="6">
        <v>135</v>
      </c>
      <c r="AU1671" s="6">
        <v>551</v>
      </c>
      <c r="AV1671" s="6">
        <v>2379</v>
      </c>
      <c r="AW1671" s="6">
        <v>1323040</v>
      </c>
    </row>
    <row r="1672" spans="1:49" ht="15.75" x14ac:dyDescent="0.25">
      <c r="A1672" s="184">
        <v>39122</v>
      </c>
      <c r="B1672" s="185"/>
      <c r="C1672" s="185"/>
      <c r="D1672" s="185"/>
      <c r="E1672" s="185"/>
      <c r="F1672" s="185">
        <v>3</v>
      </c>
      <c r="G1672" s="185">
        <v>146</v>
      </c>
      <c r="H1672" s="185">
        <v>2250</v>
      </c>
      <c r="I1672" s="185">
        <v>328500</v>
      </c>
      <c r="J1672" s="185">
        <v>6</v>
      </c>
      <c r="K1672" s="185">
        <v>163</v>
      </c>
      <c r="L1672" s="185">
        <v>2150</v>
      </c>
      <c r="M1672" s="185">
        <v>351167</v>
      </c>
      <c r="N1672" s="185">
        <v>26</v>
      </c>
      <c r="O1672" s="185">
        <v>208</v>
      </c>
      <c r="P1672" s="185">
        <v>2350</v>
      </c>
      <c r="Q1672" s="185">
        <v>481319</v>
      </c>
      <c r="R1672" s="185">
        <v>45</v>
      </c>
      <c r="S1672" s="185">
        <v>239</v>
      </c>
      <c r="T1672" s="185">
        <v>2340</v>
      </c>
      <c r="U1672" s="185">
        <v>567807</v>
      </c>
      <c r="V1672" s="185">
        <v>29</v>
      </c>
      <c r="W1672" s="185">
        <v>262</v>
      </c>
      <c r="X1672" s="185">
        <v>2150</v>
      </c>
      <c r="Y1672" s="185">
        <v>569459</v>
      </c>
      <c r="Z1672" s="185">
        <v>23</v>
      </c>
      <c r="AA1672" s="185">
        <v>284</v>
      </c>
      <c r="AB1672" s="185">
        <v>2575</v>
      </c>
      <c r="AC1672" s="185">
        <v>809139</v>
      </c>
      <c r="AD1672" s="185">
        <v>10</v>
      </c>
      <c r="AE1672" s="185">
        <v>239</v>
      </c>
      <c r="AF1672" s="185">
        <v>2200</v>
      </c>
      <c r="AG1672" s="185">
        <v>722920</v>
      </c>
      <c r="AH1672" s="185"/>
      <c r="AI1672" s="185"/>
      <c r="AJ1672" s="185"/>
      <c r="AK1672" s="185"/>
      <c r="AL1672" s="6"/>
      <c r="AM1672" s="6"/>
      <c r="AN1672" s="6"/>
      <c r="AO1672" s="6"/>
      <c r="AP1672">
        <v>28</v>
      </c>
      <c r="AQ1672">
        <v>415</v>
      </c>
      <c r="AR1672">
        <v>2140</v>
      </c>
      <c r="AS1672">
        <v>905900</v>
      </c>
      <c r="AT1672">
        <v>20</v>
      </c>
      <c r="AU1672">
        <v>510</v>
      </c>
      <c r="AV1672">
        <v>2450</v>
      </c>
      <c r="AW1672">
        <v>1248710</v>
      </c>
    </row>
    <row r="1673" spans="1:49" x14ac:dyDescent="0.2">
      <c r="A1673" s="184">
        <v>39125</v>
      </c>
      <c r="B1673" s="186"/>
      <c r="C1673" s="186"/>
      <c r="D1673" s="186"/>
      <c r="E1673" s="186"/>
      <c r="F1673" s="186"/>
      <c r="G1673" s="186"/>
      <c r="H1673" s="186"/>
      <c r="I1673" s="186"/>
      <c r="J1673" s="186">
        <v>10</v>
      </c>
      <c r="K1673" s="186">
        <v>171</v>
      </c>
      <c r="L1673" s="186">
        <v>2200</v>
      </c>
      <c r="M1673" s="186">
        <v>376200</v>
      </c>
      <c r="N1673" s="186">
        <v>20</v>
      </c>
      <c r="O1673" s="186">
        <v>192</v>
      </c>
      <c r="P1673" s="186">
        <v>2175</v>
      </c>
      <c r="Q1673" s="186">
        <v>417600</v>
      </c>
      <c r="R1673" s="186"/>
      <c r="S1673" s="186"/>
      <c r="T1673" s="186"/>
      <c r="U1673" s="186"/>
      <c r="V1673" s="186">
        <v>5</v>
      </c>
      <c r="W1673" s="186">
        <v>263</v>
      </c>
      <c r="X1673" s="186">
        <v>2140</v>
      </c>
      <c r="Y1673" s="186">
        <v>562820</v>
      </c>
      <c r="Z1673" s="186">
        <v>1</v>
      </c>
      <c r="AA1673" s="186">
        <v>306</v>
      </c>
      <c r="AB1673" s="186">
        <v>2060</v>
      </c>
      <c r="AC1673" s="186">
        <v>630360</v>
      </c>
      <c r="AD1673" s="186">
        <v>2</v>
      </c>
      <c r="AE1673" s="186">
        <v>357</v>
      </c>
      <c r="AF1673" s="186">
        <v>2300</v>
      </c>
      <c r="AG1673" s="186">
        <v>821100</v>
      </c>
      <c r="AH1673" s="186"/>
      <c r="AI1673" s="186"/>
      <c r="AJ1673" s="186"/>
      <c r="AK1673" s="186"/>
      <c r="AL1673" s="47"/>
      <c r="AM1673" s="47"/>
      <c r="AN1673" s="47"/>
      <c r="AO1673" s="47"/>
      <c r="AP1673">
        <v>17</v>
      </c>
      <c r="AQ1673">
        <v>416</v>
      </c>
      <c r="AR1673">
        <v>2060</v>
      </c>
      <c r="AS1673">
        <v>856960</v>
      </c>
      <c r="AT1673">
        <v>4</v>
      </c>
      <c r="AU1673">
        <v>444</v>
      </c>
      <c r="AV1673">
        <v>1970</v>
      </c>
      <c r="AW1673">
        <v>874680</v>
      </c>
    </row>
    <row r="1674" spans="1:49" ht="15.75" x14ac:dyDescent="0.25">
      <c r="A1674" s="184">
        <v>39126</v>
      </c>
      <c r="B1674" s="185">
        <v>1</v>
      </c>
      <c r="C1674" s="185">
        <v>128</v>
      </c>
      <c r="D1674" s="185">
        <v>2250</v>
      </c>
      <c r="E1674" s="185">
        <v>288000</v>
      </c>
      <c r="F1674" s="185">
        <v>21</v>
      </c>
      <c r="G1674" s="185">
        <v>139</v>
      </c>
      <c r="H1674" s="185">
        <v>2300</v>
      </c>
      <c r="I1674" s="185">
        <v>319167</v>
      </c>
      <c r="J1674" s="185">
        <v>6</v>
      </c>
      <c r="K1674" s="185">
        <v>166</v>
      </c>
      <c r="L1674" s="185">
        <v>2275</v>
      </c>
      <c r="M1674" s="185">
        <v>380550</v>
      </c>
      <c r="N1674" s="185">
        <v>54</v>
      </c>
      <c r="O1674" s="185">
        <v>195</v>
      </c>
      <c r="P1674" s="185">
        <v>2200</v>
      </c>
      <c r="Q1674" s="185">
        <v>429978</v>
      </c>
      <c r="R1674" s="185">
        <v>16</v>
      </c>
      <c r="S1674" s="185">
        <v>237</v>
      </c>
      <c r="T1674" s="185">
        <v>2083</v>
      </c>
      <c r="U1674" s="185">
        <v>492931</v>
      </c>
      <c r="V1674" s="185">
        <v>73</v>
      </c>
      <c r="W1674" s="185">
        <v>268</v>
      </c>
      <c r="X1674" s="185">
        <v>2212</v>
      </c>
      <c r="Y1674" s="185">
        <v>609387</v>
      </c>
      <c r="Z1674" s="185">
        <v>28</v>
      </c>
      <c r="AA1674" s="185">
        <v>307</v>
      </c>
      <c r="AB1674" s="185">
        <v>2162</v>
      </c>
      <c r="AC1674" s="185">
        <v>666371</v>
      </c>
      <c r="AD1674" s="185">
        <v>5</v>
      </c>
      <c r="AE1674" s="185">
        <v>342</v>
      </c>
      <c r="AF1674" s="185">
        <v>2230</v>
      </c>
      <c r="AG1674" s="185">
        <v>756312</v>
      </c>
      <c r="AH1674" s="185">
        <v>15</v>
      </c>
      <c r="AI1674" s="185">
        <v>366</v>
      </c>
      <c r="AJ1674" s="185">
        <v>2400</v>
      </c>
      <c r="AK1674" s="185">
        <v>877440</v>
      </c>
      <c r="AL1674" s="6">
        <v>5</v>
      </c>
      <c r="AM1674" s="6">
        <v>513</v>
      </c>
      <c r="AN1674" s="6">
        <v>2270</v>
      </c>
      <c r="AO1674" s="6">
        <v>1187576</v>
      </c>
      <c r="AP1674" s="6">
        <v>150</v>
      </c>
      <c r="AQ1674" s="6">
        <v>377</v>
      </c>
      <c r="AR1674" s="6">
        <v>2154</v>
      </c>
      <c r="AS1674" s="6">
        <v>821134</v>
      </c>
      <c r="AT1674" s="6">
        <v>9</v>
      </c>
      <c r="AU1674" s="6">
        <v>442</v>
      </c>
      <c r="AV1674" s="6">
        <v>2014</v>
      </c>
      <c r="AW1674" s="6">
        <v>872778</v>
      </c>
    </row>
    <row r="1675" spans="1:49" x14ac:dyDescent="0.2">
      <c r="A1675" s="184">
        <v>39128</v>
      </c>
      <c r="B1675" s="186">
        <v>8</v>
      </c>
      <c r="C1675" s="186">
        <v>126</v>
      </c>
      <c r="D1675" s="186">
        <v>2225</v>
      </c>
      <c r="E1675" s="186">
        <v>280350</v>
      </c>
      <c r="F1675" s="186">
        <v>41</v>
      </c>
      <c r="G1675" s="186">
        <v>143</v>
      </c>
      <c r="H1675" s="186">
        <v>2150</v>
      </c>
      <c r="I1675" s="186">
        <v>307450</v>
      </c>
      <c r="J1675" s="186">
        <v>89</v>
      </c>
      <c r="K1675" s="186">
        <v>169</v>
      </c>
      <c r="L1675" s="186">
        <v>2200</v>
      </c>
      <c r="M1675" s="186">
        <v>371800</v>
      </c>
      <c r="N1675" s="186">
        <v>89</v>
      </c>
      <c r="O1675" s="186">
        <v>195</v>
      </c>
      <c r="P1675" s="186">
        <v>2170</v>
      </c>
      <c r="Q1675" s="186">
        <v>423150</v>
      </c>
      <c r="R1675" s="186">
        <v>1</v>
      </c>
      <c r="S1675" s="186">
        <v>244</v>
      </c>
      <c r="T1675" s="186">
        <v>2150</v>
      </c>
      <c r="U1675" s="186">
        <v>524600</v>
      </c>
      <c r="V1675" s="186">
        <v>31</v>
      </c>
      <c r="W1675" s="186">
        <v>256</v>
      </c>
      <c r="X1675" s="186">
        <v>2190</v>
      </c>
      <c r="Y1675" s="186">
        <v>560640</v>
      </c>
      <c r="Z1675" s="186"/>
      <c r="AA1675" s="186"/>
      <c r="AB1675" s="186"/>
      <c r="AC1675" s="186"/>
      <c r="AD1675" s="186">
        <v>8</v>
      </c>
      <c r="AE1675" s="186">
        <v>334</v>
      </c>
      <c r="AF1675" s="186">
        <v>2200</v>
      </c>
      <c r="AG1675" s="186">
        <v>734800</v>
      </c>
      <c r="AH1675" s="186">
        <v>24</v>
      </c>
      <c r="AI1675" s="186">
        <v>448</v>
      </c>
      <c r="AJ1675" s="186">
        <v>2320</v>
      </c>
      <c r="AK1675" s="186">
        <v>1039360</v>
      </c>
      <c r="AL1675" s="47"/>
      <c r="AM1675" s="47"/>
      <c r="AN1675" s="47"/>
      <c r="AO1675" s="47"/>
      <c r="AP1675">
        <v>139</v>
      </c>
      <c r="AQ1675">
        <v>393</v>
      </c>
      <c r="AR1675">
        <v>2140</v>
      </c>
      <c r="AS1675">
        <v>841020</v>
      </c>
      <c r="AT1675">
        <v>48</v>
      </c>
      <c r="AU1675">
        <v>453</v>
      </c>
      <c r="AV1675">
        <v>1700</v>
      </c>
      <c r="AW1675">
        <v>770100</v>
      </c>
    </row>
    <row r="1676" spans="1:49" x14ac:dyDescent="0.2">
      <c r="A1676" s="184">
        <v>39129</v>
      </c>
      <c r="B1676" s="186"/>
      <c r="C1676" s="186"/>
      <c r="D1676" s="186"/>
      <c r="E1676" s="186"/>
      <c r="F1676" s="186">
        <v>17</v>
      </c>
      <c r="G1676" s="186">
        <v>137</v>
      </c>
      <c r="H1676" s="186">
        <v>2225</v>
      </c>
      <c r="I1676" s="186">
        <v>319729</v>
      </c>
      <c r="J1676" s="186">
        <v>4</v>
      </c>
      <c r="K1676" s="186">
        <v>156</v>
      </c>
      <c r="L1676" s="186">
        <v>2100</v>
      </c>
      <c r="M1676" s="186">
        <v>327600</v>
      </c>
      <c r="N1676" s="186">
        <v>25</v>
      </c>
      <c r="O1676" s="186">
        <v>190</v>
      </c>
      <c r="P1676" s="186">
        <v>2125</v>
      </c>
      <c r="Q1676" s="186">
        <v>402364</v>
      </c>
      <c r="R1676" s="186">
        <v>16</v>
      </c>
      <c r="S1676" s="186">
        <v>244</v>
      </c>
      <c r="T1676" s="186">
        <v>2175</v>
      </c>
      <c r="U1676" s="186">
        <v>556419</v>
      </c>
      <c r="V1676" s="186">
        <v>18</v>
      </c>
      <c r="W1676" s="186">
        <v>276</v>
      </c>
      <c r="X1676" s="186">
        <v>2300</v>
      </c>
      <c r="Y1676" s="186">
        <v>635056</v>
      </c>
      <c r="Z1676" s="186">
        <v>55</v>
      </c>
      <c r="AA1676" s="186">
        <v>301</v>
      </c>
      <c r="AB1676" s="186">
        <v>2167</v>
      </c>
      <c r="AC1676" s="186">
        <v>651100</v>
      </c>
      <c r="AD1676" s="186">
        <v>23</v>
      </c>
      <c r="AE1676" s="186">
        <v>338</v>
      </c>
      <c r="AF1676" s="186">
        <v>2180</v>
      </c>
      <c r="AG1676" s="186">
        <v>736310</v>
      </c>
      <c r="AH1676" s="186">
        <v>5</v>
      </c>
      <c r="AI1676" s="186">
        <v>459</v>
      </c>
      <c r="AJ1676" s="186">
        <v>2400</v>
      </c>
      <c r="AK1676" s="186">
        <v>1102080</v>
      </c>
      <c r="AL1676" s="47">
        <v>5</v>
      </c>
      <c r="AM1676" s="47">
        <v>459</v>
      </c>
      <c r="AN1676" s="47">
        <v>2400</v>
      </c>
      <c r="AO1676" s="47">
        <v>1102080</v>
      </c>
      <c r="AP1676" s="47">
        <v>31</v>
      </c>
      <c r="AQ1676" s="47">
        <v>411</v>
      </c>
      <c r="AR1676" s="47">
        <v>2138</v>
      </c>
      <c r="AS1676" s="47">
        <v>875662</v>
      </c>
      <c r="AT1676" s="47">
        <v>10</v>
      </c>
      <c r="AU1676" s="47">
        <v>405</v>
      </c>
      <c r="AV1676" s="47">
        <v>1850</v>
      </c>
      <c r="AW1676" s="47">
        <v>748510</v>
      </c>
    </row>
    <row r="1677" spans="1:49" x14ac:dyDescent="0.2">
      <c r="A1677" s="184">
        <v>39132</v>
      </c>
      <c r="B1677" s="186"/>
      <c r="C1677" s="186"/>
      <c r="D1677" s="186"/>
      <c r="E1677" s="186"/>
      <c r="F1677" s="186"/>
      <c r="G1677" s="186"/>
      <c r="H1677" s="186"/>
      <c r="I1677" s="186"/>
      <c r="J1677" s="186"/>
      <c r="K1677" s="186"/>
      <c r="L1677" s="186"/>
      <c r="M1677" s="186"/>
      <c r="N1677" s="186"/>
      <c r="O1677" s="186"/>
      <c r="P1677" s="186"/>
      <c r="Q1677" s="186"/>
      <c r="R1677" s="186"/>
      <c r="S1677" s="186"/>
      <c r="T1677" s="186"/>
      <c r="U1677" s="186"/>
      <c r="V1677" s="186"/>
      <c r="W1677" s="186"/>
      <c r="X1677" s="186"/>
      <c r="Y1677" s="186"/>
      <c r="Z1677" s="186"/>
      <c r="AA1677" s="186"/>
      <c r="AB1677" s="186"/>
      <c r="AC1677" s="186"/>
      <c r="AD1677" s="186"/>
      <c r="AE1677" s="186"/>
      <c r="AF1677" s="186"/>
      <c r="AG1677" s="186"/>
      <c r="AH1677" s="186"/>
      <c r="AI1677" s="186"/>
      <c r="AJ1677" s="186"/>
      <c r="AK1677" s="186"/>
    </row>
    <row r="1678" spans="1:49" ht="15.75" x14ac:dyDescent="0.25">
      <c r="A1678" s="184">
        <v>39133</v>
      </c>
      <c r="B1678" s="185">
        <v>3</v>
      </c>
      <c r="C1678" s="185">
        <v>125</v>
      </c>
      <c r="D1678" s="185">
        <v>2150</v>
      </c>
      <c r="E1678" s="185">
        <v>269467</v>
      </c>
      <c r="F1678" s="185">
        <v>15</v>
      </c>
      <c r="G1678" s="185">
        <v>143</v>
      </c>
      <c r="H1678" s="185">
        <v>2125</v>
      </c>
      <c r="I1678" s="185">
        <v>301213</v>
      </c>
      <c r="J1678" s="185">
        <v>85</v>
      </c>
      <c r="K1678" s="185">
        <v>167</v>
      </c>
      <c r="L1678" s="185">
        <v>2271</v>
      </c>
      <c r="M1678" s="185">
        <v>390058</v>
      </c>
      <c r="N1678" s="185">
        <v>32</v>
      </c>
      <c r="O1678" s="185">
        <v>194</v>
      </c>
      <c r="P1678" s="185">
        <v>2367</v>
      </c>
      <c r="Q1678" s="185">
        <v>480934</v>
      </c>
      <c r="R1678" s="185">
        <v>27</v>
      </c>
      <c r="S1678" s="185">
        <v>231</v>
      </c>
      <c r="T1678" s="185">
        <v>2200</v>
      </c>
      <c r="U1678" s="185">
        <v>516289</v>
      </c>
      <c r="V1678" s="185">
        <v>36</v>
      </c>
      <c r="W1678" s="185">
        <v>264</v>
      </c>
      <c r="X1678" s="185">
        <v>2215</v>
      </c>
      <c r="Y1678" s="185">
        <v>603268</v>
      </c>
      <c r="Z1678" s="185">
        <v>20</v>
      </c>
      <c r="AA1678" s="185">
        <v>302</v>
      </c>
      <c r="AB1678" s="185">
        <v>2200</v>
      </c>
      <c r="AC1678" s="185">
        <v>665060</v>
      </c>
      <c r="AD1678" s="185">
        <v>5</v>
      </c>
      <c r="AE1678" s="185">
        <v>332</v>
      </c>
      <c r="AF1678" s="185">
        <v>2225</v>
      </c>
      <c r="AG1678" s="185">
        <v>753880</v>
      </c>
      <c r="AH1678" s="186"/>
      <c r="AI1678" s="186"/>
      <c r="AJ1678" s="186"/>
      <c r="AK1678" s="186"/>
      <c r="AP1678">
        <v>42</v>
      </c>
      <c r="AQ1678">
        <v>391</v>
      </c>
      <c r="AR1678">
        <v>2195</v>
      </c>
      <c r="AS1678">
        <v>875560</v>
      </c>
      <c r="AT1678">
        <v>1</v>
      </c>
      <c r="AU1678">
        <v>432</v>
      </c>
      <c r="AV1678">
        <v>2100</v>
      </c>
      <c r="AW1678">
        <v>907200</v>
      </c>
    </row>
    <row r="1679" spans="1:49" x14ac:dyDescent="0.2">
      <c r="A1679" s="184">
        <v>39135</v>
      </c>
      <c r="B1679" s="186">
        <v>63</v>
      </c>
      <c r="C1679" s="186">
        <v>113</v>
      </c>
      <c r="D1679" s="186">
        <v>2250</v>
      </c>
      <c r="E1679" s="186">
        <v>254250</v>
      </c>
      <c r="F1679" s="186">
        <v>26</v>
      </c>
      <c r="G1679" s="186">
        <v>137</v>
      </c>
      <c r="H1679" s="186">
        <v>2175</v>
      </c>
      <c r="I1679" s="186">
        <v>297975</v>
      </c>
      <c r="J1679" s="186">
        <v>117</v>
      </c>
      <c r="K1679" s="186">
        <v>162</v>
      </c>
      <c r="L1679" s="186">
        <v>2150</v>
      </c>
      <c r="M1679" s="186">
        <v>348300</v>
      </c>
      <c r="N1679" s="186">
        <v>80</v>
      </c>
      <c r="O1679" s="186">
        <v>197</v>
      </c>
      <c r="P1679" s="186">
        <v>2200</v>
      </c>
      <c r="Q1679" s="186">
        <v>433400</v>
      </c>
      <c r="R1679" s="186">
        <v>7</v>
      </c>
      <c r="S1679" s="186">
        <v>222</v>
      </c>
      <c r="T1679" s="186">
        <v>2220</v>
      </c>
      <c r="U1679" s="186">
        <v>492840</v>
      </c>
      <c r="V1679" s="186">
        <v>30</v>
      </c>
      <c r="W1679" s="186">
        <v>265</v>
      </c>
      <c r="X1679" s="186">
        <v>2150</v>
      </c>
      <c r="Y1679" s="186">
        <v>569750</v>
      </c>
      <c r="Z1679" s="186">
        <v>26</v>
      </c>
      <c r="AA1679" s="186">
        <v>295</v>
      </c>
      <c r="AB1679" s="186">
        <v>2220</v>
      </c>
      <c r="AC1679" s="186">
        <v>654900</v>
      </c>
      <c r="AD1679" s="186">
        <v>37</v>
      </c>
      <c r="AE1679" s="186">
        <v>334</v>
      </c>
      <c r="AF1679" s="186">
        <v>2210</v>
      </c>
      <c r="AG1679" s="186">
        <v>738140</v>
      </c>
      <c r="AH1679" s="186">
        <v>6</v>
      </c>
      <c r="AI1679" s="186">
        <v>387</v>
      </c>
      <c r="AJ1679" s="186">
        <v>2190</v>
      </c>
      <c r="AK1679" s="186">
        <v>847530</v>
      </c>
      <c r="AL1679" s="47"/>
      <c r="AM1679" s="47"/>
      <c r="AN1679" s="47"/>
      <c r="AO1679" s="47"/>
      <c r="AP1679">
        <v>147</v>
      </c>
      <c r="AQ1679">
        <v>387</v>
      </c>
      <c r="AR1679">
        <v>2160</v>
      </c>
      <c r="AS1679">
        <v>835920</v>
      </c>
      <c r="AT1679">
        <v>52</v>
      </c>
      <c r="AU1679">
        <v>457</v>
      </c>
      <c r="AV1679">
        <v>2050</v>
      </c>
      <c r="AW1679">
        <v>936850</v>
      </c>
    </row>
    <row r="1680" spans="1:49" ht="15.75" x14ac:dyDescent="0.25">
      <c r="A1680" s="184">
        <v>39136</v>
      </c>
      <c r="B1680" s="185">
        <v>20</v>
      </c>
      <c r="C1680" s="185">
        <v>122</v>
      </c>
      <c r="D1680" s="185">
        <v>2283</v>
      </c>
      <c r="E1680" s="185">
        <v>287750</v>
      </c>
      <c r="F1680" s="185"/>
      <c r="G1680" s="185"/>
      <c r="H1680" s="185"/>
      <c r="I1680" s="185"/>
      <c r="J1680" s="185">
        <v>25</v>
      </c>
      <c r="K1680" s="185">
        <v>173</v>
      </c>
      <c r="L1680" s="185">
        <v>2233</v>
      </c>
      <c r="M1680" s="185">
        <v>388648</v>
      </c>
      <c r="N1680" s="185">
        <v>48</v>
      </c>
      <c r="O1680" s="185">
        <v>197</v>
      </c>
      <c r="P1680" s="185">
        <v>2600</v>
      </c>
      <c r="Q1680" s="185">
        <v>502875</v>
      </c>
      <c r="R1680" s="185">
        <v>28</v>
      </c>
      <c r="S1680" s="185">
        <v>228</v>
      </c>
      <c r="T1680" s="185">
        <v>2250</v>
      </c>
      <c r="U1680" s="185">
        <v>514625</v>
      </c>
      <c r="V1680" s="185">
        <v>22</v>
      </c>
      <c r="W1680" s="185">
        <v>254</v>
      </c>
      <c r="X1680" s="185">
        <v>2125</v>
      </c>
      <c r="Y1680" s="185">
        <v>239523</v>
      </c>
      <c r="Z1680" s="185">
        <v>37</v>
      </c>
      <c r="AA1680" s="185">
        <v>302</v>
      </c>
      <c r="AB1680" s="185">
        <v>2300</v>
      </c>
      <c r="AC1680" s="185">
        <v>712224</v>
      </c>
      <c r="AD1680" s="185">
        <v>11</v>
      </c>
      <c r="AE1680" s="185">
        <v>343</v>
      </c>
      <c r="AF1680" s="185">
        <v>2325</v>
      </c>
      <c r="AG1680" s="185">
        <v>769200</v>
      </c>
      <c r="AH1680" s="185">
        <v>8</v>
      </c>
      <c r="AI1680" s="185">
        <v>370</v>
      </c>
      <c r="AJ1680" s="185">
        <v>2533</v>
      </c>
      <c r="AK1680" s="185">
        <v>959375</v>
      </c>
      <c r="AL1680" s="6">
        <v>4</v>
      </c>
      <c r="AM1680" s="6">
        <v>434</v>
      </c>
      <c r="AN1680" s="6">
        <v>2500</v>
      </c>
      <c r="AO1680" s="6">
        <v>1086250</v>
      </c>
      <c r="AP1680" s="6">
        <v>69</v>
      </c>
      <c r="AQ1680" s="6">
        <v>369</v>
      </c>
      <c r="AR1680" s="6">
        <v>2122</v>
      </c>
      <c r="AS1680" s="6">
        <v>784065</v>
      </c>
      <c r="AT1680" s="6">
        <v>8</v>
      </c>
      <c r="AU1680" s="6">
        <v>429</v>
      </c>
      <c r="AV1680" s="6">
        <v>2000</v>
      </c>
      <c r="AW1680" s="6">
        <v>853525</v>
      </c>
    </row>
    <row r="1681" spans="1:49" x14ac:dyDescent="0.2">
      <c r="A1681" s="184">
        <v>39139</v>
      </c>
      <c r="B1681" s="186">
        <v>12</v>
      </c>
      <c r="C1681" s="186">
        <v>126</v>
      </c>
      <c r="D1681" s="186">
        <v>2225</v>
      </c>
      <c r="E1681" s="186">
        <v>280350</v>
      </c>
      <c r="F1681" s="186"/>
      <c r="G1681" s="186"/>
      <c r="H1681" s="186"/>
      <c r="I1681" s="186"/>
      <c r="J1681" s="186"/>
      <c r="K1681" s="186"/>
      <c r="L1681" s="186"/>
      <c r="M1681" s="186"/>
      <c r="N1681" s="186">
        <v>28</v>
      </c>
      <c r="O1681" s="186">
        <v>205</v>
      </c>
      <c r="P1681" s="186">
        <v>2290</v>
      </c>
      <c r="Q1681" s="186">
        <v>469450</v>
      </c>
      <c r="R1681" s="186">
        <v>1</v>
      </c>
      <c r="S1681" s="186">
        <v>230</v>
      </c>
      <c r="T1681" s="186">
        <v>1620</v>
      </c>
      <c r="U1681" s="186">
        <v>372600</v>
      </c>
      <c r="V1681" s="186">
        <v>22</v>
      </c>
      <c r="W1681" s="186">
        <v>271</v>
      </c>
      <c r="X1681" s="186">
        <v>2340</v>
      </c>
      <c r="Y1681" s="186">
        <v>634140</v>
      </c>
      <c r="Z1681" s="186"/>
      <c r="AA1681" s="186"/>
      <c r="AB1681" s="186"/>
      <c r="AC1681" s="186"/>
      <c r="AD1681" s="186">
        <v>6</v>
      </c>
      <c r="AE1681" s="186">
        <v>320</v>
      </c>
      <c r="AF1681" s="186">
        <v>2220</v>
      </c>
      <c r="AG1681" s="186">
        <v>710400</v>
      </c>
      <c r="AH1681" s="186"/>
      <c r="AI1681" s="186"/>
      <c r="AJ1681" s="186"/>
      <c r="AK1681" s="186"/>
      <c r="AL1681" s="47"/>
      <c r="AM1681" s="47"/>
      <c r="AN1681" s="47"/>
      <c r="AO1681" s="47"/>
    </row>
    <row r="1682" spans="1:49" ht="15.75" x14ac:dyDescent="0.25">
      <c r="A1682" s="184">
        <v>39140</v>
      </c>
      <c r="B1682" s="185">
        <v>10</v>
      </c>
      <c r="C1682" s="185">
        <v>115</v>
      </c>
      <c r="D1682" s="185">
        <v>2300</v>
      </c>
      <c r="E1682" s="185">
        <v>264960</v>
      </c>
      <c r="F1682" s="185"/>
      <c r="G1682" s="185"/>
      <c r="H1682" s="185"/>
      <c r="I1682" s="185"/>
      <c r="J1682" s="185"/>
      <c r="K1682" s="185"/>
      <c r="L1682" s="185"/>
      <c r="M1682" s="185"/>
      <c r="N1682" s="185">
        <v>6</v>
      </c>
      <c r="O1682" s="185">
        <v>210</v>
      </c>
      <c r="P1682" s="185">
        <v>2150</v>
      </c>
      <c r="Q1682" s="185">
        <v>451500</v>
      </c>
      <c r="R1682" s="185">
        <v>21</v>
      </c>
      <c r="S1682" s="185">
        <v>237</v>
      </c>
      <c r="T1682" s="185">
        <v>2300</v>
      </c>
      <c r="U1682" s="185">
        <v>545867</v>
      </c>
      <c r="V1682" s="185">
        <v>46</v>
      </c>
      <c r="W1682" s="185">
        <v>269</v>
      </c>
      <c r="X1682" s="185">
        <v>2183</v>
      </c>
      <c r="Y1682" s="185">
        <v>588950</v>
      </c>
      <c r="Z1682" s="185">
        <v>68</v>
      </c>
      <c r="AA1682" s="185">
        <v>303</v>
      </c>
      <c r="AB1682" s="185">
        <v>2321</v>
      </c>
      <c r="AC1682" s="185">
        <v>690743</v>
      </c>
      <c r="AD1682" s="185">
        <v>29</v>
      </c>
      <c r="AE1682" s="185">
        <v>337</v>
      </c>
      <c r="AF1682" s="185">
        <v>2418</v>
      </c>
      <c r="AG1682" s="185">
        <v>817856</v>
      </c>
      <c r="AH1682" s="185">
        <v>8</v>
      </c>
      <c r="AI1682" s="185">
        <v>382</v>
      </c>
      <c r="AJ1682" s="185">
        <v>2460</v>
      </c>
      <c r="AK1682" s="185">
        <v>942610</v>
      </c>
      <c r="AL1682" s="6"/>
      <c r="AM1682" s="6"/>
      <c r="AN1682" s="6"/>
      <c r="AO1682" s="6"/>
      <c r="AP1682">
        <v>35</v>
      </c>
      <c r="AQ1682">
        <v>406</v>
      </c>
      <c r="AR1682">
        <v>2109</v>
      </c>
      <c r="AS1682">
        <v>877795</v>
      </c>
      <c r="AT1682">
        <v>4</v>
      </c>
      <c r="AU1682">
        <v>518</v>
      </c>
      <c r="AV1682">
        <v>2075</v>
      </c>
      <c r="AW1682">
        <v>1059950</v>
      </c>
    </row>
    <row r="1683" spans="1:49" ht="15.75" x14ac:dyDescent="0.25">
      <c r="A1683" s="184"/>
      <c r="B1683" s="185"/>
      <c r="C1683" s="185"/>
      <c r="D1683" s="185"/>
      <c r="E1683" s="185"/>
      <c r="F1683" s="185"/>
      <c r="G1683" s="185"/>
      <c r="H1683" s="185"/>
      <c r="I1683" s="185"/>
      <c r="J1683" s="185"/>
      <c r="K1683" s="185"/>
      <c r="L1683" s="185"/>
      <c r="M1683" s="185"/>
      <c r="N1683" s="185"/>
      <c r="O1683" s="185"/>
      <c r="P1683" s="185"/>
      <c r="Q1683" s="185"/>
      <c r="R1683" s="185"/>
      <c r="S1683" s="185"/>
      <c r="T1683" s="185"/>
      <c r="U1683" s="185"/>
      <c r="V1683" s="185"/>
      <c r="W1683" s="185"/>
      <c r="X1683" s="185"/>
      <c r="Y1683" s="185"/>
      <c r="Z1683" s="185"/>
      <c r="AA1683" s="185"/>
      <c r="AB1683" s="185"/>
      <c r="AC1683" s="185"/>
      <c r="AD1683" s="185"/>
      <c r="AE1683" s="185"/>
      <c r="AF1683" s="185"/>
      <c r="AG1683" s="185"/>
      <c r="AH1683" s="185"/>
      <c r="AI1683" s="185"/>
      <c r="AJ1683" s="185"/>
      <c r="AK1683" s="185"/>
      <c r="AL1683" s="185"/>
      <c r="AM1683" s="185"/>
      <c r="AN1683" s="185"/>
      <c r="AO1683" s="185"/>
    </row>
    <row r="1684" spans="1:49" x14ac:dyDescent="0.2">
      <c r="A1684" s="184">
        <v>39142</v>
      </c>
      <c r="B1684" s="186">
        <v>15</v>
      </c>
      <c r="C1684" s="186">
        <v>113</v>
      </c>
      <c r="D1684" s="186">
        <v>2400</v>
      </c>
      <c r="E1684" s="186">
        <v>271200</v>
      </c>
      <c r="F1684" s="186">
        <v>44</v>
      </c>
      <c r="G1684" s="186">
        <v>139</v>
      </c>
      <c r="H1684" s="186">
        <v>2175</v>
      </c>
      <c r="I1684" s="186">
        <v>302325</v>
      </c>
      <c r="J1684" s="186">
        <v>46</v>
      </c>
      <c r="K1684" s="186">
        <v>162</v>
      </c>
      <c r="L1684" s="186">
        <v>2195</v>
      </c>
      <c r="M1684" s="186">
        <v>355590</v>
      </c>
      <c r="N1684" s="186">
        <v>71</v>
      </c>
      <c r="O1684" s="186">
        <v>198</v>
      </c>
      <c r="P1684" s="186">
        <v>2200</v>
      </c>
      <c r="Q1684" s="186">
        <v>435600</v>
      </c>
      <c r="R1684" s="186"/>
      <c r="S1684" s="186"/>
      <c r="T1684" s="186"/>
      <c r="U1684" s="186"/>
      <c r="V1684" s="186">
        <v>20</v>
      </c>
      <c r="W1684" s="186">
        <v>276</v>
      </c>
      <c r="X1684" s="186">
        <v>2150</v>
      </c>
      <c r="Y1684" s="186">
        <v>593400</v>
      </c>
      <c r="Z1684" s="186">
        <v>39</v>
      </c>
      <c r="AA1684" s="186">
        <v>294</v>
      </c>
      <c r="AB1684" s="186">
        <v>2110</v>
      </c>
      <c r="AC1684" s="186">
        <v>620340</v>
      </c>
      <c r="AD1684" s="186">
        <v>4</v>
      </c>
      <c r="AE1684" s="186">
        <v>349</v>
      </c>
      <c r="AF1684" s="186">
        <v>2160</v>
      </c>
      <c r="AG1684" s="186">
        <v>753840</v>
      </c>
      <c r="AH1684" s="186">
        <v>2</v>
      </c>
      <c r="AI1684" s="186">
        <v>425</v>
      </c>
      <c r="AJ1684" s="186">
        <v>2300</v>
      </c>
      <c r="AK1684" s="186">
        <v>977500</v>
      </c>
      <c r="AP1684" s="47">
        <v>158</v>
      </c>
      <c r="AQ1684" s="47">
        <v>382</v>
      </c>
      <c r="AR1684" s="47">
        <v>2130</v>
      </c>
      <c r="AS1684" s="47">
        <v>813660</v>
      </c>
      <c r="AT1684" s="47">
        <v>14</v>
      </c>
      <c r="AU1684" s="47">
        <v>452</v>
      </c>
      <c r="AV1684" s="47">
        <v>1900</v>
      </c>
      <c r="AW1684" s="47">
        <v>858800</v>
      </c>
    </row>
    <row r="1685" spans="1:49" ht="15.75" x14ac:dyDescent="0.25">
      <c r="A1685" s="184">
        <v>39143</v>
      </c>
      <c r="B1685" s="185"/>
      <c r="C1685" s="185"/>
      <c r="D1685" s="185"/>
      <c r="E1685" s="185"/>
      <c r="F1685" s="185">
        <v>12</v>
      </c>
      <c r="G1685" s="185">
        <v>146</v>
      </c>
      <c r="H1685" s="185">
        <v>2200</v>
      </c>
      <c r="I1685" s="185">
        <v>320100</v>
      </c>
      <c r="J1685" s="185"/>
      <c r="K1685" s="185"/>
      <c r="L1685" s="185"/>
      <c r="M1685" s="185"/>
      <c r="N1685" s="185">
        <v>9</v>
      </c>
      <c r="O1685" s="185">
        <v>198</v>
      </c>
      <c r="P1685" s="185">
        <v>2150</v>
      </c>
      <c r="Q1685" s="185">
        <v>431311</v>
      </c>
      <c r="R1685" s="185">
        <v>27</v>
      </c>
      <c r="S1685" s="185">
        <v>243</v>
      </c>
      <c r="T1685" s="185">
        <v>2200</v>
      </c>
      <c r="U1685" s="185">
        <v>554074</v>
      </c>
      <c r="V1685" s="185">
        <v>28</v>
      </c>
      <c r="W1685" s="185">
        <v>261</v>
      </c>
      <c r="X1685" s="185">
        <v>2265</v>
      </c>
      <c r="Y1685" s="185">
        <v>594870</v>
      </c>
      <c r="Z1685" s="185">
        <v>6</v>
      </c>
      <c r="AA1685" s="185">
        <v>303</v>
      </c>
      <c r="AB1685" s="185">
        <v>2200</v>
      </c>
      <c r="AC1685" s="185">
        <v>666600</v>
      </c>
      <c r="AD1685" s="185">
        <v>28</v>
      </c>
      <c r="AE1685" s="185">
        <v>342</v>
      </c>
      <c r="AF1685" s="185">
        <v>2340</v>
      </c>
      <c r="AG1685" s="185">
        <v>790974</v>
      </c>
      <c r="AH1685" s="185">
        <v>10</v>
      </c>
      <c r="AI1685" s="185">
        <v>377</v>
      </c>
      <c r="AJ1685" s="185">
        <v>2775</v>
      </c>
      <c r="AK1685" s="185">
        <v>1045330</v>
      </c>
      <c r="AL1685" s="6">
        <v>8</v>
      </c>
      <c r="AM1685" s="6">
        <v>417</v>
      </c>
      <c r="AN1685" s="6">
        <v>2400</v>
      </c>
      <c r="AO1685" s="6">
        <v>1000200</v>
      </c>
      <c r="AP1685" s="6">
        <v>36</v>
      </c>
      <c r="AQ1685" s="6">
        <v>428</v>
      </c>
      <c r="AR1685" s="6">
        <v>2212</v>
      </c>
      <c r="AS1685" s="6">
        <v>937196</v>
      </c>
      <c r="AT1685" s="6">
        <v>33</v>
      </c>
      <c r="AU1685" s="6">
        <v>426</v>
      </c>
      <c r="AV1685" s="6">
        <v>2110</v>
      </c>
      <c r="AW1685" s="6">
        <v>889876</v>
      </c>
    </row>
    <row r="1686" spans="1:49" x14ac:dyDescent="0.2">
      <c r="A1686" s="184">
        <v>39146</v>
      </c>
      <c r="B1686" s="186"/>
      <c r="C1686" s="186"/>
      <c r="D1686" s="186"/>
      <c r="E1686" s="186"/>
      <c r="F1686" s="186"/>
      <c r="G1686" s="186"/>
      <c r="H1686" s="186"/>
      <c r="I1686" s="186"/>
      <c r="J1686" s="186"/>
      <c r="K1686" s="186"/>
      <c r="L1686" s="186"/>
      <c r="M1686" s="186"/>
      <c r="N1686" s="186"/>
      <c r="O1686" s="186"/>
      <c r="P1686" s="186"/>
      <c r="Q1686" s="186"/>
      <c r="R1686" s="186">
        <v>12</v>
      </c>
      <c r="S1686" s="186">
        <v>236</v>
      </c>
      <c r="T1686" s="186">
        <v>2160</v>
      </c>
      <c r="U1686" s="186">
        <v>510480</v>
      </c>
      <c r="V1686" s="186"/>
      <c r="W1686" s="186"/>
      <c r="X1686" s="186"/>
      <c r="Y1686" s="186"/>
      <c r="Z1686" s="186"/>
      <c r="AA1686" s="186"/>
      <c r="AB1686" s="186"/>
      <c r="AC1686" s="186"/>
      <c r="AD1686" s="186">
        <v>1</v>
      </c>
      <c r="AE1686" s="186">
        <v>320</v>
      </c>
      <c r="AF1686" s="186">
        <v>2100</v>
      </c>
      <c r="AG1686" s="186">
        <v>672000</v>
      </c>
      <c r="AH1686" s="186"/>
      <c r="AI1686" s="186"/>
      <c r="AJ1686" s="186"/>
      <c r="AK1686" s="186"/>
      <c r="AL1686" s="47"/>
      <c r="AM1686" s="47"/>
      <c r="AN1686" s="47"/>
      <c r="AO1686" s="47"/>
      <c r="AT1686">
        <v>3</v>
      </c>
      <c r="AU1686">
        <v>412</v>
      </c>
      <c r="AV1686">
        <v>1940</v>
      </c>
      <c r="AW1686">
        <v>796507</v>
      </c>
    </row>
    <row r="1687" spans="1:49" ht="15.75" x14ac:dyDescent="0.25">
      <c r="A1687" s="184">
        <v>39147</v>
      </c>
      <c r="B1687" s="185">
        <v>4</v>
      </c>
      <c r="C1687" s="185">
        <v>109</v>
      </c>
      <c r="D1687" s="185">
        <v>2500</v>
      </c>
      <c r="E1687" s="185">
        <v>272500</v>
      </c>
      <c r="F1687" s="185"/>
      <c r="G1687" s="185"/>
      <c r="H1687" s="185"/>
      <c r="I1687" s="185"/>
      <c r="J1687" s="185">
        <v>25</v>
      </c>
      <c r="K1687" s="185">
        <v>160</v>
      </c>
      <c r="L1687" s="185">
        <v>2250</v>
      </c>
      <c r="M1687" s="185">
        <v>360720</v>
      </c>
      <c r="N1687" s="185">
        <v>57</v>
      </c>
      <c r="O1687" s="185">
        <v>190</v>
      </c>
      <c r="P1687" s="185">
        <v>2275</v>
      </c>
      <c r="Q1687" s="185">
        <v>431722</v>
      </c>
      <c r="R1687" s="185">
        <v>41</v>
      </c>
      <c r="S1687" s="185">
        <v>237</v>
      </c>
      <c r="T1687" s="185">
        <v>2210</v>
      </c>
      <c r="U1687" s="185">
        <v>524466</v>
      </c>
      <c r="V1687" s="185">
        <v>8</v>
      </c>
      <c r="W1687" s="185">
        <v>268</v>
      </c>
      <c r="X1687" s="185">
        <v>2350</v>
      </c>
      <c r="Y1687" s="185">
        <v>629212</v>
      </c>
      <c r="Z1687" s="185">
        <v>7</v>
      </c>
      <c r="AA1687" s="185">
        <v>306</v>
      </c>
      <c r="AB1687" s="185">
        <v>2250</v>
      </c>
      <c r="AC1687" s="185">
        <v>687857</v>
      </c>
      <c r="AD1687" s="185"/>
      <c r="AE1687" s="185"/>
      <c r="AF1687" s="185"/>
      <c r="AG1687" s="185"/>
      <c r="AH1687" s="185">
        <v>1</v>
      </c>
      <c r="AI1687" s="185">
        <v>364</v>
      </c>
      <c r="AJ1687" s="185">
        <v>2340</v>
      </c>
      <c r="AK1687" s="185">
        <v>851760</v>
      </c>
      <c r="AL1687" s="6"/>
      <c r="AM1687" s="6"/>
      <c r="AN1687" s="6"/>
      <c r="AO1687" s="6"/>
      <c r="AP1687">
        <v>46</v>
      </c>
      <c r="AQ1687">
        <v>391</v>
      </c>
      <c r="AR1687">
        <v>2150</v>
      </c>
      <c r="AS1687">
        <v>837100</v>
      </c>
      <c r="AT1687">
        <v>15</v>
      </c>
      <c r="AU1687">
        <v>462</v>
      </c>
      <c r="AV1687">
        <v>2100</v>
      </c>
      <c r="AW1687">
        <v>969920</v>
      </c>
    </row>
    <row r="1688" spans="1:49" x14ac:dyDescent="0.2">
      <c r="A1688" s="184">
        <v>39149</v>
      </c>
      <c r="B1688" s="186">
        <v>8</v>
      </c>
      <c r="C1688" s="186">
        <v>122</v>
      </c>
      <c r="D1688" s="186">
        <v>2300</v>
      </c>
      <c r="E1688" s="186">
        <v>280600</v>
      </c>
      <c r="F1688" s="186">
        <v>6</v>
      </c>
      <c r="G1688" s="186">
        <v>138</v>
      </c>
      <c r="H1688" s="186">
        <v>2225</v>
      </c>
      <c r="I1688" s="186">
        <v>307050</v>
      </c>
      <c r="J1688" s="186">
        <v>16</v>
      </c>
      <c r="K1688" s="186">
        <v>168</v>
      </c>
      <c r="L1688" s="186">
        <v>2250</v>
      </c>
      <c r="M1688" s="186">
        <v>378000</v>
      </c>
      <c r="N1688" s="186">
        <v>74</v>
      </c>
      <c r="O1688" s="186">
        <v>196</v>
      </c>
      <c r="P1688" s="186">
        <v>2295</v>
      </c>
      <c r="Q1688" s="186">
        <v>449820</v>
      </c>
      <c r="R1688" s="186">
        <v>86</v>
      </c>
      <c r="S1688" s="186">
        <v>241</v>
      </c>
      <c r="T1688" s="186">
        <v>2250</v>
      </c>
      <c r="U1688" s="186">
        <v>542250</v>
      </c>
      <c r="V1688" s="186">
        <v>16</v>
      </c>
      <c r="W1688" s="186">
        <v>263</v>
      </c>
      <c r="X1688" s="186">
        <v>2170</v>
      </c>
      <c r="Y1688" s="186">
        <v>570710</v>
      </c>
      <c r="Z1688" s="186">
        <v>8</v>
      </c>
      <c r="AA1688" s="186">
        <v>314</v>
      </c>
      <c r="AB1688" s="186">
        <v>2200</v>
      </c>
      <c r="AC1688" s="186">
        <v>690800</v>
      </c>
      <c r="AD1688" s="186">
        <v>8</v>
      </c>
      <c r="AE1688" s="186">
        <v>330</v>
      </c>
      <c r="AF1688" s="186">
        <v>2200</v>
      </c>
      <c r="AG1688" s="186">
        <v>726000</v>
      </c>
      <c r="AH1688" s="186">
        <v>14</v>
      </c>
      <c r="AI1688" s="186">
        <v>372</v>
      </c>
      <c r="AJ1688" s="186">
        <v>2425</v>
      </c>
      <c r="AK1688" s="186">
        <v>902100</v>
      </c>
      <c r="AL1688" s="47"/>
      <c r="AM1688" s="47"/>
      <c r="AN1688" s="47"/>
      <c r="AO1688" s="47"/>
      <c r="AP1688">
        <v>109</v>
      </c>
      <c r="AQ1688">
        <v>389</v>
      </c>
      <c r="AR1688">
        <v>2225</v>
      </c>
      <c r="AS1688">
        <v>865525</v>
      </c>
      <c r="AT1688">
        <v>4</v>
      </c>
      <c r="AU1688">
        <v>357</v>
      </c>
      <c r="AV1688">
        <v>2090</v>
      </c>
      <c r="AW1688">
        <v>746130</v>
      </c>
    </row>
    <row r="1689" spans="1:49" ht="15.75" x14ac:dyDescent="0.25">
      <c r="A1689" s="184">
        <v>39150</v>
      </c>
      <c r="B1689" s="185">
        <v>11</v>
      </c>
      <c r="C1689" s="185">
        <v>129</v>
      </c>
      <c r="D1689" s="185">
        <v>2350</v>
      </c>
      <c r="E1689" s="185">
        <v>303509</v>
      </c>
      <c r="F1689" s="185">
        <v>20</v>
      </c>
      <c r="G1689" s="185">
        <v>146</v>
      </c>
      <c r="H1689" s="185">
        <v>2000</v>
      </c>
      <c r="I1689" s="185">
        <v>349200</v>
      </c>
      <c r="J1689" s="185">
        <v>30</v>
      </c>
      <c r="K1689" s="185">
        <v>158</v>
      </c>
      <c r="L1689" s="185">
        <v>2410</v>
      </c>
      <c r="M1689" s="185">
        <v>381677</v>
      </c>
      <c r="N1689" s="185">
        <v>106</v>
      </c>
      <c r="O1689" s="185">
        <v>193</v>
      </c>
      <c r="P1689" s="185">
        <v>2308</v>
      </c>
      <c r="Q1689" s="185">
        <v>441282</v>
      </c>
      <c r="R1689" s="185">
        <v>16</v>
      </c>
      <c r="S1689" s="185">
        <v>240</v>
      </c>
      <c r="T1689" s="185">
        <v>2400</v>
      </c>
      <c r="U1689" s="185">
        <v>592888</v>
      </c>
      <c r="V1689" s="185">
        <v>36</v>
      </c>
      <c r="W1689" s="185">
        <v>266</v>
      </c>
      <c r="X1689" s="185">
        <v>2293</v>
      </c>
      <c r="Y1689" s="185">
        <v>605993</v>
      </c>
      <c r="Z1689" s="185">
        <v>7</v>
      </c>
      <c r="AA1689" s="185">
        <v>300</v>
      </c>
      <c r="AB1689" s="185">
        <v>2250</v>
      </c>
      <c r="AC1689" s="185">
        <v>678529</v>
      </c>
      <c r="AD1689" s="185">
        <v>32</v>
      </c>
      <c r="AE1689" s="185">
        <v>329</v>
      </c>
      <c r="AF1689" s="185">
        <v>2225</v>
      </c>
      <c r="AG1689" s="185">
        <v>754291</v>
      </c>
      <c r="AH1689" s="185">
        <v>5</v>
      </c>
      <c r="AI1689" s="185">
        <v>380</v>
      </c>
      <c r="AJ1689" s="185">
        <v>2280</v>
      </c>
      <c r="AK1689" s="185">
        <v>865488</v>
      </c>
      <c r="AL1689" s="6">
        <v>1</v>
      </c>
      <c r="AM1689" s="6">
        <v>442</v>
      </c>
      <c r="AN1689" s="6">
        <v>2360</v>
      </c>
      <c r="AO1689" s="6">
        <v>1043120</v>
      </c>
      <c r="AP1689" s="6">
        <v>26</v>
      </c>
      <c r="AQ1689" s="6">
        <v>426</v>
      </c>
      <c r="AR1689" s="6">
        <v>2186</v>
      </c>
      <c r="AS1689" s="6">
        <v>902886</v>
      </c>
      <c r="AT1689" s="6">
        <v>4</v>
      </c>
      <c r="AU1689" s="6">
        <v>436</v>
      </c>
      <c r="AV1689" s="6">
        <v>2250</v>
      </c>
      <c r="AW1689" s="6">
        <v>982125</v>
      </c>
    </row>
    <row r="1690" spans="1:49" x14ac:dyDescent="0.2">
      <c r="A1690" s="184">
        <v>39153</v>
      </c>
      <c r="B1690" s="186"/>
      <c r="C1690" s="186"/>
      <c r="D1690" s="186"/>
      <c r="E1690" s="186"/>
      <c r="F1690" s="186"/>
      <c r="G1690" s="186"/>
      <c r="H1690" s="186"/>
      <c r="I1690" s="186"/>
      <c r="J1690" s="186"/>
      <c r="K1690" s="186"/>
      <c r="L1690" s="186"/>
      <c r="M1690" s="186"/>
      <c r="N1690" s="186"/>
      <c r="O1690" s="186"/>
      <c r="P1690" s="186"/>
      <c r="Q1690" s="186"/>
      <c r="R1690" s="186"/>
      <c r="S1690" s="186"/>
      <c r="T1690" s="186"/>
      <c r="U1690" s="186"/>
      <c r="V1690" s="186"/>
      <c r="W1690" s="186"/>
      <c r="X1690" s="186"/>
      <c r="Y1690" s="186"/>
      <c r="Z1690" s="186"/>
      <c r="AA1690" s="186"/>
      <c r="AB1690" s="186"/>
      <c r="AC1690" s="186"/>
      <c r="AD1690" s="186"/>
      <c r="AE1690" s="186"/>
      <c r="AF1690" s="186"/>
      <c r="AG1690" s="186"/>
      <c r="AH1690" s="186"/>
      <c r="AI1690" s="186"/>
      <c r="AJ1690" s="186"/>
      <c r="AK1690" s="186"/>
    </row>
    <row r="1691" spans="1:49" ht="15.75" x14ac:dyDescent="0.25">
      <c r="A1691" s="184">
        <v>39154</v>
      </c>
      <c r="B1691" s="185">
        <v>23</v>
      </c>
      <c r="C1691" s="185">
        <v>118</v>
      </c>
      <c r="D1691" s="185">
        <v>2380</v>
      </c>
      <c r="E1691" s="185">
        <v>287935</v>
      </c>
      <c r="F1691" s="185">
        <v>10</v>
      </c>
      <c r="G1691" s="185">
        <v>141</v>
      </c>
      <c r="H1691" s="185">
        <v>2500</v>
      </c>
      <c r="I1691" s="185">
        <v>353000</v>
      </c>
      <c r="J1691" s="185">
        <v>40</v>
      </c>
      <c r="K1691" s="185">
        <v>162</v>
      </c>
      <c r="L1691" s="185">
        <v>2467</v>
      </c>
      <c r="M1691" s="185">
        <v>403365</v>
      </c>
      <c r="N1691" s="185">
        <v>77</v>
      </c>
      <c r="O1691" s="185">
        <v>206</v>
      </c>
      <c r="P1691" s="185">
        <v>2462</v>
      </c>
      <c r="Q1691" s="185">
        <v>530969</v>
      </c>
      <c r="R1691" s="185">
        <v>24</v>
      </c>
      <c r="S1691" s="185">
        <v>244</v>
      </c>
      <c r="T1691" s="185">
        <v>2400</v>
      </c>
      <c r="U1691" s="185">
        <v>581458</v>
      </c>
      <c r="V1691" s="185">
        <v>31</v>
      </c>
      <c r="W1691" s="185">
        <v>259</v>
      </c>
      <c r="X1691" s="185">
        <v>2533</v>
      </c>
      <c r="Y1691" s="185">
        <v>660606</v>
      </c>
      <c r="Z1691" s="185">
        <v>16</v>
      </c>
      <c r="AA1691" s="185">
        <v>294</v>
      </c>
      <c r="AB1691" s="185">
        <v>2200</v>
      </c>
      <c r="AC1691" s="185">
        <v>673512</v>
      </c>
      <c r="AD1691" s="185">
        <v>2</v>
      </c>
      <c r="AE1691" s="185">
        <v>339</v>
      </c>
      <c r="AF1691" s="185">
        <v>2300</v>
      </c>
      <c r="AG1691" s="185">
        <v>779700</v>
      </c>
      <c r="AH1691" s="185"/>
      <c r="AI1691" s="185"/>
      <c r="AJ1691" s="185"/>
      <c r="AK1691" s="185"/>
      <c r="AL1691" s="6">
        <v>3</v>
      </c>
      <c r="AM1691" s="6">
        <v>441</v>
      </c>
      <c r="AN1691" s="6">
        <v>2700</v>
      </c>
      <c r="AO1691" s="6">
        <v>1189800</v>
      </c>
      <c r="AP1691" s="6">
        <v>38</v>
      </c>
      <c r="AQ1691" s="6">
        <v>409</v>
      </c>
      <c r="AR1691" s="6">
        <v>2239</v>
      </c>
      <c r="AS1691" s="6">
        <v>930205</v>
      </c>
      <c r="AT1691" s="6">
        <v>7</v>
      </c>
      <c r="AU1691" s="6">
        <v>487</v>
      </c>
      <c r="AV1691" s="6">
        <v>2600</v>
      </c>
      <c r="AW1691" s="6">
        <v>1265086</v>
      </c>
    </row>
    <row r="1692" spans="1:49" x14ac:dyDescent="0.2">
      <c r="A1692" s="184">
        <v>39156</v>
      </c>
      <c r="B1692" s="186">
        <v>3</v>
      </c>
      <c r="C1692" s="186">
        <v>97</v>
      </c>
      <c r="D1692" s="186">
        <v>2300</v>
      </c>
      <c r="E1692" s="186">
        <v>223100</v>
      </c>
      <c r="F1692" s="186">
        <v>1</v>
      </c>
      <c r="G1692" s="186">
        <v>148</v>
      </c>
      <c r="H1692" s="186">
        <v>2200</v>
      </c>
      <c r="I1692" s="186">
        <v>325600</v>
      </c>
      <c r="J1692" s="186">
        <v>33</v>
      </c>
      <c r="K1692" s="186">
        <v>166</v>
      </c>
      <c r="L1692" s="186">
        <v>2350</v>
      </c>
      <c r="M1692" s="186">
        <v>390100</v>
      </c>
      <c r="N1692" s="186">
        <v>58</v>
      </c>
      <c r="O1692" s="186">
        <v>214</v>
      </c>
      <c r="P1692" s="186">
        <v>2750</v>
      </c>
      <c r="Q1692" s="186">
        <v>588500</v>
      </c>
      <c r="R1692" s="186">
        <v>27</v>
      </c>
      <c r="S1692" s="186">
        <v>231</v>
      </c>
      <c r="T1692" s="186">
        <v>2355</v>
      </c>
      <c r="U1692" s="186">
        <v>544005</v>
      </c>
      <c r="V1692" s="186">
        <v>29</v>
      </c>
      <c r="W1692" s="186">
        <v>262</v>
      </c>
      <c r="X1692" s="186">
        <v>2280</v>
      </c>
      <c r="Y1692" s="186">
        <v>597360</v>
      </c>
      <c r="Z1692" s="186">
        <v>9</v>
      </c>
      <c r="AA1692" s="186">
        <v>286</v>
      </c>
      <c r="AB1692" s="186">
        <v>2350</v>
      </c>
      <c r="AC1692" s="186">
        <v>672100</v>
      </c>
      <c r="AD1692" s="186">
        <v>35</v>
      </c>
      <c r="AE1692" s="186">
        <v>343</v>
      </c>
      <c r="AF1692" s="186">
        <v>2355</v>
      </c>
      <c r="AG1692" s="186">
        <v>807765</v>
      </c>
      <c r="AH1692" s="186"/>
      <c r="AI1692" s="186"/>
      <c r="AJ1692" s="186"/>
      <c r="AK1692" s="186"/>
      <c r="AL1692" s="47"/>
      <c r="AM1692" s="47"/>
      <c r="AN1692" s="47"/>
      <c r="AO1692" s="47"/>
      <c r="AP1692">
        <v>95</v>
      </c>
      <c r="AQ1692">
        <v>386</v>
      </c>
      <c r="AR1692">
        <v>2310</v>
      </c>
      <c r="AS1692">
        <v>891660</v>
      </c>
      <c r="AT1692">
        <v>8</v>
      </c>
      <c r="AU1692">
        <v>428</v>
      </c>
      <c r="AV1692">
        <v>2175</v>
      </c>
      <c r="AW1692">
        <v>930900</v>
      </c>
    </row>
    <row r="1693" spans="1:49" ht="15.75" x14ac:dyDescent="0.25">
      <c r="A1693" s="184">
        <v>39157</v>
      </c>
      <c r="B1693" s="185">
        <v>17</v>
      </c>
      <c r="C1693" s="185">
        <v>109</v>
      </c>
      <c r="D1693" s="185">
        <v>2425</v>
      </c>
      <c r="E1693" s="185">
        <v>267088</v>
      </c>
      <c r="F1693" s="185"/>
      <c r="G1693" s="185"/>
      <c r="H1693" s="185"/>
      <c r="I1693" s="185"/>
      <c r="J1693" s="185"/>
      <c r="K1693" s="185"/>
      <c r="L1693" s="185"/>
      <c r="M1693" s="185"/>
      <c r="N1693" s="185">
        <v>19</v>
      </c>
      <c r="O1693" s="185">
        <v>204</v>
      </c>
      <c r="P1693" s="185">
        <v>2900</v>
      </c>
      <c r="Q1693" s="185">
        <v>622158</v>
      </c>
      <c r="R1693" s="185">
        <v>6</v>
      </c>
      <c r="S1693" s="185">
        <v>231</v>
      </c>
      <c r="T1693" s="185">
        <v>2325</v>
      </c>
      <c r="U1693" s="185">
        <v>542950</v>
      </c>
      <c r="V1693" s="185">
        <v>5</v>
      </c>
      <c r="W1693" s="185">
        <v>256</v>
      </c>
      <c r="X1693" s="185">
        <v>2250</v>
      </c>
      <c r="Y1693" s="185">
        <v>575100</v>
      </c>
      <c r="Z1693" s="185">
        <v>9</v>
      </c>
      <c r="AA1693" s="185">
        <v>309</v>
      </c>
      <c r="AB1693" s="185">
        <v>2475</v>
      </c>
      <c r="AC1693" s="185">
        <v>760144</v>
      </c>
      <c r="AD1693" s="185">
        <v>9</v>
      </c>
      <c r="AE1693" s="185">
        <v>328</v>
      </c>
      <c r="AF1693" s="185">
        <v>2425</v>
      </c>
      <c r="AG1693" s="185">
        <v>782789</v>
      </c>
      <c r="AH1693" s="185">
        <v>3</v>
      </c>
      <c r="AI1693" s="185">
        <v>367</v>
      </c>
      <c r="AJ1693" s="185">
        <v>2500</v>
      </c>
      <c r="AK1693" s="185">
        <v>943533</v>
      </c>
      <c r="AL1693" s="6">
        <v>4</v>
      </c>
      <c r="AM1693" s="6">
        <v>410</v>
      </c>
      <c r="AN1693" s="6">
        <v>2440</v>
      </c>
      <c r="AO1693" s="6">
        <v>1001620</v>
      </c>
      <c r="AP1693" s="6">
        <v>28</v>
      </c>
      <c r="AQ1693" s="6">
        <v>406</v>
      </c>
      <c r="AR1693" s="6">
        <v>2301</v>
      </c>
      <c r="AS1693" s="6">
        <v>944096</v>
      </c>
      <c r="AT1693" s="6">
        <v>2</v>
      </c>
      <c r="AU1693" s="6">
        <v>463</v>
      </c>
      <c r="AV1693" s="6">
        <v>2260</v>
      </c>
      <c r="AW1693" s="6">
        <v>1028860</v>
      </c>
    </row>
    <row r="1694" spans="1:49" ht="15.75" x14ac:dyDescent="0.25">
      <c r="A1694" s="184">
        <v>39161</v>
      </c>
      <c r="B1694" s="185"/>
      <c r="C1694" s="185"/>
      <c r="D1694" s="185"/>
      <c r="E1694" s="185"/>
      <c r="F1694" s="185">
        <v>6</v>
      </c>
      <c r="G1694" s="185">
        <v>137</v>
      </c>
      <c r="H1694" s="185">
        <v>2300</v>
      </c>
      <c r="I1694" s="185">
        <v>314167</v>
      </c>
      <c r="J1694" s="185">
        <v>16</v>
      </c>
      <c r="K1694" s="185">
        <v>176</v>
      </c>
      <c r="L1694" s="185">
        <v>2375</v>
      </c>
      <c r="M1694" s="185">
        <v>417800</v>
      </c>
      <c r="N1694" s="185">
        <v>52</v>
      </c>
      <c r="O1694" s="185">
        <v>199</v>
      </c>
      <c r="P1694" s="185">
        <v>2325</v>
      </c>
      <c r="Q1694" s="185">
        <v>472294</v>
      </c>
      <c r="R1694" s="185">
        <v>33</v>
      </c>
      <c r="S1694" s="185">
        <v>231</v>
      </c>
      <c r="T1694" s="185">
        <v>2250</v>
      </c>
      <c r="U1694" s="185">
        <v>527091</v>
      </c>
      <c r="V1694" s="185">
        <v>36</v>
      </c>
      <c r="W1694" s="185">
        <v>254</v>
      </c>
      <c r="X1694" s="185">
        <v>2275</v>
      </c>
      <c r="Y1694" s="185">
        <v>577250</v>
      </c>
      <c r="Z1694" s="185">
        <v>3</v>
      </c>
      <c r="AA1694" s="185">
        <v>308</v>
      </c>
      <c r="AB1694" s="185">
        <v>2350</v>
      </c>
      <c r="AC1694" s="185">
        <v>723800</v>
      </c>
      <c r="AD1694" s="185">
        <v>16</v>
      </c>
      <c r="AE1694" s="185">
        <v>326</v>
      </c>
      <c r="AF1694" s="185">
        <v>2350</v>
      </c>
      <c r="AG1694" s="185">
        <v>775219</v>
      </c>
      <c r="AH1694" s="185">
        <v>6</v>
      </c>
      <c r="AI1694" s="185">
        <v>390</v>
      </c>
      <c r="AJ1694" s="185">
        <v>2375</v>
      </c>
      <c r="AK1694" s="185">
        <v>928683</v>
      </c>
      <c r="AL1694" s="6">
        <v>1</v>
      </c>
      <c r="AM1694" s="6">
        <v>416</v>
      </c>
      <c r="AN1694" s="6">
        <v>2440</v>
      </c>
      <c r="AO1694" s="6">
        <v>1015040</v>
      </c>
      <c r="AP1694" s="6">
        <v>97</v>
      </c>
      <c r="AQ1694" s="6">
        <v>381</v>
      </c>
      <c r="AR1694" s="6">
        <v>2332</v>
      </c>
      <c r="AS1694" s="6">
        <v>896005</v>
      </c>
      <c r="AT1694" s="6">
        <v>5</v>
      </c>
      <c r="AU1694" s="6">
        <v>4004</v>
      </c>
      <c r="AV1694" s="6">
        <v>2175</v>
      </c>
      <c r="AW1694" s="6">
        <v>861600</v>
      </c>
    </row>
    <row r="1695" spans="1:49" x14ac:dyDescent="0.2">
      <c r="A1695" s="184">
        <v>39163</v>
      </c>
      <c r="B1695" s="186">
        <v>1</v>
      </c>
      <c r="C1695" s="186">
        <v>94</v>
      </c>
      <c r="D1695" s="186">
        <v>2600</v>
      </c>
      <c r="E1695" s="186">
        <v>244400</v>
      </c>
      <c r="F1695" s="186">
        <v>8</v>
      </c>
      <c r="G1695" s="186">
        <v>134</v>
      </c>
      <c r="H1695" s="186">
        <v>2225</v>
      </c>
      <c r="I1695" s="186">
        <v>298150</v>
      </c>
      <c r="J1695" s="186">
        <v>52</v>
      </c>
      <c r="K1695" s="186">
        <v>163</v>
      </c>
      <c r="L1695" s="186">
        <v>2675</v>
      </c>
      <c r="M1695" s="186">
        <v>436025</v>
      </c>
      <c r="N1695" s="186">
        <v>112</v>
      </c>
      <c r="O1695" s="186">
        <v>200</v>
      </c>
      <c r="P1695" s="186">
        <v>2375</v>
      </c>
      <c r="Q1695" s="186">
        <v>475000</v>
      </c>
      <c r="R1695" s="186">
        <v>29</v>
      </c>
      <c r="S1695" s="186">
        <v>235</v>
      </c>
      <c r="T1695" s="186">
        <v>2450</v>
      </c>
      <c r="U1695" s="186">
        <v>575750</v>
      </c>
      <c r="V1695" s="186">
        <v>10</v>
      </c>
      <c r="W1695" s="186">
        <v>277</v>
      </c>
      <c r="X1695" s="186">
        <v>2300</v>
      </c>
      <c r="Y1695" s="186">
        <v>637100</v>
      </c>
      <c r="Z1695" s="186">
        <v>42</v>
      </c>
      <c r="AA1695" s="186">
        <v>298</v>
      </c>
      <c r="AB1695" s="186">
        <v>2370</v>
      </c>
      <c r="AC1695" s="186">
        <v>706260</v>
      </c>
      <c r="AD1695" s="186">
        <v>10</v>
      </c>
      <c r="AE1695" s="186">
        <v>342</v>
      </c>
      <c r="AF1695" s="186">
        <v>2390</v>
      </c>
      <c r="AG1695" s="186">
        <v>817380</v>
      </c>
      <c r="AH1695" s="186">
        <v>17</v>
      </c>
      <c r="AI1695" s="186">
        <v>371</v>
      </c>
      <c r="AJ1695" s="186">
        <v>2580</v>
      </c>
      <c r="AK1695" s="186">
        <v>1104240</v>
      </c>
      <c r="AL1695" s="47"/>
      <c r="AM1695" s="47"/>
      <c r="AN1695" s="47"/>
      <c r="AO1695" s="47"/>
      <c r="AP1695">
        <v>229</v>
      </c>
      <c r="AQ1695">
        <v>389</v>
      </c>
      <c r="AR1695">
        <v>2390</v>
      </c>
      <c r="AS1695">
        <v>929710</v>
      </c>
      <c r="AT1695">
        <v>16</v>
      </c>
      <c r="AU1695">
        <v>412</v>
      </c>
      <c r="AV1695">
        <v>2250</v>
      </c>
      <c r="AW1695">
        <v>927000</v>
      </c>
    </row>
    <row r="1696" spans="1:49" ht="15.75" x14ac:dyDescent="0.25">
      <c r="A1696" s="184">
        <v>39164</v>
      </c>
      <c r="B1696" s="185">
        <v>7</v>
      </c>
      <c r="C1696" s="185">
        <v>120</v>
      </c>
      <c r="D1696" s="185">
        <v>2467</v>
      </c>
      <c r="E1696" s="185">
        <v>307786</v>
      </c>
      <c r="F1696" s="185">
        <v>36</v>
      </c>
      <c r="G1696" s="185">
        <v>143</v>
      </c>
      <c r="H1696" s="185">
        <v>2550</v>
      </c>
      <c r="I1696" s="185">
        <v>366814</v>
      </c>
      <c r="J1696" s="185">
        <v>27</v>
      </c>
      <c r="K1696" s="185">
        <v>177</v>
      </c>
      <c r="L1696" s="185">
        <v>2350</v>
      </c>
      <c r="M1696" s="185">
        <v>395444</v>
      </c>
      <c r="N1696" s="185">
        <v>44</v>
      </c>
      <c r="O1696" s="185">
        <v>193</v>
      </c>
      <c r="P1696" s="185">
        <v>2367</v>
      </c>
      <c r="Q1696" s="185">
        <v>457739</v>
      </c>
      <c r="R1696" s="185">
        <v>8</v>
      </c>
      <c r="S1696" s="185">
        <v>240</v>
      </c>
      <c r="T1696" s="185">
        <v>2350</v>
      </c>
      <c r="U1696" s="185">
        <v>553138</v>
      </c>
      <c r="V1696" s="185">
        <v>9</v>
      </c>
      <c r="W1696" s="185">
        <v>257</v>
      </c>
      <c r="X1696" s="185">
        <v>2333</v>
      </c>
      <c r="Y1696" s="185">
        <v>603689</v>
      </c>
      <c r="Z1696" s="185">
        <v>8</v>
      </c>
      <c r="AA1696" s="185">
        <v>289</v>
      </c>
      <c r="AB1696" s="185">
        <v>2367</v>
      </c>
      <c r="AC1696" s="185">
        <v>683338</v>
      </c>
      <c r="AD1696" s="185"/>
      <c r="AE1696" s="185"/>
      <c r="AF1696" s="185"/>
      <c r="AG1696" s="185"/>
      <c r="AH1696" s="185">
        <v>1</v>
      </c>
      <c r="AI1696" s="185">
        <v>392</v>
      </c>
      <c r="AJ1696" s="185">
        <v>2560</v>
      </c>
      <c r="AK1696" s="185">
        <v>1003520</v>
      </c>
      <c r="AL1696" s="6"/>
      <c r="AM1696" s="6"/>
      <c r="AN1696" s="6"/>
      <c r="AO1696" s="6"/>
      <c r="AP1696" s="6">
        <v>66</v>
      </c>
      <c r="AQ1696" s="6">
        <v>395</v>
      </c>
      <c r="AR1696" s="6">
        <v>2405</v>
      </c>
      <c r="AS1696" s="6">
        <v>957197</v>
      </c>
      <c r="AT1696" s="6">
        <v>15</v>
      </c>
      <c r="AU1696" s="6">
        <v>425</v>
      </c>
      <c r="AV1696" s="6">
        <v>2275</v>
      </c>
      <c r="AW1696" s="6">
        <v>983040</v>
      </c>
    </row>
    <row r="1697" spans="1:49" x14ac:dyDescent="0.2">
      <c r="A1697" s="184">
        <v>39167</v>
      </c>
      <c r="B1697" s="186"/>
      <c r="C1697" s="186"/>
      <c r="D1697" s="186"/>
      <c r="E1697" s="186"/>
      <c r="F1697" s="186"/>
      <c r="G1697" s="186"/>
      <c r="H1697" s="186"/>
      <c r="I1697" s="186"/>
      <c r="J1697" s="186"/>
      <c r="K1697" s="186"/>
      <c r="L1697" s="186"/>
      <c r="M1697" s="186"/>
      <c r="N1697" s="186"/>
      <c r="O1697" s="186"/>
      <c r="P1697" s="186"/>
      <c r="Q1697" s="186"/>
      <c r="R1697" s="186"/>
      <c r="S1697" s="186"/>
      <c r="T1697" s="186"/>
      <c r="U1697" s="186"/>
      <c r="V1697" s="186"/>
      <c r="W1697" s="186"/>
      <c r="X1697" s="186"/>
      <c r="Y1697" s="186"/>
      <c r="Z1697" s="186">
        <v>2</v>
      </c>
      <c r="AA1697" s="186">
        <v>317</v>
      </c>
      <c r="AB1697" s="186">
        <v>2200</v>
      </c>
      <c r="AC1697" s="186">
        <v>697400</v>
      </c>
      <c r="AD1697" s="186"/>
      <c r="AE1697" s="186"/>
      <c r="AF1697" s="186"/>
      <c r="AG1697" s="186"/>
      <c r="AH1697" s="186"/>
      <c r="AI1697" s="186"/>
      <c r="AJ1697" s="186"/>
      <c r="AK1697" s="186"/>
      <c r="AL1697" s="47"/>
      <c r="AM1697" s="47"/>
      <c r="AN1697" s="47"/>
      <c r="AO1697" s="47"/>
      <c r="AP1697">
        <v>18</v>
      </c>
      <c r="AQ1697">
        <v>376</v>
      </c>
      <c r="AR1697">
        <v>2307</v>
      </c>
      <c r="AS1697">
        <v>867120</v>
      </c>
    </row>
    <row r="1698" spans="1:49" ht="15.75" x14ac:dyDescent="0.25">
      <c r="A1698" s="184">
        <v>39168</v>
      </c>
      <c r="B1698" s="185">
        <v>9</v>
      </c>
      <c r="C1698" s="185">
        <v>112</v>
      </c>
      <c r="D1698" s="185">
        <v>2417</v>
      </c>
      <c r="E1698" s="185">
        <v>272600</v>
      </c>
      <c r="F1698" s="185">
        <v>13</v>
      </c>
      <c r="G1698" s="185">
        <v>142</v>
      </c>
      <c r="H1698" s="185">
        <v>2375</v>
      </c>
      <c r="I1698" s="185">
        <v>337208</v>
      </c>
      <c r="J1698" s="185">
        <v>67</v>
      </c>
      <c r="K1698" s="185">
        <v>168</v>
      </c>
      <c r="L1698" s="185">
        <v>2383</v>
      </c>
      <c r="M1698" s="185">
        <v>411160</v>
      </c>
      <c r="N1698" s="185">
        <v>53</v>
      </c>
      <c r="O1698" s="185">
        <v>191</v>
      </c>
      <c r="P1698" s="185">
        <v>2470</v>
      </c>
      <c r="Q1698" s="185">
        <v>461496</v>
      </c>
      <c r="R1698" s="185">
        <v>20</v>
      </c>
      <c r="S1698" s="185">
        <v>237</v>
      </c>
      <c r="T1698" s="185">
        <v>2350</v>
      </c>
      <c r="U1698" s="185">
        <v>556245</v>
      </c>
      <c r="V1698" s="185">
        <v>19</v>
      </c>
      <c r="W1698" s="185">
        <v>258</v>
      </c>
      <c r="X1698" s="185">
        <v>2350</v>
      </c>
      <c r="Y1698" s="185">
        <v>618253</v>
      </c>
      <c r="Z1698" s="185">
        <v>4</v>
      </c>
      <c r="AA1698" s="185">
        <v>295</v>
      </c>
      <c r="AB1698" s="185">
        <v>2450</v>
      </c>
      <c r="AC1698" s="185">
        <v>722750</v>
      </c>
      <c r="AD1698" s="185">
        <v>1</v>
      </c>
      <c r="AE1698" s="185">
        <v>320</v>
      </c>
      <c r="AF1698" s="185">
        <v>2400</v>
      </c>
      <c r="AG1698" s="185">
        <v>768000</v>
      </c>
      <c r="AH1698" s="185">
        <v>6</v>
      </c>
      <c r="AI1698" s="185">
        <v>374</v>
      </c>
      <c r="AJ1698" s="185">
        <v>2250</v>
      </c>
      <c r="AK1698" s="185">
        <v>952850</v>
      </c>
      <c r="AL1698" s="6"/>
      <c r="AM1698" s="6"/>
      <c r="AN1698" s="6"/>
      <c r="AO1698" s="6"/>
      <c r="AP1698" s="6">
        <v>53</v>
      </c>
      <c r="AQ1698" s="6">
        <v>370</v>
      </c>
      <c r="AR1698" s="6">
        <v>2412</v>
      </c>
      <c r="AS1698" s="6">
        <v>904123</v>
      </c>
      <c r="AT1698" s="6">
        <v>27</v>
      </c>
      <c r="AU1698" s="6">
        <v>476</v>
      </c>
      <c r="AV1698" s="6">
        <v>2280</v>
      </c>
      <c r="AW1698" s="6">
        <v>1074915</v>
      </c>
    </row>
    <row r="1699" spans="1:49" x14ac:dyDescent="0.2">
      <c r="A1699" s="184">
        <v>39170</v>
      </c>
      <c r="B1699" s="186">
        <v>34</v>
      </c>
      <c r="C1699" s="186">
        <v>118</v>
      </c>
      <c r="D1699" s="186">
        <v>2625</v>
      </c>
      <c r="E1699" s="186">
        <v>309750</v>
      </c>
      <c r="F1699" s="186">
        <v>25</v>
      </c>
      <c r="G1699" s="186">
        <v>135</v>
      </c>
      <c r="H1699" s="186">
        <v>2675</v>
      </c>
      <c r="I1699" s="186">
        <v>361125</v>
      </c>
      <c r="J1699" s="186">
        <v>49</v>
      </c>
      <c r="K1699" s="186">
        <v>164</v>
      </c>
      <c r="L1699" s="186">
        <v>2725</v>
      </c>
      <c r="M1699" s="186">
        <v>446900</v>
      </c>
      <c r="N1699" s="186">
        <v>29</v>
      </c>
      <c r="O1699" s="186">
        <v>192</v>
      </c>
      <c r="P1699" s="186">
        <v>2450</v>
      </c>
      <c r="Q1699" s="186">
        <v>470400</v>
      </c>
      <c r="R1699" s="186">
        <v>35</v>
      </c>
      <c r="S1699" s="186">
        <v>241</v>
      </c>
      <c r="T1699" s="186">
        <v>2575</v>
      </c>
      <c r="U1699" s="186">
        <v>620575</v>
      </c>
      <c r="V1699" s="186">
        <v>40</v>
      </c>
      <c r="W1699" s="186">
        <v>264</v>
      </c>
      <c r="X1699" s="186">
        <v>2425</v>
      </c>
      <c r="Y1699" s="186">
        <v>640200</v>
      </c>
      <c r="Z1699" s="186"/>
      <c r="AA1699" s="186"/>
      <c r="AB1699" s="186"/>
      <c r="AC1699" s="186"/>
      <c r="AD1699" s="186">
        <v>40</v>
      </c>
      <c r="AE1699" s="186">
        <v>331</v>
      </c>
      <c r="AF1699" s="186">
        <v>3010</v>
      </c>
      <c r="AG1699" s="186">
        <v>996310</v>
      </c>
      <c r="AH1699" s="186">
        <v>1</v>
      </c>
      <c r="AI1699" s="186">
        <v>376</v>
      </c>
      <c r="AJ1699" s="186">
        <v>2640</v>
      </c>
      <c r="AK1699" s="186">
        <v>992640</v>
      </c>
      <c r="AL1699" s="47"/>
      <c r="AM1699" s="47"/>
      <c r="AN1699" s="47"/>
      <c r="AO1699" s="47"/>
      <c r="AP1699">
        <v>179</v>
      </c>
      <c r="AQ1699">
        <v>361</v>
      </c>
      <c r="AR1699">
        <v>2520</v>
      </c>
      <c r="AS1699">
        <v>909720</v>
      </c>
      <c r="AT1699">
        <v>26</v>
      </c>
      <c r="AU1699">
        <v>431</v>
      </c>
      <c r="AV1699">
        <v>2300</v>
      </c>
      <c r="AW1699">
        <v>991300</v>
      </c>
    </row>
    <row r="1700" spans="1:49" ht="15.75" x14ac:dyDescent="0.25">
      <c r="A1700" s="184">
        <v>39171</v>
      </c>
      <c r="B1700" s="185">
        <v>23</v>
      </c>
      <c r="C1700" s="185">
        <v>115</v>
      </c>
      <c r="D1700" s="185">
        <v>2650</v>
      </c>
      <c r="E1700" s="185">
        <v>306191</v>
      </c>
      <c r="F1700" s="185">
        <v>16</v>
      </c>
      <c r="G1700" s="185">
        <v>134</v>
      </c>
      <c r="H1700" s="185">
        <v>2675</v>
      </c>
      <c r="I1700" s="185">
        <v>377319</v>
      </c>
      <c r="J1700" s="185">
        <v>72</v>
      </c>
      <c r="K1700" s="185">
        <v>168</v>
      </c>
      <c r="L1700" s="185">
        <v>2575</v>
      </c>
      <c r="M1700" s="185">
        <v>472642</v>
      </c>
      <c r="N1700" s="185">
        <v>26</v>
      </c>
      <c r="O1700" s="185">
        <v>198</v>
      </c>
      <c r="P1700" s="185">
        <v>2900</v>
      </c>
      <c r="Q1700" s="185">
        <v>573985</v>
      </c>
      <c r="R1700" s="185">
        <v>125</v>
      </c>
      <c r="S1700" s="185">
        <v>237</v>
      </c>
      <c r="T1700" s="185">
        <v>2529</v>
      </c>
      <c r="U1700" s="185">
        <v>609446</v>
      </c>
      <c r="V1700" s="185">
        <v>11</v>
      </c>
      <c r="W1700" s="185">
        <v>255</v>
      </c>
      <c r="X1700" s="185">
        <v>2333</v>
      </c>
      <c r="Y1700" s="185">
        <v>594800</v>
      </c>
      <c r="Z1700" s="185">
        <v>54</v>
      </c>
      <c r="AA1700" s="185">
        <v>295</v>
      </c>
      <c r="AB1700" s="185">
        <v>2638</v>
      </c>
      <c r="AC1700" s="185">
        <v>801894</v>
      </c>
      <c r="AD1700" s="185">
        <v>28</v>
      </c>
      <c r="AE1700" s="185">
        <v>344</v>
      </c>
      <c r="AF1700" s="185">
        <v>2646</v>
      </c>
      <c r="AG1700" s="185">
        <v>906896</v>
      </c>
      <c r="AH1700" s="185">
        <v>7</v>
      </c>
      <c r="AI1700" s="185">
        <v>372</v>
      </c>
      <c r="AJ1700" s="185">
        <v>2733</v>
      </c>
      <c r="AK1700" s="185">
        <v>1007986</v>
      </c>
      <c r="AL1700" s="6">
        <v>3</v>
      </c>
      <c r="AM1700" s="6">
        <v>413</v>
      </c>
      <c r="AN1700" s="6">
        <v>2800</v>
      </c>
      <c r="AO1700" s="6">
        <v>1157333</v>
      </c>
      <c r="AP1700" s="6">
        <v>76</v>
      </c>
      <c r="AQ1700" s="6">
        <v>374</v>
      </c>
      <c r="AR1700" s="6">
        <v>2454</v>
      </c>
      <c r="AS1700" s="6">
        <v>931759</v>
      </c>
      <c r="AT1700" s="6">
        <v>2</v>
      </c>
      <c r="AU1700" s="6">
        <v>418</v>
      </c>
      <c r="AV1700" s="6">
        <v>2350</v>
      </c>
      <c r="AW1700" s="6">
        <v>980900</v>
      </c>
    </row>
    <row r="1701" spans="1:49" ht="15.75" x14ac:dyDescent="0.25">
      <c r="A1701" s="184"/>
      <c r="B1701" s="185"/>
      <c r="C1701" s="185"/>
      <c r="D1701" s="185"/>
      <c r="E1701" s="185"/>
      <c r="F1701" s="185"/>
      <c r="G1701" s="185"/>
      <c r="H1701" s="185"/>
      <c r="I1701" s="185"/>
      <c r="J1701" s="185"/>
      <c r="K1701" s="185"/>
      <c r="L1701" s="185"/>
      <c r="M1701" s="185"/>
      <c r="N1701" s="185"/>
      <c r="O1701" s="185"/>
      <c r="P1701" s="185"/>
      <c r="Q1701" s="185"/>
      <c r="R1701" s="185"/>
      <c r="S1701" s="185"/>
      <c r="T1701" s="185"/>
      <c r="U1701" s="185"/>
      <c r="V1701" s="185"/>
      <c r="W1701" s="185"/>
      <c r="X1701" s="185"/>
      <c r="Y1701" s="185"/>
      <c r="Z1701" s="185"/>
      <c r="AA1701" s="185"/>
      <c r="AB1701" s="185"/>
      <c r="AC1701" s="185"/>
      <c r="AD1701" s="185"/>
      <c r="AE1701" s="185"/>
      <c r="AF1701" s="185"/>
      <c r="AG1701" s="185"/>
      <c r="AH1701" s="185"/>
      <c r="AI1701" s="185"/>
      <c r="AJ1701" s="185"/>
      <c r="AK1701" s="185"/>
      <c r="AL1701" s="185"/>
      <c r="AM1701" s="185"/>
      <c r="AN1701" s="185"/>
      <c r="AO1701" s="185"/>
    </row>
    <row r="1702" spans="1:49" x14ac:dyDescent="0.2">
      <c r="A1702" s="184">
        <v>39174</v>
      </c>
      <c r="B1702" s="186"/>
      <c r="C1702" s="186"/>
      <c r="D1702" s="186"/>
      <c r="E1702" s="186"/>
      <c r="F1702" s="186"/>
      <c r="G1702" s="186"/>
      <c r="H1702" s="186"/>
      <c r="I1702" s="186"/>
      <c r="J1702" s="186"/>
      <c r="K1702" s="186"/>
      <c r="L1702" s="186"/>
      <c r="M1702" s="186"/>
      <c r="N1702" s="186"/>
      <c r="O1702" s="186"/>
      <c r="P1702" s="186"/>
      <c r="Q1702" s="186"/>
      <c r="R1702" s="186">
        <v>2</v>
      </c>
      <c r="S1702" s="186">
        <v>225</v>
      </c>
      <c r="T1702" s="186">
        <v>2200</v>
      </c>
      <c r="U1702" s="186">
        <v>495000</v>
      </c>
      <c r="V1702" s="186">
        <v>2</v>
      </c>
      <c r="W1702" s="186">
        <v>277</v>
      </c>
      <c r="X1702" s="186">
        <v>2450</v>
      </c>
      <c r="Y1702" s="186">
        <v>678650</v>
      </c>
      <c r="Z1702" s="186"/>
      <c r="AA1702" s="186"/>
      <c r="AB1702" s="186"/>
      <c r="AC1702" s="186"/>
      <c r="AD1702" s="186"/>
      <c r="AE1702" s="186"/>
      <c r="AF1702" s="186"/>
      <c r="AG1702" s="186"/>
      <c r="AH1702" s="186"/>
      <c r="AI1702" s="186"/>
      <c r="AJ1702" s="186"/>
      <c r="AK1702" s="186"/>
      <c r="AL1702" s="47"/>
      <c r="AM1702" s="47"/>
      <c r="AN1702" s="47"/>
      <c r="AO1702" s="47"/>
      <c r="AP1702">
        <v>2</v>
      </c>
      <c r="AQ1702">
        <v>295</v>
      </c>
      <c r="AR1702">
        <v>2080</v>
      </c>
      <c r="AS1702">
        <v>613600</v>
      </c>
    </row>
    <row r="1703" spans="1:49" ht="15.75" x14ac:dyDescent="0.25">
      <c r="A1703" s="184">
        <v>39175</v>
      </c>
      <c r="B1703" s="185">
        <v>6</v>
      </c>
      <c r="C1703" s="185">
        <v>123</v>
      </c>
      <c r="D1703" s="185">
        <v>2650</v>
      </c>
      <c r="E1703" s="185">
        <v>326833</v>
      </c>
      <c r="F1703" s="185">
        <v>24</v>
      </c>
      <c r="G1703" s="185">
        <v>139</v>
      </c>
      <c r="H1703" s="185">
        <v>2733</v>
      </c>
      <c r="I1703" s="185">
        <v>382558</v>
      </c>
      <c r="J1703" s="185">
        <v>20</v>
      </c>
      <c r="K1703" s="185">
        <v>165</v>
      </c>
      <c r="L1703" s="185">
        <v>2575</v>
      </c>
      <c r="M1703" s="185">
        <v>427100</v>
      </c>
      <c r="N1703" s="185">
        <v>14</v>
      </c>
      <c r="O1703" s="185">
        <v>203</v>
      </c>
      <c r="P1703" s="185">
        <v>2317</v>
      </c>
      <c r="Q1703" s="185">
        <v>472593</v>
      </c>
      <c r="R1703" s="185">
        <v>33</v>
      </c>
      <c r="S1703" s="185">
        <v>226</v>
      </c>
      <c r="T1703" s="185">
        <v>2388</v>
      </c>
      <c r="U1703" s="185">
        <v>558727</v>
      </c>
      <c r="V1703" s="185">
        <v>6</v>
      </c>
      <c r="W1703" s="185">
        <v>264</v>
      </c>
      <c r="X1703" s="185">
        <v>2750</v>
      </c>
      <c r="Y1703" s="185">
        <v>725083</v>
      </c>
      <c r="Z1703" s="185"/>
      <c r="AA1703" s="185"/>
      <c r="AB1703" s="185"/>
      <c r="AC1703" s="185"/>
      <c r="AD1703" s="185"/>
      <c r="AE1703" s="185"/>
      <c r="AF1703" s="185"/>
      <c r="AG1703" s="185"/>
      <c r="AH1703" s="185"/>
      <c r="AI1703" s="185"/>
      <c r="AJ1703" s="185"/>
      <c r="AK1703" s="185"/>
      <c r="AL1703" s="6">
        <v>1</v>
      </c>
      <c r="AM1703" s="6">
        <v>494</v>
      </c>
      <c r="AN1703" s="6">
        <v>2820</v>
      </c>
      <c r="AO1703" s="6">
        <v>1393080</v>
      </c>
      <c r="AP1703" s="6">
        <v>74</v>
      </c>
      <c r="AQ1703" s="6">
        <v>373</v>
      </c>
      <c r="AR1703" s="6">
        <v>2633</v>
      </c>
      <c r="AS1703" s="6">
        <v>988605</v>
      </c>
      <c r="AT1703" s="6">
        <v>2</v>
      </c>
      <c r="AU1703" s="6">
        <v>337</v>
      </c>
      <c r="AV1703" s="6">
        <v>2300</v>
      </c>
      <c r="AW1703" s="6">
        <v>775100</v>
      </c>
    </row>
    <row r="1704" spans="1:49" ht="15.75" x14ac:dyDescent="0.25">
      <c r="A1704" s="184">
        <v>39178</v>
      </c>
      <c r="B1704" s="185"/>
      <c r="C1704" s="185"/>
      <c r="D1704" s="185"/>
      <c r="E1704" s="185"/>
      <c r="F1704" s="185"/>
      <c r="G1704" s="185"/>
      <c r="H1704" s="185"/>
      <c r="I1704" s="185"/>
      <c r="J1704" s="185"/>
      <c r="K1704" s="185"/>
      <c r="L1704" s="185"/>
      <c r="M1704" s="185"/>
      <c r="N1704" s="185"/>
      <c r="O1704" s="185"/>
      <c r="P1704" s="185"/>
      <c r="Q1704" s="185"/>
      <c r="R1704" s="185"/>
      <c r="S1704" s="185"/>
      <c r="T1704" s="185"/>
      <c r="U1704" s="185"/>
      <c r="V1704" s="185"/>
      <c r="W1704" s="185"/>
      <c r="X1704" s="185"/>
      <c r="Y1704" s="185"/>
      <c r="Z1704" s="185"/>
      <c r="AA1704" s="185"/>
      <c r="AB1704" s="185"/>
      <c r="AC1704" s="185"/>
      <c r="AD1704" s="185"/>
      <c r="AE1704" s="185"/>
      <c r="AF1704" s="185"/>
      <c r="AG1704" s="185"/>
      <c r="AH1704" s="185"/>
      <c r="AI1704" s="185"/>
      <c r="AJ1704" s="185"/>
      <c r="AK1704" s="185"/>
      <c r="AL1704" s="6"/>
      <c r="AM1704" s="6"/>
      <c r="AN1704" s="6"/>
      <c r="AO1704" s="6"/>
    </row>
    <row r="1705" spans="1:49" x14ac:dyDescent="0.2">
      <c r="A1705" s="184">
        <v>39181</v>
      </c>
      <c r="B1705" s="186"/>
      <c r="C1705" s="186"/>
      <c r="D1705" s="186"/>
      <c r="E1705" s="186"/>
      <c r="F1705" s="186"/>
      <c r="G1705" s="186"/>
      <c r="H1705" s="186"/>
      <c r="I1705" s="186"/>
      <c r="J1705" s="186"/>
      <c r="K1705" s="186"/>
      <c r="L1705" s="186"/>
      <c r="M1705" s="186"/>
      <c r="N1705" s="186"/>
      <c r="O1705" s="186"/>
      <c r="P1705" s="186"/>
      <c r="Q1705" s="186"/>
      <c r="R1705" s="186"/>
      <c r="S1705" s="186"/>
      <c r="T1705" s="186"/>
      <c r="U1705" s="186"/>
      <c r="V1705" s="186"/>
      <c r="W1705" s="186"/>
      <c r="X1705" s="186"/>
      <c r="Y1705" s="186"/>
      <c r="Z1705" s="186"/>
      <c r="AA1705" s="186"/>
      <c r="AB1705" s="186"/>
      <c r="AC1705" s="186"/>
      <c r="AD1705" s="186"/>
      <c r="AE1705" s="186"/>
      <c r="AF1705" s="186"/>
      <c r="AG1705" s="186"/>
      <c r="AH1705" s="186"/>
      <c r="AI1705" s="186"/>
      <c r="AJ1705" s="186"/>
      <c r="AK1705" s="186"/>
      <c r="AP1705" s="47">
        <v>21</v>
      </c>
      <c r="AQ1705" s="47">
        <v>354</v>
      </c>
      <c r="AR1705" s="47">
        <v>2567</v>
      </c>
      <c r="AS1705" s="47">
        <v>905126</v>
      </c>
    </row>
    <row r="1706" spans="1:49" ht="15.75" x14ac:dyDescent="0.25">
      <c r="A1706" s="184">
        <v>39182</v>
      </c>
      <c r="B1706" s="185"/>
      <c r="C1706" s="185"/>
      <c r="D1706" s="185"/>
      <c r="E1706" s="185"/>
      <c r="F1706" s="185">
        <v>34</v>
      </c>
      <c r="G1706" s="185">
        <v>165</v>
      </c>
      <c r="H1706" s="185">
        <v>2750</v>
      </c>
      <c r="I1706" s="185">
        <v>410324</v>
      </c>
      <c r="J1706" s="185">
        <v>18</v>
      </c>
      <c r="K1706" s="185">
        <v>160</v>
      </c>
      <c r="L1706" s="185">
        <v>2733</v>
      </c>
      <c r="M1706" s="185">
        <v>446872</v>
      </c>
      <c r="N1706" s="185">
        <v>29</v>
      </c>
      <c r="O1706" s="185">
        <v>198</v>
      </c>
      <c r="P1706" s="185">
        <v>2692</v>
      </c>
      <c r="Q1706" s="185">
        <v>535245</v>
      </c>
      <c r="R1706" s="185">
        <v>28</v>
      </c>
      <c r="S1706" s="185">
        <v>240</v>
      </c>
      <c r="T1706" s="185">
        <v>2767</v>
      </c>
      <c r="U1706" s="185">
        <v>667843</v>
      </c>
      <c r="V1706" s="185">
        <v>15</v>
      </c>
      <c r="W1706" s="185">
        <v>267</v>
      </c>
      <c r="X1706" s="185">
        <v>2738</v>
      </c>
      <c r="Y1706" s="185">
        <v>741533</v>
      </c>
      <c r="Z1706" s="185">
        <v>54</v>
      </c>
      <c r="AA1706" s="185">
        <v>293</v>
      </c>
      <c r="AB1706" s="185">
        <v>2814</v>
      </c>
      <c r="AC1706" s="185">
        <v>879296</v>
      </c>
      <c r="AD1706" s="185">
        <v>7</v>
      </c>
      <c r="AE1706" s="185">
        <v>325</v>
      </c>
      <c r="AF1706" s="185">
        <v>2693</v>
      </c>
      <c r="AG1706" s="185">
        <v>888129</v>
      </c>
      <c r="AH1706" s="185">
        <v>4</v>
      </c>
      <c r="AI1706" s="185">
        <v>390</v>
      </c>
      <c r="AJ1706" s="185">
        <v>2740</v>
      </c>
      <c r="AK1706" s="185">
        <v>1067230</v>
      </c>
      <c r="AL1706" s="6"/>
      <c r="AM1706" s="6"/>
      <c r="AN1706" s="6"/>
      <c r="AO1706" s="6"/>
      <c r="AP1706">
        <v>53</v>
      </c>
      <c r="AQ1706">
        <v>362</v>
      </c>
      <c r="AR1706">
        <v>2689</v>
      </c>
      <c r="AS1706">
        <v>989228</v>
      </c>
      <c r="AT1706">
        <v>11</v>
      </c>
      <c r="AU1706">
        <v>393</v>
      </c>
      <c r="AV1706">
        <v>2483</v>
      </c>
      <c r="AW1706">
        <v>977955</v>
      </c>
    </row>
    <row r="1707" spans="1:49" x14ac:dyDescent="0.2">
      <c r="A1707" s="184">
        <v>39184</v>
      </c>
      <c r="B1707" s="186">
        <v>14</v>
      </c>
      <c r="C1707" s="186">
        <v>113</v>
      </c>
      <c r="D1707" s="186">
        <v>2650</v>
      </c>
      <c r="E1707" s="186">
        <v>299450</v>
      </c>
      <c r="F1707" s="186"/>
      <c r="G1707" s="186"/>
      <c r="H1707" s="186"/>
      <c r="I1707" s="186"/>
      <c r="J1707" s="186">
        <v>80</v>
      </c>
      <c r="K1707" s="186">
        <v>168</v>
      </c>
      <c r="L1707" s="186">
        <v>2825</v>
      </c>
      <c r="M1707" s="186">
        <v>474600</v>
      </c>
      <c r="N1707" s="186">
        <v>106</v>
      </c>
      <c r="O1707" s="186">
        <v>193</v>
      </c>
      <c r="P1707" s="186">
        <v>2700</v>
      </c>
      <c r="Q1707" s="186">
        <v>521100</v>
      </c>
      <c r="R1707" s="186">
        <v>49</v>
      </c>
      <c r="S1707" s="186">
        <v>239</v>
      </c>
      <c r="T1707" s="186">
        <v>2925</v>
      </c>
      <c r="U1707" s="186">
        <v>699075</v>
      </c>
      <c r="V1707" s="186">
        <v>30</v>
      </c>
      <c r="W1707" s="186">
        <v>280</v>
      </c>
      <c r="X1707" s="186">
        <v>2700</v>
      </c>
      <c r="Y1707" s="186">
        <v>756000</v>
      </c>
      <c r="Z1707" s="186">
        <v>26</v>
      </c>
      <c r="AA1707" s="186">
        <v>305</v>
      </c>
      <c r="AB1707" s="186">
        <v>2770</v>
      </c>
      <c r="AC1707" s="186">
        <v>844850</v>
      </c>
      <c r="AD1707" s="186">
        <v>18</v>
      </c>
      <c r="AE1707" s="186">
        <v>334</v>
      </c>
      <c r="AF1707" s="186">
        <v>2900</v>
      </c>
      <c r="AG1707" s="186">
        <v>968600</v>
      </c>
      <c r="AH1707" s="186">
        <v>17</v>
      </c>
      <c r="AI1707" s="186">
        <v>382</v>
      </c>
      <c r="AJ1707" s="186">
        <v>2890</v>
      </c>
      <c r="AK1707" s="186">
        <v>1103980</v>
      </c>
      <c r="AL1707" s="47"/>
      <c r="AM1707" s="47"/>
      <c r="AN1707" s="47"/>
      <c r="AO1707" s="47"/>
      <c r="AP1707">
        <v>196</v>
      </c>
      <c r="AQ1707">
        <v>372</v>
      </c>
      <c r="AR1707">
        <v>2880</v>
      </c>
      <c r="AS1707">
        <v>1071360</v>
      </c>
      <c r="AT1707">
        <v>34</v>
      </c>
      <c r="AU1707">
        <v>452</v>
      </c>
      <c r="AV1707">
        <v>2675</v>
      </c>
      <c r="AW1707">
        <v>1209100</v>
      </c>
    </row>
    <row r="1708" spans="1:49" ht="15.75" x14ac:dyDescent="0.25">
      <c r="A1708" s="184">
        <v>39185</v>
      </c>
      <c r="B1708" s="185">
        <v>11</v>
      </c>
      <c r="C1708" s="185">
        <v>105</v>
      </c>
      <c r="D1708" s="185">
        <v>2700</v>
      </c>
      <c r="E1708" s="185">
        <v>282618</v>
      </c>
      <c r="F1708" s="185"/>
      <c r="G1708" s="185"/>
      <c r="H1708" s="185"/>
      <c r="I1708" s="185"/>
      <c r="J1708" s="185">
        <v>7</v>
      </c>
      <c r="K1708" s="185">
        <v>160</v>
      </c>
      <c r="L1708" s="185">
        <v>2583</v>
      </c>
      <c r="M1708" s="185">
        <v>415557</v>
      </c>
      <c r="N1708" s="185">
        <v>52</v>
      </c>
      <c r="O1708" s="185">
        <v>181</v>
      </c>
      <c r="P1708" s="185">
        <v>3050</v>
      </c>
      <c r="Q1708" s="185">
        <v>627069</v>
      </c>
      <c r="R1708" s="185">
        <v>73</v>
      </c>
      <c r="S1708" s="185">
        <v>235</v>
      </c>
      <c r="T1708" s="185">
        <v>2775</v>
      </c>
      <c r="U1708" s="185">
        <v>663284</v>
      </c>
      <c r="V1708" s="185">
        <v>132</v>
      </c>
      <c r="W1708" s="185">
        <v>262</v>
      </c>
      <c r="X1708" s="185">
        <v>2931</v>
      </c>
      <c r="Y1708" s="185">
        <v>774718</v>
      </c>
      <c r="Z1708" s="185">
        <v>51</v>
      </c>
      <c r="AA1708" s="185">
        <v>298</v>
      </c>
      <c r="AB1708" s="185">
        <v>2750</v>
      </c>
      <c r="AC1708" s="185">
        <v>853937</v>
      </c>
      <c r="AD1708" s="185">
        <v>44</v>
      </c>
      <c r="AE1708" s="185">
        <v>334</v>
      </c>
      <c r="AF1708" s="185">
        <v>2767</v>
      </c>
      <c r="AG1708" s="185">
        <v>923578</v>
      </c>
      <c r="AH1708" s="185">
        <v>8</v>
      </c>
      <c r="AI1708" s="185">
        <v>379</v>
      </c>
      <c r="AJ1708" s="185">
        <v>3060</v>
      </c>
      <c r="AK1708" s="185">
        <v>1160505</v>
      </c>
      <c r="AL1708" s="6"/>
      <c r="AM1708" s="6"/>
      <c r="AN1708" s="6"/>
      <c r="AO1708" s="6"/>
      <c r="AP1708">
        <v>79</v>
      </c>
      <c r="AQ1708">
        <v>350</v>
      </c>
      <c r="AR1708">
        <v>2758</v>
      </c>
      <c r="AS1708">
        <v>949160</v>
      </c>
      <c r="AT1708">
        <v>19</v>
      </c>
      <c r="AU1708">
        <v>433</v>
      </c>
      <c r="AV1708">
        <v>2550</v>
      </c>
      <c r="AW1708">
        <v>1110884</v>
      </c>
    </row>
    <row r="1709" spans="1:49" x14ac:dyDescent="0.2">
      <c r="A1709" s="184">
        <v>39188</v>
      </c>
      <c r="B1709" s="186"/>
      <c r="C1709" s="186"/>
      <c r="D1709" s="186"/>
      <c r="E1709" s="186"/>
      <c r="F1709" s="186"/>
      <c r="G1709" s="186"/>
      <c r="H1709" s="186"/>
      <c r="I1709" s="186"/>
      <c r="J1709" s="186"/>
      <c r="K1709" s="186"/>
      <c r="L1709" s="186"/>
      <c r="M1709" s="186"/>
      <c r="N1709" s="186">
        <v>8</v>
      </c>
      <c r="O1709" s="186">
        <v>214</v>
      </c>
      <c r="P1709" s="186">
        <v>2500</v>
      </c>
      <c r="Q1709" s="186">
        <v>535625</v>
      </c>
      <c r="R1709" s="186"/>
      <c r="S1709" s="186"/>
      <c r="T1709" s="186"/>
      <c r="U1709" s="186"/>
      <c r="V1709" s="186"/>
      <c r="W1709" s="186"/>
      <c r="X1709" s="186"/>
      <c r="Y1709" s="186"/>
      <c r="Z1709" s="186">
        <v>10</v>
      </c>
      <c r="AA1709" s="186">
        <v>305</v>
      </c>
      <c r="AB1709" s="186">
        <v>2920</v>
      </c>
      <c r="AC1709" s="186">
        <v>891184</v>
      </c>
      <c r="AD1709" s="186"/>
      <c r="AE1709" s="186"/>
      <c r="AF1709" s="186"/>
      <c r="AG1709" s="186"/>
      <c r="AH1709" s="186"/>
      <c r="AI1709" s="186"/>
      <c r="AJ1709" s="186"/>
      <c r="AK1709" s="186"/>
      <c r="AL1709" s="47"/>
      <c r="AM1709" s="47"/>
      <c r="AN1709" s="47"/>
      <c r="AO1709" s="47"/>
      <c r="AP1709">
        <v>13</v>
      </c>
      <c r="AQ1709">
        <v>385</v>
      </c>
      <c r="AR1709">
        <v>3000</v>
      </c>
      <c r="AS1709">
        <v>1156154</v>
      </c>
    </row>
    <row r="1710" spans="1:49" ht="15.75" x14ac:dyDescent="0.25">
      <c r="A1710" s="184">
        <v>39189</v>
      </c>
      <c r="B1710" s="185">
        <v>15</v>
      </c>
      <c r="C1710" s="185">
        <v>106</v>
      </c>
      <c r="D1710" s="185">
        <v>2610</v>
      </c>
      <c r="E1710" s="185">
        <v>276300</v>
      </c>
      <c r="F1710" s="185">
        <v>24</v>
      </c>
      <c r="G1710" s="185">
        <v>145</v>
      </c>
      <c r="H1710" s="185">
        <v>2750</v>
      </c>
      <c r="I1710" s="185">
        <v>393804</v>
      </c>
      <c r="J1710" s="185">
        <v>44</v>
      </c>
      <c r="K1710" s="185">
        <v>170</v>
      </c>
      <c r="L1710" s="185">
        <v>2925</v>
      </c>
      <c r="M1710" s="185">
        <v>519985</v>
      </c>
      <c r="N1710" s="185">
        <v>53</v>
      </c>
      <c r="O1710" s="185">
        <v>192</v>
      </c>
      <c r="P1710" s="185">
        <v>2733</v>
      </c>
      <c r="Q1710" s="185">
        <v>543564</v>
      </c>
      <c r="R1710" s="185">
        <v>72</v>
      </c>
      <c r="S1710" s="185">
        <v>225</v>
      </c>
      <c r="T1710" s="185">
        <v>2867</v>
      </c>
      <c r="U1710" s="185">
        <v>651706</v>
      </c>
      <c r="V1710" s="185">
        <v>78</v>
      </c>
      <c r="W1710" s="185">
        <v>262</v>
      </c>
      <c r="X1710" s="185">
        <v>2800</v>
      </c>
      <c r="Y1710" s="185">
        <v>753742</v>
      </c>
      <c r="Z1710" s="185">
        <v>38</v>
      </c>
      <c r="AA1710" s="185">
        <v>303</v>
      </c>
      <c r="AB1710" s="185">
        <v>2853</v>
      </c>
      <c r="AC1710" s="185">
        <v>852350</v>
      </c>
      <c r="AD1710" s="185">
        <v>4</v>
      </c>
      <c r="AE1710" s="185">
        <v>332</v>
      </c>
      <c r="AF1710" s="185">
        <v>2800</v>
      </c>
      <c r="AG1710" s="185">
        <v>928200</v>
      </c>
      <c r="AH1710" s="185"/>
      <c r="AI1710" s="185"/>
      <c r="AJ1710" s="185"/>
      <c r="AK1710" s="185"/>
      <c r="AL1710" s="6"/>
      <c r="AM1710" s="6"/>
      <c r="AN1710" s="6"/>
      <c r="AO1710" s="6"/>
      <c r="AP1710">
        <v>30</v>
      </c>
      <c r="AQ1710">
        <v>366</v>
      </c>
      <c r="AR1710">
        <v>2816</v>
      </c>
      <c r="AS1710">
        <v>1018560</v>
      </c>
      <c r="AT1710">
        <v>76</v>
      </c>
      <c r="AU1710">
        <v>388</v>
      </c>
      <c r="AV1710">
        <v>2456</v>
      </c>
      <c r="AW1710">
        <v>980438</v>
      </c>
    </row>
    <row r="1711" spans="1:49" x14ac:dyDescent="0.2">
      <c r="A1711" s="184">
        <v>39191</v>
      </c>
      <c r="B1711" s="186">
        <v>53</v>
      </c>
      <c r="C1711" s="186">
        <v>122</v>
      </c>
      <c r="D1711" s="186">
        <v>2725</v>
      </c>
      <c r="E1711" s="186">
        <v>332450</v>
      </c>
      <c r="F1711" s="186"/>
      <c r="G1711" s="186"/>
      <c r="H1711" s="186"/>
      <c r="I1711" s="186"/>
      <c r="J1711" s="186">
        <v>179</v>
      </c>
      <c r="K1711" s="186">
        <v>163</v>
      </c>
      <c r="L1711" s="186">
        <v>2900</v>
      </c>
      <c r="M1711" s="186">
        <v>472700</v>
      </c>
      <c r="N1711" s="186">
        <v>124</v>
      </c>
      <c r="O1711" s="186">
        <v>200</v>
      </c>
      <c r="P1711" s="186">
        <v>2600</v>
      </c>
      <c r="Q1711" s="186">
        <v>520000</v>
      </c>
      <c r="R1711" s="186">
        <v>53</v>
      </c>
      <c r="S1711" s="186">
        <v>236</v>
      </c>
      <c r="T1711" s="186">
        <v>2650</v>
      </c>
      <c r="U1711" s="186">
        <v>625400</v>
      </c>
      <c r="V1711" s="186">
        <v>64</v>
      </c>
      <c r="W1711" s="186">
        <v>260</v>
      </c>
      <c r="X1711" s="186">
        <v>2650</v>
      </c>
      <c r="Y1711" s="186">
        <v>689000</v>
      </c>
      <c r="Z1711" s="186">
        <v>4</v>
      </c>
      <c r="AA1711" s="186">
        <v>293</v>
      </c>
      <c r="AB1711" s="186">
        <v>2660</v>
      </c>
      <c r="AC1711" s="186">
        <v>779380</v>
      </c>
      <c r="AD1711" s="186">
        <v>40</v>
      </c>
      <c r="AE1711" s="186">
        <v>347</v>
      </c>
      <c r="AF1711" s="186">
        <v>2940</v>
      </c>
      <c r="AG1711" s="186">
        <v>1020180</v>
      </c>
      <c r="AH1711" s="186">
        <v>16</v>
      </c>
      <c r="AI1711" s="186">
        <v>430</v>
      </c>
      <c r="AJ1711" s="186">
        <v>3200</v>
      </c>
      <c r="AK1711" s="186">
        <v>1376000</v>
      </c>
      <c r="AL1711" s="47"/>
      <c r="AM1711" s="47"/>
      <c r="AN1711" s="47"/>
      <c r="AO1711" s="47"/>
      <c r="AP1711">
        <v>238</v>
      </c>
      <c r="AQ1711">
        <v>371</v>
      </c>
      <c r="AR1711">
        <v>2660</v>
      </c>
      <c r="AS1711">
        <v>986860</v>
      </c>
      <c r="AT1711">
        <v>16</v>
      </c>
      <c r="AU1711">
        <v>387</v>
      </c>
      <c r="AV1711">
        <v>2500</v>
      </c>
      <c r="AW1711">
        <v>967500</v>
      </c>
    </row>
    <row r="1712" spans="1:49" ht="15.75" x14ac:dyDescent="0.25">
      <c r="A1712" s="184">
        <v>39192</v>
      </c>
      <c r="B1712" s="185">
        <v>40</v>
      </c>
      <c r="C1712" s="185">
        <v>112</v>
      </c>
      <c r="D1712" s="185">
        <v>2625</v>
      </c>
      <c r="E1712" s="185">
        <v>301465</v>
      </c>
      <c r="F1712" s="185">
        <v>15</v>
      </c>
      <c r="G1712" s="185">
        <v>146</v>
      </c>
      <c r="H1712" s="185">
        <v>2750</v>
      </c>
      <c r="I1712" s="185">
        <v>400767</v>
      </c>
      <c r="J1712" s="185">
        <v>14</v>
      </c>
      <c r="K1712" s="185">
        <v>171</v>
      </c>
      <c r="L1712" s="185">
        <v>2725</v>
      </c>
      <c r="M1712" s="185">
        <v>464129</v>
      </c>
      <c r="N1712" s="185">
        <v>27</v>
      </c>
      <c r="O1712" s="185">
        <v>185</v>
      </c>
      <c r="P1712" s="185">
        <v>2567</v>
      </c>
      <c r="Q1712" s="185">
        <v>470378</v>
      </c>
      <c r="R1712" s="185"/>
      <c r="S1712" s="185"/>
      <c r="T1712" s="185"/>
      <c r="U1712" s="185"/>
      <c r="V1712" s="185">
        <v>1</v>
      </c>
      <c r="W1712" s="185">
        <v>252</v>
      </c>
      <c r="X1712" s="185">
        <v>2850</v>
      </c>
      <c r="Y1712" s="185">
        <v>718200</v>
      </c>
      <c r="Z1712" s="185">
        <v>55</v>
      </c>
      <c r="AA1712" s="185">
        <v>295</v>
      </c>
      <c r="AB1712" s="185">
        <v>2833</v>
      </c>
      <c r="AC1712" s="185">
        <v>820091</v>
      </c>
      <c r="AD1712" s="185">
        <v>2</v>
      </c>
      <c r="AE1712" s="185">
        <v>351</v>
      </c>
      <c r="AF1712" s="185">
        <v>2800</v>
      </c>
      <c r="AG1712" s="185">
        <v>982800</v>
      </c>
      <c r="AH1712" s="185"/>
      <c r="AI1712" s="185"/>
      <c r="AJ1712" s="185"/>
      <c r="AK1712" s="185"/>
      <c r="AL1712" s="6">
        <v>6</v>
      </c>
      <c r="AM1712" s="6">
        <v>413</v>
      </c>
      <c r="AN1712" s="6">
        <v>2930</v>
      </c>
      <c r="AO1712" s="6">
        <v>1207513</v>
      </c>
      <c r="AP1712" s="6">
        <v>114</v>
      </c>
      <c r="AQ1712" s="6">
        <v>401</v>
      </c>
      <c r="AR1712" s="6">
        <v>2812</v>
      </c>
      <c r="AS1712" s="6">
        <v>1131192</v>
      </c>
      <c r="AT1712" s="6">
        <v>20</v>
      </c>
      <c r="AU1712" s="6">
        <v>410</v>
      </c>
      <c r="AV1712" s="6">
        <v>2633</v>
      </c>
      <c r="AW1712" s="6">
        <v>1105700</v>
      </c>
    </row>
    <row r="1713" spans="1:49" x14ac:dyDescent="0.2">
      <c r="A1713" s="184">
        <v>39195</v>
      </c>
      <c r="B1713" s="186"/>
      <c r="C1713" s="186"/>
      <c r="D1713" s="186"/>
      <c r="E1713" s="186"/>
      <c r="F1713" s="186"/>
      <c r="G1713" s="186"/>
      <c r="H1713" s="186"/>
      <c r="I1713" s="186"/>
      <c r="J1713" s="186">
        <v>38</v>
      </c>
      <c r="K1713" s="186">
        <v>164</v>
      </c>
      <c r="L1713" s="186">
        <v>2750</v>
      </c>
      <c r="M1713" s="186">
        <v>451000</v>
      </c>
      <c r="N1713" s="186"/>
      <c r="O1713" s="186"/>
      <c r="P1713" s="186"/>
      <c r="Q1713" s="186"/>
      <c r="R1713" s="186">
        <v>11</v>
      </c>
      <c r="S1713" s="186">
        <v>235</v>
      </c>
      <c r="T1713" s="186">
        <v>2535</v>
      </c>
      <c r="U1713" s="186">
        <v>593375</v>
      </c>
      <c r="V1713" s="186">
        <v>65</v>
      </c>
      <c r="W1713" s="186">
        <v>273</v>
      </c>
      <c r="X1713" s="186">
        <v>2570</v>
      </c>
      <c r="Y1713" s="186">
        <v>701610</v>
      </c>
      <c r="Z1713" s="186">
        <v>2</v>
      </c>
      <c r="AA1713" s="186">
        <v>302</v>
      </c>
      <c r="AB1713" s="186">
        <v>2610</v>
      </c>
      <c r="AC1713" s="186">
        <v>788220</v>
      </c>
      <c r="AD1713" s="186"/>
      <c r="AE1713" s="186"/>
      <c r="AF1713" s="186"/>
      <c r="AG1713" s="186"/>
      <c r="AH1713" s="186"/>
      <c r="AI1713" s="186"/>
      <c r="AJ1713" s="186"/>
      <c r="AK1713" s="186"/>
      <c r="AL1713" s="47"/>
      <c r="AM1713" s="47"/>
      <c r="AN1713" s="47"/>
      <c r="AO1713" s="47"/>
      <c r="AP1713">
        <v>38</v>
      </c>
      <c r="AQ1713">
        <v>343</v>
      </c>
      <c r="AR1713">
        <v>2730</v>
      </c>
      <c r="AS1713">
        <v>936390</v>
      </c>
      <c r="AT1713">
        <v>2</v>
      </c>
      <c r="AU1713">
        <v>316</v>
      </c>
      <c r="AV1713">
        <v>2400</v>
      </c>
      <c r="AW1713">
        <v>758400</v>
      </c>
    </row>
    <row r="1714" spans="1:49" ht="15.75" x14ac:dyDescent="0.25">
      <c r="A1714" s="184">
        <v>39196</v>
      </c>
      <c r="B1714" s="185">
        <v>54</v>
      </c>
      <c r="C1714" s="185">
        <v>114</v>
      </c>
      <c r="D1714" s="185">
        <v>2590</v>
      </c>
      <c r="E1714" s="185">
        <v>294848</v>
      </c>
      <c r="F1714" s="185">
        <v>25</v>
      </c>
      <c r="G1714" s="185">
        <v>143</v>
      </c>
      <c r="H1714" s="185">
        <v>2538</v>
      </c>
      <c r="I1714" s="185">
        <v>365972</v>
      </c>
      <c r="J1714" s="185">
        <v>23</v>
      </c>
      <c r="K1714" s="185">
        <v>176</v>
      </c>
      <c r="L1714" s="185">
        <v>2488</v>
      </c>
      <c r="M1714" s="185">
        <v>444965</v>
      </c>
      <c r="N1714" s="185">
        <v>88</v>
      </c>
      <c r="O1714" s="185">
        <v>195</v>
      </c>
      <c r="P1714" s="185">
        <v>2562</v>
      </c>
      <c r="Q1714" s="185">
        <v>513928</v>
      </c>
      <c r="R1714" s="185">
        <v>38</v>
      </c>
      <c r="S1714" s="185">
        <v>240</v>
      </c>
      <c r="T1714" s="185">
        <v>2456</v>
      </c>
      <c r="U1714" s="185">
        <v>597595</v>
      </c>
      <c r="V1714" s="185">
        <v>45</v>
      </c>
      <c r="W1714" s="185">
        <v>260</v>
      </c>
      <c r="X1714" s="185">
        <v>2592</v>
      </c>
      <c r="Y1714" s="185">
        <v>674240</v>
      </c>
      <c r="Z1714" s="185">
        <v>111</v>
      </c>
      <c r="AA1714" s="185">
        <v>301</v>
      </c>
      <c r="AB1714" s="185">
        <v>2707</v>
      </c>
      <c r="AC1714" s="185">
        <v>839680</v>
      </c>
      <c r="AD1714" s="185">
        <v>23</v>
      </c>
      <c r="AE1714" s="185">
        <v>330</v>
      </c>
      <c r="AF1714" s="185">
        <v>2816</v>
      </c>
      <c r="AG1714" s="185">
        <v>935729</v>
      </c>
      <c r="AH1714" s="185">
        <v>8</v>
      </c>
      <c r="AI1714" s="185">
        <v>363</v>
      </c>
      <c r="AJ1714" s="185">
        <v>2890</v>
      </c>
      <c r="AK1714" s="185">
        <v>1024340</v>
      </c>
      <c r="AL1714" s="6"/>
      <c r="AM1714" s="6"/>
      <c r="AN1714" s="6"/>
      <c r="AO1714" s="6"/>
      <c r="AP1714">
        <v>105</v>
      </c>
      <c r="AQ1714">
        <v>353</v>
      </c>
      <c r="AR1714">
        <v>2723</v>
      </c>
      <c r="AS1714">
        <v>946771</v>
      </c>
      <c r="AT1714">
        <v>13</v>
      </c>
      <c r="AU1714">
        <v>411</v>
      </c>
      <c r="AV1714">
        <v>2350</v>
      </c>
      <c r="AW1714">
        <v>966754</v>
      </c>
    </row>
    <row r="1715" spans="1:49" x14ac:dyDescent="0.2">
      <c r="A1715" s="184">
        <v>39198</v>
      </c>
      <c r="B1715" s="186"/>
      <c r="C1715" s="186"/>
      <c r="D1715" s="186"/>
      <c r="E1715" s="186"/>
      <c r="F1715" s="186">
        <v>64</v>
      </c>
      <c r="G1715" s="186">
        <v>140</v>
      </c>
      <c r="H1715" s="186">
        <v>2950</v>
      </c>
      <c r="I1715" s="186">
        <v>413000</v>
      </c>
      <c r="J1715" s="186">
        <v>106</v>
      </c>
      <c r="K1715" s="186">
        <v>201</v>
      </c>
      <c r="L1715" s="186">
        <v>3000</v>
      </c>
      <c r="M1715" s="186">
        <v>513000</v>
      </c>
      <c r="N1715" s="186">
        <v>111</v>
      </c>
      <c r="O1715" s="186">
        <v>201</v>
      </c>
      <c r="P1715" s="186">
        <v>3075</v>
      </c>
      <c r="Q1715" s="186">
        <v>618075</v>
      </c>
      <c r="R1715" s="186">
        <v>27</v>
      </c>
      <c r="S1715" s="186">
        <v>227</v>
      </c>
      <c r="T1715" s="186">
        <v>2625</v>
      </c>
      <c r="U1715" s="186">
        <v>595875</v>
      </c>
      <c r="V1715" s="186">
        <v>84</v>
      </c>
      <c r="W1715" s="186">
        <v>266</v>
      </c>
      <c r="X1715" s="186">
        <v>2700</v>
      </c>
      <c r="Y1715" s="186">
        <v>718200</v>
      </c>
      <c r="Z1715" s="186">
        <v>90</v>
      </c>
      <c r="AA1715" s="186">
        <v>295</v>
      </c>
      <c r="AB1715" s="186">
        <v>2760</v>
      </c>
      <c r="AC1715" s="186">
        <v>814200</v>
      </c>
      <c r="AD1715" s="186">
        <v>32</v>
      </c>
      <c r="AE1715" s="186">
        <v>337</v>
      </c>
      <c r="AF1715" s="186">
        <v>2800</v>
      </c>
      <c r="AG1715" s="186">
        <v>943600</v>
      </c>
      <c r="AH1715" s="186">
        <v>12</v>
      </c>
      <c r="AI1715" s="186">
        <v>370</v>
      </c>
      <c r="AJ1715" s="186">
        <v>2810</v>
      </c>
      <c r="AK1715" s="186">
        <v>1039700</v>
      </c>
      <c r="AL1715" s="47"/>
      <c r="AM1715" s="47"/>
      <c r="AN1715" s="47"/>
      <c r="AO1715" s="47"/>
      <c r="AP1715">
        <v>161</v>
      </c>
      <c r="AQ1715">
        <v>375</v>
      </c>
      <c r="AR1715">
        <v>2790</v>
      </c>
      <c r="AS1715">
        <v>1045250</v>
      </c>
      <c r="AT1715">
        <v>42</v>
      </c>
      <c r="AU1715">
        <v>449</v>
      </c>
      <c r="AV1715">
        <v>2675</v>
      </c>
      <c r="AW1715">
        <v>1201075</v>
      </c>
    </row>
    <row r="1716" spans="1:49" ht="15.75" x14ac:dyDescent="0.25">
      <c r="A1716" s="184">
        <v>39199</v>
      </c>
      <c r="B1716" s="185">
        <v>26</v>
      </c>
      <c r="C1716" s="185">
        <v>101</v>
      </c>
      <c r="D1716" s="185">
        <v>2875</v>
      </c>
      <c r="E1716" s="185">
        <v>287723</v>
      </c>
      <c r="F1716" s="185"/>
      <c r="G1716" s="185"/>
      <c r="H1716" s="185"/>
      <c r="I1716" s="185"/>
      <c r="J1716" s="185">
        <v>50</v>
      </c>
      <c r="K1716" s="185">
        <v>164</v>
      </c>
      <c r="L1716" s="185">
        <v>2750</v>
      </c>
      <c r="M1716" s="185">
        <v>485684</v>
      </c>
      <c r="N1716" s="185">
        <v>88</v>
      </c>
      <c r="O1716" s="185">
        <v>200</v>
      </c>
      <c r="P1716" s="185">
        <v>2767</v>
      </c>
      <c r="Q1716" s="185">
        <v>601889</v>
      </c>
      <c r="R1716" s="185">
        <v>78</v>
      </c>
      <c r="S1716" s="185">
        <v>237</v>
      </c>
      <c r="T1716" s="185">
        <v>2586</v>
      </c>
      <c r="U1716" s="185">
        <v>615947</v>
      </c>
      <c r="V1716" s="185">
        <v>27</v>
      </c>
      <c r="W1716" s="185">
        <v>270</v>
      </c>
      <c r="X1716" s="185">
        <v>3012</v>
      </c>
      <c r="Y1716" s="185">
        <v>850267</v>
      </c>
      <c r="Z1716" s="185">
        <v>45</v>
      </c>
      <c r="AA1716" s="185">
        <v>288</v>
      </c>
      <c r="AB1716" s="185">
        <v>2850</v>
      </c>
      <c r="AC1716" s="185">
        <v>848009</v>
      </c>
      <c r="AD1716" s="185">
        <v>19</v>
      </c>
      <c r="AE1716" s="185">
        <v>342</v>
      </c>
      <c r="AF1716" s="185">
        <v>2848</v>
      </c>
      <c r="AG1716" s="185">
        <v>991754</v>
      </c>
      <c r="AH1716" s="185"/>
      <c r="AI1716" s="185"/>
      <c r="AJ1716" s="185"/>
      <c r="AK1716" s="185"/>
      <c r="AL1716" s="6"/>
      <c r="AM1716" s="6"/>
      <c r="AN1716" s="6"/>
      <c r="AO1716" s="6"/>
      <c r="AP1716">
        <v>75</v>
      </c>
      <c r="AQ1716">
        <v>406</v>
      </c>
      <c r="AR1716">
        <v>2761</v>
      </c>
      <c r="AS1716">
        <v>1107813</v>
      </c>
      <c r="AT1716">
        <v>16</v>
      </c>
      <c r="AU1716">
        <v>445</v>
      </c>
      <c r="AV1716">
        <v>2575</v>
      </c>
      <c r="AW1716">
        <v>1178900</v>
      </c>
    </row>
    <row r="1717" spans="1:49" ht="15.75" x14ac:dyDescent="0.25">
      <c r="A1717" s="184"/>
      <c r="B1717" s="185"/>
      <c r="C1717" s="185"/>
      <c r="D1717" s="185"/>
      <c r="E1717" s="185"/>
      <c r="F1717" s="185"/>
      <c r="G1717" s="185"/>
      <c r="H1717" s="185"/>
      <c r="I1717" s="185"/>
      <c r="J1717" s="185"/>
      <c r="K1717" s="185"/>
      <c r="L1717" s="185"/>
      <c r="M1717" s="185"/>
      <c r="N1717" s="185"/>
      <c r="O1717" s="185"/>
      <c r="P1717" s="185"/>
      <c r="Q1717" s="185"/>
      <c r="R1717" s="185"/>
      <c r="S1717" s="185"/>
      <c r="T1717" s="185"/>
      <c r="U1717" s="185"/>
      <c r="V1717" s="185"/>
      <c r="W1717" s="185"/>
      <c r="X1717" s="185"/>
      <c r="Y1717" s="185"/>
      <c r="Z1717" s="185"/>
      <c r="AA1717" s="185"/>
      <c r="AB1717" s="185"/>
      <c r="AC1717" s="185"/>
      <c r="AD1717" s="185"/>
      <c r="AE1717" s="185"/>
      <c r="AF1717" s="185"/>
      <c r="AG1717" s="185"/>
      <c r="AH1717" s="185"/>
      <c r="AI1717" s="185"/>
      <c r="AJ1717" s="185"/>
      <c r="AK1717" s="185"/>
      <c r="AL1717" s="185"/>
      <c r="AM1717" s="185"/>
      <c r="AN1717" s="185"/>
      <c r="AO1717" s="185"/>
    </row>
    <row r="1718" spans="1:49" x14ac:dyDescent="0.2">
      <c r="A1718" s="53">
        <v>39203</v>
      </c>
      <c r="B1718" s="186">
        <v>21</v>
      </c>
      <c r="C1718" s="186">
        <v>112</v>
      </c>
      <c r="D1718" s="186">
        <v>2600</v>
      </c>
      <c r="E1718" s="186">
        <v>294705</v>
      </c>
      <c r="F1718" s="186">
        <v>22</v>
      </c>
      <c r="G1718" s="186">
        <v>145</v>
      </c>
      <c r="H1718" s="186">
        <v>2600</v>
      </c>
      <c r="I1718" s="186">
        <v>386227</v>
      </c>
      <c r="J1718" s="186"/>
      <c r="K1718" s="186"/>
      <c r="L1718" s="186"/>
      <c r="M1718" s="186"/>
      <c r="N1718" s="186">
        <v>13</v>
      </c>
      <c r="O1718" s="186">
        <v>191</v>
      </c>
      <c r="P1718" s="186">
        <v>2750</v>
      </c>
      <c r="Q1718" s="186">
        <v>546769</v>
      </c>
      <c r="R1718" s="186">
        <v>21</v>
      </c>
      <c r="S1718" s="186">
        <v>245</v>
      </c>
      <c r="T1718" s="186">
        <v>2550</v>
      </c>
      <c r="U1718" s="186">
        <v>625600</v>
      </c>
      <c r="V1718" s="186">
        <v>39</v>
      </c>
      <c r="W1718" s="186">
        <v>256</v>
      </c>
      <c r="X1718" s="186">
        <v>2862</v>
      </c>
      <c r="Y1718" s="186">
        <v>727800</v>
      </c>
      <c r="Z1718" s="186">
        <v>21</v>
      </c>
      <c r="AA1718" s="186">
        <v>290</v>
      </c>
      <c r="AB1718" s="186">
        <v>2733</v>
      </c>
      <c r="AC1718" s="186">
        <v>778114</v>
      </c>
      <c r="AD1718" s="186">
        <v>5</v>
      </c>
      <c r="AE1718" s="186">
        <v>350</v>
      </c>
      <c r="AF1718" s="186">
        <v>2720</v>
      </c>
      <c r="AG1718" s="186">
        <v>952000</v>
      </c>
      <c r="AH1718" s="186"/>
      <c r="AI1718" s="186"/>
      <c r="AJ1718" s="186"/>
      <c r="AK1718" s="186"/>
      <c r="AP1718">
        <v>34</v>
      </c>
      <c r="AQ1718">
        <v>375</v>
      </c>
      <c r="AR1718">
        <v>2746</v>
      </c>
      <c r="AS1718">
        <v>1029799</v>
      </c>
      <c r="AT1718">
        <v>6</v>
      </c>
      <c r="AU1718">
        <v>474</v>
      </c>
      <c r="AV1718">
        <v>2650</v>
      </c>
      <c r="AW1718">
        <v>1256983</v>
      </c>
    </row>
    <row r="1719" spans="1:49" ht="15.75" x14ac:dyDescent="0.25">
      <c r="A1719" s="53">
        <v>39205</v>
      </c>
      <c r="B1719" s="185">
        <v>24</v>
      </c>
      <c r="C1719" s="186">
        <v>106</v>
      </c>
      <c r="D1719" s="186">
        <v>2850</v>
      </c>
      <c r="E1719" s="186">
        <v>302100</v>
      </c>
      <c r="F1719" s="185">
        <v>55</v>
      </c>
      <c r="G1719" s="186">
        <v>136</v>
      </c>
      <c r="H1719" s="186">
        <v>2500</v>
      </c>
      <c r="I1719" s="186">
        <v>340000</v>
      </c>
      <c r="J1719" s="186">
        <v>117</v>
      </c>
      <c r="K1719" s="186">
        <v>163</v>
      </c>
      <c r="L1719" s="186">
        <v>2600</v>
      </c>
      <c r="M1719" s="186">
        <v>423800</v>
      </c>
      <c r="N1719" s="185">
        <v>87</v>
      </c>
      <c r="O1719" s="186">
        <v>195</v>
      </c>
      <c r="P1719" s="186">
        <v>2550</v>
      </c>
      <c r="Q1719" s="186">
        <v>497250</v>
      </c>
      <c r="R1719" s="186">
        <v>62</v>
      </c>
      <c r="S1719" s="186">
        <v>230</v>
      </c>
      <c r="T1719" s="186">
        <v>2500</v>
      </c>
      <c r="U1719" s="186">
        <v>575000</v>
      </c>
      <c r="V1719" s="186">
        <v>37</v>
      </c>
      <c r="W1719" s="186">
        <v>264</v>
      </c>
      <c r="X1719" s="186">
        <v>2550</v>
      </c>
      <c r="Y1719" s="186">
        <v>673200</v>
      </c>
      <c r="Z1719" s="186">
        <v>12</v>
      </c>
      <c r="AA1719" s="186">
        <v>295</v>
      </c>
      <c r="AB1719" s="186">
        <v>2605</v>
      </c>
      <c r="AC1719" s="186">
        <v>768465</v>
      </c>
      <c r="AD1719" s="186">
        <v>5</v>
      </c>
      <c r="AE1719" s="186">
        <v>326</v>
      </c>
      <c r="AF1719" s="186">
        <v>2730</v>
      </c>
      <c r="AG1719" s="186">
        <v>889980</v>
      </c>
      <c r="AH1719" s="186">
        <v>3</v>
      </c>
      <c r="AI1719" s="186">
        <v>378</v>
      </c>
      <c r="AJ1719" s="186">
        <v>2820</v>
      </c>
      <c r="AK1719" s="186">
        <v>1065960</v>
      </c>
      <c r="AP1719">
        <v>262</v>
      </c>
      <c r="AQ1719">
        <v>376</v>
      </c>
      <c r="AR1719">
        <v>2680</v>
      </c>
      <c r="AS1719">
        <v>1007680</v>
      </c>
      <c r="AT1719">
        <v>70</v>
      </c>
      <c r="AU1719">
        <v>423</v>
      </c>
      <c r="AV1719">
        <v>2450</v>
      </c>
      <c r="AW1719">
        <v>1036350</v>
      </c>
    </row>
    <row r="1720" spans="1:49" ht="15.75" x14ac:dyDescent="0.25">
      <c r="A1720" s="53">
        <v>39206</v>
      </c>
      <c r="B1720" s="186"/>
      <c r="C1720" s="186"/>
      <c r="D1720" s="186"/>
      <c r="E1720" s="186"/>
      <c r="F1720" s="186">
        <v>37</v>
      </c>
      <c r="G1720" s="186">
        <v>147</v>
      </c>
      <c r="H1720" s="186">
        <v>2538</v>
      </c>
      <c r="I1720" s="186">
        <v>388849</v>
      </c>
      <c r="J1720" s="186">
        <v>16</v>
      </c>
      <c r="K1720" s="186">
        <v>160</v>
      </c>
      <c r="L1720" s="186">
        <v>2600</v>
      </c>
      <c r="M1720" s="186">
        <v>417356</v>
      </c>
      <c r="N1720" s="186">
        <v>72</v>
      </c>
      <c r="O1720" s="186">
        <v>201</v>
      </c>
      <c r="P1720" s="186">
        <v>2589</v>
      </c>
      <c r="Q1720" s="185">
        <v>527296</v>
      </c>
      <c r="R1720" s="186">
        <v>52</v>
      </c>
      <c r="S1720" s="186">
        <v>229</v>
      </c>
      <c r="T1720" s="186">
        <v>2761</v>
      </c>
      <c r="U1720" s="186">
        <v>658588</v>
      </c>
      <c r="V1720" s="186">
        <v>61</v>
      </c>
      <c r="W1720" s="186">
        <v>263</v>
      </c>
      <c r="X1720" s="186">
        <v>2656</v>
      </c>
      <c r="Y1720" s="186">
        <v>722228</v>
      </c>
      <c r="Z1720" s="186">
        <v>79</v>
      </c>
      <c r="AA1720" s="186">
        <v>297</v>
      </c>
      <c r="AB1720" s="186">
        <v>2879</v>
      </c>
      <c r="AC1720" s="186">
        <v>858367</v>
      </c>
      <c r="AD1720" s="186">
        <v>8</v>
      </c>
      <c r="AE1720" s="186">
        <v>366</v>
      </c>
      <c r="AF1720" s="186">
        <v>2700</v>
      </c>
      <c r="AG1720" s="186">
        <v>926055</v>
      </c>
      <c r="AH1720" s="186">
        <v>2</v>
      </c>
      <c r="AI1720" s="186">
        <v>366</v>
      </c>
      <c r="AJ1720" s="186">
        <v>2700</v>
      </c>
      <c r="AK1720" s="186">
        <v>988200</v>
      </c>
      <c r="AP1720">
        <v>73</v>
      </c>
      <c r="AQ1720">
        <v>363</v>
      </c>
      <c r="AR1720">
        <v>2739</v>
      </c>
      <c r="AS1720">
        <v>960157</v>
      </c>
      <c r="AT1720">
        <v>41</v>
      </c>
      <c r="AU1720">
        <v>403</v>
      </c>
      <c r="AV1720">
        <v>2575</v>
      </c>
      <c r="AW1720">
        <v>1071359</v>
      </c>
    </row>
    <row r="1721" spans="1:49" ht="15.75" x14ac:dyDescent="0.25">
      <c r="A1721" s="53">
        <v>39209</v>
      </c>
      <c r="B1721" s="186"/>
      <c r="C1721" s="186"/>
      <c r="D1721" s="186"/>
      <c r="E1721" s="186"/>
      <c r="F1721" s="186">
        <v>13</v>
      </c>
      <c r="G1721" s="186">
        <v>160</v>
      </c>
      <c r="H1721" s="186">
        <v>2500</v>
      </c>
      <c r="I1721" s="186">
        <v>399615</v>
      </c>
      <c r="J1721" s="186">
        <v>0</v>
      </c>
      <c r="K1721" s="186">
        <v>0</v>
      </c>
      <c r="L1721" s="186">
        <v>0</v>
      </c>
      <c r="M1721" s="186">
        <v>0</v>
      </c>
      <c r="N1721" s="186">
        <v>15</v>
      </c>
      <c r="O1721" s="186">
        <v>185</v>
      </c>
      <c r="P1721" s="186">
        <v>2525</v>
      </c>
      <c r="Q1721" s="186">
        <v>469573</v>
      </c>
      <c r="R1721" s="186">
        <v>6</v>
      </c>
      <c r="S1721" s="186">
        <v>233</v>
      </c>
      <c r="T1721" s="185">
        <v>2500</v>
      </c>
      <c r="U1721" s="186">
        <v>583333</v>
      </c>
      <c r="V1721" s="186">
        <v>0</v>
      </c>
      <c r="W1721" s="186">
        <v>0</v>
      </c>
      <c r="X1721" s="186">
        <v>0</v>
      </c>
      <c r="Y1721" s="186">
        <v>0</v>
      </c>
      <c r="Z1721" s="186">
        <v>2</v>
      </c>
      <c r="AA1721" s="186">
        <v>285</v>
      </c>
      <c r="AB1721" s="186">
        <v>2550</v>
      </c>
      <c r="AC1721" s="185">
        <v>726800</v>
      </c>
      <c r="AD1721" s="186"/>
      <c r="AE1721" s="186"/>
      <c r="AF1721" s="186"/>
      <c r="AG1721" s="186"/>
      <c r="AH1721" s="186"/>
      <c r="AI1721" s="186"/>
      <c r="AJ1721" s="186"/>
      <c r="AK1721" s="186"/>
      <c r="AP1721">
        <v>32</v>
      </c>
      <c r="AQ1721">
        <v>339</v>
      </c>
      <c r="AR1721">
        <v>2490</v>
      </c>
      <c r="AS1721">
        <v>846841</v>
      </c>
      <c r="AT1721">
        <v>0</v>
      </c>
      <c r="AU1721">
        <v>0</v>
      </c>
      <c r="AV1721">
        <v>0</v>
      </c>
      <c r="AW1721">
        <v>0</v>
      </c>
    </row>
    <row r="1722" spans="1:49" ht="15.75" x14ac:dyDescent="0.25">
      <c r="A1722" s="53">
        <v>39210</v>
      </c>
      <c r="B1722" s="186">
        <v>32</v>
      </c>
      <c r="C1722" s="185">
        <v>122</v>
      </c>
      <c r="D1722" s="186">
        <v>2467</v>
      </c>
      <c r="E1722" s="186">
        <v>309969</v>
      </c>
      <c r="F1722" s="186">
        <v>16</v>
      </c>
      <c r="G1722" s="186">
        <v>140</v>
      </c>
      <c r="H1722" s="186">
        <v>2633</v>
      </c>
      <c r="I1722" s="186">
        <v>363869</v>
      </c>
      <c r="J1722" s="186">
        <v>56</v>
      </c>
      <c r="K1722" s="186">
        <v>164</v>
      </c>
      <c r="L1722" s="186">
        <v>2740</v>
      </c>
      <c r="M1722" s="186">
        <v>457580</v>
      </c>
      <c r="N1722" s="186">
        <v>127</v>
      </c>
      <c r="O1722" s="186">
        <v>209</v>
      </c>
      <c r="P1722" s="186">
        <v>2682</v>
      </c>
      <c r="Q1722" s="186">
        <v>578399</v>
      </c>
      <c r="R1722" s="186">
        <v>98</v>
      </c>
      <c r="S1722" s="186">
        <v>230</v>
      </c>
      <c r="T1722" s="186">
        <v>2620</v>
      </c>
      <c r="U1722" s="186">
        <v>632857</v>
      </c>
      <c r="V1722" s="186">
        <v>47</v>
      </c>
      <c r="W1722" s="186">
        <v>266</v>
      </c>
      <c r="X1722" s="185">
        <v>2700</v>
      </c>
      <c r="Y1722" s="186">
        <v>732111</v>
      </c>
      <c r="Z1722" s="186">
        <v>99</v>
      </c>
      <c r="AA1722" s="186">
        <v>305</v>
      </c>
      <c r="AB1722" s="186">
        <v>2722</v>
      </c>
      <c r="AC1722" s="186">
        <v>866743</v>
      </c>
      <c r="AD1722" s="186">
        <v>6</v>
      </c>
      <c r="AE1722" s="186">
        <v>349</v>
      </c>
      <c r="AF1722" s="186">
        <v>2725</v>
      </c>
      <c r="AG1722" s="186">
        <v>982100</v>
      </c>
      <c r="AH1722" s="186">
        <v>12</v>
      </c>
      <c r="AI1722" s="186">
        <v>364</v>
      </c>
      <c r="AJ1722" s="186">
        <v>2765</v>
      </c>
      <c r="AK1722" s="186">
        <v>1062742</v>
      </c>
      <c r="AP1722">
        <v>77</v>
      </c>
      <c r="AQ1722">
        <v>386</v>
      </c>
      <c r="AR1722">
        <v>2718</v>
      </c>
      <c r="AS1722">
        <v>1037004</v>
      </c>
      <c r="AT1722">
        <v>11</v>
      </c>
      <c r="AU1722">
        <v>358</v>
      </c>
      <c r="AV1722">
        <v>2375</v>
      </c>
      <c r="AW1722">
        <v>847227</v>
      </c>
    </row>
    <row r="1723" spans="1:49" ht="15.75" x14ac:dyDescent="0.25">
      <c r="A1723" s="53">
        <v>39212</v>
      </c>
      <c r="B1723" s="186">
        <v>10</v>
      </c>
      <c r="C1723" s="185">
        <v>116</v>
      </c>
      <c r="D1723" s="186">
        <v>2550</v>
      </c>
      <c r="E1723" s="186">
        <v>295290</v>
      </c>
      <c r="F1723" s="186">
        <v>2</v>
      </c>
      <c r="G1723" s="186">
        <v>149</v>
      </c>
      <c r="H1723" s="186">
        <v>2500</v>
      </c>
      <c r="I1723" s="186">
        <v>372500</v>
      </c>
      <c r="J1723" s="186">
        <v>122</v>
      </c>
      <c r="K1723" s="186">
        <v>167</v>
      </c>
      <c r="L1723" s="186">
        <v>2493</v>
      </c>
      <c r="M1723" s="186">
        <v>421340</v>
      </c>
      <c r="N1723" s="186">
        <v>89</v>
      </c>
      <c r="O1723" s="186">
        <v>203</v>
      </c>
      <c r="P1723" s="186">
        <v>2530</v>
      </c>
      <c r="Q1723" s="186">
        <v>519973</v>
      </c>
      <c r="R1723" s="186">
        <v>46</v>
      </c>
      <c r="S1723" s="186">
        <v>228</v>
      </c>
      <c r="T1723" s="186">
        <v>2448</v>
      </c>
      <c r="U1723" s="186">
        <v>578941</v>
      </c>
      <c r="V1723" s="186">
        <v>67</v>
      </c>
      <c r="W1723" s="186">
        <v>271</v>
      </c>
      <c r="X1723" s="186">
        <v>2500</v>
      </c>
      <c r="Y1723" s="186">
        <v>687988</v>
      </c>
      <c r="Z1723" s="186">
        <v>51</v>
      </c>
      <c r="AA1723" s="186">
        <v>294</v>
      </c>
      <c r="AB1723" s="186">
        <v>2558</v>
      </c>
      <c r="AC1723" s="186">
        <v>687988</v>
      </c>
      <c r="AD1723" s="186">
        <v>15</v>
      </c>
      <c r="AE1723" s="186">
        <v>331</v>
      </c>
      <c r="AF1723" s="186">
        <v>2747</v>
      </c>
      <c r="AG1723" s="186">
        <v>896832</v>
      </c>
      <c r="AH1723" s="186">
        <v>9</v>
      </c>
      <c r="AI1723" s="186">
        <v>387</v>
      </c>
      <c r="AJ1723" s="186">
        <v>2587</v>
      </c>
      <c r="AK1723" s="186">
        <v>995258</v>
      </c>
      <c r="AP1723" s="6">
        <v>278</v>
      </c>
      <c r="AQ1723">
        <v>381</v>
      </c>
      <c r="AR1723">
        <v>2443</v>
      </c>
      <c r="AS1723">
        <v>941300</v>
      </c>
      <c r="AT1723">
        <v>35</v>
      </c>
      <c r="AU1723">
        <v>467</v>
      </c>
      <c r="AV1723">
        <v>2370</v>
      </c>
      <c r="AW1723">
        <v>1151043</v>
      </c>
    </row>
    <row r="1724" spans="1:49" ht="15.75" x14ac:dyDescent="0.25">
      <c r="A1724" s="53">
        <v>39213</v>
      </c>
      <c r="B1724" s="186">
        <v>15</v>
      </c>
      <c r="C1724" s="185">
        <v>101</v>
      </c>
      <c r="D1724" s="186">
        <v>2900</v>
      </c>
      <c r="E1724" s="186">
        <v>300187</v>
      </c>
      <c r="F1724" s="186">
        <v>38</v>
      </c>
      <c r="G1724" s="186">
        <v>167</v>
      </c>
      <c r="H1724" s="186">
        <v>2570</v>
      </c>
      <c r="I1724" s="186">
        <v>431268</v>
      </c>
      <c r="J1724" s="186">
        <v>38</v>
      </c>
      <c r="K1724" s="186">
        <v>167</v>
      </c>
      <c r="L1724" s="186">
        <v>2570</v>
      </c>
      <c r="M1724" s="186">
        <v>431268</v>
      </c>
      <c r="N1724" s="186">
        <v>37</v>
      </c>
      <c r="O1724" s="186">
        <v>204</v>
      </c>
      <c r="P1724" s="186">
        <v>2688</v>
      </c>
      <c r="Q1724" s="186">
        <v>590346</v>
      </c>
      <c r="R1724" s="186">
        <v>41</v>
      </c>
      <c r="S1724" s="186">
        <v>230</v>
      </c>
      <c r="T1724" s="186">
        <v>2600</v>
      </c>
      <c r="U1724" s="186">
        <v>587524</v>
      </c>
      <c r="V1724" s="186">
        <v>31</v>
      </c>
      <c r="W1724" s="186">
        <v>270</v>
      </c>
      <c r="X1724" s="186">
        <v>2775</v>
      </c>
      <c r="Y1724" s="186">
        <v>751997</v>
      </c>
      <c r="Z1724" s="186">
        <v>10</v>
      </c>
      <c r="AA1724" s="186">
        <v>294</v>
      </c>
      <c r="AB1724" s="186">
        <v>2600</v>
      </c>
      <c r="AC1724" s="186">
        <v>774700</v>
      </c>
      <c r="AD1724" s="186">
        <v>4</v>
      </c>
      <c r="AE1724" s="186">
        <v>324</v>
      </c>
      <c r="AF1724" s="186">
        <v>2850</v>
      </c>
      <c r="AG1724" s="186">
        <v>923400</v>
      </c>
      <c r="AH1724" s="186">
        <v>6</v>
      </c>
      <c r="AI1724" s="186">
        <v>372</v>
      </c>
      <c r="AJ1724" s="186">
        <v>2740</v>
      </c>
      <c r="AK1724" s="186">
        <v>1020193</v>
      </c>
      <c r="AP1724">
        <v>55</v>
      </c>
      <c r="AQ1724">
        <v>402</v>
      </c>
      <c r="AR1724">
        <v>2664</v>
      </c>
      <c r="AS1724">
        <v>1073351</v>
      </c>
      <c r="AT1724">
        <v>10</v>
      </c>
      <c r="AU1724">
        <v>376</v>
      </c>
      <c r="AV1724" s="6">
        <v>2550</v>
      </c>
      <c r="AW1724">
        <v>978660</v>
      </c>
    </row>
    <row r="1725" spans="1:49" ht="15.75" x14ac:dyDescent="0.25">
      <c r="A1725" s="53">
        <v>39216</v>
      </c>
      <c r="B1725" s="185"/>
      <c r="C1725" s="185"/>
      <c r="D1725" s="186"/>
      <c r="E1725" s="186"/>
      <c r="F1725" s="186"/>
      <c r="G1725" s="186"/>
      <c r="H1725" s="186"/>
      <c r="I1725" s="186"/>
      <c r="J1725" s="186"/>
      <c r="K1725" s="186"/>
      <c r="L1725" s="186"/>
      <c r="M1725" s="186"/>
      <c r="N1725" s="186">
        <v>1</v>
      </c>
      <c r="O1725" s="186">
        <v>210</v>
      </c>
      <c r="P1725" s="186">
        <v>2400</v>
      </c>
      <c r="Q1725" s="186">
        <v>504000</v>
      </c>
      <c r="R1725" s="186"/>
      <c r="S1725" s="186"/>
      <c r="T1725" s="186"/>
      <c r="U1725" s="186"/>
      <c r="V1725" s="186"/>
      <c r="W1725" s="186"/>
      <c r="X1725" s="186"/>
      <c r="Y1725" s="186"/>
      <c r="Z1725" s="186">
        <v>36</v>
      </c>
      <c r="AA1725" s="186">
        <v>300</v>
      </c>
      <c r="AB1725" s="186">
        <v>2553</v>
      </c>
      <c r="AC1725" s="186">
        <v>761574</v>
      </c>
      <c r="AD1725" s="186"/>
      <c r="AE1725" s="186"/>
      <c r="AF1725" s="186"/>
      <c r="AG1725" s="186"/>
      <c r="AH1725" s="185"/>
      <c r="AI1725" s="186"/>
      <c r="AJ1725" s="186"/>
      <c r="AK1725" s="186"/>
      <c r="AP1725" s="6">
        <v>2</v>
      </c>
      <c r="AQ1725">
        <v>267</v>
      </c>
      <c r="AR1725">
        <v>2350</v>
      </c>
      <c r="AS1725">
        <v>627450</v>
      </c>
    </row>
    <row r="1726" spans="1:49" ht="15.75" x14ac:dyDescent="0.25">
      <c r="A1726" s="53">
        <v>39217</v>
      </c>
      <c r="B1726" s="185">
        <v>31</v>
      </c>
      <c r="C1726" s="185">
        <v>119</v>
      </c>
      <c r="D1726" s="186">
        <v>2600</v>
      </c>
      <c r="E1726" s="186">
        <v>301490</v>
      </c>
      <c r="F1726" s="186">
        <v>19</v>
      </c>
      <c r="G1726" s="186">
        <v>142</v>
      </c>
      <c r="H1726" s="186">
        <v>2500</v>
      </c>
      <c r="I1726" s="186">
        <v>353947</v>
      </c>
      <c r="J1726" s="186">
        <v>35</v>
      </c>
      <c r="K1726" s="186">
        <v>172</v>
      </c>
      <c r="L1726" s="186">
        <v>2612</v>
      </c>
      <c r="M1726" s="186">
        <v>452234</v>
      </c>
      <c r="N1726" s="185">
        <v>36</v>
      </c>
      <c r="O1726" s="186">
        <v>191</v>
      </c>
      <c r="P1726" s="186">
        <v>2490</v>
      </c>
      <c r="Q1726" s="186">
        <v>488628</v>
      </c>
      <c r="R1726" s="186">
        <v>154</v>
      </c>
      <c r="S1726" s="186">
        <v>233</v>
      </c>
      <c r="T1726" s="186">
        <v>2780</v>
      </c>
      <c r="U1726" s="186">
        <v>658034</v>
      </c>
      <c r="V1726" s="186">
        <v>46</v>
      </c>
      <c r="W1726" s="185">
        <v>272</v>
      </c>
      <c r="X1726" s="185">
        <v>2660</v>
      </c>
      <c r="Y1726" s="186">
        <v>721022</v>
      </c>
      <c r="Z1726" s="185">
        <v>10</v>
      </c>
      <c r="AA1726" s="185">
        <v>292</v>
      </c>
      <c r="AB1726" s="185">
        <v>2750</v>
      </c>
      <c r="AC1726" s="185">
        <v>840160</v>
      </c>
      <c r="AD1726" s="185">
        <v>32</v>
      </c>
      <c r="AE1726" s="185">
        <v>338</v>
      </c>
      <c r="AF1726" s="185">
        <v>2667</v>
      </c>
      <c r="AG1726" s="185">
        <v>919103</v>
      </c>
      <c r="AH1726" s="185">
        <v>8</v>
      </c>
      <c r="AI1726" s="185">
        <v>388</v>
      </c>
      <c r="AJ1726" s="186">
        <v>2700</v>
      </c>
      <c r="AK1726" s="186">
        <v>1046250</v>
      </c>
      <c r="AP1726" s="6">
        <v>100</v>
      </c>
      <c r="AQ1726" s="6">
        <v>401</v>
      </c>
      <c r="AR1726" s="6">
        <v>2651</v>
      </c>
      <c r="AS1726" s="6">
        <v>1064257</v>
      </c>
      <c r="AT1726" s="6">
        <v>35</v>
      </c>
      <c r="AU1726" s="6">
        <v>447</v>
      </c>
      <c r="AV1726" s="6">
        <v>2633</v>
      </c>
      <c r="AW1726" s="6">
        <v>1263834</v>
      </c>
    </row>
    <row r="1727" spans="1:49" ht="15.75" x14ac:dyDescent="0.25">
      <c r="A1727" s="53">
        <v>39219</v>
      </c>
      <c r="B1727" s="185">
        <v>2</v>
      </c>
      <c r="C1727" s="185">
        <v>101</v>
      </c>
      <c r="D1727" s="2">
        <v>2650</v>
      </c>
      <c r="E1727" s="185">
        <v>267650</v>
      </c>
      <c r="F1727" s="185">
        <v>35</v>
      </c>
      <c r="G1727" s="185">
        <v>139</v>
      </c>
      <c r="H1727" s="185">
        <v>2575</v>
      </c>
      <c r="I1727" s="185">
        <v>357925</v>
      </c>
      <c r="J1727" s="185">
        <v>141</v>
      </c>
      <c r="K1727" s="185">
        <v>160</v>
      </c>
      <c r="L1727" s="185">
        <v>2725</v>
      </c>
      <c r="M1727" s="185">
        <v>436000</v>
      </c>
      <c r="N1727" s="185"/>
      <c r="O1727" s="2"/>
      <c r="P1727" s="2"/>
      <c r="Q1727" s="185"/>
      <c r="R1727" s="2">
        <v>55</v>
      </c>
      <c r="S1727" s="2">
        <v>230</v>
      </c>
      <c r="T1727" s="2">
        <v>2700</v>
      </c>
      <c r="U1727" s="2">
        <v>621000</v>
      </c>
      <c r="V1727" s="2">
        <v>1</v>
      </c>
      <c r="W1727" s="185">
        <v>250</v>
      </c>
      <c r="X1727" s="185">
        <v>2350</v>
      </c>
      <c r="Y1727" s="2">
        <v>587500</v>
      </c>
      <c r="Z1727" s="185"/>
      <c r="AA1727" s="185"/>
      <c r="AB1727" s="2"/>
      <c r="AC1727" s="2"/>
      <c r="AD1727" s="2">
        <v>39</v>
      </c>
      <c r="AE1727" s="2">
        <v>338</v>
      </c>
      <c r="AF1727" s="2">
        <v>2690</v>
      </c>
      <c r="AG1727" s="2">
        <v>909220</v>
      </c>
      <c r="AH1727" s="185">
        <v>18</v>
      </c>
      <c r="AI1727" s="185">
        <v>377</v>
      </c>
      <c r="AJ1727" s="2">
        <v>2680</v>
      </c>
      <c r="AK1727" s="2">
        <v>1010360</v>
      </c>
      <c r="AP1727" s="6">
        <v>224</v>
      </c>
      <c r="AQ1727" s="6">
        <v>389</v>
      </c>
      <c r="AR1727" s="6">
        <v>2390</v>
      </c>
      <c r="AS1727" s="6">
        <v>929710</v>
      </c>
      <c r="AT1727" s="6">
        <v>50</v>
      </c>
      <c r="AU1727" s="6">
        <v>430</v>
      </c>
      <c r="AV1727" s="6">
        <v>2550</v>
      </c>
      <c r="AW1727" s="6">
        <v>1096500</v>
      </c>
    </row>
    <row r="1728" spans="1:49" ht="15.75" x14ac:dyDescent="0.25">
      <c r="A1728" s="53">
        <v>39220</v>
      </c>
      <c r="B1728" s="2">
        <v>6</v>
      </c>
      <c r="C1728" s="185">
        <v>101</v>
      </c>
      <c r="D1728" s="2">
        <v>2800</v>
      </c>
      <c r="E1728" s="2">
        <v>278133</v>
      </c>
      <c r="F1728" s="2">
        <v>19</v>
      </c>
      <c r="G1728" s="2">
        <v>148</v>
      </c>
      <c r="H1728" s="2">
        <v>2900</v>
      </c>
      <c r="I1728" s="2">
        <v>427979</v>
      </c>
      <c r="J1728" s="2">
        <v>32</v>
      </c>
      <c r="K1728" s="185">
        <v>163</v>
      </c>
      <c r="L1728" s="2">
        <v>2600</v>
      </c>
      <c r="M1728" s="2">
        <v>435050</v>
      </c>
      <c r="N1728" s="2">
        <v>21</v>
      </c>
      <c r="O1728" s="185">
        <v>209</v>
      </c>
      <c r="P1728" s="2">
        <v>2510</v>
      </c>
      <c r="Q1728" s="2">
        <v>526781</v>
      </c>
      <c r="R1728" s="2">
        <v>44</v>
      </c>
      <c r="S1728" s="2">
        <v>243</v>
      </c>
      <c r="T1728" s="2">
        <v>2525</v>
      </c>
      <c r="U1728" s="2">
        <v>616193</v>
      </c>
      <c r="V1728" s="2">
        <v>36</v>
      </c>
      <c r="W1728" s="2">
        <v>265</v>
      </c>
      <c r="X1728" s="2">
        <v>2650</v>
      </c>
      <c r="Y1728" s="2">
        <v>715947</v>
      </c>
      <c r="Z1728" s="2">
        <v>52</v>
      </c>
      <c r="AA1728" s="2">
        <v>289</v>
      </c>
      <c r="AB1728" s="2">
        <v>2700</v>
      </c>
      <c r="AC1728" s="2">
        <v>791521</v>
      </c>
      <c r="AD1728" s="2">
        <v>2</v>
      </c>
      <c r="AE1728" s="2">
        <v>359</v>
      </c>
      <c r="AF1728" s="2">
        <v>2650</v>
      </c>
      <c r="AG1728" s="2">
        <v>951350</v>
      </c>
      <c r="AH1728" s="2">
        <v>9</v>
      </c>
      <c r="AI1728" s="2">
        <v>370</v>
      </c>
      <c r="AJ1728" s="2">
        <v>2825</v>
      </c>
      <c r="AK1728" s="2">
        <v>1028844</v>
      </c>
      <c r="AP1728" s="6">
        <v>66</v>
      </c>
      <c r="AQ1728">
        <v>396</v>
      </c>
      <c r="AR1728">
        <v>2618</v>
      </c>
      <c r="AS1728">
        <v>1044756</v>
      </c>
      <c r="AT1728">
        <v>15</v>
      </c>
      <c r="AU1728">
        <v>406</v>
      </c>
      <c r="AV1728">
        <v>2720</v>
      </c>
      <c r="AW1728">
        <v>1065220</v>
      </c>
    </row>
    <row r="1729" spans="1:49" ht="15.75" x14ac:dyDescent="0.25">
      <c r="A1729" s="53">
        <v>39223</v>
      </c>
      <c r="B1729" s="2"/>
      <c r="C1729" s="185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185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P1729" s="6"/>
    </row>
    <row r="1730" spans="1:49" ht="15.75" x14ac:dyDescent="0.25">
      <c r="A1730" s="53">
        <v>39224</v>
      </c>
      <c r="B1730" s="2">
        <v>4</v>
      </c>
      <c r="C1730" s="185">
        <v>124</v>
      </c>
      <c r="D1730" s="187">
        <v>2900</v>
      </c>
      <c r="E1730" s="2">
        <v>358150</v>
      </c>
      <c r="F1730" s="2">
        <v>1</v>
      </c>
      <c r="G1730" s="2">
        <v>142</v>
      </c>
      <c r="H1730" s="2">
        <v>2600</v>
      </c>
      <c r="I1730" s="2">
        <v>369200</v>
      </c>
      <c r="J1730" s="2">
        <v>29</v>
      </c>
      <c r="K1730" s="2">
        <v>174</v>
      </c>
      <c r="L1730" s="2">
        <v>2867</v>
      </c>
      <c r="M1730" s="2">
        <v>500866</v>
      </c>
      <c r="N1730" s="2">
        <v>24</v>
      </c>
      <c r="O1730" s="2">
        <v>204</v>
      </c>
      <c r="P1730" s="2">
        <v>2775</v>
      </c>
      <c r="Q1730" s="2">
        <v>586058</v>
      </c>
      <c r="R1730" s="2">
        <v>54</v>
      </c>
      <c r="S1730" s="2">
        <v>240</v>
      </c>
      <c r="T1730" s="2">
        <v>2738</v>
      </c>
      <c r="U1730" s="185">
        <v>655369</v>
      </c>
      <c r="V1730" s="185">
        <v>40</v>
      </c>
      <c r="W1730" s="2">
        <v>258</v>
      </c>
      <c r="X1730" s="2">
        <v>2733</v>
      </c>
      <c r="Y1730" s="2">
        <v>723785</v>
      </c>
      <c r="Z1730" s="2">
        <v>63</v>
      </c>
      <c r="AA1730" s="2">
        <v>295</v>
      </c>
      <c r="AB1730" s="2">
        <v>2617</v>
      </c>
      <c r="AC1730" s="2">
        <v>789303</v>
      </c>
      <c r="AD1730" s="2">
        <v>3</v>
      </c>
      <c r="AE1730" s="2">
        <v>364</v>
      </c>
      <c r="AF1730" s="2">
        <v>2600</v>
      </c>
      <c r="AG1730" s="2">
        <v>842400</v>
      </c>
      <c r="AH1730" s="185">
        <v>1</v>
      </c>
      <c r="AI1730" s="2">
        <v>390</v>
      </c>
      <c r="AJ1730" s="2">
        <v>2750</v>
      </c>
      <c r="AK1730" s="2">
        <v>1072500</v>
      </c>
      <c r="AP1730">
        <v>52</v>
      </c>
      <c r="AQ1730">
        <v>391</v>
      </c>
      <c r="AR1730">
        <v>2603</v>
      </c>
      <c r="AS1730">
        <v>1017730</v>
      </c>
      <c r="AT1730">
        <v>13</v>
      </c>
      <c r="AU1730">
        <v>448</v>
      </c>
      <c r="AV1730">
        <v>2500</v>
      </c>
      <c r="AW1730">
        <v>1119700</v>
      </c>
    </row>
    <row r="1731" spans="1:49" ht="15.75" x14ac:dyDescent="0.25">
      <c r="A1731" s="53">
        <v>39226</v>
      </c>
      <c r="B1731" s="2">
        <v>9</v>
      </c>
      <c r="C1731" s="185">
        <v>124</v>
      </c>
      <c r="D1731" s="2">
        <v>2575</v>
      </c>
      <c r="E1731" s="2">
        <v>321356</v>
      </c>
      <c r="F1731" s="2">
        <v>40</v>
      </c>
      <c r="G1731" s="2">
        <v>146</v>
      </c>
      <c r="H1731" s="2">
        <v>2667</v>
      </c>
      <c r="I1731" s="2">
        <v>403045</v>
      </c>
      <c r="J1731" s="2">
        <v>76</v>
      </c>
      <c r="K1731" s="2">
        <v>167</v>
      </c>
      <c r="L1731" s="2">
        <v>2614</v>
      </c>
      <c r="M1731" s="2">
        <v>441454</v>
      </c>
      <c r="N1731" s="2">
        <v>114</v>
      </c>
      <c r="O1731" s="2">
        <v>195</v>
      </c>
      <c r="P1731" s="185">
        <v>2661</v>
      </c>
      <c r="Q1731" s="2">
        <v>531302</v>
      </c>
      <c r="R1731" s="2">
        <v>52</v>
      </c>
      <c r="S1731" s="2">
        <v>231</v>
      </c>
      <c r="T1731" s="2">
        <v>2700</v>
      </c>
      <c r="U1731" s="2">
        <v>633452</v>
      </c>
      <c r="V1731" s="2">
        <v>62</v>
      </c>
      <c r="W1731" s="2">
        <v>258</v>
      </c>
      <c r="X1731" s="2">
        <v>2679</v>
      </c>
      <c r="Y1731" s="185">
        <v>705080</v>
      </c>
      <c r="Z1731" s="2">
        <v>24</v>
      </c>
      <c r="AA1731" s="185">
        <v>295</v>
      </c>
      <c r="AB1731" s="2">
        <v>2659</v>
      </c>
      <c r="AC1731" s="185">
        <v>805468</v>
      </c>
      <c r="AD1731" s="185">
        <v>20</v>
      </c>
      <c r="AE1731" s="185">
        <v>344</v>
      </c>
      <c r="AF1731" s="185">
        <v>2687</v>
      </c>
      <c r="AG1731" s="185">
        <v>927424</v>
      </c>
      <c r="AH1731" s="185">
        <v>23</v>
      </c>
      <c r="AI1731" s="185">
        <v>367</v>
      </c>
      <c r="AJ1731" s="185">
        <v>2853</v>
      </c>
      <c r="AK1731" s="185">
        <v>1046019</v>
      </c>
      <c r="AL1731" s="6"/>
      <c r="AM1731" s="6"/>
      <c r="AN1731" s="6"/>
      <c r="AO1731" s="6"/>
      <c r="AP1731" s="6">
        <v>197</v>
      </c>
      <c r="AQ1731" s="6">
        <v>387</v>
      </c>
      <c r="AR1731" s="6">
        <v>2566</v>
      </c>
      <c r="AS1731" s="6">
        <v>1001246</v>
      </c>
      <c r="AT1731" s="6">
        <v>19</v>
      </c>
      <c r="AU1731" s="6">
        <v>416</v>
      </c>
      <c r="AV1731" s="6">
        <v>2358</v>
      </c>
      <c r="AW1731" s="6">
        <v>979311</v>
      </c>
    </row>
    <row r="1732" spans="1:49" ht="15.75" x14ac:dyDescent="0.25">
      <c r="A1732" s="53">
        <v>39227</v>
      </c>
      <c r="B1732" s="2"/>
      <c r="C1732" s="185"/>
      <c r="D1732" s="187"/>
      <c r="E1732" s="2"/>
      <c r="F1732" s="2"/>
      <c r="G1732" s="2"/>
      <c r="H1732" s="2"/>
      <c r="I1732" s="2"/>
      <c r="J1732" s="2">
        <v>24</v>
      </c>
      <c r="K1732" s="2">
        <v>163</v>
      </c>
      <c r="L1732" s="2">
        <v>2730</v>
      </c>
      <c r="M1732" s="2">
        <v>453671</v>
      </c>
      <c r="N1732" s="2">
        <v>113</v>
      </c>
      <c r="O1732" s="2">
        <v>200</v>
      </c>
      <c r="P1732" s="185">
        <v>2975</v>
      </c>
      <c r="Q1732" s="2">
        <v>640154</v>
      </c>
      <c r="R1732" s="2">
        <v>28</v>
      </c>
      <c r="S1732" s="2">
        <v>230</v>
      </c>
      <c r="T1732" s="2">
        <v>2658</v>
      </c>
      <c r="U1732" s="2">
        <v>610361</v>
      </c>
      <c r="V1732" s="2">
        <v>27</v>
      </c>
      <c r="W1732" s="2">
        <v>263</v>
      </c>
      <c r="X1732" s="2">
        <v>2575</v>
      </c>
      <c r="Y1732" s="185">
        <v>698196</v>
      </c>
      <c r="Z1732" s="2">
        <v>34</v>
      </c>
      <c r="AA1732" s="185">
        <v>299</v>
      </c>
      <c r="AB1732" s="2">
        <v>2636</v>
      </c>
      <c r="AC1732" s="185">
        <v>787341</v>
      </c>
      <c r="AD1732" s="2">
        <v>18</v>
      </c>
      <c r="AE1732" s="185">
        <v>322</v>
      </c>
      <c r="AF1732" s="2">
        <v>2500</v>
      </c>
      <c r="AG1732" s="185">
        <v>843067</v>
      </c>
      <c r="AH1732" s="185">
        <v>10</v>
      </c>
      <c r="AI1732" s="185">
        <v>376</v>
      </c>
      <c r="AJ1732" s="185">
        <v>2726</v>
      </c>
      <c r="AK1732" s="185">
        <v>1044068</v>
      </c>
      <c r="AL1732" s="6"/>
      <c r="AM1732" s="6"/>
      <c r="AN1732" s="6"/>
      <c r="AO1732" s="6"/>
      <c r="AP1732" s="6">
        <v>55</v>
      </c>
      <c r="AQ1732" s="6">
        <v>388</v>
      </c>
      <c r="AR1732" s="6">
        <v>2610</v>
      </c>
      <c r="AS1732" s="6">
        <v>1012537</v>
      </c>
      <c r="AT1732" s="6">
        <v>38</v>
      </c>
      <c r="AU1732" s="6">
        <v>405</v>
      </c>
      <c r="AV1732" s="6">
        <v>2650</v>
      </c>
      <c r="AW1732" s="6">
        <v>1084921</v>
      </c>
    </row>
    <row r="1733" spans="1:49" ht="15.75" x14ac:dyDescent="0.25">
      <c r="A1733" s="53">
        <v>39230</v>
      </c>
      <c r="B1733" s="2"/>
      <c r="C1733" s="185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185"/>
      <c r="Q1733" s="185"/>
      <c r="R1733" s="2"/>
      <c r="S1733" s="2"/>
      <c r="T1733" s="187"/>
      <c r="U1733" s="2"/>
      <c r="V1733" s="2"/>
      <c r="W1733" s="2"/>
      <c r="X1733" s="2"/>
      <c r="Y1733" s="185"/>
      <c r="Z1733" s="2"/>
      <c r="AA1733" s="185"/>
      <c r="AB1733" s="2"/>
      <c r="AC1733" s="2"/>
      <c r="AD1733" s="2"/>
      <c r="AE1733" s="2"/>
      <c r="AF1733" s="2"/>
      <c r="AG1733" s="2"/>
      <c r="AH1733" s="185"/>
      <c r="AI1733" s="2"/>
      <c r="AJ1733" s="2"/>
      <c r="AK1733" s="2"/>
      <c r="AT1733" s="49"/>
    </row>
    <row r="1734" spans="1:49" ht="15.75" x14ac:dyDescent="0.25">
      <c r="A1734" s="53">
        <v>39231</v>
      </c>
      <c r="B1734" s="185">
        <v>64</v>
      </c>
      <c r="C1734" s="185">
        <v>124</v>
      </c>
      <c r="D1734" s="185">
        <v>2983</v>
      </c>
      <c r="E1734" s="185">
        <v>370239</v>
      </c>
      <c r="F1734" s="185">
        <v>22</v>
      </c>
      <c r="G1734" s="185">
        <v>133</v>
      </c>
      <c r="H1734" s="185">
        <v>2617</v>
      </c>
      <c r="I1734" s="185">
        <v>377718</v>
      </c>
      <c r="J1734" s="185">
        <v>54</v>
      </c>
      <c r="K1734" s="185">
        <v>163</v>
      </c>
      <c r="L1734" s="185">
        <v>2908</v>
      </c>
      <c r="M1734" s="185">
        <v>538891</v>
      </c>
      <c r="N1734" s="185">
        <v>50</v>
      </c>
      <c r="O1734" s="185">
        <v>198</v>
      </c>
      <c r="P1734" s="185">
        <v>2657</v>
      </c>
      <c r="Q1734" s="185">
        <v>543196</v>
      </c>
      <c r="R1734" s="185">
        <v>70</v>
      </c>
      <c r="S1734" s="185">
        <v>233</v>
      </c>
      <c r="T1734" s="185">
        <v>2742</v>
      </c>
      <c r="U1734" s="185">
        <v>663290</v>
      </c>
      <c r="V1734" s="185">
        <v>75</v>
      </c>
      <c r="W1734" s="185">
        <v>260</v>
      </c>
      <c r="X1734" s="185">
        <v>2507</v>
      </c>
      <c r="Y1734" s="185">
        <v>664817</v>
      </c>
      <c r="Z1734" s="185">
        <v>30</v>
      </c>
      <c r="AA1734" s="185">
        <v>298</v>
      </c>
      <c r="AB1734" s="185">
        <v>2637</v>
      </c>
      <c r="AC1734" s="185">
        <v>788703</v>
      </c>
      <c r="AD1734" s="185">
        <v>26</v>
      </c>
      <c r="AE1734" s="185">
        <v>344</v>
      </c>
      <c r="AF1734" s="185">
        <v>2840</v>
      </c>
      <c r="AG1734" s="185">
        <v>1009910</v>
      </c>
      <c r="AH1734" s="185">
        <v>7</v>
      </c>
      <c r="AI1734" s="185">
        <v>373</v>
      </c>
      <c r="AJ1734" s="185">
        <v>2680</v>
      </c>
      <c r="AK1734" s="185">
        <v>1000023</v>
      </c>
      <c r="AL1734" s="6"/>
      <c r="AM1734" s="6"/>
      <c r="AN1734" s="6"/>
      <c r="AO1734" s="6"/>
      <c r="AP1734" s="6"/>
      <c r="AQ1734" s="6"/>
      <c r="AR1734" s="6"/>
      <c r="AS1734" s="6"/>
      <c r="AU1734" s="6"/>
      <c r="AV1734" s="6"/>
      <c r="AW1734" s="6"/>
    </row>
    <row r="1735" spans="1:49" ht="15.75" x14ac:dyDescent="0.25">
      <c r="A1735" s="53">
        <v>39233</v>
      </c>
      <c r="B1735" s="2">
        <v>37</v>
      </c>
      <c r="C1735" s="185">
        <v>113</v>
      </c>
      <c r="D1735" s="2">
        <v>2850</v>
      </c>
      <c r="E1735" s="2">
        <v>327076</v>
      </c>
      <c r="F1735" s="187">
        <v>11</v>
      </c>
      <c r="G1735" s="185">
        <v>135</v>
      </c>
      <c r="H1735" s="2">
        <v>2783</v>
      </c>
      <c r="I1735" s="2">
        <v>374600</v>
      </c>
      <c r="J1735" s="2">
        <v>75</v>
      </c>
      <c r="K1735" s="2">
        <v>167</v>
      </c>
      <c r="L1735" s="2">
        <v>2775</v>
      </c>
      <c r="M1735" s="2">
        <v>469301</v>
      </c>
      <c r="N1735" s="2">
        <v>71</v>
      </c>
      <c r="O1735" s="2">
        <v>191</v>
      </c>
      <c r="P1735" s="185">
        <v>2722</v>
      </c>
      <c r="Q1735" s="185">
        <v>527976</v>
      </c>
      <c r="R1735" s="2">
        <v>126</v>
      </c>
      <c r="S1735" s="2">
        <v>236</v>
      </c>
      <c r="T1735" s="187">
        <v>2717</v>
      </c>
      <c r="U1735" s="2">
        <v>648356</v>
      </c>
      <c r="V1735" s="2">
        <v>44</v>
      </c>
      <c r="W1735" s="2">
        <v>263</v>
      </c>
      <c r="X1735" s="2">
        <v>2586</v>
      </c>
      <c r="Y1735" s="185">
        <v>690741</v>
      </c>
      <c r="Z1735" s="2">
        <v>83</v>
      </c>
      <c r="AA1735" s="185">
        <v>302</v>
      </c>
      <c r="AB1735" s="2">
        <v>2608</v>
      </c>
      <c r="AC1735" s="185">
        <v>805518</v>
      </c>
      <c r="AD1735" s="2">
        <v>3</v>
      </c>
      <c r="AE1735" s="185">
        <v>333</v>
      </c>
      <c r="AF1735" s="185">
        <v>2420</v>
      </c>
      <c r="AG1735" s="185">
        <v>806667</v>
      </c>
      <c r="AH1735" s="185">
        <v>1</v>
      </c>
      <c r="AI1735" s="185">
        <v>376</v>
      </c>
      <c r="AJ1735" s="185">
        <v>2680</v>
      </c>
      <c r="AK1735" s="185">
        <v>1007680</v>
      </c>
      <c r="AL1735" s="6"/>
      <c r="AM1735" s="6"/>
      <c r="AN1735" s="6"/>
      <c r="AO1735" s="6"/>
      <c r="AP1735" s="6">
        <v>142</v>
      </c>
      <c r="AQ1735" s="6">
        <v>390</v>
      </c>
      <c r="AR1735" s="6">
        <v>2451</v>
      </c>
      <c r="AS1735" s="6">
        <v>965528</v>
      </c>
      <c r="AT1735" s="49">
        <v>37</v>
      </c>
      <c r="AU1735" s="6">
        <v>437</v>
      </c>
      <c r="AV1735" s="6">
        <v>2442</v>
      </c>
      <c r="AW1735" s="6">
        <v>1125786</v>
      </c>
    </row>
    <row r="1736" spans="1:49" ht="15.75" x14ac:dyDescent="0.25">
      <c r="A1736" s="53"/>
      <c r="B1736" s="2"/>
      <c r="C1736" s="185"/>
      <c r="D1736" s="2"/>
      <c r="E1736" s="2"/>
      <c r="F1736" s="187"/>
      <c r="G1736" s="185"/>
      <c r="H1736" s="2"/>
      <c r="I1736" s="2"/>
      <c r="J1736" s="2"/>
      <c r="K1736" s="2"/>
      <c r="L1736" s="2"/>
      <c r="M1736" s="2"/>
      <c r="N1736" s="2"/>
      <c r="O1736" s="2"/>
      <c r="P1736" s="185"/>
      <c r="Q1736" s="185"/>
      <c r="R1736" s="2"/>
      <c r="S1736" s="2"/>
      <c r="T1736" s="187"/>
      <c r="U1736" s="2"/>
      <c r="V1736" s="2"/>
      <c r="W1736" s="2"/>
      <c r="X1736" s="2"/>
      <c r="Y1736" s="185"/>
      <c r="Z1736" s="2"/>
      <c r="AA1736" s="185"/>
      <c r="AB1736" s="2"/>
      <c r="AC1736" s="185"/>
      <c r="AD1736" s="2"/>
      <c r="AE1736" s="185"/>
      <c r="AF1736" s="185"/>
      <c r="AG1736" s="185"/>
      <c r="AH1736" s="185"/>
      <c r="AI1736" s="185"/>
      <c r="AJ1736" s="185"/>
      <c r="AK1736" s="185"/>
      <c r="AL1736" s="185"/>
      <c r="AM1736" s="185"/>
      <c r="AN1736" s="185"/>
      <c r="AO1736" s="185"/>
    </row>
    <row r="1737" spans="1:49" ht="15.75" x14ac:dyDescent="0.25">
      <c r="A1737" s="53">
        <v>39234</v>
      </c>
      <c r="B1737" s="2">
        <v>11</v>
      </c>
      <c r="C1737" s="2">
        <v>105</v>
      </c>
      <c r="D1737" s="2">
        <v>2475</v>
      </c>
      <c r="E1737" s="2">
        <v>260290</v>
      </c>
      <c r="F1737" s="2">
        <v>2</v>
      </c>
      <c r="G1737" s="2">
        <v>137</v>
      </c>
      <c r="H1737" s="185">
        <v>3500</v>
      </c>
      <c r="I1737" s="2">
        <v>479500</v>
      </c>
      <c r="J1737" s="187">
        <v>44</v>
      </c>
      <c r="K1737" s="2">
        <v>163</v>
      </c>
      <c r="L1737" s="2">
        <v>2860</v>
      </c>
      <c r="M1737" s="2">
        <v>480541</v>
      </c>
      <c r="N1737" s="2">
        <v>2</v>
      </c>
      <c r="O1737" s="2">
        <v>196</v>
      </c>
      <c r="P1737" s="2">
        <v>2650</v>
      </c>
      <c r="Q1737" s="2">
        <v>519400</v>
      </c>
      <c r="R1737" s="2">
        <v>48</v>
      </c>
      <c r="S1737" s="2">
        <v>236</v>
      </c>
      <c r="T1737" s="2">
        <v>2925</v>
      </c>
      <c r="U1737" s="2">
        <v>698188</v>
      </c>
      <c r="V1737" s="2">
        <v>27</v>
      </c>
      <c r="W1737" s="2">
        <v>266</v>
      </c>
      <c r="X1737" s="2">
        <v>2542</v>
      </c>
      <c r="Y1737" s="185">
        <v>673656</v>
      </c>
      <c r="Z1737" s="2">
        <v>1</v>
      </c>
      <c r="AA1737" s="187">
        <v>298</v>
      </c>
      <c r="AB1737" s="2">
        <v>2700</v>
      </c>
      <c r="AC1737" s="185">
        <v>804600</v>
      </c>
      <c r="AD1737" s="187">
        <v>32</v>
      </c>
      <c r="AE1737" s="185">
        <v>333</v>
      </c>
      <c r="AF1737" s="185">
        <v>2635</v>
      </c>
      <c r="AG1737" s="185">
        <v>860402</v>
      </c>
      <c r="AH1737" s="185">
        <v>5</v>
      </c>
      <c r="AI1737" s="185">
        <v>385</v>
      </c>
      <c r="AJ1737" s="185">
        <v>2600</v>
      </c>
      <c r="AK1737" s="185">
        <v>1001520</v>
      </c>
      <c r="AL1737" s="6">
        <v>6</v>
      </c>
      <c r="AM1737" s="6">
        <v>416</v>
      </c>
      <c r="AN1737" s="6">
        <v>2600</v>
      </c>
      <c r="AO1737" s="6">
        <v>1080733</v>
      </c>
      <c r="AP1737" s="6">
        <v>74</v>
      </c>
      <c r="AQ1737" s="6">
        <v>397</v>
      </c>
      <c r="AR1737" s="6">
        <v>2452</v>
      </c>
      <c r="AS1737" s="6">
        <v>1080733</v>
      </c>
      <c r="AT1737" s="6">
        <v>11</v>
      </c>
      <c r="AU1737" s="6">
        <v>379</v>
      </c>
      <c r="AV1737" s="6">
        <v>2438</v>
      </c>
      <c r="AW1737" s="6">
        <v>915636</v>
      </c>
    </row>
    <row r="1738" spans="1:49" ht="15.75" x14ac:dyDescent="0.25">
      <c r="A1738" s="53">
        <v>39237</v>
      </c>
      <c r="B1738" s="2"/>
      <c r="C1738" s="185"/>
      <c r="D1738" s="2"/>
      <c r="E1738" s="2"/>
      <c r="F1738" s="185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187"/>
      <c r="U1738" s="2"/>
      <c r="V1738" s="185">
        <v>2</v>
      </c>
      <c r="W1738" s="187">
        <v>263</v>
      </c>
      <c r="X1738" s="2">
        <v>2700</v>
      </c>
      <c r="Y1738" s="2">
        <v>710100</v>
      </c>
      <c r="Z1738" s="185">
        <v>7</v>
      </c>
      <c r="AA1738" s="2">
        <v>312</v>
      </c>
      <c r="AB1738" s="185">
        <v>2660</v>
      </c>
      <c r="AC1738" s="2">
        <v>829920</v>
      </c>
      <c r="AD1738" s="185">
        <v>9</v>
      </c>
      <c r="AE1738" s="2">
        <v>339</v>
      </c>
      <c r="AF1738" s="185">
        <v>2680</v>
      </c>
      <c r="AG1738" s="2">
        <v>908222</v>
      </c>
      <c r="AH1738" s="2"/>
      <c r="AI1738" s="2"/>
      <c r="AJ1738" s="2"/>
      <c r="AK1738" s="185"/>
      <c r="AL1738" s="6"/>
      <c r="AM1738" s="6"/>
      <c r="AN1738" s="6"/>
      <c r="AO1738" s="6"/>
      <c r="AP1738" s="6">
        <v>24</v>
      </c>
      <c r="AQ1738" s="6">
        <v>425</v>
      </c>
      <c r="AR1738" s="6">
        <v>2580</v>
      </c>
      <c r="AS1738" s="49">
        <v>1097340</v>
      </c>
      <c r="AT1738" s="6"/>
      <c r="AU1738" s="6"/>
      <c r="AV1738" s="6"/>
      <c r="AW1738" s="6"/>
    </row>
    <row r="1739" spans="1:49" ht="15.75" x14ac:dyDescent="0.25">
      <c r="A1739" s="53">
        <v>39238</v>
      </c>
      <c r="B1739" s="2">
        <v>6</v>
      </c>
      <c r="C1739" s="185">
        <v>124</v>
      </c>
      <c r="D1739" s="187">
        <v>2600</v>
      </c>
      <c r="E1739" s="2">
        <v>322400</v>
      </c>
      <c r="F1739" s="185">
        <v>2</v>
      </c>
      <c r="G1739" s="187">
        <v>141</v>
      </c>
      <c r="H1739" s="2">
        <v>2550</v>
      </c>
      <c r="I1739" s="2">
        <v>359550</v>
      </c>
      <c r="J1739" s="2">
        <v>11</v>
      </c>
      <c r="K1739" s="2">
        <v>170</v>
      </c>
      <c r="L1739" s="2">
        <v>2650</v>
      </c>
      <c r="M1739" s="2">
        <v>460909</v>
      </c>
      <c r="N1739" s="2">
        <v>54</v>
      </c>
      <c r="O1739" s="2">
        <v>191</v>
      </c>
      <c r="P1739" s="2">
        <v>2640</v>
      </c>
      <c r="Q1739" s="2">
        <v>509402</v>
      </c>
      <c r="R1739" s="2">
        <v>17</v>
      </c>
      <c r="S1739" s="2">
        <v>228</v>
      </c>
      <c r="T1739" s="2">
        <v>2725</v>
      </c>
      <c r="U1739" s="2">
        <v>618853</v>
      </c>
      <c r="V1739" s="2">
        <v>17</v>
      </c>
      <c r="W1739" s="2">
        <v>262</v>
      </c>
      <c r="X1739" s="2">
        <v>2600</v>
      </c>
      <c r="Y1739" s="185">
        <v>692329</v>
      </c>
      <c r="Z1739" s="185">
        <v>71</v>
      </c>
      <c r="AA1739" s="187">
        <v>299</v>
      </c>
      <c r="AB1739" s="2">
        <v>2587</v>
      </c>
      <c r="AC1739" s="2">
        <v>778970</v>
      </c>
      <c r="AD1739" s="187">
        <v>26</v>
      </c>
      <c r="AE1739" s="2">
        <v>328</v>
      </c>
      <c r="AF1739" s="185">
        <v>2622</v>
      </c>
      <c r="AG1739" s="2">
        <v>880568</v>
      </c>
      <c r="AH1739" s="2">
        <v>15</v>
      </c>
      <c r="AI1739" s="2">
        <v>367</v>
      </c>
      <c r="AJ1739" s="2">
        <v>2650</v>
      </c>
      <c r="AK1739" s="2">
        <v>972373</v>
      </c>
      <c r="AP1739" s="6">
        <v>93</v>
      </c>
      <c r="AQ1739" s="6">
        <v>387</v>
      </c>
      <c r="AR1739" s="6">
        <v>2446</v>
      </c>
      <c r="AS1739" s="6">
        <v>947735</v>
      </c>
      <c r="AT1739">
        <v>25</v>
      </c>
      <c r="AU1739">
        <v>461</v>
      </c>
      <c r="AV1739">
        <v>2343</v>
      </c>
      <c r="AW1739">
        <v>1106960</v>
      </c>
    </row>
    <row r="1740" spans="1:49" ht="15.75" x14ac:dyDescent="0.25">
      <c r="A1740" s="53">
        <v>39240</v>
      </c>
      <c r="B1740" s="2">
        <v>2</v>
      </c>
      <c r="C1740" s="185">
        <v>97</v>
      </c>
      <c r="D1740" s="2">
        <v>2525</v>
      </c>
      <c r="E1740" s="2">
        <v>248800</v>
      </c>
      <c r="F1740" s="185">
        <v>5</v>
      </c>
      <c r="G1740" s="2">
        <v>148</v>
      </c>
      <c r="H1740" s="2">
        <v>2700</v>
      </c>
      <c r="I1740" s="2">
        <v>400680</v>
      </c>
      <c r="J1740" s="2">
        <v>59</v>
      </c>
      <c r="K1740" s="2">
        <v>161</v>
      </c>
      <c r="L1740" s="2">
        <v>2748</v>
      </c>
      <c r="M1740" s="2">
        <v>451599</v>
      </c>
      <c r="N1740" s="2">
        <v>74</v>
      </c>
      <c r="O1740" s="2">
        <v>196</v>
      </c>
      <c r="P1740" s="2">
        <v>2748</v>
      </c>
      <c r="Q1740" s="2">
        <v>540512</v>
      </c>
      <c r="R1740" s="2">
        <v>23</v>
      </c>
      <c r="S1740" s="2">
        <v>238</v>
      </c>
      <c r="T1740" s="187">
        <v>2637</v>
      </c>
      <c r="U1740" s="2">
        <v>630244</v>
      </c>
      <c r="V1740" s="2">
        <v>32</v>
      </c>
      <c r="W1740" s="2">
        <v>268</v>
      </c>
      <c r="X1740" s="2">
        <v>2585</v>
      </c>
      <c r="Y1740" s="2">
        <v>717396</v>
      </c>
      <c r="Z1740" s="185">
        <v>98</v>
      </c>
      <c r="AA1740" s="2">
        <v>296</v>
      </c>
      <c r="AB1740" s="2">
        <v>2622</v>
      </c>
      <c r="AC1740" s="2">
        <v>787773</v>
      </c>
      <c r="AD1740" s="2">
        <v>21</v>
      </c>
      <c r="AE1740" s="2">
        <v>328</v>
      </c>
      <c r="AF1740" s="185">
        <v>2710</v>
      </c>
      <c r="AG1740" s="2">
        <v>880545</v>
      </c>
      <c r="AH1740" s="2">
        <v>66</v>
      </c>
      <c r="AI1740" s="2">
        <v>386</v>
      </c>
      <c r="AJ1740" s="2">
        <v>2672</v>
      </c>
      <c r="AK1740" s="2">
        <v>1031763</v>
      </c>
      <c r="AP1740">
        <v>199</v>
      </c>
      <c r="AQ1740">
        <v>398</v>
      </c>
      <c r="AR1740" s="6">
        <v>2482</v>
      </c>
      <c r="AS1740" s="49">
        <v>989403</v>
      </c>
      <c r="AT1740">
        <v>70</v>
      </c>
      <c r="AU1740">
        <v>430</v>
      </c>
      <c r="AV1740">
        <v>2460</v>
      </c>
      <c r="AW1740">
        <v>1088980</v>
      </c>
    </row>
    <row r="1741" spans="1:49" ht="15.75" x14ac:dyDescent="0.25">
      <c r="A1741" s="53">
        <v>39241</v>
      </c>
      <c r="B1741" s="2">
        <v>39</v>
      </c>
      <c r="C1741" s="185">
        <v>114</v>
      </c>
      <c r="D1741" s="187">
        <v>2950</v>
      </c>
      <c r="E1741" s="2">
        <v>347169</v>
      </c>
      <c r="F1741" s="185">
        <v>28</v>
      </c>
      <c r="G1741" s="187">
        <v>139</v>
      </c>
      <c r="H1741" s="2">
        <v>2750</v>
      </c>
      <c r="I1741" s="2">
        <v>396764</v>
      </c>
      <c r="J1741" s="2">
        <v>29</v>
      </c>
      <c r="K1741" s="2">
        <v>160</v>
      </c>
      <c r="L1741" s="2">
        <v>2925</v>
      </c>
      <c r="M1741" s="2">
        <v>468528</v>
      </c>
      <c r="N1741" s="2">
        <v>28</v>
      </c>
      <c r="O1741" s="2">
        <v>199</v>
      </c>
      <c r="P1741" s="2">
        <v>2783</v>
      </c>
      <c r="Q1741" s="2">
        <v>588700</v>
      </c>
      <c r="R1741" s="185">
        <v>8</v>
      </c>
      <c r="S1741" s="2">
        <v>227</v>
      </c>
      <c r="T1741" s="2">
        <v>2600</v>
      </c>
      <c r="U1741" s="2">
        <v>593738</v>
      </c>
      <c r="V1741" s="2">
        <v>13</v>
      </c>
      <c r="W1741" s="2">
        <v>257</v>
      </c>
      <c r="X1741" s="2">
        <v>2600</v>
      </c>
      <c r="Y1741" s="185">
        <v>669200</v>
      </c>
      <c r="Z1741" s="185">
        <v>6</v>
      </c>
      <c r="AA1741" s="187">
        <v>317</v>
      </c>
      <c r="AB1741" s="2">
        <v>2700</v>
      </c>
      <c r="AC1741" s="2">
        <v>856800</v>
      </c>
      <c r="AD1741" s="187">
        <v>4</v>
      </c>
      <c r="AE1741" s="2">
        <v>356</v>
      </c>
      <c r="AF1741" s="185">
        <v>2550</v>
      </c>
      <c r="AG1741" s="2">
        <v>906525</v>
      </c>
      <c r="AH1741" s="2">
        <v>11</v>
      </c>
      <c r="AI1741" s="2">
        <v>374</v>
      </c>
      <c r="AJ1741" s="2">
        <v>2583</v>
      </c>
      <c r="AK1741" s="185">
        <v>967400</v>
      </c>
      <c r="AL1741" s="6">
        <v>1</v>
      </c>
      <c r="AM1741" s="6">
        <v>556</v>
      </c>
      <c r="AN1741" s="6">
        <v>2750</v>
      </c>
      <c r="AO1741" s="6">
        <v>1529000</v>
      </c>
      <c r="AP1741" s="6">
        <v>89</v>
      </c>
      <c r="AQ1741" s="6">
        <v>379</v>
      </c>
      <c r="AR1741" s="6">
        <v>2515</v>
      </c>
      <c r="AS1741" s="6">
        <v>960699</v>
      </c>
      <c r="AT1741" s="6">
        <v>18</v>
      </c>
      <c r="AU1741" s="6">
        <v>420</v>
      </c>
      <c r="AV1741" s="6">
        <v>2342</v>
      </c>
      <c r="AW1741" s="6">
        <v>991861</v>
      </c>
    </row>
    <row r="1742" spans="1:49" ht="15.75" x14ac:dyDescent="0.25">
      <c r="A1742" s="53">
        <v>39244</v>
      </c>
      <c r="B1742" s="2"/>
      <c r="C1742" s="185"/>
      <c r="D1742" s="2"/>
      <c r="E1742" s="2"/>
      <c r="F1742" s="185"/>
      <c r="G1742" s="187"/>
      <c r="H1742" s="2"/>
      <c r="I1742" s="2"/>
      <c r="J1742" s="2"/>
      <c r="K1742" s="2"/>
      <c r="L1742" s="2"/>
      <c r="M1742" s="2"/>
      <c r="N1742" s="2"/>
      <c r="O1742" s="2"/>
      <c r="P1742" s="187"/>
      <c r="Q1742" s="2"/>
      <c r="R1742" s="185"/>
      <c r="S1742" s="2"/>
      <c r="T1742" s="187"/>
      <c r="U1742" s="2"/>
      <c r="V1742" s="2"/>
      <c r="W1742" s="2"/>
      <c r="X1742" s="2"/>
      <c r="Y1742" s="2"/>
      <c r="Z1742" s="185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R1742" s="6"/>
      <c r="AS1742" s="49"/>
    </row>
    <row r="1743" spans="1:49" ht="15.75" x14ac:dyDescent="0.25">
      <c r="A1743" s="53">
        <v>39245</v>
      </c>
      <c r="B1743" s="2">
        <v>28</v>
      </c>
      <c r="C1743" s="185">
        <v>117</v>
      </c>
      <c r="D1743" s="187">
        <v>2767</v>
      </c>
      <c r="E1743" s="2">
        <v>323836</v>
      </c>
      <c r="F1743" s="185">
        <v>47</v>
      </c>
      <c r="G1743" s="185">
        <v>145</v>
      </c>
      <c r="H1743" s="185">
        <v>2900</v>
      </c>
      <c r="I1743" s="185">
        <v>421696</v>
      </c>
      <c r="J1743" s="185">
        <v>13</v>
      </c>
      <c r="K1743" s="185">
        <v>164</v>
      </c>
      <c r="L1743" s="185">
        <v>2583</v>
      </c>
      <c r="M1743" s="185">
        <v>425792</v>
      </c>
      <c r="N1743" s="185">
        <v>65</v>
      </c>
      <c r="O1743" s="185">
        <v>206</v>
      </c>
      <c r="P1743" s="185">
        <v>2550</v>
      </c>
      <c r="Q1743" s="185">
        <v>550489</v>
      </c>
      <c r="R1743" s="185">
        <v>30</v>
      </c>
      <c r="S1743" s="185">
        <v>224</v>
      </c>
      <c r="T1743" s="185">
        <v>2788</v>
      </c>
      <c r="U1743" s="185">
        <v>633403</v>
      </c>
      <c r="V1743" s="185">
        <v>2</v>
      </c>
      <c r="W1743" s="185">
        <v>274</v>
      </c>
      <c r="X1743" s="185">
        <v>3100</v>
      </c>
      <c r="Y1743" s="185">
        <v>849400</v>
      </c>
      <c r="Z1743" s="185">
        <v>34</v>
      </c>
      <c r="AA1743" s="187">
        <v>299</v>
      </c>
      <c r="AB1743" s="185">
        <v>2670</v>
      </c>
      <c r="AC1743" s="185">
        <v>813876</v>
      </c>
      <c r="AD1743" s="187">
        <v>9</v>
      </c>
      <c r="AE1743" s="185">
        <v>327</v>
      </c>
      <c r="AF1743" s="185">
        <v>2533</v>
      </c>
      <c r="AG1743" s="185">
        <v>830200</v>
      </c>
      <c r="AH1743" s="185">
        <v>1</v>
      </c>
      <c r="AI1743" s="185">
        <v>396</v>
      </c>
      <c r="AJ1743" s="185">
        <v>2750</v>
      </c>
      <c r="AK1743" s="185">
        <v>1089000</v>
      </c>
      <c r="AL1743" s="6"/>
      <c r="AM1743" s="6"/>
      <c r="AN1743" s="6"/>
      <c r="AO1743" s="6"/>
      <c r="AP1743" s="6">
        <v>119</v>
      </c>
      <c r="AQ1743" s="6">
        <v>381</v>
      </c>
      <c r="AR1743" s="6">
        <v>2515</v>
      </c>
      <c r="AS1743" s="6">
        <v>950481</v>
      </c>
      <c r="AT1743" s="6">
        <v>4</v>
      </c>
      <c r="AU1743" s="6">
        <v>418</v>
      </c>
      <c r="AV1743" s="6">
        <v>2250</v>
      </c>
      <c r="AW1743" s="6">
        <v>926350</v>
      </c>
    </row>
    <row r="1744" spans="1:49" ht="15.75" x14ac:dyDescent="0.25">
      <c r="A1744" s="53">
        <v>39247</v>
      </c>
      <c r="B1744" s="2"/>
      <c r="C1744" s="185"/>
      <c r="D1744" s="2"/>
      <c r="E1744" s="2"/>
      <c r="F1744" s="185"/>
      <c r="G1744" s="185"/>
      <c r="H1744" s="2"/>
      <c r="I1744" s="2"/>
      <c r="J1744" s="2"/>
      <c r="K1744" s="2"/>
      <c r="L1744" s="2"/>
      <c r="M1744" s="2"/>
      <c r="N1744" s="2"/>
      <c r="O1744" s="2"/>
      <c r="P1744" s="187"/>
      <c r="Q1744" s="2"/>
      <c r="R1744" s="185"/>
      <c r="S1744" s="2"/>
      <c r="T1744" s="185"/>
      <c r="U1744" s="2"/>
      <c r="V1744" s="2"/>
      <c r="W1744" s="2"/>
      <c r="X1744" s="2"/>
      <c r="Y1744" s="185"/>
      <c r="Z1744" s="185"/>
      <c r="AA1744" s="2"/>
      <c r="AB1744" s="2"/>
      <c r="AC1744" s="2"/>
      <c r="AD1744" s="2"/>
      <c r="AE1744" s="2"/>
      <c r="AF1744" s="2"/>
      <c r="AG1744" s="2"/>
      <c r="AH1744" s="2"/>
      <c r="AI1744" s="187"/>
      <c r="AJ1744" s="185"/>
      <c r="AK1744" s="2"/>
      <c r="AS1744" s="6"/>
    </row>
    <row r="1745" spans="1:49" ht="15.75" x14ac:dyDescent="0.25">
      <c r="A1745" s="53">
        <v>39248</v>
      </c>
      <c r="B1745" s="2"/>
      <c r="C1745" s="185"/>
      <c r="D1745" s="185"/>
      <c r="E1745" s="2"/>
      <c r="F1745" s="185">
        <v>61</v>
      </c>
      <c r="G1745" s="185">
        <v>145</v>
      </c>
      <c r="H1745" s="2">
        <v>2850</v>
      </c>
      <c r="I1745" s="185">
        <v>424379</v>
      </c>
      <c r="J1745" s="185">
        <v>49</v>
      </c>
      <c r="K1745" s="185">
        <v>158</v>
      </c>
      <c r="L1745" s="185">
        <v>3050</v>
      </c>
      <c r="M1745" s="185">
        <v>485708</v>
      </c>
      <c r="N1745" s="185">
        <v>65</v>
      </c>
      <c r="O1745" s="185">
        <v>194</v>
      </c>
      <c r="P1745" s="185">
        <v>2936</v>
      </c>
      <c r="Q1745" s="185">
        <v>577891</v>
      </c>
      <c r="R1745" s="185">
        <v>54</v>
      </c>
      <c r="S1745" s="185">
        <v>233</v>
      </c>
      <c r="T1745" s="185">
        <v>2900</v>
      </c>
      <c r="U1745" s="185">
        <v>658011</v>
      </c>
      <c r="V1745" s="185">
        <v>57</v>
      </c>
      <c r="W1745" s="185">
        <v>262</v>
      </c>
      <c r="X1745" s="185">
        <v>3220</v>
      </c>
      <c r="Y1745" s="185">
        <v>838358</v>
      </c>
      <c r="Z1745" s="185">
        <v>210</v>
      </c>
      <c r="AA1745" s="187">
        <v>286</v>
      </c>
      <c r="AB1745" s="185">
        <v>2986</v>
      </c>
      <c r="AC1745" s="185">
        <v>889119</v>
      </c>
      <c r="AD1745" s="187">
        <v>46</v>
      </c>
      <c r="AE1745" s="185">
        <v>345</v>
      </c>
      <c r="AF1745" s="185">
        <v>2807</v>
      </c>
      <c r="AG1745" s="185">
        <v>996813</v>
      </c>
      <c r="AH1745" s="185">
        <v>23</v>
      </c>
      <c r="AI1745" s="185">
        <v>372</v>
      </c>
      <c r="AJ1745" s="185">
        <v>2725</v>
      </c>
      <c r="AK1745" s="185">
        <v>991896</v>
      </c>
      <c r="AL1745" s="6"/>
      <c r="AM1745" s="6"/>
      <c r="AN1745" s="6"/>
      <c r="AO1745" s="6"/>
      <c r="AP1745" s="6">
        <v>35</v>
      </c>
      <c r="AQ1745" s="6">
        <v>395</v>
      </c>
      <c r="AR1745" s="6">
        <v>2442</v>
      </c>
      <c r="AS1745" s="6">
        <v>956249</v>
      </c>
      <c r="AT1745" s="6">
        <v>9</v>
      </c>
      <c r="AU1745" s="6">
        <v>410</v>
      </c>
      <c r="AV1745" s="6">
        <v>2525</v>
      </c>
      <c r="AW1745" s="6">
        <v>1031078</v>
      </c>
    </row>
    <row r="1746" spans="1:49" ht="15.75" x14ac:dyDescent="0.25">
      <c r="A1746" s="53">
        <v>39251</v>
      </c>
      <c r="B1746" s="2"/>
      <c r="C1746" s="185"/>
      <c r="D1746" s="185"/>
      <c r="E1746" s="2"/>
      <c r="F1746" s="185"/>
      <c r="G1746" s="185"/>
      <c r="H1746" s="2"/>
      <c r="I1746" s="2"/>
      <c r="J1746" s="2"/>
      <c r="K1746" s="2"/>
      <c r="L1746" s="2"/>
      <c r="M1746" s="2"/>
      <c r="N1746" s="2"/>
      <c r="O1746" s="2"/>
      <c r="P1746" s="185"/>
      <c r="Q1746" s="2"/>
      <c r="R1746" s="185"/>
      <c r="S1746" s="2"/>
      <c r="T1746" s="185"/>
      <c r="U1746" s="2"/>
      <c r="V1746" s="2"/>
      <c r="W1746" s="2"/>
      <c r="X1746" s="2"/>
      <c r="Y1746" s="185"/>
      <c r="Z1746" s="2"/>
      <c r="AA1746" s="2"/>
      <c r="AB1746" s="185"/>
      <c r="AC1746" s="2"/>
      <c r="AD1746" s="2"/>
      <c r="AE1746" s="2"/>
      <c r="AF1746" s="185"/>
      <c r="AG1746" s="2"/>
      <c r="AH1746" s="2"/>
      <c r="AI1746" s="187"/>
      <c r="AJ1746" s="185"/>
      <c r="AK1746" s="2"/>
    </row>
    <row r="1747" spans="1:49" ht="15.75" x14ac:dyDescent="0.25">
      <c r="A1747" s="53">
        <v>39252</v>
      </c>
      <c r="B1747" s="2">
        <v>8</v>
      </c>
      <c r="C1747" s="185">
        <v>117</v>
      </c>
      <c r="D1747" s="185">
        <v>2833</v>
      </c>
      <c r="E1747" s="2">
        <v>328375</v>
      </c>
      <c r="F1747" s="185">
        <v>1</v>
      </c>
      <c r="G1747" s="185">
        <v>148</v>
      </c>
      <c r="H1747" s="185">
        <v>2600</v>
      </c>
      <c r="I1747" s="185">
        <v>384800</v>
      </c>
      <c r="J1747" s="185">
        <v>35</v>
      </c>
      <c r="K1747" s="185">
        <v>164</v>
      </c>
      <c r="L1747" s="185">
        <v>2683</v>
      </c>
      <c r="M1747" s="185">
        <v>449469</v>
      </c>
      <c r="N1747" s="185">
        <v>101</v>
      </c>
      <c r="O1747" s="185">
        <v>199</v>
      </c>
      <c r="P1747" s="185">
        <v>2556</v>
      </c>
      <c r="Q1747" s="185">
        <v>530509</v>
      </c>
      <c r="R1747" s="185">
        <v>13</v>
      </c>
      <c r="S1747" s="185">
        <v>230</v>
      </c>
      <c r="T1747" s="185">
        <v>2625</v>
      </c>
      <c r="U1747" s="185">
        <v>622615</v>
      </c>
      <c r="V1747" s="185">
        <v>42</v>
      </c>
      <c r="W1747" s="185">
        <v>268</v>
      </c>
      <c r="X1747" s="185">
        <v>2650</v>
      </c>
      <c r="Y1747" s="185">
        <v>721079</v>
      </c>
      <c r="Z1747" s="185">
        <v>46</v>
      </c>
      <c r="AA1747" s="187">
        <v>295</v>
      </c>
      <c r="AB1747" s="185">
        <v>2600</v>
      </c>
      <c r="AC1747" s="185">
        <v>790891</v>
      </c>
      <c r="AD1747" s="185">
        <v>17</v>
      </c>
      <c r="AE1747" s="185">
        <v>334</v>
      </c>
      <c r="AF1747" s="185">
        <v>2625</v>
      </c>
      <c r="AG1747" s="185">
        <v>875176</v>
      </c>
      <c r="AH1747" s="185">
        <v>15</v>
      </c>
      <c r="AI1747" s="185">
        <v>377</v>
      </c>
      <c r="AJ1747" s="185">
        <v>2600</v>
      </c>
      <c r="AK1747" s="185">
        <v>979333</v>
      </c>
      <c r="AL1747" s="6"/>
      <c r="AM1747" s="6"/>
      <c r="AN1747" s="6"/>
      <c r="AO1747" s="6"/>
      <c r="AP1747" s="6">
        <v>96</v>
      </c>
      <c r="AQ1747" s="6">
        <v>376</v>
      </c>
      <c r="AR1747" s="6">
        <v>2403</v>
      </c>
      <c r="AS1747" s="6">
        <v>904818</v>
      </c>
      <c r="AT1747" s="6">
        <v>15</v>
      </c>
      <c r="AU1747" s="6">
        <v>460</v>
      </c>
      <c r="AV1747" s="6">
        <v>2486</v>
      </c>
      <c r="AW1747" s="6">
        <v>1165620</v>
      </c>
    </row>
    <row r="1748" spans="1:49" ht="15.75" x14ac:dyDescent="0.25">
      <c r="A1748" s="53">
        <v>39254</v>
      </c>
      <c r="B1748" s="2"/>
      <c r="C1748" s="185"/>
      <c r="D1748" s="185"/>
      <c r="E1748" s="2"/>
      <c r="F1748" s="185"/>
      <c r="G1748" s="185"/>
      <c r="H1748" s="2"/>
      <c r="I1748" s="2"/>
      <c r="J1748" s="2"/>
      <c r="K1748" s="2"/>
      <c r="L1748" s="2"/>
      <c r="M1748" s="2"/>
      <c r="N1748" s="2"/>
      <c r="O1748" s="2"/>
      <c r="P1748" s="185"/>
      <c r="Q1748" s="185"/>
      <c r="R1748" s="185"/>
      <c r="S1748" s="2"/>
      <c r="T1748" s="185"/>
      <c r="U1748" s="2"/>
      <c r="V1748" s="2"/>
      <c r="W1748" s="2"/>
      <c r="X1748" s="2"/>
      <c r="Y1748" s="185"/>
      <c r="Z1748" s="2"/>
      <c r="AA1748" s="2"/>
      <c r="AB1748" s="185"/>
      <c r="AC1748" s="2"/>
      <c r="AD1748" s="2"/>
      <c r="AE1748" s="2"/>
      <c r="AF1748" s="185"/>
      <c r="AG1748" s="2"/>
      <c r="AH1748" s="2"/>
      <c r="AI1748" s="187"/>
      <c r="AJ1748" s="2"/>
      <c r="AK1748" s="2"/>
      <c r="AR1748" s="6"/>
    </row>
    <row r="1749" spans="1:49" ht="15.75" x14ac:dyDescent="0.25">
      <c r="A1749" s="53">
        <v>39255</v>
      </c>
      <c r="B1749" s="2">
        <v>4</v>
      </c>
      <c r="C1749" s="185">
        <v>124</v>
      </c>
      <c r="D1749" s="185">
        <v>2575</v>
      </c>
      <c r="E1749" s="2">
        <v>313250</v>
      </c>
      <c r="F1749" s="185">
        <v>4</v>
      </c>
      <c r="G1749" s="185">
        <v>145</v>
      </c>
      <c r="H1749" s="185">
        <v>2500</v>
      </c>
      <c r="I1749" s="185">
        <v>362500</v>
      </c>
      <c r="J1749" s="185">
        <v>28</v>
      </c>
      <c r="K1749" s="185">
        <v>173</v>
      </c>
      <c r="L1749" s="185">
        <v>3000</v>
      </c>
      <c r="M1749" s="185">
        <v>579043</v>
      </c>
      <c r="N1749" s="185">
        <v>23</v>
      </c>
      <c r="O1749" s="185">
        <v>192</v>
      </c>
      <c r="P1749" s="185">
        <v>2633</v>
      </c>
      <c r="Q1749" s="185">
        <v>518157</v>
      </c>
      <c r="R1749" s="185">
        <v>11</v>
      </c>
      <c r="S1749" s="185">
        <v>227</v>
      </c>
      <c r="T1749" s="185">
        <v>2700</v>
      </c>
      <c r="U1749" s="185">
        <v>614127</v>
      </c>
      <c r="V1749" s="185">
        <v>19</v>
      </c>
      <c r="W1749" s="185">
        <v>265</v>
      </c>
      <c r="X1749" s="185">
        <v>2512</v>
      </c>
      <c r="Y1749" s="185">
        <v>676947</v>
      </c>
      <c r="Z1749" s="185">
        <v>32</v>
      </c>
      <c r="AA1749" s="187">
        <v>296</v>
      </c>
      <c r="AB1749" s="185">
        <v>2612</v>
      </c>
      <c r="AC1749" s="185">
        <v>866819</v>
      </c>
      <c r="AD1749" s="185">
        <v>19</v>
      </c>
      <c r="AE1749" s="185">
        <v>328</v>
      </c>
      <c r="AF1749" s="185">
        <v>2475</v>
      </c>
      <c r="AG1749" s="185">
        <v>817258</v>
      </c>
      <c r="AH1749" s="185">
        <v>24</v>
      </c>
      <c r="AI1749" s="185">
        <v>384</v>
      </c>
      <c r="AJ1749" s="185">
        <v>2535</v>
      </c>
      <c r="AK1749" s="185">
        <v>992748</v>
      </c>
      <c r="AL1749" s="6">
        <v>16</v>
      </c>
      <c r="AM1749" s="6">
        <v>414</v>
      </c>
      <c r="AN1749" s="6">
        <v>2590</v>
      </c>
      <c r="AO1749" s="6">
        <v>1054732</v>
      </c>
      <c r="AP1749" s="6">
        <v>49</v>
      </c>
      <c r="AQ1749" s="6">
        <v>374</v>
      </c>
      <c r="AR1749" s="6">
        <v>2358</v>
      </c>
      <c r="AS1749" s="6">
        <v>873801</v>
      </c>
      <c r="AT1749" s="6">
        <v>28</v>
      </c>
      <c r="AU1749" s="6">
        <v>425</v>
      </c>
      <c r="AV1749" s="6">
        <v>2570</v>
      </c>
      <c r="AW1749" s="6">
        <v>1140557</v>
      </c>
    </row>
    <row r="1750" spans="1:49" ht="15.75" x14ac:dyDescent="0.25">
      <c r="A1750" s="53">
        <v>39258</v>
      </c>
      <c r="B1750" s="2"/>
      <c r="C1750" s="185"/>
      <c r="D1750" s="185"/>
      <c r="E1750" s="2"/>
      <c r="F1750" s="185"/>
      <c r="G1750" s="185"/>
      <c r="H1750" s="2"/>
      <c r="I1750" s="2"/>
      <c r="J1750" s="2"/>
      <c r="K1750" s="2"/>
      <c r="L1750" s="2"/>
      <c r="M1750" s="2"/>
      <c r="N1750" s="2"/>
      <c r="O1750" s="2"/>
      <c r="P1750" s="185"/>
      <c r="Q1750" s="185"/>
      <c r="R1750" s="2"/>
      <c r="S1750" s="2"/>
      <c r="T1750" s="185"/>
      <c r="U1750" s="2"/>
      <c r="V1750" s="2"/>
      <c r="W1750" s="2"/>
      <c r="X1750" s="2"/>
      <c r="Y1750" s="185"/>
      <c r="Z1750" s="2"/>
      <c r="AA1750" s="2"/>
      <c r="AB1750" s="185"/>
      <c r="AC1750" s="2"/>
      <c r="AD1750" s="2"/>
      <c r="AE1750" s="185"/>
      <c r="AF1750" s="185"/>
      <c r="AG1750" s="2"/>
      <c r="AH1750" s="2"/>
      <c r="AI1750" s="187"/>
      <c r="AJ1750" s="2"/>
      <c r="AK1750" s="2"/>
      <c r="AU1750" s="6"/>
    </row>
    <row r="1751" spans="1:49" ht="15.75" x14ac:dyDescent="0.25">
      <c r="A1751" s="53">
        <v>39259</v>
      </c>
      <c r="B1751" s="2">
        <v>12</v>
      </c>
      <c r="C1751" s="185">
        <v>106</v>
      </c>
      <c r="D1751" s="185">
        <v>2833</v>
      </c>
      <c r="E1751" s="2">
        <v>302817</v>
      </c>
      <c r="F1751" s="185">
        <v>64</v>
      </c>
      <c r="G1751" s="185">
        <v>138</v>
      </c>
      <c r="H1751" s="185">
        <v>2700</v>
      </c>
      <c r="I1751" s="185">
        <v>379056</v>
      </c>
      <c r="J1751" s="185">
        <v>43</v>
      </c>
      <c r="K1751" s="185">
        <v>166</v>
      </c>
      <c r="L1751" s="185">
        <v>2586</v>
      </c>
      <c r="M1751" s="185">
        <v>430921</v>
      </c>
      <c r="N1751" s="185">
        <v>92</v>
      </c>
      <c r="O1751" s="185">
        <v>197</v>
      </c>
      <c r="P1751" s="185">
        <v>2683</v>
      </c>
      <c r="Q1751" s="185">
        <v>538416</v>
      </c>
      <c r="R1751" s="185">
        <v>51</v>
      </c>
      <c r="S1751" s="185">
        <v>234</v>
      </c>
      <c r="T1751" s="185">
        <v>2560</v>
      </c>
      <c r="U1751" s="185">
        <v>605765</v>
      </c>
      <c r="V1751" s="185">
        <v>27</v>
      </c>
      <c r="W1751" s="185">
        <v>270</v>
      </c>
      <c r="X1751" s="185">
        <v>2503</v>
      </c>
      <c r="Y1751" s="185">
        <v>665736</v>
      </c>
      <c r="Z1751" s="185">
        <v>11</v>
      </c>
      <c r="AA1751" s="187">
        <v>315</v>
      </c>
      <c r="AB1751" s="185">
        <v>2475</v>
      </c>
      <c r="AC1751" s="185">
        <v>785909</v>
      </c>
      <c r="AD1751" s="185">
        <v>18</v>
      </c>
      <c r="AE1751" s="185">
        <v>345</v>
      </c>
      <c r="AF1751" s="185">
        <v>2637</v>
      </c>
      <c r="AG1751" s="185">
        <v>912806</v>
      </c>
      <c r="AH1751" s="2"/>
      <c r="AI1751" s="2"/>
      <c r="AJ1751" s="2"/>
      <c r="AK1751" s="2"/>
      <c r="AP1751">
        <v>131</v>
      </c>
      <c r="AQ1751">
        <v>377</v>
      </c>
      <c r="AR1751">
        <v>2449</v>
      </c>
      <c r="AS1751">
        <v>927484</v>
      </c>
      <c r="AT1751">
        <v>39</v>
      </c>
      <c r="AU1751">
        <v>443</v>
      </c>
      <c r="AV1751">
        <v>2407</v>
      </c>
      <c r="AW1751">
        <v>1094872</v>
      </c>
    </row>
    <row r="1752" spans="1:49" ht="15.75" x14ac:dyDescent="0.25">
      <c r="A1752" s="53">
        <v>39261</v>
      </c>
      <c r="B1752" s="2">
        <v>1</v>
      </c>
      <c r="C1752" s="185">
        <v>112</v>
      </c>
      <c r="D1752" s="185">
        <v>1700</v>
      </c>
      <c r="E1752" s="2">
        <v>190400</v>
      </c>
      <c r="F1752" s="185">
        <v>13</v>
      </c>
      <c r="G1752" s="185">
        <v>138</v>
      </c>
      <c r="H1752" s="185">
        <v>2675</v>
      </c>
      <c r="I1752" s="185">
        <v>388708</v>
      </c>
      <c r="J1752" s="2">
        <v>66</v>
      </c>
      <c r="K1752" s="2">
        <v>164</v>
      </c>
      <c r="L1752" s="2">
        <v>2694</v>
      </c>
      <c r="M1752" s="2">
        <v>464339</v>
      </c>
      <c r="N1752" s="2">
        <v>111</v>
      </c>
      <c r="O1752" s="2">
        <v>208</v>
      </c>
      <c r="P1752" s="185">
        <v>2531</v>
      </c>
      <c r="Q1752" s="185">
        <v>567765</v>
      </c>
      <c r="R1752" s="185">
        <v>77</v>
      </c>
      <c r="S1752" s="185">
        <v>238</v>
      </c>
      <c r="T1752" s="185">
        <v>2373</v>
      </c>
      <c r="U1752" s="185">
        <v>617495</v>
      </c>
      <c r="V1752" s="185">
        <v>109</v>
      </c>
      <c r="W1752" s="185">
        <v>263</v>
      </c>
      <c r="X1752" s="185">
        <v>2572</v>
      </c>
      <c r="Y1752" s="185">
        <v>668739</v>
      </c>
      <c r="Z1752" s="185">
        <v>21</v>
      </c>
      <c r="AA1752" s="185">
        <v>303</v>
      </c>
      <c r="AB1752" s="185">
        <v>2412</v>
      </c>
      <c r="AC1752" s="185">
        <v>778240</v>
      </c>
      <c r="AD1752" s="185">
        <v>12</v>
      </c>
      <c r="AE1752" s="185">
        <v>340</v>
      </c>
      <c r="AF1752" s="185">
        <v>2505</v>
      </c>
      <c r="AG1752" s="185">
        <v>860950</v>
      </c>
      <c r="AH1752" s="185"/>
      <c r="AI1752" s="187"/>
      <c r="AJ1752" s="185"/>
      <c r="AK1752" s="185"/>
      <c r="AL1752" s="6">
        <v>1</v>
      </c>
      <c r="AM1752" s="49">
        <v>406</v>
      </c>
      <c r="AN1752" s="6">
        <v>2440</v>
      </c>
      <c r="AO1752" s="6">
        <v>990640</v>
      </c>
      <c r="AP1752">
        <v>188</v>
      </c>
      <c r="AQ1752">
        <v>402</v>
      </c>
      <c r="AR1752" s="6">
        <v>2361</v>
      </c>
      <c r="AS1752" s="6">
        <v>968355</v>
      </c>
      <c r="AT1752" s="6">
        <v>22</v>
      </c>
      <c r="AU1752" s="6">
        <v>457</v>
      </c>
      <c r="AV1752" s="6">
        <v>2372</v>
      </c>
      <c r="AW1752" s="6">
        <v>1086288</v>
      </c>
    </row>
    <row r="1753" spans="1:49" ht="15.75" x14ac:dyDescent="0.25">
      <c r="A1753" s="53">
        <v>39262</v>
      </c>
      <c r="B1753" s="2"/>
      <c r="C1753" s="185"/>
      <c r="D1753" s="185"/>
      <c r="E1753" s="2"/>
      <c r="F1753" s="185">
        <v>20</v>
      </c>
      <c r="G1753" s="185">
        <v>138</v>
      </c>
      <c r="H1753" s="2">
        <v>2750</v>
      </c>
      <c r="I1753" s="185">
        <v>380525</v>
      </c>
      <c r="J1753" s="185">
        <v>14</v>
      </c>
      <c r="K1753" s="185">
        <v>159</v>
      </c>
      <c r="L1753" s="185">
        <v>2700</v>
      </c>
      <c r="M1753" s="185">
        <v>429686</v>
      </c>
      <c r="N1753" s="185">
        <v>2</v>
      </c>
      <c r="O1753" s="185">
        <v>194</v>
      </c>
      <c r="P1753" s="185">
        <v>2525</v>
      </c>
      <c r="Q1753" s="185">
        <v>490200</v>
      </c>
      <c r="R1753" s="185">
        <v>10</v>
      </c>
      <c r="S1753" s="185">
        <v>245</v>
      </c>
      <c r="T1753" s="185">
        <v>2600</v>
      </c>
      <c r="U1753" s="185">
        <v>637250</v>
      </c>
      <c r="V1753" s="185">
        <v>2</v>
      </c>
      <c r="W1753" s="185">
        <v>271</v>
      </c>
      <c r="X1753" s="185">
        <v>2700</v>
      </c>
      <c r="Y1753" s="185">
        <v>731700</v>
      </c>
      <c r="Z1753" s="185">
        <v>7</v>
      </c>
      <c r="AA1753" s="185">
        <v>283</v>
      </c>
      <c r="AB1753" s="185">
        <v>2525</v>
      </c>
      <c r="AC1753" s="185">
        <v>704557</v>
      </c>
      <c r="AD1753" s="2"/>
      <c r="AE1753" s="185"/>
      <c r="AF1753" s="2"/>
      <c r="AG1753" s="2"/>
      <c r="AH1753" s="2">
        <v>2</v>
      </c>
      <c r="AI1753" s="2">
        <v>360</v>
      </c>
      <c r="AJ1753" s="2">
        <v>2350</v>
      </c>
      <c r="AK1753" s="2">
        <v>846000</v>
      </c>
      <c r="AL1753">
        <v>6</v>
      </c>
      <c r="AM1753">
        <v>420</v>
      </c>
      <c r="AN1753">
        <v>2690</v>
      </c>
      <c r="AO1753">
        <v>1138213</v>
      </c>
      <c r="AP1753">
        <v>61</v>
      </c>
      <c r="AQ1753">
        <v>390</v>
      </c>
      <c r="AR1753" s="6">
        <v>2389</v>
      </c>
      <c r="AS1753">
        <v>931778</v>
      </c>
      <c r="AT1753">
        <v>23</v>
      </c>
      <c r="AU1753" s="6">
        <v>464</v>
      </c>
      <c r="AV1753">
        <v>2425</v>
      </c>
      <c r="AW1753">
        <v>1117422</v>
      </c>
    </row>
    <row r="1754" spans="1:49" ht="15.75" x14ac:dyDescent="0.25">
      <c r="A1754" s="53"/>
      <c r="B1754" s="2"/>
      <c r="C1754" s="187"/>
      <c r="D1754" s="185"/>
      <c r="E1754" s="2"/>
      <c r="F1754" s="185"/>
      <c r="G1754" s="185"/>
      <c r="H1754" s="2"/>
      <c r="I1754" s="2"/>
      <c r="J1754" s="2"/>
      <c r="K1754" s="2"/>
      <c r="L1754" s="2"/>
      <c r="M1754" s="2"/>
      <c r="N1754" s="187"/>
      <c r="O1754" s="2"/>
      <c r="P1754" s="185"/>
      <c r="Q1754" s="2"/>
      <c r="R1754" s="2"/>
      <c r="S1754" s="2"/>
      <c r="T1754" s="2"/>
      <c r="U1754" s="2"/>
      <c r="V1754" s="2"/>
      <c r="W1754" s="2"/>
      <c r="X1754" s="2"/>
      <c r="Y1754" s="2"/>
      <c r="Z1754" s="187"/>
      <c r="AA1754" s="2"/>
      <c r="AB1754" s="185"/>
      <c r="AC1754" s="2"/>
      <c r="AD1754" s="2"/>
      <c r="AE1754" s="185"/>
      <c r="AF1754" s="2"/>
      <c r="AG1754" s="2"/>
      <c r="AH1754" s="2"/>
      <c r="AI1754" s="187"/>
      <c r="AJ1754" s="2"/>
      <c r="AK1754" s="2"/>
      <c r="AL1754" s="2"/>
      <c r="AM1754" s="2"/>
      <c r="AN1754" s="2"/>
      <c r="AO1754" s="2"/>
    </row>
    <row r="1755" spans="1:49" ht="15.75" x14ac:dyDescent="0.25">
      <c r="A1755" s="53">
        <v>39265</v>
      </c>
      <c r="B1755" s="2"/>
      <c r="C1755" s="187"/>
      <c r="D1755" s="185"/>
      <c r="E1755" s="2"/>
      <c r="F1755" s="185"/>
      <c r="G1755" s="185"/>
      <c r="H1755" s="2"/>
      <c r="I1755" s="2"/>
      <c r="J1755" s="2"/>
      <c r="K1755" s="2"/>
      <c r="L1755" s="2"/>
      <c r="M1755" s="2"/>
      <c r="N1755" s="187"/>
      <c r="O1755" s="2"/>
      <c r="P1755" s="185"/>
      <c r="Q1755" s="2"/>
      <c r="R1755" s="2"/>
      <c r="S1755" s="2"/>
      <c r="T1755" s="2"/>
      <c r="U1755" s="2"/>
      <c r="V1755" s="2"/>
      <c r="W1755" s="2"/>
      <c r="X1755" s="2"/>
      <c r="Y1755" s="2"/>
      <c r="Z1755" s="187"/>
      <c r="AA1755" s="2"/>
      <c r="AB1755" s="185"/>
      <c r="AC1755" s="2"/>
      <c r="AD1755" s="2"/>
      <c r="AE1755" s="185"/>
      <c r="AF1755" s="2"/>
      <c r="AG1755" s="2"/>
      <c r="AH1755" s="2"/>
      <c r="AI1755" s="187"/>
      <c r="AJ1755" s="2"/>
      <c r="AK1755" s="2"/>
      <c r="AR1755" s="6"/>
    </row>
    <row r="1756" spans="1:49" ht="15.75" x14ac:dyDescent="0.25">
      <c r="A1756" s="53">
        <v>39266</v>
      </c>
      <c r="B1756" s="2">
        <v>32</v>
      </c>
      <c r="C1756" s="185">
        <v>125</v>
      </c>
      <c r="D1756" s="185">
        <v>2625</v>
      </c>
      <c r="E1756" s="2">
        <v>317731</v>
      </c>
      <c r="F1756" s="185">
        <v>57</v>
      </c>
      <c r="G1756" s="185">
        <v>143</v>
      </c>
      <c r="H1756" s="185">
        <v>2490</v>
      </c>
      <c r="I1756" s="185">
        <v>377386</v>
      </c>
      <c r="J1756" s="185">
        <v>73</v>
      </c>
      <c r="K1756" s="185">
        <v>169</v>
      </c>
      <c r="L1756" s="185">
        <v>2580</v>
      </c>
      <c r="M1756" s="185">
        <v>434662</v>
      </c>
      <c r="N1756" s="185">
        <v>59</v>
      </c>
      <c r="O1756" s="185">
        <v>188</v>
      </c>
      <c r="P1756" s="185">
        <v>2542</v>
      </c>
      <c r="Q1756" s="185">
        <v>487200</v>
      </c>
      <c r="R1756" s="185">
        <v>1</v>
      </c>
      <c r="S1756" s="185">
        <v>240</v>
      </c>
      <c r="T1756" s="185">
        <v>2500</v>
      </c>
      <c r="U1756" s="185">
        <v>600000</v>
      </c>
      <c r="V1756" s="185">
        <v>34</v>
      </c>
      <c r="W1756" s="185">
        <v>262</v>
      </c>
      <c r="X1756" s="185">
        <v>2562</v>
      </c>
      <c r="Y1756" s="185">
        <v>672824</v>
      </c>
      <c r="Z1756" s="185">
        <v>17</v>
      </c>
      <c r="AA1756" s="185">
        <v>304</v>
      </c>
      <c r="AB1756" s="185">
        <v>2517</v>
      </c>
      <c r="AC1756" s="185">
        <v>768571</v>
      </c>
      <c r="AD1756" s="185">
        <v>1</v>
      </c>
      <c r="AE1756" s="185">
        <v>320</v>
      </c>
      <c r="AF1756" s="185">
        <v>2400</v>
      </c>
      <c r="AG1756" s="185">
        <v>768000</v>
      </c>
      <c r="AH1756" s="185">
        <v>6</v>
      </c>
      <c r="AI1756" s="185">
        <v>362</v>
      </c>
      <c r="AJ1756" s="185">
        <v>2500</v>
      </c>
      <c r="AK1756" s="185">
        <v>905833</v>
      </c>
      <c r="AL1756" s="6">
        <v>1</v>
      </c>
      <c r="AM1756" s="6">
        <v>430</v>
      </c>
      <c r="AN1756" s="6">
        <v>2480</v>
      </c>
      <c r="AO1756" s="6">
        <v>1066400</v>
      </c>
      <c r="AP1756" s="6">
        <v>66</v>
      </c>
      <c r="AQ1756" s="6">
        <v>403</v>
      </c>
      <c r="AR1756" s="6">
        <v>2363</v>
      </c>
      <c r="AS1756" s="6">
        <v>963873</v>
      </c>
      <c r="AT1756" s="6">
        <v>19</v>
      </c>
      <c r="AU1756" s="6">
        <v>406</v>
      </c>
      <c r="AV1756" s="6">
        <v>2475</v>
      </c>
      <c r="AW1756" s="6">
        <v>1003358</v>
      </c>
    </row>
    <row r="1757" spans="1:49" ht="15.75" x14ac:dyDescent="0.25">
      <c r="A1757" s="53">
        <v>39268</v>
      </c>
      <c r="B1757" s="2">
        <v>28</v>
      </c>
      <c r="C1757" s="185">
        <v>120</v>
      </c>
      <c r="D1757" s="185">
        <v>2538</v>
      </c>
      <c r="E1757" s="2">
        <v>303171</v>
      </c>
      <c r="F1757" s="185"/>
      <c r="G1757" s="187"/>
      <c r="H1757" s="2"/>
      <c r="I1757" s="2"/>
      <c r="J1757" s="2">
        <v>37</v>
      </c>
      <c r="K1757" s="2">
        <v>155</v>
      </c>
      <c r="L1757" s="2">
        <v>2560</v>
      </c>
      <c r="M1757" s="2">
        <v>422103</v>
      </c>
      <c r="N1757" s="187">
        <v>4</v>
      </c>
      <c r="O1757" s="185">
        <v>210</v>
      </c>
      <c r="P1757" s="185">
        <v>2447</v>
      </c>
      <c r="Q1757" s="185">
        <v>517590</v>
      </c>
      <c r="R1757" s="185">
        <v>16</v>
      </c>
      <c r="S1757" s="185">
        <v>244</v>
      </c>
      <c r="T1757" s="185">
        <v>2440</v>
      </c>
      <c r="U1757" s="185">
        <v>586018</v>
      </c>
      <c r="V1757" s="185">
        <v>21</v>
      </c>
      <c r="W1757" s="185">
        <v>262</v>
      </c>
      <c r="X1757" s="185">
        <v>2488</v>
      </c>
      <c r="Y1757" s="185">
        <v>655928</v>
      </c>
      <c r="Z1757" s="187">
        <v>40</v>
      </c>
      <c r="AA1757" s="185">
        <v>290</v>
      </c>
      <c r="AB1757" s="185">
        <v>2516</v>
      </c>
      <c r="AC1757" s="185">
        <v>733735</v>
      </c>
      <c r="AD1757" s="185">
        <v>68</v>
      </c>
      <c r="AE1757" s="185">
        <v>344</v>
      </c>
      <c r="AF1757" s="185">
        <v>2470</v>
      </c>
      <c r="AG1757" s="185">
        <v>867753</v>
      </c>
      <c r="AH1757" s="185">
        <v>7</v>
      </c>
      <c r="AI1757" s="187">
        <v>377</v>
      </c>
      <c r="AJ1757" s="185">
        <v>2540</v>
      </c>
      <c r="AK1757" s="185">
        <v>958669</v>
      </c>
      <c r="AL1757" s="6"/>
      <c r="AM1757" s="6"/>
      <c r="AN1757" s="6"/>
      <c r="AO1757" s="6"/>
      <c r="AP1757" s="6">
        <v>164</v>
      </c>
      <c r="AQ1757" s="6">
        <v>402</v>
      </c>
      <c r="AR1757" s="6">
        <v>2339</v>
      </c>
      <c r="AS1757" s="6">
        <v>950470</v>
      </c>
      <c r="AT1757" s="6">
        <v>66</v>
      </c>
      <c r="AU1757" s="6">
        <v>449</v>
      </c>
      <c r="AV1757" s="6">
        <v>2384</v>
      </c>
      <c r="AW1757" s="6">
        <v>1098671</v>
      </c>
    </row>
    <row r="1758" spans="1:49" ht="15.75" x14ac:dyDescent="0.25">
      <c r="A1758" s="53">
        <v>39269</v>
      </c>
      <c r="B1758" s="2"/>
      <c r="C1758" s="185"/>
      <c r="D1758" s="185"/>
      <c r="E1758" s="2"/>
      <c r="F1758" s="2">
        <v>7</v>
      </c>
      <c r="G1758" s="2">
        <v>138</v>
      </c>
      <c r="H1758" s="2">
        <v>2900</v>
      </c>
      <c r="I1758" s="2">
        <v>400200</v>
      </c>
      <c r="J1758" s="185">
        <v>17</v>
      </c>
      <c r="K1758" s="185">
        <v>169</v>
      </c>
      <c r="L1758" s="185">
        <v>3050</v>
      </c>
      <c r="M1758" s="185">
        <v>505847</v>
      </c>
      <c r="N1758" s="185">
        <v>58</v>
      </c>
      <c r="O1758" s="185">
        <v>201</v>
      </c>
      <c r="P1758" s="185">
        <v>2640</v>
      </c>
      <c r="Q1758" s="185">
        <v>548707</v>
      </c>
      <c r="R1758" s="185">
        <v>14</v>
      </c>
      <c r="S1758" s="185">
        <v>241</v>
      </c>
      <c r="T1758" s="185">
        <v>2350</v>
      </c>
      <c r="U1758" s="185">
        <v>566350</v>
      </c>
      <c r="V1758" s="185">
        <v>14</v>
      </c>
      <c r="W1758" s="185">
        <v>279</v>
      </c>
      <c r="X1758" s="185">
        <v>2350</v>
      </c>
      <c r="Y1758" s="185">
        <v>656657</v>
      </c>
      <c r="Z1758" s="185">
        <v>5</v>
      </c>
      <c r="AA1758" s="185">
        <v>291</v>
      </c>
      <c r="AB1758" s="185">
        <v>2400</v>
      </c>
      <c r="AC1758" s="185">
        <v>685640</v>
      </c>
      <c r="AD1758" s="185">
        <v>12</v>
      </c>
      <c r="AE1758" s="185">
        <v>353</v>
      </c>
      <c r="AF1758" s="185">
        <v>2467</v>
      </c>
      <c r="AG1758" s="185">
        <v>853683</v>
      </c>
      <c r="AH1758" s="2"/>
      <c r="AI1758" s="2"/>
      <c r="AJ1758" s="2"/>
      <c r="AK1758" s="2"/>
      <c r="AP1758" s="6">
        <v>47</v>
      </c>
      <c r="AQ1758">
        <v>392</v>
      </c>
      <c r="AR1758" s="6">
        <v>2315</v>
      </c>
      <c r="AS1758" s="6">
        <v>909099</v>
      </c>
      <c r="AT1758" s="6">
        <v>12</v>
      </c>
      <c r="AU1758" s="6">
        <v>447</v>
      </c>
      <c r="AV1758" s="6">
        <v>2375</v>
      </c>
      <c r="AW1758" s="6">
        <v>1046742</v>
      </c>
    </row>
    <row r="1759" spans="1:49" ht="15.75" x14ac:dyDescent="0.25">
      <c r="A1759" s="53">
        <v>39272</v>
      </c>
      <c r="B1759" s="2"/>
      <c r="C1759" s="185"/>
      <c r="D1759" s="187"/>
      <c r="E1759" s="2"/>
      <c r="F1759" s="187"/>
      <c r="G1759" s="187"/>
      <c r="H1759" s="2"/>
      <c r="I1759" s="2"/>
      <c r="J1759" s="2"/>
      <c r="K1759" s="2"/>
      <c r="L1759" s="2"/>
      <c r="M1759" s="2"/>
      <c r="N1759" s="187"/>
      <c r="O1759" s="187"/>
      <c r="P1759" s="185"/>
      <c r="Q1759" s="2"/>
      <c r="R1759" s="187"/>
      <c r="S1759" s="2"/>
      <c r="T1759" s="2"/>
      <c r="U1759" s="2"/>
      <c r="V1759" s="2"/>
      <c r="W1759" s="2"/>
      <c r="X1759" s="2"/>
      <c r="Y1759" s="2"/>
      <c r="Z1759" s="187"/>
      <c r="AA1759" s="185"/>
      <c r="AB1759" s="185"/>
      <c r="AC1759" s="2"/>
      <c r="AD1759" s="187"/>
      <c r="AE1759" s="2"/>
      <c r="AF1759" s="2"/>
      <c r="AG1759" s="2"/>
      <c r="AH1759" s="2"/>
      <c r="AI1759" s="187"/>
      <c r="AJ1759" s="2"/>
      <c r="AK1759" s="2"/>
      <c r="AP1759" s="6">
        <v>15</v>
      </c>
      <c r="AQ1759">
        <v>408</v>
      </c>
      <c r="AR1759" s="6">
        <v>2340</v>
      </c>
      <c r="AS1759" s="6">
        <v>959957</v>
      </c>
    </row>
    <row r="1760" spans="1:49" ht="15.75" x14ac:dyDescent="0.25">
      <c r="A1760" s="53">
        <v>39273</v>
      </c>
      <c r="B1760" s="2">
        <v>33</v>
      </c>
      <c r="C1760" s="185">
        <v>115</v>
      </c>
      <c r="D1760" s="2">
        <v>2862</v>
      </c>
      <c r="E1760" s="2">
        <v>328561</v>
      </c>
      <c r="F1760" s="2"/>
      <c r="G1760" s="2"/>
      <c r="H1760" s="2"/>
      <c r="I1760" s="185"/>
      <c r="J1760" s="185">
        <v>65</v>
      </c>
      <c r="K1760" s="185">
        <v>165</v>
      </c>
      <c r="L1760" s="185">
        <v>2650</v>
      </c>
      <c r="M1760" s="185">
        <v>439638</v>
      </c>
      <c r="N1760" s="185">
        <v>73</v>
      </c>
      <c r="O1760" s="185">
        <v>208</v>
      </c>
      <c r="P1760" s="185">
        <v>2600</v>
      </c>
      <c r="Q1760" s="185">
        <v>574818</v>
      </c>
      <c r="R1760" s="185">
        <v>84</v>
      </c>
      <c r="S1760" s="185">
        <v>234</v>
      </c>
      <c r="T1760" s="185">
        <v>2664</v>
      </c>
      <c r="U1760" s="185">
        <v>627649</v>
      </c>
      <c r="V1760" s="185">
        <v>118</v>
      </c>
      <c r="W1760" s="185">
        <v>264</v>
      </c>
      <c r="X1760" s="185">
        <v>2561</v>
      </c>
      <c r="Y1760" s="185">
        <v>686935</v>
      </c>
      <c r="Z1760" s="185">
        <v>36</v>
      </c>
      <c r="AA1760" s="185">
        <v>281</v>
      </c>
      <c r="AB1760" s="185">
        <v>2638</v>
      </c>
      <c r="AC1760" s="185">
        <v>762542</v>
      </c>
      <c r="AD1760" s="185">
        <v>47</v>
      </c>
      <c r="AE1760" s="185">
        <v>330</v>
      </c>
      <c r="AF1760" s="185">
        <v>2342</v>
      </c>
      <c r="AG1760" s="185">
        <v>772925</v>
      </c>
      <c r="AH1760" s="185">
        <v>1</v>
      </c>
      <c r="AI1760" s="185">
        <v>362</v>
      </c>
      <c r="AJ1760" s="185">
        <v>2500</v>
      </c>
      <c r="AK1760" s="185">
        <v>905000</v>
      </c>
      <c r="AP1760" s="6">
        <v>130</v>
      </c>
      <c r="AQ1760" s="6">
        <v>391</v>
      </c>
      <c r="AR1760" s="6">
        <v>2344</v>
      </c>
      <c r="AS1760" s="49">
        <v>915872</v>
      </c>
      <c r="AT1760" s="6">
        <v>29</v>
      </c>
      <c r="AU1760" s="6">
        <v>432</v>
      </c>
      <c r="AV1760" s="6">
        <v>2321</v>
      </c>
      <c r="AW1760" s="6">
        <v>1017697</v>
      </c>
    </row>
    <row r="1761" spans="1:49" ht="15.75" x14ac:dyDescent="0.25">
      <c r="A1761" s="53">
        <v>39275</v>
      </c>
      <c r="B1761" s="2">
        <v>17</v>
      </c>
      <c r="C1761" s="185">
        <v>120</v>
      </c>
      <c r="D1761" s="187">
        <v>2680</v>
      </c>
      <c r="E1761" s="187">
        <v>330088</v>
      </c>
      <c r="F1761" s="2">
        <v>1</v>
      </c>
      <c r="G1761" s="2">
        <v>144</v>
      </c>
      <c r="H1761" s="2">
        <v>2500</v>
      </c>
      <c r="I1761" s="2">
        <v>360000</v>
      </c>
      <c r="J1761" s="187">
        <v>69</v>
      </c>
      <c r="K1761" s="187">
        <v>158</v>
      </c>
      <c r="L1761" s="187">
        <v>2506</v>
      </c>
      <c r="M1761" s="187">
        <v>416574</v>
      </c>
      <c r="N1761" s="187">
        <v>134</v>
      </c>
      <c r="O1761" s="185">
        <v>193</v>
      </c>
      <c r="P1761" s="185">
        <v>2926</v>
      </c>
      <c r="Q1761" s="187">
        <v>565464</v>
      </c>
      <c r="R1761" s="185">
        <v>55</v>
      </c>
      <c r="S1761" s="185">
        <v>237</v>
      </c>
      <c r="T1761" s="185">
        <v>2457</v>
      </c>
      <c r="U1761" s="185">
        <v>586797</v>
      </c>
      <c r="V1761" s="187">
        <v>52</v>
      </c>
      <c r="W1761" s="187">
        <v>273</v>
      </c>
      <c r="X1761" s="187">
        <v>2552</v>
      </c>
      <c r="Y1761" s="187">
        <v>710029</v>
      </c>
      <c r="Z1761" s="185">
        <v>45</v>
      </c>
      <c r="AA1761" s="185">
        <v>290</v>
      </c>
      <c r="AB1761" s="185">
        <v>2444</v>
      </c>
      <c r="AC1761" s="185">
        <v>736491</v>
      </c>
      <c r="AD1761" s="187">
        <v>11</v>
      </c>
      <c r="AE1761" s="185">
        <v>322</v>
      </c>
      <c r="AF1761" s="185">
        <v>2350</v>
      </c>
      <c r="AG1761" s="185">
        <v>793191</v>
      </c>
      <c r="AH1761" s="185">
        <v>42</v>
      </c>
      <c r="AI1761" s="185">
        <v>380</v>
      </c>
      <c r="AJ1761" s="185">
        <v>2564</v>
      </c>
      <c r="AK1761" s="185">
        <v>970892</v>
      </c>
      <c r="AL1761" s="6">
        <v>3</v>
      </c>
      <c r="AM1761" s="6">
        <v>415</v>
      </c>
      <c r="AN1761" s="6">
        <v>2800</v>
      </c>
      <c r="AO1761" s="6">
        <v>1163077</v>
      </c>
      <c r="AP1761" s="6">
        <v>174</v>
      </c>
      <c r="AQ1761" s="6">
        <v>403</v>
      </c>
      <c r="AR1761" s="6">
        <v>2410</v>
      </c>
      <c r="AS1761" s="6">
        <v>968599</v>
      </c>
      <c r="AT1761" s="6">
        <v>49</v>
      </c>
      <c r="AU1761" s="6">
        <v>414</v>
      </c>
      <c r="AV1761" s="6">
        <v>2471</v>
      </c>
      <c r="AW1761" s="6">
        <v>1031251</v>
      </c>
    </row>
    <row r="1762" spans="1:49" ht="15.75" x14ac:dyDescent="0.25">
      <c r="A1762" s="53">
        <v>39276</v>
      </c>
      <c r="B1762" s="2"/>
      <c r="C1762" s="185"/>
      <c r="D1762" s="2"/>
      <c r="E1762" s="2"/>
      <c r="F1762" s="2">
        <v>18</v>
      </c>
      <c r="G1762" s="2">
        <v>137</v>
      </c>
      <c r="H1762" s="2">
        <v>2625</v>
      </c>
      <c r="I1762" s="185">
        <v>353883</v>
      </c>
      <c r="J1762" s="2">
        <v>23</v>
      </c>
      <c r="K1762" s="2">
        <v>167</v>
      </c>
      <c r="L1762" s="2">
        <v>2567</v>
      </c>
      <c r="M1762" s="2">
        <v>425791</v>
      </c>
      <c r="N1762" s="185">
        <v>115</v>
      </c>
      <c r="O1762" s="185">
        <v>195</v>
      </c>
      <c r="P1762" s="185">
        <v>2460</v>
      </c>
      <c r="Q1762" s="185">
        <v>485407</v>
      </c>
      <c r="R1762" s="185">
        <v>33</v>
      </c>
      <c r="S1762" s="185">
        <v>248</v>
      </c>
      <c r="T1762" s="185">
        <v>2525</v>
      </c>
      <c r="U1762" s="185">
        <v>625724</v>
      </c>
      <c r="V1762" s="185">
        <v>76</v>
      </c>
      <c r="W1762" s="185">
        <v>268</v>
      </c>
      <c r="X1762" s="185">
        <v>2457</v>
      </c>
      <c r="Y1762" s="185">
        <v>659168</v>
      </c>
      <c r="Z1762" s="185">
        <v>12</v>
      </c>
      <c r="AA1762" s="185">
        <v>301</v>
      </c>
      <c r="AB1762" s="185">
        <v>2283</v>
      </c>
      <c r="AC1762" s="185">
        <v>749944</v>
      </c>
      <c r="AD1762" s="2"/>
      <c r="AE1762" s="2"/>
      <c r="AF1762" s="2"/>
      <c r="AG1762" s="2"/>
      <c r="AH1762" s="185"/>
      <c r="AI1762" s="185"/>
      <c r="AJ1762" s="185"/>
      <c r="AK1762" s="185"/>
      <c r="AL1762" s="49"/>
      <c r="AP1762" s="6"/>
      <c r="AQ1762" s="6"/>
      <c r="AR1762" s="6"/>
      <c r="AS1762" s="49"/>
      <c r="AT1762" s="6">
        <v>15</v>
      </c>
      <c r="AU1762" s="6">
        <v>407</v>
      </c>
      <c r="AV1762" s="6">
        <v>2260</v>
      </c>
      <c r="AW1762" s="6">
        <v>920720</v>
      </c>
    </row>
    <row r="1763" spans="1:49" ht="15.75" x14ac:dyDescent="0.25">
      <c r="A1763" s="53">
        <v>39279</v>
      </c>
      <c r="B1763" s="2"/>
      <c r="C1763" s="185"/>
      <c r="D1763" s="187"/>
      <c r="E1763" s="2"/>
      <c r="F1763" s="187"/>
      <c r="G1763" s="187"/>
      <c r="H1763" s="2"/>
      <c r="I1763" s="185"/>
      <c r="J1763" s="2"/>
      <c r="K1763" s="2"/>
      <c r="L1763" s="2"/>
      <c r="M1763" s="2"/>
      <c r="N1763" s="187">
        <v>55</v>
      </c>
      <c r="O1763" s="187">
        <v>196</v>
      </c>
      <c r="P1763" s="185">
        <v>2533</v>
      </c>
      <c r="Q1763" s="185">
        <v>499884</v>
      </c>
      <c r="R1763" s="187">
        <v>23</v>
      </c>
      <c r="S1763">
        <v>235</v>
      </c>
      <c r="T1763" s="185">
        <v>2500</v>
      </c>
      <c r="U1763" s="185">
        <v>586957</v>
      </c>
      <c r="V1763" s="2"/>
      <c r="W1763" s="185"/>
      <c r="X1763" s="2"/>
      <c r="Y1763" s="2"/>
      <c r="Z1763" s="187"/>
      <c r="AA1763" s="185"/>
      <c r="AB1763" s="185"/>
      <c r="AC1763" s="2"/>
      <c r="AD1763" s="187"/>
      <c r="AE1763" s="2"/>
      <c r="AF1763" s="2"/>
      <c r="AG1763" s="2"/>
      <c r="AH1763" s="185">
        <v>14</v>
      </c>
      <c r="AI1763" s="185">
        <v>383</v>
      </c>
      <c r="AJ1763" s="185">
        <v>2380</v>
      </c>
      <c r="AK1763" s="185">
        <v>912220</v>
      </c>
      <c r="AP1763" s="6">
        <v>14</v>
      </c>
      <c r="AQ1763" s="6">
        <v>432</v>
      </c>
      <c r="AR1763" s="6">
        <v>2400</v>
      </c>
      <c r="AS1763" s="49">
        <v>998986</v>
      </c>
    </row>
    <row r="1764" spans="1:49" ht="15.75" x14ac:dyDescent="0.25">
      <c r="A1764" s="53">
        <v>39280</v>
      </c>
      <c r="B1764" s="2">
        <v>12</v>
      </c>
      <c r="C1764" s="185">
        <v>126</v>
      </c>
      <c r="D1764" s="185">
        <v>2800</v>
      </c>
      <c r="E1764" s="2">
        <v>352800</v>
      </c>
      <c r="F1764" s="2">
        <v>15</v>
      </c>
      <c r="G1764" s="2">
        <v>133</v>
      </c>
      <c r="H1764" s="185">
        <v>2683</v>
      </c>
      <c r="I1764" s="185">
        <v>363867</v>
      </c>
      <c r="J1764" s="2">
        <v>21</v>
      </c>
      <c r="K1764" s="2">
        <v>158</v>
      </c>
      <c r="L1764" s="2">
        <v>2483</v>
      </c>
      <c r="M1764" s="2">
        <v>393900</v>
      </c>
      <c r="N1764" s="185">
        <v>71</v>
      </c>
      <c r="O1764" s="185">
        <v>207</v>
      </c>
      <c r="P1764" s="185">
        <v>2529</v>
      </c>
      <c r="Q1764" s="185">
        <v>534562</v>
      </c>
      <c r="R1764" s="185">
        <v>77</v>
      </c>
      <c r="S1764" s="185">
        <v>229</v>
      </c>
      <c r="T1764" s="185">
        <v>2550</v>
      </c>
      <c r="U1764" s="185">
        <v>585360</v>
      </c>
      <c r="V1764" s="185">
        <v>44</v>
      </c>
      <c r="W1764" s="185">
        <v>270</v>
      </c>
      <c r="X1764" s="185">
        <v>2542</v>
      </c>
      <c r="Y1764" s="185">
        <v>689439</v>
      </c>
      <c r="Z1764" s="185">
        <v>47</v>
      </c>
      <c r="AA1764" s="185">
        <v>300</v>
      </c>
      <c r="AB1764" s="185">
        <v>2433</v>
      </c>
      <c r="AC1764" s="185">
        <v>736413</v>
      </c>
      <c r="AD1764" s="185">
        <v>19</v>
      </c>
      <c r="AE1764" s="185">
        <v>330</v>
      </c>
      <c r="AF1764" s="185">
        <v>2500</v>
      </c>
      <c r="AG1764" s="185">
        <v>836632</v>
      </c>
      <c r="AH1764" s="185">
        <v>18</v>
      </c>
      <c r="AI1764" s="185">
        <v>377</v>
      </c>
      <c r="AJ1764" s="185">
        <v>2440</v>
      </c>
      <c r="AK1764" s="185">
        <v>928453</v>
      </c>
      <c r="AL1764" s="6">
        <v>3</v>
      </c>
      <c r="AM1764" s="6">
        <v>449</v>
      </c>
      <c r="AN1764" s="6">
        <v>2493</v>
      </c>
      <c r="AO1764" s="6">
        <v>1120107</v>
      </c>
      <c r="AP1764" s="49">
        <v>80</v>
      </c>
      <c r="AQ1764" s="6">
        <v>409</v>
      </c>
      <c r="AR1764" s="6">
        <v>2391</v>
      </c>
      <c r="AS1764" s="49">
        <v>986820</v>
      </c>
      <c r="AT1764" s="6">
        <v>46</v>
      </c>
      <c r="AU1764" s="6">
        <v>418</v>
      </c>
      <c r="AV1764" s="6">
        <v>2371</v>
      </c>
      <c r="AW1764" s="6">
        <v>1007765</v>
      </c>
    </row>
    <row r="1765" spans="1:49" ht="15.75" x14ac:dyDescent="0.25">
      <c r="A1765" s="53">
        <v>39282</v>
      </c>
      <c r="B1765" s="2"/>
      <c r="C1765" s="185"/>
      <c r="D1765" s="185"/>
      <c r="E1765" s="2"/>
      <c r="F1765" s="187"/>
      <c r="G1765" s="187"/>
      <c r="H1765" s="185"/>
      <c r="I1765" s="185"/>
      <c r="J1765" s="2"/>
      <c r="K1765" s="2"/>
      <c r="L1765" s="2"/>
      <c r="M1765" s="2"/>
      <c r="N1765" s="187"/>
      <c r="O1765" s="187"/>
      <c r="P1765" s="185"/>
      <c r="Q1765" s="2"/>
      <c r="R1765" s="187"/>
      <c r="S1765" s="2"/>
      <c r="T1765" s="185"/>
      <c r="U1765" s="2"/>
      <c r="V1765" s="2"/>
      <c r="W1765" s="185"/>
      <c r="X1765" s="2"/>
      <c r="Y1765" s="2"/>
      <c r="Z1765" s="187"/>
      <c r="AA1765" s="2"/>
      <c r="AB1765" s="185"/>
      <c r="AC1765" s="185"/>
      <c r="AD1765" s="187"/>
      <c r="AE1765" s="2"/>
      <c r="AF1765" s="2"/>
      <c r="AG1765" s="2"/>
      <c r="AH1765" s="2"/>
      <c r="AI1765" s="2"/>
      <c r="AJ1765" s="2"/>
      <c r="AK1765" s="187"/>
      <c r="AQ1765" s="49"/>
      <c r="AR1765" s="6"/>
    </row>
    <row r="1766" spans="1:49" ht="15.75" x14ac:dyDescent="0.25">
      <c r="A1766" s="53">
        <v>39283</v>
      </c>
      <c r="B1766" s="2">
        <v>3</v>
      </c>
      <c r="C1766" s="185">
        <v>113</v>
      </c>
      <c r="D1766" s="185">
        <v>2600</v>
      </c>
      <c r="E1766" s="2">
        <v>294667</v>
      </c>
      <c r="F1766" s="2"/>
      <c r="G1766" s="2"/>
      <c r="H1766" s="185"/>
      <c r="I1766" s="185"/>
      <c r="J1766" s="2">
        <v>14</v>
      </c>
      <c r="K1766" s="2">
        <v>176</v>
      </c>
      <c r="L1766" s="2">
        <v>2450</v>
      </c>
      <c r="M1766" s="2">
        <v>438000</v>
      </c>
      <c r="N1766" s="185">
        <v>36</v>
      </c>
      <c r="O1766" s="185">
        <v>210</v>
      </c>
      <c r="P1766" s="185">
        <v>2838</v>
      </c>
      <c r="Q1766" s="185">
        <v>594381</v>
      </c>
      <c r="R1766" s="185">
        <v>13</v>
      </c>
      <c r="S1766" s="185">
        <v>231</v>
      </c>
      <c r="T1766" s="185">
        <v>2867</v>
      </c>
      <c r="U1766" s="185">
        <v>657900</v>
      </c>
      <c r="V1766" s="185">
        <v>23</v>
      </c>
      <c r="W1766" s="185">
        <v>263</v>
      </c>
      <c r="X1766" s="185">
        <v>2417</v>
      </c>
      <c r="Y1766" s="185">
        <v>631222</v>
      </c>
      <c r="Z1766" s="185">
        <v>6</v>
      </c>
      <c r="AA1766" s="185">
        <v>303</v>
      </c>
      <c r="AB1766" s="185">
        <v>2300</v>
      </c>
      <c r="AC1766" s="185">
        <v>703500</v>
      </c>
      <c r="AD1766" s="185">
        <v>47</v>
      </c>
      <c r="AE1766" s="185">
        <v>328</v>
      </c>
      <c r="AF1766" s="185">
        <v>2750</v>
      </c>
      <c r="AG1766" s="185">
        <v>900570</v>
      </c>
      <c r="AH1766" s="185">
        <v>16</v>
      </c>
      <c r="AI1766" s="185">
        <v>379</v>
      </c>
      <c r="AJ1766" s="185">
        <v>2530</v>
      </c>
      <c r="AK1766" s="185">
        <v>958562</v>
      </c>
      <c r="AP1766" s="49">
        <v>51</v>
      </c>
      <c r="AQ1766" s="6">
        <v>406</v>
      </c>
      <c r="AR1766" s="6">
        <v>2354</v>
      </c>
      <c r="AS1766" s="49">
        <v>983262</v>
      </c>
    </row>
    <row r="1767" spans="1:49" ht="15.75" x14ac:dyDescent="0.25">
      <c r="A1767" s="53">
        <v>39286</v>
      </c>
      <c r="B1767" s="2"/>
      <c r="C1767" s="185"/>
      <c r="D1767" s="185"/>
      <c r="E1767" s="2"/>
      <c r="F1767" s="187"/>
      <c r="G1767" s="187"/>
      <c r="H1767" s="185"/>
      <c r="I1767" s="185"/>
      <c r="J1767" s="2">
        <v>4</v>
      </c>
      <c r="K1767" s="2">
        <v>152</v>
      </c>
      <c r="L1767" s="2">
        <v>2750</v>
      </c>
      <c r="M1767" s="2">
        <v>419375</v>
      </c>
      <c r="N1767" s="187"/>
      <c r="O1767" s="187"/>
      <c r="P1767" s="185"/>
      <c r="Q1767" s="2"/>
      <c r="R1767" s="187">
        <v>4</v>
      </c>
      <c r="S1767" s="185">
        <v>244</v>
      </c>
      <c r="T1767" s="185">
        <v>2460</v>
      </c>
      <c r="U1767" s="185">
        <v>596460</v>
      </c>
      <c r="V1767" s="2"/>
      <c r="W1767" s="2"/>
      <c r="X1767" s="2"/>
      <c r="Y1767" s="2"/>
      <c r="Z1767" s="187"/>
      <c r="AA1767" s="2"/>
      <c r="AB1767" s="185"/>
      <c r="AC1767" s="185"/>
      <c r="AD1767" s="187"/>
      <c r="AE1767" s="2"/>
      <c r="AF1767" s="2"/>
      <c r="AG1767" s="2"/>
      <c r="AH1767" s="2"/>
      <c r="AI1767" s="2"/>
      <c r="AJ1767" s="2"/>
      <c r="AK1767" s="187"/>
      <c r="AP1767">
        <v>21</v>
      </c>
      <c r="AQ1767" s="49">
        <v>370</v>
      </c>
      <c r="AR1767" s="6">
        <v>2373</v>
      </c>
      <c r="AS1767" s="49">
        <v>876646</v>
      </c>
    </row>
    <row r="1768" spans="1:49" ht="15.75" x14ac:dyDescent="0.25">
      <c r="A1768" s="53">
        <v>39287</v>
      </c>
      <c r="B1768" s="2">
        <v>5</v>
      </c>
      <c r="C1768" s="185">
        <v>114</v>
      </c>
      <c r="D1768" s="185">
        <v>2800</v>
      </c>
      <c r="E1768" s="2">
        <v>320800</v>
      </c>
      <c r="F1768" s="2">
        <v>16</v>
      </c>
      <c r="G1768" s="2">
        <v>144</v>
      </c>
      <c r="H1768" s="185">
        <v>2700</v>
      </c>
      <c r="I1768" s="185">
        <v>388800</v>
      </c>
      <c r="J1768" s="2">
        <v>25</v>
      </c>
      <c r="K1768" s="2">
        <v>160</v>
      </c>
      <c r="L1768" s="2">
        <v>2575</v>
      </c>
      <c r="M1768" s="2">
        <v>415704</v>
      </c>
      <c r="N1768" s="185">
        <v>62</v>
      </c>
      <c r="O1768" s="185">
        <v>196</v>
      </c>
      <c r="P1768" s="185">
        <v>2544</v>
      </c>
      <c r="Q1768" s="185">
        <v>508498</v>
      </c>
      <c r="R1768" s="185">
        <v>7</v>
      </c>
      <c r="S1768" s="185">
        <v>240</v>
      </c>
      <c r="T1768" s="185">
        <v>2800</v>
      </c>
      <c r="U1768" s="185">
        <v>672000</v>
      </c>
      <c r="V1768" s="185">
        <v>45</v>
      </c>
      <c r="W1768" s="185">
        <v>267</v>
      </c>
      <c r="X1768" s="185">
        <v>2583</v>
      </c>
      <c r="Y1768" s="185">
        <v>680782</v>
      </c>
      <c r="Z1768" s="185">
        <v>53</v>
      </c>
      <c r="AA1768" s="185">
        <v>300</v>
      </c>
      <c r="AB1768" s="185">
        <v>2557</v>
      </c>
      <c r="AC1768" s="185">
        <v>777826</v>
      </c>
      <c r="AD1768" s="185">
        <v>70</v>
      </c>
      <c r="AE1768" s="185">
        <v>339</v>
      </c>
      <c r="AF1768" s="185">
        <v>2591</v>
      </c>
      <c r="AG1768" s="185">
        <v>872826</v>
      </c>
      <c r="AH1768" s="185">
        <v>11</v>
      </c>
      <c r="AI1768" s="185">
        <v>375</v>
      </c>
      <c r="AJ1768" s="185">
        <v>2560</v>
      </c>
      <c r="AK1768" s="185">
        <v>960698</v>
      </c>
      <c r="AP1768" s="49">
        <v>158</v>
      </c>
      <c r="AQ1768" s="6">
        <v>397</v>
      </c>
      <c r="AR1768" s="6">
        <v>2407</v>
      </c>
      <c r="AS1768" s="49">
        <v>959277</v>
      </c>
      <c r="AT1768" s="6">
        <v>31</v>
      </c>
      <c r="AU1768" s="6">
        <v>439</v>
      </c>
      <c r="AV1768" s="6">
        <v>2542</v>
      </c>
      <c r="AW1768" s="6">
        <v>1107010</v>
      </c>
    </row>
    <row r="1769" spans="1:49" ht="15.75" x14ac:dyDescent="0.25">
      <c r="A1769" s="53">
        <v>39289</v>
      </c>
      <c r="B1769" s="187"/>
      <c r="C1769" s="185"/>
      <c r="D1769" s="185"/>
      <c r="E1769" s="2"/>
      <c r="F1769" s="187">
        <v>14</v>
      </c>
      <c r="G1769" s="187">
        <v>140</v>
      </c>
      <c r="H1769" s="185">
        <v>2700</v>
      </c>
      <c r="I1769" s="185">
        <v>377614</v>
      </c>
      <c r="J1769" s="2">
        <v>41</v>
      </c>
      <c r="K1769" s="2">
        <v>164</v>
      </c>
      <c r="L1769" s="2">
        <v>2640</v>
      </c>
      <c r="M1769" s="187">
        <v>447239</v>
      </c>
      <c r="N1769" s="187">
        <v>131</v>
      </c>
      <c r="O1769" s="187">
        <v>190</v>
      </c>
      <c r="P1769" s="185">
        <v>2720</v>
      </c>
      <c r="Q1769" s="187">
        <v>528909</v>
      </c>
      <c r="R1769" s="187">
        <v>52</v>
      </c>
      <c r="S1769" s="185">
        <v>235</v>
      </c>
      <c r="T1769" s="185">
        <v>2612</v>
      </c>
      <c r="U1769" s="185">
        <v>628291</v>
      </c>
      <c r="V1769" s="185">
        <v>84</v>
      </c>
      <c r="W1769" s="185">
        <v>269</v>
      </c>
      <c r="X1769" s="185">
        <v>2591</v>
      </c>
      <c r="Y1769" s="185">
        <v>708917</v>
      </c>
      <c r="Z1769" s="187">
        <v>45</v>
      </c>
      <c r="AA1769" s="185">
        <v>287</v>
      </c>
      <c r="AB1769" s="185">
        <v>3037</v>
      </c>
      <c r="AC1769" s="185">
        <v>881308</v>
      </c>
      <c r="AD1769" s="187">
        <v>26</v>
      </c>
      <c r="AE1769" s="185">
        <v>340</v>
      </c>
      <c r="AF1769" s="185">
        <v>2600</v>
      </c>
      <c r="AG1769" s="185">
        <v>886720</v>
      </c>
      <c r="AH1769" s="185">
        <v>3</v>
      </c>
      <c r="AI1769" s="185">
        <v>365</v>
      </c>
      <c r="AJ1769" s="185">
        <v>2610</v>
      </c>
      <c r="AK1769" s="187">
        <v>957120</v>
      </c>
      <c r="AP1769" s="6">
        <v>158</v>
      </c>
      <c r="AQ1769" s="49">
        <v>408</v>
      </c>
      <c r="AR1769" s="6">
        <v>2384</v>
      </c>
      <c r="AS1769" s="49">
        <v>993072</v>
      </c>
      <c r="AT1769" s="6">
        <v>43</v>
      </c>
      <c r="AU1769" s="49">
        <v>435</v>
      </c>
      <c r="AV1769" s="6">
        <v>2485</v>
      </c>
      <c r="AW1769" s="49">
        <v>1123563</v>
      </c>
    </row>
    <row r="1770" spans="1:49" ht="15.75" x14ac:dyDescent="0.25">
      <c r="A1770" s="53">
        <v>39290</v>
      </c>
      <c r="B1770" s="2">
        <v>41</v>
      </c>
      <c r="C1770" s="185">
        <v>124</v>
      </c>
      <c r="D1770" s="185">
        <v>2820</v>
      </c>
      <c r="E1770" s="185">
        <v>360137</v>
      </c>
      <c r="F1770" s="185">
        <v>38</v>
      </c>
      <c r="G1770" s="185">
        <v>135</v>
      </c>
      <c r="H1770" s="185">
        <v>2838</v>
      </c>
      <c r="I1770" s="185">
        <v>383534</v>
      </c>
      <c r="J1770" s="185">
        <v>98</v>
      </c>
      <c r="K1770" s="185">
        <v>170</v>
      </c>
      <c r="L1770" s="185">
        <v>2843</v>
      </c>
      <c r="M1770" s="185">
        <v>488996</v>
      </c>
      <c r="N1770" s="185">
        <v>69</v>
      </c>
      <c r="O1770" s="185">
        <v>196</v>
      </c>
      <c r="P1770" s="185">
        <v>2883</v>
      </c>
      <c r="Q1770" s="185">
        <v>588817</v>
      </c>
      <c r="R1770" s="185">
        <v>20</v>
      </c>
      <c r="S1770" s="185">
        <v>231</v>
      </c>
      <c r="T1770" s="185">
        <v>2429</v>
      </c>
      <c r="U1770" s="185">
        <v>579365</v>
      </c>
      <c r="V1770" s="185">
        <v>14</v>
      </c>
      <c r="W1770" s="185">
        <v>268</v>
      </c>
      <c r="X1770" s="185">
        <v>2367</v>
      </c>
      <c r="Y1770" s="185">
        <v>641357</v>
      </c>
      <c r="Z1770" s="185">
        <v>34</v>
      </c>
      <c r="AA1770" s="185">
        <v>310</v>
      </c>
      <c r="AB1770" s="185">
        <v>2620</v>
      </c>
      <c r="AC1770" s="185">
        <v>868156</v>
      </c>
      <c r="AD1770" s="185">
        <v>52</v>
      </c>
      <c r="AE1770" s="185">
        <v>326</v>
      </c>
      <c r="AF1770" s="185">
        <v>2628</v>
      </c>
      <c r="AG1770" s="185">
        <v>874312</v>
      </c>
      <c r="AH1770" s="2"/>
      <c r="AI1770" s="2"/>
      <c r="AJ1770" s="2"/>
      <c r="AK1770" s="2"/>
      <c r="AL1770">
        <v>3</v>
      </c>
      <c r="AM1770">
        <v>423</v>
      </c>
      <c r="AN1770">
        <v>2560</v>
      </c>
      <c r="AO1770">
        <v>1082027</v>
      </c>
      <c r="AP1770" s="49">
        <v>69</v>
      </c>
      <c r="AQ1770" s="6">
        <v>387</v>
      </c>
      <c r="AR1770" s="6">
        <v>2376</v>
      </c>
      <c r="AS1770" s="49">
        <v>921785</v>
      </c>
      <c r="AT1770">
        <v>15</v>
      </c>
      <c r="AU1770">
        <v>415</v>
      </c>
      <c r="AV1770">
        <v>2400</v>
      </c>
      <c r="AW1770">
        <v>1014007</v>
      </c>
    </row>
    <row r="1771" spans="1:49" ht="15.75" x14ac:dyDescent="0.25">
      <c r="A1771" s="53">
        <v>39293</v>
      </c>
      <c r="B1771" s="187"/>
      <c r="C1771" s="185"/>
      <c r="D1771" s="187"/>
      <c r="E1771" s="185"/>
      <c r="F1771" s="187"/>
      <c r="G1771" s="187"/>
      <c r="H1771" s="185"/>
      <c r="I1771" s="185"/>
      <c r="J1771" s="2"/>
      <c r="K1771" s="2"/>
      <c r="L1771" s="187"/>
      <c r="M1771" s="187"/>
      <c r="N1771" s="187"/>
      <c r="O1771" s="187"/>
      <c r="P1771" s="185"/>
      <c r="Q1771" s="2"/>
      <c r="R1771" s="187"/>
      <c r="S1771" s="2"/>
      <c r="T1771" s="2"/>
      <c r="U1771" s="2"/>
      <c r="V1771" s="2"/>
      <c r="W1771" s="2"/>
      <c r="X1771" s="187"/>
      <c r="Y1771" s="2"/>
      <c r="Z1771" s="2"/>
      <c r="AA1771" s="2"/>
      <c r="AB1771" s="185"/>
      <c r="AC1771" s="185"/>
      <c r="AD1771" s="187"/>
      <c r="AE1771" s="2"/>
      <c r="AF1771" s="2"/>
      <c r="AG1771" s="2"/>
      <c r="AH1771" s="2"/>
      <c r="AI1771" s="2"/>
      <c r="AJ1771" s="187"/>
      <c r="AK1771" s="2"/>
      <c r="AQ1771" s="49"/>
      <c r="AR1771" s="6"/>
      <c r="AU1771" s="49"/>
    </row>
    <row r="1772" spans="1:49" ht="15.75" x14ac:dyDescent="0.25">
      <c r="A1772" s="53">
        <v>39294</v>
      </c>
      <c r="B1772" s="2">
        <v>18</v>
      </c>
      <c r="C1772" s="185">
        <v>118</v>
      </c>
      <c r="D1772" s="185">
        <v>2700</v>
      </c>
      <c r="E1772" s="185">
        <v>315122</v>
      </c>
      <c r="F1772" s="185">
        <v>50</v>
      </c>
      <c r="G1772" s="185">
        <v>143</v>
      </c>
      <c r="H1772" s="185">
        <v>2800</v>
      </c>
      <c r="I1772" s="185">
        <v>400670</v>
      </c>
      <c r="J1772" s="185">
        <v>111</v>
      </c>
      <c r="K1772" s="185">
        <v>167</v>
      </c>
      <c r="L1772" s="185">
        <v>2788</v>
      </c>
      <c r="M1772" s="185">
        <v>479014</v>
      </c>
      <c r="N1772" s="185">
        <v>43</v>
      </c>
      <c r="O1772" s="185">
        <v>196</v>
      </c>
      <c r="P1772" s="185">
        <v>2933</v>
      </c>
      <c r="Q1772" s="185">
        <v>576233</v>
      </c>
      <c r="R1772" s="185">
        <v>76</v>
      </c>
      <c r="S1772" s="185">
        <v>239</v>
      </c>
      <c r="T1772" s="185">
        <v>2717</v>
      </c>
      <c r="U1772" s="185">
        <v>661720</v>
      </c>
      <c r="V1772" s="185">
        <v>6</v>
      </c>
      <c r="W1772" s="185">
        <v>257</v>
      </c>
      <c r="X1772" s="185">
        <v>2483</v>
      </c>
      <c r="Y1772" s="185">
        <v>652100</v>
      </c>
      <c r="Z1772" s="185">
        <v>12</v>
      </c>
      <c r="AA1772" s="185">
        <v>292</v>
      </c>
      <c r="AB1772" s="185">
        <v>2538</v>
      </c>
      <c r="AC1772" s="185">
        <v>748325</v>
      </c>
      <c r="AD1772" s="185">
        <v>2</v>
      </c>
      <c r="AE1772" s="185">
        <v>343</v>
      </c>
      <c r="AF1772" s="185">
        <v>2380</v>
      </c>
      <c r="AG1772" s="185">
        <v>816280</v>
      </c>
      <c r="AH1772" s="2"/>
      <c r="AI1772" s="2"/>
      <c r="AJ1772" s="2"/>
      <c r="AK1772" s="2"/>
      <c r="AL1772">
        <v>2</v>
      </c>
      <c r="AM1772">
        <v>444</v>
      </c>
      <c r="AN1772">
        <v>2580</v>
      </c>
      <c r="AO1772">
        <v>1145520</v>
      </c>
      <c r="AP1772" s="49">
        <v>120</v>
      </c>
      <c r="AQ1772" s="6">
        <v>373</v>
      </c>
      <c r="AR1772" s="6">
        <v>2418</v>
      </c>
      <c r="AS1772" s="49">
        <v>1145520</v>
      </c>
      <c r="AT1772">
        <v>12</v>
      </c>
      <c r="AU1772">
        <v>411</v>
      </c>
      <c r="AV1772">
        <v>2517</v>
      </c>
      <c r="AW1772">
        <v>1016875</v>
      </c>
    </row>
    <row r="1773" spans="1:49" ht="15.75" x14ac:dyDescent="0.25">
      <c r="A1773" s="53"/>
      <c r="B1773" s="2"/>
      <c r="C1773" s="185"/>
      <c r="D1773" s="185"/>
      <c r="E1773" s="185"/>
      <c r="F1773" s="185"/>
      <c r="G1773" s="185"/>
      <c r="H1773" s="185"/>
      <c r="I1773" s="185"/>
      <c r="J1773" s="185"/>
      <c r="K1773" s="185"/>
      <c r="L1773" s="185"/>
      <c r="M1773" s="185"/>
      <c r="N1773" s="185"/>
      <c r="O1773" s="185"/>
      <c r="P1773" s="185"/>
      <c r="Q1773" s="185"/>
      <c r="R1773" s="185"/>
      <c r="S1773" s="185"/>
      <c r="T1773" s="185"/>
      <c r="U1773" s="185"/>
      <c r="V1773" s="185"/>
      <c r="W1773" s="185"/>
      <c r="X1773" s="185"/>
      <c r="Y1773" s="185"/>
      <c r="Z1773" s="185"/>
      <c r="AA1773" s="185"/>
      <c r="AB1773" s="185"/>
      <c r="AC1773" s="185"/>
      <c r="AD1773" s="185"/>
      <c r="AE1773" s="185"/>
      <c r="AF1773" s="185"/>
      <c r="AG1773" s="185"/>
      <c r="AH1773" s="2"/>
      <c r="AI1773" s="2"/>
      <c r="AJ1773" s="2"/>
      <c r="AK1773" s="2"/>
      <c r="AL1773" s="2"/>
      <c r="AM1773" s="2"/>
      <c r="AN1773" s="2"/>
      <c r="AO1773" s="2"/>
    </row>
    <row r="1774" spans="1:49" ht="15.75" x14ac:dyDescent="0.25">
      <c r="A1774" s="53">
        <v>39296</v>
      </c>
      <c r="B1774" s="187">
        <v>7</v>
      </c>
      <c r="C1774" s="185">
        <v>107</v>
      </c>
      <c r="D1774" s="185">
        <v>3317</v>
      </c>
      <c r="E1774" s="185">
        <v>342057</v>
      </c>
      <c r="F1774" s="187"/>
      <c r="G1774" s="187"/>
      <c r="H1774" s="185"/>
      <c r="I1774" s="2"/>
      <c r="J1774" s="2">
        <v>107</v>
      </c>
      <c r="K1774" s="2">
        <v>166</v>
      </c>
      <c r="L1774" s="187">
        <v>2646</v>
      </c>
      <c r="M1774" s="187">
        <v>438724</v>
      </c>
      <c r="N1774" s="187">
        <v>116</v>
      </c>
      <c r="O1774" s="187">
        <v>197</v>
      </c>
      <c r="P1774" s="185">
        <v>2786</v>
      </c>
      <c r="Q1774" s="185">
        <v>554747</v>
      </c>
      <c r="R1774" s="187">
        <v>93</v>
      </c>
      <c r="S1774" s="185">
        <v>225</v>
      </c>
      <c r="T1774" s="185">
        <v>2532</v>
      </c>
      <c r="U1774" s="185">
        <v>581114</v>
      </c>
      <c r="V1774" s="185">
        <v>49</v>
      </c>
      <c r="W1774" s="185">
        <v>270</v>
      </c>
      <c r="X1774" s="187">
        <v>2534</v>
      </c>
      <c r="Y1774" s="185">
        <v>761780</v>
      </c>
      <c r="Z1774" s="185">
        <v>53</v>
      </c>
      <c r="AA1774" s="185">
        <v>307</v>
      </c>
      <c r="AB1774" s="185">
        <v>2625</v>
      </c>
      <c r="AC1774" s="185">
        <v>845488</v>
      </c>
      <c r="AD1774" s="187">
        <v>66</v>
      </c>
      <c r="AE1774" s="185">
        <v>329</v>
      </c>
      <c r="AF1774" s="185">
        <v>2535</v>
      </c>
      <c r="AG1774" s="185">
        <v>839959</v>
      </c>
      <c r="AH1774" s="185">
        <v>26</v>
      </c>
      <c r="AI1774" s="185">
        <v>372</v>
      </c>
      <c r="AJ1774" s="187">
        <v>2573</v>
      </c>
      <c r="AK1774" s="185">
        <v>967671</v>
      </c>
      <c r="AL1774" s="49">
        <v>13</v>
      </c>
      <c r="AM1774" s="49">
        <v>411</v>
      </c>
      <c r="AN1774" s="6">
        <v>2720</v>
      </c>
      <c r="AO1774" s="49">
        <v>1117711</v>
      </c>
      <c r="AP1774" s="49">
        <v>174</v>
      </c>
      <c r="AQ1774" s="49">
        <v>407</v>
      </c>
      <c r="AR1774" s="6">
        <v>2437</v>
      </c>
      <c r="AS1774" s="49">
        <v>1001517</v>
      </c>
      <c r="AT1774" s="49">
        <v>46</v>
      </c>
      <c r="AU1774" s="49">
        <v>452</v>
      </c>
      <c r="AV1774" s="49">
        <v>2472</v>
      </c>
      <c r="AW1774" s="49">
        <v>1169535</v>
      </c>
    </row>
    <row r="1775" spans="1:49" ht="15.75" x14ac:dyDescent="0.25">
      <c r="A1775" s="53">
        <v>39297</v>
      </c>
      <c r="B1775" s="2"/>
      <c r="C1775" s="185"/>
      <c r="D1775" s="185"/>
      <c r="E1775" s="185"/>
      <c r="F1775" s="2">
        <v>27</v>
      </c>
      <c r="G1775" s="2">
        <v>141</v>
      </c>
      <c r="H1775" s="185">
        <v>3225</v>
      </c>
      <c r="I1775" s="185">
        <v>456019</v>
      </c>
      <c r="J1775" s="185">
        <v>44</v>
      </c>
      <c r="K1775" s="185">
        <v>174</v>
      </c>
      <c r="L1775" s="185">
        <v>2808</v>
      </c>
      <c r="M1775" s="185">
        <v>510707</v>
      </c>
      <c r="N1775" s="185">
        <v>13</v>
      </c>
      <c r="O1775" s="185">
        <v>184</v>
      </c>
      <c r="P1775" s="185">
        <v>3125</v>
      </c>
      <c r="Q1775" s="185">
        <v>603546</v>
      </c>
      <c r="R1775" s="185">
        <v>33</v>
      </c>
      <c r="S1775" s="185">
        <v>234</v>
      </c>
      <c r="T1775" s="185">
        <v>3075</v>
      </c>
      <c r="U1775" s="185">
        <v>672633</v>
      </c>
      <c r="V1775" s="185">
        <v>24</v>
      </c>
      <c r="W1775" s="185">
        <v>277</v>
      </c>
      <c r="X1775" s="185">
        <v>3025</v>
      </c>
      <c r="Y1775" s="185">
        <v>899529</v>
      </c>
      <c r="Z1775" s="185">
        <v>30</v>
      </c>
      <c r="AA1775" s="185">
        <v>302</v>
      </c>
      <c r="AB1775" s="185">
        <v>3267</v>
      </c>
      <c r="AC1775" s="185">
        <v>955357</v>
      </c>
      <c r="AD1775" s="2"/>
      <c r="AE1775" s="2"/>
      <c r="AF1775" s="2"/>
      <c r="AG1775" s="2"/>
      <c r="AH1775" s="2"/>
      <c r="AI1775" s="2"/>
      <c r="AJ1775" s="2"/>
      <c r="AK1775" s="2"/>
      <c r="AL1775">
        <v>5</v>
      </c>
      <c r="AM1775">
        <v>412</v>
      </c>
      <c r="AN1775" s="6">
        <v>2950</v>
      </c>
      <c r="AO1775" s="6">
        <v>1300240</v>
      </c>
      <c r="AP1775" s="49">
        <v>65</v>
      </c>
      <c r="AQ1775" s="6">
        <v>403</v>
      </c>
      <c r="AR1775" s="6">
        <v>2529</v>
      </c>
      <c r="AS1775" s="49">
        <v>1005691</v>
      </c>
      <c r="AT1775">
        <v>16</v>
      </c>
      <c r="AU1775">
        <v>436</v>
      </c>
      <c r="AV1775">
        <v>2560</v>
      </c>
      <c r="AW1775">
        <v>1120800</v>
      </c>
    </row>
    <row r="1776" spans="1:49" ht="15.75" x14ac:dyDescent="0.25">
      <c r="A1776" s="53">
        <v>39300</v>
      </c>
      <c r="B1776" s="187"/>
      <c r="C1776" s="187"/>
      <c r="D1776" s="185"/>
      <c r="E1776" s="185"/>
      <c r="F1776" s="2"/>
      <c r="G1776" s="187"/>
      <c r="H1776" s="185"/>
      <c r="I1776" s="2"/>
      <c r="J1776" s="2"/>
      <c r="K1776" s="2"/>
      <c r="L1776" s="187"/>
      <c r="N1776" s="187">
        <v>2</v>
      </c>
      <c r="O1776" s="187">
        <v>189</v>
      </c>
      <c r="P1776" s="185">
        <v>2500</v>
      </c>
      <c r="Q1776" s="185">
        <v>472500</v>
      </c>
      <c r="R1776" s="187"/>
      <c r="S1776" s="2"/>
      <c r="T1776" s="2"/>
      <c r="U1776" s="2"/>
      <c r="V1776" s="185">
        <v>1</v>
      </c>
      <c r="W1776" s="185">
        <v>252</v>
      </c>
      <c r="X1776" s="187">
        <v>2400</v>
      </c>
      <c r="Y1776" s="187">
        <v>604800</v>
      </c>
      <c r="Z1776" s="2"/>
      <c r="AA1776" s="185"/>
      <c r="AB1776" s="2"/>
      <c r="AC1776" s="185"/>
      <c r="AD1776" s="2"/>
      <c r="AE1776" s="2"/>
      <c r="AF1776" s="2"/>
      <c r="AG1776" s="2"/>
      <c r="AH1776" s="2"/>
      <c r="AI1776" s="2"/>
      <c r="AJ1776" s="187"/>
      <c r="AK1776" s="2"/>
      <c r="AL1776" s="49"/>
      <c r="AN1776" s="6"/>
      <c r="AQ1776" s="6"/>
      <c r="AU1776" s="49"/>
    </row>
    <row r="1777" spans="1:49" ht="15.75" x14ac:dyDescent="0.25">
      <c r="A1777" s="53">
        <v>39301</v>
      </c>
      <c r="B1777" s="2">
        <v>16</v>
      </c>
      <c r="C1777" s="185">
        <v>114</v>
      </c>
      <c r="D1777" s="2">
        <v>2833</v>
      </c>
      <c r="E1777" s="185">
        <v>320612</v>
      </c>
      <c r="F1777" s="2">
        <v>5</v>
      </c>
      <c r="G1777" s="185">
        <v>139</v>
      </c>
      <c r="H1777" s="2">
        <v>2700</v>
      </c>
      <c r="I1777" s="185">
        <v>377220</v>
      </c>
      <c r="J1777" s="185">
        <v>13</v>
      </c>
      <c r="K1777" s="185">
        <v>158</v>
      </c>
      <c r="L1777" s="185">
        <v>2675</v>
      </c>
      <c r="M1777" s="185">
        <v>429754</v>
      </c>
      <c r="N1777" s="185">
        <v>33</v>
      </c>
      <c r="O1777" s="185">
        <v>189</v>
      </c>
      <c r="P1777" s="185">
        <v>2512</v>
      </c>
      <c r="Q1777" s="185">
        <v>474558</v>
      </c>
      <c r="R1777" s="185">
        <v>17</v>
      </c>
      <c r="S1777" s="185">
        <v>236</v>
      </c>
      <c r="T1777" s="185">
        <v>2550</v>
      </c>
      <c r="U1777" s="185">
        <v>630441</v>
      </c>
      <c r="V1777" s="185">
        <v>14</v>
      </c>
      <c r="W1777" s="185">
        <v>258</v>
      </c>
      <c r="X1777" s="185">
        <v>2475</v>
      </c>
      <c r="Y1777" s="185">
        <v>642450</v>
      </c>
      <c r="Z1777" s="185">
        <v>15</v>
      </c>
      <c r="AA1777" s="185">
        <v>304</v>
      </c>
      <c r="AB1777" s="185">
        <v>2500</v>
      </c>
      <c r="AC1777" s="185">
        <v>769920</v>
      </c>
      <c r="AD1777" s="185">
        <v>15</v>
      </c>
      <c r="AE1777" s="185">
        <v>325</v>
      </c>
      <c r="AF1777" s="185">
        <v>2550</v>
      </c>
      <c r="AG1777" s="185">
        <v>862548</v>
      </c>
      <c r="AH1777" s="2"/>
      <c r="AI1777" s="185"/>
      <c r="AJ1777" s="187"/>
      <c r="AK1777" s="2"/>
      <c r="AN1777" s="6"/>
      <c r="AP1777" s="49">
        <v>34</v>
      </c>
      <c r="AQ1777" s="6">
        <v>400</v>
      </c>
      <c r="AR1777" s="6">
        <v>2430</v>
      </c>
      <c r="AS1777" s="49">
        <v>988690</v>
      </c>
      <c r="AT1777">
        <v>14</v>
      </c>
      <c r="AU1777">
        <v>449</v>
      </c>
      <c r="AV1777">
        <v>2550</v>
      </c>
      <c r="AW1777">
        <v>1231200</v>
      </c>
    </row>
    <row r="1778" spans="1:49" ht="15.75" x14ac:dyDescent="0.25">
      <c r="A1778" s="53">
        <v>39303</v>
      </c>
      <c r="B1778" s="187">
        <v>11</v>
      </c>
      <c r="C1778" s="185">
        <v>104</v>
      </c>
      <c r="D1778" s="185">
        <v>2975</v>
      </c>
      <c r="E1778" s="185">
        <v>295282</v>
      </c>
      <c r="F1778" s="185">
        <v>4</v>
      </c>
      <c r="G1778" s="187">
        <v>146</v>
      </c>
      <c r="H1778" s="185">
        <v>2700</v>
      </c>
      <c r="I1778" s="185">
        <v>401800</v>
      </c>
      <c r="J1778" s="2">
        <v>52</v>
      </c>
      <c r="K1778" s="2">
        <v>162</v>
      </c>
      <c r="L1778" s="187">
        <v>2586</v>
      </c>
      <c r="M1778" s="187">
        <v>419138</v>
      </c>
      <c r="N1778" s="187">
        <v>60</v>
      </c>
      <c r="O1778" s="185">
        <v>194</v>
      </c>
      <c r="P1778" s="185">
        <v>2718</v>
      </c>
      <c r="Q1778" s="185">
        <v>550974</v>
      </c>
      <c r="R1778" s="187">
        <v>31</v>
      </c>
      <c r="S1778" s="185">
        <v>230</v>
      </c>
      <c r="T1778" s="185">
        <v>2600</v>
      </c>
      <c r="U1778" s="185">
        <v>597657</v>
      </c>
      <c r="V1778" s="185">
        <v>30</v>
      </c>
      <c r="W1778" s="185">
        <v>255</v>
      </c>
      <c r="X1778" s="187">
        <v>2617</v>
      </c>
      <c r="Y1778" s="187">
        <v>672886</v>
      </c>
      <c r="Z1778" s="185">
        <v>2</v>
      </c>
      <c r="AA1778" s="185">
        <v>281</v>
      </c>
      <c r="AB1778" s="185">
        <v>2500</v>
      </c>
      <c r="AC1778" s="185">
        <v>702500</v>
      </c>
      <c r="AD1778" s="185">
        <v>44</v>
      </c>
      <c r="AE1778" s="185">
        <v>336</v>
      </c>
      <c r="AF1778" s="185">
        <v>2607</v>
      </c>
      <c r="AG1778" s="185">
        <v>876801</v>
      </c>
      <c r="AH1778" s="185">
        <v>1</v>
      </c>
      <c r="AI1778" s="185">
        <v>376</v>
      </c>
      <c r="AJ1778" s="185">
        <v>2600</v>
      </c>
      <c r="AK1778" s="185">
        <v>977600</v>
      </c>
      <c r="AP1778" s="49">
        <v>140</v>
      </c>
      <c r="AQ1778" s="6">
        <v>394</v>
      </c>
      <c r="AR1778" s="6">
        <v>2465</v>
      </c>
      <c r="AS1778" s="49">
        <v>973835</v>
      </c>
      <c r="AT1778" s="6">
        <v>24</v>
      </c>
      <c r="AU1778" s="49">
        <v>434</v>
      </c>
      <c r="AV1778" s="6">
        <v>2538</v>
      </c>
      <c r="AW1778" s="49">
        <v>1172604</v>
      </c>
    </row>
    <row r="1779" spans="1:49" ht="15.75" x14ac:dyDescent="0.25">
      <c r="A1779" s="53">
        <v>39304</v>
      </c>
      <c r="B1779" s="187">
        <v>19</v>
      </c>
      <c r="C1779" s="185">
        <v>119</v>
      </c>
      <c r="D1779" s="185">
        <v>2550</v>
      </c>
      <c r="E1779" s="185">
        <v>302511</v>
      </c>
      <c r="F1779" s="185">
        <v>6</v>
      </c>
      <c r="G1779" s="185">
        <v>146</v>
      </c>
      <c r="H1779" s="185">
        <v>2575</v>
      </c>
      <c r="I1779" s="185">
        <v>371117</v>
      </c>
      <c r="J1779" s="185">
        <v>92</v>
      </c>
      <c r="K1779" s="185">
        <v>162</v>
      </c>
      <c r="L1779" s="185">
        <v>2850</v>
      </c>
      <c r="M1779" s="185">
        <v>442695</v>
      </c>
      <c r="N1779" s="185">
        <v>49</v>
      </c>
      <c r="O1779" s="185">
        <v>206</v>
      </c>
      <c r="P1779" s="185">
        <v>2642</v>
      </c>
      <c r="Q1779" s="185">
        <v>540865</v>
      </c>
      <c r="R1779" s="187">
        <v>211</v>
      </c>
      <c r="S1779" s="185">
        <v>240</v>
      </c>
      <c r="T1779" s="185">
        <v>2622</v>
      </c>
      <c r="U1779" s="185">
        <v>653058</v>
      </c>
      <c r="V1779" s="185">
        <v>2</v>
      </c>
      <c r="W1779" s="185">
        <v>264</v>
      </c>
      <c r="X1779" s="185">
        <v>2525</v>
      </c>
      <c r="Y1779" s="185">
        <v>665500</v>
      </c>
      <c r="Z1779" s="185">
        <v>63</v>
      </c>
      <c r="AA1779" s="185">
        <v>299</v>
      </c>
      <c r="AB1779" s="185">
        <v>2600</v>
      </c>
      <c r="AC1779" s="185">
        <v>794887</v>
      </c>
      <c r="AD1779" s="185">
        <v>31</v>
      </c>
      <c r="AE1779" s="185">
        <v>335</v>
      </c>
      <c r="AF1779" s="185">
        <v>2750</v>
      </c>
      <c r="AG1779" s="185">
        <v>906871</v>
      </c>
      <c r="AH1779" s="2"/>
      <c r="AI1779" s="185"/>
      <c r="AJ1779" s="2"/>
      <c r="AK1779" s="2"/>
      <c r="AP1779" s="49">
        <v>53</v>
      </c>
      <c r="AQ1779" s="6">
        <v>400</v>
      </c>
      <c r="AR1779" s="6">
        <v>2437</v>
      </c>
      <c r="AS1779" s="49">
        <v>977485</v>
      </c>
      <c r="AT1779">
        <v>22</v>
      </c>
      <c r="AU1779">
        <v>442</v>
      </c>
      <c r="AV1779">
        <v>2391</v>
      </c>
      <c r="AW1779">
        <v>1042723</v>
      </c>
    </row>
    <row r="1780" spans="1:49" ht="15.75" x14ac:dyDescent="0.25">
      <c r="A1780" s="53">
        <v>39307</v>
      </c>
      <c r="B1780" s="2"/>
      <c r="C1780" s="185"/>
      <c r="D1780" s="2"/>
      <c r="E1780" s="187"/>
      <c r="F1780" s="2"/>
      <c r="G1780" s="2"/>
      <c r="H1780" s="2"/>
      <c r="I1780" s="185"/>
      <c r="J1780" s="2">
        <v>27</v>
      </c>
      <c r="K1780" s="2">
        <v>154</v>
      </c>
      <c r="L1780" s="187">
        <v>2850</v>
      </c>
      <c r="M1780" s="2">
        <v>440167</v>
      </c>
      <c r="N1780" s="187">
        <v>25</v>
      </c>
      <c r="O1780" s="187">
        <v>193</v>
      </c>
      <c r="P1780" s="185">
        <v>2750</v>
      </c>
      <c r="Q1780" s="185">
        <v>530420</v>
      </c>
      <c r="R1780" s="2"/>
      <c r="S1780" s="2"/>
      <c r="T1780" s="185"/>
      <c r="U1780" s="2"/>
      <c r="V1780" s="2"/>
      <c r="W1780" s="2"/>
      <c r="X1780" s="2"/>
      <c r="Y1780" s="187"/>
      <c r="Z1780" s="2"/>
      <c r="AA1780" s="185"/>
      <c r="AB1780" s="2"/>
      <c r="AC1780" s="187"/>
      <c r="AD1780" s="2"/>
      <c r="AE1780" s="2"/>
      <c r="AF1780" s="2"/>
      <c r="AG1780" s="2"/>
      <c r="AH1780" s="2"/>
      <c r="AI1780" s="2"/>
      <c r="AJ1780" s="2"/>
      <c r="AK1780" s="2"/>
      <c r="AP1780" s="49">
        <v>31</v>
      </c>
      <c r="AQ1780" s="6">
        <v>373</v>
      </c>
      <c r="AR1780" s="49">
        <v>2460</v>
      </c>
      <c r="AS1780" s="49">
        <v>925254</v>
      </c>
    </row>
    <row r="1781" spans="1:49" ht="15.75" x14ac:dyDescent="0.25">
      <c r="A1781" s="53">
        <v>39308</v>
      </c>
      <c r="B1781" s="187">
        <v>11</v>
      </c>
      <c r="C1781" s="185">
        <v>119</v>
      </c>
      <c r="D1781" s="185">
        <v>2850</v>
      </c>
      <c r="E1781" s="2">
        <v>339927</v>
      </c>
      <c r="F1781" s="2">
        <v>26</v>
      </c>
      <c r="G1781" s="2">
        <v>144</v>
      </c>
      <c r="H1781" s="2">
        <v>2650</v>
      </c>
      <c r="I1781" s="185">
        <v>427346</v>
      </c>
      <c r="J1781" s="2">
        <v>26</v>
      </c>
      <c r="K1781" s="2">
        <v>161</v>
      </c>
      <c r="L1781" s="187">
        <v>2662</v>
      </c>
      <c r="M1781" s="2">
        <v>426554</v>
      </c>
      <c r="N1781" s="187">
        <v>26</v>
      </c>
      <c r="O1781" s="185">
        <v>203</v>
      </c>
      <c r="P1781" s="185">
        <v>2612</v>
      </c>
      <c r="Q1781" s="185">
        <v>527631</v>
      </c>
      <c r="R1781" s="187">
        <v>83</v>
      </c>
      <c r="S1781" s="185">
        <v>236</v>
      </c>
      <c r="T1781" s="185">
        <v>2543</v>
      </c>
      <c r="U1781" s="185">
        <v>615876</v>
      </c>
      <c r="V1781" s="185">
        <v>51</v>
      </c>
      <c r="W1781" s="185">
        <v>260</v>
      </c>
      <c r="X1781" s="185">
        <v>2650</v>
      </c>
      <c r="Y1781" s="187">
        <v>694345</v>
      </c>
      <c r="Z1781" s="185">
        <v>106</v>
      </c>
      <c r="AA1781" s="185">
        <v>293</v>
      </c>
      <c r="AB1781" s="185">
        <v>2529</v>
      </c>
      <c r="AC1781" s="185">
        <v>747050</v>
      </c>
      <c r="AD1781" s="185">
        <v>2</v>
      </c>
      <c r="AE1781" s="185">
        <v>356</v>
      </c>
      <c r="AF1781" s="185">
        <v>2460</v>
      </c>
      <c r="AG1781" s="185">
        <v>875760</v>
      </c>
      <c r="AH1781" s="185">
        <v>6</v>
      </c>
      <c r="AI1781" s="185">
        <v>374</v>
      </c>
      <c r="AJ1781" s="187">
        <v>2650</v>
      </c>
      <c r="AK1781" s="185">
        <v>991983</v>
      </c>
      <c r="AL1781" s="6">
        <v>1</v>
      </c>
      <c r="AM1781" s="6">
        <v>408</v>
      </c>
      <c r="AN1781" s="6">
        <v>2460</v>
      </c>
      <c r="AO1781" s="6">
        <v>1003680</v>
      </c>
      <c r="AP1781" s="49">
        <v>153</v>
      </c>
      <c r="AQ1781" s="6">
        <v>387</v>
      </c>
      <c r="AR1781" s="6">
        <v>2490</v>
      </c>
      <c r="AS1781" s="49">
        <v>967197</v>
      </c>
      <c r="AT1781" s="6">
        <v>11</v>
      </c>
      <c r="AU1781" s="6">
        <v>414</v>
      </c>
      <c r="AV1781" s="6">
        <v>2650</v>
      </c>
      <c r="AW1781" s="6">
        <v>1098880</v>
      </c>
    </row>
    <row r="1782" spans="1:49" ht="15.75" x14ac:dyDescent="0.25">
      <c r="A1782" s="53">
        <v>39310</v>
      </c>
      <c r="B1782" s="187">
        <v>59</v>
      </c>
      <c r="C1782" s="185">
        <v>119</v>
      </c>
      <c r="D1782" s="187">
        <v>2757</v>
      </c>
      <c r="E1782" s="187">
        <v>331668</v>
      </c>
      <c r="F1782" s="187">
        <v>13</v>
      </c>
      <c r="G1782" s="187">
        <v>142</v>
      </c>
      <c r="H1782" s="187">
        <v>2550</v>
      </c>
      <c r="I1782" s="185">
        <v>363277</v>
      </c>
      <c r="J1782" s="2">
        <v>145</v>
      </c>
      <c r="K1782" s="2">
        <v>169</v>
      </c>
      <c r="L1782" s="187">
        <v>2706</v>
      </c>
      <c r="M1782" s="2">
        <v>457700</v>
      </c>
      <c r="N1782" s="187">
        <v>174</v>
      </c>
      <c r="O1782" s="187">
        <v>199</v>
      </c>
      <c r="P1782" s="185">
        <v>2771</v>
      </c>
      <c r="Q1782" s="185">
        <v>552547</v>
      </c>
      <c r="R1782" s="187">
        <v>161</v>
      </c>
      <c r="S1782" s="185">
        <v>233</v>
      </c>
      <c r="T1782" s="185">
        <v>2673</v>
      </c>
      <c r="U1782" s="185">
        <v>626046</v>
      </c>
      <c r="V1782" s="185">
        <v>61</v>
      </c>
      <c r="W1782" s="185">
        <v>266</v>
      </c>
      <c r="X1782" s="185">
        <v>2520</v>
      </c>
      <c r="Y1782" s="187">
        <v>672035</v>
      </c>
      <c r="Z1782" s="185">
        <v>37</v>
      </c>
      <c r="AA1782" s="185">
        <v>313</v>
      </c>
      <c r="AB1782" s="185">
        <v>2582</v>
      </c>
      <c r="AC1782" s="187">
        <v>817316</v>
      </c>
      <c r="AD1782" s="185">
        <v>53</v>
      </c>
      <c r="AE1782" s="185">
        <v>330</v>
      </c>
      <c r="AF1782" s="185">
        <v>2708</v>
      </c>
      <c r="AG1782" s="185">
        <v>921612</v>
      </c>
      <c r="AH1782" s="185">
        <v>56</v>
      </c>
      <c r="AI1782" s="185">
        <v>376</v>
      </c>
      <c r="AJ1782" s="185">
        <v>2540</v>
      </c>
      <c r="AK1782" s="185">
        <v>958255</v>
      </c>
      <c r="AP1782" s="49">
        <v>323</v>
      </c>
      <c r="AQ1782" s="6">
        <v>392</v>
      </c>
      <c r="AR1782" s="49">
        <v>2447</v>
      </c>
      <c r="AS1782" s="49">
        <v>961682</v>
      </c>
      <c r="AT1782" s="49">
        <v>50</v>
      </c>
      <c r="AU1782" s="49">
        <v>444</v>
      </c>
      <c r="AV1782" s="49">
        <v>2420</v>
      </c>
      <c r="AW1782" s="49">
        <v>1101504</v>
      </c>
    </row>
    <row r="1783" spans="1:49" ht="15.75" x14ac:dyDescent="0.25">
      <c r="A1783" s="53">
        <v>39311</v>
      </c>
      <c r="B1783" s="187">
        <v>4</v>
      </c>
      <c r="C1783" s="185">
        <v>104</v>
      </c>
      <c r="D1783" s="185">
        <v>3000</v>
      </c>
      <c r="E1783" s="2">
        <v>313500</v>
      </c>
      <c r="F1783" s="2"/>
      <c r="G1783" s="2"/>
      <c r="H1783" s="2"/>
      <c r="I1783" s="2"/>
      <c r="J1783" s="2">
        <v>20</v>
      </c>
      <c r="K1783" s="2">
        <v>169</v>
      </c>
      <c r="L1783" s="187">
        <v>2600</v>
      </c>
      <c r="M1783" s="2">
        <v>439600</v>
      </c>
      <c r="N1783" s="187">
        <v>37</v>
      </c>
      <c r="O1783" s="2">
        <v>193</v>
      </c>
      <c r="P1783" s="185">
        <v>2750</v>
      </c>
      <c r="Q1783" s="185">
        <v>514635</v>
      </c>
      <c r="R1783" s="187">
        <v>25</v>
      </c>
      <c r="S1783" s="185">
        <v>225</v>
      </c>
      <c r="T1783" s="185">
        <v>2600</v>
      </c>
      <c r="U1783" s="185">
        <v>583856</v>
      </c>
      <c r="V1783" s="185">
        <v>10</v>
      </c>
      <c r="W1783" s="185">
        <v>266</v>
      </c>
      <c r="X1783" s="185">
        <v>2575</v>
      </c>
      <c r="Y1783" s="187">
        <v>687350</v>
      </c>
      <c r="Z1783" s="185">
        <v>48</v>
      </c>
      <c r="AA1783" s="185">
        <v>305</v>
      </c>
      <c r="AB1783" s="185">
        <v>2560</v>
      </c>
      <c r="AC1783" s="185">
        <v>803655</v>
      </c>
      <c r="AD1783" s="185">
        <v>53</v>
      </c>
      <c r="AE1783" s="185">
        <v>341</v>
      </c>
      <c r="AF1783" s="185">
        <v>2753</v>
      </c>
      <c r="AG1783" s="185">
        <v>931408</v>
      </c>
      <c r="AH1783" s="185">
        <v>3</v>
      </c>
      <c r="AI1783" s="185">
        <v>377</v>
      </c>
      <c r="AJ1783" s="187">
        <v>2560</v>
      </c>
      <c r="AK1783" s="185">
        <v>964267</v>
      </c>
      <c r="AP1783" s="49">
        <v>42</v>
      </c>
      <c r="AQ1783" s="6">
        <v>387</v>
      </c>
      <c r="AR1783" s="6">
        <v>2441</v>
      </c>
      <c r="AS1783" s="49">
        <v>939321</v>
      </c>
      <c r="AT1783" s="6">
        <v>24</v>
      </c>
      <c r="AU1783" s="6">
        <v>448</v>
      </c>
      <c r="AV1783" s="6">
        <v>2325</v>
      </c>
      <c r="AW1783" s="6">
        <v>1055290</v>
      </c>
    </row>
    <row r="1784" spans="1:49" ht="15.75" x14ac:dyDescent="0.25">
      <c r="A1784" s="53">
        <v>39314</v>
      </c>
      <c r="B1784" s="2"/>
      <c r="C1784" s="2"/>
      <c r="D1784" s="185"/>
      <c r="E1784" s="187"/>
      <c r="F1784" s="2"/>
      <c r="G1784" s="2"/>
      <c r="H1784" s="2"/>
      <c r="I1784" s="2"/>
      <c r="J1784" s="2"/>
      <c r="K1784" s="2"/>
      <c r="L1784" s="2"/>
      <c r="M1784" s="2"/>
      <c r="N1784" s="187"/>
      <c r="O1784" s="187"/>
      <c r="P1784" s="185"/>
      <c r="Q1784" s="2"/>
      <c r="R1784" s="187"/>
      <c r="S1784" s="2"/>
      <c r="T1784" s="2"/>
      <c r="U1784" s="2"/>
      <c r="V1784" s="2"/>
      <c r="W1784" s="2"/>
      <c r="X1784" s="2"/>
      <c r="Y1784" s="2"/>
      <c r="Z1784" s="2"/>
      <c r="AA1784" s="185"/>
      <c r="AB1784" s="2"/>
      <c r="AC1784" s="187"/>
      <c r="AD1784" s="187"/>
      <c r="AE1784" s="2"/>
      <c r="AF1784" s="2"/>
      <c r="AG1784" s="2"/>
      <c r="AH1784" s="2"/>
      <c r="AI1784" s="2"/>
      <c r="AJ1784" s="2"/>
      <c r="AK1784" s="2"/>
      <c r="AR1784" s="49"/>
    </row>
    <row r="1785" spans="1:49" ht="15.75" x14ac:dyDescent="0.25">
      <c r="A1785" s="53">
        <v>39315</v>
      </c>
      <c r="B1785" s="187">
        <v>13</v>
      </c>
      <c r="C1785" s="185">
        <v>114</v>
      </c>
      <c r="D1785" s="185">
        <v>2675</v>
      </c>
      <c r="E1785" s="2">
        <v>323085</v>
      </c>
      <c r="F1785" s="2">
        <v>24</v>
      </c>
      <c r="G1785" s="2">
        <v>144</v>
      </c>
      <c r="H1785" s="2">
        <v>2650</v>
      </c>
      <c r="I1785" s="2">
        <v>384533</v>
      </c>
      <c r="J1785" s="2">
        <v>81</v>
      </c>
      <c r="K1785" s="2">
        <v>172</v>
      </c>
      <c r="L1785" s="187">
        <v>2850</v>
      </c>
      <c r="M1785" s="2">
        <v>483207</v>
      </c>
      <c r="N1785" s="187">
        <v>37</v>
      </c>
      <c r="O1785" s="187">
        <v>203</v>
      </c>
      <c r="P1785" s="185">
        <v>2783</v>
      </c>
      <c r="Q1785" s="185">
        <v>623603</v>
      </c>
      <c r="R1785" s="187">
        <v>34</v>
      </c>
      <c r="S1785" s="185">
        <v>243</v>
      </c>
      <c r="T1785" s="185">
        <v>2525</v>
      </c>
      <c r="U1785" s="185">
        <v>624974</v>
      </c>
      <c r="V1785" s="185">
        <v>30</v>
      </c>
      <c r="W1785" s="185">
        <v>259</v>
      </c>
      <c r="X1785" s="185">
        <v>2638</v>
      </c>
      <c r="Y1785" s="187">
        <v>698483</v>
      </c>
      <c r="Z1785" s="185">
        <v>15</v>
      </c>
      <c r="AA1785" s="185">
        <v>307</v>
      </c>
      <c r="AB1785" s="185">
        <v>2550</v>
      </c>
      <c r="AC1785" s="185">
        <v>796340</v>
      </c>
      <c r="AD1785" s="185">
        <v>27</v>
      </c>
      <c r="AE1785" s="185">
        <v>326</v>
      </c>
      <c r="AF1785" s="185">
        <v>2675</v>
      </c>
      <c r="AG1785" s="185">
        <v>875833</v>
      </c>
      <c r="AH1785" s="185">
        <v>4</v>
      </c>
      <c r="AI1785" s="185">
        <v>374</v>
      </c>
      <c r="AJ1785" s="187">
        <v>2650</v>
      </c>
      <c r="AK1785" s="185">
        <v>992425</v>
      </c>
      <c r="AP1785" s="49">
        <v>72</v>
      </c>
      <c r="AQ1785" s="49">
        <v>407</v>
      </c>
      <c r="AR1785" s="6">
        <v>2433</v>
      </c>
      <c r="AS1785" s="49">
        <v>999426</v>
      </c>
      <c r="AT1785" s="49">
        <v>70</v>
      </c>
      <c r="AU1785" s="49">
        <v>429</v>
      </c>
      <c r="AV1785" s="49">
        <v>2500</v>
      </c>
      <c r="AW1785" s="49">
        <v>1069600</v>
      </c>
    </row>
    <row r="1786" spans="1:49" ht="15.75" x14ac:dyDescent="0.25">
      <c r="A1786" s="53">
        <v>39317</v>
      </c>
      <c r="B1786" s="187">
        <v>5</v>
      </c>
      <c r="C1786" s="185">
        <v>111</v>
      </c>
      <c r="D1786" s="185">
        <v>2525</v>
      </c>
      <c r="E1786" s="187">
        <v>283340</v>
      </c>
      <c r="F1786" s="2"/>
      <c r="G1786" s="2"/>
      <c r="H1786" s="2"/>
      <c r="I1786" s="2"/>
      <c r="J1786" s="2">
        <v>86</v>
      </c>
      <c r="K1786" s="2">
        <v>166</v>
      </c>
      <c r="L1786" s="187">
        <v>2600</v>
      </c>
      <c r="M1786" s="2">
        <v>435673</v>
      </c>
      <c r="N1786" s="187">
        <v>117</v>
      </c>
      <c r="O1786" s="187">
        <v>206</v>
      </c>
      <c r="P1786" s="185">
        <v>2582</v>
      </c>
      <c r="Q1786" s="185">
        <v>535941</v>
      </c>
      <c r="R1786" s="187">
        <v>147</v>
      </c>
      <c r="S1786" s="185">
        <v>236</v>
      </c>
      <c r="T1786" s="185">
        <v>2660</v>
      </c>
      <c r="U1786" s="185">
        <v>665299</v>
      </c>
      <c r="V1786" s="185">
        <v>88</v>
      </c>
      <c r="W1786" s="185">
        <v>257</v>
      </c>
      <c r="X1786" s="185">
        <v>2720</v>
      </c>
      <c r="Y1786" s="187">
        <v>736961</v>
      </c>
      <c r="Z1786" s="185">
        <v>147</v>
      </c>
      <c r="AA1786" s="185">
        <v>295</v>
      </c>
      <c r="AB1786" s="185">
        <v>2567</v>
      </c>
      <c r="AC1786" s="187">
        <v>765813</v>
      </c>
      <c r="AD1786" s="187">
        <v>28</v>
      </c>
      <c r="AE1786" s="185">
        <v>347</v>
      </c>
      <c r="AF1786" s="185">
        <v>2550</v>
      </c>
      <c r="AG1786" s="185">
        <v>881407</v>
      </c>
      <c r="AH1786" s="185">
        <v>31</v>
      </c>
      <c r="AI1786" s="185">
        <v>377</v>
      </c>
      <c r="AJ1786" s="187">
        <v>2428</v>
      </c>
      <c r="AK1786" s="185">
        <v>931305</v>
      </c>
      <c r="AL1786" s="6">
        <v>1</v>
      </c>
      <c r="AM1786" s="6">
        <v>476</v>
      </c>
      <c r="AN1786" s="6">
        <v>2720</v>
      </c>
      <c r="AO1786" s="6">
        <v>1294720</v>
      </c>
      <c r="AP1786" s="49">
        <v>143</v>
      </c>
      <c r="AQ1786" s="6">
        <v>393</v>
      </c>
      <c r="AR1786" s="6">
        <v>2466</v>
      </c>
      <c r="AS1786" s="49">
        <v>969289</v>
      </c>
      <c r="AT1786" s="6">
        <v>17</v>
      </c>
      <c r="AU1786" s="6">
        <v>486</v>
      </c>
      <c r="AV1786" s="6">
        <v>2650</v>
      </c>
      <c r="AW1786" s="6">
        <v>1280524</v>
      </c>
    </row>
    <row r="1787" spans="1:49" ht="15.75" x14ac:dyDescent="0.25">
      <c r="A1787" s="53">
        <v>39318</v>
      </c>
      <c r="B1787" s="187">
        <v>17</v>
      </c>
      <c r="C1787" s="185">
        <v>115</v>
      </c>
      <c r="D1787" s="185">
        <v>2600</v>
      </c>
      <c r="E1787" s="2">
        <v>298000</v>
      </c>
      <c r="F1787" s="2">
        <v>7</v>
      </c>
      <c r="G1787" s="2">
        <v>148</v>
      </c>
      <c r="H1787" s="2">
        <v>2650</v>
      </c>
      <c r="I1787" s="2">
        <v>392957</v>
      </c>
      <c r="J1787" s="2">
        <v>66</v>
      </c>
      <c r="K1787" s="2">
        <v>168</v>
      </c>
      <c r="L1787" s="187">
        <v>2588</v>
      </c>
      <c r="M1787" s="2">
        <v>433347</v>
      </c>
      <c r="N1787" s="187">
        <v>18</v>
      </c>
      <c r="O1787" s="187">
        <v>199</v>
      </c>
      <c r="P1787" s="185">
        <v>2567</v>
      </c>
      <c r="Q1787" s="185">
        <v>511333</v>
      </c>
      <c r="R1787" s="187">
        <v>32</v>
      </c>
      <c r="S1787" s="185">
        <v>230</v>
      </c>
      <c r="T1787" s="185">
        <v>2500</v>
      </c>
      <c r="U1787" s="185">
        <v>577425</v>
      </c>
      <c r="V1787" s="185">
        <v>40</v>
      </c>
      <c r="W1787" s="185">
        <v>269</v>
      </c>
      <c r="X1787" s="185">
        <v>2488</v>
      </c>
      <c r="Y1787" s="187">
        <v>682460</v>
      </c>
      <c r="Z1787" s="185">
        <v>73</v>
      </c>
      <c r="AA1787" s="185">
        <v>297</v>
      </c>
      <c r="AB1787" s="185">
        <v>2593</v>
      </c>
      <c r="AC1787" s="185">
        <v>771144</v>
      </c>
      <c r="AD1787" s="185">
        <v>45</v>
      </c>
      <c r="AE1787" s="185">
        <v>347</v>
      </c>
      <c r="AF1787" s="185">
        <v>2820</v>
      </c>
      <c r="AG1787" s="185">
        <v>1032062</v>
      </c>
      <c r="AH1787" s="2"/>
      <c r="AI1787" s="2"/>
      <c r="AJ1787" s="187"/>
      <c r="AK1787" s="2"/>
      <c r="AL1787" s="49">
        <v>1</v>
      </c>
      <c r="AM1787" s="49">
        <v>408</v>
      </c>
      <c r="AN1787" s="49">
        <v>2660</v>
      </c>
      <c r="AO1787" s="49">
        <v>1025280</v>
      </c>
      <c r="AP1787" s="49">
        <v>52</v>
      </c>
      <c r="AQ1787" s="49">
        <v>363</v>
      </c>
      <c r="AR1787" s="6">
        <v>2456</v>
      </c>
      <c r="AS1787" s="49">
        <v>903409</v>
      </c>
      <c r="AT1787" s="49">
        <v>55</v>
      </c>
      <c r="AU1787" s="49">
        <v>475</v>
      </c>
      <c r="AV1787" s="49">
        <v>2425</v>
      </c>
      <c r="AW1787" s="49">
        <v>1188744</v>
      </c>
    </row>
    <row r="1788" spans="1:49" ht="15.75" x14ac:dyDescent="0.25">
      <c r="A1788" s="53">
        <v>39321</v>
      </c>
      <c r="B1788" s="2"/>
      <c r="C1788" s="185"/>
      <c r="D1788" s="185"/>
      <c r="E1788" s="187"/>
      <c r="F1788" s="2"/>
      <c r="G1788" s="2"/>
      <c r="H1788" s="2"/>
      <c r="I1788" s="2"/>
      <c r="J1788" s="2"/>
      <c r="K1788" s="2"/>
      <c r="L1788" s="2"/>
      <c r="M1788" s="2"/>
      <c r="N1788" s="187">
        <v>2</v>
      </c>
      <c r="O1788" s="187">
        <v>202</v>
      </c>
      <c r="P1788" s="185">
        <v>2600</v>
      </c>
      <c r="Q1788" s="185">
        <v>525200</v>
      </c>
      <c r="R1788" s="187"/>
      <c r="S1788" s="2"/>
      <c r="T1788" s="2"/>
      <c r="U1788" s="2"/>
      <c r="V1788" s="2"/>
      <c r="W1788" s="2"/>
      <c r="X1788" s="2"/>
      <c r="Y1788" s="2"/>
      <c r="Z1788" s="2"/>
      <c r="AA1788" s="2"/>
      <c r="AB1788" s="185"/>
      <c r="AC1788" s="187"/>
      <c r="AD1788" s="187"/>
      <c r="AE1788" s="2"/>
      <c r="AF1788" s="2"/>
      <c r="AG1788" s="2"/>
      <c r="AH1788" s="2"/>
      <c r="AI1788" s="2"/>
      <c r="AJ1788" s="2"/>
      <c r="AK1788" s="2"/>
      <c r="AP1788" s="49">
        <v>9</v>
      </c>
      <c r="AQ1788">
        <v>437</v>
      </c>
      <c r="AR1788" s="6">
        <v>2450</v>
      </c>
      <c r="AS1788" s="49">
        <v>1067338</v>
      </c>
      <c r="AT1788">
        <v>10</v>
      </c>
      <c r="AU1788">
        <v>694</v>
      </c>
      <c r="AV1788">
        <v>2440</v>
      </c>
      <c r="AW1788">
        <v>1694336</v>
      </c>
    </row>
    <row r="1789" spans="1:49" ht="15.75" x14ac:dyDescent="0.25">
      <c r="A1789" s="53">
        <v>39322</v>
      </c>
      <c r="B1789" s="187">
        <v>19</v>
      </c>
      <c r="C1789" s="185">
        <v>112</v>
      </c>
      <c r="D1789" s="185">
        <v>2800</v>
      </c>
      <c r="E1789" s="187">
        <v>314779</v>
      </c>
      <c r="F1789" s="2">
        <v>39</v>
      </c>
      <c r="G1789" s="2">
        <v>139</v>
      </c>
      <c r="H1789" s="2">
        <v>2733</v>
      </c>
      <c r="I1789" s="2">
        <v>380518</v>
      </c>
      <c r="J1789" s="2">
        <v>138</v>
      </c>
      <c r="K1789" s="2">
        <v>158</v>
      </c>
      <c r="L1789" s="187">
        <v>2668</v>
      </c>
      <c r="M1789" s="2">
        <v>424620</v>
      </c>
      <c r="N1789" s="187">
        <v>93</v>
      </c>
      <c r="O1789" s="187">
        <v>191</v>
      </c>
      <c r="P1789" s="185">
        <v>2581</v>
      </c>
      <c r="Q1789" s="185">
        <v>493691</v>
      </c>
      <c r="R1789" s="187">
        <v>119</v>
      </c>
      <c r="S1789" s="185">
        <v>236</v>
      </c>
      <c r="T1789" s="185">
        <v>2562</v>
      </c>
      <c r="U1789" s="185">
        <v>608013</v>
      </c>
      <c r="V1789" s="185">
        <v>90</v>
      </c>
      <c r="W1789" s="185">
        <v>268</v>
      </c>
      <c r="X1789" s="185">
        <v>2525</v>
      </c>
      <c r="Y1789" s="187">
        <v>680409</v>
      </c>
      <c r="Z1789" s="185">
        <v>60</v>
      </c>
      <c r="AA1789" s="185">
        <v>296</v>
      </c>
      <c r="AB1789" s="185">
        <v>2571</v>
      </c>
      <c r="AC1789" s="185">
        <v>765465</v>
      </c>
      <c r="AD1789" s="185">
        <v>25</v>
      </c>
      <c r="AE1789" s="185">
        <v>327</v>
      </c>
      <c r="AF1789" s="185">
        <v>2520</v>
      </c>
      <c r="AG1789" s="185">
        <v>831317</v>
      </c>
      <c r="AH1789" s="185">
        <v>1</v>
      </c>
      <c r="AI1789" s="185">
        <v>398</v>
      </c>
      <c r="AJ1789" s="185">
        <v>2500</v>
      </c>
      <c r="AK1789" s="185">
        <v>995000</v>
      </c>
      <c r="AP1789" s="49">
        <v>137</v>
      </c>
      <c r="AQ1789" s="6">
        <v>381</v>
      </c>
      <c r="AR1789" s="6">
        <v>2493</v>
      </c>
      <c r="AS1789" s="49">
        <v>947905</v>
      </c>
      <c r="AT1789" s="6">
        <v>39</v>
      </c>
      <c r="AU1789" s="6">
        <v>430</v>
      </c>
      <c r="AV1789" s="6">
        <v>2421</v>
      </c>
      <c r="AW1789" s="6">
        <v>1058225</v>
      </c>
    </row>
    <row r="1790" spans="1:49" x14ac:dyDescent="0.2">
      <c r="A1790" s="188" t="s">
        <v>164</v>
      </c>
      <c r="B1790" s="188">
        <v>30</v>
      </c>
      <c r="C1790" s="188">
        <v>123</v>
      </c>
      <c r="D1790" s="188">
        <v>2900</v>
      </c>
      <c r="E1790" s="188">
        <v>347100</v>
      </c>
      <c r="F1790" s="188">
        <v>17</v>
      </c>
      <c r="G1790" s="188">
        <v>136</v>
      </c>
      <c r="H1790" s="188">
        <v>2617</v>
      </c>
      <c r="I1790" s="188">
        <v>355382</v>
      </c>
      <c r="J1790" s="188">
        <v>10</v>
      </c>
      <c r="K1790" s="188">
        <v>161</v>
      </c>
      <c r="L1790" s="188">
        <v>2675</v>
      </c>
      <c r="M1790" s="188">
        <v>437520</v>
      </c>
      <c r="N1790" s="188">
        <v>85</v>
      </c>
      <c r="O1790" s="188">
        <v>204</v>
      </c>
      <c r="P1790" s="188">
        <v>2445</v>
      </c>
      <c r="Q1790" s="188">
        <v>529466</v>
      </c>
      <c r="R1790" s="188">
        <v>29</v>
      </c>
      <c r="S1790" s="188">
        <v>236</v>
      </c>
      <c r="T1790" s="188">
        <v>2500</v>
      </c>
      <c r="U1790" s="188">
        <v>607138</v>
      </c>
      <c r="V1790" s="188">
        <v>27</v>
      </c>
      <c r="W1790" s="188">
        <v>255</v>
      </c>
      <c r="X1790" s="188">
        <v>2555</v>
      </c>
      <c r="Y1790" s="188">
        <v>654560</v>
      </c>
      <c r="Z1790" s="188">
        <v>41</v>
      </c>
      <c r="AA1790" s="188">
        <v>294</v>
      </c>
      <c r="AB1790" s="188">
        <v>2573</v>
      </c>
      <c r="AC1790" s="188">
        <v>759544</v>
      </c>
      <c r="AD1790" s="188">
        <v>10</v>
      </c>
      <c r="AE1790" s="188">
        <v>334</v>
      </c>
      <c r="AF1790" s="188">
        <v>2560</v>
      </c>
      <c r="AG1790" s="188">
        <v>856064</v>
      </c>
      <c r="AH1790" s="188">
        <v>1</v>
      </c>
      <c r="AI1790" s="188">
        <v>374</v>
      </c>
      <c r="AJ1790" s="188">
        <v>2680</v>
      </c>
      <c r="AK1790" s="188">
        <v>1002320</v>
      </c>
      <c r="AL1790" s="73"/>
      <c r="AM1790" s="73"/>
      <c r="AN1790" s="73"/>
      <c r="AO1790" s="73"/>
      <c r="AP1790" s="73"/>
      <c r="AQ1790" s="73"/>
      <c r="AR1790" s="73"/>
      <c r="AS1790" s="73"/>
      <c r="AT1790" s="73"/>
      <c r="AU1790" s="73"/>
      <c r="AV1790" s="73"/>
      <c r="AW1790" s="73"/>
    </row>
    <row r="1791" spans="1:49" ht="15.75" x14ac:dyDescent="0.25">
      <c r="A1791" s="188" t="s">
        <v>165</v>
      </c>
      <c r="B1791" s="185">
        <v>16</v>
      </c>
      <c r="C1791" s="185">
        <v>114</v>
      </c>
      <c r="D1791" s="185">
        <v>2800</v>
      </c>
      <c r="E1791" s="185">
        <v>320250</v>
      </c>
      <c r="F1791" s="185">
        <v>9</v>
      </c>
      <c r="G1791" s="185">
        <v>142</v>
      </c>
      <c r="H1791" s="185">
        <v>2550</v>
      </c>
      <c r="I1791" s="185">
        <v>361533</v>
      </c>
      <c r="J1791" s="185">
        <v>15</v>
      </c>
      <c r="K1791" s="185">
        <v>155</v>
      </c>
      <c r="L1791" s="185">
        <v>2600</v>
      </c>
      <c r="M1791" s="185">
        <v>402827</v>
      </c>
      <c r="N1791" s="185">
        <v>79</v>
      </c>
      <c r="O1791" s="185">
        <v>205</v>
      </c>
      <c r="P1791" s="185">
        <v>2614</v>
      </c>
      <c r="Q1791" s="185">
        <v>542610</v>
      </c>
      <c r="R1791" s="185">
        <v>32</v>
      </c>
      <c r="S1791" s="185">
        <v>230</v>
      </c>
      <c r="T1791" s="185">
        <v>2525</v>
      </c>
      <c r="U1791" s="185">
        <v>578962</v>
      </c>
      <c r="V1791" s="185">
        <v>33</v>
      </c>
      <c r="W1791" s="185">
        <v>257</v>
      </c>
      <c r="X1791" s="185">
        <v>2558</v>
      </c>
      <c r="Y1791" s="185">
        <v>651623</v>
      </c>
      <c r="Z1791" s="185">
        <v>25</v>
      </c>
      <c r="AA1791" s="185">
        <v>302</v>
      </c>
      <c r="AB1791" s="185">
        <v>2465</v>
      </c>
      <c r="AC1791" s="185">
        <v>752509</v>
      </c>
      <c r="AD1791" s="185">
        <v>28</v>
      </c>
      <c r="AE1791" s="185">
        <v>321</v>
      </c>
      <c r="AF1791" s="185">
        <v>2525</v>
      </c>
      <c r="AG1791" s="185">
        <v>814204</v>
      </c>
      <c r="AH1791" s="185">
        <v>21</v>
      </c>
      <c r="AI1791" s="185">
        <v>387</v>
      </c>
      <c r="AJ1791" s="185">
        <v>2513</v>
      </c>
      <c r="AK1791" s="185">
        <v>999019</v>
      </c>
      <c r="AL1791" s="73"/>
      <c r="AM1791" s="73"/>
      <c r="AN1791" s="73"/>
      <c r="AO1791" s="73"/>
      <c r="AP1791" s="73"/>
      <c r="AQ1791" s="73"/>
      <c r="AR1791" s="73"/>
      <c r="AS1791" s="73"/>
      <c r="AT1791" s="73"/>
      <c r="AU1791" s="73"/>
      <c r="AV1791" s="73"/>
      <c r="AW1791" s="73"/>
    </row>
    <row r="1792" spans="1:49" ht="15.75" x14ac:dyDescent="0.25">
      <c r="A1792" s="188"/>
      <c r="B1792" s="185"/>
      <c r="C1792" s="185"/>
      <c r="D1792" s="185"/>
      <c r="E1792" s="185"/>
      <c r="F1792" s="185"/>
      <c r="G1792" s="185"/>
      <c r="H1792" s="185"/>
      <c r="I1792" s="185"/>
      <c r="J1792" s="185"/>
      <c r="K1792" s="185"/>
      <c r="L1792" s="185"/>
      <c r="M1792" s="185"/>
      <c r="N1792" s="185"/>
      <c r="O1792" s="185"/>
      <c r="P1792" s="185"/>
      <c r="Q1792" s="185"/>
      <c r="R1792" s="185"/>
      <c r="S1792" s="185"/>
      <c r="T1792" s="185"/>
      <c r="U1792" s="185"/>
      <c r="V1792" s="185"/>
      <c r="W1792" s="185"/>
      <c r="X1792" s="185"/>
      <c r="Y1792" s="185"/>
      <c r="Z1792" s="185"/>
      <c r="AA1792" s="185"/>
      <c r="AB1792" s="185"/>
      <c r="AC1792" s="185"/>
      <c r="AD1792" s="185"/>
      <c r="AE1792" s="185"/>
      <c r="AF1792" s="185"/>
      <c r="AG1792" s="185"/>
      <c r="AH1792" s="185"/>
      <c r="AI1792" s="185"/>
      <c r="AJ1792" s="185"/>
      <c r="AK1792" s="185"/>
      <c r="AL1792" s="185"/>
      <c r="AM1792" s="185"/>
      <c r="AN1792" s="185"/>
      <c r="AO1792" s="185"/>
      <c r="AP1792" s="6"/>
      <c r="AQ1792" s="6"/>
      <c r="AR1792" s="6"/>
    </row>
    <row r="1793" spans="1:49" x14ac:dyDescent="0.2">
      <c r="A1793" s="188" t="s">
        <v>166</v>
      </c>
      <c r="B1793" s="188"/>
      <c r="C1793" s="188"/>
      <c r="D1793" s="188"/>
      <c r="E1793" s="188"/>
      <c r="F1793" s="188"/>
      <c r="G1793" s="188"/>
      <c r="H1793" s="188"/>
      <c r="I1793" s="188"/>
      <c r="J1793" s="188">
        <v>21</v>
      </c>
      <c r="K1793" s="188">
        <v>171</v>
      </c>
      <c r="L1793" s="188">
        <v>2500</v>
      </c>
      <c r="M1793" s="188">
        <v>427857</v>
      </c>
      <c r="N1793" s="188">
        <v>25</v>
      </c>
      <c r="O1793" s="188">
        <v>213</v>
      </c>
      <c r="P1793" s="188">
        <v>2550</v>
      </c>
      <c r="Q1793" s="188">
        <v>543252</v>
      </c>
      <c r="R1793" s="188"/>
      <c r="S1793" s="188"/>
      <c r="T1793" s="188"/>
      <c r="U1793" s="188"/>
      <c r="V1793" s="188"/>
      <c r="W1793" s="188"/>
      <c r="X1793" s="188"/>
      <c r="Y1793" s="188"/>
      <c r="Z1793" s="188"/>
      <c r="AA1793" s="188"/>
      <c r="AB1793" s="188"/>
      <c r="AC1793" s="188"/>
      <c r="AD1793" s="188"/>
      <c r="AE1793" s="188"/>
      <c r="AF1793" s="188"/>
      <c r="AG1793" s="188"/>
      <c r="AH1793" s="188"/>
      <c r="AI1793" s="188"/>
      <c r="AJ1793" s="188"/>
      <c r="AK1793" s="188"/>
      <c r="AL1793" s="73"/>
      <c r="AM1793" s="73"/>
      <c r="AN1793" s="73"/>
      <c r="AO1793" s="73"/>
      <c r="AP1793" s="73"/>
      <c r="AQ1793" s="73"/>
      <c r="AR1793" s="73"/>
      <c r="AS1793" s="73"/>
      <c r="AT1793" s="73"/>
      <c r="AU1793" s="73"/>
      <c r="AV1793" s="73"/>
      <c r="AW1793" s="73"/>
    </row>
    <row r="1794" spans="1:49" ht="15.75" x14ac:dyDescent="0.25">
      <c r="A1794" s="53">
        <v>39329</v>
      </c>
      <c r="B1794" s="2">
        <v>23</v>
      </c>
      <c r="C1794" s="185">
        <v>110</v>
      </c>
      <c r="D1794" s="187">
        <v>2517</v>
      </c>
      <c r="E1794" s="2">
        <v>293774</v>
      </c>
      <c r="F1794" s="2">
        <v>21</v>
      </c>
      <c r="G1794" s="2">
        <v>147</v>
      </c>
      <c r="H1794" s="2">
        <v>2650</v>
      </c>
      <c r="I1794" s="2">
        <v>389424</v>
      </c>
      <c r="J1794" s="2">
        <v>30</v>
      </c>
      <c r="K1794" s="2">
        <v>160</v>
      </c>
      <c r="L1794" s="187">
        <v>2483</v>
      </c>
      <c r="M1794" s="2">
        <v>401870</v>
      </c>
      <c r="N1794" s="187">
        <v>77</v>
      </c>
      <c r="O1794" s="185">
        <v>198</v>
      </c>
      <c r="P1794" s="187">
        <v>2572</v>
      </c>
      <c r="Q1794" s="187">
        <v>519060</v>
      </c>
      <c r="R1794" s="187">
        <v>45</v>
      </c>
      <c r="S1794" s="187">
        <v>228</v>
      </c>
      <c r="T1794" s="187">
        <v>2517</v>
      </c>
      <c r="U1794" s="187">
        <v>581136</v>
      </c>
      <c r="V1794" s="187"/>
      <c r="W1794" s="2"/>
      <c r="X1794" s="2"/>
      <c r="Y1794" s="2"/>
      <c r="Z1794" s="187">
        <v>36</v>
      </c>
      <c r="AA1794" s="2">
        <v>306</v>
      </c>
      <c r="AB1794" s="185">
        <v>2563</v>
      </c>
      <c r="AC1794" s="2">
        <v>793337</v>
      </c>
      <c r="AD1794" s="2">
        <v>44</v>
      </c>
      <c r="AE1794" s="2">
        <v>324</v>
      </c>
      <c r="AF1794" s="2">
        <v>2545</v>
      </c>
      <c r="AG1794" s="2">
        <v>824784</v>
      </c>
      <c r="AH1794" s="2">
        <v>15</v>
      </c>
      <c r="AI1794" s="2">
        <v>362</v>
      </c>
      <c r="AJ1794" s="2">
        <v>2600</v>
      </c>
      <c r="AK1794" s="2">
        <v>942240</v>
      </c>
      <c r="AL1794" s="49"/>
      <c r="AM1794" s="6"/>
      <c r="AP1794">
        <v>42</v>
      </c>
      <c r="AQ1794" s="49">
        <v>419</v>
      </c>
      <c r="AR1794" s="6">
        <v>2430</v>
      </c>
      <c r="AS1794" s="49">
        <v>1014361</v>
      </c>
      <c r="AT1794" s="49">
        <v>41</v>
      </c>
      <c r="AU1794" s="49">
        <v>452</v>
      </c>
      <c r="AV1794" s="49">
        <v>2450</v>
      </c>
      <c r="AW1794" s="49">
        <v>1128124</v>
      </c>
    </row>
    <row r="1795" spans="1:49" ht="15.75" x14ac:dyDescent="0.25">
      <c r="A1795" s="53">
        <v>39331</v>
      </c>
      <c r="B1795" s="2"/>
      <c r="C1795" s="187"/>
      <c r="D1795" s="187"/>
      <c r="E1795" s="187"/>
      <c r="F1795" s="187"/>
      <c r="G1795" s="187"/>
      <c r="H1795" s="187"/>
      <c r="I1795" s="187"/>
      <c r="J1795" s="187"/>
      <c r="K1795" s="187"/>
      <c r="L1795" s="189"/>
      <c r="M1795" s="187"/>
      <c r="N1795" s="189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189"/>
      <c r="AA1795" s="2"/>
      <c r="AB1795" s="2"/>
      <c r="AC1795" s="187"/>
      <c r="AD1795" s="187"/>
      <c r="AE1795" s="187"/>
      <c r="AF1795" s="187"/>
      <c r="AG1795" s="187"/>
      <c r="AH1795" s="2"/>
      <c r="AI1795" s="187"/>
      <c r="AJ1795" s="187"/>
      <c r="AK1795" s="187"/>
      <c r="AP1795" s="49"/>
      <c r="AQ1795" s="49"/>
    </row>
    <row r="1796" spans="1:49" ht="15.75" x14ac:dyDescent="0.25">
      <c r="A1796" s="53">
        <v>39332</v>
      </c>
      <c r="B1796" s="2">
        <v>43</v>
      </c>
      <c r="C1796" s="2">
        <v>125</v>
      </c>
      <c r="D1796" s="185">
        <v>3050</v>
      </c>
      <c r="E1796" s="2">
        <v>384202</v>
      </c>
      <c r="F1796" s="2">
        <v>19</v>
      </c>
      <c r="G1796" s="2">
        <v>141</v>
      </c>
      <c r="H1796" s="2">
        <v>2780</v>
      </c>
      <c r="I1796" s="2">
        <v>396168</v>
      </c>
      <c r="J1796" s="2">
        <v>49</v>
      </c>
      <c r="K1796" s="2">
        <v>160</v>
      </c>
      <c r="L1796" s="187">
        <v>2790</v>
      </c>
      <c r="M1796" s="2">
        <v>478473</v>
      </c>
      <c r="N1796" s="187">
        <v>27</v>
      </c>
      <c r="O1796" s="2">
        <v>202</v>
      </c>
      <c r="P1796" s="187">
        <v>2680</v>
      </c>
      <c r="Q1796" s="187">
        <v>547933</v>
      </c>
      <c r="R1796" s="187">
        <v>44</v>
      </c>
      <c r="S1796" s="187">
        <v>239</v>
      </c>
      <c r="T1796" s="187">
        <v>2625</v>
      </c>
      <c r="U1796" s="187">
        <v>628952</v>
      </c>
      <c r="V1796" s="187">
        <v>62</v>
      </c>
      <c r="W1796" s="187">
        <v>270</v>
      </c>
      <c r="X1796" s="187">
        <v>2560</v>
      </c>
      <c r="Y1796" s="187">
        <v>691960</v>
      </c>
      <c r="Z1796" s="187">
        <v>42</v>
      </c>
      <c r="AA1796" s="187">
        <v>299</v>
      </c>
      <c r="AB1796" s="187">
        <v>2738</v>
      </c>
      <c r="AC1796" s="187">
        <v>830679</v>
      </c>
      <c r="AD1796" s="187">
        <v>25</v>
      </c>
      <c r="AE1796" s="187">
        <v>323</v>
      </c>
      <c r="AF1796" s="187">
        <v>2610</v>
      </c>
      <c r="AG1796" s="187">
        <v>871312</v>
      </c>
      <c r="AH1796" s="2"/>
      <c r="AI1796" s="187"/>
      <c r="AJ1796" s="2"/>
      <c r="AK1796" s="2"/>
      <c r="AP1796" s="49">
        <v>65</v>
      </c>
      <c r="AQ1796" s="49">
        <v>369</v>
      </c>
      <c r="AR1796">
        <v>2432</v>
      </c>
      <c r="AS1796" s="49">
        <v>896424</v>
      </c>
      <c r="AT1796" s="49">
        <v>5</v>
      </c>
      <c r="AU1796" s="49">
        <v>410</v>
      </c>
      <c r="AV1796" s="49">
        <v>2417</v>
      </c>
      <c r="AW1796" s="49">
        <v>993820</v>
      </c>
    </row>
    <row r="1797" spans="1:49" ht="15.75" x14ac:dyDescent="0.25">
      <c r="A1797" s="53">
        <v>39335</v>
      </c>
      <c r="B1797" s="2"/>
      <c r="C1797" s="187"/>
      <c r="D1797" s="185"/>
      <c r="E1797" s="187"/>
      <c r="F1797" s="187"/>
      <c r="G1797" s="187"/>
      <c r="H1797" s="2"/>
      <c r="I1797" s="2"/>
      <c r="J1797" s="2"/>
      <c r="K1797" s="2"/>
      <c r="L1797" s="189"/>
      <c r="M1797" s="187"/>
      <c r="N1797" s="189"/>
      <c r="O1797" s="187"/>
      <c r="P1797" s="185"/>
      <c r="Q1797" s="2"/>
      <c r="R1797" s="2"/>
      <c r="S1797" s="2"/>
      <c r="T1797" s="2"/>
      <c r="U1797" s="2"/>
      <c r="V1797" s="2"/>
      <c r="W1797" s="185"/>
      <c r="X1797" s="2"/>
      <c r="Y1797" s="2"/>
      <c r="Z1797" s="189">
        <v>20</v>
      </c>
      <c r="AA1797" s="2">
        <v>293</v>
      </c>
      <c r="AB1797" s="2">
        <v>2500</v>
      </c>
      <c r="AC1797" s="187">
        <v>734404</v>
      </c>
      <c r="AD1797" s="187"/>
      <c r="AE1797" s="187"/>
      <c r="AF1797" s="187"/>
      <c r="AG1797" s="187"/>
      <c r="AH1797" s="2"/>
      <c r="AI1797" s="187"/>
      <c r="AJ1797" s="187"/>
      <c r="AK1797" s="187"/>
      <c r="AP1797" s="49"/>
      <c r="AQ1797" s="49"/>
      <c r="AS1797" s="49"/>
      <c r="AT1797" s="49"/>
      <c r="AU1797" s="49"/>
      <c r="AV1797" s="49"/>
      <c r="AW1797" s="49"/>
    </row>
    <row r="1798" spans="1:49" ht="15.75" x14ac:dyDescent="0.25">
      <c r="A1798" s="53">
        <v>39336</v>
      </c>
      <c r="B1798" s="2">
        <v>3</v>
      </c>
      <c r="C1798" s="2">
        <v>105</v>
      </c>
      <c r="D1798" s="185">
        <v>2750</v>
      </c>
      <c r="E1798" s="187">
        <v>287833</v>
      </c>
      <c r="F1798" s="2">
        <v>43</v>
      </c>
      <c r="G1798" s="2">
        <v>139</v>
      </c>
      <c r="H1798" s="2">
        <v>3080</v>
      </c>
      <c r="I1798" s="2">
        <v>428070</v>
      </c>
      <c r="J1798" s="2">
        <v>38</v>
      </c>
      <c r="K1798" s="2">
        <v>162</v>
      </c>
      <c r="L1798" s="187">
        <v>2642</v>
      </c>
      <c r="M1798" s="2">
        <v>426005</v>
      </c>
      <c r="N1798" s="187">
        <v>50</v>
      </c>
      <c r="O1798" s="2">
        <v>208</v>
      </c>
      <c r="P1798" s="185">
        <v>2606</v>
      </c>
      <c r="Q1798" s="187">
        <v>539212</v>
      </c>
      <c r="R1798" s="187">
        <v>128</v>
      </c>
      <c r="S1798" s="187">
        <v>227</v>
      </c>
      <c r="T1798" s="187">
        <v>2540</v>
      </c>
      <c r="U1798" s="187">
        <v>577988</v>
      </c>
      <c r="V1798" s="187">
        <v>36</v>
      </c>
      <c r="W1798" s="185">
        <v>269</v>
      </c>
      <c r="X1798" s="187">
        <v>2500</v>
      </c>
      <c r="Y1798" s="187">
        <v>672361</v>
      </c>
      <c r="Z1798" s="187">
        <v>42</v>
      </c>
      <c r="AA1798" s="185">
        <v>296</v>
      </c>
      <c r="AB1798" s="187">
        <v>2490</v>
      </c>
      <c r="AC1798" s="187">
        <v>746548</v>
      </c>
      <c r="AD1798" s="187">
        <v>66</v>
      </c>
      <c r="AE1798" s="187">
        <v>342</v>
      </c>
      <c r="AF1798" s="187">
        <v>2500</v>
      </c>
      <c r="AG1798" s="187">
        <v>672361</v>
      </c>
      <c r="AH1798" s="2"/>
      <c r="AI1798" s="187"/>
      <c r="AJ1798" s="2"/>
      <c r="AK1798" s="2"/>
      <c r="AL1798">
        <v>1</v>
      </c>
      <c r="AM1798">
        <v>468</v>
      </c>
      <c r="AN1798">
        <v>2620</v>
      </c>
      <c r="AO1798">
        <v>1226160</v>
      </c>
      <c r="AP1798">
        <v>90</v>
      </c>
      <c r="AQ1798" s="6">
        <v>407</v>
      </c>
      <c r="AR1798">
        <v>2403</v>
      </c>
      <c r="AS1798">
        <v>975762</v>
      </c>
      <c r="AT1798">
        <v>32</v>
      </c>
      <c r="AU1798">
        <v>509</v>
      </c>
      <c r="AV1798">
        <v>2450</v>
      </c>
      <c r="AW1798">
        <v>1268900</v>
      </c>
    </row>
    <row r="1799" spans="1:49" ht="15.75" x14ac:dyDescent="0.25">
      <c r="A1799" s="53">
        <v>39338</v>
      </c>
      <c r="B1799" s="2">
        <v>15</v>
      </c>
      <c r="C1799" s="187">
        <v>111</v>
      </c>
      <c r="D1799" s="185">
        <v>2625</v>
      </c>
      <c r="E1799" s="190">
        <v>297373</v>
      </c>
      <c r="F1799" s="187">
        <v>44</v>
      </c>
      <c r="G1799" s="187">
        <v>142</v>
      </c>
      <c r="H1799" s="187">
        <v>2533</v>
      </c>
      <c r="I1799" s="187">
        <v>362018</v>
      </c>
      <c r="J1799" s="187">
        <v>54</v>
      </c>
      <c r="K1799" s="187">
        <v>166</v>
      </c>
      <c r="L1799" s="187">
        <v>2644</v>
      </c>
      <c r="M1799" s="187">
        <v>438780</v>
      </c>
      <c r="N1799" s="187">
        <v>118</v>
      </c>
      <c r="O1799" s="187">
        <v>197</v>
      </c>
      <c r="P1799" s="185">
        <v>2759</v>
      </c>
      <c r="Q1799" s="187">
        <v>547046</v>
      </c>
      <c r="R1799" s="187">
        <v>107</v>
      </c>
      <c r="S1799" s="187">
        <v>236</v>
      </c>
      <c r="T1799" s="187">
        <v>2509</v>
      </c>
      <c r="U1799" s="187">
        <v>597719</v>
      </c>
      <c r="V1799" s="187">
        <v>50</v>
      </c>
      <c r="W1799" s="185">
        <v>258</v>
      </c>
      <c r="X1799" s="187">
        <v>2523</v>
      </c>
      <c r="Y1799" s="187">
        <v>667490</v>
      </c>
      <c r="Z1799" s="187">
        <v>50</v>
      </c>
      <c r="AA1799" s="185">
        <v>293</v>
      </c>
      <c r="AB1799" s="187">
        <v>2458</v>
      </c>
      <c r="AC1799" s="187">
        <v>721463</v>
      </c>
      <c r="AD1799" s="185">
        <v>26</v>
      </c>
      <c r="AE1799" s="187">
        <v>334</v>
      </c>
      <c r="AF1799" s="187">
        <v>2477</v>
      </c>
      <c r="AG1799" s="187">
        <v>816117</v>
      </c>
      <c r="AH1799" s="187">
        <v>10</v>
      </c>
      <c r="AI1799" s="187">
        <v>384</v>
      </c>
      <c r="AJ1799" s="187">
        <v>2565</v>
      </c>
      <c r="AK1799" s="187">
        <v>975912</v>
      </c>
      <c r="AP1799" s="49">
        <v>326</v>
      </c>
      <c r="AQ1799" s="6">
        <v>393</v>
      </c>
      <c r="AR1799" s="49">
        <v>2379</v>
      </c>
      <c r="AS1799" s="49">
        <v>936503</v>
      </c>
      <c r="AT1799" s="49">
        <v>39</v>
      </c>
      <c r="AU1799" s="49">
        <v>432</v>
      </c>
      <c r="AV1799" s="49">
        <v>2320</v>
      </c>
      <c r="AW1799" s="49">
        <v>1015507</v>
      </c>
    </row>
    <row r="1800" spans="1:49" ht="15.75" x14ac:dyDescent="0.25">
      <c r="A1800" s="53">
        <v>39339</v>
      </c>
      <c r="B1800" s="2">
        <v>17</v>
      </c>
      <c r="C1800" s="2">
        <v>122</v>
      </c>
      <c r="D1800" s="185">
        <v>2738</v>
      </c>
      <c r="E1800" s="187">
        <v>353776</v>
      </c>
      <c r="F1800" s="2">
        <v>4</v>
      </c>
      <c r="G1800" s="2">
        <v>142</v>
      </c>
      <c r="H1800" s="2">
        <v>2950</v>
      </c>
      <c r="I1800" s="2">
        <v>417425</v>
      </c>
      <c r="J1800" s="2">
        <v>36</v>
      </c>
      <c r="K1800" s="2">
        <v>161</v>
      </c>
      <c r="L1800" s="187">
        <v>2688</v>
      </c>
      <c r="M1800" s="2">
        <v>433136</v>
      </c>
      <c r="N1800" s="187">
        <v>57</v>
      </c>
      <c r="O1800" s="2">
        <v>205</v>
      </c>
      <c r="P1800" s="185">
        <v>2557</v>
      </c>
      <c r="Q1800" s="185">
        <v>547016</v>
      </c>
      <c r="R1800" s="187">
        <v>51</v>
      </c>
      <c r="S1800" s="187">
        <v>240</v>
      </c>
      <c r="T1800" s="187">
        <v>2700</v>
      </c>
      <c r="U1800" s="187">
        <v>653043</v>
      </c>
      <c r="V1800" s="187">
        <v>94</v>
      </c>
      <c r="W1800" s="185">
        <v>259</v>
      </c>
      <c r="X1800" s="187">
        <v>2633</v>
      </c>
      <c r="Y1800" s="187">
        <v>685371</v>
      </c>
      <c r="Z1800" s="187">
        <v>26</v>
      </c>
      <c r="AA1800" s="185">
        <v>297</v>
      </c>
      <c r="AB1800" s="187">
        <v>2729</v>
      </c>
      <c r="AC1800" s="187">
        <v>835973</v>
      </c>
      <c r="AD1800" s="185">
        <v>44</v>
      </c>
      <c r="AE1800" s="187">
        <v>331</v>
      </c>
      <c r="AF1800" s="187">
        <v>2911</v>
      </c>
      <c r="AG1800" s="187">
        <v>1070611</v>
      </c>
      <c r="AH1800" s="187">
        <v>14</v>
      </c>
      <c r="AI1800" s="187">
        <v>398</v>
      </c>
      <c r="AJ1800" s="187">
        <v>2785</v>
      </c>
      <c r="AK1800" s="187">
        <v>1107634</v>
      </c>
      <c r="AL1800" s="49">
        <v>3</v>
      </c>
      <c r="AM1800" s="49">
        <v>445</v>
      </c>
      <c r="AN1800" s="49">
        <v>2600</v>
      </c>
      <c r="AO1800" s="49">
        <v>1156133</v>
      </c>
      <c r="AP1800" s="49">
        <v>53</v>
      </c>
      <c r="AQ1800" s="6">
        <v>414</v>
      </c>
      <c r="AR1800" s="49">
        <v>2445</v>
      </c>
      <c r="AS1800" s="6">
        <v>1016130</v>
      </c>
      <c r="AT1800" s="49">
        <v>4</v>
      </c>
      <c r="AU1800" s="49">
        <v>478</v>
      </c>
      <c r="AV1800" s="49">
        <v>2325</v>
      </c>
      <c r="AW1800" s="49">
        <v>1118575</v>
      </c>
    </row>
    <row r="1801" spans="1:49" ht="15.75" x14ac:dyDescent="0.25">
      <c r="A1801" s="53">
        <v>39342</v>
      </c>
      <c r="B1801" s="2"/>
      <c r="C1801" s="187"/>
      <c r="D1801" s="187"/>
      <c r="E1801" s="187"/>
      <c r="F1801" s="187"/>
      <c r="G1801" s="187"/>
      <c r="H1801" s="187"/>
      <c r="I1801" s="187"/>
      <c r="J1801" s="187"/>
      <c r="K1801" s="187"/>
      <c r="L1801" s="189"/>
      <c r="M1801" s="187"/>
      <c r="N1801" s="189"/>
      <c r="O1801" s="2"/>
      <c r="P1801" s="185"/>
      <c r="Q1801" s="185"/>
      <c r="R1801" s="187">
        <v>1</v>
      </c>
      <c r="S1801" s="187">
        <v>248</v>
      </c>
      <c r="T1801" s="187">
        <v>2500</v>
      </c>
      <c r="U1801" s="187">
        <v>620000</v>
      </c>
      <c r="V1801" s="2"/>
      <c r="W1801" s="185"/>
      <c r="X1801" s="2"/>
      <c r="Y1801" s="2"/>
      <c r="Z1801" s="187"/>
      <c r="AA1801" s="185"/>
      <c r="AB1801" s="187"/>
      <c r="AC1801" s="187"/>
      <c r="AD1801" s="187"/>
      <c r="AE1801" s="187"/>
      <c r="AF1801" s="187"/>
      <c r="AG1801" s="187"/>
      <c r="AH1801" s="2"/>
      <c r="AI1801" s="187"/>
      <c r="AJ1801" s="187"/>
      <c r="AK1801" s="187"/>
      <c r="AQ1801" s="6"/>
      <c r="AS1801" s="6"/>
      <c r="AT1801" s="49">
        <v>10</v>
      </c>
      <c r="AU1801" s="49">
        <v>396</v>
      </c>
      <c r="AV1801" s="49">
        <v>2260</v>
      </c>
      <c r="AW1801" s="49">
        <v>894508</v>
      </c>
    </row>
    <row r="1802" spans="1:49" ht="15.75" x14ac:dyDescent="0.25">
      <c r="A1802" s="53">
        <v>39343</v>
      </c>
      <c r="B1802" s="2">
        <v>30</v>
      </c>
      <c r="C1802" s="185">
        <v>110</v>
      </c>
      <c r="D1802" s="187">
        <v>2983</v>
      </c>
      <c r="E1802" s="2">
        <v>326683</v>
      </c>
      <c r="F1802" s="2"/>
      <c r="G1802" s="2"/>
      <c r="H1802" s="2"/>
      <c r="I1802" s="2"/>
      <c r="J1802" s="187">
        <v>20</v>
      </c>
      <c r="K1802" s="187">
        <v>164</v>
      </c>
      <c r="L1802" s="187">
        <v>2550</v>
      </c>
      <c r="M1802" s="187">
        <v>421000</v>
      </c>
      <c r="N1802" s="187">
        <v>4</v>
      </c>
      <c r="O1802" s="185">
        <v>208</v>
      </c>
      <c r="P1802" s="185">
        <v>2500</v>
      </c>
      <c r="Q1802" s="187">
        <v>521250</v>
      </c>
      <c r="R1802" s="185">
        <v>78</v>
      </c>
      <c r="S1802" s="187">
        <v>234</v>
      </c>
      <c r="T1802" s="187">
        <v>2550</v>
      </c>
      <c r="U1802" s="187">
        <v>601437</v>
      </c>
      <c r="V1802" s="187">
        <v>46</v>
      </c>
      <c r="W1802" s="187">
        <v>261</v>
      </c>
      <c r="X1802" s="187">
        <v>2492</v>
      </c>
      <c r="Y1802" s="185">
        <v>658520</v>
      </c>
      <c r="Z1802" s="187">
        <v>71</v>
      </c>
      <c r="AA1802" s="185">
        <v>298</v>
      </c>
      <c r="AB1802" s="185">
        <v>2608</v>
      </c>
      <c r="AC1802" s="185">
        <v>770535</v>
      </c>
      <c r="AD1802" s="185">
        <v>21</v>
      </c>
      <c r="AE1802" s="185">
        <v>335</v>
      </c>
      <c r="AF1802" s="187">
        <v>2480</v>
      </c>
      <c r="AG1802" s="185">
        <v>837714</v>
      </c>
      <c r="AH1802" s="185">
        <v>8</v>
      </c>
      <c r="AI1802" s="185">
        <v>389</v>
      </c>
      <c r="AJ1802" s="185">
        <v>2500</v>
      </c>
      <c r="AK1802" s="185">
        <v>971975</v>
      </c>
      <c r="AL1802" s="49">
        <v>4</v>
      </c>
      <c r="AM1802" s="49">
        <v>460</v>
      </c>
      <c r="AN1802" s="49">
        <v>2580</v>
      </c>
      <c r="AO1802" s="49">
        <v>1188090</v>
      </c>
      <c r="AP1802" s="49">
        <v>100</v>
      </c>
      <c r="AQ1802" s="6">
        <v>386</v>
      </c>
      <c r="AR1802" s="6">
        <v>2373</v>
      </c>
      <c r="AS1802" s="6">
        <v>917105</v>
      </c>
      <c r="AT1802" s="49">
        <v>9</v>
      </c>
      <c r="AU1802" s="49">
        <v>474</v>
      </c>
      <c r="AV1802" s="49">
        <v>2317</v>
      </c>
      <c r="AW1802" s="49">
        <v>1097800</v>
      </c>
    </row>
    <row r="1803" spans="1:49" ht="15.75" x14ac:dyDescent="0.25">
      <c r="A1803" s="53">
        <v>39345</v>
      </c>
      <c r="B1803" s="2"/>
      <c r="C1803" s="185"/>
      <c r="D1803" s="187"/>
      <c r="E1803" s="189"/>
      <c r="F1803" s="187"/>
      <c r="G1803" s="187"/>
      <c r="H1803" s="187"/>
      <c r="I1803" s="187"/>
      <c r="J1803" s="187"/>
      <c r="K1803" s="187"/>
      <c r="L1803" s="189"/>
      <c r="M1803" s="187"/>
      <c r="N1803" s="189"/>
      <c r="O1803" s="185"/>
      <c r="P1803" s="185"/>
      <c r="Q1803" s="185"/>
      <c r="R1803" s="187"/>
      <c r="S1803" s="187"/>
      <c r="T1803" s="187"/>
      <c r="U1803" s="187"/>
      <c r="V1803" s="2"/>
      <c r="W1803" s="2"/>
      <c r="X1803" s="2"/>
      <c r="Y1803" s="2"/>
      <c r="Z1803" s="187"/>
      <c r="AA1803" s="185"/>
      <c r="AB1803" s="187"/>
      <c r="AC1803" s="187"/>
      <c r="AD1803" s="187"/>
      <c r="AE1803" s="187"/>
      <c r="AF1803" s="187"/>
      <c r="AG1803" s="187"/>
      <c r="AH1803" s="2"/>
      <c r="AI1803" s="2"/>
      <c r="AJ1803" s="187"/>
      <c r="AK1803" s="2"/>
      <c r="AQ1803" s="6"/>
      <c r="AS1803" s="6"/>
    </row>
    <row r="1804" spans="1:49" ht="15.75" x14ac:dyDescent="0.25">
      <c r="A1804" s="53">
        <v>39346</v>
      </c>
      <c r="B1804" s="2">
        <v>2</v>
      </c>
      <c r="C1804" s="185">
        <v>124</v>
      </c>
      <c r="D1804" s="187">
        <v>2300</v>
      </c>
      <c r="E1804" s="187">
        <v>285200</v>
      </c>
      <c r="F1804" s="2">
        <v>2</v>
      </c>
      <c r="G1804" s="2">
        <v>132</v>
      </c>
      <c r="H1804" s="2">
        <v>2100</v>
      </c>
      <c r="I1804" s="2">
        <v>277200</v>
      </c>
      <c r="J1804" s="187">
        <v>56</v>
      </c>
      <c r="K1804" s="187">
        <v>169</v>
      </c>
      <c r="L1804" s="187">
        <v>2525</v>
      </c>
      <c r="M1804" s="187">
        <v>439062</v>
      </c>
      <c r="N1804" s="187">
        <v>29</v>
      </c>
      <c r="O1804" s="185">
        <v>198</v>
      </c>
      <c r="P1804" s="187">
        <v>2600</v>
      </c>
      <c r="Q1804" s="185">
        <v>521617</v>
      </c>
      <c r="R1804" s="187">
        <v>50</v>
      </c>
      <c r="S1804" s="187">
        <v>235</v>
      </c>
      <c r="T1804" s="187">
        <v>2543</v>
      </c>
      <c r="U1804" s="187">
        <v>609704</v>
      </c>
      <c r="V1804" s="187">
        <v>27</v>
      </c>
      <c r="W1804" s="185">
        <v>276</v>
      </c>
      <c r="X1804" s="187">
        <v>2438</v>
      </c>
      <c r="Y1804" s="187">
        <v>719333</v>
      </c>
      <c r="Z1804" s="187"/>
      <c r="AA1804" s="185"/>
      <c r="AB1804" s="2"/>
      <c r="AC1804" s="2"/>
      <c r="AD1804" s="2"/>
      <c r="AE1804" s="2"/>
      <c r="AF1804" s="2"/>
      <c r="AG1804" s="2"/>
      <c r="AH1804" s="2">
        <v>13</v>
      </c>
      <c r="AI1804" s="187">
        <v>370</v>
      </c>
      <c r="AJ1804" s="187">
        <v>2930</v>
      </c>
      <c r="AK1804" s="187">
        <v>1039815</v>
      </c>
      <c r="AL1804" s="49">
        <v>4</v>
      </c>
      <c r="AM1804" s="49">
        <v>430</v>
      </c>
      <c r="AN1804" s="49">
        <v>2680</v>
      </c>
      <c r="AO1804" s="49">
        <v>1152400</v>
      </c>
      <c r="AP1804" s="6">
        <v>47</v>
      </c>
      <c r="AQ1804" s="6">
        <v>382</v>
      </c>
      <c r="AR1804" s="49">
        <v>2412</v>
      </c>
      <c r="AS1804" s="6">
        <v>928856</v>
      </c>
      <c r="AT1804" s="49">
        <v>25</v>
      </c>
      <c r="AU1804" s="49">
        <v>457</v>
      </c>
      <c r="AV1804" s="49">
        <v>2317</v>
      </c>
      <c r="AW1804" s="49">
        <v>1060040</v>
      </c>
    </row>
    <row r="1805" spans="1:49" ht="15.75" x14ac:dyDescent="0.25">
      <c r="A1805" s="53">
        <v>39349</v>
      </c>
      <c r="B1805" s="2"/>
      <c r="C1805" s="185"/>
      <c r="D1805" s="187"/>
      <c r="E1805" s="189"/>
      <c r="F1805" s="187"/>
      <c r="G1805" s="187"/>
      <c r="H1805" s="187"/>
      <c r="I1805" s="187"/>
      <c r="J1805" s="187"/>
      <c r="K1805" s="187"/>
      <c r="L1805" s="189"/>
      <c r="M1805" s="187"/>
      <c r="N1805" s="189"/>
      <c r="O1805" s="185"/>
      <c r="P1805" s="185"/>
      <c r="Q1805" s="185"/>
      <c r="R1805" s="187"/>
      <c r="S1805" s="187"/>
      <c r="T1805" s="187"/>
      <c r="U1805" s="187"/>
      <c r="V1805" s="2"/>
      <c r="W1805" s="2"/>
      <c r="X1805" s="2"/>
      <c r="Y1805" s="2"/>
      <c r="Z1805" s="187"/>
      <c r="AA1805" s="185"/>
      <c r="AB1805" s="185"/>
      <c r="AC1805" s="2"/>
      <c r="AD1805" s="187"/>
      <c r="AE1805" s="2"/>
      <c r="AF1805" s="2"/>
      <c r="AG1805" s="2"/>
      <c r="AH1805" s="2"/>
      <c r="AI1805" s="2"/>
      <c r="AJ1805" s="187"/>
      <c r="AK1805" s="2"/>
      <c r="AP1805" s="6"/>
      <c r="AQ1805" s="6"/>
      <c r="AR1805" s="6"/>
      <c r="AS1805" s="6"/>
    </row>
    <row r="1806" spans="1:49" ht="15.75" x14ac:dyDescent="0.25">
      <c r="A1806" s="53">
        <v>39350</v>
      </c>
      <c r="B1806" s="2">
        <v>40</v>
      </c>
      <c r="C1806" s="185">
        <v>122</v>
      </c>
      <c r="D1806" s="2">
        <v>2783</v>
      </c>
      <c r="E1806" s="187">
        <v>337970</v>
      </c>
      <c r="F1806" s="2">
        <v>16</v>
      </c>
      <c r="G1806" s="2">
        <v>142</v>
      </c>
      <c r="H1806" s="2">
        <v>2550</v>
      </c>
      <c r="I1806" s="2">
        <v>365644</v>
      </c>
      <c r="J1806" s="2">
        <v>47</v>
      </c>
      <c r="K1806" s="2">
        <v>160</v>
      </c>
      <c r="L1806" s="187">
        <v>2483</v>
      </c>
      <c r="M1806" s="2">
        <v>406321</v>
      </c>
      <c r="N1806" s="187">
        <v>26</v>
      </c>
      <c r="O1806" s="185">
        <v>216</v>
      </c>
      <c r="P1806" s="185">
        <v>2950</v>
      </c>
      <c r="Q1806" s="185">
        <v>564138</v>
      </c>
      <c r="R1806" s="187">
        <v>17</v>
      </c>
      <c r="S1806" s="187">
        <v>225</v>
      </c>
      <c r="T1806" s="187">
        <v>2675</v>
      </c>
      <c r="U1806" s="187">
        <v>571847</v>
      </c>
      <c r="V1806" s="187">
        <v>114</v>
      </c>
      <c r="W1806" s="187">
        <v>263</v>
      </c>
      <c r="X1806" s="187">
        <v>2510</v>
      </c>
      <c r="Y1806" s="187">
        <v>659122</v>
      </c>
      <c r="Z1806" s="187">
        <v>8</v>
      </c>
      <c r="AA1806" s="185">
        <v>283</v>
      </c>
      <c r="AB1806" s="185">
        <v>2467</v>
      </c>
      <c r="AC1806" s="187">
        <v>703425</v>
      </c>
      <c r="AD1806" s="187">
        <v>24</v>
      </c>
      <c r="AE1806" s="187">
        <v>324</v>
      </c>
      <c r="AF1806" s="187">
        <v>2433</v>
      </c>
      <c r="AG1806" s="187">
        <v>799850</v>
      </c>
      <c r="AH1806" s="2"/>
      <c r="AI1806" s="2"/>
      <c r="AJ1806" s="2"/>
      <c r="AK1806" s="2"/>
      <c r="AL1806" s="49">
        <v>2</v>
      </c>
      <c r="AM1806" s="49">
        <v>408</v>
      </c>
      <c r="AN1806" s="49">
        <v>2940</v>
      </c>
      <c r="AO1806" s="49">
        <v>1201680</v>
      </c>
      <c r="AP1806" s="6">
        <v>151</v>
      </c>
      <c r="AQ1806" s="6">
        <v>398</v>
      </c>
      <c r="AR1806" s="6">
        <v>2388</v>
      </c>
      <c r="AS1806" s="6">
        <v>947231</v>
      </c>
      <c r="AT1806" s="49">
        <v>32</v>
      </c>
      <c r="AU1806" s="49">
        <v>520</v>
      </c>
      <c r="AV1806" s="49">
        <v>2383</v>
      </c>
      <c r="AW1806" s="49">
        <v>1241153</v>
      </c>
    </row>
    <row r="1807" spans="1:49" ht="15.75" x14ac:dyDescent="0.25">
      <c r="A1807" s="53">
        <v>39352</v>
      </c>
      <c r="B1807" s="2">
        <v>26</v>
      </c>
      <c r="C1807" s="185">
        <v>121</v>
      </c>
      <c r="D1807" s="187">
        <v>2667</v>
      </c>
      <c r="E1807" s="191">
        <v>324462</v>
      </c>
      <c r="F1807" s="187">
        <v>56</v>
      </c>
      <c r="G1807" s="187">
        <v>167</v>
      </c>
      <c r="H1807" s="187">
        <v>2900</v>
      </c>
      <c r="I1807" s="187">
        <v>459750</v>
      </c>
      <c r="J1807" s="187">
        <v>121</v>
      </c>
      <c r="K1807" s="187">
        <v>169</v>
      </c>
      <c r="L1807" s="187">
        <v>2605</v>
      </c>
      <c r="M1807" s="187">
        <v>451471</v>
      </c>
      <c r="N1807" s="187">
        <v>83</v>
      </c>
      <c r="O1807" s="185">
        <v>196</v>
      </c>
      <c r="P1807" s="185">
        <v>2607</v>
      </c>
      <c r="Q1807" s="185">
        <v>513780</v>
      </c>
      <c r="R1807" s="187">
        <v>53</v>
      </c>
      <c r="S1807" s="187">
        <v>240</v>
      </c>
      <c r="T1807" s="187">
        <v>2522</v>
      </c>
      <c r="U1807" s="187">
        <v>602196</v>
      </c>
      <c r="V1807" s="187">
        <v>11</v>
      </c>
      <c r="W1807" s="187">
        <v>277</v>
      </c>
      <c r="X1807" s="187">
        <v>2460</v>
      </c>
      <c r="Y1807" s="187">
        <v>680302</v>
      </c>
      <c r="Z1807" s="187">
        <v>25</v>
      </c>
      <c r="AA1807" s="185">
        <v>293</v>
      </c>
      <c r="AB1807" s="185">
        <v>2441</v>
      </c>
      <c r="AC1807" s="187">
        <v>717129</v>
      </c>
      <c r="AD1807" s="187">
        <v>40</v>
      </c>
      <c r="AE1807" s="187">
        <v>332</v>
      </c>
      <c r="AF1807" s="187">
        <v>2500</v>
      </c>
      <c r="AG1807" s="187">
        <v>827588</v>
      </c>
      <c r="AH1807" s="187">
        <v>36</v>
      </c>
      <c r="AI1807" s="187">
        <v>386</v>
      </c>
      <c r="AJ1807" s="187">
        <v>2464</v>
      </c>
      <c r="AK1807" s="187">
        <v>910783</v>
      </c>
      <c r="AP1807" s="6">
        <v>135</v>
      </c>
      <c r="AQ1807" s="6">
        <v>408</v>
      </c>
      <c r="AR1807" s="6">
        <v>2368</v>
      </c>
      <c r="AS1807" s="6">
        <v>961995</v>
      </c>
      <c r="AT1807" s="6">
        <v>100</v>
      </c>
      <c r="AU1807" s="6">
        <v>519</v>
      </c>
      <c r="AV1807" s="6">
        <v>2374</v>
      </c>
      <c r="AW1807" s="6">
        <v>1238200</v>
      </c>
    </row>
    <row r="1808" spans="1:49" ht="15.75" x14ac:dyDescent="0.25">
      <c r="A1808" s="53">
        <v>39353</v>
      </c>
      <c r="B1808" s="2">
        <v>14</v>
      </c>
      <c r="C1808" s="185">
        <v>114</v>
      </c>
      <c r="D1808" s="187">
        <v>2812</v>
      </c>
      <c r="E1808" s="187">
        <v>317871</v>
      </c>
      <c r="F1808" s="2">
        <v>62</v>
      </c>
      <c r="G1808" s="2">
        <v>140</v>
      </c>
      <c r="H1808" s="2">
        <v>2570</v>
      </c>
      <c r="I1808" s="2">
        <v>365642</v>
      </c>
      <c r="J1808" s="187">
        <v>121</v>
      </c>
      <c r="K1808" s="187">
        <v>163</v>
      </c>
      <c r="L1808" s="187">
        <v>2578</v>
      </c>
      <c r="M1808" s="187">
        <v>426564</v>
      </c>
      <c r="N1808" s="187">
        <v>46</v>
      </c>
      <c r="O1808" s="185">
        <v>191</v>
      </c>
      <c r="P1808" s="185">
        <v>2458</v>
      </c>
      <c r="Q1808" s="185">
        <v>486878</v>
      </c>
      <c r="R1808" s="187">
        <v>33</v>
      </c>
      <c r="S1808" s="187">
        <v>238</v>
      </c>
      <c r="T1808" s="187">
        <v>2535</v>
      </c>
      <c r="U1808" s="187">
        <v>600782</v>
      </c>
      <c r="V1808" s="187">
        <v>47</v>
      </c>
      <c r="W1808" s="187">
        <v>262</v>
      </c>
      <c r="X1808" s="187">
        <v>2520</v>
      </c>
      <c r="Y1808" s="187">
        <v>668130</v>
      </c>
      <c r="Z1808" s="187">
        <v>43</v>
      </c>
      <c r="AA1808" s="185">
        <v>290</v>
      </c>
      <c r="AB1808" s="185">
        <v>2493</v>
      </c>
      <c r="AC1808" s="187">
        <v>752540</v>
      </c>
      <c r="AD1808" s="187">
        <v>8</v>
      </c>
      <c r="AE1808" s="187">
        <v>349</v>
      </c>
      <c r="AF1808" s="187">
        <v>2483</v>
      </c>
      <c r="AG1808" s="187">
        <v>877738</v>
      </c>
      <c r="AH1808" s="187">
        <v>3</v>
      </c>
      <c r="AI1808" s="187">
        <v>363</v>
      </c>
      <c r="AJ1808" s="187">
        <v>2540</v>
      </c>
      <c r="AK1808" s="187">
        <v>921173</v>
      </c>
      <c r="AP1808" s="6">
        <v>60</v>
      </c>
      <c r="AQ1808" s="6">
        <v>416</v>
      </c>
      <c r="AR1808" s="6">
        <v>2377</v>
      </c>
      <c r="AS1808" s="6">
        <v>986089</v>
      </c>
      <c r="AT1808" s="6">
        <v>73</v>
      </c>
      <c r="AU1808" s="6">
        <v>506</v>
      </c>
      <c r="AV1808" s="6">
        <v>2320</v>
      </c>
      <c r="AW1808" s="6">
        <v>1181199</v>
      </c>
    </row>
    <row r="1809" spans="1:49" ht="15.75" x14ac:dyDescent="0.25">
      <c r="A1809" s="53"/>
      <c r="B1809" s="2"/>
      <c r="C1809" s="185"/>
      <c r="D1809" s="187"/>
      <c r="E1809" s="187"/>
      <c r="F1809" s="2"/>
      <c r="G1809" s="2"/>
      <c r="H1809" s="2"/>
      <c r="I1809" s="2"/>
      <c r="J1809" s="187"/>
      <c r="K1809" s="187"/>
      <c r="L1809" s="187"/>
      <c r="M1809" s="187"/>
      <c r="N1809" s="187"/>
      <c r="O1809" s="185"/>
      <c r="P1809" s="185"/>
      <c r="Q1809" s="185"/>
      <c r="R1809" s="187"/>
      <c r="S1809" s="187"/>
      <c r="T1809" s="187"/>
      <c r="U1809" s="187"/>
      <c r="V1809" s="187"/>
      <c r="W1809" s="187"/>
      <c r="X1809" s="187"/>
      <c r="Y1809" s="187"/>
      <c r="Z1809" s="187"/>
      <c r="AA1809" s="185"/>
      <c r="AB1809" s="185"/>
      <c r="AC1809" s="187"/>
      <c r="AD1809" s="187"/>
      <c r="AE1809" s="187"/>
      <c r="AF1809" s="187"/>
      <c r="AG1809" s="187"/>
      <c r="AH1809" s="187"/>
      <c r="AI1809" s="187"/>
      <c r="AJ1809" s="187"/>
      <c r="AK1809" s="187"/>
      <c r="AL1809" s="187"/>
      <c r="AM1809" s="187"/>
      <c r="AN1809" s="187"/>
      <c r="AO1809" s="187"/>
    </row>
    <row r="1810" spans="1:49" ht="15.75" x14ac:dyDescent="0.25">
      <c r="A1810" s="53">
        <v>39356</v>
      </c>
      <c r="B1810" s="2"/>
      <c r="C1810" s="185"/>
      <c r="D1810" s="187"/>
      <c r="E1810" s="187"/>
      <c r="F1810" s="187"/>
      <c r="G1810" s="187"/>
      <c r="H1810" s="187"/>
      <c r="I1810" s="187"/>
      <c r="J1810" s="187"/>
      <c r="K1810" s="187"/>
      <c r="L1810" s="187"/>
      <c r="M1810" s="187"/>
      <c r="N1810" s="187"/>
      <c r="O1810" s="185"/>
      <c r="P1810" s="185"/>
      <c r="Q1810" s="185"/>
      <c r="R1810" s="187"/>
      <c r="S1810" s="187"/>
      <c r="T1810" s="187"/>
      <c r="U1810" s="187"/>
      <c r="V1810" s="2"/>
      <c r="W1810" s="2"/>
      <c r="X1810" s="2"/>
      <c r="Y1810" s="2"/>
      <c r="Z1810" s="2"/>
      <c r="AA1810" s="185"/>
      <c r="AB1810" s="185"/>
      <c r="AC1810" s="187"/>
      <c r="AD1810" s="187"/>
      <c r="AE1810" s="2"/>
      <c r="AF1810" s="2"/>
      <c r="AG1810" s="2"/>
      <c r="AH1810" s="2"/>
      <c r="AI1810" s="2"/>
      <c r="AJ1810" s="2"/>
      <c r="AK1810" s="187"/>
      <c r="AQ1810" s="6"/>
      <c r="AR1810" s="6"/>
      <c r="AS1810" s="6"/>
    </row>
    <row r="1811" spans="1:49" ht="15.75" x14ac:dyDescent="0.25">
      <c r="A1811" s="53">
        <v>39357</v>
      </c>
      <c r="B1811" s="2">
        <v>13</v>
      </c>
      <c r="C1811" s="185">
        <v>115</v>
      </c>
      <c r="D1811" s="185">
        <v>2550</v>
      </c>
      <c r="E1811" s="187">
        <v>294662</v>
      </c>
      <c r="F1811" s="2">
        <v>9</v>
      </c>
      <c r="G1811" s="2">
        <v>140</v>
      </c>
      <c r="H1811" s="2">
        <v>2525</v>
      </c>
      <c r="I1811" s="2">
        <v>357822</v>
      </c>
      <c r="J1811" s="187">
        <v>9</v>
      </c>
      <c r="K1811" s="187">
        <v>151</v>
      </c>
      <c r="L1811" s="187">
        <v>2500</v>
      </c>
      <c r="M1811" s="187">
        <v>378333</v>
      </c>
      <c r="N1811" s="187">
        <v>3</v>
      </c>
      <c r="O1811" s="185">
        <v>215</v>
      </c>
      <c r="P1811" s="185">
        <v>2400</v>
      </c>
      <c r="Q1811" s="185">
        <v>515200</v>
      </c>
      <c r="R1811" s="187">
        <v>35</v>
      </c>
      <c r="S1811" s="187">
        <v>224</v>
      </c>
      <c r="T1811" s="187">
        <v>2417</v>
      </c>
      <c r="U1811" s="187">
        <v>554529</v>
      </c>
      <c r="V1811" s="187">
        <v>93</v>
      </c>
      <c r="W1811" s="187">
        <v>263</v>
      </c>
      <c r="X1811" s="187">
        <v>2464</v>
      </c>
      <c r="Y1811" s="187">
        <v>655459</v>
      </c>
      <c r="Z1811" s="187">
        <v>116</v>
      </c>
      <c r="AA1811" s="185">
        <v>300</v>
      </c>
      <c r="AB1811" s="185">
        <v>2500</v>
      </c>
      <c r="AC1811" s="187">
        <v>752056</v>
      </c>
      <c r="AD1811" s="185">
        <v>67</v>
      </c>
      <c r="AE1811" s="187">
        <v>346</v>
      </c>
      <c r="AF1811" s="187">
        <v>2550</v>
      </c>
      <c r="AG1811" s="187">
        <v>883889</v>
      </c>
      <c r="AH1811" s="2"/>
      <c r="AI1811" s="2"/>
      <c r="AJ1811" s="2"/>
      <c r="AK1811" s="2"/>
      <c r="AL1811" s="6">
        <v>3</v>
      </c>
      <c r="AM1811" s="6">
        <v>407</v>
      </c>
      <c r="AN1811" s="6">
        <v>2560</v>
      </c>
      <c r="AO1811" s="6">
        <v>1042773</v>
      </c>
      <c r="AP1811" s="6">
        <v>88</v>
      </c>
      <c r="AQ1811" s="6">
        <v>404</v>
      </c>
      <c r="AR1811" s="6">
        <v>2394</v>
      </c>
      <c r="AS1811" s="6">
        <v>962585</v>
      </c>
      <c r="AT1811" s="6">
        <v>10</v>
      </c>
      <c r="AU1811" s="6">
        <v>468</v>
      </c>
      <c r="AV1811" s="6">
        <v>2375</v>
      </c>
      <c r="AW1811" s="6">
        <v>1112920</v>
      </c>
    </row>
    <row r="1812" spans="1:49" ht="15.75" x14ac:dyDescent="0.25">
      <c r="A1812" s="53">
        <v>39359</v>
      </c>
      <c r="B1812" s="2"/>
      <c r="C1812" s="185"/>
      <c r="D1812" s="185"/>
      <c r="E1812" s="187"/>
      <c r="F1812" s="187"/>
      <c r="G1812" s="187"/>
      <c r="H1812" s="187"/>
      <c r="I1812" s="187"/>
      <c r="J1812" s="187"/>
      <c r="K1812" s="187"/>
      <c r="L1812" s="187"/>
      <c r="M1812" s="187"/>
      <c r="N1812" s="187"/>
      <c r="O1812" s="185"/>
      <c r="P1812" s="185"/>
      <c r="Q1812" s="185"/>
      <c r="R1812" s="187"/>
      <c r="S1812" s="187"/>
      <c r="T1812" s="187"/>
      <c r="U1812" s="187"/>
      <c r="V1812" s="2"/>
      <c r="W1812" s="2"/>
      <c r="X1812" s="2"/>
      <c r="Y1812" s="2"/>
      <c r="Z1812" s="2"/>
      <c r="AA1812" s="185"/>
      <c r="AB1812" s="185"/>
      <c r="AC1812" s="187"/>
      <c r="AD1812" s="185"/>
      <c r="AE1812" s="2"/>
      <c r="AF1812" s="2"/>
      <c r="AG1812" s="2"/>
      <c r="AH1812" s="2"/>
      <c r="AI1812" s="2"/>
      <c r="AJ1812" s="2"/>
      <c r="AK1812" s="187"/>
      <c r="AQ1812" s="6"/>
      <c r="AR1812" s="6"/>
      <c r="AS1812" s="6"/>
      <c r="AU1812" s="6"/>
    </row>
    <row r="1813" spans="1:49" ht="15.75" x14ac:dyDescent="0.25">
      <c r="A1813" s="53">
        <v>39360</v>
      </c>
      <c r="B1813" s="2">
        <v>17</v>
      </c>
      <c r="C1813" s="185">
        <v>109</v>
      </c>
      <c r="D1813" s="185">
        <v>2750</v>
      </c>
      <c r="E1813" s="187">
        <v>299265</v>
      </c>
      <c r="F1813" s="2">
        <v>10</v>
      </c>
      <c r="G1813" s="2">
        <v>136</v>
      </c>
      <c r="H1813" s="2">
        <v>2500</v>
      </c>
      <c r="I1813" s="2">
        <v>339000</v>
      </c>
      <c r="J1813" s="187">
        <v>31</v>
      </c>
      <c r="K1813" s="187">
        <v>154</v>
      </c>
      <c r="L1813" s="187">
        <v>2600</v>
      </c>
      <c r="M1813" s="187">
        <v>406361</v>
      </c>
      <c r="N1813" s="187">
        <v>46</v>
      </c>
      <c r="O1813" s="185">
        <v>212</v>
      </c>
      <c r="P1813" s="185">
        <v>2640</v>
      </c>
      <c r="Q1813" s="185">
        <v>538472</v>
      </c>
      <c r="R1813" s="187">
        <v>40</v>
      </c>
      <c r="S1813" s="187">
        <v>231</v>
      </c>
      <c r="T1813" s="187">
        <v>2517</v>
      </c>
      <c r="U1813" s="187">
        <v>585568</v>
      </c>
      <c r="V1813" s="187">
        <v>19</v>
      </c>
      <c r="W1813" s="187">
        <v>269</v>
      </c>
      <c r="X1813" s="187">
        <v>2550</v>
      </c>
      <c r="Y1813" s="187">
        <v>686889</v>
      </c>
      <c r="Z1813" s="187">
        <v>64</v>
      </c>
      <c r="AA1813" s="185">
        <v>297</v>
      </c>
      <c r="AB1813" s="185">
        <v>2529</v>
      </c>
      <c r="AC1813" s="187">
        <v>739844</v>
      </c>
      <c r="AD1813" s="185">
        <v>4</v>
      </c>
      <c r="AE1813" s="187">
        <v>352</v>
      </c>
      <c r="AF1813" s="187">
        <v>2560</v>
      </c>
      <c r="AG1813" s="187">
        <v>901120</v>
      </c>
      <c r="AH1813" s="2"/>
      <c r="AI1813" s="2"/>
      <c r="AJ1813" s="2"/>
      <c r="AK1813" s="2"/>
      <c r="AL1813" s="6">
        <v>3</v>
      </c>
      <c r="AM1813" s="6">
        <v>423</v>
      </c>
      <c r="AN1813" s="6">
        <v>2567</v>
      </c>
      <c r="AO1813" s="6">
        <v>1085520</v>
      </c>
      <c r="AP1813" s="6">
        <v>54</v>
      </c>
      <c r="AQ1813" s="6">
        <v>410</v>
      </c>
      <c r="AR1813" s="6">
        <v>2472</v>
      </c>
      <c r="AS1813" s="6">
        <v>1001860</v>
      </c>
      <c r="AT1813" s="6">
        <v>33</v>
      </c>
      <c r="AU1813" s="6">
        <v>443</v>
      </c>
      <c r="AV1813" s="6">
        <v>2464</v>
      </c>
      <c r="AW1813" s="6">
        <v>1077100</v>
      </c>
    </row>
    <row r="1814" spans="1:49" ht="15.75" x14ac:dyDescent="0.25">
      <c r="A1814" s="53">
        <v>39363</v>
      </c>
      <c r="B1814" s="2"/>
      <c r="C1814" s="185"/>
      <c r="D1814" s="185"/>
      <c r="E1814" s="187"/>
      <c r="F1814" s="187"/>
      <c r="G1814" s="187"/>
      <c r="H1814" s="187"/>
      <c r="I1814" s="187"/>
      <c r="J1814" s="187">
        <v>1</v>
      </c>
      <c r="K1814" s="187">
        <v>156</v>
      </c>
      <c r="L1814" s="187">
        <v>2500</v>
      </c>
      <c r="M1814" s="187">
        <v>390000</v>
      </c>
      <c r="N1814" s="187"/>
      <c r="O1814" s="185"/>
      <c r="P1814" s="185"/>
      <c r="Q1814" s="185"/>
      <c r="R1814" s="187"/>
      <c r="S1814" s="187"/>
      <c r="T1814" s="187"/>
      <c r="U1814" s="187"/>
      <c r="V1814" s="2">
        <v>1</v>
      </c>
      <c r="W1814" s="2">
        <v>266</v>
      </c>
      <c r="X1814" s="2">
        <v>2500</v>
      </c>
      <c r="Y1814" s="2">
        <v>665000</v>
      </c>
      <c r="Z1814" s="2"/>
      <c r="AA1814" s="185"/>
      <c r="AB1814" s="185"/>
      <c r="AC1814" s="185"/>
      <c r="AD1814" s="185"/>
      <c r="AE1814" s="2"/>
      <c r="AF1814" s="2"/>
      <c r="AG1814" s="2"/>
      <c r="AH1814" s="2"/>
      <c r="AI1814" s="2"/>
      <c r="AJ1814" s="2"/>
      <c r="AK1814" s="187"/>
      <c r="AP1814">
        <v>85</v>
      </c>
      <c r="AQ1814" s="6">
        <v>425</v>
      </c>
      <c r="AR1814" s="6">
        <v>2433</v>
      </c>
      <c r="AS1814" s="6">
        <v>1036660</v>
      </c>
      <c r="AT1814" s="6">
        <v>8</v>
      </c>
      <c r="AU1814" s="6">
        <v>451</v>
      </c>
      <c r="AV1814">
        <v>2550</v>
      </c>
      <c r="AW1814" s="6">
        <v>1149412</v>
      </c>
    </row>
    <row r="1815" spans="1:49" ht="15.75" x14ac:dyDescent="0.25">
      <c r="A1815" s="53">
        <v>39364</v>
      </c>
      <c r="B1815" s="2">
        <v>20</v>
      </c>
      <c r="C1815" s="185">
        <v>111</v>
      </c>
      <c r="D1815" s="185">
        <v>2650</v>
      </c>
      <c r="E1815" s="2">
        <v>301500</v>
      </c>
      <c r="F1815" s="2">
        <v>14</v>
      </c>
      <c r="G1815" s="2">
        <v>134</v>
      </c>
      <c r="H1815" s="2">
        <v>2583</v>
      </c>
      <c r="I1815" s="2">
        <v>343457</v>
      </c>
      <c r="J1815" s="2">
        <v>59</v>
      </c>
      <c r="K1815" s="2">
        <v>175</v>
      </c>
      <c r="L1815" s="2">
        <v>2570</v>
      </c>
      <c r="M1815" s="2">
        <v>458215</v>
      </c>
      <c r="N1815" s="187">
        <v>72</v>
      </c>
      <c r="O1815" s="185">
        <v>198</v>
      </c>
      <c r="P1815" s="185">
        <v>2550</v>
      </c>
      <c r="Q1815" s="185">
        <v>513182</v>
      </c>
      <c r="R1815" s="185">
        <v>58</v>
      </c>
      <c r="S1815" s="185">
        <v>240</v>
      </c>
      <c r="T1815" s="185">
        <v>2456</v>
      </c>
      <c r="U1815" s="185">
        <v>598514</v>
      </c>
      <c r="V1815" s="185">
        <v>72</v>
      </c>
      <c r="W1815" s="185">
        <v>264</v>
      </c>
      <c r="X1815" s="185">
        <v>2415</v>
      </c>
      <c r="Y1815" s="185">
        <v>648403</v>
      </c>
      <c r="Z1815" s="185">
        <v>75</v>
      </c>
      <c r="AA1815" s="185">
        <v>302</v>
      </c>
      <c r="AB1815" s="185">
        <v>2393</v>
      </c>
      <c r="AC1815" s="185">
        <v>729963</v>
      </c>
      <c r="AD1815" s="185">
        <v>11</v>
      </c>
      <c r="AE1815" s="185">
        <v>348</v>
      </c>
      <c r="AF1815" s="185">
        <v>2500</v>
      </c>
      <c r="AG1815" s="185">
        <v>856245</v>
      </c>
      <c r="AH1815" s="185">
        <v>3</v>
      </c>
      <c r="AI1815" s="185">
        <v>453</v>
      </c>
      <c r="AJ1815" s="185">
        <v>2600</v>
      </c>
      <c r="AK1815" s="185">
        <v>1178667</v>
      </c>
      <c r="AL1815" s="6">
        <v>3</v>
      </c>
      <c r="AM1815" s="6">
        <v>453</v>
      </c>
      <c r="AN1815" s="6">
        <v>2600</v>
      </c>
      <c r="AO1815" s="6">
        <v>1178667</v>
      </c>
      <c r="AP1815" s="6">
        <v>135</v>
      </c>
      <c r="AQ1815" s="6">
        <v>399</v>
      </c>
      <c r="AR1815" s="6">
        <v>2382</v>
      </c>
      <c r="AS1815" s="6">
        <v>961576</v>
      </c>
      <c r="AT1815" s="6">
        <v>31</v>
      </c>
      <c r="AU1815" s="6">
        <v>471</v>
      </c>
      <c r="AV1815" s="6">
        <v>2338</v>
      </c>
      <c r="AW1815" s="6">
        <v>1111810</v>
      </c>
    </row>
    <row r="1816" spans="1:49" ht="15.75" x14ac:dyDescent="0.25">
      <c r="A1816" s="53">
        <v>39366</v>
      </c>
      <c r="B1816" s="2">
        <v>6</v>
      </c>
      <c r="C1816" s="185">
        <v>125</v>
      </c>
      <c r="D1816" s="185">
        <v>2533</v>
      </c>
      <c r="E1816" s="187">
        <v>314467</v>
      </c>
      <c r="F1816" s="187">
        <v>26</v>
      </c>
      <c r="G1816" s="187">
        <v>132</v>
      </c>
      <c r="H1816" s="187">
        <v>2525</v>
      </c>
      <c r="I1816" s="187">
        <v>336154</v>
      </c>
      <c r="J1816" s="187">
        <v>51</v>
      </c>
      <c r="K1816" s="187">
        <v>170</v>
      </c>
      <c r="L1816" s="187">
        <v>2500</v>
      </c>
      <c r="M1816" s="187">
        <v>426943</v>
      </c>
      <c r="N1816" s="187">
        <v>57</v>
      </c>
      <c r="O1816" s="185">
        <v>212</v>
      </c>
      <c r="P1816" s="185">
        <v>2476</v>
      </c>
      <c r="Q1816" s="185">
        <v>568825</v>
      </c>
      <c r="R1816" s="187">
        <v>68</v>
      </c>
      <c r="S1816" s="187">
        <v>232</v>
      </c>
      <c r="T1816" s="187">
        <v>2515</v>
      </c>
      <c r="U1816" s="187">
        <v>585458</v>
      </c>
      <c r="V1816" s="187">
        <v>92</v>
      </c>
      <c r="W1816" s="187">
        <v>265</v>
      </c>
      <c r="X1816" s="187">
        <v>2458</v>
      </c>
      <c r="Y1816" s="187">
        <v>652098</v>
      </c>
      <c r="Z1816" s="187">
        <v>31</v>
      </c>
      <c r="AA1816" s="185">
        <v>284</v>
      </c>
      <c r="AB1816" s="185">
        <v>2460</v>
      </c>
      <c r="AC1816" s="185">
        <v>712715</v>
      </c>
      <c r="AD1816" s="185">
        <v>14</v>
      </c>
      <c r="AE1816" s="185">
        <v>345</v>
      </c>
      <c r="AF1816" s="185">
        <v>2492</v>
      </c>
      <c r="AG1816" s="185">
        <v>807881</v>
      </c>
      <c r="AH1816" s="185">
        <v>4</v>
      </c>
      <c r="AI1816" s="185">
        <v>388</v>
      </c>
      <c r="AJ1816" s="185">
        <v>2640</v>
      </c>
      <c r="AK1816" s="187">
        <v>1025640</v>
      </c>
      <c r="AP1816" s="6">
        <v>141</v>
      </c>
      <c r="AQ1816" s="6">
        <v>393</v>
      </c>
      <c r="AR1816" s="6">
        <v>2379</v>
      </c>
      <c r="AS1816" s="6">
        <v>937672</v>
      </c>
      <c r="AT1816" s="6">
        <v>38</v>
      </c>
      <c r="AU1816" s="6">
        <v>440</v>
      </c>
      <c r="AV1816" s="6">
        <v>2317</v>
      </c>
      <c r="AW1816" s="6">
        <v>1048087</v>
      </c>
    </row>
    <row r="1817" spans="1:49" ht="15.75" x14ac:dyDescent="0.25">
      <c r="A1817" s="53">
        <v>39367</v>
      </c>
      <c r="B1817" s="2">
        <v>25</v>
      </c>
      <c r="C1817" s="185">
        <v>123</v>
      </c>
      <c r="D1817" s="185">
        <v>2700</v>
      </c>
      <c r="E1817" s="187">
        <v>331992</v>
      </c>
      <c r="F1817" s="2">
        <v>11</v>
      </c>
      <c r="G1817" s="2">
        <v>138</v>
      </c>
      <c r="H1817" s="2">
        <v>2700</v>
      </c>
      <c r="I1817" s="2">
        <v>372600</v>
      </c>
      <c r="J1817" s="187">
        <v>92</v>
      </c>
      <c r="K1817" s="187">
        <v>164</v>
      </c>
      <c r="L1817" s="187">
        <v>2429</v>
      </c>
      <c r="M1817" s="187">
        <v>420742</v>
      </c>
      <c r="N1817" s="187">
        <v>97</v>
      </c>
      <c r="O1817" s="185">
        <v>208</v>
      </c>
      <c r="P1817" s="185">
        <v>2700</v>
      </c>
      <c r="Q1817" s="185">
        <v>548219</v>
      </c>
      <c r="R1817" s="187">
        <v>145</v>
      </c>
      <c r="S1817" s="187">
        <v>233</v>
      </c>
      <c r="T1817" s="187">
        <v>2854</v>
      </c>
      <c r="U1817" s="187">
        <v>685344</v>
      </c>
      <c r="V1817" s="187">
        <v>60</v>
      </c>
      <c r="W1817" s="187">
        <v>262</v>
      </c>
      <c r="X1817" s="187">
        <v>2788</v>
      </c>
      <c r="Y1817" s="187">
        <v>700498</v>
      </c>
      <c r="Z1817" s="187">
        <v>109</v>
      </c>
      <c r="AA1817" s="185">
        <v>304</v>
      </c>
      <c r="AB1817" s="185">
        <v>2918</v>
      </c>
      <c r="AC1817" s="185">
        <v>882955</v>
      </c>
      <c r="AD1817" s="185">
        <v>49</v>
      </c>
      <c r="AE1817" s="185">
        <v>337</v>
      </c>
      <c r="AF1817" s="185">
        <v>2824</v>
      </c>
      <c r="AG1817" s="185">
        <v>980976</v>
      </c>
      <c r="AH1817" s="185">
        <v>15</v>
      </c>
      <c r="AI1817" s="185">
        <v>372</v>
      </c>
      <c r="AJ1817" s="185">
        <v>3383</v>
      </c>
      <c r="AK1817" s="185">
        <v>1129787</v>
      </c>
      <c r="AL1817" s="6">
        <v>2</v>
      </c>
      <c r="AM1817" s="6">
        <v>402</v>
      </c>
      <c r="AN1817" s="6">
        <v>3400</v>
      </c>
      <c r="AO1817" s="6">
        <v>1366800</v>
      </c>
      <c r="AP1817" s="6">
        <v>52</v>
      </c>
      <c r="AQ1817" s="6">
        <v>428</v>
      </c>
      <c r="AR1817" s="6">
        <v>2588</v>
      </c>
      <c r="AS1817" s="6">
        <v>1091765</v>
      </c>
      <c r="AT1817" s="6">
        <v>18</v>
      </c>
      <c r="AU1817" s="6">
        <v>418</v>
      </c>
      <c r="AV1817" s="6">
        <v>2570</v>
      </c>
      <c r="AW1817" s="6">
        <v>1131511</v>
      </c>
    </row>
    <row r="1818" spans="1:49" ht="15.75" x14ac:dyDescent="0.25">
      <c r="A1818" s="53">
        <v>39370</v>
      </c>
      <c r="B1818" s="2"/>
      <c r="C1818" s="185"/>
      <c r="D1818" s="185"/>
      <c r="E1818" s="187"/>
      <c r="F1818" s="2"/>
      <c r="G1818" s="187"/>
      <c r="H1818" s="2"/>
      <c r="I1818" s="2"/>
      <c r="J1818" s="2"/>
      <c r="K1818" s="2"/>
      <c r="L1818" s="187"/>
      <c r="M1818" s="187"/>
      <c r="N1818" s="2"/>
      <c r="O1818" s="185"/>
      <c r="P1818" s="185"/>
      <c r="Q1818" s="185"/>
      <c r="R1818" s="2"/>
      <c r="S1818" s="2"/>
      <c r="T1818" s="2"/>
      <c r="U1818" s="187"/>
      <c r="V1818" s="2"/>
      <c r="W1818" s="2"/>
      <c r="X1818" s="187"/>
      <c r="Y1818" s="2"/>
      <c r="Z1818" s="2"/>
      <c r="AA1818" s="185"/>
      <c r="AB1818" s="185"/>
      <c r="AC1818" s="185"/>
      <c r="AD1818" s="185"/>
      <c r="AE1818" s="2"/>
      <c r="AF1818" s="2"/>
      <c r="AG1818" s="2"/>
      <c r="AH1818" s="2"/>
      <c r="AI1818" s="2"/>
      <c r="AJ1818" s="2"/>
      <c r="AK1818" s="187"/>
      <c r="AQ1818" s="6"/>
      <c r="AR1818" s="6"/>
      <c r="AS1818" s="6"/>
      <c r="AT1818" s="6"/>
      <c r="AU1818" s="6"/>
    </row>
    <row r="1819" spans="1:49" ht="15.75" x14ac:dyDescent="0.25">
      <c r="A1819" s="53">
        <v>39371</v>
      </c>
      <c r="B1819" s="2">
        <v>24</v>
      </c>
      <c r="C1819" s="185">
        <v>127</v>
      </c>
      <c r="D1819" s="187">
        <v>3100</v>
      </c>
      <c r="E1819" s="187">
        <v>393700</v>
      </c>
      <c r="F1819" s="2">
        <v>27</v>
      </c>
      <c r="G1819" s="2">
        <v>136</v>
      </c>
      <c r="H1819" s="2">
        <v>2450</v>
      </c>
      <c r="I1819" s="2">
        <v>342126</v>
      </c>
      <c r="J1819" s="187">
        <v>57</v>
      </c>
      <c r="K1819" s="187">
        <v>161</v>
      </c>
      <c r="L1819" s="187">
        <v>2493</v>
      </c>
      <c r="M1819" s="187">
        <v>404684</v>
      </c>
      <c r="N1819" s="187">
        <v>52</v>
      </c>
      <c r="O1819" s="185">
        <v>188</v>
      </c>
      <c r="P1819" s="185">
        <v>2533</v>
      </c>
      <c r="Q1819" s="185">
        <v>462587</v>
      </c>
      <c r="R1819" s="187">
        <v>48</v>
      </c>
      <c r="S1819" s="187">
        <v>238</v>
      </c>
      <c r="T1819" s="187">
        <v>2492</v>
      </c>
      <c r="U1819" s="187">
        <v>591212</v>
      </c>
      <c r="V1819" s="187">
        <v>33</v>
      </c>
      <c r="W1819" s="187">
        <v>267</v>
      </c>
      <c r="X1819" s="187">
        <v>2433</v>
      </c>
      <c r="Y1819" s="185">
        <v>650152</v>
      </c>
      <c r="Z1819" s="187">
        <v>50</v>
      </c>
      <c r="AA1819" s="185">
        <v>290</v>
      </c>
      <c r="AB1819" s="185">
        <v>2421</v>
      </c>
      <c r="AC1819" s="185">
        <v>716364</v>
      </c>
      <c r="AD1819" s="185"/>
      <c r="AE1819" s="2"/>
      <c r="AF1819" s="2"/>
      <c r="AG1819" s="187"/>
      <c r="AH1819" s="185">
        <v>7</v>
      </c>
      <c r="AI1819" s="185">
        <v>362</v>
      </c>
      <c r="AJ1819" s="185">
        <v>2660</v>
      </c>
      <c r="AK1819" s="185">
        <v>963680</v>
      </c>
      <c r="AM1819" s="6"/>
      <c r="AP1819" s="6">
        <v>85</v>
      </c>
      <c r="AQ1819" s="6">
        <v>400</v>
      </c>
      <c r="AR1819" s="6">
        <v>2427</v>
      </c>
      <c r="AS1819" s="6">
        <v>974728</v>
      </c>
      <c r="AT1819" s="6">
        <v>51</v>
      </c>
      <c r="AU1819" s="6">
        <v>461</v>
      </c>
      <c r="AV1819" s="6">
        <v>2390</v>
      </c>
      <c r="AW1819" s="6">
        <v>1116607</v>
      </c>
    </row>
    <row r="1820" spans="1:49" ht="15.75" x14ac:dyDescent="0.25">
      <c r="A1820" s="53">
        <v>39373</v>
      </c>
      <c r="B1820" s="2">
        <v>5</v>
      </c>
      <c r="C1820" s="185">
        <v>122</v>
      </c>
      <c r="D1820" s="185">
        <v>2500</v>
      </c>
      <c r="E1820" s="187">
        <v>306000</v>
      </c>
      <c r="F1820" s="2">
        <v>14</v>
      </c>
      <c r="G1820" s="187">
        <v>141</v>
      </c>
      <c r="H1820" s="2">
        <v>2500</v>
      </c>
      <c r="I1820" s="2">
        <v>352500</v>
      </c>
      <c r="J1820" s="187">
        <v>15</v>
      </c>
      <c r="K1820" s="187">
        <v>155</v>
      </c>
      <c r="L1820" s="187">
        <v>2438</v>
      </c>
      <c r="M1820" s="187">
        <v>383579</v>
      </c>
      <c r="N1820" s="185">
        <v>148</v>
      </c>
      <c r="O1820" s="185">
        <v>205</v>
      </c>
      <c r="P1820" s="185">
        <v>2831</v>
      </c>
      <c r="Q1820" s="185">
        <v>554622</v>
      </c>
      <c r="R1820" s="187">
        <v>107</v>
      </c>
      <c r="S1820" s="187">
        <v>237</v>
      </c>
      <c r="T1820" s="187">
        <v>2500</v>
      </c>
      <c r="U1820" s="187">
        <v>602510</v>
      </c>
      <c r="V1820" s="187">
        <v>25</v>
      </c>
      <c r="W1820" s="187">
        <v>264</v>
      </c>
      <c r="X1820" s="187">
        <v>2410</v>
      </c>
      <c r="Y1820" s="185">
        <v>633488</v>
      </c>
      <c r="Z1820" s="185">
        <v>50</v>
      </c>
      <c r="AA1820" s="185">
        <v>298</v>
      </c>
      <c r="AB1820" s="185">
        <v>3434</v>
      </c>
      <c r="AC1820" s="185">
        <v>738296</v>
      </c>
      <c r="AD1820" s="185">
        <v>4</v>
      </c>
      <c r="AE1820" s="185">
        <v>346</v>
      </c>
      <c r="AF1820" s="185">
        <v>2520</v>
      </c>
      <c r="AG1820" s="185">
        <v>875460</v>
      </c>
      <c r="AH1820" s="185">
        <v>13</v>
      </c>
      <c r="AI1820" s="185">
        <v>383</v>
      </c>
      <c r="AJ1820" s="185">
        <v>2540</v>
      </c>
      <c r="AK1820" s="187">
        <v>968462</v>
      </c>
      <c r="AL1820" s="6">
        <v>14</v>
      </c>
      <c r="AM1820" s="6">
        <v>408</v>
      </c>
      <c r="AN1820" s="6">
        <v>2600</v>
      </c>
      <c r="AO1820" s="6">
        <v>1059686</v>
      </c>
      <c r="AP1820" s="6">
        <v>203</v>
      </c>
      <c r="AQ1820" s="6">
        <v>410</v>
      </c>
      <c r="AR1820" s="6">
        <v>2401</v>
      </c>
      <c r="AS1820" s="6">
        <v>948649</v>
      </c>
      <c r="AT1820" s="6">
        <v>99</v>
      </c>
      <c r="AU1820" s="6">
        <v>481</v>
      </c>
      <c r="AV1820" s="6">
        <v>2325</v>
      </c>
      <c r="AW1820" s="6">
        <v>1131346</v>
      </c>
    </row>
    <row r="1821" spans="1:49" ht="15.75" x14ac:dyDescent="0.25">
      <c r="A1821" s="53">
        <v>39374</v>
      </c>
      <c r="B1821" s="187">
        <v>4</v>
      </c>
      <c r="C1821" s="185">
        <v>108</v>
      </c>
      <c r="D1821" s="187">
        <v>2700</v>
      </c>
      <c r="E1821" s="187">
        <v>292950</v>
      </c>
      <c r="F1821" s="187">
        <v>73</v>
      </c>
      <c r="G1821" s="187">
        <v>137</v>
      </c>
      <c r="H1821" s="187">
        <v>2480</v>
      </c>
      <c r="I1821" s="185">
        <v>338760</v>
      </c>
      <c r="J1821" s="187">
        <v>39</v>
      </c>
      <c r="K1821" s="187">
        <v>166</v>
      </c>
      <c r="L1821" s="187">
        <v>2540</v>
      </c>
      <c r="M1821" s="187">
        <v>412121</v>
      </c>
      <c r="N1821" s="185">
        <v>151</v>
      </c>
      <c r="O1821" s="187">
        <v>204</v>
      </c>
      <c r="P1821" s="185">
        <v>2514</v>
      </c>
      <c r="Q1821" s="185">
        <v>521634</v>
      </c>
      <c r="R1821" s="187">
        <v>13</v>
      </c>
      <c r="S1821" s="185">
        <v>241</v>
      </c>
      <c r="T1821" s="185">
        <v>2475</v>
      </c>
      <c r="U1821" s="187">
        <v>602208</v>
      </c>
      <c r="V1821" s="185">
        <v>24</v>
      </c>
      <c r="W1821" s="185">
        <v>261</v>
      </c>
      <c r="X1821" s="187">
        <v>2483</v>
      </c>
      <c r="Y1821" s="185">
        <v>649471</v>
      </c>
      <c r="Z1821" s="187">
        <v>10</v>
      </c>
      <c r="AA1821" s="185">
        <v>306</v>
      </c>
      <c r="AB1821" s="185">
        <v>2533</v>
      </c>
      <c r="AC1821" s="185">
        <v>786380</v>
      </c>
      <c r="AD1821" s="185">
        <v>19</v>
      </c>
      <c r="AE1821" s="185">
        <v>323</v>
      </c>
      <c r="AF1821" s="185">
        <v>2500</v>
      </c>
      <c r="AG1821" s="187">
        <v>806579</v>
      </c>
      <c r="AH1821" s="185"/>
      <c r="AI1821" s="185"/>
      <c r="AJ1821" s="187"/>
      <c r="AK1821" s="187"/>
      <c r="AL1821" s="6"/>
      <c r="AM1821" s="6"/>
      <c r="AN1821" s="6"/>
      <c r="AO1821" s="6"/>
      <c r="AP1821" s="6">
        <v>69</v>
      </c>
      <c r="AQ1821" s="6">
        <v>404</v>
      </c>
      <c r="AR1821" s="6">
        <v>2447</v>
      </c>
      <c r="AS1821" s="6">
        <v>992229</v>
      </c>
      <c r="AT1821" s="6">
        <v>13</v>
      </c>
      <c r="AU1821" s="6">
        <v>448</v>
      </c>
      <c r="AV1821" s="6">
        <v>2450</v>
      </c>
      <c r="AW1821" s="6">
        <v>1108477</v>
      </c>
    </row>
    <row r="1822" spans="1:49" ht="15.75" x14ac:dyDescent="0.25">
      <c r="A1822" s="53">
        <v>39377</v>
      </c>
      <c r="B1822" s="187"/>
      <c r="C1822" s="185"/>
      <c r="D1822" s="2"/>
      <c r="E1822" s="187"/>
      <c r="F1822" s="2"/>
      <c r="G1822" s="2"/>
      <c r="H1822" s="2"/>
      <c r="I1822" s="2"/>
      <c r="J1822" s="2"/>
      <c r="K1822" s="2"/>
      <c r="L1822" s="187"/>
      <c r="M1822" s="2"/>
      <c r="N1822" s="185"/>
      <c r="O1822" s="2"/>
      <c r="P1822" s="185"/>
      <c r="Q1822" s="185"/>
      <c r="R1822" s="187"/>
      <c r="S1822" s="185"/>
      <c r="T1822" s="185"/>
      <c r="U1822" s="187"/>
      <c r="V1822" s="185"/>
      <c r="W1822" s="185"/>
      <c r="X1822" s="187"/>
      <c r="Y1822" s="185"/>
      <c r="Z1822" s="2"/>
      <c r="AA1822" s="185"/>
      <c r="AB1822" s="185"/>
      <c r="AC1822" s="185"/>
      <c r="AD1822" s="185"/>
      <c r="AE1822" s="185"/>
      <c r="AF1822" s="185"/>
      <c r="AG1822" s="2"/>
      <c r="AH1822" s="185">
        <v>3</v>
      </c>
      <c r="AI1822" s="185">
        <v>381</v>
      </c>
      <c r="AJ1822" s="185">
        <v>2380</v>
      </c>
      <c r="AK1822" s="187">
        <v>907573</v>
      </c>
      <c r="AM1822" s="49"/>
      <c r="AP1822" s="6">
        <v>34</v>
      </c>
      <c r="AQ1822" s="6">
        <v>403</v>
      </c>
      <c r="AR1822" s="49">
        <v>2435</v>
      </c>
      <c r="AS1822" s="49">
        <v>987611</v>
      </c>
      <c r="AT1822" s="6"/>
      <c r="AU1822" s="6"/>
      <c r="AV1822" s="49"/>
      <c r="AW1822" s="49"/>
    </row>
    <row r="1823" spans="1:49" ht="15.75" x14ac:dyDescent="0.25">
      <c r="A1823" s="53">
        <v>39378</v>
      </c>
      <c r="B1823" s="187">
        <v>8</v>
      </c>
      <c r="C1823" s="185">
        <v>127</v>
      </c>
      <c r="D1823" s="187">
        <v>2450</v>
      </c>
      <c r="E1823" s="187">
        <v>311150</v>
      </c>
      <c r="F1823" s="187">
        <v>31</v>
      </c>
      <c r="G1823" s="187">
        <v>138</v>
      </c>
      <c r="H1823" s="187">
        <v>2533</v>
      </c>
      <c r="I1823" s="187">
        <v>350890</v>
      </c>
      <c r="J1823" s="187">
        <v>56</v>
      </c>
      <c r="K1823" s="187">
        <v>167</v>
      </c>
      <c r="L1823" s="187">
        <v>2450</v>
      </c>
      <c r="M1823" s="187">
        <v>413488</v>
      </c>
      <c r="N1823" s="185">
        <v>192</v>
      </c>
      <c r="O1823" s="185">
        <v>205</v>
      </c>
      <c r="P1823" s="185">
        <v>2518</v>
      </c>
      <c r="Q1823" s="185">
        <v>520919</v>
      </c>
      <c r="R1823" s="187">
        <v>72</v>
      </c>
      <c r="S1823" s="185">
        <v>227</v>
      </c>
      <c r="T1823" s="185">
        <v>2510</v>
      </c>
      <c r="U1823" s="187">
        <v>578529</v>
      </c>
      <c r="V1823" s="185">
        <v>18</v>
      </c>
      <c r="W1823" s="185">
        <v>265</v>
      </c>
      <c r="X1823" s="187">
        <v>2433</v>
      </c>
      <c r="Y1823" s="185">
        <v>648878</v>
      </c>
      <c r="Z1823" s="185">
        <v>19</v>
      </c>
      <c r="AA1823" s="185">
        <v>295</v>
      </c>
      <c r="AB1823" s="185">
        <v>2425</v>
      </c>
      <c r="AC1823" s="185">
        <v>721274</v>
      </c>
      <c r="AD1823" s="185">
        <v>12</v>
      </c>
      <c r="AE1823" s="185">
        <v>346</v>
      </c>
      <c r="AF1823" s="185">
        <v>2580</v>
      </c>
      <c r="AG1823" s="187">
        <v>893540</v>
      </c>
      <c r="AH1823" s="185">
        <v>5</v>
      </c>
      <c r="AI1823" s="185">
        <v>371</v>
      </c>
      <c r="AJ1823" s="187">
        <v>2547</v>
      </c>
      <c r="AK1823" s="187">
        <v>944264</v>
      </c>
      <c r="AP1823" s="6">
        <v>73</v>
      </c>
      <c r="AQ1823" s="6">
        <v>388</v>
      </c>
      <c r="AR1823" s="6">
        <v>2521</v>
      </c>
      <c r="AS1823" s="49">
        <v>979387</v>
      </c>
      <c r="AT1823" s="6">
        <v>13</v>
      </c>
      <c r="AU1823" s="6">
        <v>438</v>
      </c>
      <c r="AV1823" s="6">
        <v>2180</v>
      </c>
      <c r="AW1823" s="6">
        <v>972962</v>
      </c>
    </row>
    <row r="1824" spans="1:49" ht="15.75" x14ac:dyDescent="0.25">
      <c r="A1824" s="53">
        <v>39380</v>
      </c>
      <c r="B1824" s="187">
        <v>14</v>
      </c>
      <c r="C1824" s="185">
        <v>119</v>
      </c>
      <c r="D1824" s="187">
        <v>2467</v>
      </c>
      <c r="E1824" s="187">
        <v>296600</v>
      </c>
      <c r="F1824" s="187">
        <v>3</v>
      </c>
      <c r="G1824" s="187">
        <v>144</v>
      </c>
      <c r="H1824" s="187">
        <v>2500</v>
      </c>
      <c r="I1824" s="187">
        <v>360000</v>
      </c>
      <c r="J1824" s="187">
        <v>87</v>
      </c>
      <c r="K1824" s="187">
        <v>167</v>
      </c>
      <c r="L1824" s="187">
        <v>2558</v>
      </c>
      <c r="M1824" s="187">
        <v>432295</v>
      </c>
      <c r="N1824" s="185">
        <v>96</v>
      </c>
      <c r="O1824" s="185">
        <v>201</v>
      </c>
      <c r="P1824" s="185">
        <v>2549</v>
      </c>
      <c r="Q1824" s="185">
        <v>523438</v>
      </c>
      <c r="R1824" s="187">
        <v>87</v>
      </c>
      <c r="S1824" s="185">
        <v>236</v>
      </c>
      <c r="T1824" s="185">
        <v>2456</v>
      </c>
      <c r="U1824" s="187">
        <v>580601</v>
      </c>
      <c r="V1824" s="185">
        <v>87</v>
      </c>
      <c r="W1824" s="185">
        <v>267</v>
      </c>
      <c r="X1824" s="187">
        <v>2463</v>
      </c>
      <c r="Y1824" s="185">
        <v>662034</v>
      </c>
      <c r="Z1824" s="185">
        <v>26</v>
      </c>
      <c r="AA1824" s="185">
        <v>304</v>
      </c>
      <c r="AB1824" s="185">
        <v>2453</v>
      </c>
      <c r="AC1824" s="185">
        <v>750920</v>
      </c>
      <c r="AD1824" s="187">
        <v>17</v>
      </c>
      <c r="AE1824" s="185">
        <v>330</v>
      </c>
      <c r="AF1824" s="185">
        <v>2487</v>
      </c>
      <c r="AG1824" s="187">
        <v>802153</v>
      </c>
      <c r="AH1824" s="185">
        <v>11</v>
      </c>
      <c r="AI1824" s="185">
        <v>362</v>
      </c>
      <c r="AJ1824" s="185">
        <v>2550</v>
      </c>
      <c r="AK1824" s="187">
        <v>902018</v>
      </c>
      <c r="AL1824" s="6">
        <v>1</v>
      </c>
      <c r="AM1824" s="49">
        <v>432</v>
      </c>
      <c r="AN1824" s="6">
        <v>2620</v>
      </c>
      <c r="AO1824" s="6">
        <v>1131840</v>
      </c>
      <c r="AP1824" s="6">
        <v>226</v>
      </c>
      <c r="AQ1824" s="6">
        <v>398</v>
      </c>
      <c r="AR1824" s="49">
        <v>2417</v>
      </c>
      <c r="AS1824" s="6">
        <v>971448</v>
      </c>
      <c r="AT1824" s="6">
        <v>17</v>
      </c>
      <c r="AU1824" s="6">
        <v>468</v>
      </c>
      <c r="AV1824" s="6">
        <v>2120</v>
      </c>
      <c r="AW1824" s="6">
        <v>1073382</v>
      </c>
    </row>
    <row r="1825" spans="1:49" ht="15.75" x14ac:dyDescent="0.25">
      <c r="A1825" s="53">
        <v>39381</v>
      </c>
      <c r="B1825" s="187">
        <v>15</v>
      </c>
      <c r="C1825" s="185">
        <v>115</v>
      </c>
      <c r="D1825" s="187">
        <v>2517</v>
      </c>
      <c r="E1825" s="187">
        <v>280987</v>
      </c>
      <c r="F1825" s="2"/>
      <c r="G1825" s="2"/>
      <c r="H1825" s="2"/>
      <c r="I1825" s="2"/>
      <c r="J1825" s="187">
        <v>68</v>
      </c>
      <c r="K1825" s="187">
        <v>170</v>
      </c>
      <c r="L1825" s="187">
        <v>2542</v>
      </c>
      <c r="M1825" s="185">
        <v>429115</v>
      </c>
      <c r="N1825" s="185">
        <v>66</v>
      </c>
      <c r="O1825" s="187">
        <v>206</v>
      </c>
      <c r="P1825" s="185">
        <v>2507</v>
      </c>
      <c r="Q1825" s="185">
        <v>516388</v>
      </c>
      <c r="R1825" s="187">
        <v>55</v>
      </c>
      <c r="S1825" s="185">
        <v>236</v>
      </c>
      <c r="T1825" s="185">
        <v>2483</v>
      </c>
      <c r="U1825" s="187">
        <v>589795</v>
      </c>
      <c r="V1825" s="185">
        <v>27</v>
      </c>
      <c r="W1825" s="185">
        <v>260</v>
      </c>
      <c r="X1825" s="187">
        <v>2470</v>
      </c>
      <c r="Y1825" s="185">
        <v>651178</v>
      </c>
      <c r="Z1825" s="185">
        <v>10</v>
      </c>
      <c r="AA1825" s="185">
        <v>308</v>
      </c>
      <c r="AB1825" s="185">
        <v>2567</v>
      </c>
      <c r="AC1825" s="185">
        <v>783140</v>
      </c>
      <c r="AD1825" s="185">
        <v>6</v>
      </c>
      <c r="AE1825" s="185">
        <v>338</v>
      </c>
      <c r="AF1825" s="187">
        <v>2575</v>
      </c>
      <c r="AG1825" s="185">
        <v>864717</v>
      </c>
      <c r="AH1825" s="185"/>
      <c r="AI1825" s="187"/>
      <c r="AJ1825" s="187"/>
      <c r="AK1825" s="187"/>
      <c r="AL1825" s="49">
        <v>2</v>
      </c>
      <c r="AM1825" s="49">
        <v>422</v>
      </c>
      <c r="AN1825" s="49">
        <v>2680</v>
      </c>
      <c r="AO1825" s="49">
        <v>1130960</v>
      </c>
      <c r="AP1825" s="6">
        <v>25</v>
      </c>
      <c r="AQ1825" s="6">
        <v>410</v>
      </c>
      <c r="AR1825" s="6">
        <v>2523</v>
      </c>
      <c r="AS1825" s="49">
        <v>1042013</v>
      </c>
      <c r="AT1825" s="6">
        <v>31</v>
      </c>
      <c r="AU1825" s="6">
        <v>443</v>
      </c>
      <c r="AV1825" s="49">
        <v>2562</v>
      </c>
      <c r="AW1825" s="49">
        <v>1135290</v>
      </c>
    </row>
    <row r="1826" spans="1:49" ht="15.75" x14ac:dyDescent="0.25">
      <c r="A1826" s="53">
        <v>39384</v>
      </c>
      <c r="B1826" s="187"/>
      <c r="C1826" s="185"/>
      <c r="D1826" s="187"/>
      <c r="E1826" s="187"/>
      <c r="F1826" s="2"/>
      <c r="G1826" s="2"/>
      <c r="H1826" s="2"/>
      <c r="I1826" s="2"/>
      <c r="J1826" s="187"/>
      <c r="K1826" s="187"/>
      <c r="L1826" s="187"/>
      <c r="M1826" s="185"/>
      <c r="N1826" s="185"/>
      <c r="O1826" s="187"/>
      <c r="P1826" s="185"/>
      <c r="Q1826" s="185"/>
      <c r="R1826" s="187"/>
      <c r="S1826" s="185"/>
      <c r="T1826" s="185"/>
      <c r="U1826" s="187"/>
      <c r="V1826" s="185">
        <v>16</v>
      </c>
      <c r="W1826" s="185">
        <v>272</v>
      </c>
      <c r="X1826" s="187">
        <v>2440</v>
      </c>
      <c r="Y1826" s="185">
        <v>664770</v>
      </c>
      <c r="Z1826" s="185"/>
      <c r="AA1826" s="185"/>
      <c r="AB1826" s="185"/>
      <c r="AC1826" s="185"/>
      <c r="AD1826" s="187"/>
      <c r="AE1826" s="185"/>
      <c r="AF1826" s="2"/>
      <c r="AG1826" s="185"/>
      <c r="AH1826" s="185"/>
      <c r="AI1826" s="185"/>
      <c r="AJ1826" s="185"/>
      <c r="AK1826" s="187"/>
      <c r="AL1826" s="6"/>
      <c r="AM1826" s="49"/>
      <c r="AN1826" s="6"/>
      <c r="AO1826" s="6"/>
      <c r="AP1826" s="6"/>
      <c r="AQ1826" s="6"/>
      <c r="AR1826" s="6"/>
      <c r="AS1826" s="49"/>
      <c r="AT1826" s="6"/>
      <c r="AU1826" s="6"/>
      <c r="AW1826" s="6"/>
    </row>
    <row r="1827" spans="1:49" ht="15.75" x14ac:dyDescent="0.25">
      <c r="A1827" s="53">
        <v>39385</v>
      </c>
      <c r="B1827" s="187">
        <v>16</v>
      </c>
      <c r="C1827" s="185">
        <v>122</v>
      </c>
      <c r="D1827" s="187">
        <v>2800</v>
      </c>
      <c r="E1827" s="187">
        <v>343000</v>
      </c>
      <c r="F1827" s="187">
        <v>78</v>
      </c>
      <c r="G1827" s="187">
        <v>138</v>
      </c>
      <c r="H1827" s="187">
        <v>2425</v>
      </c>
      <c r="I1827" s="187">
        <v>331540</v>
      </c>
      <c r="J1827" s="187">
        <v>79</v>
      </c>
      <c r="K1827" s="187">
        <v>160</v>
      </c>
      <c r="L1827" s="187">
        <v>2479</v>
      </c>
      <c r="M1827" s="185">
        <v>394973</v>
      </c>
      <c r="N1827" s="185">
        <v>107</v>
      </c>
      <c r="O1827" s="187">
        <v>192</v>
      </c>
      <c r="P1827" s="185">
        <v>2525</v>
      </c>
      <c r="Q1827" s="185">
        <v>484011</v>
      </c>
      <c r="R1827" s="187">
        <v>42</v>
      </c>
      <c r="S1827" s="185">
        <v>232</v>
      </c>
      <c r="T1827" s="185">
        <v>2440</v>
      </c>
      <c r="U1827" s="187">
        <v>569390</v>
      </c>
      <c r="V1827" s="185">
        <v>4</v>
      </c>
      <c r="W1827" s="185">
        <v>264</v>
      </c>
      <c r="X1827" s="187">
        <v>2467</v>
      </c>
      <c r="Y1827" s="185">
        <v>656425</v>
      </c>
      <c r="Z1827" s="185">
        <v>47</v>
      </c>
      <c r="AA1827" s="185">
        <v>307</v>
      </c>
      <c r="AB1827" s="185">
        <v>2600</v>
      </c>
      <c r="AC1827" s="185">
        <v>829406</v>
      </c>
      <c r="AD1827" s="185">
        <v>60</v>
      </c>
      <c r="AE1827" s="185">
        <v>343</v>
      </c>
      <c r="AF1827" s="187">
        <v>2847</v>
      </c>
      <c r="AG1827" s="185">
        <v>979329</v>
      </c>
      <c r="AH1827" s="185">
        <v>4</v>
      </c>
      <c r="AI1827" s="187">
        <v>398</v>
      </c>
      <c r="AJ1827" s="187">
        <v>2640</v>
      </c>
      <c r="AK1827" s="187">
        <v>1050720</v>
      </c>
      <c r="AL1827" s="49"/>
      <c r="AN1827" s="49"/>
      <c r="AO1827" s="49"/>
      <c r="AP1827" s="6">
        <v>68</v>
      </c>
      <c r="AQ1827" s="6">
        <v>376</v>
      </c>
      <c r="AR1827" s="6">
        <v>2510</v>
      </c>
      <c r="AS1827" s="49">
        <v>953976</v>
      </c>
      <c r="AT1827" s="49">
        <v>8</v>
      </c>
      <c r="AU1827" s="6">
        <v>421</v>
      </c>
      <c r="AV1827" s="49">
        <v>2425</v>
      </c>
      <c r="AW1827" s="49">
        <v>1012500</v>
      </c>
    </row>
    <row r="1828" spans="1:49" ht="15.75" x14ac:dyDescent="0.25">
      <c r="A1828" s="53"/>
      <c r="B1828" s="187"/>
      <c r="C1828" s="185"/>
      <c r="D1828" s="187"/>
      <c r="E1828" s="187"/>
      <c r="F1828" s="187"/>
      <c r="G1828" s="187"/>
      <c r="H1828" s="187"/>
      <c r="I1828" s="187"/>
      <c r="J1828" s="187"/>
      <c r="K1828" s="187"/>
      <c r="L1828" s="187"/>
      <c r="M1828" s="185"/>
      <c r="N1828" s="185"/>
      <c r="O1828" s="187"/>
      <c r="P1828" s="185"/>
      <c r="Q1828" s="185"/>
      <c r="R1828" s="187"/>
      <c r="S1828" s="185"/>
      <c r="T1828" s="185"/>
      <c r="U1828" s="187"/>
      <c r="V1828" s="185"/>
      <c r="W1828" s="185"/>
      <c r="X1828" s="187"/>
      <c r="Y1828" s="185"/>
      <c r="Z1828" s="185"/>
      <c r="AA1828" s="185"/>
      <c r="AB1828" s="185"/>
      <c r="AC1828" s="185"/>
      <c r="AD1828" s="185"/>
      <c r="AE1828" s="185"/>
      <c r="AF1828" s="187"/>
      <c r="AG1828" s="185"/>
      <c r="AH1828" s="185"/>
      <c r="AI1828" s="187"/>
      <c r="AJ1828" s="187"/>
      <c r="AK1828" s="187"/>
      <c r="AL1828" s="187"/>
      <c r="AM1828" s="187"/>
      <c r="AN1828" s="187"/>
      <c r="AO1828" s="187"/>
    </row>
    <row r="1829" spans="1:49" ht="15.75" x14ac:dyDescent="0.25">
      <c r="A1829" s="53">
        <v>39387</v>
      </c>
      <c r="B1829" s="187">
        <v>16</v>
      </c>
      <c r="C1829" s="185">
        <v>110</v>
      </c>
      <c r="D1829" s="185">
        <v>2417</v>
      </c>
      <c r="E1829" s="187">
        <v>265650</v>
      </c>
      <c r="F1829" s="187">
        <v>23</v>
      </c>
      <c r="G1829" s="187">
        <v>138</v>
      </c>
      <c r="H1829" s="187">
        <v>2433</v>
      </c>
      <c r="I1829" s="187">
        <v>335009</v>
      </c>
      <c r="J1829" s="187">
        <v>74</v>
      </c>
      <c r="K1829" s="187">
        <v>168</v>
      </c>
      <c r="L1829" s="187">
        <v>2448</v>
      </c>
      <c r="M1829" s="185">
        <v>413112</v>
      </c>
      <c r="N1829" s="185">
        <v>135</v>
      </c>
      <c r="O1829" s="187">
        <v>196</v>
      </c>
      <c r="P1829" s="185">
        <v>2549</v>
      </c>
      <c r="Q1829" s="185">
        <v>510591</v>
      </c>
      <c r="R1829" s="187">
        <v>59</v>
      </c>
      <c r="S1829" s="185">
        <v>240</v>
      </c>
      <c r="T1829" s="185">
        <v>2437</v>
      </c>
      <c r="U1829" s="187">
        <v>585395</v>
      </c>
      <c r="V1829" s="185">
        <v>22</v>
      </c>
      <c r="W1829" s="185">
        <v>275</v>
      </c>
      <c r="X1829" s="187">
        <v>2480</v>
      </c>
      <c r="Y1829" s="185">
        <v>685356</v>
      </c>
      <c r="Z1829" s="185">
        <v>6</v>
      </c>
      <c r="AA1829" s="185">
        <v>309</v>
      </c>
      <c r="AB1829" s="185">
        <v>2450</v>
      </c>
      <c r="AC1829" s="185">
        <v>776400</v>
      </c>
      <c r="AD1829" s="187">
        <v>5</v>
      </c>
      <c r="AE1829" s="185">
        <v>354</v>
      </c>
      <c r="AF1829" s="185">
        <v>2510</v>
      </c>
      <c r="AG1829" s="185">
        <v>895080</v>
      </c>
      <c r="AH1829" s="185">
        <v>16</v>
      </c>
      <c r="AI1829" s="185">
        <v>366</v>
      </c>
      <c r="AJ1829" s="185">
        <v>2700</v>
      </c>
      <c r="AK1829" s="187">
        <v>988538</v>
      </c>
      <c r="AL1829" s="6">
        <v>3</v>
      </c>
      <c r="AM1829" s="49">
        <v>425</v>
      </c>
      <c r="AN1829" s="6">
        <v>2540</v>
      </c>
      <c r="AO1829" s="6">
        <v>1078653</v>
      </c>
      <c r="AP1829" s="6">
        <v>226</v>
      </c>
      <c r="AQ1829" s="6">
        <v>384</v>
      </c>
      <c r="AR1829" s="6">
        <v>2467</v>
      </c>
      <c r="AS1829" s="49">
        <v>953656</v>
      </c>
      <c r="AT1829" s="6">
        <v>52</v>
      </c>
      <c r="AU1829" s="6">
        <v>446</v>
      </c>
      <c r="AV1829" s="6">
        <v>2298</v>
      </c>
      <c r="AW1829" s="6">
        <v>1051193</v>
      </c>
    </row>
    <row r="1830" spans="1:49" ht="15.75" x14ac:dyDescent="0.25">
      <c r="A1830" s="53">
        <v>39388</v>
      </c>
      <c r="B1830" s="187">
        <v>15</v>
      </c>
      <c r="C1830" s="185">
        <v>114</v>
      </c>
      <c r="D1830" s="185">
        <v>2450</v>
      </c>
      <c r="E1830" s="187">
        <v>278833</v>
      </c>
      <c r="F1830" s="2">
        <v>24</v>
      </c>
      <c r="G1830" s="2">
        <v>134</v>
      </c>
      <c r="H1830" s="2">
        <v>2675</v>
      </c>
      <c r="I1830" s="2">
        <v>378125</v>
      </c>
      <c r="J1830" s="187">
        <v>48</v>
      </c>
      <c r="K1830" s="187">
        <v>154</v>
      </c>
      <c r="L1830" s="187">
        <v>3010</v>
      </c>
      <c r="M1830" s="185">
        <v>421723</v>
      </c>
      <c r="N1830" s="185">
        <v>36</v>
      </c>
      <c r="O1830" s="187">
        <v>201</v>
      </c>
      <c r="P1830" s="185">
        <v>2592</v>
      </c>
      <c r="Q1830" s="185">
        <v>536767</v>
      </c>
      <c r="R1830" s="187">
        <v>15</v>
      </c>
      <c r="S1830" s="185">
        <v>239</v>
      </c>
      <c r="T1830" s="185">
        <v>2462</v>
      </c>
      <c r="U1830" s="187">
        <v>596100</v>
      </c>
      <c r="V1830" s="185">
        <v>2</v>
      </c>
      <c r="W1830" s="185">
        <v>260</v>
      </c>
      <c r="X1830" s="187">
        <v>2575</v>
      </c>
      <c r="Y1830" s="185">
        <v>669650</v>
      </c>
      <c r="Z1830" s="185">
        <v>6</v>
      </c>
      <c r="AA1830" s="185">
        <v>288</v>
      </c>
      <c r="AB1830" s="185">
        <v>2650</v>
      </c>
      <c r="AC1830" s="185">
        <v>764083</v>
      </c>
      <c r="AD1830" s="185">
        <v>55</v>
      </c>
      <c r="AE1830" s="185">
        <v>342</v>
      </c>
      <c r="AF1830" s="187">
        <v>2567</v>
      </c>
      <c r="AG1830" s="185">
        <v>882400</v>
      </c>
      <c r="AH1830" s="185">
        <v>51</v>
      </c>
      <c r="AI1830" s="187">
        <v>339</v>
      </c>
      <c r="AJ1830" s="187">
        <v>2550</v>
      </c>
      <c r="AK1830" s="187">
        <v>1018650</v>
      </c>
      <c r="AL1830" s="49">
        <v>22</v>
      </c>
      <c r="AM1830" s="49">
        <v>425</v>
      </c>
      <c r="AN1830" s="49">
        <v>2633</v>
      </c>
      <c r="AO1830" s="49">
        <v>1126271</v>
      </c>
      <c r="AP1830" s="6">
        <v>63</v>
      </c>
      <c r="AQ1830" s="6">
        <v>428</v>
      </c>
      <c r="AR1830" s="6">
        <v>2516</v>
      </c>
      <c r="AS1830" s="49">
        <v>1097411</v>
      </c>
      <c r="AT1830" s="6">
        <v>25</v>
      </c>
      <c r="AU1830" s="6">
        <v>521</v>
      </c>
      <c r="AV1830" s="49">
        <v>2368</v>
      </c>
      <c r="AW1830" s="6">
        <v>1319478</v>
      </c>
    </row>
    <row r="1831" spans="1:49" ht="15.75" x14ac:dyDescent="0.25">
      <c r="A1831" s="53">
        <v>39391</v>
      </c>
      <c r="B1831" s="2"/>
      <c r="C1831" s="185"/>
      <c r="D1831" s="187"/>
      <c r="E1831" s="2"/>
      <c r="F1831" s="2"/>
      <c r="G1831" s="2"/>
      <c r="H1831" s="2"/>
      <c r="I1831" s="2"/>
      <c r="J1831" s="2"/>
      <c r="K1831" s="2"/>
      <c r="L1831" s="187"/>
      <c r="M1831" s="187"/>
      <c r="N1831" s="185"/>
      <c r="O1831" s="2"/>
      <c r="P1831" s="2"/>
      <c r="Q1831" s="185"/>
      <c r="R1831" s="2"/>
      <c r="S1831" s="2"/>
      <c r="T1831" s="2"/>
      <c r="U1831" s="187"/>
      <c r="V1831" s="187"/>
      <c r="W1831" s="185"/>
      <c r="X1831" s="2"/>
      <c r="Y1831" s="185"/>
      <c r="Z1831" s="185"/>
      <c r="AA1831" s="2"/>
      <c r="AB1831" s="2"/>
      <c r="AC1831" s="185"/>
      <c r="AD1831" s="2"/>
      <c r="AE1831" s="187"/>
      <c r="AF1831" s="2"/>
      <c r="AG1831" s="185"/>
      <c r="AH1831" s="2"/>
      <c r="AI1831" s="185"/>
      <c r="AJ1831" s="2"/>
      <c r="AK1831" s="2"/>
      <c r="AM1831" s="49"/>
      <c r="AP1831" s="6"/>
      <c r="AQ1831" s="6"/>
      <c r="AR1831" s="49"/>
      <c r="AU1831" s="6"/>
    </row>
    <row r="1832" spans="1:49" ht="15.75" x14ac:dyDescent="0.25">
      <c r="A1832" s="53">
        <v>39392</v>
      </c>
      <c r="B1832" s="2"/>
      <c r="C1832" s="185"/>
      <c r="D1832" s="185"/>
      <c r="E1832" s="187"/>
      <c r="F1832" s="2"/>
      <c r="G1832" s="2"/>
      <c r="H1832" s="2"/>
      <c r="I1832" s="2"/>
      <c r="J1832" s="2"/>
      <c r="K1832" s="2"/>
      <c r="L1832" s="2"/>
      <c r="M1832" s="2"/>
      <c r="N1832" s="185"/>
      <c r="O1832" s="187"/>
      <c r="P1832" s="185"/>
      <c r="Q1832" s="185"/>
      <c r="R1832" s="2"/>
      <c r="S1832" s="2"/>
      <c r="T1832" s="2"/>
      <c r="U1832" s="2"/>
      <c r="V1832" s="2"/>
      <c r="W1832" s="185"/>
      <c r="X1832" s="187"/>
      <c r="Y1832" s="185"/>
      <c r="Z1832" s="185"/>
      <c r="AA1832" s="2"/>
      <c r="AB1832" s="185"/>
      <c r="AC1832" s="185"/>
      <c r="AD1832" s="2"/>
      <c r="AE1832" s="2"/>
      <c r="AF1832" s="187"/>
      <c r="AG1832" s="185"/>
      <c r="AH1832" s="2"/>
      <c r="AI1832" s="185"/>
      <c r="AJ1832" s="187"/>
      <c r="AK1832" s="187"/>
      <c r="AP1832" s="6"/>
      <c r="AQ1832" s="6"/>
      <c r="AU1832" s="6"/>
      <c r="AV1832" s="49"/>
    </row>
    <row r="1833" spans="1:49" ht="15.75" x14ac:dyDescent="0.25">
      <c r="A1833" s="53">
        <v>39394</v>
      </c>
      <c r="B1833" s="187">
        <v>1</v>
      </c>
      <c r="C1833" s="185">
        <v>102</v>
      </c>
      <c r="D1833" s="185">
        <v>2450</v>
      </c>
      <c r="E1833" s="187">
        <v>249900</v>
      </c>
      <c r="F1833" s="2">
        <v>39</v>
      </c>
      <c r="G1833" s="2">
        <v>136</v>
      </c>
      <c r="H1833" s="2">
        <v>2417</v>
      </c>
      <c r="I1833" s="2">
        <v>328369</v>
      </c>
      <c r="J1833" s="187">
        <v>76</v>
      </c>
      <c r="K1833" s="187">
        <v>167</v>
      </c>
      <c r="L1833" s="187">
        <v>2469</v>
      </c>
      <c r="M1833" s="187">
        <v>415210</v>
      </c>
      <c r="N1833" s="185">
        <v>64</v>
      </c>
      <c r="O1833" s="187">
        <v>201</v>
      </c>
      <c r="P1833" s="185">
        <v>2500</v>
      </c>
      <c r="Q1833" s="185">
        <v>503028</v>
      </c>
      <c r="R1833" s="187">
        <v>99</v>
      </c>
      <c r="S1833" s="185">
        <v>231</v>
      </c>
      <c r="T1833" s="185">
        <v>2470</v>
      </c>
      <c r="U1833" s="187">
        <v>576785</v>
      </c>
      <c r="V1833" s="187">
        <v>59</v>
      </c>
      <c r="W1833" s="185">
        <v>262</v>
      </c>
      <c r="X1833" s="187">
        <v>2476</v>
      </c>
      <c r="Y1833" s="185">
        <v>648374</v>
      </c>
      <c r="Z1833" s="185">
        <v>87</v>
      </c>
      <c r="AA1833" s="185">
        <v>297</v>
      </c>
      <c r="AB1833" s="185">
        <v>2588</v>
      </c>
      <c r="AC1833" s="185">
        <v>782484</v>
      </c>
      <c r="AD1833" s="185">
        <v>29</v>
      </c>
      <c r="AE1833" s="187">
        <v>332</v>
      </c>
      <c r="AF1833" s="187">
        <v>2523</v>
      </c>
      <c r="AG1833" s="185">
        <v>885646</v>
      </c>
      <c r="AH1833" s="185">
        <v>44</v>
      </c>
      <c r="AI1833" s="185">
        <v>382</v>
      </c>
      <c r="AJ1833" s="187">
        <v>2707</v>
      </c>
      <c r="AK1833" s="187">
        <v>1038100</v>
      </c>
      <c r="AL1833" s="49">
        <v>32</v>
      </c>
      <c r="AM1833" s="49">
        <v>420</v>
      </c>
      <c r="AN1833" s="49">
        <v>2760</v>
      </c>
      <c r="AO1833" s="49">
        <v>1205879</v>
      </c>
      <c r="AP1833" s="6">
        <v>115</v>
      </c>
      <c r="AQ1833" s="6">
        <v>382</v>
      </c>
      <c r="AR1833" s="49">
        <v>2462</v>
      </c>
      <c r="AS1833" s="49">
        <v>938831</v>
      </c>
      <c r="AT1833" s="49">
        <v>36</v>
      </c>
      <c r="AU1833" s="6">
        <v>418</v>
      </c>
      <c r="AV1833" s="49">
        <v>2300</v>
      </c>
      <c r="AW1833" s="49">
        <v>964769</v>
      </c>
    </row>
    <row r="1834" spans="1:49" ht="15.75" x14ac:dyDescent="0.25">
      <c r="A1834" s="53">
        <v>39395</v>
      </c>
      <c r="B1834" s="187">
        <v>1</v>
      </c>
      <c r="C1834" s="185">
        <v>120</v>
      </c>
      <c r="D1834" s="185">
        <v>2200</v>
      </c>
      <c r="E1834" s="187">
        <v>264000</v>
      </c>
      <c r="F1834" s="2">
        <v>20</v>
      </c>
      <c r="G1834" s="2">
        <v>144</v>
      </c>
      <c r="H1834" s="2">
        <v>2450</v>
      </c>
      <c r="I1834" s="2">
        <v>353780</v>
      </c>
      <c r="J1834" s="187">
        <v>37</v>
      </c>
      <c r="K1834" s="187">
        <v>160</v>
      </c>
      <c r="L1834" s="187">
        <v>2580</v>
      </c>
      <c r="M1834" s="187">
        <v>435043</v>
      </c>
      <c r="N1834" s="185">
        <v>200</v>
      </c>
      <c r="O1834" s="187">
        <v>202</v>
      </c>
      <c r="P1834" s="185">
        <v>3600</v>
      </c>
      <c r="Q1834" s="185">
        <v>729000</v>
      </c>
      <c r="R1834" s="187">
        <v>12</v>
      </c>
      <c r="S1834" s="185">
        <v>226</v>
      </c>
      <c r="T1834" s="185">
        <v>2500</v>
      </c>
      <c r="U1834" s="187">
        <v>563750</v>
      </c>
      <c r="V1834" s="185">
        <v>3</v>
      </c>
      <c r="W1834" s="185">
        <v>268</v>
      </c>
      <c r="X1834" s="187">
        <v>2400</v>
      </c>
      <c r="Y1834" s="185">
        <v>634267</v>
      </c>
      <c r="Z1834" s="185">
        <v>31</v>
      </c>
      <c r="AA1834" s="185">
        <v>301</v>
      </c>
      <c r="AB1834" s="185">
        <v>2638</v>
      </c>
      <c r="AC1834" s="185">
        <v>828163</v>
      </c>
      <c r="AD1834" s="2"/>
      <c r="AE1834" s="2"/>
      <c r="AF1834" s="187"/>
      <c r="AG1834" s="185"/>
      <c r="AH1834" s="185">
        <v>12</v>
      </c>
      <c r="AI1834" s="185">
        <v>378</v>
      </c>
      <c r="AJ1834" s="187">
        <v>2540</v>
      </c>
      <c r="AK1834" s="187">
        <v>959697</v>
      </c>
      <c r="AL1834" s="49">
        <v>1</v>
      </c>
      <c r="AM1834" s="49">
        <v>406</v>
      </c>
      <c r="AN1834" s="49">
        <v>2720</v>
      </c>
      <c r="AO1834" s="49">
        <v>1104320</v>
      </c>
      <c r="AP1834" s="6">
        <v>155</v>
      </c>
      <c r="AQ1834" s="6">
        <v>409</v>
      </c>
      <c r="AR1834" s="6">
        <v>2599</v>
      </c>
      <c r="AS1834" s="49">
        <v>1061684</v>
      </c>
      <c r="AT1834" s="6">
        <v>33</v>
      </c>
      <c r="AU1834" s="6">
        <v>446</v>
      </c>
      <c r="AV1834" s="49">
        <v>2483</v>
      </c>
      <c r="AW1834" s="49">
        <v>1116155</v>
      </c>
    </row>
    <row r="1835" spans="1:49" ht="15.75" x14ac:dyDescent="0.25">
      <c r="A1835" s="53">
        <v>39398</v>
      </c>
      <c r="B1835" s="2"/>
      <c r="C1835" s="185"/>
      <c r="D1835" s="185"/>
      <c r="E1835" s="187"/>
      <c r="F1835" s="2"/>
      <c r="G1835" s="2"/>
      <c r="H1835" s="2"/>
      <c r="I1835" s="2"/>
      <c r="J1835" s="2"/>
      <c r="K1835" s="2"/>
      <c r="L1835" s="187"/>
      <c r="M1835" s="187"/>
      <c r="N1835" s="185"/>
      <c r="O1835" s="2"/>
      <c r="P1835" s="185"/>
      <c r="Q1835" s="185"/>
      <c r="R1835" s="2"/>
      <c r="S1835" s="2"/>
      <c r="T1835" s="2"/>
      <c r="U1835" s="187"/>
      <c r="V1835" s="187"/>
      <c r="W1835" s="185"/>
      <c r="X1835" s="2"/>
      <c r="Y1835" s="2"/>
      <c r="Z1835" s="185"/>
      <c r="AA1835" s="2"/>
      <c r="AB1835" s="185"/>
      <c r="AC1835" s="185"/>
      <c r="AD1835" s="187"/>
      <c r="AE1835" s="187"/>
      <c r="AF1835" s="2"/>
      <c r="AG1835" s="185"/>
      <c r="AH1835" s="2"/>
      <c r="AI1835" s="2"/>
      <c r="AJ1835" s="2"/>
      <c r="AK1835" s="2"/>
      <c r="AP1835" s="6"/>
      <c r="AQ1835" s="6"/>
      <c r="AR1835" s="49"/>
      <c r="AU1835" s="6"/>
    </row>
    <row r="1836" spans="1:49" ht="15.75" x14ac:dyDescent="0.25">
      <c r="A1836" s="53">
        <v>39399</v>
      </c>
      <c r="B1836" s="2">
        <v>33</v>
      </c>
      <c r="C1836" s="185">
        <v>121</v>
      </c>
      <c r="D1836" s="185">
        <v>2475</v>
      </c>
      <c r="E1836" s="2">
        <v>302785</v>
      </c>
      <c r="F1836" s="2">
        <v>28</v>
      </c>
      <c r="G1836" s="2">
        <v>141</v>
      </c>
      <c r="H1836" s="2">
        <v>2500</v>
      </c>
      <c r="I1836" s="2">
        <v>349839</v>
      </c>
      <c r="J1836" s="2">
        <v>49</v>
      </c>
      <c r="K1836" s="2">
        <v>164</v>
      </c>
      <c r="L1836" s="2">
        <v>2662</v>
      </c>
      <c r="M1836" s="2">
        <v>445388</v>
      </c>
      <c r="N1836" s="185">
        <v>13</v>
      </c>
      <c r="O1836" s="187">
        <v>197</v>
      </c>
      <c r="P1836" s="185">
        <v>2467</v>
      </c>
      <c r="Q1836" s="185">
        <v>483354</v>
      </c>
      <c r="R1836" s="185">
        <v>54</v>
      </c>
      <c r="S1836" s="185">
        <v>230</v>
      </c>
      <c r="T1836" s="185">
        <v>2638</v>
      </c>
      <c r="U1836" s="185">
        <v>627059</v>
      </c>
      <c r="V1836" s="185">
        <v>17</v>
      </c>
      <c r="W1836" s="185">
        <v>269</v>
      </c>
      <c r="X1836" s="187">
        <v>2483</v>
      </c>
      <c r="Y1836" s="185">
        <v>671988</v>
      </c>
      <c r="Z1836" s="185">
        <v>15</v>
      </c>
      <c r="AA1836" s="185">
        <v>285</v>
      </c>
      <c r="AB1836" s="185">
        <v>2475</v>
      </c>
      <c r="AC1836" s="185">
        <v>732487</v>
      </c>
      <c r="AD1836" s="185">
        <v>17</v>
      </c>
      <c r="AE1836" s="185">
        <v>339</v>
      </c>
      <c r="AF1836" s="187">
        <v>2450</v>
      </c>
      <c r="AG1836" s="185">
        <v>847618</v>
      </c>
      <c r="AH1836" s="185">
        <v>12</v>
      </c>
      <c r="AI1836" s="185">
        <v>373</v>
      </c>
      <c r="AJ1836" s="187">
        <v>2580</v>
      </c>
      <c r="AK1836" s="187">
        <v>981387</v>
      </c>
      <c r="AP1836" s="6">
        <v>149</v>
      </c>
      <c r="AQ1836" s="6">
        <v>418</v>
      </c>
      <c r="AR1836" s="6">
        <v>2507</v>
      </c>
      <c r="AS1836" s="49">
        <v>1049269</v>
      </c>
      <c r="AT1836" s="6">
        <v>35</v>
      </c>
      <c r="AU1836" s="6">
        <v>478</v>
      </c>
      <c r="AV1836" s="49">
        <v>2475</v>
      </c>
      <c r="AW1836" s="49">
        <v>1240911</v>
      </c>
    </row>
    <row r="1837" spans="1:49" ht="15.75" x14ac:dyDescent="0.25">
      <c r="A1837" s="53">
        <v>39401</v>
      </c>
      <c r="B1837" s="2">
        <v>13</v>
      </c>
      <c r="C1837" s="185">
        <v>124</v>
      </c>
      <c r="D1837" s="185">
        <v>2450</v>
      </c>
      <c r="E1837" s="187">
        <v>303800</v>
      </c>
      <c r="F1837" s="2"/>
      <c r="G1837" s="2"/>
      <c r="H1837" s="2"/>
      <c r="I1837" s="2"/>
      <c r="J1837" s="2">
        <v>31</v>
      </c>
      <c r="K1837" s="2">
        <v>169</v>
      </c>
      <c r="L1837" s="187">
        <v>2734</v>
      </c>
      <c r="M1837" s="187">
        <v>463471</v>
      </c>
      <c r="N1837" s="185">
        <v>25</v>
      </c>
      <c r="O1837" s="187">
        <v>198</v>
      </c>
      <c r="P1837" s="185">
        <v>2282</v>
      </c>
      <c r="Q1837" s="185">
        <v>469232</v>
      </c>
      <c r="R1837" s="185">
        <v>28</v>
      </c>
      <c r="S1837" s="185">
        <v>242</v>
      </c>
      <c r="T1837" s="185">
        <v>2480</v>
      </c>
      <c r="U1837" s="187">
        <v>602067</v>
      </c>
      <c r="V1837" s="187">
        <v>53</v>
      </c>
      <c r="W1837" s="185">
        <v>264</v>
      </c>
      <c r="X1837" s="187">
        <v>2458</v>
      </c>
      <c r="Y1837" s="2"/>
      <c r="Z1837" s="185">
        <v>67</v>
      </c>
      <c r="AA1837" s="185">
        <v>297</v>
      </c>
      <c r="AB1837" s="185">
        <v>2620</v>
      </c>
      <c r="AC1837" s="185">
        <v>781603</v>
      </c>
      <c r="AD1837" s="187">
        <v>24</v>
      </c>
      <c r="AE1837" s="187">
        <v>328</v>
      </c>
      <c r="AF1837" s="185">
        <v>2545</v>
      </c>
      <c r="AG1837" s="185">
        <v>853433</v>
      </c>
      <c r="AH1837" s="185">
        <v>16</v>
      </c>
      <c r="AI1837" s="185">
        <v>450</v>
      </c>
      <c r="AJ1837" s="187">
        <v>2580</v>
      </c>
      <c r="AK1837" s="187">
        <v>1161000</v>
      </c>
      <c r="AP1837" s="6">
        <v>229</v>
      </c>
      <c r="AQ1837" s="6">
        <v>414</v>
      </c>
      <c r="AR1837" s="49">
        <v>2440</v>
      </c>
      <c r="AS1837" s="49">
        <v>1024186</v>
      </c>
      <c r="AT1837" s="49">
        <v>19</v>
      </c>
      <c r="AU1837" s="6">
        <v>423</v>
      </c>
      <c r="AV1837" s="49">
        <v>2272</v>
      </c>
      <c r="AW1837" s="49">
        <v>1036835</v>
      </c>
    </row>
    <row r="1838" spans="1:49" ht="15.75" x14ac:dyDescent="0.25">
      <c r="A1838" s="53">
        <v>39402</v>
      </c>
      <c r="B1838" s="2">
        <v>17</v>
      </c>
      <c r="C1838" s="185">
        <v>103</v>
      </c>
      <c r="D1838" s="185">
        <v>2450</v>
      </c>
      <c r="E1838" s="187">
        <v>256129</v>
      </c>
      <c r="F1838" s="2">
        <v>3</v>
      </c>
      <c r="G1838" s="2">
        <v>131</v>
      </c>
      <c r="H1838" s="2">
        <v>2400</v>
      </c>
      <c r="I1838" s="2">
        <v>315200</v>
      </c>
      <c r="J1838" s="2">
        <v>93</v>
      </c>
      <c r="K1838" s="2">
        <v>163</v>
      </c>
      <c r="L1838" s="187">
        <v>2577</v>
      </c>
      <c r="M1838" s="187">
        <v>416504</v>
      </c>
      <c r="N1838" s="185">
        <v>89</v>
      </c>
      <c r="O1838" s="187">
        <v>193</v>
      </c>
      <c r="P1838" s="185">
        <v>2525</v>
      </c>
      <c r="Q1838" s="185">
        <v>483127</v>
      </c>
      <c r="R1838" s="185">
        <v>8</v>
      </c>
      <c r="S1838" s="185">
        <v>232</v>
      </c>
      <c r="T1838" s="185">
        <v>2533</v>
      </c>
      <c r="U1838" s="187">
        <v>582930</v>
      </c>
      <c r="V1838" s="185">
        <v>64</v>
      </c>
      <c r="W1838" s="185">
        <v>263</v>
      </c>
      <c r="X1838" s="187">
        <v>2493</v>
      </c>
      <c r="Y1838" s="185">
        <v>650858</v>
      </c>
      <c r="Z1838" s="185">
        <v>35</v>
      </c>
      <c r="AA1838" s="185">
        <v>296</v>
      </c>
      <c r="AB1838" s="185">
        <v>2550</v>
      </c>
      <c r="AC1838" s="185">
        <v>755440</v>
      </c>
      <c r="AD1838" s="185">
        <v>35</v>
      </c>
      <c r="AE1838" s="187">
        <v>334</v>
      </c>
      <c r="AF1838" s="187">
        <v>2688</v>
      </c>
      <c r="AG1838" s="185">
        <v>923797</v>
      </c>
      <c r="AH1838" s="185">
        <v>14</v>
      </c>
      <c r="AI1838" s="185">
        <v>384</v>
      </c>
      <c r="AJ1838" s="187">
        <v>2680</v>
      </c>
      <c r="AK1838" s="187">
        <v>1029120</v>
      </c>
      <c r="AP1838" s="6">
        <v>98</v>
      </c>
      <c r="AQ1838" s="6">
        <v>408</v>
      </c>
      <c r="AR1838" s="6">
        <v>2489</v>
      </c>
      <c r="AS1838" s="49">
        <v>1011819</v>
      </c>
      <c r="AT1838" s="6">
        <v>13</v>
      </c>
      <c r="AU1838" s="6">
        <v>446</v>
      </c>
      <c r="AV1838" s="49">
        <v>2280</v>
      </c>
      <c r="AW1838" s="49">
        <v>1006615</v>
      </c>
    </row>
    <row r="1839" spans="1:49" ht="15.75" x14ac:dyDescent="0.25">
      <c r="A1839" s="53">
        <v>39405</v>
      </c>
      <c r="B1839" s="2">
        <v>18</v>
      </c>
      <c r="C1839" s="185">
        <v>131</v>
      </c>
      <c r="D1839" s="185">
        <v>2484</v>
      </c>
      <c r="E1839" s="187">
        <v>322491</v>
      </c>
      <c r="F1839" s="2"/>
      <c r="G1839" s="2"/>
      <c r="H1839" s="2"/>
      <c r="I1839" s="2"/>
      <c r="J1839" s="2">
        <v>3</v>
      </c>
      <c r="K1839" s="2">
        <v>218</v>
      </c>
      <c r="L1839" s="187">
        <v>2200</v>
      </c>
      <c r="M1839" s="187">
        <v>479600</v>
      </c>
      <c r="N1839" s="185">
        <v>22</v>
      </c>
      <c r="O1839" s="187">
        <v>208</v>
      </c>
      <c r="P1839" s="185">
        <v>2400</v>
      </c>
      <c r="Q1839" s="185">
        <v>503433</v>
      </c>
      <c r="R1839" s="185">
        <v>6</v>
      </c>
      <c r="S1839" s="185">
        <v>240</v>
      </c>
      <c r="T1839" s="185">
        <v>2360</v>
      </c>
      <c r="U1839" s="187">
        <v>557860</v>
      </c>
      <c r="V1839" s="187">
        <v>1</v>
      </c>
      <c r="W1839" s="185">
        <v>185</v>
      </c>
      <c r="X1839" s="187">
        <v>2450</v>
      </c>
      <c r="Y1839" s="187">
        <v>453250</v>
      </c>
      <c r="Z1839" s="185">
        <v>1</v>
      </c>
      <c r="AA1839" s="185">
        <v>299</v>
      </c>
      <c r="AB1839" s="185">
        <v>2420</v>
      </c>
      <c r="AC1839" s="185">
        <v>723580</v>
      </c>
      <c r="AD1839" s="2"/>
      <c r="AE1839" s="187"/>
      <c r="AF1839" s="2"/>
      <c r="AG1839" s="2"/>
      <c r="AH1839" s="2"/>
      <c r="AI1839" s="2"/>
      <c r="AJ1839" s="2"/>
      <c r="AK1839" s="2"/>
      <c r="AP1839" s="6">
        <v>46</v>
      </c>
      <c r="AQ1839" s="6">
        <v>367</v>
      </c>
      <c r="AR1839" s="49">
        <v>2292</v>
      </c>
      <c r="AS1839" s="49">
        <v>861645</v>
      </c>
      <c r="AT1839" s="6">
        <v>5</v>
      </c>
      <c r="AU1839" s="6">
        <v>422</v>
      </c>
      <c r="AV1839" s="49">
        <v>2322</v>
      </c>
      <c r="AW1839" s="49">
        <v>981886</v>
      </c>
    </row>
    <row r="1840" spans="1:49" ht="15.75" x14ac:dyDescent="0.25">
      <c r="A1840" s="53">
        <v>39406</v>
      </c>
      <c r="B1840" s="2">
        <v>17</v>
      </c>
      <c r="C1840" s="185">
        <v>123</v>
      </c>
      <c r="D1840" s="185">
        <v>2583</v>
      </c>
      <c r="E1840" s="185">
        <v>310771</v>
      </c>
      <c r="F1840" s="185">
        <v>34</v>
      </c>
      <c r="G1840" s="185">
        <v>141</v>
      </c>
      <c r="H1840" s="185">
        <v>2433</v>
      </c>
      <c r="I1840" s="185">
        <v>344706</v>
      </c>
      <c r="J1840" s="185">
        <v>70</v>
      </c>
      <c r="K1840" s="185">
        <v>167</v>
      </c>
      <c r="L1840" s="187">
        <v>2500</v>
      </c>
      <c r="M1840" s="187">
        <v>420409</v>
      </c>
      <c r="N1840" s="185">
        <v>48</v>
      </c>
      <c r="O1840" s="187">
        <v>187</v>
      </c>
      <c r="P1840" s="185">
        <v>2420</v>
      </c>
      <c r="Q1840" s="185">
        <v>461004</v>
      </c>
      <c r="R1840" s="185">
        <v>51</v>
      </c>
      <c r="S1840" s="185">
        <v>226</v>
      </c>
      <c r="T1840" s="185">
        <v>2450</v>
      </c>
      <c r="U1840" s="187">
        <v>559131</v>
      </c>
      <c r="V1840" s="185">
        <v>42</v>
      </c>
      <c r="W1840" s="185">
        <v>267</v>
      </c>
      <c r="X1840" s="187">
        <v>2450</v>
      </c>
      <c r="Y1840" s="185">
        <v>658076</v>
      </c>
      <c r="Z1840" s="187">
        <v>67</v>
      </c>
      <c r="AA1840" s="185">
        <v>304</v>
      </c>
      <c r="AB1840" s="185">
        <v>2498</v>
      </c>
      <c r="AC1840" s="185">
        <v>764896</v>
      </c>
      <c r="AD1840" s="185">
        <v>15</v>
      </c>
      <c r="AE1840" s="187">
        <v>326</v>
      </c>
      <c r="AF1840" s="187">
        <v>2425</v>
      </c>
      <c r="AG1840" s="187">
        <v>799093</v>
      </c>
      <c r="AH1840" s="185">
        <v>30</v>
      </c>
      <c r="AI1840" s="185">
        <v>378</v>
      </c>
      <c r="AJ1840" s="187">
        <v>2812</v>
      </c>
      <c r="AK1840" s="187">
        <v>1046063</v>
      </c>
      <c r="AP1840" s="6">
        <v>154</v>
      </c>
      <c r="AQ1840" s="6">
        <v>388</v>
      </c>
      <c r="AR1840" s="6">
        <v>2441</v>
      </c>
      <c r="AS1840" s="6">
        <v>951853</v>
      </c>
      <c r="AT1840" s="6">
        <v>24</v>
      </c>
      <c r="AU1840" s="6">
        <v>427</v>
      </c>
      <c r="AV1840" s="49">
        <v>2300</v>
      </c>
      <c r="AW1840" s="49">
        <v>970542</v>
      </c>
    </row>
    <row r="1841" spans="1:49" ht="15.75" x14ac:dyDescent="0.25">
      <c r="A1841" s="53">
        <v>39408</v>
      </c>
      <c r="B1841" s="2">
        <v>14</v>
      </c>
      <c r="C1841" s="185">
        <v>101</v>
      </c>
      <c r="D1841" s="185">
        <v>2612</v>
      </c>
      <c r="E1841" s="187">
        <v>273686</v>
      </c>
      <c r="F1841" s="2">
        <v>38</v>
      </c>
      <c r="G1841" s="2">
        <v>147</v>
      </c>
      <c r="H1841" s="2">
        <v>2433</v>
      </c>
      <c r="I1841" s="2">
        <v>359300</v>
      </c>
      <c r="J1841" s="2">
        <v>51</v>
      </c>
      <c r="K1841" s="2">
        <v>163</v>
      </c>
      <c r="L1841" s="187">
        <v>2417</v>
      </c>
      <c r="M1841" s="187">
        <v>396977</v>
      </c>
      <c r="N1841" s="185">
        <v>76</v>
      </c>
      <c r="O1841" s="187">
        <v>200</v>
      </c>
      <c r="P1841" s="185">
        <v>2281</v>
      </c>
      <c r="Q1841" s="185">
        <v>486035</v>
      </c>
      <c r="R1841" s="185">
        <v>50</v>
      </c>
      <c r="S1841" s="185">
        <v>228</v>
      </c>
      <c r="T1841" s="185">
        <v>2440</v>
      </c>
      <c r="U1841" s="187">
        <v>568549</v>
      </c>
      <c r="V1841" s="187">
        <v>105</v>
      </c>
      <c r="W1841" s="185">
        <v>269</v>
      </c>
      <c r="X1841" s="187">
        <v>2467</v>
      </c>
      <c r="Y1841" s="185">
        <v>679119</v>
      </c>
      <c r="Z1841" s="185">
        <v>46</v>
      </c>
      <c r="AA1841" s="185">
        <v>306</v>
      </c>
      <c r="AB1841" s="185">
        <v>2397</v>
      </c>
      <c r="AC1841" s="185">
        <v>741638</v>
      </c>
      <c r="AD1841" s="187">
        <v>27</v>
      </c>
      <c r="AE1841" s="187">
        <v>334</v>
      </c>
      <c r="AF1841" s="187">
        <v>2530</v>
      </c>
      <c r="AG1841" s="185">
        <v>846628</v>
      </c>
      <c r="AH1841" s="185">
        <v>19</v>
      </c>
      <c r="AI1841" s="185">
        <v>378</v>
      </c>
      <c r="AJ1841" s="187">
        <v>2647</v>
      </c>
      <c r="AK1841" s="187">
        <v>1002846</v>
      </c>
      <c r="AP1841" s="6">
        <v>236</v>
      </c>
      <c r="AQ1841" s="6">
        <v>377</v>
      </c>
      <c r="AR1841" s="49">
        <v>2474</v>
      </c>
      <c r="AS1841" s="6">
        <v>928400</v>
      </c>
      <c r="AT1841" s="6">
        <v>70</v>
      </c>
      <c r="AU1841" s="6">
        <v>437</v>
      </c>
      <c r="AV1841" s="49">
        <v>2275</v>
      </c>
      <c r="AW1841" s="49">
        <v>1026086</v>
      </c>
    </row>
    <row r="1842" spans="1:49" ht="15.75" x14ac:dyDescent="0.25">
      <c r="A1842" s="53">
        <v>39409</v>
      </c>
      <c r="B1842" s="2">
        <v>17</v>
      </c>
      <c r="C1842" s="185">
        <v>110</v>
      </c>
      <c r="D1842" s="185">
        <v>2350</v>
      </c>
      <c r="E1842" s="185">
        <v>255541</v>
      </c>
      <c r="F1842" s="187">
        <v>23</v>
      </c>
      <c r="G1842" s="185">
        <v>140</v>
      </c>
      <c r="H1842" s="185">
        <v>2425</v>
      </c>
      <c r="I1842" s="185">
        <v>337270</v>
      </c>
      <c r="J1842" s="185">
        <v>68</v>
      </c>
      <c r="K1842" s="185">
        <v>161</v>
      </c>
      <c r="L1842" s="187">
        <v>2386</v>
      </c>
      <c r="M1842" s="187">
        <v>385868</v>
      </c>
      <c r="N1842" s="185">
        <v>37</v>
      </c>
      <c r="O1842" s="187">
        <v>195</v>
      </c>
      <c r="P1842" s="187">
        <v>2521</v>
      </c>
      <c r="Q1842" s="185">
        <v>498465</v>
      </c>
      <c r="R1842" s="185">
        <v>89</v>
      </c>
      <c r="S1842" s="185">
        <v>239</v>
      </c>
      <c r="T1842" s="185">
        <v>2438</v>
      </c>
      <c r="U1842" s="187">
        <v>591382</v>
      </c>
      <c r="V1842" s="185">
        <v>10</v>
      </c>
      <c r="W1842" s="185">
        <v>261</v>
      </c>
      <c r="X1842" s="187">
        <v>2250</v>
      </c>
      <c r="Y1842" s="185">
        <v>586800</v>
      </c>
      <c r="Z1842" s="187">
        <v>11</v>
      </c>
      <c r="AA1842" s="185">
        <v>299</v>
      </c>
      <c r="AB1842" s="185">
        <v>2425</v>
      </c>
      <c r="AC1842" s="185">
        <v>726764</v>
      </c>
      <c r="AD1842" s="185">
        <v>11</v>
      </c>
      <c r="AE1842" s="187">
        <v>322</v>
      </c>
      <c r="AF1842" s="187">
        <v>2450</v>
      </c>
      <c r="AG1842" s="187">
        <v>788009</v>
      </c>
      <c r="AH1842" s="185">
        <v>22</v>
      </c>
      <c r="AI1842" s="187">
        <v>383</v>
      </c>
      <c r="AJ1842" s="187">
        <v>2640</v>
      </c>
      <c r="AK1842" s="187">
        <v>1015944</v>
      </c>
      <c r="AP1842" s="6">
        <v>101</v>
      </c>
      <c r="AQ1842" s="6">
        <v>405</v>
      </c>
      <c r="AR1842" s="6">
        <v>2509</v>
      </c>
      <c r="AS1842" s="6">
        <v>1015709</v>
      </c>
      <c r="AT1842" s="6">
        <v>18</v>
      </c>
      <c r="AU1842" s="6">
        <v>446</v>
      </c>
      <c r="AV1842" s="49">
        <v>2362</v>
      </c>
      <c r="AW1842" s="49">
        <v>1082689</v>
      </c>
    </row>
    <row r="1843" spans="1:49" ht="15.75" x14ac:dyDescent="0.25">
      <c r="A1843" s="53">
        <v>39412</v>
      </c>
      <c r="B1843" s="2"/>
      <c r="C1843" s="2"/>
      <c r="D1843" s="185"/>
      <c r="E1843" s="185"/>
      <c r="F1843" s="2"/>
      <c r="G1843" s="2"/>
      <c r="H1843" s="2"/>
      <c r="I1843" s="2"/>
      <c r="J1843" s="2"/>
      <c r="K1843" s="2"/>
      <c r="L1843" s="2"/>
      <c r="M1843" s="187"/>
      <c r="N1843" s="2"/>
      <c r="O1843" s="2"/>
      <c r="P1843" s="2"/>
      <c r="Q1843" s="2"/>
      <c r="R1843" s="2"/>
      <c r="S1843" s="2"/>
      <c r="T1843" s="2"/>
      <c r="U1843" s="187"/>
      <c r="V1843" s="187"/>
      <c r="W1843" s="2"/>
      <c r="X1843" s="2"/>
      <c r="Y1843" s="2"/>
      <c r="Z1843" s="2"/>
      <c r="AA1843" s="185"/>
      <c r="AB1843" s="185"/>
      <c r="AC1843" s="2"/>
      <c r="AD1843" s="187"/>
      <c r="AE1843" s="187"/>
      <c r="AF1843" s="2"/>
      <c r="AG1843" s="2"/>
      <c r="AH1843" s="2"/>
      <c r="AI1843" s="2"/>
      <c r="AJ1843" s="2"/>
      <c r="AK1843" s="2"/>
      <c r="AP1843" s="6"/>
      <c r="AQ1843" s="6"/>
      <c r="AR1843" s="49"/>
      <c r="AS1843" s="6"/>
    </row>
    <row r="1844" spans="1:49" ht="15.75" x14ac:dyDescent="0.25">
      <c r="A1844" s="53">
        <v>39413</v>
      </c>
      <c r="B1844" s="2"/>
      <c r="C1844" s="2"/>
      <c r="D1844" s="185"/>
      <c r="E1844" s="185"/>
      <c r="F1844" s="185">
        <v>2</v>
      </c>
      <c r="G1844" s="2">
        <v>149</v>
      </c>
      <c r="H1844" s="2">
        <v>2350</v>
      </c>
      <c r="I1844" s="185">
        <v>350150</v>
      </c>
      <c r="J1844" s="185">
        <v>22</v>
      </c>
      <c r="K1844" s="185">
        <v>156</v>
      </c>
      <c r="L1844" s="187">
        <v>2450</v>
      </c>
      <c r="M1844" s="187">
        <v>384105</v>
      </c>
      <c r="N1844" s="185">
        <v>118</v>
      </c>
      <c r="O1844" s="187">
        <v>200</v>
      </c>
      <c r="P1844" s="187">
        <v>2581</v>
      </c>
      <c r="Q1844" s="185">
        <v>524815</v>
      </c>
      <c r="R1844" s="185">
        <v>4</v>
      </c>
      <c r="S1844" s="185">
        <v>226</v>
      </c>
      <c r="T1844" s="185">
        <v>2350</v>
      </c>
      <c r="U1844" s="187">
        <v>531100</v>
      </c>
      <c r="V1844" s="185">
        <v>24</v>
      </c>
      <c r="W1844" s="185">
        <v>262</v>
      </c>
      <c r="X1844" s="187">
        <v>2350</v>
      </c>
      <c r="Y1844" s="185">
        <v>637204</v>
      </c>
      <c r="Z1844" s="187">
        <v>15</v>
      </c>
      <c r="AA1844" s="185">
        <v>290</v>
      </c>
      <c r="AB1844" s="185">
        <v>2425</v>
      </c>
      <c r="AC1844" s="185">
        <v>706400</v>
      </c>
      <c r="AD1844" s="185">
        <v>32</v>
      </c>
      <c r="AE1844" s="187">
        <v>341</v>
      </c>
      <c r="AF1844" s="187">
        <v>2540</v>
      </c>
      <c r="AG1844" s="187">
        <v>871381</v>
      </c>
      <c r="AH1844" s="2"/>
      <c r="AI1844" s="187"/>
      <c r="AJ1844" s="187"/>
      <c r="AK1844" s="2"/>
      <c r="AL1844" s="49">
        <v>2</v>
      </c>
      <c r="AM1844" s="49">
        <v>430</v>
      </c>
      <c r="AN1844" s="49">
        <v>2660</v>
      </c>
      <c r="AO1844" s="49">
        <v>1143800</v>
      </c>
      <c r="AP1844" s="6">
        <v>100</v>
      </c>
      <c r="AQ1844" s="6">
        <v>401</v>
      </c>
      <c r="AR1844" s="6">
        <v>2508</v>
      </c>
      <c r="AS1844" s="6">
        <v>1001424</v>
      </c>
      <c r="AT1844" s="6">
        <v>60</v>
      </c>
      <c r="AU1844" s="49">
        <v>445</v>
      </c>
      <c r="AV1844" s="49">
        <v>2494</v>
      </c>
      <c r="AW1844" s="49">
        <v>1107625</v>
      </c>
    </row>
    <row r="1845" spans="1:49" ht="15.75" x14ac:dyDescent="0.25">
      <c r="A1845" s="53">
        <v>39415</v>
      </c>
      <c r="B1845" s="2">
        <v>4</v>
      </c>
      <c r="C1845" s="185">
        <v>113</v>
      </c>
      <c r="D1845" s="185">
        <v>2350</v>
      </c>
      <c r="E1845" s="185">
        <v>268600</v>
      </c>
      <c r="F1845" s="185">
        <v>54</v>
      </c>
      <c r="G1845" s="185">
        <v>139</v>
      </c>
      <c r="H1845" s="185">
        <v>2275</v>
      </c>
      <c r="I1845" s="185">
        <v>318372</v>
      </c>
      <c r="J1845" s="2">
        <v>37</v>
      </c>
      <c r="K1845" s="2">
        <v>160</v>
      </c>
      <c r="L1845" s="187">
        <v>2328</v>
      </c>
      <c r="M1845" s="187">
        <v>379791</v>
      </c>
      <c r="N1845" s="185">
        <v>42</v>
      </c>
      <c r="O1845" s="187">
        <v>196</v>
      </c>
      <c r="P1845" s="187">
        <v>2252</v>
      </c>
      <c r="Q1845" s="185">
        <v>457540</v>
      </c>
      <c r="R1845" s="185">
        <v>27</v>
      </c>
      <c r="S1845" s="185">
        <v>226</v>
      </c>
      <c r="T1845" s="185">
        <v>2167</v>
      </c>
      <c r="U1845" s="187">
        <v>507926</v>
      </c>
      <c r="V1845" s="187">
        <v>30</v>
      </c>
      <c r="W1845" s="185">
        <v>269</v>
      </c>
      <c r="X1845" s="187">
        <v>2366</v>
      </c>
      <c r="Y1845" s="185">
        <v>644600</v>
      </c>
      <c r="Z1845" s="187">
        <v>75</v>
      </c>
      <c r="AA1845" s="185">
        <v>301</v>
      </c>
      <c r="AB1845" s="185">
        <v>2409</v>
      </c>
      <c r="AC1845" s="185">
        <v>741164</v>
      </c>
      <c r="AD1845" s="185">
        <v>88</v>
      </c>
      <c r="AE1845" s="187">
        <v>341</v>
      </c>
      <c r="AF1845" s="187">
        <v>2465</v>
      </c>
      <c r="AG1845" s="187">
        <v>832436</v>
      </c>
      <c r="AH1845" s="185">
        <v>6</v>
      </c>
      <c r="AI1845" s="187">
        <v>384</v>
      </c>
      <c r="AJ1845" s="187">
        <v>2500</v>
      </c>
      <c r="AK1845" s="187">
        <v>945193</v>
      </c>
      <c r="AL1845" s="6">
        <v>7</v>
      </c>
      <c r="AM1845" s="6">
        <v>405</v>
      </c>
      <c r="AN1845" s="6">
        <v>2600</v>
      </c>
      <c r="AO1845" s="6">
        <v>1055286</v>
      </c>
      <c r="AP1845" s="6">
        <v>370</v>
      </c>
      <c r="AQ1845" s="6">
        <v>377</v>
      </c>
      <c r="AR1845" s="49">
        <v>2362</v>
      </c>
      <c r="AS1845" s="6">
        <v>884535</v>
      </c>
      <c r="AT1845" s="6">
        <v>43</v>
      </c>
      <c r="AU1845" s="6">
        <v>492</v>
      </c>
      <c r="AV1845" s="49">
        <v>2256</v>
      </c>
      <c r="AW1845" s="49">
        <v>1165140</v>
      </c>
    </row>
    <row r="1846" spans="1:49" ht="15.75" x14ac:dyDescent="0.25">
      <c r="A1846" s="53">
        <v>39416</v>
      </c>
      <c r="B1846" s="2">
        <v>9</v>
      </c>
      <c r="C1846" s="185">
        <v>112</v>
      </c>
      <c r="D1846" s="185">
        <v>2375</v>
      </c>
      <c r="E1846" s="185">
        <v>266589</v>
      </c>
      <c r="F1846" s="185">
        <v>1</v>
      </c>
      <c r="G1846" s="185">
        <v>148</v>
      </c>
      <c r="H1846" s="185">
        <v>2350</v>
      </c>
      <c r="I1846" s="185">
        <v>347800</v>
      </c>
      <c r="J1846" s="2"/>
      <c r="K1846" s="2"/>
      <c r="L1846" s="2"/>
      <c r="M1846" s="2"/>
      <c r="N1846" s="185">
        <v>75</v>
      </c>
      <c r="O1846" s="187">
        <v>209</v>
      </c>
      <c r="P1846" s="185">
        <v>2331</v>
      </c>
      <c r="Q1846" s="185">
        <v>499353</v>
      </c>
      <c r="R1846" s="185">
        <v>37</v>
      </c>
      <c r="S1846" s="185">
        <v>234</v>
      </c>
      <c r="T1846" s="185">
        <v>2390</v>
      </c>
      <c r="U1846" s="187">
        <v>568178</v>
      </c>
      <c r="V1846" s="185">
        <v>24</v>
      </c>
      <c r="W1846" s="185">
        <v>258</v>
      </c>
      <c r="X1846" s="187">
        <v>2325</v>
      </c>
      <c r="Y1846" s="185">
        <v>605838</v>
      </c>
      <c r="Z1846" s="187">
        <v>54</v>
      </c>
      <c r="AA1846" s="185">
        <v>305</v>
      </c>
      <c r="AB1846" s="185"/>
      <c r="AC1846" s="2"/>
      <c r="AD1846" s="185">
        <v>4</v>
      </c>
      <c r="AE1846" s="187">
        <v>330</v>
      </c>
      <c r="AF1846" s="187">
        <v>2325</v>
      </c>
      <c r="AG1846" s="187">
        <v>763125</v>
      </c>
      <c r="AH1846" s="185">
        <v>7</v>
      </c>
      <c r="AI1846" s="187">
        <v>368</v>
      </c>
      <c r="AJ1846" s="187">
        <v>2665</v>
      </c>
      <c r="AK1846" s="187">
        <v>1030586</v>
      </c>
      <c r="AL1846" s="49">
        <v>2</v>
      </c>
      <c r="AM1846" s="49">
        <v>437</v>
      </c>
      <c r="AN1846" s="49">
        <v>2610</v>
      </c>
      <c r="AO1846" s="49">
        <v>1140920</v>
      </c>
      <c r="AP1846" s="6">
        <v>71</v>
      </c>
      <c r="AQ1846" s="6">
        <v>386</v>
      </c>
      <c r="AR1846" s="6">
        <v>2354</v>
      </c>
      <c r="AS1846" s="6">
        <v>912587</v>
      </c>
      <c r="AT1846" s="6">
        <v>52</v>
      </c>
      <c r="AU1846" s="49">
        <v>450</v>
      </c>
      <c r="AV1846" s="49">
        <v>2325</v>
      </c>
      <c r="AW1846" s="49">
        <v>1050936</v>
      </c>
    </row>
    <row r="1847" spans="1:49" ht="15.75" x14ac:dyDescent="0.25">
      <c r="A1847" s="53"/>
      <c r="B1847" s="2"/>
      <c r="C1847" s="185"/>
      <c r="D1847" s="185"/>
      <c r="E1847" s="185"/>
      <c r="F1847" s="185"/>
      <c r="G1847" s="185"/>
      <c r="H1847" s="185"/>
      <c r="I1847" s="185"/>
      <c r="J1847" s="2"/>
      <c r="K1847" s="2"/>
      <c r="L1847" s="2"/>
      <c r="M1847" s="2"/>
      <c r="N1847" s="185"/>
      <c r="O1847" s="187"/>
      <c r="P1847" s="185"/>
      <c r="Q1847" s="185"/>
      <c r="R1847" s="185"/>
      <c r="S1847" s="185"/>
      <c r="T1847" s="185"/>
      <c r="U1847" s="187"/>
      <c r="V1847" s="185"/>
      <c r="W1847" s="185"/>
      <c r="X1847" s="187"/>
      <c r="Y1847" s="185"/>
      <c r="Z1847" s="187"/>
      <c r="AA1847" s="185"/>
      <c r="AB1847" s="185"/>
      <c r="AC1847" s="2"/>
      <c r="AD1847" s="185"/>
      <c r="AE1847" s="187"/>
      <c r="AF1847" s="187"/>
      <c r="AG1847" s="187"/>
      <c r="AH1847" s="185"/>
      <c r="AI1847" s="187"/>
      <c r="AJ1847" s="187"/>
      <c r="AK1847" s="187"/>
      <c r="AL1847" s="187"/>
      <c r="AM1847" s="187"/>
      <c r="AN1847" s="187"/>
      <c r="AO1847" s="187"/>
    </row>
    <row r="1848" spans="1:49" ht="15.75" x14ac:dyDescent="0.25">
      <c r="A1848" s="53">
        <v>39419</v>
      </c>
      <c r="B1848" s="2"/>
      <c r="C1848" s="2"/>
      <c r="D1848" s="185"/>
      <c r="E1848" s="185"/>
      <c r="F1848" s="185"/>
      <c r="G1848" s="2"/>
      <c r="H1848" s="2"/>
      <c r="I1848" s="2"/>
      <c r="J1848" s="2"/>
      <c r="K1848" s="2"/>
      <c r="L1848" s="2"/>
      <c r="M1848" s="187"/>
      <c r="N1848" s="187"/>
      <c r="O1848" s="2"/>
      <c r="P1848" s="185"/>
      <c r="Q1848" s="185"/>
      <c r="R1848" s="185"/>
      <c r="S1848" s="2"/>
      <c r="T1848" s="2"/>
      <c r="U1848" s="187"/>
      <c r="V1848" s="187"/>
      <c r="W1848" s="2"/>
      <c r="X1848" s="2"/>
      <c r="Y1848" s="2"/>
      <c r="Z1848" s="2"/>
      <c r="AA1848" s="185"/>
      <c r="AB1848" s="185"/>
      <c r="AC1848" s="2"/>
      <c r="AD1848" s="185"/>
      <c r="AE1848" s="187"/>
      <c r="AF1848" s="187"/>
      <c r="AG1848" s="2"/>
      <c r="AH1848" s="2"/>
      <c r="AI1848" s="2"/>
      <c r="AJ1848" s="2"/>
      <c r="AK1848" s="2"/>
      <c r="AP1848" s="6"/>
      <c r="AQ1848" s="6"/>
      <c r="AR1848" s="49"/>
      <c r="AS1848" s="6"/>
      <c r="AT1848" s="49"/>
    </row>
    <row r="1849" spans="1:49" ht="15.75" x14ac:dyDescent="0.25">
      <c r="A1849" s="53">
        <v>39420</v>
      </c>
      <c r="B1849" s="2">
        <v>25</v>
      </c>
      <c r="C1849" s="2">
        <v>124</v>
      </c>
      <c r="D1849" s="185">
        <v>2150</v>
      </c>
      <c r="E1849" s="185">
        <v>272008</v>
      </c>
      <c r="F1849" s="185">
        <v>6</v>
      </c>
      <c r="G1849" s="185">
        <v>139</v>
      </c>
      <c r="H1849" s="185">
        <v>2350</v>
      </c>
      <c r="I1849" s="185">
        <v>326650</v>
      </c>
      <c r="J1849" s="185">
        <v>14</v>
      </c>
      <c r="K1849" s="185">
        <v>155</v>
      </c>
      <c r="L1849" s="185">
        <v>2475</v>
      </c>
      <c r="M1849" s="185">
        <v>372500</v>
      </c>
      <c r="N1849" s="185">
        <v>43</v>
      </c>
      <c r="O1849" s="187">
        <v>187</v>
      </c>
      <c r="P1849" s="185">
        <v>2306</v>
      </c>
      <c r="Q1849" s="185">
        <v>431314</v>
      </c>
      <c r="R1849" s="185">
        <v>10</v>
      </c>
      <c r="S1849" s="185">
        <v>230</v>
      </c>
      <c r="T1849" s="185">
        <v>2400</v>
      </c>
      <c r="U1849" s="187">
        <v>570040</v>
      </c>
      <c r="V1849" s="185">
        <v>48</v>
      </c>
      <c r="W1849" s="185">
        <v>264</v>
      </c>
      <c r="X1849" s="187">
        <v>2383</v>
      </c>
      <c r="Y1849" s="185">
        <v>638971</v>
      </c>
      <c r="Z1849" s="187">
        <v>45</v>
      </c>
      <c r="AA1849" s="185">
        <v>293</v>
      </c>
      <c r="AB1849" s="185">
        <v>2358</v>
      </c>
      <c r="AC1849" s="185">
        <v>694067</v>
      </c>
      <c r="AD1849" s="185">
        <v>3</v>
      </c>
      <c r="AE1849" s="187">
        <v>329</v>
      </c>
      <c r="AF1849" s="187">
        <v>2350</v>
      </c>
      <c r="AG1849" s="187">
        <v>790533</v>
      </c>
      <c r="AH1849" s="187">
        <v>6</v>
      </c>
      <c r="AI1849" s="187">
        <v>375</v>
      </c>
      <c r="AJ1849" s="187">
        <v>2540</v>
      </c>
      <c r="AK1849" s="187">
        <v>966293</v>
      </c>
      <c r="AP1849" s="6">
        <v>78</v>
      </c>
      <c r="AQ1849" s="6">
        <v>405</v>
      </c>
      <c r="AR1849" s="6">
        <v>2504</v>
      </c>
      <c r="AS1849" s="6">
        <v>1010220</v>
      </c>
      <c r="AT1849" s="6">
        <v>29</v>
      </c>
      <c r="AU1849" s="49">
        <v>484</v>
      </c>
      <c r="AV1849" s="49">
        <v>2480</v>
      </c>
      <c r="AW1849" s="49">
        <v>1236255</v>
      </c>
    </row>
    <row r="1850" spans="1:49" ht="15.75" x14ac:dyDescent="0.25">
      <c r="A1850" s="53">
        <v>39422</v>
      </c>
      <c r="B1850" s="2">
        <v>26</v>
      </c>
      <c r="C1850" s="2">
        <v>109</v>
      </c>
      <c r="D1850" s="185">
        <v>1850</v>
      </c>
      <c r="E1850" s="185">
        <v>212050</v>
      </c>
      <c r="F1850" s="185">
        <v>20</v>
      </c>
      <c r="G1850" s="185">
        <v>132</v>
      </c>
      <c r="H1850" s="185">
        <v>1850</v>
      </c>
      <c r="I1850" s="185">
        <v>286460</v>
      </c>
      <c r="J1850" s="185">
        <v>122</v>
      </c>
      <c r="K1850" s="185">
        <v>160</v>
      </c>
      <c r="L1850" s="185">
        <v>2246</v>
      </c>
      <c r="M1850" s="187">
        <v>370197</v>
      </c>
      <c r="N1850" s="187">
        <v>68</v>
      </c>
      <c r="O1850" s="187">
        <v>192</v>
      </c>
      <c r="P1850" s="185">
        <v>2240</v>
      </c>
      <c r="Q1850" s="185">
        <v>453764</v>
      </c>
      <c r="R1850" s="185">
        <v>67</v>
      </c>
      <c r="S1850" s="185">
        <v>233</v>
      </c>
      <c r="T1850" s="185">
        <v>2331</v>
      </c>
      <c r="U1850" s="187">
        <v>553850</v>
      </c>
      <c r="V1850" s="187">
        <v>27</v>
      </c>
      <c r="W1850" s="185">
        <v>258</v>
      </c>
      <c r="X1850" s="187">
        <v>2317</v>
      </c>
      <c r="Y1850" s="185">
        <v>616039</v>
      </c>
      <c r="Z1850" s="187">
        <v>2</v>
      </c>
      <c r="AA1850" s="185">
        <v>298</v>
      </c>
      <c r="AB1850" s="185">
        <v>2324</v>
      </c>
      <c r="AC1850" s="185">
        <v>693480</v>
      </c>
      <c r="AD1850" s="185">
        <v>6</v>
      </c>
      <c r="AE1850" s="187">
        <v>339</v>
      </c>
      <c r="AF1850" s="187">
        <v>2270</v>
      </c>
      <c r="AG1850" s="187">
        <v>806487</v>
      </c>
      <c r="AH1850" s="187">
        <v>31</v>
      </c>
      <c r="AI1850" s="187">
        <v>442</v>
      </c>
      <c r="AJ1850" s="187">
        <v>2660</v>
      </c>
      <c r="AK1850" s="187">
        <v>1175720</v>
      </c>
      <c r="AP1850" s="6">
        <v>275</v>
      </c>
      <c r="AQ1850" s="6">
        <v>414</v>
      </c>
      <c r="AR1850" s="49">
        <v>2398</v>
      </c>
      <c r="AS1850" s="6">
        <v>998945</v>
      </c>
      <c r="AT1850" s="49">
        <v>62</v>
      </c>
      <c r="AU1850" s="49">
        <v>477</v>
      </c>
      <c r="AV1850" s="49">
        <v>2189</v>
      </c>
      <c r="AW1850" s="49">
        <v>1055048</v>
      </c>
    </row>
    <row r="1851" spans="1:49" ht="15.75" x14ac:dyDescent="0.25">
      <c r="A1851" s="53">
        <v>39423</v>
      </c>
      <c r="B1851" s="185">
        <v>18</v>
      </c>
      <c r="C1851" s="185">
        <v>114</v>
      </c>
      <c r="D1851" s="185">
        <v>2233</v>
      </c>
      <c r="E1851" s="185">
        <v>255267</v>
      </c>
      <c r="F1851" s="185">
        <v>28</v>
      </c>
      <c r="G1851" s="185">
        <v>148</v>
      </c>
      <c r="H1851" s="185">
        <v>2433</v>
      </c>
      <c r="I1851" s="185">
        <v>369964</v>
      </c>
      <c r="J1851" s="185">
        <v>15</v>
      </c>
      <c r="K1851" s="185">
        <v>170</v>
      </c>
      <c r="L1851" s="185">
        <v>2375</v>
      </c>
      <c r="M1851" s="185">
        <v>414267</v>
      </c>
      <c r="N1851" s="185">
        <v>26</v>
      </c>
      <c r="O1851" s="185">
        <v>207</v>
      </c>
      <c r="P1851" s="185">
        <v>2450</v>
      </c>
      <c r="Q1851" s="185">
        <v>507904</v>
      </c>
      <c r="R1851" s="185">
        <v>291</v>
      </c>
      <c r="S1851" s="185">
        <v>232</v>
      </c>
      <c r="T1851" s="185">
        <v>2619</v>
      </c>
      <c r="U1851" s="185">
        <v>617952</v>
      </c>
      <c r="V1851" s="185">
        <v>127</v>
      </c>
      <c r="W1851" s="185">
        <v>263</v>
      </c>
      <c r="X1851" s="185">
        <v>2628</v>
      </c>
      <c r="Y1851" s="185">
        <v>689984</v>
      </c>
      <c r="Z1851" s="185">
        <v>51</v>
      </c>
      <c r="AA1851" s="185">
        <v>297</v>
      </c>
      <c r="AB1851" s="185">
        <v>2683</v>
      </c>
      <c r="AC1851" s="185">
        <v>789035</v>
      </c>
      <c r="AD1851" s="185">
        <v>37</v>
      </c>
      <c r="AE1851" s="185">
        <v>350</v>
      </c>
      <c r="AF1851" s="185">
        <v>2552</v>
      </c>
      <c r="AG1851" s="185">
        <v>901146</v>
      </c>
      <c r="AH1851" s="185">
        <v>127</v>
      </c>
      <c r="AI1851" s="185">
        <v>386</v>
      </c>
      <c r="AJ1851" s="185">
        <v>2795</v>
      </c>
      <c r="AK1851" s="185">
        <v>1057764</v>
      </c>
      <c r="AL1851" s="6">
        <v>43</v>
      </c>
      <c r="AM1851" s="6">
        <v>405</v>
      </c>
      <c r="AN1851" s="6">
        <v>2706</v>
      </c>
      <c r="AO1851" s="6">
        <v>1128503</v>
      </c>
      <c r="AP1851" s="6"/>
      <c r="AQ1851" s="6"/>
      <c r="AS1851" s="6"/>
    </row>
    <row r="1852" spans="1:49" ht="15.75" x14ac:dyDescent="0.25">
      <c r="A1852" s="53">
        <v>39426</v>
      </c>
      <c r="B1852" s="2"/>
      <c r="C1852" s="2"/>
      <c r="D1852" s="187"/>
      <c r="E1852" s="185"/>
      <c r="F1852" s="185"/>
      <c r="G1852" s="2"/>
      <c r="H1852" s="2"/>
      <c r="I1852" s="2"/>
      <c r="J1852" s="2"/>
      <c r="K1852" s="2"/>
      <c r="L1852" s="2"/>
      <c r="M1852" s="187"/>
      <c r="N1852" s="187"/>
      <c r="O1852" s="185"/>
      <c r="P1852" s="185"/>
      <c r="Q1852" s="185"/>
      <c r="R1852" s="185"/>
      <c r="S1852" s="2"/>
      <c r="T1852" s="2"/>
      <c r="U1852" s="187"/>
      <c r="V1852" s="187"/>
      <c r="W1852" s="2"/>
      <c r="X1852" s="185"/>
      <c r="Y1852" s="2"/>
      <c r="Z1852" s="2"/>
      <c r="AA1852" s="185"/>
      <c r="AB1852" s="185"/>
      <c r="AC1852" s="2"/>
      <c r="AD1852" s="185"/>
      <c r="AE1852" s="187"/>
      <c r="AF1852" s="185"/>
      <c r="AG1852" s="2"/>
      <c r="AH1852" s="2"/>
      <c r="AI1852" s="2"/>
      <c r="AJ1852" s="2"/>
      <c r="AK1852" s="2"/>
      <c r="AP1852" s="6"/>
      <c r="AQ1852" s="6"/>
      <c r="AR1852" s="49"/>
      <c r="AS1852" s="6"/>
      <c r="AT1852" s="49"/>
    </row>
    <row r="1853" spans="1:49" ht="15.75" x14ac:dyDescent="0.25">
      <c r="A1853" s="53">
        <v>39427</v>
      </c>
      <c r="B1853" s="2">
        <v>17</v>
      </c>
      <c r="C1853" s="2">
        <v>116</v>
      </c>
      <c r="D1853" s="2">
        <v>2100</v>
      </c>
      <c r="E1853" s="185">
        <v>243600</v>
      </c>
      <c r="F1853" s="185">
        <v>5</v>
      </c>
      <c r="G1853" s="2">
        <v>140</v>
      </c>
      <c r="H1853" s="2">
        <v>2383</v>
      </c>
      <c r="I1853" s="2">
        <v>335480</v>
      </c>
      <c r="J1853" s="2">
        <v>60</v>
      </c>
      <c r="K1853" s="2">
        <v>166</v>
      </c>
      <c r="L1853" s="2">
        <v>2370</v>
      </c>
      <c r="M1853" s="2">
        <v>396152</v>
      </c>
      <c r="N1853" s="2">
        <v>71</v>
      </c>
      <c r="O1853" s="185">
        <v>193</v>
      </c>
      <c r="P1853" s="185">
        <v>2312</v>
      </c>
      <c r="Q1853" s="185">
        <v>449218</v>
      </c>
      <c r="R1853" s="185">
        <v>17</v>
      </c>
      <c r="S1853" s="185">
        <v>231</v>
      </c>
      <c r="T1853" s="185">
        <v>2350</v>
      </c>
      <c r="U1853" s="185">
        <v>556853</v>
      </c>
      <c r="V1853" s="185">
        <v>44</v>
      </c>
      <c r="W1853" s="185">
        <v>265</v>
      </c>
      <c r="X1853" s="185">
        <v>2360</v>
      </c>
      <c r="Y1853" s="185">
        <v>615468</v>
      </c>
      <c r="Z1853" s="185">
        <v>10</v>
      </c>
      <c r="AA1853" s="185">
        <v>281</v>
      </c>
      <c r="AB1853" s="185">
        <v>2350</v>
      </c>
      <c r="AC1853" s="185">
        <v>659880</v>
      </c>
      <c r="AD1853" s="185">
        <v>8</v>
      </c>
      <c r="AE1853" s="185">
        <v>328</v>
      </c>
      <c r="AF1853" s="185">
        <v>2400</v>
      </c>
      <c r="AG1853" s="185">
        <v>779175</v>
      </c>
      <c r="AH1853" s="185">
        <v>28</v>
      </c>
      <c r="AI1853" s="187">
        <v>402</v>
      </c>
      <c r="AJ1853" s="185">
        <v>2480</v>
      </c>
      <c r="AK1853" s="185">
        <v>996960</v>
      </c>
      <c r="AP1853" s="6"/>
      <c r="AQ1853" s="6"/>
      <c r="AR1853" s="6"/>
      <c r="AS1853" s="6"/>
    </row>
    <row r="1854" spans="1:49" ht="15.75" x14ac:dyDescent="0.25">
      <c r="A1854" s="53">
        <v>39429</v>
      </c>
      <c r="B1854" s="2">
        <v>30</v>
      </c>
      <c r="C1854" s="2">
        <v>119</v>
      </c>
      <c r="D1854" s="187">
        <v>2040</v>
      </c>
      <c r="E1854" s="185">
        <v>237433</v>
      </c>
      <c r="F1854" s="185">
        <v>74</v>
      </c>
      <c r="G1854" s="2">
        <v>148</v>
      </c>
      <c r="H1854" s="2">
        <v>1943</v>
      </c>
      <c r="I1854" s="2">
        <v>299119</v>
      </c>
      <c r="J1854" s="2">
        <v>70</v>
      </c>
      <c r="K1854" s="2">
        <v>163</v>
      </c>
      <c r="L1854" s="2">
        <v>2006</v>
      </c>
      <c r="M1854" s="187">
        <v>343560</v>
      </c>
      <c r="N1854" s="187">
        <v>58</v>
      </c>
      <c r="O1854" s="185">
        <v>206</v>
      </c>
      <c r="P1854" s="185">
        <v>2260</v>
      </c>
      <c r="Q1854" s="185">
        <v>455128</v>
      </c>
      <c r="R1854" s="185">
        <v>50</v>
      </c>
      <c r="S1854" s="185">
        <v>235</v>
      </c>
      <c r="T1854" s="185">
        <v>2320</v>
      </c>
      <c r="U1854" s="187">
        <v>548444</v>
      </c>
      <c r="V1854" s="187">
        <v>65</v>
      </c>
      <c r="W1854" s="185">
        <v>258</v>
      </c>
      <c r="X1854" s="185">
        <v>2410</v>
      </c>
      <c r="Y1854" s="185">
        <v>620722</v>
      </c>
      <c r="Z1854" s="187">
        <v>14</v>
      </c>
      <c r="AA1854" s="185">
        <v>293</v>
      </c>
      <c r="AB1854" s="185">
        <v>2250</v>
      </c>
      <c r="AC1854" s="185">
        <v>641871</v>
      </c>
      <c r="AD1854" s="185">
        <v>9</v>
      </c>
      <c r="AE1854" s="187">
        <v>349</v>
      </c>
      <c r="AF1854" s="185">
        <v>2455</v>
      </c>
      <c r="AG1854" s="187">
        <v>865556</v>
      </c>
      <c r="AH1854" s="185">
        <v>31</v>
      </c>
      <c r="AI1854" s="187">
        <v>422</v>
      </c>
      <c r="AJ1854" s="187">
        <v>2660</v>
      </c>
      <c r="AK1854" s="187">
        <v>1122520</v>
      </c>
      <c r="AP1854" s="6">
        <v>249</v>
      </c>
      <c r="AQ1854" s="6">
        <v>400</v>
      </c>
      <c r="AR1854" s="49">
        <v>2217</v>
      </c>
      <c r="AS1854" s="6">
        <v>884142</v>
      </c>
      <c r="AT1854" s="49">
        <v>119</v>
      </c>
      <c r="AU1854" s="6">
        <v>429</v>
      </c>
      <c r="AV1854" s="49">
        <v>2089</v>
      </c>
      <c r="AW1854" s="6">
        <v>906534</v>
      </c>
    </row>
    <row r="1855" spans="1:49" ht="15.75" x14ac:dyDescent="0.25">
      <c r="A1855" s="53">
        <v>39430</v>
      </c>
      <c r="B1855" s="6">
        <v>17</v>
      </c>
      <c r="C1855" s="6">
        <v>116</v>
      </c>
      <c r="D1855" s="6">
        <v>2100</v>
      </c>
      <c r="E1855" s="6">
        <v>243600</v>
      </c>
      <c r="F1855" s="6">
        <v>5</v>
      </c>
      <c r="G1855" s="6">
        <v>140</v>
      </c>
      <c r="H1855" s="6">
        <v>2383</v>
      </c>
      <c r="I1855" s="6">
        <v>335480</v>
      </c>
      <c r="J1855" s="6">
        <v>60</v>
      </c>
      <c r="K1855" s="6">
        <v>166</v>
      </c>
      <c r="L1855" s="6">
        <v>2370</v>
      </c>
      <c r="M1855" s="6">
        <v>396152</v>
      </c>
      <c r="N1855" s="6">
        <v>77</v>
      </c>
      <c r="O1855" s="6">
        <v>192</v>
      </c>
      <c r="P1855" s="6">
        <v>2340</v>
      </c>
      <c r="Q1855" s="6">
        <v>448705</v>
      </c>
      <c r="R1855" s="6">
        <v>57</v>
      </c>
      <c r="S1855" s="6">
        <v>237</v>
      </c>
      <c r="T1855" s="6">
        <v>2388</v>
      </c>
      <c r="U1855" s="6">
        <v>574367</v>
      </c>
      <c r="V1855" s="6">
        <v>44</v>
      </c>
      <c r="W1855" s="6">
        <v>265</v>
      </c>
      <c r="X1855" s="6">
        <v>2360</v>
      </c>
      <c r="Y1855" s="6">
        <v>615468</v>
      </c>
      <c r="Z1855" s="6">
        <v>12</v>
      </c>
      <c r="AA1855" s="6">
        <v>285</v>
      </c>
      <c r="AB1855" s="6">
        <v>2283</v>
      </c>
      <c r="AC1855" s="6">
        <v>665483</v>
      </c>
      <c r="AD1855" s="6">
        <v>8</v>
      </c>
      <c r="AE1855" s="6">
        <v>328</v>
      </c>
      <c r="AF1855" s="6">
        <v>2400</v>
      </c>
      <c r="AG1855" s="6">
        <v>779175</v>
      </c>
      <c r="AH1855" s="6">
        <v>27</v>
      </c>
      <c r="AI1855" s="6">
        <v>371</v>
      </c>
      <c r="AJ1855" s="6">
        <v>2460</v>
      </c>
      <c r="AK1855" s="6">
        <v>907625</v>
      </c>
      <c r="AL1855" s="6">
        <v>1</v>
      </c>
      <c r="AM1855" s="6">
        <v>402</v>
      </c>
      <c r="AN1855" s="6">
        <v>2480</v>
      </c>
      <c r="AO1855" s="6">
        <v>996960</v>
      </c>
      <c r="AP1855" s="6">
        <v>89</v>
      </c>
      <c r="AQ1855" s="6">
        <v>395</v>
      </c>
      <c r="AR1855" s="49">
        <v>2335</v>
      </c>
      <c r="AS1855" s="6">
        <v>932148</v>
      </c>
      <c r="AT1855" s="6">
        <v>52</v>
      </c>
      <c r="AU1855" s="6">
        <v>454</v>
      </c>
      <c r="AV1855" s="6">
        <v>2275</v>
      </c>
      <c r="AW1855" s="6">
        <v>1033750</v>
      </c>
    </row>
    <row r="1856" spans="1:49" ht="15.75" x14ac:dyDescent="0.25">
      <c r="A1856" s="53">
        <v>39433</v>
      </c>
      <c r="B1856" s="2"/>
      <c r="C1856" s="2"/>
      <c r="D1856" s="187"/>
      <c r="E1856" s="185"/>
      <c r="F1856" s="185">
        <v>18</v>
      </c>
      <c r="G1856" s="2">
        <v>143</v>
      </c>
      <c r="H1856" s="2">
        <v>2200</v>
      </c>
      <c r="I1856" s="2">
        <v>314600</v>
      </c>
      <c r="J1856" s="2"/>
      <c r="K1856" s="2"/>
      <c r="L1856" s="2"/>
      <c r="M1856" s="187"/>
      <c r="N1856" s="187"/>
      <c r="O1856" s="185"/>
      <c r="P1856" s="185"/>
      <c r="Q1856" s="185"/>
      <c r="R1856" s="185"/>
      <c r="S1856" s="2"/>
      <c r="T1856" s="2"/>
      <c r="U1856" s="187"/>
      <c r="V1856" s="187">
        <v>7</v>
      </c>
      <c r="W1856" s="2">
        <v>263</v>
      </c>
      <c r="X1856" s="185">
        <v>2200</v>
      </c>
      <c r="Y1856" s="2">
        <v>578276</v>
      </c>
      <c r="Z1856" s="2"/>
      <c r="AA1856" s="185"/>
      <c r="AB1856" s="185"/>
      <c r="AC1856" s="2"/>
      <c r="AD1856" s="185"/>
      <c r="AE1856" s="187"/>
      <c r="AF1856" s="185"/>
      <c r="AG1856" s="2"/>
      <c r="AH1856" s="2"/>
      <c r="AI1856" s="2"/>
      <c r="AJ1856" s="2"/>
      <c r="AK1856" s="2"/>
      <c r="AP1856">
        <v>2</v>
      </c>
      <c r="AQ1856">
        <v>305</v>
      </c>
      <c r="AR1856">
        <v>2050</v>
      </c>
      <c r="AS1856">
        <v>625250</v>
      </c>
      <c r="AT1856" s="6">
        <v>1</v>
      </c>
      <c r="AU1856" s="6">
        <v>482</v>
      </c>
      <c r="AV1856" s="49">
        <v>1900</v>
      </c>
      <c r="AW1856" s="6">
        <v>915800</v>
      </c>
    </row>
    <row r="1857" spans="1:49" ht="15.75" x14ac:dyDescent="0.25">
      <c r="A1857" s="53">
        <v>39434</v>
      </c>
      <c r="B1857" s="185">
        <v>10</v>
      </c>
      <c r="C1857" s="185">
        <v>123</v>
      </c>
      <c r="D1857" s="185">
        <v>2450</v>
      </c>
      <c r="E1857" s="185">
        <v>301120</v>
      </c>
      <c r="F1857" s="185">
        <v>21</v>
      </c>
      <c r="G1857" s="185">
        <v>140</v>
      </c>
      <c r="H1857" s="185">
        <v>2100</v>
      </c>
      <c r="I1857" s="185">
        <v>288819</v>
      </c>
      <c r="J1857" s="185">
        <v>64</v>
      </c>
      <c r="K1857" s="185">
        <v>166</v>
      </c>
      <c r="L1857" s="185">
        <v>2350</v>
      </c>
      <c r="M1857" s="185">
        <v>409673</v>
      </c>
      <c r="N1857" s="185">
        <v>91</v>
      </c>
      <c r="O1857" s="185">
        <v>204</v>
      </c>
      <c r="P1857" s="185">
        <v>2360</v>
      </c>
      <c r="Q1857" s="185">
        <v>484963</v>
      </c>
      <c r="R1857" s="185">
        <v>73</v>
      </c>
      <c r="S1857" s="185">
        <v>234</v>
      </c>
      <c r="T1857" s="185">
        <v>2267</v>
      </c>
      <c r="U1857" s="185">
        <v>517482</v>
      </c>
      <c r="V1857" s="185">
        <v>14</v>
      </c>
      <c r="W1857" s="185">
        <v>271</v>
      </c>
      <c r="X1857" s="185">
        <v>2325</v>
      </c>
      <c r="Y1857" s="185">
        <v>645043</v>
      </c>
      <c r="Z1857" s="185">
        <v>14</v>
      </c>
      <c r="AA1857" s="185">
        <v>301</v>
      </c>
      <c r="AB1857" s="185">
        <v>2450</v>
      </c>
      <c r="AC1857" s="185">
        <v>747550</v>
      </c>
      <c r="AD1857" s="185">
        <v>29</v>
      </c>
      <c r="AE1857" s="185">
        <v>331</v>
      </c>
      <c r="AF1857" s="185">
        <v>2440</v>
      </c>
      <c r="AG1857" s="185">
        <v>810528</v>
      </c>
      <c r="AH1857" s="185">
        <v>23</v>
      </c>
      <c r="AI1857" s="185">
        <v>416</v>
      </c>
      <c r="AJ1857" s="185">
        <v>2480</v>
      </c>
      <c r="AK1857" s="185">
        <v>1032176</v>
      </c>
      <c r="AL1857" s="6">
        <v>10</v>
      </c>
      <c r="AM1857" s="6">
        <v>416</v>
      </c>
      <c r="AN1857" s="6">
        <v>2480</v>
      </c>
      <c r="AO1857" s="6">
        <v>1032176</v>
      </c>
      <c r="AP1857" s="6">
        <v>118</v>
      </c>
      <c r="AQ1857" s="6">
        <v>424</v>
      </c>
      <c r="AR1857" s="49">
        <v>2458</v>
      </c>
      <c r="AS1857" s="6">
        <v>1051431</v>
      </c>
      <c r="AT1857" s="6">
        <v>10</v>
      </c>
      <c r="AU1857" s="6">
        <v>471</v>
      </c>
      <c r="AV1857" s="6">
        <v>2267</v>
      </c>
      <c r="AW1857" s="6">
        <v>1069180</v>
      </c>
    </row>
    <row r="1858" spans="1:49" ht="15.75" x14ac:dyDescent="0.25">
      <c r="A1858" s="53">
        <v>39436</v>
      </c>
      <c r="B1858" s="2">
        <v>2</v>
      </c>
      <c r="C1858" s="2">
        <v>90</v>
      </c>
      <c r="D1858" s="2">
        <v>2000</v>
      </c>
      <c r="E1858" s="185">
        <v>180000</v>
      </c>
      <c r="F1858" s="185">
        <v>19</v>
      </c>
      <c r="G1858" s="2">
        <v>137</v>
      </c>
      <c r="H1858" s="2">
        <v>2325</v>
      </c>
      <c r="I1858" s="2">
        <v>318011</v>
      </c>
      <c r="J1858" s="2">
        <v>2</v>
      </c>
      <c r="K1858" s="2">
        <v>170</v>
      </c>
      <c r="L1858" s="2">
        <v>2250</v>
      </c>
      <c r="M1858" s="2">
        <v>382500</v>
      </c>
      <c r="N1858" s="2">
        <v>9</v>
      </c>
      <c r="O1858" s="185">
        <v>197</v>
      </c>
      <c r="P1858" s="185">
        <v>2250</v>
      </c>
      <c r="Q1858" s="185">
        <v>443511</v>
      </c>
      <c r="R1858" s="185">
        <v>18</v>
      </c>
      <c r="S1858" s="185">
        <v>230</v>
      </c>
      <c r="T1858" s="185">
        <v>2367</v>
      </c>
      <c r="U1858" s="187">
        <v>548667</v>
      </c>
      <c r="V1858" s="187">
        <v>2</v>
      </c>
      <c r="W1858" s="185">
        <v>266</v>
      </c>
      <c r="X1858" s="185">
        <v>2390</v>
      </c>
      <c r="Y1858" s="185">
        <v>636100</v>
      </c>
      <c r="Z1858" s="185">
        <v>1</v>
      </c>
      <c r="AA1858" s="185">
        <v>300</v>
      </c>
      <c r="AB1858" s="185">
        <v>2560</v>
      </c>
      <c r="AC1858" s="185">
        <v>855040</v>
      </c>
      <c r="AD1858" s="185">
        <v>1</v>
      </c>
      <c r="AE1858" s="187">
        <v>334</v>
      </c>
      <c r="AF1858" s="185">
        <v>2560</v>
      </c>
      <c r="AG1858" s="185">
        <v>954880</v>
      </c>
      <c r="AH1858" s="185">
        <v>1</v>
      </c>
      <c r="AI1858" s="185">
        <v>488</v>
      </c>
      <c r="AJ1858" s="185">
        <v>2640</v>
      </c>
      <c r="AK1858" s="185">
        <v>1288320</v>
      </c>
      <c r="AL1858" s="6"/>
      <c r="AM1858" s="6"/>
      <c r="AN1858" s="6"/>
      <c r="AO1858" s="6"/>
      <c r="AP1858" s="6">
        <v>74</v>
      </c>
      <c r="AQ1858" s="6">
        <v>417</v>
      </c>
      <c r="AR1858" s="49">
        <v>2421</v>
      </c>
      <c r="AS1858" s="6">
        <v>1013723</v>
      </c>
      <c r="AT1858" s="6">
        <v>7</v>
      </c>
      <c r="AU1858" s="6">
        <v>421</v>
      </c>
      <c r="AV1858" s="6">
        <v>2167</v>
      </c>
      <c r="AW1858" s="6">
        <v>918625</v>
      </c>
    </row>
    <row r="1861" spans="1:49" ht="15.75" x14ac:dyDescent="0.25">
      <c r="A1861" s="51">
        <v>39458</v>
      </c>
      <c r="B1861">
        <v>4</v>
      </c>
      <c r="C1861">
        <v>114</v>
      </c>
      <c r="D1861">
        <v>1950</v>
      </c>
      <c r="E1861" s="49">
        <v>220050</v>
      </c>
      <c r="F1861">
        <v>5</v>
      </c>
      <c r="G1861">
        <v>144</v>
      </c>
      <c r="H1861">
        <v>2350</v>
      </c>
      <c r="I1861">
        <v>338400</v>
      </c>
      <c r="J1861">
        <v>8</v>
      </c>
      <c r="K1861">
        <v>161</v>
      </c>
      <c r="L1861">
        <v>2600</v>
      </c>
      <c r="M1861" s="49">
        <v>417950</v>
      </c>
      <c r="N1861" s="49">
        <v>8</v>
      </c>
      <c r="O1861">
        <v>200</v>
      </c>
      <c r="P1861">
        <v>2575</v>
      </c>
      <c r="Q1861">
        <v>501338</v>
      </c>
      <c r="R1861">
        <v>34</v>
      </c>
      <c r="S1861">
        <v>225</v>
      </c>
      <c r="T1861">
        <v>2450</v>
      </c>
      <c r="U1861" s="49">
        <v>557997</v>
      </c>
      <c r="V1861" s="49">
        <v>24</v>
      </c>
      <c r="W1861">
        <v>255</v>
      </c>
      <c r="X1861">
        <v>2410</v>
      </c>
      <c r="Y1861">
        <v>614662</v>
      </c>
      <c r="Z1861">
        <v>33</v>
      </c>
      <c r="AA1861">
        <v>298</v>
      </c>
      <c r="AB1861">
        <v>2460</v>
      </c>
      <c r="AC1861">
        <v>730194</v>
      </c>
      <c r="AD1861" s="49">
        <v>9</v>
      </c>
      <c r="AE1861">
        <v>331</v>
      </c>
      <c r="AF1861" s="49">
        <v>2750</v>
      </c>
      <c r="AG1861">
        <v>911167</v>
      </c>
      <c r="AH1861" s="49">
        <v>4</v>
      </c>
      <c r="AI1861">
        <v>394</v>
      </c>
      <c r="AJ1861" s="49">
        <v>2660</v>
      </c>
      <c r="AK1861">
        <v>1048040</v>
      </c>
    </row>
    <row r="1862" spans="1:49" ht="15.75" x14ac:dyDescent="0.25">
      <c r="A1862" s="53">
        <v>39461</v>
      </c>
      <c r="F1862" s="49">
        <v>23</v>
      </c>
      <c r="G1862">
        <v>149</v>
      </c>
      <c r="H1862">
        <v>2400</v>
      </c>
      <c r="I1862">
        <v>356870</v>
      </c>
      <c r="J1862">
        <v>5</v>
      </c>
      <c r="K1862">
        <v>174</v>
      </c>
      <c r="L1862">
        <v>2300</v>
      </c>
      <c r="M1862">
        <v>401120</v>
      </c>
      <c r="N1862">
        <v>7</v>
      </c>
      <c r="O1862">
        <v>196</v>
      </c>
      <c r="P1862" s="49">
        <v>2315</v>
      </c>
      <c r="Q1862">
        <v>462169</v>
      </c>
      <c r="R1862">
        <v>14</v>
      </c>
      <c r="S1862">
        <v>231</v>
      </c>
      <c r="T1862">
        <v>2347</v>
      </c>
      <c r="U1862">
        <v>540860</v>
      </c>
      <c r="V1862">
        <v>3</v>
      </c>
      <c r="W1862">
        <v>252</v>
      </c>
      <c r="X1862" s="49">
        <v>2360</v>
      </c>
      <c r="Y1862">
        <v>594720</v>
      </c>
      <c r="AI1862" s="49"/>
    </row>
    <row r="1863" spans="1:49" ht="15.75" x14ac:dyDescent="0.25">
      <c r="A1863" s="51">
        <v>39462</v>
      </c>
      <c r="B1863">
        <v>11</v>
      </c>
      <c r="C1863">
        <v>107</v>
      </c>
      <c r="D1863">
        <v>2550</v>
      </c>
      <c r="E1863" s="49">
        <v>282200</v>
      </c>
      <c r="F1863">
        <v>16</v>
      </c>
      <c r="G1863">
        <v>131</v>
      </c>
      <c r="H1863">
        <v>2350</v>
      </c>
      <c r="I1863">
        <v>307556</v>
      </c>
      <c r="J1863">
        <v>73</v>
      </c>
      <c r="K1863">
        <v>163</v>
      </c>
      <c r="L1863">
        <v>2350</v>
      </c>
      <c r="M1863" s="49">
        <v>383533</v>
      </c>
      <c r="N1863" s="49">
        <v>45</v>
      </c>
      <c r="O1863">
        <v>198</v>
      </c>
      <c r="P1863">
        <v>2350</v>
      </c>
      <c r="Q1863">
        <v>466489</v>
      </c>
      <c r="R1863">
        <v>53</v>
      </c>
      <c r="S1863">
        <v>228</v>
      </c>
      <c r="T1863">
        <v>2388</v>
      </c>
      <c r="U1863" s="49">
        <v>536375</v>
      </c>
      <c r="V1863" s="49">
        <v>4</v>
      </c>
      <c r="W1863">
        <v>256</v>
      </c>
      <c r="X1863">
        <v>2425</v>
      </c>
      <c r="Y1863">
        <v>616575</v>
      </c>
      <c r="Z1863">
        <v>14</v>
      </c>
      <c r="AA1863">
        <v>300</v>
      </c>
      <c r="AB1863">
        <v>2450</v>
      </c>
      <c r="AC1863">
        <v>742857</v>
      </c>
      <c r="AD1863" s="49">
        <v>22</v>
      </c>
      <c r="AE1863">
        <v>338</v>
      </c>
      <c r="AF1863" s="49">
        <v>2508</v>
      </c>
      <c r="AG1863">
        <v>879905</v>
      </c>
      <c r="AH1863" s="49">
        <v>12</v>
      </c>
      <c r="AI1863">
        <v>391</v>
      </c>
      <c r="AJ1863" s="49">
        <v>2530</v>
      </c>
      <c r="AK1863">
        <v>1025787</v>
      </c>
    </row>
    <row r="1864" spans="1:49" ht="16.5" x14ac:dyDescent="0.3">
      <c r="A1864" s="53">
        <v>39464</v>
      </c>
      <c r="B1864">
        <v>38</v>
      </c>
      <c r="C1864" s="192">
        <v>99</v>
      </c>
      <c r="D1864">
        <v>2200</v>
      </c>
      <c r="E1864" s="193">
        <v>217800</v>
      </c>
      <c r="F1864" s="49">
        <v>4</v>
      </c>
      <c r="G1864">
        <v>138</v>
      </c>
      <c r="H1864">
        <v>2250</v>
      </c>
      <c r="I1864">
        <v>310750</v>
      </c>
      <c r="J1864">
        <v>77</v>
      </c>
      <c r="K1864">
        <v>168</v>
      </c>
      <c r="L1864">
        <v>2370</v>
      </c>
      <c r="M1864" s="192">
        <v>398160</v>
      </c>
      <c r="N1864">
        <v>218</v>
      </c>
      <c r="O1864">
        <v>191</v>
      </c>
      <c r="P1864" s="49">
        <v>2750</v>
      </c>
      <c r="Q1864">
        <v>525250</v>
      </c>
      <c r="R1864">
        <v>152</v>
      </c>
      <c r="S1864">
        <v>238</v>
      </c>
      <c r="T1864">
        <v>2460</v>
      </c>
      <c r="U1864" s="193">
        <v>585480</v>
      </c>
      <c r="V1864">
        <v>30</v>
      </c>
      <c r="W1864" s="192">
        <v>268</v>
      </c>
      <c r="X1864" s="49">
        <v>2410</v>
      </c>
      <c r="Y1864">
        <v>645880</v>
      </c>
      <c r="Z1864">
        <v>33</v>
      </c>
      <c r="AA1864">
        <v>298</v>
      </c>
      <c r="AB1864">
        <v>2502</v>
      </c>
      <c r="AC1864">
        <v>760665</v>
      </c>
      <c r="AD1864" s="192">
        <v>43</v>
      </c>
      <c r="AE1864">
        <v>331</v>
      </c>
      <c r="AF1864">
        <v>2543</v>
      </c>
      <c r="AG1864">
        <v>861413</v>
      </c>
      <c r="AH1864">
        <v>5</v>
      </c>
      <c r="AI1864" s="49">
        <v>392</v>
      </c>
      <c r="AJ1864">
        <v>2620</v>
      </c>
      <c r="AK1864" s="193">
        <v>1025992</v>
      </c>
      <c r="AL1864" s="193"/>
      <c r="AM1864" s="193"/>
      <c r="AN1864" s="193"/>
      <c r="AO1864" s="193"/>
    </row>
    <row r="1865" spans="1:49" ht="16.5" x14ac:dyDescent="0.3">
      <c r="A1865" s="51">
        <v>39465</v>
      </c>
      <c r="C1865" s="192"/>
      <c r="E1865" s="193"/>
      <c r="F1865">
        <v>25</v>
      </c>
      <c r="G1865">
        <v>143</v>
      </c>
      <c r="H1865">
        <v>2470</v>
      </c>
      <c r="I1865">
        <v>353168</v>
      </c>
      <c r="J1865">
        <v>70</v>
      </c>
      <c r="K1865">
        <v>164</v>
      </c>
      <c r="L1865">
        <v>2675</v>
      </c>
      <c r="M1865" s="192">
        <v>451419</v>
      </c>
      <c r="N1865" s="49">
        <v>70</v>
      </c>
      <c r="O1865">
        <v>193</v>
      </c>
      <c r="P1865">
        <v>2458</v>
      </c>
      <c r="Q1865">
        <v>469193</v>
      </c>
      <c r="R1865">
        <v>46</v>
      </c>
      <c r="S1865">
        <v>228</v>
      </c>
      <c r="T1865">
        <v>2400</v>
      </c>
      <c r="U1865" s="193">
        <v>545839</v>
      </c>
      <c r="V1865" s="49">
        <v>4</v>
      </c>
      <c r="W1865" s="192">
        <v>260</v>
      </c>
      <c r="X1865">
        <v>2567</v>
      </c>
      <c r="Y1865">
        <v>665075</v>
      </c>
      <c r="Z1865">
        <v>1</v>
      </c>
      <c r="AA1865">
        <v>310</v>
      </c>
      <c r="AB1865">
        <v>2100</v>
      </c>
      <c r="AC1865">
        <v>651000</v>
      </c>
      <c r="AD1865" s="192">
        <v>3</v>
      </c>
      <c r="AE1865">
        <v>340</v>
      </c>
      <c r="AF1865" s="49">
        <v>2450</v>
      </c>
      <c r="AG1865">
        <v>833000</v>
      </c>
      <c r="AH1865">
        <v>1</v>
      </c>
      <c r="AI1865">
        <v>392</v>
      </c>
      <c r="AJ1865">
        <v>2640</v>
      </c>
      <c r="AK1865" s="193">
        <v>1034880</v>
      </c>
      <c r="AL1865" s="193"/>
      <c r="AM1865" s="193"/>
      <c r="AN1865" s="193"/>
      <c r="AO1865" s="193"/>
    </row>
    <row r="1866" spans="1:49" ht="16.5" x14ac:dyDescent="0.3">
      <c r="A1866" s="52">
        <v>39468</v>
      </c>
      <c r="C1866" s="192"/>
      <c r="E1866" s="193"/>
      <c r="F1866" s="49"/>
      <c r="M1866" s="192"/>
      <c r="P1866" s="49"/>
      <c r="U1866" s="193"/>
      <c r="W1866" s="192"/>
      <c r="X1866" s="49"/>
      <c r="AD1866" s="192"/>
      <c r="AI1866" s="49"/>
      <c r="AK1866" s="193"/>
      <c r="AL1866" s="193"/>
      <c r="AM1866" s="193"/>
      <c r="AN1866" s="193"/>
      <c r="AO1866" s="193"/>
    </row>
    <row r="1867" spans="1:49" ht="16.5" x14ac:dyDescent="0.3">
      <c r="A1867" s="51">
        <v>39469</v>
      </c>
      <c r="B1867">
        <v>32</v>
      </c>
      <c r="C1867" s="192">
        <v>117</v>
      </c>
      <c r="D1867">
        <v>2350</v>
      </c>
      <c r="E1867" s="193">
        <v>283038</v>
      </c>
      <c r="F1867">
        <v>44</v>
      </c>
      <c r="G1867">
        <v>139</v>
      </c>
      <c r="H1867">
        <v>2340</v>
      </c>
      <c r="I1867">
        <v>320375</v>
      </c>
      <c r="J1867">
        <v>44</v>
      </c>
      <c r="K1867">
        <v>173</v>
      </c>
      <c r="L1867">
        <v>2375</v>
      </c>
      <c r="M1867" s="192">
        <v>437309</v>
      </c>
      <c r="N1867" s="49">
        <v>5</v>
      </c>
      <c r="O1867">
        <v>209</v>
      </c>
      <c r="P1867">
        <v>2400</v>
      </c>
      <c r="Q1867">
        <v>496160</v>
      </c>
      <c r="R1867">
        <v>18</v>
      </c>
      <c r="S1867">
        <v>233</v>
      </c>
      <c r="T1867">
        <v>2550</v>
      </c>
      <c r="U1867" s="192">
        <v>598578</v>
      </c>
      <c r="V1867" s="49">
        <v>113</v>
      </c>
      <c r="W1867" s="192">
        <v>255</v>
      </c>
      <c r="X1867">
        <v>2388</v>
      </c>
      <c r="Y1867">
        <v>655577</v>
      </c>
      <c r="Z1867">
        <v>37</v>
      </c>
      <c r="AA1867">
        <v>283</v>
      </c>
      <c r="AB1867">
        <v>2412</v>
      </c>
      <c r="AC1867" s="192">
        <v>684373</v>
      </c>
      <c r="AD1867" s="192">
        <v>54</v>
      </c>
      <c r="AE1867">
        <v>333</v>
      </c>
      <c r="AF1867" s="49">
        <v>2567</v>
      </c>
      <c r="AG1867">
        <v>854052</v>
      </c>
      <c r="AH1867">
        <v>19</v>
      </c>
      <c r="AI1867">
        <v>366</v>
      </c>
      <c r="AJ1867">
        <v>2475</v>
      </c>
      <c r="AK1867" s="193">
        <v>915011</v>
      </c>
      <c r="AL1867" s="193"/>
      <c r="AM1867" s="193"/>
      <c r="AN1867" s="193"/>
      <c r="AO1867" s="193"/>
    </row>
    <row r="1868" spans="1:49" ht="16.5" x14ac:dyDescent="0.3">
      <c r="A1868" s="53">
        <v>39471</v>
      </c>
      <c r="B1868">
        <v>2</v>
      </c>
      <c r="C1868" s="192">
        <v>116</v>
      </c>
      <c r="D1868">
        <v>2150</v>
      </c>
      <c r="E1868" s="193">
        <v>251500</v>
      </c>
      <c r="F1868" s="49"/>
      <c r="J1868">
        <v>36</v>
      </c>
      <c r="K1868">
        <v>166</v>
      </c>
      <c r="L1868">
        <v>2320</v>
      </c>
      <c r="M1868" s="192">
        <v>401092</v>
      </c>
      <c r="N1868">
        <v>208</v>
      </c>
      <c r="O1868">
        <v>199</v>
      </c>
      <c r="P1868" s="49">
        <v>2345</v>
      </c>
      <c r="Q1868">
        <v>486929</v>
      </c>
      <c r="R1868">
        <v>76</v>
      </c>
      <c r="S1868">
        <v>235</v>
      </c>
      <c r="T1868">
        <v>2313</v>
      </c>
      <c r="U1868" s="192">
        <v>554171</v>
      </c>
      <c r="V1868">
        <v>81</v>
      </c>
      <c r="W1868" s="192">
        <v>263</v>
      </c>
      <c r="X1868" s="49">
        <v>2350</v>
      </c>
      <c r="Y1868">
        <v>633535</v>
      </c>
      <c r="Z1868">
        <v>62</v>
      </c>
      <c r="AA1868">
        <v>296</v>
      </c>
      <c r="AB1868">
        <v>2397</v>
      </c>
      <c r="AC1868" s="192">
        <v>726078</v>
      </c>
      <c r="AD1868" s="192">
        <v>21</v>
      </c>
      <c r="AE1868">
        <v>331</v>
      </c>
      <c r="AF1868">
        <v>2400</v>
      </c>
      <c r="AG1868">
        <v>779648</v>
      </c>
      <c r="AH1868">
        <v>27</v>
      </c>
      <c r="AI1868" s="49">
        <v>372</v>
      </c>
      <c r="AJ1868">
        <v>2515</v>
      </c>
      <c r="AK1868" s="193">
        <v>933338</v>
      </c>
      <c r="AL1868" s="193"/>
      <c r="AM1868" s="193"/>
      <c r="AN1868" s="193"/>
      <c r="AO1868" s="193"/>
    </row>
    <row r="1869" spans="1:49" ht="16.5" x14ac:dyDescent="0.3">
      <c r="A1869" s="51">
        <v>39472</v>
      </c>
      <c r="B1869">
        <v>3</v>
      </c>
      <c r="C1869" s="192">
        <v>129</v>
      </c>
      <c r="D1869">
        <v>2200</v>
      </c>
      <c r="E1869" s="193">
        <v>284533</v>
      </c>
      <c r="F1869">
        <v>1</v>
      </c>
      <c r="G1869">
        <v>144</v>
      </c>
      <c r="H1869">
        <v>2350</v>
      </c>
      <c r="I1869">
        <v>338400</v>
      </c>
      <c r="J1869">
        <v>26</v>
      </c>
      <c r="K1869">
        <v>167</v>
      </c>
      <c r="L1869">
        <v>2375</v>
      </c>
      <c r="M1869" s="192">
        <v>395708</v>
      </c>
      <c r="N1869" s="192">
        <v>189</v>
      </c>
      <c r="O1869">
        <v>207</v>
      </c>
      <c r="P1869">
        <v>2350</v>
      </c>
      <c r="Q1869">
        <v>501710</v>
      </c>
      <c r="R1869">
        <v>30</v>
      </c>
      <c r="S1869">
        <v>244</v>
      </c>
      <c r="T1869">
        <v>2350</v>
      </c>
      <c r="U1869" s="192">
        <v>582143</v>
      </c>
      <c r="V1869" s="49">
        <v>23</v>
      </c>
      <c r="W1869" s="192">
        <v>272</v>
      </c>
      <c r="X1869">
        <v>2250</v>
      </c>
      <c r="Y1869">
        <v>603226</v>
      </c>
      <c r="Z1869">
        <v>17</v>
      </c>
      <c r="AA1869">
        <v>281</v>
      </c>
      <c r="AB1869">
        <v>2350</v>
      </c>
      <c r="AC1869" s="192">
        <v>659382</v>
      </c>
      <c r="AD1869" s="192">
        <v>19</v>
      </c>
      <c r="AE1869">
        <v>344</v>
      </c>
      <c r="AF1869" s="49">
        <v>2700</v>
      </c>
      <c r="AG1869">
        <v>892947</v>
      </c>
      <c r="AH1869">
        <v>15</v>
      </c>
      <c r="AI1869">
        <v>394</v>
      </c>
      <c r="AJ1869">
        <v>2350</v>
      </c>
      <c r="AK1869" s="192">
        <v>925900</v>
      </c>
      <c r="AL1869" s="192"/>
      <c r="AM1869" s="192"/>
      <c r="AN1869" s="192"/>
      <c r="AO1869" s="192"/>
    </row>
    <row r="1870" spans="1:49" ht="16.5" x14ac:dyDescent="0.3">
      <c r="A1870" s="53">
        <v>39475</v>
      </c>
      <c r="C1870" s="192"/>
      <c r="E1870" s="193"/>
      <c r="F1870" s="49">
        <v>13</v>
      </c>
      <c r="G1870">
        <v>135</v>
      </c>
      <c r="H1870">
        <v>2400</v>
      </c>
      <c r="I1870">
        <v>324185</v>
      </c>
      <c r="J1870">
        <v>19</v>
      </c>
      <c r="K1870">
        <v>169</v>
      </c>
      <c r="L1870">
        <v>2475</v>
      </c>
      <c r="M1870" s="192">
        <v>418400</v>
      </c>
      <c r="N1870" s="192"/>
      <c r="U1870" s="192"/>
      <c r="W1870" s="192"/>
      <c r="Z1870">
        <v>17</v>
      </c>
      <c r="AA1870">
        <v>305</v>
      </c>
      <c r="AB1870">
        <v>2500</v>
      </c>
      <c r="AC1870" s="192">
        <v>759139</v>
      </c>
      <c r="AD1870" s="192"/>
      <c r="AK1870" s="192"/>
      <c r="AL1870" s="192"/>
      <c r="AM1870" s="192"/>
      <c r="AN1870" s="192"/>
      <c r="AO1870" s="192"/>
    </row>
    <row r="1871" spans="1:49" ht="16.5" x14ac:dyDescent="0.3">
      <c r="A1871" s="51">
        <v>39476</v>
      </c>
      <c r="B1871">
        <v>4</v>
      </c>
      <c r="C1871" s="192">
        <v>124</v>
      </c>
      <c r="D1871">
        <v>2200</v>
      </c>
      <c r="E1871" s="193">
        <v>261450</v>
      </c>
      <c r="F1871">
        <v>2</v>
      </c>
      <c r="G1871">
        <v>141</v>
      </c>
      <c r="H1871">
        <v>2200</v>
      </c>
      <c r="I1871">
        <v>296100</v>
      </c>
      <c r="J1871">
        <v>6</v>
      </c>
      <c r="K1871">
        <v>150</v>
      </c>
      <c r="L1871" s="192">
        <v>2200</v>
      </c>
      <c r="M1871" s="192">
        <v>330733</v>
      </c>
      <c r="N1871" s="192">
        <v>33</v>
      </c>
      <c r="O1871" s="192">
        <v>199</v>
      </c>
      <c r="P1871" s="192">
        <v>2290</v>
      </c>
      <c r="Q1871" s="192">
        <v>439188</v>
      </c>
      <c r="R1871" s="192">
        <v>68</v>
      </c>
      <c r="S1871" s="192">
        <v>234</v>
      </c>
      <c r="T1871" s="192">
        <v>2370</v>
      </c>
      <c r="U1871" s="192">
        <v>560096</v>
      </c>
      <c r="V1871" s="49">
        <v>84</v>
      </c>
      <c r="W1871" s="192">
        <v>263</v>
      </c>
      <c r="X1871" s="192">
        <v>2471</v>
      </c>
      <c r="Y1871" s="192">
        <v>658392</v>
      </c>
      <c r="Z1871" s="192">
        <v>28</v>
      </c>
      <c r="AA1871" s="192">
        <v>294</v>
      </c>
      <c r="AB1871" s="192">
        <v>2400</v>
      </c>
      <c r="AC1871" s="192">
        <v>705257</v>
      </c>
      <c r="AD1871" s="192">
        <v>3</v>
      </c>
      <c r="AE1871" s="192">
        <v>343</v>
      </c>
      <c r="AF1871" s="49">
        <v>2400</v>
      </c>
      <c r="AG1871" s="192">
        <v>822733</v>
      </c>
      <c r="AH1871" s="192">
        <v>7</v>
      </c>
      <c r="AI1871" s="192">
        <v>386</v>
      </c>
      <c r="AJ1871" s="192">
        <v>2590</v>
      </c>
      <c r="AK1871" s="192">
        <v>1007417</v>
      </c>
      <c r="AL1871" s="192"/>
      <c r="AM1871" s="192"/>
      <c r="AN1871" s="192"/>
      <c r="AO1871" s="192"/>
    </row>
    <row r="1872" spans="1:49" ht="15" x14ac:dyDescent="0.3">
      <c r="A1872" s="53">
        <v>39478</v>
      </c>
      <c r="C1872" s="192"/>
      <c r="E1872" s="193"/>
      <c r="J1872">
        <v>34</v>
      </c>
      <c r="K1872">
        <v>158</v>
      </c>
      <c r="L1872" s="192">
        <v>2150</v>
      </c>
      <c r="M1872" s="192">
        <v>338400</v>
      </c>
      <c r="N1872" s="192">
        <v>159</v>
      </c>
      <c r="O1872" s="192">
        <v>200</v>
      </c>
      <c r="P1872" s="192">
        <v>2550</v>
      </c>
      <c r="Q1872" s="192">
        <v>538162</v>
      </c>
      <c r="R1872" s="192">
        <v>51</v>
      </c>
      <c r="S1872" s="192">
        <v>237</v>
      </c>
      <c r="T1872" s="192">
        <v>2488</v>
      </c>
      <c r="U1872" s="192">
        <v>650235</v>
      </c>
      <c r="V1872" s="192">
        <v>19</v>
      </c>
      <c r="W1872" s="192">
        <v>257</v>
      </c>
      <c r="X1872" s="192">
        <v>2450</v>
      </c>
      <c r="Y1872" s="192">
        <v>641474</v>
      </c>
      <c r="Z1872" s="192">
        <v>88</v>
      </c>
      <c r="AA1872" s="192">
        <v>290</v>
      </c>
      <c r="AB1872" s="192">
        <v>2501</v>
      </c>
      <c r="AC1872" s="192">
        <v>727843</v>
      </c>
      <c r="AD1872" s="192">
        <v>69</v>
      </c>
      <c r="AE1872" s="192">
        <v>325</v>
      </c>
      <c r="AF1872" s="192">
        <v>2710</v>
      </c>
      <c r="AG1872" s="192">
        <v>908927</v>
      </c>
      <c r="AH1872" s="192">
        <v>3</v>
      </c>
      <c r="AI1872" s="192">
        <v>376</v>
      </c>
      <c r="AJ1872" s="192">
        <v>2540</v>
      </c>
      <c r="AK1872" s="192">
        <v>955040</v>
      </c>
      <c r="AL1872" s="192"/>
      <c r="AM1872" s="192"/>
      <c r="AN1872" s="192"/>
      <c r="AO1872" s="192"/>
    </row>
    <row r="1873" spans="1:41" ht="15" x14ac:dyDescent="0.3">
      <c r="A1873" s="53"/>
      <c r="C1873" s="192"/>
      <c r="E1873" s="193"/>
      <c r="L1873" s="192"/>
      <c r="M1873" s="192"/>
      <c r="N1873" s="192"/>
      <c r="O1873" s="192"/>
      <c r="P1873" s="192"/>
      <c r="Q1873" s="192"/>
      <c r="R1873" s="192"/>
      <c r="S1873" s="192"/>
      <c r="T1873" s="192"/>
      <c r="U1873" s="192"/>
      <c r="V1873" s="192"/>
      <c r="W1873" s="192"/>
      <c r="X1873" s="192"/>
      <c r="Y1873" s="192"/>
      <c r="Z1873" s="192"/>
      <c r="AA1873" s="192"/>
      <c r="AB1873" s="192"/>
      <c r="AC1873" s="192"/>
      <c r="AD1873" s="192"/>
      <c r="AE1873" s="192"/>
      <c r="AF1873" s="192"/>
      <c r="AG1873" s="192"/>
      <c r="AH1873" s="192"/>
      <c r="AI1873" s="192"/>
      <c r="AJ1873" s="192"/>
      <c r="AK1873" s="192"/>
      <c r="AL1873" s="192"/>
      <c r="AM1873" s="192"/>
      <c r="AN1873" s="192"/>
      <c r="AO1873" s="192"/>
    </row>
    <row r="1874" spans="1:41" ht="15" x14ac:dyDescent="0.3">
      <c r="A1874" s="51">
        <v>39479</v>
      </c>
      <c r="B1874">
        <v>9</v>
      </c>
      <c r="C1874" s="192">
        <v>121</v>
      </c>
      <c r="D1874">
        <v>2250</v>
      </c>
      <c r="E1874" s="193">
        <v>272867</v>
      </c>
      <c r="F1874">
        <v>2</v>
      </c>
      <c r="G1874">
        <v>134</v>
      </c>
      <c r="H1874">
        <v>2400</v>
      </c>
      <c r="I1874">
        <v>321600</v>
      </c>
      <c r="L1874" s="192"/>
      <c r="M1874" s="192"/>
      <c r="N1874" s="192">
        <v>35</v>
      </c>
      <c r="O1874">
        <v>196</v>
      </c>
      <c r="P1874">
        <v>2383</v>
      </c>
      <c r="Q1874" s="192">
        <v>455520</v>
      </c>
      <c r="R1874" s="192">
        <v>21</v>
      </c>
      <c r="S1874" s="192">
        <v>227</v>
      </c>
      <c r="T1874" s="192">
        <v>2320</v>
      </c>
      <c r="U1874" s="192">
        <v>492114</v>
      </c>
      <c r="V1874" s="192">
        <v>16</v>
      </c>
      <c r="W1874" s="192">
        <v>268</v>
      </c>
      <c r="X1874" s="192">
        <v>2325</v>
      </c>
      <c r="Y1874" s="192">
        <v>620131</v>
      </c>
      <c r="Z1874" s="192">
        <v>2</v>
      </c>
      <c r="AA1874" s="192">
        <v>299</v>
      </c>
      <c r="AB1874" s="192">
        <v>2250</v>
      </c>
      <c r="AC1874" s="192">
        <v>672750</v>
      </c>
      <c r="AD1874" s="192"/>
      <c r="AH1874" s="192">
        <v>4</v>
      </c>
      <c r="AI1874">
        <v>380</v>
      </c>
      <c r="AJ1874">
        <v>2460</v>
      </c>
      <c r="AK1874" s="192">
        <v>933570</v>
      </c>
      <c r="AL1874" s="192"/>
      <c r="AM1874" s="192"/>
      <c r="AN1874" s="192"/>
      <c r="AO1874" s="192"/>
    </row>
    <row r="1875" spans="1:41" ht="15" x14ac:dyDescent="0.3">
      <c r="A1875" s="51">
        <v>39482</v>
      </c>
      <c r="C1875" s="192"/>
      <c r="E1875" s="193"/>
      <c r="F1875">
        <v>6</v>
      </c>
      <c r="G1875">
        <v>131</v>
      </c>
      <c r="H1875">
        <v>2350</v>
      </c>
      <c r="I1875">
        <v>308000</v>
      </c>
      <c r="J1875">
        <v>7</v>
      </c>
      <c r="K1875">
        <v>170</v>
      </c>
      <c r="L1875" s="192">
        <v>2150</v>
      </c>
      <c r="M1875" s="192">
        <v>371194</v>
      </c>
      <c r="N1875" s="192">
        <v>8</v>
      </c>
      <c r="O1875" s="192">
        <v>205</v>
      </c>
      <c r="P1875" s="192">
        <v>2350</v>
      </c>
      <c r="Q1875" s="192">
        <v>481162</v>
      </c>
      <c r="S1875" s="192"/>
      <c r="U1875" s="192"/>
      <c r="V1875">
        <v>3</v>
      </c>
      <c r="W1875" s="192">
        <v>259</v>
      </c>
      <c r="X1875" s="192">
        <v>2440</v>
      </c>
      <c r="Y1875" s="192">
        <v>632773</v>
      </c>
      <c r="Z1875" s="192"/>
      <c r="AC1875" s="192"/>
      <c r="AD1875" s="192"/>
      <c r="AH1875" s="192"/>
      <c r="AK1875" s="192"/>
      <c r="AL1875" s="192"/>
      <c r="AM1875" s="192"/>
      <c r="AN1875" s="192"/>
      <c r="AO1875" s="192"/>
    </row>
    <row r="1876" spans="1:41" ht="15" x14ac:dyDescent="0.3">
      <c r="A1876" s="51">
        <v>39483</v>
      </c>
      <c r="B1876">
        <v>44</v>
      </c>
      <c r="C1876" s="192">
        <v>123</v>
      </c>
      <c r="D1876">
        <v>2425</v>
      </c>
      <c r="E1876" s="193">
        <v>298752</v>
      </c>
      <c r="J1876">
        <v>28</v>
      </c>
      <c r="K1876">
        <v>168</v>
      </c>
      <c r="L1876" s="192">
        <v>2617</v>
      </c>
      <c r="M1876" s="192">
        <v>428325</v>
      </c>
      <c r="N1876" s="192">
        <v>32</v>
      </c>
      <c r="O1876" s="192">
        <v>196</v>
      </c>
      <c r="P1876" s="192">
        <v>2440</v>
      </c>
      <c r="Q1876" s="192">
        <v>466959</v>
      </c>
      <c r="R1876" s="192">
        <v>76</v>
      </c>
      <c r="S1876" s="192">
        <v>229</v>
      </c>
      <c r="T1876" s="192">
        <v>2340</v>
      </c>
      <c r="U1876" s="192">
        <v>539780</v>
      </c>
      <c r="V1876" s="192">
        <v>11</v>
      </c>
      <c r="W1876" s="192">
        <v>261</v>
      </c>
      <c r="X1876" s="192">
        <v>2275</v>
      </c>
      <c r="Y1876" s="192">
        <v>609245</v>
      </c>
      <c r="Z1876" s="192">
        <v>122</v>
      </c>
      <c r="AA1876" s="192">
        <v>299</v>
      </c>
      <c r="AB1876" s="192">
        <v>2342</v>
      </c>
      <c r="AC1876" s="192">
        <v>700700</v>
      </c>
      <c r="AD1876" s="192">
        <v>17</v>
      </c>
      <c r="AE1876" s="192">
        <v>322</v>
      </c>
      <c r="AF1876" s="192">
        <v>2500</v>
      </c>
      <c r="AG1876" s="192">
        <v>785412</v>
      </c>
      <c r="AH1876" s="192">
        <v>6</v>
      </c>
      <c r="AI1876" s="192">
        <v>400</v>
      </c>
      <c r="AJ1876" s="192">
        <v>2560</v>
      </c>
      <c r="AK1876" s="192">
        <v>1024000</v>
      </c>
      <c r="AL1876" s="192"/>
      <c r="AM1876" s="192"/>
      <c r="AN1876" s="192"/>
      <c r="AO1876" s="192"/>
    </row>
    <row r="1877" spans="1:41" ht="15" x14ac:dyDescent="0.3">
      <c r="A1877" s="51">
        <v>39485</v>
      </c>
      <c r="B1877">
        <v>6</v>
      </c>
      <c r="C1877" s="192">
        <v>105</v>
      </c>
      <c r="D1877">
        <v>2267</v>
      </c>
      <c r="E1877" s="193">
        <v>237367</v>
      </c>
      <c r="J1877">
        <v>84</v>
      </c>
      <c r="K1877" s="192">
        <v>168</v>
      </c>
      <c r="L1877" s="192">
        <v>2150</v>
      </c>
      <c r="M1877" s="192">
        <v>373696</v>
      </c>
      <c r="N1877" s="192"/>
      <c r="R1877" s="192">
        <v>53</v>
      </c>
      <c r="S1877" s="192">
        <v>220</v>
      </c>
      <c r="T1877" s="192">
        <v>2350</v>
      </c>
      <c r="U1877" s="192">
        <v>516573</v>
      </c>
      <c r="V1877" s="192">
        <v>22</v>
      </c>
      <c r="W1877" s="192">
        <v>263</v>
      </c>
      <c r="X1877" s="192">
        <v>2363</v>
      </c>
      <c r="Y1877" s="192">
        <v>618542</v>
      </c>
      <c r="Z1877" s="192">
        <v>13</v>
      </c>
      <c r="AA1877" s="192">
        <v>314</v>
      </c>
      <c r="AB1877" s="192">
        <v>2400</v>
      </c>
      <c r="AC1877" s="192">
        <v>754338</v>
      </c>
      <c r="AD1877" s="192">
        <v>5</v>
      </c>
      <c r="AE1877" s="192">
        <v>344</v>
      </c>
      <c r="AF1877" s="192">
        <v>2480</v>
      </c>
      <c r="AG1877" s="192">
        <v>848704</v>
      </c>
      <c r="AH1877" s="192">
        <v>52</v>
      </c>
      <c r="AI1877" s="192">
        <v>380</v>
      </c>
      <c r="AJ1877" s="192">
        <v>2573</v>
      </c>
      <c r="AK1877" s="192">
        <v>981083</v>
      </c>
      <c r="AL1877" s="192"/>
      <c r="AM1877" s="192"/>
      <c r="AN1877" s="192"/>
      <c r="AO1877" s="192"/>
    </row>
    <row r="1878" spans="1:41" ht="16.5" x14ac:dyDescent="0.3">
      <c r="A1878" s="51">
        <v>39486</v>
      </c>
      <c r="B1878">
        <v>22</v>
      </c>
      <c r="C1878" s="192">
        <v>119</v>
      </c>
      <c r="D1878">
        <v>2283</v>
      </c>
      <c r="E1878" s="6">
        <v>251918</v>
      </c>
      <c r="F1878">
        <v>14</v>
      </c>
      <c r="G1878">
        <v>147</v>
      </c>
      <c r="H1878">
        <v>2390</v>
      </c>
      <c r="I1878">
        <v>338829</v>
      </c>
      <c r="J1878">
        <v>23</v>
      </c>
      <c r="K1878" s="192">
        <v>162</v>
      </c>
      <c r="L1878" s="192">
        <v>2325</v>
      </c>
      <c r="M1878" s="192">
        <v>372817</v>
      </c>
      <c r="N1878" s="192">
        <v>4</v>
      </c>
      <c r="O1878" s="192">
        <v>186</v>
      </c>
      <c r="P1878" s="192">
        <v>2250</v>
      </c>
      <c r="Q1878" s="192">
        <v>418500</v>
      </c>
      <c r="R1878" s="192">
        <v>48</v>
      </c>
      <c r="S1878" s="192">
        <v>232</v>
      </c>
      <c r="T1878" s="192">
        <v>2288</v>
      </c>
      <c r="U1878" s="192">
        <v>534354</v>
      </c>
      <c r="V1878" s="192">
        <v>11</v>
      </c>
      <c r="W1878" s="192">
        <v>259</v>
      </c>
      <c r="X1878" s="192">
        <v>2350</v>
      </c>
      <c r="Y1878" s="192">
        <v>608864</v>
      </c>
      <c r="Z1878" s="192"/>
      <c r="AC1878" s="192"/>
      <c r="AD1878" s="192"/>
      <c r="AH1878" s="192"/>
      <c r="AK1878" s="192"/>
      <c r="AL1878" s="192"/>
      <c r="AM1878" s="192"/>
      <c r="AN1878" s="192"/>
      <c r="AO1878" s="192"/>
    </row>
    <row r="1879" spans="1:41" ht="15" x14ac:dyDescent="0.3">
      <c r="A1879" s="53">
        <v>39489</v>
      </c>
      <c r="B1879">
        <v>4</v>
      </c>
      <c r="C1879" s="192">
        <v>100</v>
      </c>
      <c r="D1879">
        <v>1700</v>
      </c>
      <c r="E1879" s="193">
        <v>170000</v>
      </c>
      <c r="J1879">
        <v>14</v>
      </c>
      <c r="K1879" s="192">
        <v>159</v>
      </c>
      <c r="L1879" s="192">
        <v>2200</v>
      </c>
      <c r="M1879" s="192">
        <v>350743</v>
      </c>
      <c r="N1879" s="192"/>
      <c r="R1879" s="192"/>
      <c r="S1879" s="192"/>
      <c r="U1879" s="192"/>
      <c r="W1879" s="192"/>
      <c r="Z1879" s="192">
        <v>4</v>
      </c>
      <c r="AA1879" s="192">
        <v>309</v>
      </c>
      <c r="AB1879" s="192">
        <v>2410</v>
      </c>
      <c r="AC1879" s="192">
        <v>745040</v>
      </c>
      <c r="AD1879" s="192"/>
      <c r="AH1879" s="192">
        <v>8</v>
      </c>
      <c r="AI1879">
        <v>386</v>
      </c>
      <c r="AJ1879">
        <v>2440</v>
      </c>
      <c r="AK1879" s="192">
        <v>942450</v>
      </c>
      <c r="AL1879" s="192"/>
      <c r="AM1879" s="192"/>
      <c r="AN1879" s="192"/>
      <c r="AO1879" s="192"/>
    </row>
    <row r="1880" spans="1:41" ht="15" x14ac:dyDescent="0.3">
      <c r="A1880" s="51">
        <v>39490</v>
      </c>
      <c r="B1880">
        <v>9</v>
      </c>
      <c r="C1880" s="192">
        <v>118</v>
      </c>
      <c r="D1880">
        <v>2300</v>
      </c>
      <c r="E1880" s="193">
        <v>270889</v>
      </c>
      <c r="F1880">
        <v>14</v>
      </c>
      <c r="G1880">
        <v>139</v>
      </c>
      <c r="H1880">
        <v>2200</v>
      </c>
      <c r="I1880">
        <v>309214</v>
      </c>
      <c r="J1880">
        <v>22</v>
      </c>
      <c r="K1880" s="192">
        <v>176</v>
      </c>
      <c r="L1880" s="192">
        <v>2400</v>
      </c>
      <c r="M1880" s="192">
        <v>422618</v>
      </c>
      <c r="N1880" s="192">
        <v>34</v>
      </c>
      <c r="O1880" s="192">
        <v>194</v>
      </c>
      <c r="P1880" s="192">
        <v>2300</v>
      </c>
      <c r="Q1880" s="192">
        <v>460488</v>
      </c>
      <c r="R1880" s="192">
        <v>5</v>
      </c>
      <c r="S1880" s="192">
        <v>236</v>
      </c>
      <c r="T1880" s="192">
        <v>2150</v>
      </c>
      <c r="U1880" s="192">
        <v>507400</v>
      </c>
      <c r="V1880" s="192">
        <v>83</v>
      </c>
      <c r="W1880" s="192">
        <v>263</v>
      </c>
      <c r="X1880" s="192">
        <v>2350</v>
      </c>
      <c r="Y1880" s="192">
        <v>646178</v>
      </c>
      <c r="Z1880" s="192">
        <v>60</v>
      </c>
      <c r="AA1880" s="192">
        <v>297</v>
      </c>
      <c r="AB1880" s="192">
        <v>2300</v>
      </c>
      <c r="AC1880" s="192">
        <v>748522</v>
      </c>
      <c r="AD1880" s="192">
        <v>31</v>
      </c>
      <c r="AE1880" s="192">
        <v>324</v>
      </c>
      <c r="AF1880" s="192">
        <v>2350</v>
      </c>
      <c r="AG1880" s="192">
        <v>786106</v>
      </c>
      <c r="AH1880" s="192">
        <v>8</v>
      </c>
      <c r="AI1880" s="192">
        <v>405</v>
      </c>
      <c r="AJ1880" s="192">
        <v>2500</v>
      </c>
      <c r="AK1880" s="192">
        <v>1013333</v>
      </c>
      <c r="AL1880" s="192"/>
      <c r="AM1880" s="192"/>
      <c r="AN1880" s="192"/>
      <c r="AO1880" s="192"/>
    </row>
    <row r="1881" spans="1:41" ht="15" x14ac:dyDescent="0.3">
      <c r="A1881" s="51">
        <v>39492</v>
      </c>
      <c r="B1881">
        <v>26</v>
      </c>
      <c r="C1881" s="192">
        <v>124</v>
      </c>
      <c r="D1881">
        <v>2675</v>
      </c>
      <c r="E1881">
        <v>350415</v>
      </c>
      <c r="J1881">
        <v>87</v>
      </c>
      <c r="K1881" s="192">
        <v>166</v>
      </c>
      <c r="L1881" s="192">
        <v>2231</v>
      </c>
      <c r="M1881" s="192">
        <v>386079</v>
      </c>
      <c r="N1881" s="192">
        <v>96</v>
      </c>
      <c r="O1881" s="192">
        <v>203</v>
      </c>
      <c r="P1881" s="192">
        <v>2279</v>
      </c>
      <c r="Q1881" s="192">
        <v>472112</v>
      </c>
      <c r="R1881" s="192">
        <v>196</v>
      </c>
      <c r="S1881" s="192">
        <v>237</v>
      </c>
      <c r="T1881" s="192">
        <v>2284</v>
      </c>
      <c r="U1881" s="192">
        <v>559873</v>
      </c>
      <c r="V1881" s="192">
        <v>55</v>
      </c>
      <c r="W1881" s="192">
        <v>260</v>
      </c>
      <c r="X1881" s="192">
        <v>2345</v>
      </c>
      <c r="Y1881" s="192">
        <v>611809</v>
      </c>
      <c r="Z1881" s="192">
        <v>43</v>
      </c>
      <c r="AA1881" s="192">
        <v>310</v>
      </c>
      <c r="AB1881" s="192">
        <v>2297</v>
      </c>
      <c r="AC1881" s="192">
        <v>713487</v>
      </c>
      <c r="AD1881" s="192">
        <v>17</v>
      </c>
      <c r="AE1881" s="192">
        <v>329</v>
      </c>
      <c r="AF1881" s="192">
        <v>2290</v>
      </c>
      <c r="AG1881" s="192">
        <v>750532</v>
      </c>
      <c r="AH1881" s="192">
        <v>3</v>
      </c>
      <c r="AI1881" s="192">
        <v>371</v>
      </c>
      <c r="AJ1881" s="192">
        <v>2380</v>
      </c>
      <c r="AK1881" s="192">
        <v>882187</v>
      </c>
      <c r="AL1881" s="192"/>
      <c r="AM1881" s="192"/>
      <c r="AN1881" s="192"/>
      <c r="AO1881" s="192"/>
    </row>
    <row r="1882" spans="1:41" ht="15" x14ac:dyDescent="0.3">
      <c r="A1882" s="51">
        <v>39493</v>
      </c>
      <c r="C1882" s="192"/>
      <c r="J1882">
        <v>60</v>
      </c>
      <c r="K1882" s="192">
        <v>170</v>
      </c>
      <c r="L1882" s="192">
        <v>2400</v>
      </c>
      <c r="M1882" s="192">
        <v>408880</v>
      </c>
      <c r="N1882" s="192">
        <v>86</v>
      </c>
      <c r="O1882" s="192">
        <v>200</v>
      </c>
      <c r="P1882" s="192">
        <v>2700</v>
      </c>
      <c r="Q1882" s="192">
        <v>527598</v>
      </c>
      <c r="R1882" s="192">
        <v>188</v>
      </c>
      <c r="S1882" s="192">
        <v>226</v>
      </c>
      <c r="T1882" s="192">
        <v>3050</v>
      </c>
      <c r="U1882" s="192">
        <v>648101</v>
      </c>
      <c r="V1882" s="192">
        <v>66</v>
      </c>
      <c r="W1882" s="192">
        <v>272</v>
      </c>
      <c r="X1882" s="192">
        <v>2475</v>
      </c>
      <c r="Y1882" s="192">
        <v>679365</v>
      </c>
      <c r="Z1882" s="192">
        <v>141</v>
      </c>
      <c r="AA1882" s="192">
        <v>294</v>
      </c>
      <c r="AB1882" s="192">
        <v>2806</v>
      </c>
      <c r="AC1882" s="192">
        <v>853270</v>
      </c>
      <c r="AD1882" s="192">
        <v>24</v>
      </c>
      <c r="AE1882" s="192">
        <v>346</v>
      </c>
      <c r="AF1882" s="192">
        <v>2475</v>
      </c>
      <c r="AG1882" s="192">
        <v>885717</v>
      </c>
      <c r="AH1882" s="192">
        <v>4</v>
      </c>
      <c r="AI1882" s="192">
        <v>432</v>
      </c>
      <c r="AJ1882" s="192">
        <v>2560</v>
      </c>
      <c r="AK1882" s="192">
        <v>1104640</v>
      </c>
      <c r="AL1882" s="192"/>
      <c r="AM1882" s="192"/>
      <c r="AN1882" s="192"/>
      <c r="AO1882" s="192"/>
    </row>
    <row r="1883" spans="1:41" ht="15" x14ac:dyDescent="0.3">
      <c r="A1883" s="53">
        <v>39496</v>
      </c>
      <c r="B1883">
        <v>26</v>
      </c>
      <c r="C1883" s="192">
        <v>124</v>
      </c>
      <c r="D1883">
        <v>2675</v>
      </c>
      <c r="E1883">
        <v>350415</v>
      </c>
      <c r="J1883">
        <v>68</v>
      </c>
      <c r="K1883" s="192">
        <v>166</v>
      </c>
      <c r="L1883" s="192">
        <v>2231</v>
      </c>
      <c r="M1883" s="192">
        <v>386079</v>
      </c>
      <c r="N1883" s="192">
        <v>96</v>
      </c>
      <c r="O1883" s="192">
        <v>203</v>
      </c>
      <c r="P1883" s="192">
        <v>2279</v>
      </c>
      <c r="Q1883" s="192">
        <v>472112</v>
      </c>
      <c r="R1883" s="192">
        <v>196</v>
      </c>
      <c r="S1883" s="192">
        <v>237</v>
      </c>
      <c r="T1883" s="192">
        <v>2284</v>
      </c>
      <c r="U1883" s="192">
        <v>559873</v>
      </c>
      <c r="V1883" s="192">
        <v>55</v>
      </c>
      <c r="W1883" s="192">
        <v>260</v>
      </c>
      <c r="X1883" s="192">
        <v>2345</v>
      </c>
      <c r="Y1883" s="192">
        <v>611809</v>
      </c>
      <c r="Z1883" s="192">
        <v>43</v>
      </c>
      <c r="AA1883" s="192">
        <v>310</v>
      </c>
      <c r="AB1883" s="192">
        <v>2297</v>
      </c>
      <c r="AC1883" s="192">
        <v>713487</v>
      </c>
      <c r="AD1883" s="192">
        <v>17</v>
      </c>
      <c r="AE1883" s="192">
        <v>329</v>
      </c>
      <c r="AF1883" s="192">
        <v>2290</v>
      </c>
      <c r="AG1883" s="192">
        <v>750532</v>
      </c>
      <c r="AH1883" s="192">
        <v>3</v>
      </c>
      <c r="AI1883" s="192">
        <v>371</v>
      </c>
      <c r="AJ1883" s="192">
        <v>2380</v>
      </c>
      <c r="AK1883" s="192">
        <v>882187</v>
      </c>
      <c r="AL1883" s="192"/>
      <c r="AM1883" s="192"/>
      <c r="AN1883" s="192"/>
      <c r="AO1883" s="192"/>
    </row>
    <row r="1884" spans="1:41" ht="15" x14ac:dyDescent="0.3">
      <c r="A1884" s="51">
        <v>39497</v>
      </c>
      <c r="C1884" s="192"/>
      <c r="F1884">
        <v>17</v>
      </c>
      <c r="G1884">
        <v>135</v>
      </c>
      <c r="H1884">
        <v>2300</v>
      </c>
      <c r="I1884">
        <v>311176</v>
      </c>
      <c r="J1884">
        <v>46</v>
      </c>
      <c r="K1884" s="192">
        <v>165</v>
      </c>
      <c r="L1884" s="192">
        <v>2590</v>
      </c>
      <c r="M1884" s="192">
        <v>431854</v>
      </c>
      <c r="N1884" s="192">
        <v>127</v>
      </c>
      <c r="O1884" s="192">
        <v>201</v>
      </c>
      <c r="P1884" s="192">
        <v>2388</v>
      </c>
      <c r="Q1884" s="192">
        <v>493271</v>
      </c>
      <c r="R1884" s="192">
        <v>29</v>
      </c>
      <c r="S1884" s="192">
        <v>236</v>
      </c>
      <c r="T1884" s="192">
        <v>2312</v>
      </c>
      <c r="U1884" s="192">
        <v>550903</v>
      </c>
      <c r="V1884" s="192">
        <v>15</v>
      </c>
      <c r="W1884" s="192">
        <v>271</v>
      </c>
      <c r="X1884" s="192">
        <v>2467</v>
      </c>
      <c r="Y1884" s="192">
        <v>669387</v>
      </c>
      <c r="Z1884" s="192">
        <v>5</v>
      </c>
      <c r="AA1884" s="192">
        <v>297</v>
      </c>
      <c r="AB1884" s="192">
        <v>2300</v>
      </c>
      <c r="AC1884" s="192">
        <v>683560</v>
      </c>
      <c r="AD1884" s="192">
        <v>18</v>
      </c>
      <c r="AE1884" s="192">
        <v>337</v>
      </c>
      <c r="AF1884" s="192">
        <v>2450</v>
      </c>
      <c r="AG1884" s="192">
        <v>826739</v>
      </c>
      <c r="AH1884" s="192">
        <v>14</v>
      </c>
      <c r="AI1884" s="192">
        <v>362</v>
      </c>
      <c r="AJ1884" s="192">
        <v>2442</v>
      </c>
      <c r="AK1884" s="192">
        <v>898014</v>
      </c>
      <c r="AL1884" s="192"/>
      <c r="AM1884" s="192"/>
      <c r="AN1884" s="192"/>
      <c r="AO1884" s="192"/>
    </row>
    <row r="1885" spans="1:41" ht="15" x14ac:dyDescent="0.3">
      <c r="A1885" s="51">
        <v>39499</v>
      </c>
      <c r="B1885">
        <v>16</v>
      </c>
      <c r="C1885" s="192">
        <v>103</v>
      </c>
      <c r="D1885">
        <v>2383</v>
      </c>
      <c r="E1885">
        <v>256882</v>
      </c>
      <c r="F1885">
        <v>61</v>
      </c>
      <c r="G1885">
        <v>144</v>
      </c>
      <c r="H1885">
        <v>2362</v>
      </c>
      <c r="I1885">
        <v>347664</v>
      </c>
      <c r="J1885">
        <v>22</v>
      </c>
      <c r="K1885" s="192">
        <v>166</v>
      </c>
      <c r="L1885" s="192">
        <v>2450</v>
      </c>
      <c r="M1885" s="192">
        <v>407814</v>
      </c>
      <c r="N1885" s="192">
        <v>78</v>
      </c>
      <c r="O1885" s="192">
        <v>201</v>
      </c>
      <c r="P1885" s="192">
        <v>2273</v>
      </c>
      <c r="Q1885" s="192">
        <v>478814</v>
      </c>
      <c r="R1885" s="192">
        <v>51</v>
      </c>
      <c r="S1885" s="192">
        <v>232</v>
      </c>
      <c r="T1885" s="192">
        <v>2368</v>
      </c>
      <c r="U1885" s="192">
        <v>560171</v>
      </c>
      <c r="V1885" s="192">
        <v>60</v>
      </c>
      <c r="W1885" s="192">
        <v>274</v>
      </c>
      <c r="X1885" s="192">
        <v>2504</v>
      </c>
      <c r="Y1885" s="192">
        <v>665565</v>
      </c>
      <c r="Z1885" s="192">
        <v>113</v>
      </c>
      <c r="AA1885" s="192">
        <v>296</v>
      </c>
      <c r="AB1885" s="192">
        <v>2429</v>
      </c>
      <c r="AC1885" s="192">
        <v>733278</v>
      </c>
      <c r="AD1885" s="192">
        <v>17</v>
      </c>
      <c r="AE1885" s="192">
        <v>342</v>
      </c>
      <c r="AF1885" s="192">
        <v>2456</v>
      </c>
      <c r="AG1885" s="192">
        <v>837847</v>
      </c>
      <c r="AH1885" s="192">
        <v>18</v>
      </c>
      <c r="AI1885" s="192">
        <v>372</v>
      </c>
      <c r="AJ1885" s="192">
        <v>2540</v>
      </c>
      <c r="AK1885" s="192">
        <v>906242</v>
      </c>
      <c r="AL1885" s="192"/>
      <c r="AM1885" s="192"/>
      <c r="AN1885" s="192"/>
      <c r="AO1885" s="192"/>
    </row>
    <row r="1886" spans="1:41" ht="15" x14ac:dyDescent="0.3">
      <c r="A1886" s="51">
        <v>39500</v>
      </c>
      <c r="C1886" s="192"/>
      <c r="F1886">
        <v>18</v>
      </c>
      <c r="G1886">
        <v>145</v>
      </c>
      <c r="H1886">
        <v>2625</v>
      </c>
      <c r="I1886">
        <v>381672</v>
      </c>
      <c r="J1886">
        <v>11</v>
      </c>
      <c r="K1886" s="192">
        <v>169</v>
      </c>
      <c r="L1886" s="192">
        <v>2600</v>
      </c>
      <c r="M1886" s="192">
        <v>439636</v>
      </c>
      <c r="N1886" s="192">
        <v>45</v>
      </c>
      <c r="O1886" s="192">
        <v>192</v>
      </c>
      <c r="P1886" s="192">
        <v>2383</v>
      </c>
      <c r="Q1886" s="192">
        <v>465396</v>
      </c>
      <c r="R1886" s="192">
        <v>16</v>
      </c>
      <c r="S1886" s="192">
        <v>238</v>
      </c>
      <c r="T1886" s="192">
        <v>2350</v>
      </c>
      <c r="U1886" s="192">
        <v>559006</v>
      </c>
      <c r="V1886" s="192">
        <v>12</v>
      </c>
      <c r="W1886" s="192">
        <v>262</v>
      </c>
      <c r="X1886" s="192">
        <v>2400</v>
      </c>
      <c r="Y1886" s="192">
        <v>645417</v>
      </c>
      <c r="Z1886" s="192">
        <v>2</v>
      </c>
      <c r="AA1886" s="192">
        <v>286</v>
      </c>
      <c r="AB1886" s="192">
        <v>2350</v>
      </c>
      <c r="AC1886" s="192">
        <v>672100</v>
      </c>
      <c r="AD1886" s="192"/>
      <c r="AH1886" s="192">
        <v>13</v>
      </c>
      <c r="AI1886" s="192">
        <v>427</v>
      </c>
      <c r="AJ1886" s="192">
        <v>2720</v>
      </c>
      <c r="AK1886" s="192">
        <v>1162695</v>
      </c>
      <c r="AL1886" s="192"/>
      <c r="AM1886" s="192"/>
      <c r="AN1886" s="192"/>
      <c r="AO1886" s="192"/>
    </row>
    <row r="1887" spans="1:41" ht="15" x14ac:dyDescent="0.3">
      <c r="A1887" s="52">
        <v>39503</v>
      </c>
      <c r="C1887" s="192"/>
      <c r="K1887" s="192"/>
      <c r="L1887" s="192"/>
      <c r="R1887" s="192"/>
      <c r="S1887" s="192"/>
      <c r="Z1887" s="192"/>
      <c r="AH1887" s="192"/>
    </row>
    <row r="1888" spans="1:41" ht="15" x14ac:dyDescent="0.3">
      <c r="A1888" s="51">
        <v>39504</v>
      </c>
      <c r="C1888" s="192"/>
      <c r="F1888">
        <v>2</v>
      </c>
      <c r="G1888">
        <v>141</v>
      </c>
      <c r="H1888">
        <v>2300</v>
      </c>
      <c r="I1888">
        <v>324300</v>
      </c>
      <c r="J1888">
        <v>43</v>
      </c>
      <c r="K1888" s="192">
        <v>167</v>
      </c>
      <c r="L1888" s="192">
        <v>2375</v>
      </c>
      <c r="M1888">
        <v>395044</v>
      </c>
      <c r="N1888">
        <v>37</v>
      </c>
      <c r="O1888">
        <v>198</v>
      </c>
      <c r="P1888">
        <v>2375</v>
      </c>
      <c r="Q1888">
        <v>471876</v>
      </c>
      <c r="R1888" s="192">
        <v>9</v>
      </c>
      <c r="S1888" s="192">
        <v>222</v>
      </c>
      <c r="T1888">
        <v>2400</v>
      </c>
      <c r="U1888">
        <v>533333</v>
      </c>
      <c r="V1888">
        <v>37</v>
      </c>
      <c r="W1888">
        <v>267</v>
      </c>
      <c r="X1888">
        <v>2425</v>
      </c>
      <c r="Y1888">
        <v>657622</v>
      </c>
      <c r="Z1888" s="192">
        <v>48</v>
      </c>
      <c r="AA1888">
        <v>303</v>
      </c>
      <c r="AB1888">
        <v>2433</v>
      </c>
      <c r="AC1888">
        <v>756512</v>
      </c>
      <c r="AD1888">
        <v>5</v>
      </c>
      <c r="AE1888">
        <v>344</v>
      </c>
      <c r="AF1888">
        <v>2450</v>
      </c>
      <c r="AG1888">
        <v>843780</v>
      </c>
      <c r="AH1888" s="192">
        <v>18</v>
      </c>
      <c r="AI1888">
        <v>416</v>
      </c>
      <c r="AJ1888">
        <v>2510</v>
      </c>
      <c r="AK1888">
        <v>1019200</v>
      </c>
    </row>
    <row r="1889" spans="1:37" ht="15" x14ac:dyDescent="0.3">
      <c r="A1889" s="51">
        <v>39506</v>
      </c>
      <c r="B1889">
        <v>18</v>
      </c>
      <c r="C1889" s="192">
        <v>114</v>
      </c>
      <c r="D1889">
        <v>2533</v>
      </c>
      <c r="E1889">
        <v>288233</v>
      </c>
      <c r="F1889">
        <v>31</v>
      </c>
      <c r="G1889">
        <v>155</v>
      </c>
      <c r="H1889">
        <v>2348</v>
      </c>
      <c r="I1889">
        <v>363983</v>
      </c>
      <c r="J1889">
        <v>5</v>
      </c>
      <c r="K1889" s="192">
        <v>167</v>
      </c>
      <c r="L1889" s="192">
        <v>2300</v>
      </c>
      <c r="M1889">
        <v>384560</v>
      </c>
      <c r="N1889">
        <v>24</v>
      </c>
      <c r="O1889">
        <v>215</v>
      </c>
      <c r="P1889">
        <v>2280</v>
      </c>
      <c r="Q1889">
        <v>498923</v>
      </c>
      <c r="R1889" s="192">
        <v>41</v>
      </c>
      <c r="S1889" s="192">
        <v>237</v>
      </c>
      <c r="T1889">
        <v>2308</v>
      </c>
      <c r="U1889">
        <v>550804</v>
      </c>
      <c r="V1889">
        <v>65</v>
      </c>
      <c r="W1889">
        <v>265</v>
      </c>
      <c r="X1889">
        <v>2449</v>
      </c>
      <c r="Y1889">
        <v>662151</v>
      </c>
      <c r="Z1889" s="192">
        <v>37</v>
      </c>
      <c r="AA1889">
        <v>306</v>
      </c>
      <c r="AB1889">
        <v>2505</v>
      </c>
      <c r="AC1889">
        <v>774566</v>
      </c>
      <c r="AD1889">
        <v>19</v>
      </c>
      <c r="AE1889">
        <v>347</v>
      </c>
      <c r="AF1889">
        <v>2500</v>
      </c>
      <c r="AG1889">
        <v>894611</v>
      </c>
      <c r="AH1889" s="192">
        <v>4</v>
      </c>
      <c r="AI1889">
        <v>364</v>
      </c>
      <c r="AJ1889">
        <v>2560</v>
      </c>
      <c r="AK1889">
        <v>925780</v>
      </c>
    </row>
    <row r="1890" spans="1:37" ht="15" x14ac:dyDescent="0.3">
      <c r="A1890" s="51">
        <v>39507</v>
      </c>
      <c r="C1890" s="192"/>
      <c r="J1890">
        <v>13</v>
      </c>
      <c r="K1890" s="192">
        <v>166</v>
      </c>
      <c r="L1890" s="192">
        <v>2275</v>
      </c>
      <c r="M1890">
        <v>391354</v>
      </c>
      <c r="N1890">
        <v>99</v>
      </c>
      <c r="O1890">
        <v>196</v>
      </c>
      <c r="P1890">
        <v>2369</v>
      </c>
      <c r="Q1890">
        <v>465780</v>
      </c>
      <c r="R1890" s="192">
        <v>11</v>
      </c>
      <c r="S1890" s="192">
        <v>234</v>
      </c>
      <c r="T1890">
        <v>2450</v>
      </c>
      <c r="U1890">
        <v>550600</v>
      </c>
      <c r="V1890">
        <v>22</v>
      </c>
      <c r="W1890">
        <v>260</v>
      </c>
      <c r="X1890">
        <v>2560</v>
      </c>
      <c r="Y1890">
        <v>654941</v>
      </c>
      <c r="Z1890" s="192">
        <v>84</v>
      </c>
      <c r="AA1890">
        <v>301</v>
      </c>
      <c r="AB1890">
        <v>2550</v>
      </c>
      <c r="AC1890">
        <v>773104</v>
      </c>
      <c r="AH1890" s="192">
        <v>5</v>
      </c>
      <c r="AI1890">
        <v>371</v>
      </c>
      <c r="AJ1890">
        <v>2680</v>
      </c>
      <c r="AK1890">
        <v>994816</v>
      </c>
    </row>
    <row r="1891" spans="1:37" ht="15" x14ac:dyDescent="0.3">
      <c r="A1891" s="51"/>
      <c r="C1891" s="192"/>
      <c r="K1891" s="192"/>
      <c r="L1891" s="192"/>
      <c r="R1891" s="192"/>
      <c r="S1891" s="192"/>
      <c r="Z1891" s="192"/>
      <c r="AH1891" s="192"/>
    </row>
    <row r="1892" spans="1:37" ht="15" x14ac:dyDescent="0.3">
      <c r="A1892" s="52">
        <v>39510</v>
      </c>
      <c r="C1892" s="192"/>
      <c r="K1892" s="192"/>
      <c r="L1892" s="192"/>
      <c r="R1892" s="192"/>
      <c r="S1892" s="192"/>
      <c r="Z1892" s="192"/>
      <c r="AH1892" s="192"/>
    </row>
    <row r="1893" spans="1:37" ht="15" x14ac:dyDescent="0.3">
      <c r="A1893" s="51">
        <v>39511</v>
      </c>
      <c r="B1893">
        <v>17</v>
      </c>
      <c r="C1893" s="192">
        <v>123</v>
      </c>
      <c r="D1893">
        <v>2400</v>
      </c>
      <c r="E1893">
        <v>294494</v>
      </c>
      <c r="F1893">
        <v>47</v>
      </c>
      <c r="G1893">
        <v>139</v>
      </c>
      <c r="H1893">
        <v>2350</v>
      </c>
      <c r="I1893">
        <v>321889</v>
      </c>
      <c r="J1893">
        <v>28</v>
      </c>
      <c r="K1893" s="192">
        <v>160</v>
      </c>
      <c r="L1893" s="192">
        <v>2317</v>
      </c>
      <c r="M1893">
        <v>368686</v>
      </c>
      <c r="N1893">
        <v>32</v>
      </c>
      <c r="O1893">
        <v>192</v>
      </c>
      <c r="P1893">
        <v>2350</v>
      </c>
      <c r="Q1893">
        <v>453253</v>
      </c>
      <c r="R1893" s="192">
        <v>11</v>
      </c>
      <c r="S1893" s="192">
        <v>231</v>
      </c>
      <c r="T1893">
        <v>2500</v>
      </c>
      <c r="U1893">
        <v>573682</v>
      </c>
      <c r="V1893">
        <v>37</v>
      </c>
      <c r="W1893">
        <v>255</v>
      </c>
      <c r="X1893">
        <v>2400</v>
      </c>
      <c r="Y1893">
        <v>630357</v>
      </c>
      <c r="Z1893" s="192">
        <v>17</v>
      </c>
      <c r="AA1893">
        <v>297</v>
      </c>
      <c r="AB1893">
        <v>2400</v>
      </c>
      <c r="AC1893">
        <v>712659</v>
      </c>
      <c r="AD1893">
        <v>17</v>
      </c>
      <c r="AE1893">
        <v>348</v>
      </c>
      <c r="AF1893">
        <v>2605</v>
      </c>
      <c r="AG1893">
        <v>892567</v>
      </c>
      <c r="AH1893" s="192">
        <v>8</v>
      </c>
      <c r="AI1893">
        <v>366</v>
      </c>
      <c r="AJ1893">
        <v>2473</v>
      </c>
      <c r="AK1893">
        <v>896270</v>
      </c>
    </row>
    <row r="1894" spans="1:37" ht="15" x14ac:dyDescent="0.3">
      <c r="A1894" s="51">
        <v>39513</v>
      </c>
      <c r="B1894">
        <v>14</v>
      </c>
      <c r="C1894" s="192">
        <v>119</v>
      </c>
      <c r="D1894">
        <v>2600</v>
      </c>
      <c r="E1894">
        <v>309029</v>
      </c>
      <c r="F1894">
        <v>16</v>
      </c>
      <c r="G1894">
        <v>142</v>
      </c>
      <c r="H1894">
        <v>2450</v>
      </c>
      <c r="I1894">
        <v>348512</v>
      </c>
      <c r="J1894">
        <v>49</v>
      </c>
      <c r="K1894" s="192">
        <v>170</v>
      </c>
      <c r="L1894" s="192">
        <v>2450</v>
      </c>
      <c r="M1894">
        <v>415743</v>
      </c>
      <c r="N1894">
        <v>38</v>
      </c>
      <c r="O1894">
        <v>209</v>
      </c>
      <c r="P1894">
        <v>2633</v>
      </c>
      <c r="Q1894">
        <v>514887</v>
      </c>
      <c r="R1894" s="192">
        <v>55</v>
      </c>
      <c r="S1894" s="192">
        <v>232</v>
      </c>
      <c r="T1894">
        <v>2402</v>
      </c>
      <c r="U1894">
        <v>556301</v>
      </c>
      <c r="V1894">
        <v>101</v>
      </c>
      <c r="W1894">
        <v>260</v>
      </c>
      <c r="X1894">
        <v>2572</v>
      </c>
      <c r="Y1894">
        <v>641184</v>
      </c>
      <c r="Z1894" s="192">
        <v>68</v>
      </c>
      <c r="AA1894">
        <v>290</v>
      </c>
      <c r="AB1894">
        <v>2670</v>
      </c>
      <c r="AC1894">
        <v>758229</v>
      </c>
      <c r="AD1894">
        <v>41</v>
      </c>
      <c r="AE1894">
        <v>336</v>
      </c>
      <c r="AF1894">
        <v>2760</v>
      </c>
      <c r="AG1894">
        <v>891969</v>
      </c>
      <c r="AH1894" s="192">
        <v>3</v>
      </c>
      <c r="AI1894">
        <v>369</v>
      </c>
      <c r="AJ1894">
        <v>2600</v>
      </c>
      <c r="AK1894">
        <v>958533</v>
      </c>
    </row>
    <row r="1895" spans="1:37" ht="15" x14ac:dyDescent="0.3">
      <c r="A1895" s="51">
        <v>39514</v>
      </c>
      <c r="C1895" s="192"/>
      <c r="J1895">
        <v>5</v>
      </c>
      <c r="K1895" s="192">
        <v>158</v>
      </c>
      <c r="L1895" s="192">
        <v>2475</v>
      </c>
      <c r="M1895">
        <v>390220</v>
      </c>
      <c r="R1895" s="192">
        <v>19</v>
      </c>
      <c r="S1895" s="192">
        <v>231</v>
      </c>
      <c r="T1895">
        <v>2683</v>
      </c>
      <c r="U1895">
        <v>607058</v>
      </c>
      <c r="V1895">
        <v>27</v>
      </c>
      <c r="W1895">
        <v>268</v>
      </c>
      <c r="X1895">
        <v>2550</v>
      </c>
      <c r="Y1895">
        <v>701107</v>
      </c>
      <c r="Z1895" s="192">
        <v>28</v>
      </c>
      <c r="AA1895">
        <v>284</v>
      </c>
      <c r="AB1895">
        <v>2510</v>
      </c>
      <c r="AC1895">
        <v>717450</v>
      </c>
      <c r="AD1895">
        <v>11</v>
      </c>
      <c r="AE1895">
        <v>333</v>
      </c>
      <c r="AF1895">
        <v>2667</v>
      </c>
      <c r="AG1895">
        <v>913818</v>
      </c>
      <c r="AH1895" s="192">
        <v>12</v>
      </c>
      <c r="AI1895">
        <v>422</v>
      </c>
      <c r="AJ1895">
        <v>2640</v>
      </c>
      <c r="AK1895">
        <v>1114080</v>
      </c>
    </row>
    <row r="1896" spans="1:37" ht="15" x14ac:dyDescent="0.3">
      <c r="A1896" s="52">
        <v>39517</v>
      </c>
      <c r="C1896" s="192"/>
      <c r="K1896" s="192"/>
      <c r="L1896" s="192"/>
      <c r="R1896" s="192"/>
      <c r="S1896" s="192"/>
      <c r="Z1896" s="192"/>
      <c r="AH1896" s="192"/>
    </row>
    <row r="1897" spans="1:37" ht="15" x14ac:dyDescent="0.3">
      <c r="A1897" s="51">
        <v>39518</v>
      </c>
      <c r="C1897" s="192"/>
      <c r="F1897">
        <v>15</v>
      </c>
      <c r="G1897">
        <v>138</v>
      </c>
      <c r="H1897">
        <v>2483</v>
      </c>
      <c r="I1897">
        <v>346720</v>
      </c>
      <c r="J1897">
        <v>26</v>
      </c>
      <c r="K1897" s="192">
        <v>153</v>
      </c>
      <c r="L1897" s="192">
        <v>2417</v>
      </c>
      <c r="M1897">
        <v>360265</v>
      </c>
      <c r="N1897">
        <v>72</v>
      </c>
      <c r="O1897">
        <v>210</v>
      </c>
      <c r="P1897">
        <v>2442</v>
      </c>
      <c r="Q1897">
        <v>512046</v>
      </c>
      <c r="R1897" s="192">
        <v>71</v>
      </c>
      <c r="S1897" s="192">
        <v>233</v>
      </c>
      <c r="T1897">
        <v>2500</v>
      </c>
      <c r="U1897">
        <v>574701</v>
      </c>
      <c r="V1897">
        <v>4</v>
      </c>
      <c r="W1897">
        <v>257</v>
      </c>
      <c r="X1897">
        <v>2350</v>
      </c>
      <c r="Y1897">
        <v>603800</v>
      </c>
      <c r="Z1897" s="192">
        <v>97</v>
      </c>
      <c r="AA1897">
        <v>294</v>
      </c>
      <c r="AB1897">
        <v>2522</v>
      </c>
      <c r="AC1897">
        <v>747127</v>
      </c>
      <c r="AD1897">
        <v>15</v>
      </c>
      <c r="AE1897">
        <v>349</v>
      </c>
      <c r="AF1897">
        <v>2750</v>
      </c>
      <c r="AG1897">
        <v>906893</v>
      </c>
      <c r="AH1897" s="192">
        <v>35</v>
      </c>
      <c r="AI1897">
        <v>367</v>
      </c>
      <c r="AJ1897">
        <v>2693</v>
      </c>
      <c r="AK1897">
        <v>1001435</v>
      </c>
    </row>
    <row r="1898" spans="1:37" ht="15" x14ac:dyDescent="0.3">
      <c r="A1898" s="51">
        <v>39520</v>
      </c>
      <c r="B1898">
        <v>2</v>
      </c>
      <c r="C1898" s="192">
        <v>124</v>
      </c>
      <c r="D1898">
        <v>2450</v>
      </c>
      <c r="E1898">
        <v>303800</v>
      </c>
      <c r="F1898">
        <v>64</v>
      </c>
      <c r="G1898">
        <v>148</v>
      </c>
      <c r="H1898">
        <v>2425</v>
      </c>
      <c r="I1898">
        <v>362220</v>
      </c>
      <c r="J1898">
        <v>55</v>
      </c>
      <c r="K1898" s="192">
        <v>168</v>
      </c>
      <c r="L1898" s="192">
        <v>2475</v>
      </c>
      <c r="M1898">
        <v>425005</v>
      </c>
      <c r="N1898">
        <v>59</v>
      </c>
      <c r="O1898">
        <v>192</v>
      </c>
      <c r="P1898">
        <v>2382</v>
      </c>
      <c r="Q1898">
        <v>461900</v>
      </c>
      <c r="R1898" s="192">
        <v>28</v>
      </c>
      <c r="S1898" s="192">
        <v>238</v>
      </c>
      <c r="T1898">
        <v>2332</v>
      </c>
      <c r="U1898">
        <v>582319</v>
      </c>
      <c r="V1898">
        <v>46</v>
      </c>
      <c r="W1898">
        <v>268</v>
      </c>
      <c r="X1898">
        <v>2457</v>
      </c>
      <c r="Y1898">
        <v>668271</v>
      </c>
      <c r="Z1898" s="192">
        <v>79</v>
      </c>
      <c r="AA1898">
        <v>299</v>
      </c>
      <c r="AB1898">
        <v>2585</v>
      </c>
      <c r="AC1898">
        <v>792270</v>
      </c>
      <c r="AD1898">
        <v>16</v>
      </c>
      <c r="AE1898">
        <v>356</v>
      </c>
      <c r="AF1898">
        <v>2740</v>
      </c>
      <c r="AG1898">
        <v>974412</v>
      </c>
      <c r="AH1898" s="192">
        <v>12</v>
      </c>
      <c r="AI1898">
        <v>440</v>
      </c>
      <c r="AJ1898">
        <v>2720</v>
      </c>
      <c r="AK1898">
        <v>1197404</v>
      </c>
    </row>
    <row r="1899" spans="1:37" ht="15" x14ac:dyDescent="0.3">
      <c r="A1899" s="51">
        <v>39521</v>
      </c>
      <c r="B1899">
        <v>10</v>
      </c>
      <c r="C1899" s="192">
        <v>121</v>
      </c>
      <c r="D1899">
        <v>2450</v>
      </c>
      <c r="E1899">
        <v>292440</v>
      </c>
      <c r="F1899">
        <v>10</v>
      </c>
      <c r="G1899">
        <v>133</v>
      </c>
      <c r="H1899">
        <v>2525</v>
      </c>
      <c r="I1899">
        <v>348900</v>
      </c>
      <c r="K1899" s="192"/>
      <c r="L1899" s="192"/>
      <c r="N1899">
        <v>20</v>
      </c>
      <c r="O1899">
        <v>202</v>
      </c>
      <c r="P1899">
        <v>2525</v>
      </c>
      <c r="Q1899">
        <v>559430</v>
      </c>
      <c r="R1899" s="192">
        <v>24</v>
      </c>
      <c r="S1899" s="192">
        <v>232</v>
      </c>
      <c r="T1899">
        <v>2525</v>
      </c>
      <c r="U1899">
        <v>584279</v>
      </c>
      <c r="V1899">
        <v>61</v>
      </c>
      <c r="W1899">
        <v>264</v>
      </c>
      <c r="X1899">
        <v>2558</v>
      </c>
      <c r="Y1899">
        <v>685751</v>
      </c>
      <c r="Z1899" s="192">
        <v>17</v>
      </c>
      <c r="AA1899">
        <v>305</v>
      </c>
      <c r="AB1899">
        <v>2525</v>
      </c>
      <c r="AC1899">
        <v>789406</v>
      </c>
      <c r="AD1899">
        <v>6</v>
      </c>
      <c r="AE1899">
        <v>354</v>
      </c>
      <c r="AF1899">
        <v>2700</v>
      </c>
      <c r="AG1899">
        <v>980067</v>
      </c>
      <c r="AH1899" s="192">
        <v>1</v>
      </c>
      <c r="AI1899">
        <v>474</v>
      </c>
      <c r="AJ1899">
        <v>2820</v>
      </c>
      <c r="AK1899">
        <v>1336680</v>
      </c>
    </row>
    <row r="1900" spans="1:37" ht="15" x14ac:dyDescent="0.3">
      <c r="A1900" s="51">
        <v>39524</v>
      </c>
      <c r="C1900" s="192"/>
      <c r="F1900">
        <v>4</v>
      </c>
      <c r="G1900">
        <v>136</v>
      </c>
      <c r="H1900">
        <v>2400</v>
      </c>
      <c r="I1900">
        <v>325200</v>
      </c>
      <c r="J1900">
        <v>36</v>
      </c>
      <c r="K1900" s="192">
        <v>159</v>
      </c>
      <c r="L1900" s="192">
        <v>3075</v>
      </c>
      <c r="M1900">
        <v>466225</v>
      </c>
      <c r="N1900">
        <v>24</v>
      </c>
      <c r="O1900">
        <v>215</v>
      </c>
      <c r="P1900">
        <v>2377</v>
      </c>
      <c r="Q1900">
        <v>525838</v>
      </c>
      <c r="R1900" s="192"/>
      <c r="S1900" s="192"/>
      <c r="V1900">
        <v>44</v>
      </c>
      <c r="W1900">
        <v>266</v>
      </c>
      <c r="X1900">
        <v>2530</v>
      </c>
      <c r="Y1900">
        <v>672365</v>
      </c>
      <c r="Z1900" s="192">
        <v>7</v>
      </c>
      <c r="AA1900">
        <v>285</v>
      </c>
      <c r="AB1900">
        <v>2500</v>
      </c>
      <c r="AC1900">
        <v>713571</v>
      </c>
      <c r="AD1900">
        <v>3</v>
      </c>
      <c r="AE1900">
        <v>329</v>
      </c>
      <c r="AF1900">
        <v>2600</v>
      </c>
      <c r="AG1900">
        <v>854533</v>
      </c>
      <c r="AH1900" s="192"/>
    </row>
    <row r="1901" spans="1:37" ht="15" x14ac:dyDescent="0.3">
      <c r="A1901" s="51">
        <v>39525</v>
      </c>
      <c r="B1901">
        <v>13</v>
      </c>
      <c r="C1901" s="192">
        <v>126</v>
      </c>
      <c r="D1901">
        <v>2675</v>
      </c>
      <c r="E1901">
        <v>346346</v>
      </c>
      <c r="J1901">
        <v>45</v>
      </c>
      <c r="K1901" s="192">
        <v>169</v>
      </c>
      <c r="L1901" s="192">
        <v>2610</v>
      </c>
      <c r="M1901">
        <v>446469</v>
      </c>
      <c r="N1901">
        <v>5</v>
      </c>
      <c r="O1901">
        <v>217</v>
      </c>
      <c r="P1901">
        <v>2500</v>
      </c>
      <c r="Q1901">
        <v>543000</v>
      </c>
      <c r="R1901" s="192">
        <v>7</v>
      </c>
      <c r="S1901" s="192">
        <v>223</v>
      </c>
      <c r="T1901">
        <v>2600</v>
      </c>
      <c r="U1901">
        <v>580914</v>
      </c>
      <c r="V1901">
        <v>16</v>
      </c>
      <c r="W1901">
        <v>267</v>
      </c>
      <c r="X1901">
        <v>2500</v>
      </c>
      <c r="Y1901">
        <v>675250</v>
      </c>
      <c r="Z1901" s="192">
        <v>36</v>
      </c>
      <c r="AA1901">
        <v>290</v>
      </c>
      <c r="AB1901">
        <v>2538</v>
      </c>
      <c r="AC1901">
        <v>737850</v>
      </c>
      <c r="AH1901" s="192"/>
    </row>
    <row r="1902" spans="1:37" ht="15" x14ac:dyDescent="0.3">
      <c r="A1902" s="52">
        <v>39527</v>
      </c>
      <c r="C1902" s="192"/>
      <c r="K1902" s="192"/>
      <c r="L1902" s="192"/>
      <c r="R1902" s="192"/>
      <c r="S1902" s="192"/>
      <c r="Z1902" s="192"/>
      <c r="AH1902" s="192"/>
    </row>
    <row r="1903" spans="1:37" ht="15" x14ac:dyDescent="0.3">
      <c r="A1903" s="52">
        <v>39528</v>
      </c>
      <c r="C1903" s="192"/>
      <c r="K1903" s="192"/>
      <c r="L1903" s="192"/>
      <c r="R1903" s="192"/>
      <c r="S1903" s="192"/>
      <c r="Z1903" s="192"/>
      <c r="AH1903" s="192"/>
    </row>
    <row r="1904" spans="1:37" ht="15" x14ac:dyDescent="0.3">
      <c r="A1904" s="52">
        <v>39531</v>
      </c>
      <c r="C1904" s="192"/>
      <c r="K1904" s="192"/>
      <c r="L1904" s="192"/>
      <c r="R1904" s="192"/>
      <c r="S1904" s="192"/>
      <c r="Z1904" s="192"/>
      <c r="AH1904" s="192"/>
    </row>
    <row r="1905" spans="1:41" ht="15" x14ac:dyDescent="0.3">
      <c r="A1905" s="51">
        <v>39532</v>
      </c>
      <c r="C1905" s="192"/>
      <c r="F1905">
        <v>5</v>
      </c>
      <c r="G1905" s="192">
        <v>145</v>
      </c>
      <c r="H1905">
        <v>2550</v>
      </c>
      <c r="I1905">
        <v>360260</v>
      </c>
      <c r="J1905">
        <v>6</v>
      </c>
      <c r="K1905">
        <v>164</v>
      </c>
      <c r="L1905">
        <v>2575</v>
      </c>
      <c r="M1905">
        <v>418433</v>
      </c>
      <c r="N1905">
        <v>35</v>
      </c>
      <c r="O1905">
        <v>208</v>
      </c>
      <c r="P1905">
        <v>2600</v>
      </c>
      <c r="Q1905">
        <v>536154</v>
      </c>
      <c r="R1905" s="192">
        <v>4</v>
      </c>
      <c r="S1905" s="192">
        <v>233</v>
      </c>
      <c r="T1905">
        <v>2500</v>
      </c>
      <c r="U1905">
        <v>582500</v>
      </c>
      <c r="V1905">
        <v>23</v>
      </c>
      <c r="W1905">
        <v>268</v>
      </c>
      <c r="X1905">
        <v>2500</v>
      </c>
      <c r="Y1905">
        <v>669230</v>
      </c>
      <c r="Z1905" s="192">
        <v>18</v>
      </c>
      <c r="AA1905">
        <v>302</v>
      </c>
      <c r="AB1905">
        <v>2650</v>
      </c>
      <c r="AC1905">
        <v>825289</v>
      </c>
      <c r="AD1905">
        <v>45</v>
      </c>
      <c r="AE1905">
        <v>346</v>
      </c>
      <c r="AF1905">
        <v>2673</v>
      </c>
      <c r="AG1905">
        <v>927433</v>
      </c>
      <c r="AH1905" s="192"/>
    </row>
    <row r="1906" spans="1:41" ht="15" x14ac:dyDescent="0.3">
      <c r="A1906" s="52">
        <v>39534</v>
      </c>
      <c r="C1906" s="192"/>
      <c r="K1906" s="192"/>
      <c r="L1906" s="192"/>
      <c r="R1906" s="192"/>
      <c r="S1906" s="192"/>
      <c r="Z1906" s="192"/>
      <c r="AH1906" s="192"/>
    </row>
    <row r="1907" spans="1:41" ht="15" x14ac:dyDescent="0.3">
      <c r="A1907" s="51">
        <v>39535</v>
      </c>
      <c r="C1907" s="192"/>
      <c r="F1907">
        <v>73</v>
      </c>
      <c r="G1907">
        <v>147</v>
      </c>
      <c r="H1907">
        <v>2570</v>
      </c>
      <c r="I1907">
        <v>372819</v>
      </c>
      <c r="J1907">
        <v>18</v>
      </c>
      <c r="K1907" s="192">
        <v>179</v>
      </c>
      <c r="L1907" s="192">
        <v>2400</v>
      </c>
      <c r="M1907">
        <v>429333</v>
      </c>
      <c r="R1907" s="192"/>
      <c r="S1907" s="192"/>
      <c r="V1907">
        <v>44</v>
      </c>
      <c r="W1907">
        <v>270</v>
      </c>
      <c r="X1907">
        <v>2521</v>
      </c>
      <c r="Y1907">
        <v>680183</v>
      </c>
      <c r="Z1907" s="192">
        <v>44</v>
      </c>
      <c r="AA1907">
        <v>291</v>
      </c>
      <c r="AB1907">
        <v>2475</v>
      </c>
      <c r="AC1907">
        <v>721848</v>
      </c>
      <c r="AD1907">
        <v>2</v>
      </c>
      <c r="AE1907">
        <v>359</v>
      </c>
      <c r="AF1907">
        <v>2680</v>
      </c>
      <c r="AG1907">
        <v>962120</v>
      </c>
      <c r="AH1907" s="192"/>
    </row>
    <row r="1908" spans="1:41" ht="15" x14ac:dyDescent="0.3">
      <c r="A1908" s="52">
        <v>39538</v>
      </c>
      <c r="C1908" s="192"/>
      <c r="K1908" s="192"/>
      <c r="L1908" s="192"/>
      <c r="R1908" s="192"/>
      <c r="S1908" s="192"/>
      <c r="Z1908" s="192"/>
      <c r="AH1908" s="192"/>
    </row>
    <row r="1909" spans="1:41" ht="15" x14ac:dyDescent="0.3">
      <c r="A1909" s="53"/>
      <c r="C1909" s="192"/>
      <c r="K1909" s="192"/>
      <c r="L1909" s="192"/>
      <c r="R1909" s="192"/>
      <c r="S1909" s="192"/>
      <c r="Z1909" s="192"/>
      <c r="AH1909" s="192"/>
    </row>
    <row r="1910" spans="1:41" ht="15" x14ac:dyDescent="0.3">
      <c r="A1910" s="51">
        <v>39539</v>
      </c>
      <c r="B1910">
        <v>7</v>
      </c>
      <c r="C1910" s="192">
        <v>115</v>
      </c>
      <c r="D1910" s="192">
        <v>2375</v>
      </c>
      <c r="E1910">
        <v>270357</v>
      </c>
      <c r="F1910">
        <v>27</v>
      </c>
      <c r="G1910">
        <v>137</v>
      </c>
      <c r="H1910">
        <v>2550</v>
      </c>
      <c r="I1910">
        <v>354552</v>
      </c>
      <c r="J1910">
        <v>27</v>
      </c>
      <c r="K1910" s="192">
        <v>170</v>
      </c>
      <c r="L1910" s="192">
        <v>2783</v>
      </c>
      <c r="M1910">
        <v>419556</v>
      </c>
      <c r="N1910" s="192">
        <v>59</v>
      </c>
      <c r="O1910" s="192">
        <v>204</v>
      </c>
      <c r="P1910" s="192">
        <v>2430</v>
      </c>
      <c r="Q1910" s="192">
        <v>513624</v>
      </c>
      <c r="R1910" s="192">
        <v>39</v>
      </c>
      <c r="S1910" s="192">
        <v>235</v>
      </c>
      <c r="T1910" s="192">
        <v>2510</v>
      </c>
      <c r="U1910" s="192">
        <v>592662</v>
      </c>
      <c r="V1910" s="192">
        <v>37</v>
      </c>
      <c r="W1910" s="192">
        <v>254</v>
      </c>
      <c r="X1910" s="192">
        <v>2488</v>
      </c>
      <c r="Y1910" s="192">
        <v>636646</v>
      </c>
      <c r="Z1910" s="192">
        <v>36</v>
      </c>
      <c r="AA1910" s="192">
        <v>299</v>
      </c>
      <c r="AB1910" s="192">
        <v>2450</v>
      </c>
      <c r="AC1910" s="192">
        <v>738025</v>
      </c>
      <c r="AD1910" s="192">
        <v>2</v>
      </c>
      <c r="AE1910" s="192">
        <v>350</v>
      </c>
      <c r="AF1910" s="192">
        <v>2500</v>
      </c>
      <c r="AG1910" s="192">
        <v>875000</v>
      </c>
      <c r="AH1910" s="192">
        <v>1</v>
      </c>
      <c r="AI1910" s="192">
        <v>382</v>
      </c>
      <c r="AJ1910" s="192">
        <v>2700</v>
      </c>
      <c r="AK1910" s="192">
        <v>1031400</v>
      </c>
      <c r="AL1910" s="192"/>
      <c r="AM1910" s="192"/>
      <c r="AN1910" s="192"/>
      <c r="AO1910" s="192"/>
    </row>
    <row r="1911" spans="1:41" ht="15" x14ac:dyDescent="0.3">
      <c r="A1911" s="53">
        <v>39541</v>
      </c>
      <c r="C1911" s="192"/>
      <c r="D1911" s="192"/>
      <c r="J1911">
        <v>57</v>
      </c>
      <c r="K1911" s="192">
        <v>171</v>
      </c>
      <c r="L1911" s="192">
        <v>2303</v>
      </c>
      <c r="M1911">
        <v>389512</v>
      </c>
      <c r="N1911" s="192">
        <v>73</v>
      </c>
      <c r="O1911" s="192">
        <v>197</v>
      </c>
      <c r="P1911" s="192">
        <v>2420</v>
      </c>
      <c r="Q1911" s="192">
        <v>487588</v>
      </c>
      <c r="R1911" s="192">
        <v>5</v>
      </c>
      <c r="S1911" s="192">
        <v>234</v>
      </c>
      <c r="T1911" s="192">
        <v>2325</v>
      </c>
      <c r="U1911" s="192">
        <v>534060</v>
      </c>
      <c r="V1911" s="192">
        <v>25</v>
      </c>
      <c r="W1911" s="192">
        <v>263</v>
      </c>
      <c r="X1911" s="192">
        <v>2435</v>
      </c>
      <c r="Y1911" s="192">
        <v>661586</v>
      </c>
      <c r="Z1911" s="192">
        <v>10</v>
      </c>
      <c r="AA1911" s="192">
        <v>292</v>
      </c>
      <c r="AB1911" s="192">
        <v>2450</v>
      </c>
      <c r="AC1911" s="192">
        <v>726530</v>
      </c>
      <c r="AD1911" s="192">
        <v>32</v>
      </c>
      <c r="AE1911" s="192">
        <v>336</v>
      </c>
      <c r="AF1911" s="192">
        <v>2610</v>
      </c>
      <c r="AG1911" s="192">
        <v>876466</v>
      </c>
      <c r="AH1911" s="192">
        <v>6</v>
      </c>
      <c r="AI1911" s="192">
        <v>371</v>
      </c>
      <c r="AJ1911" s="192">
        <v>2710</v>
      </c>
      <c r="AK1911" s="192">
        <v>1003333</v>
      </c>
      <c r="AL1911" s="192"/>
      <c r="AM1911" s="192"/>
      <c r="AN1911" s="192"/>
      <c r="AO1911" s="192"/>
    </row>
    <row r="1912" spans="1:41" ht="15" x14ac:dyDescent="0.3">
      <c r="A1912" s="51">
        <v>39542</v>
      </c>
      <c r="C1912" s="192"/>
      <c r="D1912" s="192"/>
      <c r="J1912">
        <v>26</v>
      </c>
      <c r="K1912">
        <v>156</v>
      </c>
      <c r="L1912" s="192">
        <v>2317</v>
      </c>
      <c r="M1912">
        <v>353527</v>
      </c>
      <c r="N1912" s="192">
        <v>46</v>
      </c>
      <c r="O1912">
        <v>201</v>
      </c>
      <c r="P1912">
        <v>2464</v>
      </c>
      <c r="Q1912">
        <v>503491</v>
      </c>
      <c r="R1912">
        <v>30</v>
      </c>
      <c r="S1912" s="192">
        <v>231</v>
      </c>
      <c r="T1912">
        <v>2362</v>
      </c>
      <c r="U1912">
        <v>545520</v>
      </c>
      <c r="V1912">
        <v>8</v>
      </c>
      <c r="W1912" s="192">
        <v>272</v>
      </c>
      <c r="X1912">
        <v>2450</v>
      </c>
      <c r="Y1912">
        <v>666400</v>
      </c>
      <c r="Z1912" s="192">
        <v>62</v>
      </c>
      <c r="AA1912">
        <v>296</v>
      </c>
      <c r="AB1912">
        <v>2510</v>
      </c>
      <c r="AC1912">
        <v>751576</v>
      </c>
      <c r="AD1912">
        <v>17</v>
      </c>
      <c r="AE1912">
        <v>321</v>
      </c>
      <c r="AF1912">
        <v>2550</v>
      </c>
      <c r="AG1912">
        <v>817800</v>
      </c>
      <c r="AH1912" s="192"/>
      <c r="AI1912" s="192"/>
    </row>
    <row r="1913" spans="1:41" ht="15" x14ac:dyDescent="0.3">
      <c r="A1913" s="52">
        <v>39545</v>
      </c>
      <c r="D1913" s="192"/>
      <c r="N1913" s="192"/>
      <c r="W1913" s="192"/>
      <c r="AI1913" s="192"/>
    </row>
    <row r="1914" spans="1:41" ht="15" x14ac:dyDescent="0.3">
      <c r="A1914" s="51">
        <v>39546</v>
      </c>
      <c r="D1914" s="192"/>
      <c r="F1914">
        <v>8</v>
      </c>
      <c r="G1914">
        <v>131</v>
      </c>
      <c r="H1914">
        <v>2300</v>
      </c>
      <c r="I1914">
        <v>301875</v>
      </c>
      <c r="J1914">
        <v>34</v>
      </c>
      <c r="K1914">
        <v>155</v>
      </c>
      <c r="L1914">
        <v>2400</v>
      </c>
      <c r="M1914">
        <v>382618</v>
      </c>
      <c r="N1914" s="192"/>
      <c r="O1914">
        <v>195</v>
      </c>
      <c r="P1914">
        <v>2400</v>
      </c>
      <c r="Q1914">
        <v>465166</v>
      </c>
      <c r="V1914">
        <v>24</v>
      </c>
      <c r="W1914" s="192"/>
      <c r="X1914">
        <v>2550</v>
      </c>
      <c r="Y1914">
        <v>636225</v>
      </c>
      <c r="Z1914">
        <v>21</v>
      </c>
      <c r="AA1914">
        <v>304</v>
      </c>
      <c r="AB1914">
        <v>2475</v>
      </c>
      <c r="AC1914">
        <v>752595</v>
      </c>
      <c r="AD1914">
        <v>1</v>
      </c>
      <c r="AE1914">
        <v>344</v>
      </c>
      <c r="AF1914">
        <v>2650</v>
      </c>
      <c r="AG1914">
        <v>911600</v>
      </c>
      <c r="AI1914" s="192"/>
    </row>
    <row r="1915" spans="1:41" x14ac:dyDescent="0.2">
      <c r="A1915" s="51">
        <v>39548</v>
      </c>
      <c r="B1915">
        <v>10</v>
      </c>
      <c r="C1915">
        <v>85</v>
      </c>
      <c r="D1915">
        <v>2575</v>
      </c>
      <c r="E1915">
        <v>219910</v>
      </c>
      <c r="J1915">
        <v>132</v>
      </c>
      <c r="K1915">
        <v>176</v>
      </c>
      <c r="L1915">
        <v>2467</v>
      </c>
      <c r="M1915">
        <v>438542</v>
      </c>
      <c r="N1915">
        <v>34</v>
      </c>
      <c r="O1915">
        <v>210</v>
      </c>
      <c r="P1915">
        <v>2369</v>
      </c>
      <c r="Q1915">
        <v>542232</v>
      </c>
      <c r="R1915">
        <v>16</v>
      </c>
      <c r="S1915">
        <v>240</v>
      </c>
      <c r="T1915">
        <v>2320</v>
      </c>
      <c r="U1915">
        <v>555872</v>
      </c>
      <c r="V1915">
        <v>47</v>
      </c>
      <c r="W1915">
        <v>261</v>
      </c>
      <c r="X1915">
        <v>2460</v>
      </c>
      <c r="Y1915">
        <v>648981</v>
      </c>
      <c r="Z1915">
        <v>98</v>
      </c>
      <c r="AA1915">
        <v>297</v>
      </c>
      <c r="AB1915">
        <v>2544</v>
      </c>
      <c r="AC1915">
        <v>783636</v>
      </c>
      <c r="AD1915">
        <v>25</v>
      </c>
      <c r="AE1915">
        <v>339</v>
      </c>
      <c r="AF1915">
        <v>2530</v>
      </c>
      <c r="AG1915">
        <v>846190</v>
      </c>
      <c r="AH1915">
        <v>42</v>
      </c>
      <c r="AI1915">
        <v>426</v>
      </c>
      <c r="AJ1915">
        <v>2680</v>
      </c>
      <c r="AK1915">
        <v>1142752</v>
      </c>
    </row>
    <row r="1916" spans="1:41" ht="15" x14ac:dyDescent="0.3">
      <c r="A1916" s="51">
        <v>39549</v>
      </c>
      <c r="B1916">
        <v>12</v>
      </c>
      <c r="C1916">
        <v>116</v>
      </c>
      <c r="D1916" s="192">
        <v>2400</v>
      </c>
      <c r="E1916">
        <v>274717</v>
      </c>
      <c r="F1916">
        <v>3</v>
      </c>
      <c r="G1916">
        <v>138</v>
      </c>
      <c r="H1916">
        <v>2500</v>
      </c>
      <c r="I1916">
        <v>345000</v>
      </c>
      <c r="J1916">
        <v>51</v>
      </c>
      <c r="K1916">
        <v>164</v>
      </c>
      <c r="L1916">
        <v>2390</v>
      </c>
      <c r="M1916">
        <v>293298</v>
      </c>
      <c r="N1916" s="192">
        <v>53</v>
      </c>
      <c r="O1916">
        <v>196</v>
      </c>
      <c r="P1916">
        <v>2364</v>
      </c>
      <c r="Q1916">
        <v>464372</v>
      </c>
      <c r="R1916">
        <v>37</v>
      </c>
      <c r="S1916">
        <v>240</v>
      </c>
      <c r="T1916">
        <v>2362</v>
      </c>
      <c r="U1916">
        <v>575189</v>
      </c>
      <c r="V1916">
        <v>15</v>
      </c>
      <c r="W1916" s="192">
        <v>256</v>
      </c>
      <c r="X1916">
        <v>2400</v>
      </c>
      <c r="Y1916">
        <v>615460</v>
      </c>
      <c r="Z1916">
        <v>20</v>
      </c>
      <c r="AA1916">
        <v>299</v>
      </c>
      <c r="AB1916">
        <v>2388</v>
      </c>
      <c r="AC1916">
        <v>706725</v>
      </c>
      <c r="AI1916" s="192"/>
    </row>
    <row r="1917" spans="1:41" ht="15" x14ac:dyDescent="0.3">
      <c r="A1917" s="51">
        <v>39552</v>
      </c>
      <c r="D1917" s="192"/>
      <c r="J1917">
        <v>32</v>
      </c>
      <c r="K1917">
        <v>173</v>
      </c>
      <c r="L1917">
        <v>2425</v>
      </c>
      <c r="M1917">
        <v>426769</v>
      </c>
      <c r="N1917" s="192">
        <v>54</v>
      </c>
      <c r="O1917">
        <v>201</v>
      </c>
      <c r="P1917">
        <v>2390</v>
      </c>
      <c r="Q1917">
        <v>480124</v>
      </c>
      <c r="R1917">
        <v>38</v>
      </c>
      <c r="S1917">
        <v>232</v>
      </c>
      <c r="T1917">
        <v>2390</v>
      </c>
      <c r="U1917">
        <v>553474</v>
      </c>
      <c r="W1917" s="192"/>
      <c r="Z1917">
        <v>17</v>
      </c>
      <c r="AA1917">
        <v>289</v>
      </c>
      <c r="AB1917">
        <v>2500</v>
      </c>
      <c r="AC1917">
        <v>723235</v>
      </c>
      <c r="AH1917">
        <v>14</v>
      </c>
      <c r="AI1917" s="192">
        <v>472</v>
      </c>
      <c r="AJ1917">
        <v>2740</v>
      </c>
      <c r="AK1917">
        <v>1274400</v>
      </c>
    </row>
    <row r="1918" spans="1:41" ht="15" x14ac:dyDescent="0.3">
      <c r="A1918" s="51">
        <v>39553</v>
      </c>
      <c r="B1918">
        <v>9</v>
      </c>
      <c r="C1918">
        <v>118</v>
      </c>
      <c r="D1918" s="192">
        <v>2300</v>
      </c>
      <c r="E1918">
        <v>271911</v>
      </c>
      <c r="F1918">
        <v>54</v>
      </c>
      <c r="G1918">
        <v>136</v>
      </c>
      <c r="H1918">
        <v>2280</v>
      </c>
      <c r="I1918">
        <v>315352</v>
      </c>
      <c r="J1918">
        <v>100</v>
      </c>
      <c r="K1918">
        <v>171</v>
      </c>
      <c r="L1918">
        <v>2386</v>
      </c>
      <c r="M1918">
        <v>409410</v>
      </c>
      <c r="N1918" s="192">
        <v>32</v>
      </c>
      <c r="O1918">
        <v>208</v>
      </c>
      <c r="P1918">
        <v>2300</v>
      </c>
      <c r="Q1918">
        <v>479309</v>
      </c>
      <c r="R1918">
        <v>30</v>
      </c>
      <c r="S1918">
        <v>228</v>
      </c>
      <c r="T1918">
        <v>2250</v>
      </c>
      <c r="U1918">
        <v>514273</v>
      </c>
      <c r="V1918">
        <v>31</v>
      </c>
      <c r="W1918" s="192">
        <v>272</v>
      </c>
      <c r="X1918">
        <v>2317</v>
      </c>
      <c r="Y1918">
        <v>638039</v>
      </c>
      <c r="Z1918">
        <v>2</v>
      </c>
      <c r="AA1918">
        <v>294</v>
      </c>
      <c r="AB1918">
        <v>2350</v>
      </c>
      <c r="AC1918">
        <v>690900</v>
      </c>
      <c r="AD1918">
        <v>31</v>
      </c>
      <c r="AE1918">
        <v>328</v>
      </c>
      <c r="AF1918">
        <v>2460</v>
      </c>
      <c r="AG1918">
        <v>815029</v>
      </c>
      <c r="AH1918">
        <v>23</v>
      </c>
      <c r="AI1918" s="192">
        <v>487</v>
      </c>
      <c r="AJ1918">
        <v>2680</v>
      </c>
      <c r="AK1918">
        <v>1305160</v>
      </c>
    </row>
    <row r="1919" spans="1:41" ht="15" x14ac:dyDescent="0.3">
      <c r="A1919" s="52">
        <v>39555</v>
      </c>
      <c r="B1919" s="2"/>
      <c r="C1919" s="2"/>
      <c r="D1919" s="194"/>
      <c r="E1919" s="2"/>
      <c r="F1919" s="2"/>
      <c r="G1919" s="2"/>
      <c r="H1919" s="2"/>
      <c r="I1919" s="2"/>
      <c r="J1919" s="2"/>
      <c r="K1919" s="2"/>
      <c r="L1919" s="2"/>
      <c r="M1919" s="2"/>
      <c r="N1919" s="194"/>
      <c r="O1919" s="2"/>
      <c r="P1919" s="2"/>
      <c r="Q1919" s="2"/>
      <c r="R1919" s="2"/>
      <c r="S1919" s="2"/>
      <c r="T1919" s="2"/>
      <c r="U1919" s="2"/>
      <c r="V1919" s="2"/>
      <c r="W1919" s="194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194"/>
      <c r="AJ1919" s="2"/>
      <c r="AK1919" s="2"/>
      <c r="AL1919" s="2"/>
      <c r="AM1919" s="2"/>
      <c r="AN1919" s="2"/>
      <c r="AO1919" s="2"/>
    </row>
    <row r="1920" spans="1:41" ht="15" x14ac:dyDescent="0.3">
      <c r="A1920" s="51">
        <v>39556</v>
      </c>
      <c r="B1920" s="2"/>
      <c r="C1920" s="2"/>
      <c r="D1920" s="192"/>
      <c r="E1920" s="2"/>
      <c r="F1920" s="2">
        <v>17</v>
      </c>
      <c r="G1920" s="2">
        <v>132</v>
      </c>
      <c r="H1920" s="2">
        <v>2388</v>
      </c>
      <c r="I1920" s="2">
        <v>312788</v>
      </c>
      <c r="J1920" s="2">
        <v>8</v>
      </c>
      <c r="K1920" s="2">
        <v>170</v>
      </c>
      <c r="L1920" s="2">
        <v>2425</v>
      </c>
      <c r="M1920" s="2">
        <v>412062</v>
      </c>
      <c r="N1920" s="192">
        <v>11</v>
      </c>
      <c r="O1920" s="2">
        <v>203</v>
      </c>
      <c r="P1920" s="2">
        <v>2362</v>
      </c>
      <c r="Q1920" s="2">
        <v>487527</v>
      </c>
      <c r="R1920" s="2">
        <v>40</v>
      </c>
      <c r="S1920" s="2">
        <v>234</v>
      </c>
      <c r="T1920" s="2">
        <v>2378</v>
      </c>
      <c r="U1920" s="2">
        <v>586995</v>
      </c>
      <c r="V1920" s="2">
        <v>22</v>
      </c>
      <c r="W1920" s="192">
        <v>263</v>
      </c>
      <c r="X1920" s="2">
        <v>2425</v>
      </c>
      <c r="Y1920" s="2">
        <v>665068</v>
      </c>
      <c r="Z1920" s="2">
        <v>3</v>
      </c>
      <c r="AA1920" s="2">
        <v>305</v>
      </c>
      <c r="AB1920" s="2">
        <v>2320</v>
      </c>
      <c r="AC1920" s="2">
        <v>730960</v>
      </c>
      <c r="AD1920" s="2"/>
      <c r="AE1920" s="2"/>
      <c r="AF1920" s="2"/>
      <c r="AG1920" s="2"/>
      <c r="AH1920" s="2"/>
      <c r="AI1920" s="192"/>
      <c r="AJ1920" s="2"/>
      <c r="AK1920" s="2"/>
      <c r="AL1920" s="2"/>
      <c r="AM1920" s="2"/>
      <c r="AN1920" s="2"/>
      <c r="AO1920" s="2"/>
    </row>
    <row r="1921" spans="1:37" x14ac:dyDescent="0.2">
      <c r="A1921" s="51">
        <v>39559</v>
      </c>
      <c r="B1921">
        <v>5</v>
      </c>
      <c r="C1921">
        <v>121</v>
      </c>
      <c r="D1921">
        <v>2525</v>
      </c>
      <c r="E1921">
        <v>310300</v>
      </c>
      <c r="N1921">
        <v>13</v>
      </c>
      <c r="O1921">
        <v>24</v>
      </c>
      <c r="P1921">
        <v>2700</v>
      </c>
      <c r="Q1921">
        <v>549554</v>
      </c>
      <c r="V1921">
        <v>5</v>
      </c>
      <c r="W1921">
        <v>254</v>
      </c>
      <c r="X1921">
        <v>2400</v>
      </c>
      <c r="Y1921">
        <v>609600</v>
      </c>
      <c r="AH1921">
        <v>2</v>
      </c>
      <c r="AI1921">
        <v>372</v>
      </c>
      <c r="AJ1921">
        <v>2500</v>
      </c>
      <c r="AK1921">
        <v>930000</v>
      </c>
    </row>
    <row r="1922" spans="1:37" ht="15" x14ac:dyDescent="0.3">
      <c r="A1922" s="51">
        <v>39560</v>
      </c>
      <c r="B1922">
        <v>1</v>
      </c>
      <c r="C1922">
        <v>122</v>
      </c>
      <c r="D1922">
        <v>2100</v>
      </c>
      <c r="E1922">
        <v>256200</v>
      </c>
      <c r="F1922">
        <v>30</v>
      </c>
      <c r="G1922">
        <v>132</v>
      </c>
      <c r="H1922">
        <v>2325</v>
      </c>
      <c r="I1922">
        <v>303920</v>
      </c>
      <c r="N1922" s="192">
        <v>27</v>
      </c>
      <c r="O1922">
        <v>205</v>
      </c>
      <c r="P1922">
        <v>2390</v>
      </c>
      <c r="Q1922">
        <v>494778</v>
      </c>
      <c r="R1922">
        <v>27</v>
      </c>
      <c r="S1922">
        <v>229</v>
      </c>
      <c r="T1922">
        <v>2400</v>
      </c>
      <c r="U1922">
        <v>551907</v>
      </c>
      <c r="V1922">
        <v>32</v>
      </c>
      <c r="W1922" s="192">
        <v>264</v>
      </c>
      <c r="X1922">
        <v>2388</v>
      </c>
      <c r="Y1922">
        <v>642888</v>
      </c>
      <c r="Z1922">
        <v>33</v>
      </c>
      <c r="AA1922">
        <v>313</v>
      </c>
      <c r="AB1922">
        <v>2525</v>
      </c>
      <c r="AC1922">
        <v>778173</v>
      </c>
      <c r="AD1922">
        <v>4</v>
      </c>
      <c r="AE1922">
        <v>338</v>
      </c>
      <c r="AF1922">
        <v>2633</v>
      </c>
      <c r="AG1922">
        <v>911850</v>
      </c>
    </row>
    <row r="1923" spans="1:37" ht="15" x14ac:dyDescent="0.3">
      <c r="A1923" s="51">
        <v>39562</v>
      </c>
      <c r="B1923">
        <v>83</v>
      </c>
      <c r="C1923">
        <v>114</v>
      </c>
      <c r="D1923" s="192">
        <v>2200</v>
      </c>
      <c r="E1923">
        <v>256560</v>
      </c>
      <c r="F1923">
        <v>22</v>
      </c>
      <c r="G1923">
        <v>146</v>
      </c>
      <c r="H1923">
        <v>2390</v>
      </c>
      <c r="I1923">
        <v>349730</v>
      </c>
      <c r="J1923">
        <v>39</v>
      </c>
      <c r="K1923">
        <v>161</v>
      </c>
      <c r="L1923">
        <v>2320</v>
      </c>
      <c r="M1923">
        <v>370264</v>
      </c>
      <c r="N1923" s="192">
        <v>21</v>
      </c>
      <c r="O1923">
        <v>198</v>
      </c>
      <c r="P1923">
        <v>2472</v>
      </c>
      <c r="Q1923">
        <v>464703</v>
      </c>
      <c r="R1923">
        <v>84</v>
      </c>
      <c r="S1923">
        <v>238</v>
      </c>
      <c r="T1923">
        <v>2464</v>
      </c>
      <c r="U1923">
        <v>581869</v>
      </c>
      <c r="V1923">
        <v>1</v>
      </c>
      <c r="W1923" s="192">
        <v>264</v>
      </c>
      <c r="X1923">
        <v>2340</v>
      </c>
      <c r="Y1923">
        <v>617760</v>
      </c>
      <c r="Z1923">
        <v>14</v>
      </c>
      <c r="AA1923">
        <v>291</v>
      </c>
      <c r="AB1923">
        <v>2440</v>
      </c>
      <c r="AC1923">
        <v>706954</v>
      </c>
      <c r="AD1923">
        <v>4</v>
      </c>
      <c r="AE1923">
        <v>338</v>
      </c>
      <c r="AF1923">
        <v>2580</v>
      </c>
      <c r="AG1923">
        <v>874080</v>
      </c>
      <c r="AH1923">
        <v>3</v>
      </c>
      <c r="AI1923">
        <v>393</v>
      </c>
      <c r="AJ1923">
        <v>2820</v>
      </c>
      <c r="AK1923">
        <v>1107320</v>
      </c>
    </row>
    <row r="1924" spans="1:37" ht="15" x14ac:dyDescent="0.3">
      <c r="A1924" s="51">
        <v>39563</v>
      </c>
      <c r="B1924">
        <v>12</v>
      </c>
      <c r="C1924">
        <v>116</v>
      </c>
      <c r="D1924">
        <v>2525</v>
      </c>
      <c r="E1924">
        <v>292025</v>
      </c>
      <c r="F1924">
        <v>8</v>
      </c>
      <c r="G1924">
        <v>138</v>
      </c>
      <c r="H1924">
        <v>2400</v>
      </c>
      <c r="I1924">
        <v>330000</v>
      </c>
      <c r="J1924">
        <v>6</v>
      </c>
      <c r="K1924">
        <v>169</v>
      </c>
      <c r="L1924">
        <v>2433</v>
      </c>
      <c r="M1924">
        <v>421767</v>
      </c>
      <c r="N1924" s="192">
        <v>13</v>
      </c>
      <c r="O1924">
        <v>202</v>
      </c>
      <c r="P1924">
        <v>2367</v>
      </c>
      <c r="Q1924">
        <v>484862</v>
      </c>
      <c r="R1924">
        <v>25</v>
      </c>
      <c r="S1924">
        <v>232</v>
      </c>
      <c r="T1924">
        <v>2800</v>
      </c>
      <c r="U1924">
        <v>768100</v>
      </c>
      <c r="V1924">
        <v>3</v>
      </c>
      <c r="W1924" s="192">
        <v>262</v>
      </c>
      <c r="X1924">
        <v>2800</v>
      </c>
      <c r="Y1924">
        <v>768100</v>
      </c>
      <c r="Z1924">
        <v>9</v>
      </c>
      <c r="AA1924">
        <v>302</v>
      </c>
      <c r="AB1924">
        <v>2383</v>
      </c>
      <c r="AC1924">
        <v>720722</v>
      </c>
      <c r="AD1924">
        <v>3</v>
      </c>
      <c r="AE1924">
        <v>357</v>
      </c>
      <c r="AF1924">
        <v>2750</v>
      </c>
      <c r="AG1924">
        <v>982667</v>
      </c>
      <c r="AH1924">
        <v>2</v>
      </c>
      <c r="AI1924">
        <v>400</v>
      </c>
      <c r="AJ1924">
        <v>2720</v>
      </c>
      <c r="AK1924">
        <v>1088000</v>
      </c>
    </row>
    <row r="1925" spans="1:37" x14ac:dyDescent="0.2">
      <c r="A1925" s="51">
        <v>39566</v>
      </c>
      <c r="N1925">
        <v>6</v>
      </c>
      <c r="O1925">
        <v>219</v>
      </c>
      <c r="P1925">
        <v>2340</v>
      </c>
      <c r="Q1925">
        <v>511680</v>
      </c>
      <c r="AD1925">
        <v>11</v>
      </c>
      <c r="AE1925">
        <v>351</v>
      </c>
      <c r="AF1925">
        <v>2550</v>
      </c>
      <c r="AG1925">
        <v>856948</v>
      </c>
    </row>
    <row r="1926" spans="1:37" ht="15" x14ac:dyDescent="0.3">
      <c r="A1926" s="51">
        <v>39567</v>
      </c>
      <c r="B1926">
        <v>10</v>
      </c>
      <c r="C1926">
        <v>126</v>
      </c>
      <c r="D1926">
        <v>2600</v>
      </c>
      <c r="E1926">
        <v>326560</v>
      </c>
      <c r="J1926">
        <v>7</v>
      </c>
      <c r="K1926">
        <v>154</v>
      </c>
      <c r="L1926">
        <v>2300</v>
      </c>
      <c r="M1926">
        <v>354200</v>
      </c>
      <c r="N1926" s="192">
        <v>37</v>
      </c>
      <c r="O1926">
        <v>194</v>
      </c>
      <c r="P1926">
        <v>2380</v>
      </c>
      <c r="Q1926">
        <v>467395</v>
      </c>
      <c r="R1926">
        <v>7</v>
      </c>
      <c r="S1926">
        <v>249</v>
      </c>
      <c r="T1926">
        <v>2850</v>
      </c>
      <c r="U1926">
        <v>710057</v>
      </c>
      <c r="V1926">
        <v>20</v>
      </c>
      <c r="W1926" s="192">
        <v>265</v>
      </c>
      <c r="X1926">
        <v>2375</v>
      </c>
      <c r="Y1926">
        <v>636330</v>
      </c>
      <c r="Z1926">
        <v>50</v>
      </c>
      <c r="AA1926">
        <v>290</v>
      </c>
      <c r="AB1926">
        <v>2550</v>
      </c>
      <c r="AC1926">
        <v>748796</v>
      </c>
      <c r="AH1926">
        <v>1</v>
      </c>
      <c r="AI1926">
        <v>374</v>
      </c>
      <c r="AJ1926">
        <v>2580</v>
      </c>
      <c r="AK1926">
        <v>964920</v>
      </c>
    </row>
    <row r="1928" spans="1:37" ht="15" x14ac:dyDescent="0.3">
      <c r="A1928" s="51">
        <v>39569</v>
      </c>
      <c r="B1928">
        <v>26</v>
      </c>
      <c r="C1928">
        <v>122</v>
      </c>
      <c r="D1928">
        <v>2438</v>
      </c>
      <c r="E1928">
        <v>315327</v>
      </c>
      <c r="F1928">
        <v>44</v>
      </c>
      <c r="G1928">
        <v>140</v>
      </c>
      <c r="H1928">
        <v>2493</v>
      </c>
      <c r="I1928">
        <v>346820</v>
      </c>
      <c r="J1928">
        <v>23</v>
      </c>
      <c r="K1928">
        <v>160</v>
      </c>
      <c r="L1928">
        <v>2476</v>
      </c>
      <c r="M1928">
        <v>397083</v>
      </c>
      <c r="N1928" s="192">
        <v>22</v>
      </c>
      <c r="O1928">
        <v>195</v>
      </c>
      <c r="P1928">
        <v>2361</v>
      </c>
      <c r="Q1928">
        <v>468285</v>
      </c>
      <c r="R1928">
        <v>27</v>
      </c>
      <c r="S1928">
        <v>229</v>
      </c>
      <c r="T1928">
        <v>2274</v>
      </c>
      <c r="U1928">
        <v>540511</v>
      </c>
      <c r="V1928">
        <v>1</v>
      </c>
      <c r="W1928" s="192">
        <v>260</v>
      </c>
      <c r="X1928">
        <v>2400</v>
      </c>
      <c r="Y1928">
        <v>624000</v>
      </c>
      <c r="Z1928">
        <v>53</v>
      </c>
      <c r="AA1928">
        <v>286</v>
      </c>
      <c r="AB1928">
        <v>2348</v>
      </c>
      <c r="AC1928">
        <v>698840</v>
      </c>
      <c r="AD1928">
        <v>9</v>
      </c>
      <c r="AE1928">
        <v>331</v>
      </c>
      <c r="AF1928">
        <v>2673</v>
      </c>
      <c r="AG1928">
        <v>886480</v>
      </c>
      <c r="AH1928">
        <v>12</v>
      </c>
      <c r="AI1928">
        <v>380</v>
      </c>
      <c r="AJ1928">
        <v>2680</v>
      </c>
      <c r="AK1928">
        <v>1017730</v>
      </c>
    </row>
    <row r="1929" spans="1:37" x14ac:dyDescent="0.2">
      <c r="A1929" s="51">
        <v>39570</v>
      </c>
      <c r="B1929">
        <v>33</v>
      </c>
      <c r="C1929">
        <v>112</v>
      </c>
      <c r="D1929">
        <v>2462</v>
      </c>
      <c r="E1929">
        <v>291888</v>
      </c>
      <c r="J1929">
        <v>60</v>
      </c>
      <c r="K1929">
        <v>172</v>
      </c>
      <c r="L1929">
        <v>2425</v>
      </c>
      <c r="M1929">
        <v>422725</v>
      </c>
      <c r="N1929">
        <v>7</v>
      </c>
      <c r="O1929">
        <v>197</v>
      </c>
      <c r="P1929">
        <v>2400</v>
      </c>
      <c r="Q1929">
        <v>471771</v>
      </c>
      <c r="R1929">
        <v>13</v>
      </c>
      <c r="S1929">
        <v>227</v>
      </c>
      <c r="T1929">
        <v>2350</v>
      </c>
      <c r="U1929">
        <v>544000</v>
      </c>
      <c r="V1929">
        <v>3</v>
      </c>
      <c r="W1929">
        <v>273</v>
      </c>
      <c r="X1929">
        <v>2350</v>
      </c>
      <c r="Y1929">
        <v>642333</v>
      </c>
      <c r="Z1929">
        <v>3</v>
      </c>
      <c r="AA1929">
        <v>290</v>
      </c>
      <c r="AB1929">
        <v>2675</v>
      </c>
      <c r="AC1929">
        <v>773477</v>
      </c>
    </row>
    <row r="1930" spans="1:37" x14ac:dyDescent="0.2">
      <c r="A1930" s="51">
        <v>39573</v>
      </c>
    </row>
    <row r="1931" spans="1:37" x14ac:dyDescent="0.2">
      <c r="A1931" s="51">
        <v>39574</v>
      </c>
      <c r="B1931">
        <v>2</v>
      </c>
      <c r="C1931">
        <v>117</v>
      </c>
      <c r="D1931">
        <v>2450</v>
      </c>
      <c r="E1931">
        <v>288000</v>
      </c>
      <c r="F1931">
        <v>43</v>
      </c>
      <c r="G1931">
        <v>140</v>
      </c>
      <c r="H1931">
        <v>2440</v>
      </c>
      <c r="I1931">
        <v>342942</v>
      </c>
      <c r="J1931">
        <v>6</v>
      </c>
      <c r="K1931">
        <v>160</v>
      </c>
      <c r="L1931">
        <v>2425</v>
      </c>
      <c r="M1931">
        <v>389917</v>
      </c>
      <c r="N1931">
        <v>18</v>
      </c>
      <c r="O1931">
        <v>202</v>
      </c>
      <c r="P1931">
        <v>2800</v>
      </c>
      <c r="Q1931">
        <v>519089</v>
      </c>
      <c r="R1931">
        <v>46</v>
      </c>
      <c r="S1931">
        <v>229</v>
      </c>
      <c r="T1931">
        <v>2383</v>
      </c>
      <c r="U1931">
        <v>548700</v>
      </c>
      <c r="V1931">
        <v>44</v>
      </c>
      <c r="W1931">
        <v>274</v>
      </c>
      <c r="X1931">
        <v>2470</v>
      </c>
      <c r="Y1931">
        <v>706955</v>
      </c>
      <c r="Z1931">
        <v>38</v>
      </c>
      <c r="AA1931">
        <v>284</v>
      </c>
      <c r="AB1931">
        <v>2683</v>
      </c>
      <c r="AC1931">
        <v>768095</v>
      </c>
      <c r="AD1931">
        <v>16</v>
      </c>
      <c r="AE1931">
        <v>332</v>
      </c>
      <c r="AF1931">
        <v>2665</v>
      </c>
      <c r="AG1931">
        <v>878700</v>
      </c>
      <c r="AH1931">
        <v>4</v>
      </c>
      <c r="AI1931">
        <v>380</v>
      </c>
      <c r="AJ1931">
        <v>2660</v>
      </c>
      <c r="AK1931">
        <v>1016080</v>
      </c>
    </row>
    <row r="1932" spans="1:37" x14ac:dyDescent="0.2">
      <c r="A1932" s="51">
        <v>39576</v>
      </c>
      <c r="F1932">
        <v>75</v>
      </c>
      <c r="G1932">
        <v>137</v>
      </c>
      <c r="H1932">
        <v>2460</v>
      </c>
      <c r="I1932">
        <v>336796</v>
      </c>
      <c r="J1932">
        <v>37</v>
      </c>
      <c r="K1932">
        <v>161</v>
      </c>
      <c r="L1932">
        <v>2343</v>
      </c>
      <c r="M1932">
        <v>396970</v>
      </c>
      <c r="N1932">
        <v>29</v>
      </c>
      <c r="O1932">
        <v>204</v>
      </c>
      <c r="P1932">
        <v>2370</v>
      </c>
      <c r="Q1932">
        <v>506007</v>
      </c>
      <c r="R1932">
        <v>21</v>
      </c>
      <c r="S1932">
        <v>223</v>
      </c>
      <c r="T1932">
        <v>2600</v>
      </c>
      <c r="U1932">
        <v>580914</v>
      </c>
      <c r="V1932">
        <v>11</v>
      </c>
      <c r="W1932">
        <v>273</v>
      </c>
      <c r="X1932">
        <v>2440</v>
      </c>
      <c r="Y1932">
        <v>665045</v>
      </c>
      <c r="Z1932">
        <v>10</v>
      </c>
      <c r="AA1932">
        <v>306</v>
      </c>
      <c r="AB1932">
        <v>2600</v>
      </c>
      <c r="AC1932">
        <v>795600</v>
      </c>
      <c r="AD1932">
        <v>1</v>
      </c>
      <c r="AE1932">
        <v>348</v>
      </c>
      <c r="AF1932">
        <v>2580</v>
      </c>
      <c r="AG1932">
        <v>897840</v>
      </c>
      <c r="AH1932">
        <v>8</v>
      </c>
      <c r="AI1932">
        <v>395</v>
      </c>
      <c r="AJ1932">
        <v>2713</v>
      </c>
      <c r="AK1932">
        <v>1080830</v>
      </c>
    </row>
    <row r="1933" spans="1:37" x14ac:dyDescent="0.2">
      <c r="A1933" s="51">
        <v>39577</v>
      </c>
      <c r="F1933">
        <v>16</v>
      </c>
      <c r="G1933">
        <v>135</v>
      </c>
      <c r="H1933">
        <v>2550</v>
      </c>
      <c r="I1933">
        <v>343612</v>
      </c>
      <c r="J1933">
        <v>3</v>
      </c>
      <c r="K1933">
        <v>164</v>
      </c>
      <c r="L1933">
        <v>2400</v>
      </c>
      <c r="M1933">
        <v>393600</v>
      </c>
      <c r="N1933">
        <v>12</v>
      </c>
      <c r="O1933">
        <v>212</v>
      </c>
      <c r="P1933">
        <v>2390</v>
      </c>
      <c r="Q1933">
        <v>505800</v>
      </c>
      <c r="R1933">
        <v>10</v>
      </c>
      <c r="S1933">
        <v>234</v>
      </c>
      <c r="T1933">
        <v>2383</v>
      </c>
      <c r="U1933">
        <v>559930</v>
      </c>
      <c r="V1933">
        <v>2</v>
      </c>
      <c r="W1933">
        <v>271</v>
      </c>
      <c r="X1933">
        <v>2400</v>
      </c>
      <c r="Y1933">
        <v>650400</v>
      </c>
      <c r="Z1933">
        <v>9</v>
      </c>
      <c r="AA1933">
        <v>293</v>
      </c>
      <c r="AB1933">
        <v>2450</v>
      </c>
      <c r="AC1933">
        <v>717033</v>
      </c>
      <c r="AH1933">
        <v>3</v>
      </c>
      <c r="AI1933">
        <v>367</v>
      </c>
      <c r="AJ1933">
        <v>2660</v>
      </c>
      <c r="AK1933">
        <v>975333</v>
      </c>
    </row>
    <row r="1934" spans="1:37" x14ac:dyDescent="0.2">
      <c r="A1934" s="51">
        <v>39580</v>
      </c>
      <c r="B1934">
        <v>3</v>
      </c>
      <c r="C1934">
        <v>91</v>
      </c>
      <c r="D1934">
        <v>2300</v>
      </c>
      <c r="E1934">
        <v>208533</v>
      </c>
      <c r="N1934">
        <v>22</v>
      </c>
      <c r="O1934">
        <v>195</v>
      </c>
      <c r="P1934">
        <v>2500</v>
      </c>
      <c r="Q1934">
        <v>487500</v>
      </c>
      <c r="AD1934">
        <v>3</v>
      </c>
      <c r="AE1934">
        <v>327</v>
      </c>
      <c r="AF1934">
        <v>2500</v>
      </c>
      <c r="AG1934">
        <v>818333</v>
      </c>
    </row>
    <row r="1935" spans="1:37" x14ac:dyDescent="0.2">
      <c r="A1935" s="51">
        <v>39581</v>
      </c>
      <c r="B1935">
        <v>2</v>
      </c>
      <c r="C1935">
        <v>123</v>
      </c>
      <c r="D1935">
        <v>2400</v>
      </c>
      <c r="E1935">
        <v>295200</v>
      </c>
      <c r="F1935">
        <v>18</v>
      </c>
      <c r="G1935">
        <v>142</v>
      </c>
      <c r="H1935">
        <v>2500</v>
      </c>
      <c r="I1935">
        <v>353889</v>
      </c>
      <c r="J1935">
        <v>41</v>
      </c>
      <c r="K1935">
        <v>161</v>
      </c>
      <c r="L1935">
        <v>2338</v>
      </c>
      <c r="M1935">
        <v>379944</v>
      </c>
      <c r="N1935">
        <v>10</v>
      </c>
      <c r="O1935">
        <v>202</v>
      </c>
      <c r="P1935">
        <v>2480</v>
      </c>
      <c r="Q1935">
        <v>503460</v>
      </c>
      <c r="R1935">
        <v>24</v>
      </c>
      <c r="S1935">
        <v>239</v>
      </c>
      <c r="T1935">
        <v>2333</v>
      </c>
      <c r="U1935">
        <v>568667</v>
      </c>
      <c r="V1935">
        <v>5</v>
      </c>
      <c r="W1935">
        <v>265</v>
      </c>
      <c r="X1935">
        <v>2500</v>
      </c>
      <c r="Y1935">
        <v>639420</v>
      </c>
      <c r="Z1935">
        <v>26</v>
      </c>
      <c r="AA1935">
        <v>292</v>
      </c>
      <c r="AB1935">
        <v>2610</v>
      </c>
      <c r="AC1935">
        <v>813100</v>
      </c>
      <c r="AD1935">
        <v>7</v>
      </c>
      <c r="AE1935">
        <v>328</v>
      </c>
      <c r="AF1935">
        <v>2650</v>
      </c>
      <c r="AG1935">
        <v>856614</v>
      </c>
      <c r="AH1935">
        <v>1</v>
      </c>
      <c r="AI1935">
        <v>370</v>
      </c>
      <c r="AJ1935">
        <v>2600</v>
      </c>
      <c r="AK1935">
        <v>962000</v>
      </c>
    </row>
    <row r="1936" spans="1:37" x14ac:dyDescent="0.2">
      <c r="A1936" s="51">
        <v>39583</v>
      </c>
      <c r="B1936">
        <v>44</v>
      </c>
      <c r="C1936">
        <v>101</v>
      </c>
      <c r="D1936">
        <v>2188</v>
      </c>
      <c r="E1936">
        <v>217870</v>
      </c>
      <c r="J1936">
        <v>55</v>
      </c>
      <c r="K1936">
        <v>160</v>
      </c>
      <c r="L1936">
        <v>2425</v>
      </c>
      <c r="M1936">
        <v>383958</v>
      </c>
      <c r="N1936">
        <v>104</v>
      </c>
      <c r="O1936">
        <v>187</v>
      </c>
      <c r="P1936">
        <v>2394</v>
      </c>
      <c r="Q1936">
        <v>463588</v>
      </c>
      <c r="R1936">
        <v>81</v>
      </c>
      <c r="S1936">
        <v>227</v>
      </c>
      <c r="T1936">
        <v>2434</v>
      </c>
      <c r="U1936">
        <v>562156</v>
      </c>
      <c r="V1936">
        <v>43</v>
      </c>
      <c r="W1936">
        <v>257</v>
      </c>
      <c r="X1936">
        <v>2473</v>
      </c>
      <c r="Y1936">
        <v>640096</v>
      </c>
      <c r="Z1936">
        <v>3</v>
      </c>
      <c r="AA1936">
        <v>297</v>
      </c>
      <c r="AB1936">
        <v>2190</v>
      </c>
      <c r="AC1936">
        <v>667813</v>
      </c>
    </row>
    <row r="1937" spans="1:37" x14ac:dyDescent="0.2">
      <c r="A1937" s="51">
        <v>39584</v>
      </c>
      <c r="B1937">
        <v>8</v>
      </c>
      <c r="C1937">
        <v>124</v>
      </c>
      <c r="D1937">
        <v>2700</v>
      </c>
      <c r="E1937">
        <v>334125</v>
      </c>
      <c r="F1937">
        <v>10</v>
      </c>
      <c r="G1937">
        <v>134</v>
      </c>
      <c r="H1937">
        <v>2450</v>
      </c>
      <c r="I1937">
        <v>329440</v>
      </c>
      <c r="N1937">
        <v>9</v>
      </c>
      <c r="O1937">
        <v>202</v>
      </c>
      <c r="P1937">
        <v>2350</v>
      </c>
      <c r="Q1937">
        <v>486778</v>
      </c>
      <c r="R1937">
        <v>1</v>
      </c>
      <c r="S1937">
        <v>228</v>
      </c>
      <c r="T1937">
        <v>1600</v>
      </c>
      <c r="U1937">
        <v>364800</v>
      </c>
      <c r="Z1937">
        <v>36</v>
      </c>
      <c r="AA1937">
        <v>299</v>
      </c>
      <c r="AB1937">
        <v>2600</v>
      </c>
      <c r="AC1937">
        <v>791792</v>
      </c>
      <c r="AD1937">
        <v>16</v>
      </c>
      <c r="AE1937">
        <v>337</v>
      </c>
      <c r="AF1937">
        <v>2683</v>
      </c>
      <c r="AG1937">
        <v>899762</v>
      </c>
    </row>
    <row r="1938" spans="1:37" x14ac:dyDescent="0.2">
      <c r="A1938" s="51">
        <v>39587</v>
      </c>
      <c r="J1938">
        <v>5</v>
      </c>
      <c r="K1938">
        <v>173</v>
      </c>
      <c r="L1938">
        <v>2350</v>
      </c>
      <c r="M1938">
        <v>407020</v>
      </c>
      <c r="N1938">
        <v>1</v>
      </c>
      <c r="O1938">
        <v>182</v>
      </c>
      <c r="P1938">
        <v>2100</v>
      </c>
      <c r="Q1938">
        <v>382200</v>
      </c>
      <c r="R1938">
        <v>1</v>
      </c>
      <c r="S1938">
        <v>246</v>
      </c>
      <c r="T1938">
        <v>2100</v>
      </c>
      <c r="U1938">
        <v>516600</v>
      </c>
      <c r="Z1938">
        <v>1</v>
      </c>
      <c r="AA1938">
        <v>282</v>
      </c>
      <c r="AB1938">
        <v>2150</v>
      </c>
      <c r="AC1938">
        <v>606300</v>
      </c>
    </row>
    <row r="1939" spans="1:37" x14ac:dyDescent="0.2">
      <c r="A1939" s="51">
        <v>39588</v>
      </c>
      <c r="B1939">
        <v>6</v>
      </c>
      <c r="C1939">
        <v>115</v>
      </c>
      <c r="D1939">
        <v>2500</v>
      </c>
      <c r="E1939">
        <v>287533</v>
      </c>
      <c r="F1939">
        <v>16</v>
      </c>
      <c r="G1939">
        <v>148</v>
      </c>
      <c r="H1939">
        <v>2300</v>
      </c>
      <c r="I1939">
        <v>340112</v>
      </c>
      <c r="J1939">
        <v>82</v>
      </c>
      <c r="K1939">
        <v>166</v>
      </c>
      <c r="L1939">
        <v>2321</v>
      </c>
      <c r="M1939">
        <v>386201</v>
      </c>
      <c r="N1939">
        <v>18</v>
      </c>
      <c r="O1939">
        <v>201</v>
      </c>
      <c r="P1939">
        <v>2550</v>
      </c>
      <c r="Q1939">
        <v>493633</v>
      </c>
      <c r="R1939">
        <v>32</v>
      </c>
      <c r="S1939">
        <v>234</v>
      </c>
      <c r="T1939">
        <v>2275</v>
      </c>
      <c r="U1939">
        <v>547672</v>
      </c>
      <c r="V1939">
        <v>42</v>
      </c>
      <c r="W1939">
        <v>269</v>
      </c>
      <c r="X1939">
        <v>2471</v>
      </c>
      <c r="Y1939">
        <v>706638</v>
      </c>
      <c r="Z1939">
        <v>48</v>
      </c>
      <c r="AA1939">
        <v>300</v>
      </c>
      <c r="AB1939">
        <v>2536</v>
      </c>
      <c r="AC1939">
        <v>816071</v>
      </c>
      <c r="AD1939">
        <v>22</v>
      </c>
      <c r="AE1939">
        <v>331</v>
      </c>
      <c r="AF1939">
        <v>2575</v>
      </c>
      <c r="AG1939">
        <v>899777</v>
      </c>
      <c r="AH1939">
        <v>5</v>
      </c>
      <c r="AI1939">
        <v>387</v>
      </c>
      <c r="AJ1939">
        <v>2750</v>
      </c>
      <c r="AK1939">
        <v>1063700</v>
      </c>
    </row>
    <row r="1940" spans="1:37" x14ac:dyDescent="0.2">
      <c r="A1940" s="51">
        <v>39590</v>
      </c>
      <c r="B1940">
        <v>1</v>
      </c>
      <c r="C1940">
        <v>124</v>
      </c>
      <c r="D1940">
        <v>2300</v>
      </c>
      <c r="E1940">
        <v>285200</v>
      </c>
      <c r="J1940">
        <v>119</v>
      </c>
      <c r="K1940">
        <v>167</v>
      </c>
      <c r="L1940">
        <v>2325</v>
      </c>
      <c r="M1940">
        <v>407304</v>
      </c>
      <c r="N1940">
        <v>64</v>
      </c>
      <c r="O1940">
        <v>188</v>
      </c>
      <c r="P1940">
        <v>2425</v>
      </c>
      <c r="Q1940">
        <v>452381</v>
      </c>
      <c r="R1940">
        <v>13</v>
      </c>
      <c r="S1940">
        <v>230</v>
      </c>
      <c r="T1940">
        <v>2317</v>
      </c>
      <c r="U1940">
        <v>548877</v>
      </c>
      <c r="V1940">
        <v>34</v>
      </c>
      <c r="W1940">
        <v>266</v>
      </c>
      <c r="X1940">
        <v>2424</v>
      </c>
      <c r="Y1940">
        <v>656756</v>
      </c>
      <c r="Z1940">
        <v>74</v>
      </c>
      <c r="AA1940">
        <v>300</v>
      </c>
      <c r="AB1940">
        <v>2517</v>
      </c>
      <c r="AC1940">
        <v>754892</v>
      </c>
      <c r="AD1940">
        <v>24</v>
      </c>
      <c r="AE1940">
        <v>337</v>
      </c>
      <c r="AF1940">
        <v>2640</v>
      </c>
      <c r="AG1940">
        <v>882530</v>
      </c>
    </row>
    <row r="1941" spans="1:37" x14ac:dyDescent="0.2">
      <c r="A1941" s="51">
        <v>39591</v>
      </c>
      <c r="B1941">
        <v>2</v>
      </c>
      <c r="C1941">
        <v>114</v>
      </c>
      <c r="D1941">
        <v>2425</v>
      </c>
      <c r="E1941">
        <v>276550</v>
      </c>
      <c r="N1941">
        <v>29</v>
      </c>
      <c r="O1941">
        <v>190</v>
      </c>
      <c r="P1941">
        <v>2425</v>
      </c>
      <c r="Q1941">
        <v>469866</v>
      </c>
      <c r="R1941">
        <v>1</v>
      </c>
      <c r="S1941">
        <v>244</v>
      </c>
      <c r="T1941">
        <v>2450</v>
      </c>
      <c r="U1941">
        <v>597800</v>
      </c>
      <c r="V1941">
        <v>10</v>
      </c>
      <c r="W1941">
        <v>274</v>
      </c>
      <c r="X1941">
        <v>2525</v>
      </c>
      <c r="Y1941">
        <v>687340</v>
      </c>
      <c r="Z1941">
        <v>14</v>
      </c>
      <c r="AA1941">
        <v>291</v>
      </c>
      <c r="AB1941">
        <v>2517</v>
      </c>
      <c r="AC1941">
        <v>719321</v>
      </c>
      <c r="AD1941">
        <v>28</v>
      </c>
      <c r="AE1941">
        <v>322</v>
      </c>
      <c r="AF1941">
        <v>2630</v>
      </c>
      <c r="AG1941">
        <v>819707</v>
      </c>
      <c r="AH1941">
        <v>1</v>
      </c>
      <c r="AI1941">
        <v>365</v>
      </c>
      <c r="AJ1941">
        <v>2650</v>
      </c>
      <c r="AK1941">
        <v>967250</v>
      </c>
    </row>
    <row r="1942" spans="1:37" x14ac:dyDescent="0.2">
      <c r="A1942" s="51">
        <v>39594</v>
      </c>
    </row>
    <row r="1943" spans="1:37" x14ac:dyDescent="0.2">
      <c r="A1943" s="51">
        <v>39595</v>
      </c>
      <c r="B1943">
        <v>2</v>
      </c>
      <c r="C1943">
        <v>102</v>
      </c>
      <c r="D1943">
        <v>2200</v>
      </c>
      <c r="E1943">
        <v>224400</v>
      </c>
      <c r="F1943">
        <v>27</v>
      </c>
      <c r="G1943">
        <v>137</v>
      </c>
      <c r="H1943">
        <v>2400</v>
      </c>
      <c r="I1943">
        <v>327822</v>
      </c>
      <c r="J1943">
        <v>22</v>
      </c>
      <c r="K1943">
        <v>163</v>
      </c>
      <c r="L1943">
        <v>2400</v>
      </c>
      <c r="M1943">
        <v>391200</v>
      </c>
      <c r="N1943">
        <v>123</v>
      </c>
      <c r="O1943">
        <v>207</v>
      </c>
      <c r="P1943">
        <v>2373</v>
      </c>
      <c r="Q1943">
        <v>497133</v>
      </c>
      <c r="R1943">
        <v>54</v>
      </c>
      <c r="S1943">
        <v>243</v>
      </c>
      <c r="T1943">
        <v>2470</v>
      </c>
      <c r="U1943">
        <v>607319</v>
      </c>
      <c r="V1943">
        <v>45</v>
      </c>
      <c r="W1943">
        <v>257</v>
      </c>
      <c r="X1943">
        <v>2538</v>
      </c>
      <c r="Y1943">
        <v>651011</v>
      </c>
      <c r="AD1943">
        <v>14</v>
      </c>
      <c r="AE1943">
        <v>353</v>
      </c>
      <c r="AF1943">
        <v>2700</v>
      </c>
      <c r="AG1943">
        <v>953486</v>
      </c>
      <c r="AH1943">
        <v>12</v>
      </c>
      <c r="AI1943">
        <v>376</v>
      </c>
      <c r="AJ1943">
        <v>2720</v>
      </c>
      <c r="AK1943">
        <v>1019210</v>
      </c>
    </row>
    <row r="1944" spans="1:37" x14ac:dyDescent="0.2">
      <c r="A1944" s="51">
        <v>39597</v>
      </c>
      <c r="B1944">
        <v>6</v>
      </c>
      <c r="C1944">
        <v>112</v>
      </c>
      <c r="D1944">
        <v>2188</v>
      </c>
      <c r="E1944">
        <v>250033</v>
      </c>
      <c r="J1944">
        <v>3</v>
      </c>
      <c r="K1944">
        <v>163</v>
      </c>
      <c r="L1944">
        <v>2300</v>
      </c>
      <c r="M1944">
        <v>374133</v>
      </c>
      <c r="N1944">
        <v>60</v>
      </c>
      <c r="O1944">
        <v>205</v>
      </c>
      <c r="P1944">
        <v>2357</v>
      </c>
      <c r="Q1944">
        <v>498814</v>
      </c>
      <c r="R1944">
        <v>48</v>
      </c>
      <c r="S1944">
        <v>243</v>
      </c>
      <c r="T1944">
        <v>2368</v>
      </c>
      <c r="U1944">
        <v>610195</v>
      </c>
      <c r="V1944">
        <v>22</v>
      </c>
      <c r="W1944">
        <v>276</v>
      </c>
      <c r="X1944">
        <v>2530</v>
      </c>
      <c r="Y1944">
        <v>702325</v>
      </c>
      <c r="Z1944">
        <v>7</v>
      </c>
      <c r="AA1944">
        <v>297</v>
      </c>
      <c r="AB1944">
        <v>2465</v>
      </c>
      <c r="AC1944">
        <v>731194</v>
      </c>
      <c r="AD1944">
        <v>23</v>
      </c>
      <c r="AE1944">
        <v>342</v>
      </c>
      <c r="AF1944">
        <v>2667</v>
      </c>
      <c r="AG1944">
        <v>912463</v>
      </c>
    </row>
    <row r="1945" spans="1:37" x14ac:dyDescent="0.2">
      <c r="A1945" s="53">
        <v>39598</v>
      </c>
      <c r="F1945">
        <v>35</v>
      </c>
      <c r="G1945">
        <v>137</v>
      </c>
      <c r="H1945">
        <v>2350</v>
      </c>
      <c r="I1945">
        <v>324137</v>
      </c>
      <c r="J1945">
        <v>49</v>
      </c>
      <c r="K1945">
        <v>170</v>
      </c>
      <c r="L1945">
        <v>2360</v>
      </c>
      <c r="M1945">
        <v>406273</v>
      </c>
      <c r="N1945">
        <v>72</v>
      </c>
      <c r="O1945">
        <v>195</v>
      </c>
      <c r="P1945">
        <v>2343</v>
      </c>
      <c r="Q1945">
        <v>468942</v>
      </c>
      <c r="R1945">
        <v>37</v>
      </c>
      <c r="S1945">
        <v>241</v>
      </c>
      <c r="T1945">
        <v>2350</v>
      </c>
      <c r="U1945">
        <v>573700</v>
      </c>
      <c r="V1945">
        <v>1</v>
      </c>
      <c r="W1945">
        <v>272</v>
      </c>
      <c r="X1945">
        <v>2600</v>
      </c>
      <c r="Y1945">
        <v>707200</v>
      </c>
      <c r="Z1945">
        <v>21</v>
      </c>
      <c r="AA1945">
        <v>299</v>
      </c>
      <c r="AB1945">
        <v>2667</v>
      </c>
      <c r="AC1945">
        <v>780914</v>
      </c>
      <c r="AD1945">
        <v>1</v>
      </c>
      <c r="AE1945">
        <v>324</v>
      </c>
      <c r="AF1945">
        <v>2650</v>
      </c>
      <c r="AG1945">
        <v>858600</v>
      </c>
      <c r="AH1945">
        <v>5</v>
      </c>
      <c r="AI1945">
        <v>382</v>
      </c>
      <c r="AJ1945">
        <v>2797</v>
      </c>
      <c r="AK1945">
        <v>1081444</v>
      </c>
    </row>
    <row r="1947" spans="1:37" x14ac:dyDescent="0.2">
      <c r="A1947" s="52">
        <v>39601</v>
      </c>
    </row>
    <row r="1948" spans="1:37" x14ac:dyDescent="0.2">
      <c r="A1948" s="53">
        <v>39602</v>
      </c>
      <c r="B1948">
        <v>27</v>
      </c>
      <c r="C1948">
        <v>109</v>
      </c>
      <c r="D1948">
        <v>2550</v>
      </c>
      <c r="E1948">
        <v>255309</v>
      </c>
      <c r="F1948">
        <v>21</v>
      </c>
      <c r="G1948">
        <v>146</v>
      </c>
      <c r="H1948">
        <v>2450</v>
      </c>
      <c r="I1948">
        <v>359543</v>
      </c>
      <c r="J1948">
        <v>31</v>
      </c>
      <c r="K1948">
        <v>167</v>
      </c>
      <c r="L1948">
        <v>2333</v>
      </c>
      <c r="M1948">
        <v>389552</v>
      </c>
      <c r="N1948">
        <v>62</v>
      </c>
      <c r="O1948">
        <v>209</v>
      </c>
      <c r="P1948">
        <v>2358</v>
      </c>
      <c r="Q1948">
        <v>503856</v>
      </c>
      <c r="R1948">
        <v>26</v>
      </c>
      <c r="S1948">
        <v>227</v>
      </c>
      <c r="T1948">
        <v>2375</v>
      </c>
      <c r="U1948">
        <v>543627</v>
      </c>
      <c r="V1948">
        <v>22</v>
      </c>
      <c r="W1948">
        <v>255</v>
      </c>
      <c r="X1948">
        <v>2450</v>
      </c>
      <c r="Y1948">
        <v>635600</v>
      </c>
      <c r="Z1948">
        <v>86</v>
      </c>
      <c r="AA1948">
        <v>300</v>
      </c>
      <c r="AB1948">
        <v>2675</v>
      </c>
      <c r="AC1948">
        <v>810841</v>
      </c>
      <c r="AD1948">
        <v>30</v>
      </c>
      <c r="AE1948">
        <v>339</v>
      </c>
      <c r="AF1948">
        <v>2650</v>
      </c>
      <c r="AG1948">
        <v>929967</v>
      </c>
      <c r="AH1948">
        <v>1</v>
      </c>
      <c r="AI1948">
        <v>398</v>
      </c>
      <c r="AJ1948">
        <v>2700</v>
      </c>
      <c r="AK1948">
        <v>1074600</v>
      </c>
    </row>
    <row r="1949" spans="1:37" x14ac:dyDescent="0.2">
      <c r="A1949" s="51">
        <v>39604</v>
      </c>
      <c r="B1949">
        <v>4</v>
      </c>
      <c r="C1949">
        <v>100</v>
      </c>
      <c r="D1949">
        <v>2500</v>
      </c>
      <c r="E1949">
        <v>250000</v>
      </c>
      <c r="J1949">
        <v>62</v>
      </c>
      <c r="K1949">
        <v>163</v>
      </c>
      <c r="L1949">
        <v>2286</v>
      </c>
      <c r="M1949">
        <v>376237</v>
      </c>
      <c r="N1949">
        <v>155</v>
      </c>
      <c r="O1949">
        <v>200</v>
      </c>
      <c r="P1949">
        <v>2381</v>
      </c>
      <c r="Q1949">
        <v>483710</v>
      </c>
      <c r="R1949">
        <v>80</v>
      </c>
      <c r="S1949">
        <v>240</v>
      </c>
      <c r="T1949">
        <v>2580</v>
      </c>
      <c r="U1949">
        <v>611302</v>
      </c>
      <c r="V1949">
        <v>26</v>
      </c>
      <c r="W1949">
        <v>261</v>
      </c>
      <c r="X1949">
        <v>2488</v>
      </c>
      <c r="Y1949">
        <v>653708</v>
      </c>
      <c r="Z1949">
        <v>161</v>
      </c>
      <c r="AA1949">
        <v>302</v>
      </c>
      <c r="AB1949">
        <v>2526</v>
      </c>
      <c r="AC1949">
        <v>769578</v>
      </c>
      <c r="AD1949">
        <v>2</v>
      </c>
      <c r="AE1949">
        <v>346</v>
      </c>
      <c r="AF1949">
        <v>2520</v>
      </c>
      <c r="AG1949">
        <v>871920</v>
      </c>
      <c r="AH1949">
        <v>15</v>
      </c>
      <c r="AI1949">
        <v>386</v>
      </c>
      <c r="AJ1949">
        <v>2720</v>
      </c>
      <c r="AK1949">
        <v>1049195</v>
      </c>
    </row>
    <row r="1950" spans="1:37" x14ac:dyDescent="0.2">
      <c r="A1950" s="53">
        <v>39605</v>
      </c>
      <c r="B1950">
        <v>57</v>
      </c>
      <c r="C1950">
        <v>121</v>
      </c>
      <c r="D1950">
        <v>2360</v>
      </c>
      <c r="E1950">
        <v>281251</v>
      </c>
      <c r="F1950">
        <v>10</v>
      </c>
      <c r="G1950">
        <v>145</v>
      </c>
      <c r="H1950">
        <v>2300</v>
      </c>
      <c r="I1950">
        <v>333500</v>
      </c>
      <c r="J1950">
        <v>37</v>
      </c>
      <c r="K1950">
        <v>167</v>
      </c>
      <c r="L1950">
        <v>2383</v>
      </c>
      <c r="M1950">
        <v>379535</v>
      </c>
      <c r="N1950">
        <v>41</v>
      </c>
      <c r="O1950">
        <v>194</v>
      </c>
      <c r="P1950">
        <v>2417</v>
      </c>
      <c r="Q1950">
        <v>470263</v>
      </c>
      <c r="R1950">
        <v>23</v>
      </c>
      <c r="S1950">
        <v>232</v>
      </c>
      <c r="T1950">
        <v>2633</v>
      </c>
      <c r="U1950">
        <v>622417</v>
      </c>
      <c r="V1950">
        <v>8</v>
      </c>
      <c r="W1950">
        <v>263</v>
      </c>
      <c r="X1950">
        <v>2417</v>
      </c>
      <c r="Y1950">
        <v>637475</v>
      </c>
      <c r="Z1950">
        <v>129</v>
      </c>
      <c r="AA1950">
        <v>305</v>
      </c>
      <c r="AB1950">
        <v>2544</v>
      </c>
      <c r="AC1950">
        <v>787326</v>
      </c>
      <c r="AD1950">
        <v>4</v>
      </c>
      <c r="AE1950">
        <v>336</v>
      </c>
      <c r="AF1950">
        <v>2540</v>
      </c>
      <c r="AG1950">
        <v>854710</v>
      </c>
    </row>
    <row r="1951" spans="1:37" x14ac:dyDescent="0.2">
      <c r="A1951" s="51">
        <v>39608</v>
      </c>
      <c r="J1951">
        <v>1</v>
      </c>
      <c r="K1951">
        <v>152</v>
      </c>
      <c r="L1951">
        <v>2350</v>
      </c>
      <c r="M1951">
        <v>357200</v>
      </c>
      <c r="N1951">
        <v>2</v>
      </c>
      <c r="O1951">
        <v>191</v>
      </c>
      <c r="P1951">
        <v>2400</v>
      </c>
      <c r="Q1951">
        <v>458400</v>
      </c>
      <c r="R1951">
        <v>2</v>
      </c>
      <c r="S1951">
        <v>225</v>
      </c>
      <c r="T1951">
        <v>2350</v>
      </c>
      <c r="U1951">
        <v>528750</v>
      </c>
      <c r="V1951">
        <v>22</v>
      </c>
      <c r="W1951">
        <v>258</v>
      </c>
      <c r="X1951">
        <v>2400</v>
      </c>
      <c r="Y1951">
        <v>619855</v>
      </c>
      <c r="Z1951">
        <v>8</v>
      </c>
      <c r="AA1951">
        <v>299</v>
      </c>
      <c r="AB1951">
        <v>2292</v>
      </c>
      <c r="AC1951">
        <v>677175</v>
      </c>
    </row>
    <row r="1952" spans="1:37" x14ac:dyDescent="0.2">
      <c r="A1952" s="51">
        <v>39609</v>
      </c>
      <c r="B1952">
        <v>10</v>
      </c>
      <c r="C1952">
        <v>123</v>
      </c>
      <c r="D1952">
        <v>2400</v>
      </c>
      <c r="E1952">
        <v>287300</v>
      </c>
      <c r="F1952">
        <v>33</v>
      </c>
      <c r="G1952">
        <v>140</v>
      </c>
      <c r="H1952">
        <v>2367</v>
      </c>
      <c r="I1952">
        <v>333512</v>
      </c>
      <c r="J1952">
        <v>45</v>
      </c>
      <c r="K1952">
        <v>163</v>
      </c>
      <c r="L1952">
        <v>2550</v>
      </c>
      <c r="M1952">
        <v>410831</v>
      </c>
      <c r="N1952">
        <v>45</v>
      </c>
      <c r="O1952">
        <v>198</v>
      </c>
      <c r="P1952">
        <v>2317</v>
      </c>
      <c r="Q1952">
        <v>459073</v>
      </c>
      <c r="R1952">
        <v>41</v>
      </c>
      <c r="S1952">
        <v>247</v>
      </c>
      <c r="T1952">
        <v>2538</v>
      </c>
      <c r="U1952">
        <v>632329</v>
      </c>
      <c r="V1952">
        <v>61</v>
      </c>
      <c r="W1952">
        <v>268</v>
      </c>
      <c r="X1952">
        <v>2588</v>
      </c>
      <c r="Y1952">
        <v>698980</v>
      </c>
      <c r="AD1952">
        <v>102</v>
      </c>
      <c r="AE1952">
        <v>330</v>
      </c>
      <c r="AF1952">
        <v>2592</v>
      </c>
      <c r="AG1952">
        <v>854744</v>
      </c>
      <c r="AH1952">
        <v>3</v>
      </c>
      <c r="AI1952">
        <v>413</v>
      </c>
      <c r="AJ1952">
        <v>2700</v>
      </c>
      <c r="AK1952">
        <v>1115744</v>
      </c>
    </row>
    <row r="1953" spans="1:37" x14ac:dyDescent="0.2">
      <c r="A1953" s="51">
        <v>39611</v>
      </c>
      <c r="B1953">
        <v>1</v>
      </c>
      <c r="C1953">
        <v>122</v>
      </c>
      <c r="D1953">
        <v>2400</v>
      </c>
      <c r="E1953">
        <v>292800</v>
      </c>
      <c r="F1953">
        <v>1</v>
      </c>
      <c r="G1953">
        <v>144</v>
      </c>
      <c r="H1953">
        <v>2250</v>
      </c>
      <c r="I1953">
        <v>324000</v>
      </c>
      <c r="J1953">
        <v>130</v>
      </c>
      <c r="K1953">
        <v>165</v>
      </c>
      <c r="L1953">
        <v>2349</v>
      </c>
      <c r="M1953">
        <v>389066</v>
      </c>
      <c r="N1953">
        <v>68</v>
      </c>
      <c r="O1953">
        <v>197</v>
      </c>
      <c r="P1953">
        <v>2400</v>
      </c>
      <c r="Q1953">
        <v>476096</v>
      </c>
      <c r="R1953">
        <v>40</v>
      </c>
      <c r="S1953">
        <v>245</v>
      </c>
      <c r="T1953">
        <v>2408</v>
      </c>
      <c r="U1953">
        <v>601472</v>
      </c>
      <c r="V1953">
        <v>42</v>
      </c>
      <c r="W1953">
        <v>263</v>
      </c>
      <c r="X1953">
        <v>2345</v>
      </c>
      <c r="Y1953">
        <v>645783</v>
      </c>
      <c r="Z1953">
        <v>77</v>
      </c>
      <c r="AA1953">
        <v>296</v>
      </c>
      <c r="AB1953">
        <v>2550</v>
      </c>
      <c r="AC1953">
        <v>771182</v>
      </c>
      <c r="AD1953">
        <v>17</v>
      </c>
      <c r="AE1953">
        <v>338</v>
      </c>
      <c r="AF1953">
        <v>2520</v>
      </c>
      <c r="AG1953">
        <v>844696</v>
      </c>
      <c r="AH1953">
        <v>15</v>
      </c>
      <c r="AI1953">
        <v>361</v>
      </c>
      <c r="AJ1953">
        <v>2610</v>
      </c>
      <c r="AK1953">
        <v>939600</v>
      </c>
    </row>
    <row r="1954" spans="1:37" x14ac:dyDescent="0.2">
      <c r="A1954" s="53">
        <v>39612</v>
      </c>
      <c r="B1954">
        <v>2</v>
      </c>
      <c r="C1954">
        <v>123</v>
      </c>
      <c r="D1954">
        <v>2400</v>
      </c>
      <c r="E1954">
        <v>295200</v>
      </c>
      <c r="J1954">
        <v>46</v>
      </c>
      <c r="K1954">
        <v>164</v>
      </c>
      <c r="L1954">
        <v>2369</v>
      </c>
      <c r="M1954">
        <v>400811</v>
      </c>
      <c r="N1954">
        <v>64</v>
      </c>
      <c r="O1954">
        <v>200</v>
      </c>
      <c r="P1954">
        <v>2371</v>
      </c>
      <c r="Q1954">
        <v>476889</v>
      </c>
      <c r="R1954">
        <v>21</v>
      </c>
      <c r="S1954">
        <v>237</v>
      </c>
      <c r="T1954">
        <v>2450</v>
      </c>
      <c r="U1954">
        <v>577724</v>
      </c>
      <c r="V1954">
        <v>3</v>
      </c>
      <c r="W1954">
        <v>266</v>
      </c>
      <c r="X1954">
        <v>2383</v>
      </c>
      <c r="Y1954">
        <v>595533</v>
      </c>
      <c r="Z1954">
        <v>15</v>
      </c>
      <c r="AA1954">
        <v>292</v>
      </c>
      <c r="AB1954">
        <v>2467</v>
      </c>
      <c r="AC1954">
        <v>716707</v>
      </c>
      <c r="AD1954">
        <v>1</v>
      </c>
      <c r="AE1954">
        <v>356</v>
      </c>
      <c r="AF1954">
        <v>2540</v>
      </c>
      <c r="AG1954">
        <v>904240</v>
      </c>
      <c r="AH1954">
        <v>13</v>
      </c>
      <c r="AI1954">
        <v>380</v>
      </c>
      <c r="AJ1954">
        <v>2495</v>
      </c>
      <c r="AK1954">
        <v>915957</v>
      </c>
    </row>
    <row r="1955" spans="1:37" x14ac:dyDescent="0.2">
      <c r="A1955" s="51">
        <v>39615</v>
      </c>
      <c r="F1955">
        <v>27</v>
      </c>
      <c r="G1955">
        <v>141</v>
      </c>
      <c r="H1955">
        <v>2300</v>
      </c>
      <c r="I1955">
        <v>326607</v>
      </c>
      <c r="J1955">
        <v>14</v>
      </c>
      <c r="K1955">
        <v>170</v>
      </c>
      <c r="L1955">
        <v>2300</v>
      </c>
      <c r="M1955">
        <v>391329</v>
      </c>
      <c r="N1955">
        <v>12</v>
      </c>
      <c r="O1955">
        <v>216</v>
      </c>
      <c r="P1955">
        <v>2350</v>
      </c>
      <c r="Q1955">
        <v>508383</v>
      </c>
      <c r="R1955">
        <v>18</v>
      </c>
      <c r="S1955">
        <v>240</v>
      </c>
      <c r="T1955">
        <v>2380</v>
      </c>
      <c r="U1955">
        <v>574072</v>
      </c>
      <c r="Z1955">
        <v>1</v>
      </c>
      <c r="AA1955">
        <v>312</v>
      </c>
      <c r="AB1955">
        <v>2260</v>
      </c>
      <c r="AC1955">
        <v>705120</v>
      </c>
      <c r="AD1955">
        <v>2</v>
      </c>
      <c r="AE1955">
        <v>326</v>
      </c>
      <c r="AF1955">
        <v>2340</v>
      </c>
      <c r="AG1955">
        <v>762840</v>
      </c>
      <c r="AH1955">
        <v>1</v>
      </c>
      <c r="AI1955">
        <v>364</v>
      </c>
      <c r="AJ1955">
        <v>2360</v>
      </c>
      <c r="AK1955">
        <v>859040</v>
      </c>
    </row>
    <row r="1956" spans="1:37" x14ac:dyDescent="0.2">
      <c r="A1956" s="51">
        <v>39616</v>
      </c>
      <c r="B1956">
        <v>10</v>
      </c>
      <c r="C1956">
        <v>116</v>
      </c>
      <c r="D1956">
        <v>2200</v>
      </c>
      <c r="E1956">
        <v>256080</v>
      </c>
      <c r="F1956">
        <v>32</v>
      </c>
      <c r="G1956">
        <v>141</v>
      </c>
      <c r="H1956">
        <v>2388</v>
      </c>
      <c r="I1956">
        <v>339222</v>
      </c>
      <c r="J1956">
        <v>103</v>
      </c>
      <c r="K1956">
        <v>163</v>
      </c>
      <c r="L1956">
        <v>2419</v>
      </c>
      <c r="M1956">
        <v>400469</v>
      </c>
      <c r="N1956">
        <v>72</v>
      </c>
      <c r="O1956">
        <v>204</v>
      </c>
      <c r="P1956">
        <v>2393</v>
      </c>
      <c r="Q1956">
        <v>489818</v>
      </c>
      <c r="R1956">
        <v>27</v>
      </c>
      <c r="S1956">
        <v>232</v>
      </c>
      <c r="T1956">
        <v>2375</v>
      </c>
      <c r="U1956">
        <v>567178</v>
      </c>
      <c r="V1956">
        <v>17</v>
      </c>
      <c r="W1956">
        <v>270</v>
      </c>
      <c r="X1956">
        <v>2367</v>
      </c>
      <c r="Y1956">
        <v>644912</v>
      </c>
      <c r="Z1956">
        <v>61</v>
      </c>
      <c r="AA1956">
        <v>302</v>
      </c>
      <c r="AB1956">
        <v>2600</v>
      </c>
      <c r="AC1956">
        <v>794639</v>
      </c>
      <c r="AH1956">
        <v>9</v>
      </c>
      <c r="AI1956">
        <v>402</v>
      </c>
      <c r="AJ1956">
        <v>2600</v>
      </c>
      <c r="AK1956">
        <v>1043900</v>
      </c>
    </row>
    <row r="1957" spans="1:37" x14ac:dyDescent="0.2">
      <c r="A1957" s="51">
        <v>39618</v>
      </c>
      <c r="B1957">
        <v>27</v>
      </c>
      <c r="C1957">
        <v>126</v>
      </c>
      <c r="D1957">
        <v>2317</v>
      </c>
      <c r="E1957">
        <v>294333</v>
      </c>
      <c r="F1957">
        <v>52</v>
      </c>
      <c r="G1957">
        <v>145</v>
      </c>
      <c r="H1957">
        <v>2325</v>
      </c>
      <c r="I1957">
        <v>337150</v>
      </c>
      <c r="J1957">
        <v>66</v>
      </c>
      <c r="K1957">
        <v>175</v>
      </c>
      <c r="L1957">
        <v>2490</v>
      </c>
      <c r="M1957">
        <v>432809</v>
      </c>
      <c r="N1957">
        <v>102</v>
      </c>
      <c r="O1957">
        <v>191</v>
      </c>
      <c r="P1957">
        <v>2467</v>
      </c>
      <c r="Q1957">
        <v>472399</v>
      </c>
      <c r="R1957">
        <v>59</v>
      </c>
      <c r="S1957">
        <v>233</v>
      </c>
      <c r="T1957">
        <v>2544</v>
      </c>
      <c r="U1957">
        <v>610007</v>
      </c>
      <c r="V1957">
        <v>15</v>
      </c>
      <c r="W1957">
        <v>255</v>
      </c>
      <c r="X1957">
        <v>2620</v>
      </c>
      <c r="Y1957">
        <v>668275</v>
      </c>
      <c r="Z1957">
        <v>102</v>
      </c>
      <c r="AA1957">
        <v>295</v>
      </c>
      <c r="AB1957">
        <v>2571</v>
      </c>
      <c r="AC1957">
        <v>765647</v>
      </c>
      <c r="AD1957">
        <v>16</v>
      </c>
      <c r="AE1957">
        <v>323</v>
      </c>
      <c r="AF1957">
        <v>2620</v>
      </c>
      <c r="AG1957">
        <v>845932</v>
      </c>
      <c r="AH1957">
        <v>20</v>
      </c>
      <c r="AI1957">
        <v>367</v>
      </c>
      <c r="AJ1957">
        <v>2560</v>
      </c>
      <c r="AK1957">
        <v>956960</v>
      </c>
    </row>
    <row r="1958" spans="1:37" x14ac:dyDescent="0.2">
      <c r="A1958" s="53">
        <v>39619</v>
      </c>
      <c r="J1958">
        <v>5</v>
      </c>
      <c r="K1958">
        <v>178</v>
      </c>
      <c r="L1958">
        <v>2300</v>
      </c>
      <c r="M1958">
        <v>410320</v>
      </c>
      <c r="N1958">
        <v>63</v>
      </c>
      <c r="O1958">
        <v>194</v>
      </c>
      <c r="P1958">
        <v>2510</v>
      </c>
      <c r="Q1958">
        <v>485917</v>
      </c>
      <c r="R1958">
        <v>18</v>
      </c>
      <c r="S1958">
        <v>243</v>
      </c>
      <c r="T1958">
        <v>2450</v>
      </c>
      <c r="U1958">
        <v>596439</v>
      </c>
      <c r="V1958">
        <v>10</v>
      </c>
      <c r="W1958">
        <v>274</v>
      </c>
      <c r="X1958">
        <v>2500</v>
      </c>
      <c r="Y1958">
        <v>684500</v>
      </c>
      <c r="Z1958">
        <v>85</v>
      </c>
      <c r="AA1958">
        <v>296</v>
      </c>
      <c r="AB1958">
        <v>2600</v>
      </c>
      <c r="AC1958">
        <v>756725</v>
      </c>
      <c r="AD1958">
        <v>57</v>
      </c>
      <c r="AE1958">
        <v>333</v>
      </c>
      <c r="AF1958">
        <v>2950</v>
      </c>
      <c r="AG1958">
        <v>949591</v>
      </c>
    </row>
    <row r="1959" spans="1:37" x14ac:dyDescent="0.2">
      <c r="A1959" s="51">
        <v>39622</v>
      </c>
      <c r="B1959">
        <v>5</v>
      </c>
      <c r="C1959">
        <v>104</v>
      </c>
      <c r="D1959">
        <v>2300</v>
      </c>
      <c r="E1959">
        <v>240120</v>
      </c>
      <c r="N1959">
        <v>15</v>
      </c>
      <c r="O1959">
        <v>184</v>
      </c>
      <c r="P1959">
        <v>2600</v>
      </c>
      <c r="Q1959">
        <v>509660</v>
      </c>
      <c r="R1959">
        <v>7</v>
      </c>
      <c r="S1959">
        <v>234</v>
      </c>
      <c r="T1959">
        <v>2450</v>
      </c>
      <c r="U1959">
        <v>573300</v>
      </c>
      <c r="AD1959">
        <v>3</v>
      </c>
      <c r="AE1959">
        <v>359</v>
      </c>
      <c r="AF1959">
        <v>2420</v>
      </c>
      <c r="AG1959">
        <v>867973</v>
      </c>
      <c r="AH1959">
        <v>15</v>
      </c>
      <c r="AI1959">
        <v>376</v>
      </c>
      <c r="AJ1959">
        <v>2470</v>
      </c>
      <c r="AK1959">
        <v>927128</v>
      </c>
    </row>
    <row r="1960" spans="1:37" x14ac:dyDescent="0.2">
      <c r="A1960" s="51">
        <v>39623</v>
      </c>
      <c r="F1960">
        <v>16</v>
      </c>
      <c r="G1960">
        <v>141</v>
      </c>
      <c r="H1960">
        <v>2400</v>
      </c>
      <c r="I1960">
        <v>340369</v>
      </c>
      <c r="J1960">
        <v>17</v>
      </c>
      <c r="K1960">
        <v>154</v>
      </c>
      <c r="L1960">
        <v>2425</v>
      </c>
      <c r="M1960">
        <v>390559</v>
      </c>
      <c r="N1960">
        <v>51</v>
      </c>
      <c r="O1960">
        <v>191</v>
      </c>
      <c r="P1960">
        <v>2464</v>
      </c>
      <c r="Q1960">
        <v>472825</v>
      </c>
      <c r="R1960">
        <v>46</v>
      </c>
      <c r="S1960">
        <v>228</v>
      </c>
      <c r="T1960">
        <v>2470</v>
      </c>
      <c r="U1960">
        <v>562185</v>
      </c>
      <c r="V1960">
        <v>37</v>
      </c>
      <c r="W1960">
        <v>262</v>
      </c>
      <c r="X1960">
        <v>2767</v>
      </c>
      <c r="Y1960">
        <v>712292</v>
      </c>
      <c r="Z1960">
        <v>41</v>
      </c>
      <c r="AA1960">
        <v>303</v>
      </c>
      <c r="AB1960">
        <v>2640</v>
      </c>
      <c r="AC1960">
        <v>822624</v>
      </c>
      <c r="AD1960">
        <v>10</v>
      </c>
      <c r="AE1960">
        <v>352</v>
      </c>
      <c r="AF1960">
        <v>2623</v>
      </c>
      <c r="AG1960">
        <v>924060</v>
      </c>
      <c r="AH1960">
        <v>12</v>
      </c>
      <c r="AI1960">
        <v>409</v>
      </c>
      <c r="AJ1960">
        <v>2680</v>
      </c>
      <c r="AK1960">
        <v>1097013</v>
      </c>
    </row>
    <row r="1961" spans="1:37" x14ac:dyDescent="0.2">
      <c r="A1961" s="51">
        <v>39625</v>
      </c>
      <c r="B1961">
        <v>29</v>
      </c>
      <c r="C1961">
        <v>105</v>
      </c>
      <c r="D1961">
        <v>2800</v>
      </c>
      <c r="E1961">
        <v>310655</v>
      </c>
      <c r="J1961">
        <v>59</v>
      </c>
      <c r="K1961">
        <v>159</v>
      </c>
      <c r="L1961">
        <v>2429</v>
      </c>
      <c r="M1961">
        <v>387327</v>
      </c>
      <c r="N1961">
        <v>58</v>
      </c>
      <c r="O1961">
        <v>209</v>
      </c>
      <c r="P1961">
        <v>2505</v>
      </c>
      <c r="Q1961">
        <v>539312</v>
      </c>
      <c r="R1961">
        <v>42</v>
      </c>
      <c r="S1961">
        <v>235</v>
      </c>
      <c r="T1961">
        <v>2520</v>
      </c>
      <c r="U1961">
        <v>616150</v>
      </c>
      <c r="V1961">
        <v>16</v>
      </c>
      <c r="W1961">
        <v>260</v>
      </c>
      <c r="X1961">
        <v>2750</v>
      </c>
      <c r="Y1961">
        <v>715688</v>
      </c>
      <c r="Z1961">
        <v>57</v>
      </c>
      <c r="AA1961">
        <v>306</v>
      </c>
      <c r="AB1961">
        <v>2593</v>
      </c>
      <c r="AC1961">
        <v>801991</v>
      </c>
      <c r="AD1961">
        <v>17</v>
      </c>
      <c r="AE1961">
        <v>326</v>
      </c>
      <c r="AF1961">
        <v>2670</v>
      </c>
      <c r="AG1961">
        <v>879141</v>
      </c>
      <c r="AH1961">
        <v>3</v>
      </c>
      <c r="AI1961">
        <v>385</v>
      </c>
      <c r="AJ1961">
        <v>2660</v>
      </c>
      <c r="AK1961">
        <v>1024987</v>
      </c>
    </row>
    <row r="1962" spans="1:37" x14ac:dyDescent="0.2">
      <c r="A1962" s="51">
        <v>39626</v>
      </c>
      <c r="B1962">
        <v>21</v>
      </c>
      <c r="C1962">
        <v>118</v>
      </c>
      <c r="D1962">
        <v>2450</v>
      </c>
      <c r="E1962">
        <v>289100</v>
      </c>
      <c r="F1962">
        <v>31</v>
      </c>
      <c r="G1962">
        <v>136</v>
      </c>
      <c r="H1962">
        <v>2383</v>
      </c>
      <c r="I1962">
        <v>322539</v>
      </c>
      <c r="J1962">
        <v>22</v>
      </c>
      <c r="K1962">
        <v>158</v>
      </c>
      <c r="L1962">
        <v>2370</v>
      </c>
      <c r="M1962">
        <v>363223</v>
      </c>
      <c r="N1962">
        <v>12</v>
      </c>
      <c r="O1962">
        <v>202</v>
      </c>
      <c r="P1962">
        <v>2367</v>
      </c>
      <c r="Q1962">
        <v>474758</v>
      </c>
      <c r="R1962">
        <v>50</v>
      </c>
      <c r="S1962">
        <v>230</v>
      </c>
      <c r="T1962">
        <v>2370</v>
      </c>
      <c r="U1962">
        <v>563766</v>
      </c>
      <c r="V1962">
        <v>22</v>
      </c>
      <c r="W1962">
        <v>268</v>
      </c>
      <c r="X1962">
        <v>2750</v>
      </c>
      <c r="Y1962">
        <v>758845</v>
      </c>
      <c r="Z1962">
        <v>36</v>
      </c>
      <c r="AA1962">
        <v>296</v>
      </c>
      <c r="AB1962">
        <v>2738</v>
      </c>
      <c r="AC1962">
        <v>799125</v>
      </c>
      <c r="AD1962">
        <v>3</v>
      </c>
      <c r="AE1962">
        <v>322</v>
      </c>
      <c r="AF1962">
        <v>2300</v>
      </c>
      <c r="AG1962">
        <v>740600</v>
      </c>
      <c r="AH1962">
        <v>2</v>
      </c>
      <c r="AI1962">
        <v>380</v>
      </c>
      <c r="AJ1962">
        <v>2660</v>
      </c>
      <c r="AK1962">
        <v>1010800</v>
      </c>
    </row>
    <row r="1963" spans="1:37" x14ac:dyDescent="0.2">
      <c r="A1963" s="51"/>
    </row>
    <row r="1964" spans="1:37" x14ac:dyDescent="0.2">
      <c r="A1964" s="51">
        <v>39630</v>
      </c>
      <c r="B1964">
        <v>14</v>
      </c>
      <c r="C1964">
        <v>124</v>
      </c>
      <c r="D1964">
        <v>2200</v>
      </c>
      <c r="E1964">
        <v>272171</v>
      </c>
      <c r="F1964">
        <v>24</v>
      </c>
      <c r="G1964">
        <v>144</v>
      </c>
      <c r="H1964">
        <v>2450</v>
      </c>
      <c r="I1964">
        <v>351925</v>
      </c>
      <c r="J1964">
        <v>46</v>
      </c>
      <c r="K1964">
        <v>165</v>
      </c>
      <c r="L1964">
        <v>2382</v>
      </c>
      <c r="M1964">
        <v>404909</v>
      </c>
      <c r="N1964">
        <v>61</v>
      </c>
      <c r="O1964">
        <v>191</v>
      </c>
      <c r="P1964">
        <v>2438</v>
      </c>
      <c r="Q1964">
        <v>466866</v>
      </c>
      <c r="R1964">
        <v>16</v>
      </c>
      <c r="S1964">
        <v>232</v>
      </c>
      <c r="T1964">
        <v>2425</v>
      </c>
      <c r="U1964">
        <v>564950</v>
      </c>
      <c r="V1964">
        <v>32</v>
      </c>
      <c r="W1964">
        <v>268</v>
      </c>
      <c r="X1964">
        <v>2488</v>
      </c>
      <c r="Y1964">
        <v>664816</v>
      </c>
      <c r="Z1964">
        <v>20</v>
      </c>
      <c r="AA1964">
        <v>285</v>
      </c>
      <c r="AB1964">
        <v>2700</v>
      </c>
      <c r="AC1964">
        <v>769770</v>
      </c>
      <c r="AD1964">
        <v>1</v>
      </c>
      <c r="AE1964">
        <v>328</v>
      </c>
      <c r="AF1964">
        <v>2650</v>
      </c>
      <c r="AG1964">
        <v>869200</v>
      </c>
    </row>
    <row r="1965" spans="1:37" x14ac:dyDescent="0.2">
      <c r="A1965" s="51">
        <v>39632</v>
      </c>
      <c r="B1965">
        <v>16</v>
      </c>
      <c r="C1965">
        <v>115</v>
      </c>
      <c r="D1965">
        <v>2333</v>
      </c>
      <c r="E1965">
        <v>268475</v>
      </c>
      <c r="J1965">
        <v>116</v>
      </c>
      <c r="K1965">
        <v>163</v>
      </c>
      <c r="L1965">
        <v>2357</v>
      </c>
      <c r="M1965">
        <v>387663</v>
      </c>
      <c r="N1965">
        <v>56</v>
      </c>
      <c r="O1965">
        <v>195</v>
      </c>
      <c r="P1965">
        <v>2500</v>
      </c>
      <c r="Q1965">
        <v>500354</v>
      </c>
      <c r="R1965">
        <v>61</v>
      </c>
      <c r="S1965">
        <v>233</v>
      </c>
      <c r="T1965">
        <v>2472</v>
      </c>
      <c r="U1965">
        <v>592935</v>
      </c>
      <c r="V1965">
        <v>26</v>
      </c>
      <c r="W1965">
        <v>262</v>
      </c>
      <c r="X1965">
        <v>2440</v>
      </c>
      <c r="Y1965">
        <v>649440</v>
      </c>
      <c r="Z1965">
        <v>30</v>
      </c>
      <c r="AA1965">
        <v>299</v>
      </c>
      <c r="AB1965">
        <v>2480</v>
      </c>
      <c r="AC1965">
        <v>757544</v>
      </c>
      <c r="AD1965">
        <v>6</v>
      </c>
      <c r="AE1965">
        <v>331</v>
      </c>
      <c r="AF1965">
        <v>2490</v>
      </c>
      <c r="AG1965">
        <v>817160</v>
      </c>
    </row>
    <row r="1966" spans="1:37" x14ac:dyDescent="0.2">
      <c r="A1966" s="51">
        <v>39633</v>
      </c>
      <c r="B1966">
        <v>10</v>
      </c>
      <c r="C1966">
        <v>117</v>
      </c>
      <c r="D1966">
        <v>2300</v>
      </c>
      <c r="E1966">
        <v>270020</v>
      </c>
      <c r="J1966">
        <v>13</v>
      </c>
      <c r="K1966">
        <v>161</v>
      </c>
      <c r="L1966">
        <v>2250</v>
      </c>
      <c r="M1966">
        <v>362767</v>
      </c>
      <c r="N1966">
        <v>15</v>
      </c>
      <c r="O1966">
        <v>190</v>
      </c>
      <c r="P1966">
        <v>2380</v>
      </c>
      <c r="Q1966">
        <v>448040</v>
      </c>
      <c r="R1966">
        <v>5</v>
      </c>
      <c r="S1966">
        <v>238</v>
      </c>
      <c r="T1966">
        <v>2350</v>
      </c>
      <c r="U1966">
        <v>559300</v>
      </c>
      <c r="V1966">
        <v>69</v>
      </c>
      <c r="W1966">
        <v>269</v>
      </c>
      <c r="X1966">
        <v>2433</v>
      </c>
      <c r="Y1966">
        <v>653994</v>
      </c>
      <c r="Z1966">
        <v>7</v>
      </c>
      <c r="AA1966">
        <v>298</v>
      </c>
      <c r="AB1966">
        <v>2517</v>
      </c>
      <c r="AC1966">
        <v>747929</v>
      </c>
      <c r="AD1966">
        <v>1</v>
      </c>
      <c r="AE1966">
        <v>324</v>
      </c>
      <c r="AF1966">
        <v>2500</v>
      </c>
      <c r="AG1966">
        <v>810000</v>
      </c>
      <c r="AH1966">
        <v>1</v>
      </c>
      <c r="AI1966">
        <v>390</v>
      </c>
      <c r="AJ1966">
        <v>2700</v>
      </c>
      <c r="AK1966">
        <v>1053000</v>
      </c>
    </row>
    <row r="1967" spans="1:37" x14ac:dyDescent="0.2">
      <c r="A1967" s="51">
        <v>39636</v>
      </c>
      <c r="B1967">
        <v>4</v>
      </c>
      <c r="C1967">
        <v>122</v>
      </c>
      <c r="D1967">
        <v>2250</v>
      </c>
      <c r="E1967">
        <v>273375</v>
      </c>
      <c r="N1967">
        <v>2</v>
      </c>
      <c r="O1967">
        <v>212</v>
      </c>
      <c r="P1967">
        <v>2000</v>
      </c>
      <c r="Q1967">
        <v>424000</v>
      </c>
    </row>
    <row r="1968" spans="1:37" x14ac:dyDescent="0.2">
      <c r="A1968" s="51">
        <v>39637</v>
      </c>
      <c r="B1968">
        <v>9</v>
      </c>
      <c r="C1968">
        <v>125</v>
      </c>
      <c r="D1968">
        <v>2300</v>
      </c>
      <c r="E1968">
        <v>290533</v>
      </c>
      <c r="F1968">
        <v>27</v>
      </c>
      <c r="G1968">
        <v>139</v>
      </c>
      <c r="H1968">
        <v>2483</v>
      </c>
      <c r="I1968">
        <v>331152</v>
      </c>
      <c r="J1968">
        <v>50</v>
      </c>
      <c r="K1968">
        <v>158</v>
      </c>
      <c r="L1968">
        <v>2343</v>
      </c>
      <c r="M1968">
        <v>376272</v>
      </c>
      <c r="N1968">
        <v>96</v>
      </c>
      <c r="O1968">
        <v>204</v>
      </c>
      <c r="P1968">
        <v>2412</v>
      </c>
      <c r="Q1968">
        <v>492715</v>
      </c>
      <c r="R1968">
        <v>58</v>
      </c>
      <c r="S1968">
        <v>231</v>
      </c>
      <c r="T1968">
        <v>2400</v>
      </c>
      <c r="U1968">
        <v>555643</v>
      </c>
      <c r="V1968">
        <v>14</v>
      </c>
      <c r="W1968">
        <v>255</v>
      </c>
      <c r="X1968">
        <v>2438</v>
      </c>
      <c r="Y1968">
        <v>644250</v>
      </c>
      <c r="Z1968">
        <v>14</v>
      </c>
      <c r="AA1968">
        <v>293</v>
      </c>
      <c r="AB1968">
        <v>2380</v>
      </c>
      <c r="AC1968">
        <v>702543</v>
      </c>
      <c r="AD1968">
        <v>3</v>
      </c>
      <c r="AE1968">
        <v>345</v>
      </c>
      <c r="AF1968">
        <v>2550</v>
      </c>
      <c r="AG1968">
        <v>880600</v>
      </c>
      <c r="AH1968">
        <v>6</v>
      </c>
      <c r="AI1968">
        <v>372</v>
      </c>
      <c r="AJ1968">
        <v>2600</v>
      </c>
      <c r="AK1968">
        <v>967200</v>
      </c>
    </row>
    <row r="1969" spans="1:49" x14ac:dyDescent="0.2">
      <c r="A1969" s="51">
        <v>39639</v>
      </c>
      <c r="F1969">
        <v>27</v>
      </c>
      <c r="G1969">
        <v>145</v>
      </c>
      <c r="H1969">
        <v>2300</v>
      </c>
      <c r="I1969">
        <v>333074</v>
      </c>
      <c r="J1969">
        <v>45</v>
      </c>
      <c r="K1969">
        <v>162</v>
      </c>
      <c r="L1969">
        <v>2338</v>
      </c>
      <c r="M1969">
        <v>378418</v>
      </c>
      <c r="N1969">
        <v>162</v>
      </c>
      <c r="O1969">
        <v>204</v>
      </c>
      <c r="P1969">
        <v>2350</v>
      </c>
      <c r="Q1969">
        <v>484256</v>
      </c>
      <c r="R1969">
        <v>34</v>
      </c>
      <c r="S1969">
        <v>227</v>
      </c>
      <c r="T1969">
        <v>2275</v>
      </c>
      <c r="U1969">
        <v>519459</v>
      </c>
      <c r="V1969">
        <v>17</v>
      </c>
      <c r="W1969">
        <v>266</v>
      </c>
      <c r="X1969">
        <v>2425</v>
      </c>
      <c r="Y1969">
        <v>684959</v>
      </c>
      <c r="Z1969">
        <v>14</v>
      </c>
      <c r="AA1969">
        <v>286</v>
      </c>
      <c r="AB1969">
        <v>2470</v>
      </c>
      <c r="AC1969">
        <v>719586</v>
      </c>
      <c r="AH1969">
        <v>14</v>
      </c>
      <c r="AI1969">
        <v>446</v>
      </c>
      <c r="AJ1969">
        <v>2650</v>
      </c>
      <c r="AK1969">
        <v>1173495</v>
      </c>
    </row>
    <row r="1970" spans="1:49" x14ac:dyDescent="0.2">
      <c r="A1970" s="51">
        <v>39640</v>
      </c>
      <c r="B1970">
        <v>1</v>
      </c>
      <c r="C1970">
        <v>126</v>
      </c>
      <c r="D1970">
        <v>2250</v>
      </c>
      <c r="E1970">
        <v>283500</v>
      </c>
      <c r="F1970">
        <v>4</v>
      </c>
      <c r="G1970">
        <v>145</v>
      </c>
      <c r="H1970">
        <v>2100</v>
      </c>
      <c r="I1970">
        <v>304500</v>
      </c>
      <c r="J1970">
        <v>22</v>
      </c>
      <c r="K1970">
        <v>161</v>
      </c>
      <c r="L1970">
        <v>2310</v>
      </c>
      <c r="M1970">
        <v>370391</v>
      </c>
      <c r="N1970">
        <v>13</v>
      </c>
      <c r="O1970">
        <v>214</v>
      </c>
      <c r="P1970">
        <v>2150</v>
      </c>
      <c r="Q1970">
        <v>460100</v>
      </c>
      <c r="R1970">
        <v>32</v>
      </c>
      <c r="S1970">
        <v>240</v>
      </c>
      <c r="T1970">
        <v>2275</v>
      </c>
      <c r="U1970">
        <v>563112</v>
      </c>
      <c r="Z1970">
        <v>7</v>
      </c>
      <c r="AA1970">
        <v>309</v>
      </c>
      <c r="AB1970">
        <v>2400</v>
      </c>
      <c r="AC1970">
        <v>732200</v>
      </c>
    </row>
    <row r="1971" spans="1:49" x14ac:dyDescent="0.2">
      <c r="A1971" s="51">
        <v>39643</v>
      </c>
      <c r="B1971">
        <v>4</v>
      </c>
      <c r="C1971">
        <v>94</v>
      </c>
      <c r="D1971">
        <v>2150</v>
      </c>
      <c r="E1971">
        <v>203175</v>
      </c>
      <c r="N1971">
        <v>11</v>
      </c>
      <c r="O1971">
        <v>194</v>
      </c>
      <c r="P1971">
        <v>2338</v>
      </c>
      <c r="Q1971">
        <v>460036</v>
      </c>
      <c r="R1971">
        <v>13</v>
      </c>
      <c r="S1971">
        <v>232</v>
      </c>
      <c r="T1971">
        <v>2350</v>
      </c>
      <c r="U1971">
        <v>575508</v>
      </c>
      <c r="V1971">
        <v>4</v>
      </c>
      <c r="W1971">
        <v>266</v>
      </c>
      <c r="X1971">
        <v>2440</v>
      </c>
      <c r="Y1971">
        <v>647820</v>
      </c>
      <c r="AD1971">
        <v>1</v>
      </c>
      <c r="AE1971">
        <v>350</v>
      </c>
      <c r="AF1971">
        <v>2000</v>
      </c>
      <c r="AG1971">
        <v>700000</v>
      </c>
    </row>
    <row r="1972" spans="1:49" x14ac:dyDescent="0.2">
      <c r="A1972" s="51">
        <v>39644</v>
      </c>
      <c r="B1972">
        <v>7</v>
      </c>
      <c r="C1972">
        <v>112</v>
      </c>
      <c r="D1972">
        <v>2250</v>
      </c>
      <c r="E1972">
        <v>263400</v>
      </c>
      <c r="F1972">
        <v>14</v>
      </c>
      <c r="G1972">
        <v>143</v>
      </c>
      <c r="H1972">
        <v>2300</v>
      </c>
      <c r="I1972">
        <v>323100</v>
      </c>
      <c r="J1972">
        <v>49</v>
      </c>
      <c r="K1972">
        <v>165</v>
      </c>
      <c r="L1972">
        <v>2390</v>
      </c>
      <c r="M1972">
        <v>395969</v>
      </c>
      <c r="N1972">
        <v>63</v>
      </c>
      <c r="O1972">
        <v>208</v>
      </c>
      <c r="P1972">
        <v>2440</v>
      </c>
      <c r="Q1972">
        <v>529475</v>
      </c>
      <c r="R1972">
        <v>71</v>
      </c>
      <c r="S1972">
        <v>239</v>
      </c>
      <c r="T1972">
        <v>2440</v>
      </c>
      <c r="U1972">
        <v>595601</v>
      </c>
      <c r="V1972">
        <v>12</v>
      </c>
      <c r="W1972">
        <v>250</v>
      </c>
      <c r="X1972">
        <v>2650</v>
      </c>
      <c r="Y1972">
        <v>662058</v>
      </c>
      <c r="AD1972">
        <v>12</v>
      </c>
      <c r="AE1972">
        <v>335</v>
      </c>
      <c r="AF1972">
        <v>2500</v>
      </c>
      <c r="AG1972">
        <v>837500</v>
      </c>
    </row>
    <row r="1973" spans="1:49" x14ac:dyDescent="0.2">
      <c r="A1973" s="52">
        <v>39646</v>
      </c>
    </row>
    <row r="1974" spans="1:49" x14ac:dyDescent="0.2">
      <c r="A1974" s="51">
        <v>39647</v>
      </c>
      <c r="B1974">
        <v>4</v>
      </c>
      <c r="C1974">
        <v>120</v>
      </c>
      <c r="D1974">
        <v>2300</v>
      </c>
      <c r="E1974">
        <v>277150</v>
      </c>
      <c r="F1974">
        <v>14</v>
      </c>
      <c r="G1974">
        <v>131</v>
      </c>
      <c r="H1974">
        <v>2400</v>
      </c>
      <c r="I1974">
        <v>325500</v>
      </c>
      <c r="J1974">
        <v>1</v>
      </c>
      <c r="K1974">
        <v>150</v>
      </c>
      <c r="L1974">
        <v>2300</v>
      </c>
      <c r="M1974">
        <v>345000</v>
      </c>
      <c r="N1974">
        <v>3</v>
      </c>
      <c r="O1974">
        <v>191</v>
      </c>
      <c r="P1974">
        <v>2350</v>
      </c>
      <c r="Q1974">
        <v>449633</v>
      </c>
      <c r="R1974">
        <v>21</v>
      </c>
      <c r="S1974">
        <v>227</v>
      </c>
      <c r="T1974">
        <v>2400</v>
      </c>
      <c r="U1974">
        <v>545371</v>
      </c>
      <c r="Z1974">
        <v>28</v>
      </c>
      <c r="AA1974">
        <v>287</v>
      </c>
      <c r="AB1974">
        <v>2450</v>
      </c>
      <c r="AC1974">
        <v>729057</v>
      </c>
      <c r="AD1974">
        <v>19</v>
      </c>
      <c r="AE1974">
        <v>343</v>
      </c>
      <c r="AF1974">
        <v>2612</v>
      </c>
      <c r="AG1974">
        <v>903911</v>
      </c>
    </row>
    <row r="1975" spans="1:49" x14ac:dyDescent="0.2">
      <c r="A1975" s="51">
        <v>39650</v>
      </c>
      <c r="N1975">
        <v>26</v>
      </c>
      <c r="O1975">
        <v>212</v>
      </c>
      <c r="P1975">
        <v>2307</v>
      </c>
      <c r="Q1975">
        <v>504366</v>
      </c>
      <c r="R1975">
        <v>3</v>
      </c>
      <c r="S1975">
        <v>225</v>
      </c>
      <c r="T1975">
        <v>2250</v>
      </c>
      <c r="U1975">
        <v>505500</v>
      </c>
      <c r="AH1975">
        <v>1</v>
      </c>
      <c r="AI1975">
        <v>376</v>
      </c>
      <c r="AJ1975">
        <v>2540</v>
      </c>
      <c r="AK1975">
        <v>955040</v>
      </c>
    </row>
    <row r="1976" spans="1:49" x14ac:dyDescent="0.2">
      <c r="A1976" s="51">
        <v>39651</v>
      </c>
      <c r="B1976">
        <v>6</v>
      </c>
      <c r="C1976">
        <v>116</v>
      </c>
      <c r="D1976">
        <v>2350</v>
      </c>
      <c r="E1976">
        <v>276333</v>
      </c>
      <c r="F1976">
        <v>35</v>
      </c>
      <c r="G1976">
        <v>141</v>
      </c>
      <c r="H1976">
        <v>2433</v>
      </c>
      <c r="I1976">
        <v>349417</v>
      </c>
      <c r="J1976">
        <v>15</v>
      </c>
      <c r="K1976">
        <v>168</v>
      </c>
      <c r="L1976">
        <v>2600</v>
      </c>
      <c r="M1976">
        <v>437840</v>
      </c>
      <c r="N1976">
        <v>72</v>
      </c>
      <c r="O1976">
        <v>192</v>
      </c>
      <c r="P1976">
        <v>2558</v>
      </c>
      <c r="Q1976">
        <v>496085</v>
      </c>
      <c r="R1976">
        <v>37</v>
      </c>
      <c r="S1976">
        <v>228</v>
      </c>
      <c r="T1976">
        <v>2360</v>
      </c>
      <c r="U1976">
        <v>556105</v>
      </c>
      <c r="V1976">
        <v>8</v>
      </c>
      <c r="W1976">
        <v>252</v>
      </c>
      <c r="X1976">
        <v>2467</v>
      </c>
      <c r="Y1976">
        <v>674412</v>
      </c>
      <c r="AD1976">
        <v>3</v>
      </c>
      <c r="AE1976">
        <v>327</v>
      </c>
      <c r="AF1976">
        <v>2400</v>
      </c>
      <c r="AG1976">
        <v>785600</v>
      </c>
    </row>
    <row r="1977" spans="1:49" x14ac:dyDescent="0.2">
      <c r="A1977" s="51">
        <v>39653</v>
      </c>
      <c r="B1977">
        <v>35</v>
      </c>
      <c r="C1977">
        <v>103</v>
      </c>
      <c r="D1977">
        <v>2138</v>
      </c>
      <c r="E1977">
        <v>239063</v>
      </c>
      <c r="F1977">
        <v>20</v>
      </c>
      <c r="G1977">
        <v>146</v>
      </c>
      <c r="H1977">
        <v>2300</v>
      </c>
      <c r="I1977">
        <v>334880</v>
      </c>
      <c r="J1977">
        <v>16</v>
      </c>
      <c r="K1977">
        <v>170</v>
      </c>
      <c r="L1977">
        <v>2333</v>
      </c>
      <c r="M1977">
        <v>402912</v>
      </c>
      <c r="N1977">
        <v>54</v>
      </c>
      <c r="O1977">
        <v>206</v>
      </c>
      <c r="P1977">
        <v>2450</v>
      </c>
      <c r="Q1977">
        <v>506469</v>
      </c>
      <c r="R1977">
        <v>48</v>
      </c>
      <c r="S1977">
        <v>237</v>
      </c>
      <c r="T1977">
        <v>2440</v>
      </c>
      <c r="U1977">
        <v>580093</v>
      </c>
      <c r="V1977">
        <v>78</v>
      </c>
      <c r="W1977">
        <v>277</v>
      </c>
      <c r="X1977">
        <v>2535</v>
      </c>
      <c r="Y1977">
        <v>721245</v>
      </c>
      <c r="Z1977">
        <v>20</v>
      </c>
      <c r="AA1977">
        <v>287</v>
      </c>
      <c r="AB1977">
        <v>2950</v>
      </c>
      <c r="AC1977">
        <v>845667</v>
      </c>
      <c r="AH1977">
        <v>4</v>
      </c>
      <c r="AI1977">
        <v>451</v>
      </c>
      <c r="AJ1977">
        <v>2460</v>
      </c>
      <c r="AK1977">
        <v>1109460</v>
      </c>
    </row>
    <row r="1978" spans="1:49" x14ac:dyDescent="0.2">
      <c r="A1978" s="51">
        <v>39654</v>
      </c>
      <c r="B1978">
        <v>7</v>
      </c>
      <c r="C1978">
        <v>121</v>
      </c>
      <c r="D1978">
        <v>2500</v>
      </c>
      <c r="E1978">
        <v>303571</v>
      </c>
      <c r="F1978">
        <v>7</v>
      </c>
      <c r="G1978">
        <v>147</v>
      </c>
      <c r="H1978">
        <v>2500</v>
      </c>
      <c r="I1978">
        <v>355600</v>
      </c>
      <c r="J1978">
        <v>2</v>
      </c>
      <c r="K1978">
        <v>157</v>
      </c>
      <c r="L1978">
        <v>2400</v>
      </c>
      <c r="M1978">
        <v>376800</v>
      </c>
      <c r="N1978">
        <v>37</v>
      </c>
      <c r="O1978">
        <v>193</v>
      </c>
      <c r="P1978">
        <v>2450</v>
      </c>
      <c r="Q1978">
        <v>465535</v>
      </c>
      <c r="R1978">
        <v>6</v>
      </c>
      <c r="S1978">
        <v>236</v>
      </c>
      <c r="T1978">
        <v>2350</v>
      </c>
      <c r="U1978">
        <v>553817</v>
      </c>
      <c r="V1978">
        <v>19</v>
      </c>
      <c r="W1978">
        <v>267</v>
      </c>
      <c r="X1978">
        <v>2450</v>
      </c>
      <c r="Y1978">
        <v>656347</v>
      </c>
      <c r="Z1978">
        <v>22</v>
      </c>
      <c r="AA1978">
        <v>302</v>
      </c>
      <c r="AB1978">
        <v>2600</v>
      </c>
      <c r="AC1978">
        <v>797909</v>
      </c>
    </row>
    <row r="1979" spans="1:49" x14ac:dyDescent="0.2">
      <c r="A1979" s="51">
        <v>39657</v>
      </c>
      <c r="F1979">
        <v>1</v>
      </c>
      <c r="G1979">
        <v>140</v>
      </c>
      <c r="H1979">
        <v>2200</v>
      </c>
      <c r="I1979">
        <v>308000</v>
      </c>
      <c r="J1979">
        <v>14</v>
      </c>
      <c r="K1979">
        <v>171</v>
      </c>
      <c r="L1979">
        <v>2300</v>
      </c>
      <c r="M1979">
        <v>392314</v>
      </c>
      <c r="AH1979">
        <v>1</v>
      </c>
      <c r="AI1979">
        <v>392</v>
      </c>
      <c r="AJ1979">
        <v>2400</v>
      </c>
      <c r="AK1979">
        <v>940800</v>
      </c>
    </row>
    <row r="1980" spans="1:49" x14ac:dyDescent="0.2">
      <c r="A1980" s="51">
        <v>39658</v>
      </c>
      <c r="B1980">
        <v>13</v>
      </c>
      <c r="C1980">
        <v>118</v>
      </c>
      <c r="D1980">
        <v>2450</v>
      </c>
      <c r="E1980">
        <v>290231</v>
      </c>
      <c r="J1980">
        <v>29</v>
      </c>
      <c r="K1980">
        <v>161</v>
      </c>
      <c r="L1980">
        <v>2450</v>
      </c>
      <c r="M1980">
        <v>407055</v>
      </c>
      <c r="N1980">
        <v>6</v>
      </c>
      <c r="O1980">
        <v>200</v>
      </c>
      <c r="P1980">
        <v>2375</v>
      </c>
      <c r="Q1980">
        <v>469450</v>
      </c>
      <c r="R1980">
        <v>23</v>
      </c>
      <c r="S1980">
        <v>234</v>
      </c>
      <c r="T1980">
        <v>2500</v>
      </c>
      <c r="U1980">
        <v>583913</v>
      </c>
      <c r="V1980">
        <v>41</v>
      </c>
      <c r="W1980">
        <v>266</v>
      </c>
      <c r="X1980">
        <v>2438</v>
      </c>
      <c r="Y1980">
        <v>649324</v>
      </c>
      <c r="Z1980">
        <v>34</v>
      </c>
      <c r="AA1980">
        <v>301</v>
      </c>
      <c r="AB1980">
        <v>2500</v>
      </c>
      <c r="AC1980">
        <v>745571</v>
      </c>
      <c r="AD1980">
        <v>16</v>
      </c>
      <c r="AE1980">
        <v>343</v>
      </c>
      <c r="AF1980">
        <v>2675</v>
      </c>
      <c r="AG1980">
        <v>918506</v>
      </c>
      <c r="AH1980">
        <v>5</v>
      </c>
      <c r="AI1980">
        <v>466</v>
      </c>
      <c r="AJ1980">
        <v>2400</v>
      </c>
      <c r="AK1980">
        <v>1118400</v>
      </c>
    </row>
    <row r="1981" spans="1:49" x14ac:dyDescent="0.2">
      <c r="A1981" s="51">
        <v>39660</v>
      </c>
      <c r="B1981">
        <v>25</v>
      </c>
      <c r="C1981">
        <v>89</v>
      </c>
      <c r="D1981">
        <v>2200</v>
      </c>
      <c r="E1981">
        <v>183936</v>
      </c>
      <c r="F1981">
        <v>12</v>
      </c>
      <c r="G1981">
        <v>134</v>
      </c>
      <c r="H1981">
        <v>2500</v>
      </c>
      <c r="I1981">
        <v>335000</v>
      </c>
      <c r="J1981">
        <v>38</v>
      </c>
      <c r="K1981">
        <v>167</v>
      </c>
      <c r="L1981">
        <v>2167</v>
      </c>
      <c r="M1981">
        <v>396129</v>
      </c>
      <c r="N1981">
        <v>102</v>
      </c>
      <c r="O1981">
        <v>194</v>
      </c>
      <c r="P1981">
        <v>2375</v>
      </c>
      <c r="Q1981">
        <v>451146</v>
      </c>
      <c r="R1981">
        <v>31</v>
      </c>
      <c r="S1981">
        <v>236</v>
      </c>
      <c r="T1981">
        <v>2350</v>
      </c>
      <c r="U1981">
        <v>580626</v>
      </c>
      <c r="V1981">
        <v>32</v>
      </c>
      <c r="W1981">
        <v>271</v>
      </c>
      <c r="X1981">
        <v>2423</v>
      </c>
      <c r="Y1981">
        <v>669644</v>
      </c>
      <c r="Z1981">
        <v>25</v>
      </c>
      <c r="AA1981">
        <v>310</v>
      </c>
      <c r="AB1981">
        <v>2460</v>
      </c>
      <c r="AC1981">
        <v>762466</v>
      </c>
      <c r="AD1981">
        <v>47</v>
      </c>
      <c r="AE1981">
        <v>343</v>
      </c>
      <c r="AF1981">
        <v>2432</v>
      </c>
      <c r="AG1981">
        <v>843123</v>
      </c>
      <c r="AH1981">
        <v>1</v>
      </c>
      <c r="AI1981">
        <v>360</v>
      </c>
      <c r="AJ1981">
        <v>2200</v>
      </c>
      <c r="AK1981">
        <v>792000</v>
      </c>
    </row>
    <row r="1983" spans="1:49" x14ac:dyDescent="0.2">
      <c r="A1983" s="51">
        <v>39661</v>
      </c>
      <c r="B1983">
        <v>2</v>
      </c>
      <c r="C1983">
        <v>123</v>
      </c>
      <c r="D1983">
        <v>2300</v>
      </c>
      <c r="E1983">
        <v>282900</v>
      </c>
      <c r="F1983">
        <v>16</v>
      </c>
      <c r="G1983">
        <v>142</v>
      </c>
      <c r="H1983">
        <v>2333</v>
      </c>
      <c r="I1983">
        <v>323600</v>
      </c>
      <c r="J1983">
        <v>35</v>
      </c>
      <c r="K1983">
        <v>164</v>
      </c>
      <c r="L1983">
        <v>2475</v>
      </c>
      <c r="M1983">
        <v>404477</v>
      </c>
      <c r="N1983">
        <v>11</v>
      </c>
      <c r="O1983">
        <v>210</v>
      </c>
      <c r="P1983">
        <v>2800</v>
      </c>
      <c r="Q1983">
        <v>590100</v>
      </c>
      <c r="R1983">
        <v>63</v>
      </c>
      <c r="S1983">
        <v>236</v>
      </c>
      <c r="T1983">
        <v>2417</v>
      </c>
      <c r="U1983">
        <v>573075</v>
      </c>
      <c r="V1983">
        <v>18</v>
      </c>
      <c r="W1983">
        <v>261</v>
      </c>
      <c r="X1983">
        <v>2442</v>
      </c>
      <c r="Y1983">
        <v>635067</v>
      </c>
      <c r="Z1983">
        <v>10</v>
      </c>
      <c r="AA1983">
        <v>303</v>
      </c>
      <c r="AB1983">
        <v>2375</v>
      </c>
      <c r="AC1983">
        <v>721590</v>
      </c>
      <c r="AD1983">
        <v>3</v>
      </c>
      <c r="AE1983">
        <v>333</v>
      </c>
      <c r="AF1983">
        <v>2350</v>
      </c>
      <c r="AG1983">
        <v>781767</v>
      </c>
      <c r="AH1983">
        <v>2</v>
      </c>
      <c r="AI1983">
        <v>379</v>
      </c>
      <c r="AJ1983">
        <v>2500</v>
      </c>
      <c r="AK1983">
        <v>947500</v>
      </c>
      <c r="AP1983">
        <v>4</v>
      </c>
      <c r="AQ1983">
        <v>362</v>
      </c>
      <c r="AR1983">
        <v>2300</v>
      </c>
      <c r="AS1983">
        <v>832600</v>
      </c>
      <c r="AT1983">
        <v>44</v>
      </c>
      <c r="AU1983">
        <v>483</v>
      </c>
      <c r="AV1983">
        <v>2350</v>
      </c>
      <c r="AW1983">
        <v>1153355</v>
      </c>
    </row>
    <row r="1984" spans="1:49" x14ac:dyDescent="0.2">
      <c r="A1984" s="51">
        <v>39664</v>
      </c>
      <c r="F1984">
        <v>33</v>
      </c>
      <c r="G1984">
        <v>142</v>
      </c>
      <c r="H1984">
        <v>2233</v>
      </c>
      <c r="I1984">
        <v>318188</v>
      </c>
      <c r="J1984">
        <v>12</v>
      </c>
      <c r="K1984">
        <v>163</v>
      </c>
      <c r="L1984">
        <v>2275</v>
      </c>
      <c r="M1984">
        <v>374592</v>
      </c>
      <c r="N1984">
        <v>26</v>
      </c>
      <c r="O1984">
        <v>184</v>
      </c>
      <c r="P1984">
        <v>2267</v>
      </c>
      <c r="Q1984">
        <v>427519</v>
      </c>
      <c r="R1984">
        <v>1</v>
      </c>
      <c r="S1984">
        <v>222</v>
      </c>
      <c r="T1984">
        <v>2150</v>
      </c>
      <c r="U1984">
        <v>477300</v>
      </c>
      <c r="AD1984">
        <v>1</v>
      </c>
      <c r="AE1984">
        <v>320</v>
      </c>
      <c r="AF1984">
        <v>2340</v>
      </c>
      <c r="AG1984">
        <v>748800</v>
      </c>
      <c r="AP1984">
        <v>63</v>
      </c>
      <c r="AQ1984">
        <v>397</v>
      </c>
      <c r="AR1984">
        <v>2500</v>
      </c>
      <c r="AS1984">
        <v>992857</v>
      </c>
    </row>
    <row r="1985" spans="1:49" x14ac:dyDescent="0.2">
      <c r="A1985" s="51">
        <v>39665</v>
      </c>
      <c r="B1985">
        <v>1</v>
      </c>
      <c r="C1985">
        <v>122</v>
      </c>
      <c r="D1985">
        <v>2500</v>
      </c>
      <c r="E1985">
        <v>305000</v>
      </c>
      <c r="F1985">
        <v>43</v>
      </c>
      <c r="G1985">
        <v>145</v>
      </c>
      <c r="H1985">
        <v>2433</v>
      </c>
      <c r="I1985">
        <v>350288</v>
      </c>
      <c r="J1985">
        <v>100</v>
      </c>
      <c r="K1985">
        <v>169</v>
      </c>
      <c r="L1985">
        <v>2375</v>
      </c>
      <c r="M1985">
        <v>407154</v>
      </c>
      <c r="N1985">
        <v>152</v>
      </c>
      <c r="O1985">
        <v>200</v>
      </c>
      <c r="P1985">
        <v>2415</v>
      </c>
      <c r="Q1985">
        <v>490682</v>
      </c>
      <c r="R1985">
        <v>2</v>
      </c>
      <c r="S1985">
        <v>229</v>
      </c>
      <c r="T1985">
        <v>2300</v>
      </c>
      <c r="U1985">
        <v>526682</v>
      </c>
      <c r="V1985">
        <v>93</v>
      </c>
      <c r="W1985">
        <v>270</v>
      </c>
      <c r="X1985">
        <v>2490</v>
      </c>
      <c r="Y1985">
        <v>673226</v>
      </c>
      <c r="Z1985">
        <v>12</v>
      </c>
      <c r="AA1985">
        <v>295</v>
      </c>
      <c r="AB1985">
        <v>2400</v>
      </c>
      <c r="AC1985">
        <v>713283</v>
      </c>
      <c r="AH1985">
        <v>8</v>
      </c>
      <c r="AI1985">
        <v>367</v>
      </c>
      <c r="AJ1985">
        <v>2540</v>
      </c>
      <c r="AK1985">
        <v>932180</v>
      </c>
      <c r="AP1985">
        <v>16</v>
      </c>
      <c r="AQ1985">
        <v>408</v>
      </c>
      <c r="AR1985">
        <v>2387</v>
      </c>
      <c r="AS1985">
        <v>950512</v>
      </c>
      <c r="AT1985">
        <v>27</v>
      </c>
      <c r="AU1985">
        <v>479</v>
      </c>
      <c r="AV1985">
        <v>2360</v>
      </c>
      <c r="AW1985">
        <v>1166163</v>
      </c>
    </row>
    <row r="1986" spans="1:49" x14ac:dyDescent="0.2">
      <c r="A1986" s="52">
        <v>39667</v>
      </c>
    </row>
    <row r="1987" spans="1:49" x14ac:dyDescent="0.2">
      <c r="A1987" s="51">
        <v>39668</v>
      </c>
      <c r="B1987">
        <v>10</v>
      </c>
      <c r="C1987">
        <v>122</v>
      </c>
      <c r="D1987">
        <v>2450</v>
      </c>
      <c r="E1987">
        <v>299390</v>
      </c>
      <c r="J1987">
        <v>23</v>
      </c>
      <c r="K1987">
        <v>162</v>
      </c>
      <c r="L1987">
        <v>2388</v>
      </c>
      <c r="M1987">
        <v>386061</v>
      </c>
      <c r="N1987">
        <v>49</v>
      </c>
      <c r="O1987">
        <v>205</v>
      </c>
      <c r="P1987">
        <v>2425</v>
      </c>
      <c r="Q1987">
        <v>498778</v>
      </c>
      <c r="R1987">
        <v>43</v>
      </c>
      <c r="S1987">
        <v>234</v>
      </c>
      <c r="T1987">
        <v>2362</v>
      </c>
      <c r="U1987">
        <v>564400</v>
      </c>
      <c r="Z1987">
        <v>8</v>
      </c>
      <c r="AA1987">
        <v>283</v>
      </c>
      <c r="AB1987">
        <v>2750</v>
      </c>
      <c r="AC1987">
        <v>778250</v>
      </c>
      <c r="AH1987">
        <v>1</v>
      </c>
      <c r="AI1987">
        <v>390</v>
      </c>
      <c r="AJ1987">
        <v>2460</v>
      </c>
      <c r="AK1987">
        <v>959400</v>
      </c>
      <c r="AP1987">
        <v>6</v>
      </c>
      <c r="AQ1987">
        <v>348</v>
      </c>
      <c r="AR1987">
        <v>2350</v>
      </c>
      <c r="AS1987">
        <v>812400</v>
      </c>
      <c r="AT1987">
        <v>4</v>
      </c>
      <c r="AU1987">
        <v>522</v>
      </c>
      <c r="AV1987">
        <v>2200</v>
      </c>
      <c r="AW1987">
        <v>1149500</v>
      </c>
    </row>
    <row r="1988" spans="1:49" x14ac:dyDescent="0.2">
      <c r="A1988" s="51">
        <v>39671</v>
      </c>
      <c r="J1988">
        <v>1</v>
      </c>
      <c r="K1988">
        <v>164</v>
      </c>
      <c r="L1988">
        <v>2200</v>
      </c>
      <c r="M1988">
        <v>360800</v>
      </c>
      <c r="N1988">
        <v>14</v>
      </c>
      <c r="O1988">
        <v>184</v>
      </c>
      <c r="P1988">
        <v>2240</v>
      </c>
      <c r="Q1988">
        <v>412800</v>
      </c>
      <c r="R1988">
        <v>1</v>
      </c>
      <c r="S1988">
        <v>246</v>
      </c>
      <c r="T1988">
        <v>2240</v>
      </c>
      <c r="U1988">
        <v>551040</v>
      </c>
      <c r="V1988">
        <v>3</v>
      </c>
      <c r="W1988">
        <v>257</v>
      </c>
      <c r="X1988">
        <v>2240</v>
      </c>
      <c r="Y1988">
        <v>574933</v>
      </c>
      <c r="Z1988">
        <v>2</v>
      </c>
      <c r="AA1988">
        <v>294</v>
      </c>
      <c r="AB1988">
        <v>2240</v>
      </c>
      <c r="AC1988">
        <v>658560</v>
      </c>
      <c r="AD1988">
        <v>4</v>
      </c>
      <c r="AE1988">
        <v>324</v>
      </c>
      <c r="AF1988">
        <v>2280</v>
      </c>
      <c r="AG1988">
        <v>737580</v>
      </c>
    </row>
    <row r="1989" spans="1:49" x14ac:dyDescent="0.2">
      <c r="A1989" s="53">
        <v>39672</v>
      </c>
      <c r="B1989">
        <v>27</v>
      </c>
      <c r="C1989">
        <v>117</v>
      </c>
      <c r="D1989">
        <v>2325</v>
      </c>
      <c r="E1989">
        <v>270278</v>
      </c>
      <c r="F1989">
        <v>2</v>
      </c>
      <c r="G1989">
        <v>148</v>
      </c>
      <c r="H1989">
        <v>2300</v>
      </c>
      <c r="I1989">
        <v>340400</v>
      </c>
      <c r="J1989">
        <v>61</v>
      </c>
      <c r="K1989">
        <v>164</v>
      </c>
      <c r="L1989">
        <v>2300</v>
      </c>
      <c r="M1989">
        <v>377452</v>
      </c>
      <c r="N1989">
        <v>57</v>
      </c>
      <c r="O1989">
        <v>209</v>
      </c>
      <c r="P1989">
        <v>2375</v>
      </c>
      <c r="Q1989">
        <v>495612</v>
      </c>
      <c r="R1989">
        <v>33</v>
      </c>
      <c r="S1989">
        <v>238</v>
      </c>
      <c r="T1989">
        <v>2410</v>
      </c>
      <c r="U1989">
        <v>582867</v>
      </c>
      <c r="V1989">
        <v>21</v>
      </c>
      <c r="W1989">
        <v>262</v>
      </c>
      <c r="X1989">
        <v>2400</v>
      </c>
      <c r="Y1989">
        <v>617819</v>
      </c>
      <c r="Z1989">
        <v>2</v>
      </c>
      <c r="AA1989">
        <v>302</v>
      </c>
      <c r="AB1989">
        <v>2350</v>
      </c>
      <c r="AC1989">
        <v>709700</v>
      </c>
      <c r="AD1989">
        <v>10</v>
      </c>
      <c r="AE1989">
        <v>342</v>
      </c>
      <c r="AF1989">
        <v>2340</v>
      </c>
      <c r="AG1989">
        <v>800280</v>
      </c>
      <c r="AL1989">
        <v>1</v>
      </c>
      <c r="AM1989">
        <v>416</v>
      </c>
      <c r="AN1989">
        <v>2350</v>
      </c>
      <c r="AO1989">
        <v>977600</v>
      </c>
      <c r="AP1989">
        <v>2</v>
      </c>
      <c r="AQ1989">
        <v>413</v>
      </c>
      <c r="AR1989">
        <v>2300</v>
      </c>
      <c r="AS1989">
        <v>949900</v>
      </c>
      <c r="AT1989">
        <v>18</v>
      </c>
      <c r="AU1989">
        <v>459</v>
      </c>
      <c r="AV1989">
        <v>2225</v>
      </c>
      <c r="AW1989">
        <v>1022522</v>
      </c>
    </row>
    <row r="1990" spans="1:49" x14ac:dyDescent="0.2">
      <c r="A1990" s="51">
        <v>39674</v>
      </c>
      <c r="B1990">
        <v>4</v>
      </c>
      <c r="C1990">
        <v>115</v>
      </c>
      <c r="D1990">
        <v>2300</v>
      </c>
      <c r="E1990">
        <v>264500</v>
      </c>
      <c r="F1990">
        <v>20</v>
      </c>
      <c r="G1990">
        <v>145</v>
      </c>
      <c r="H1990">
        <v>2275</v>
      </c>
      <c r="I1990">
        <v>331340</v>
      </c>
      <c r="J1990">
        <v>70</v>
      </c>
      <c r="K1990">
        <v>172</v>
      </c>
      <c r="L1990">
        <v>2400</v>
      </c>
      <c r="M1990">
        <v>418169</v>
      </c>
      <c r="N1990">
        <v>78</v>
      </c>
      <c r="O1990">
        <v>210</v>
      </c>
      <c r="P1990">
        <v>2462</v>
      </c>
      <c r="Q1990">
        <v>528934</v>
      </c>
      <c r="R1990">
        <v>20</v>
      </c>
      <c r="S1990">
        <v>226</v>
      </c>
      <c r="T1990">
        <v>2320</v>
      </c>
      <c r="U1990">
        <v>559498</v>
      </c>
      <c r="V1990">
        <v>26</v>
      </c>
      <c r="W1990">
        <v>254</v>
      </c>
      <c r="X1990">
        <v>2325</v>
      </c>
      <c r="Y1990">
        <v>607688</v>
      </c>
      <c r="Z1990">
        <v>2</v>
      </c>
      <c r="AA1990">
        <v>302</v>
      </c>
      <c r="AB1990">
        <v>2500</v>
      </c>
      <c r="AC1990">
        <v>755000</v>
      </c>
      <c r="AD1990">
        <v>12</v>
      </c>
      <c r="AE1990">
        <v>344</v>
      </c>
      <c r="AF1990">
        <v>2410</v>
      </c>
      <c r="AG1990">
        <v>827927</v>
      </c>
      <c r="AH1990">
        <v>6</v>
      </c>
      <c r="AI1990">
        <v>396</v>
      </c>
      <c r="AJ1990">
        <v>2480</v>
      </c>
      <c r="AK1990">
        <v>981523</v>
      </c>
      <c r="AP1990">
        <v>51</v>
      </c>
      <c r="AQ1990">
        <v>421</v>
      </c>
      <c r="AR1990">
        <v>2408</v>
      </c>
      <c r="AS1990">
        <v>1023362</v>
      </c>
      <c r="AT1990">
        <v>54</v>
      </c>
      <c r="AU1990">
        <v>468</v>
      </c>
      <c r="AV1990">
        <v>2429</v>
      </c>
      <c r="AW1990">
        <v>1150729</v>
      </c>
    </row>
    <row r="1991" spans="1:49" x14ac:dyDescent="0.2">
      <c r="A1991" s="51">
        <v>39675</v>
      </c>
      <c r="F1991">
        <v>17</v>
      </c>
      <c r="G1991">
        <v>140</v>
      </c>
      <c r="H1991">
        <v>2333</v>
      </c>
      <c r="I1991">
        <v>332359</v>
      </c>
      <c r="J1991">
        <v>45</v>
      </c>
      <c r="K1991">
        <v>165</v>
      </c>
      <c r="L1991">
        <v>2350</v>
      </c>
      <c r="M1991">
        <v>388829</v>
      </c>
      <c r="N1991">
        <v>31</v>
      </c>
      <c r="O1991">
        <v>203</v>
      </c>
      <c r="P1991">
        <v>2590</v>
      </c>
      <c r="Q1991">
        <v>515635</v>
      </c>
      <c r="R1991">
        <v>7</v>
      </c>
      <c r="S1991">
        <v>225</v>
      </c>
      <c r="T1991">
        <v>2263</v>
      </c>
      <c r="U1991">
        <v>502786</v>
      </c>
      <c r="V1991">
        <v>2</v>
      </c>
      <c r="W1991">
        <v>266</v>
      </c>
      <c r="X1991">
        <v>2450</v>
      </c>
      <c r="Y1991">
        <v>651700</v>
      </c>
      <c r="Z1991">
        <v>25</v>
      </c>
      <c r="AA1991">
        <v>311</v>
      </c>
      <c r="AB1991">
        <v>2440</v>
      </c>
      <c r="AC1991">
        <v>768978</v>
      </c>
      <c r="AH1991">
        <v>27</v>
      </c>
      <c r="AI1991">
        <v>441</v>
      </c>
      <c r="AJ1991">
        <v>2550</v>
      </c>
      <c r="AK1991">
        <v>1125766</v>
      </c>
      <c r="AP1991">
        <v>11</v>
      </c>
      <c r="AQ1991">
        <v>442</v>
      </c>
      <c r="AR1991">
        <v>2307</v>
      </c>
      <c r="AS1991">
        <v>1027124</v>
      </c>
      <c r="AT1991">
        <v>41</v>
      </c>
      <c r="AU1991">
        <v>441</v>
      </c>
      <c r="AV1991">
        <v>2550</v>
      </c>
      <c r="AW1991">
        <v>1134627</v>
      </c>
    </row>
    <row r="1992" spans="1:49" x14ac:dyDescent="0.2">
      <c r="A1992" s="52">
        <v>39678</v>
      </c>
    </row>
    <row r="1993" spans="1:49" x14ac:dyDescent="0.2">
      <c r="A1993" s="51">
        <v>39679</v>
      </c>
      <c r="B1993">
        <v>1</v>
      </c>
      <c r="C1993">
        <v>112</v>
      </c>
      <c r="D1993">
        <v>2400</v>
      </c>
      <c r="E1993">
        <v>268800</v>
      </c>
      <c r="J1993">
        <v>47</v>
      </c>
      <c r="K1993">
        <v>155</v>
      </c>
      <c r="L1993">
        <v>2462</v>
      </c>
      <c r="M1993">
        <v>378689</v>
      </c>
      <c r="N1993">
        <v>33</v>
      </c>
      <c r="O1993">
        <v>215</v>
      </c>
      <c r="P1993">
        <v>2367</v>
      </c>
      <c r="Q1993">
        <v>517267</v>
      </c>
      <c r="R1993">
        <v>16</v>
      </c>
      <c r="S1993">
        <v>233</v>
      </c>
      <c r="T1993">
        <v>2475</v>
      </c>
      <c r="U1993">
        <v>576075</v>
      </c>
      <c r="V1993">
        <v>21</v>
      </c>
      <c r="W1993">
        <v>276</v>
      </c>
      <c r="X1993">
        <v>2425</v>
      </c>
      <c r="Y1993">
        <v>683986</v>
      </c>
      <c r="Z1993">
        <v>32</v>
      </c>
      <c r="AA1993">
        <v>302</v>
      </c>
      <c r="AB1993">
        <v>2450</v>
      </c>
      <c r="AC1993">
        <v>738828</v>
      </c>
      <c r="AD1993">
        <v>20</v>
      </c>
      <c r="AE1993">
        <v>336</v>
      </c>
      <c r="AF1993">
        <v>2450</v>
      </c>
      <c r="AG1993">
        <v>837541</v>
      </c>
      <c r="AH1993">
        <v>12</v>
      </c>
      <c r="AI1993">
        <v>434</v>
      </c>
      <c r="AJ1993">
        <v>2520</v>
      </c>
      <c r="AK1993">
        <v>1076320</v>
      </c>
      <c r="AP1993">
        <v>33</v>
      </c>
      <c r="AQ1993">
        <v>436</v>
      </c>
      <c r="AR1993">
        <v>2336</v>
      </c>
      <c r="AS1993">
        <v>1016624</v>
      </c>
      <c r="AT1993">
        <v>17</v>
      </c>
      <c r="AU1993">
        <v>426</v>
      </c>
      <c r="AV1993">
        <v>2367</v>
      </c>
      <c r="AW1993">
        <v>994929</v>
      </c>
    </row>
    <row r="1994" spans="1:49" x14ac:dyDescent="0.2">
      <c r="A1994" s="51">
        <v>39681</v>
      </c>
      <c r="F1994">
        <v>2</v>
      </c>
      <c r="G1994">
        <v>132</v>
      </c>
      <c r="H1994">
        <v>2100</v>
      </c>
      <c r="I1994">
        <v>277200</v>
      </c>
      <c r="J1994">
        <v>36</v>
      </c>
      <c r="K1994">
        <v>166</v>
      </c>
      <c r="L1994">
        <v>2750</v>
      </c>
      <c r="M1994">
        <v>422847</v>
      </c>
      <c r="N1994">
        <v>70</v>
      </c>
      <c r="O1994">
        <v>189</v>
      </c>
      <c r="P1994">
        <v>2442</v>
      </c>
      <c r="Q1994">
        <v>463621</v>
      </c>
      <c r="R1994">
        <v>76</v>
      </c>
      <c r="S1994">
        <v>233</v>
      </c>
      <c r="T1994">
        <v>2292</v>
      </c>
      <c r="U1994">
        <v>554472</v>
      </c>
      <c r="V1994">
        <v>25</v>
      </c>
      <c r="W1994">
        <v>274</v>
      </c>
      <c r="X1994">
        <v>2500</v>
      </c>
      <c r="Y1994">
        <v>686000</v>
      </c>
      <c r="Z1994">
        <v>24</v>
      </c>
      <c r="AA1994">
        <v>310</v>
      </c>
      <c r="AB1994">
        <v>2335</v>
      </c>
      <c r="AC1994">
        <v>742432</v>
      </c>
      <c r="AD1994">
        <v>7</v>
      </c>
      <c r="AE1994">
        <v>331</v>
      </c>
      <c r="AF1994">
        <v>2500</v>
      </c>
      <c r="AG1994">
        <v>828571</v>
      </c>
      <c r="AH1994">
        <v>3</v>
      </c>
      <c r="AI1994">
        <v>402</v>
      </c>
      <c r="AJ1994">
        <v>2440</v>
      </c>
      <c r="AK1994">
        <v>980880</v>
      </c>
      <c r="AP1994">
        <v>18</v>
      </c>
      <c r="AQ1994">
        <v>443</v>
      </c>
      <c r="AR1994">
        <v>2240</v>
      </c>
      <c r="AS1994">
        <v>985329</v>
      </c>
      <c r="AT1994">
        <v>34</v>
      </c>
      <c r="AU1994">
        <v>479</v>
      </c>
      <c r="AV1994">
        <v>2350</v>
      </c>
      <c r="AW1994">
        <v>1145356</v>
      </c>
    </row>
    <row r="1995" spans="1:49" x14ac:dyDescent="0.2">
      <c r="A1995" s="51">
        <v>39682</v>
      </c>
      <c r="B1995">
        <v>10</v>
      </c>
      <c r="C1995">
        <v>128</v>
      </c>
      <c r="D1995">
        <v>2500</v>
      </c>
      <c r="E1995">
        <v>322110</v>
      </c>
      <c r="F1995">
        <v>40</v>
      </c>
      <c r="G1995">
        <v>145</v>
      </c>
      <c r="H1995">
        <v>2367</v>
      </c>
      <c r="I1995">
        <v>345602</v>
      </c>
      <c r="J1995">
        <v>67</v>
      </c>
      <c r="K1995">
        <v>164</v>
      </c>
      <c r="L1995">
        <v>2393</v>
      </c>
      <c r="M1995">
        <v>389542</v>
      </c>
      <c r="N1995">
        <v>7</v>
      </c>
      <c r="O1995">
        <v>199</v>
      </c>
      <c r="P1995">
        <v>2483</v>
      </c>
      <c r="Q1995">
        <v>504543</v>
      </c>
      <c r="R1995">
        <v>19</v>
      </c>
      <c r="S1995">
        <v>237</v>
      </c>
      <c r="T1995">
        <v>2300</v>
      </c>
      <c r="U1995">
        <v>549905</v>
      </c>
      <c r="V1995">
        <v>19</v>
      </c>
      <c r="W1995">
        <v>262</v>
      </c>
      <c r="X1995">
        <v>2467</v>
      </c>
      <c r="Y1995">
        <v>673468</v>
      </c>
      <c r="Z1995">
        <v>57</v>
      </c>
      <c r="AA1995">
        <v>298</v>
      </c>
      <c r="AB1995">
        <v>2483</v>
      </c>
      <c r="AC1995">
        <v>740463</v>
      </c>
      <c r="AD1995">
        <v>8</v>
      </c>
      <c r="AE1995">
        <v>324</v>
      </c>
      <c r="AF1995">
        <v>2700</v>
      </c>
      <c r="AG1995">
        <v>876150</v>
      </c>
      <c r="AH1995">
        <v>2</v>
      </c>
      <c r="AI1995">
        <v>370</v>
      </c>
      <c r="AJ1995">
        <v>2750</v>
      </c>
      <c r="AK1995">
        <v>1017500</v>
      </c>
      <c r="AP1995">
        <v>13</v>
      </c>
      <c r="AQ1995">
        <v>432</v>
      </c>
      <c r="AR1995">
        <v>2255</v>
      </c>
      <c r="AS1995">
        <v>970471</v>
      </c>
      <c r="AT1995">
        <v>11</v>
      </c>
      <c r="AU1995">
        <v>533</v>
      </c>
      <c r="AV1995">
        <v>2400</v>
      </c>
      <c r="AW1995">
        <v>1278545</v>
      </c>
    </row>
    <row r="1996" spans="1:49" x14ac:dyDescent="0.2">
      <c r="A1996" s="53">
        <v>39685</v>
      </c>
      <c r="B1996">
        <v>4</v>
      </c>
      <c r="C1996">
        <v>118</v>
      </c>
      <c r="D1996">
        <v>2300</v>
      </c>
      <c r="E1996">
        <v>272550</v>
      </c>
      <c r="N1996">
        <v>1</v>
      </c>
      <c r="O1996">
        <v>118</v>
      </c>
      <c r="P1996">
        <v>1800</v>
      </c>
      <c r="Q1996">
        <v>338400</v>
      </c>
      <c r="AH1996">
        <v>1</v>
      </c>
      <c r="AI1996">
        <v>404</v>
      </c>
      <c r="AJ1996">
        <v>2300</v>
      </c>
      <c r="AK1996">
        <v>929200</v>
      </c>
      <c r="AT1996">
        <v>26</v>
      </c>
      <c r="AU1996">
        <v>500</v>
      </c>
      <c r="AV1996">
        <v>2333</v>
      </c>
      <c r="AW1996">
        <v>1176854</v>
      </c>
    </row>
    <row r="1997" spans="1:49" x14ac:dyDescent="0.2">
      <c r="A1997" s="51">
        <v>39686</v>
      </c>
      <c r="B1997">
        <v>3</v>
      </c>
      <c r="C1997">
        <v>128</v>
      </c>
      <c r="D1997">
        <v>2450</v>
      </c>
      <c r="E1997">
        <v>320000</v>
      </c>
      <c r="F1997">
        <v>16</v>
      </c>
      <c r="G1997">
        <v>139</v>
      </c>
      <c r="H1997">
        <v>2300</v>
      </c>
      <c r="I1997">
        <v>319988</v>
      </c>
      <c r="J1997">
        <v>50</v>
      </c>
      <c r="K1997">
        <v>164</v>
      </c>
      <c r="L1997">
        <v>2480</v>
      </c>
      <c r="M1997">
        <v>401638</v>
      </c>
      <c r="N1997">
        <v>145</v>
      </c>
      <c r="O1997">
        <v>200</v>
      </c>
      <c r="P1997">
        <v>2388</v>
      </c>
      <c r="Q1997">
        <v>483715</v>
      </c>
      <c r="R1997">
        <v>80</v>
      </c>
      <c r="S1997">
        <v>236</v>
      </c>
      <c r="T1997">
        <v>2400</v>
      </c>
      <c r="U1997">
        <v>568864</v>
      </c>
      <c r="V1997">
        <v>32</v>
      </c>
      <c r="W1997">
        <v>260</v>
      </c>
      <c r="X1997">
        <v>2350</v>
      </c>
      <c r="Y1997">
        <v>624616</v>
      </c>
      <c r="Z1997">
        <v>11</v>
      </c>
      <c r="AA1997">
        <v>307</v>
      </c>
      <c r="AB1997">
        <v>2375</v>
      </c>
      <c r="AC1997">
        <v>747636</v>
      </c>
      <c r="AD1997">
        <v>6</v>
      </c>
      <c r="AE1997">
        <v>320</v>
      </c>
      <c r="AF1997">
        <v>2400</v>
      </c>
      <c r="AG1997">
        <v>767200</v>
      </c>
      <c r="AP1997">
        <v>15</v>
      </c>
      <c r="AQ1997">
        <v>417</v>
      </c>
      <c r="AR1997">
        <v>2320</v>
      </c>
      <c r="AS1997">
        <v>940064</v>
      </c>
      <c r="AT1997">
        <v>12</v>
      </c>
      <c r="AU1997">
        <v>436</v>
      </c>
      <c r="AV1997">
        <v>2300</v>
      </c>
      <c r="AW1997">
        <v>1003567</v>
      </c>
    </row>
    <row r="1998" spans="1:49" x14ac:dyDescent="0.2">
      <c r="A1998" s="51">
        <v>39688</v>
      </c>
      <c r="B1998">
        <v>28</v>
      </c>
      <c r="C1998">
        <v>140</v>
      </c>
      <c r="D1998">
        <v>2300</v>
      </c>
      <c r="E1998">
        <v>321507</v>
      </c>
      <c r="J1998">
        <v>17</v>
      </c>
      <c r="K1998">
        <v>160</v>
      </c>
      <c r="L1998">
        <v>2375</v>
      </c>
      <c r="M1998">
        <v>278371</v>
      </c>
      <c r="N1998">
        <v>27</v>
      </c>
      <c r="O1998">
        <v>197</v>
      </c>
      <c r="P1998">
        <v>2325</v>
      </c>
      <c r="Q1998">
        <v>456796</v>
      </c>
      <c r="R1998">
        <v>12</v>
      </c>
      <c r="S1998">
        <v>227</v>
      </c>
      <c r="T1998">
        <v>2275</v>
      </c>
      <c r="U1998">
        <v>520783</v>
      </c>
      <c r="V1998">
        <v>85</v>
      </c>
      <c r="W1998">
        <v>259</v>
      </c>
      <c r="X1998">
        <v>2376</v>
      </c>
      <c r="Y1998">
        <v>615363</v>
      </c>
      <c r="Z1998">
        <v>34</v>
      </c>
      <c r="AA1998">
        <v>282</v>
      </c>
      <c r="AB1998">
        <v>2340</v>
      </c>
      <c r="AC1998">
        <v>660805</v>
      </c>
      <c r="AP1998">
        <v>46</v>
      </c>
      <c r="AQ1998">
        <v>427</v>
      </c>
      <c r="AR1998">
        <v>2216</v>
      </c>
      <c r="AS1998">
        <v>931410</v>
      </c>
      <c r="AT1998">
        <v>15</v>
      </c>
      <c r="AU1998">
        <v>420</v>
      </c>
      <c r="AV1998">
        <v>2250</v>
      </c>
      <c r="AW1998">
        <v>939500</v>
      </c>
    </row>
    <row r="1999" spans="1:49" x14ac:dyDescent="0.2">
      <c r="A1999" s="51">
        <v>39689</v>
      </c>
      <c r="B1999">
        <v>15</v>
      </c>
      <c r="C1999">
        <v>109</v>
      </c>
      <c r="D1999">
        <v>2438</v>
      </c>
      <c r="E1999">
        <v>261293</v>
      </c>
      <c r="F1999">
        <v>20</v>
      </c>
      <c r="G1999">
        <v>145</v>
      </c>
      <c r="H1999">
        <v>2400</v>
      </c>
      <c r="I1999">
        <v>348480</v>
      </c>
      <c r="J1999">
        <v>30</v>
      </c>
      <c r="K1999">
        <v>163</v>
      </c>
      <c r="L1999">
        <v>2350</v>
      </c>
      <c r="M1999">
        <v>382423</v>
      </c>
      <c r="N1999">
        <v>24</v>
      </c>
      <c r="O1999">
        <v>201</v>
      </c>
      <c r="P1999">
        <v>2457</v>
      </c>
      <c r="Q1999">
        <v>479212</v>
      </c>
      <c r="R1999">
        <v>34</v>
      </c>
      <c r="S1999">
        <v>242</v>
      </c>
      <c r="T1999">
        <v>2433</v>
      </c>
      <c r="U1999">
        <v>589547</v>
      </c>
      <c r="V1999">
        <v>1</v>
      </c>
      <c r="W1999">
        <v>276</v>
      </c>
      <c r="X1999">
        <v>2400</v>
      </c>
      <c r="Y1999">
        <v>662400</v>
      </c>
      <c r="Z1999">
        <v>16</v>
      </c>
      <c r="AA1999">
        <v>308</v>
      </c>
      <c r="AB1999">
        <v>2675</v>
      </c>
      <c r="AC1999">
        <v>762269</v>
      </c>
      <c r="AH1999">
        <v>7</v>
      </c>
      <c r="AI1999">
        <v>390</v>
      </c>
      <c r="AJ1999">
        <v>2400</v>
      </c>
      <c r="AK1999">
        <v>936000</v>
      </c>
      <c r="AP1999">
        <v>17</v>
      </c>
      <c r="AQ1999">
        <v>383</v>
      </c>
      <c r="AR1999">
        <v>2256</v>
      </c>
      <c r="AS1999">
        <v>857176</v>
      </c>
      <c r="AT1999">
        <v>81</v>
      </c>
      <c r="AU1999">
        <v>535</v>
      </c>
      <c r="AV1999">
        <v>2525</v>
      </c>
      <c r="AW1999">
        <v>1400415</v>
      </c>
    </row>
    <row r="2001" spans="1:49" x14ac:dyDescent="0.2">
      <c r="A2001" s="51">
        <v>39692</v>
      </c>
      <c r="F2001">
        <v>3</v>
      </c>
      <c r="G2001">
        <v>146</v>
      </c>
      <c r="H2001">
        <v>2300</v>
      </c>
      <c r="I2001">
        <v>335800</v>
      </c>
      <c r="N2001">
        <v>6</v>
      </c>
      <c r="O2001">
        <v>211</v>
      </c>
      <c r="P2001">
        <v>2350</v>
      </c>
      <c r="Q2001">
        <v>495850</v>
      </c>
      <c r="R2001">
        <v>1</v>
      </c>
      <c r="S2001">
        <v>224</v>
      </c>
      <c r="T2001">
        <v>2250</v>
      </c>
      <c r="U2001">
        <v>504000</v>
      </c>
      <c r="V2001">
        <v>10</v>
      </c>
      <c r="W2001">
        <v>260</v>
      </c>
      <c r="X2001">
        <v>2325</v>
      </c>
      <c r="Y2001">
        <v>614850</v>
      </c>
      <c r="AP2001">
        <v>74</v>
      </c>
      <c r="AQ2001">
        <v>388</v>
      </c>
      <c r="AR2001">
        <v>2450</v>
      </c>
      <c r="AS2001">
        <v>949706</v>
      </c>
    </row>
    <row r="2002" spans="1:49" x14ac:dyDescent="0.2">
      <c r="A2002" s="51">
        <v>39693</v>
      </c>
      <c r="B2002">
        <v>6</v>
      </c>
      <c r="C2002">
        <v>119</v>
      </c>
      <c r="D2002">
        <v>2500</v>
      </c>
      <c r="E2002">
        <v>297500</v>
      </c>
      <c r="F2002">
        <v>27</v>
      </c>
      <c r="G2002">
        <v>137</v>
      </c>
      <c r="H2002">
        <v>2375</v>
      </c>
      <c r="I2002">
        <v>328652</v>
      </c>
      <c r="J2002">
        <v>93</v>
      </c>
      <c r="K2002">
        <v>164</v>
      </c>
      <c r="L2002">
        <v>2381</v>
      </c>
      <c r="M2002">
        <v>391143</v>
      </c>
      <c r="N2002">
        <v>58</v>
      </c>
      <c r="O2002">
        <v>196</v>
      </c>
      <c r="P2002">
        <v>2350</v>
      </c>
      <c r="Q2002">
        <v>465005</v>
      </c>
      <c r="R2002">
        <v>79</v>
      </c>
      <c r="S2002">
        <v>240</v>
      </c>
      <c r="T2002">
        <v>2379</v>
      </c>
      <c r="U2002">
        <v>575842</v>
      </c>
      <c r="V2002">
        <v>28</v>
      </c>
      <c r="W2002">
        <v>262</v>
      </c>
      <c r="X2002">
        <v>2470</v>
      </c>
      <c r="Y2002">
        <v>661868</v>
      </c>
      <c r="Z2002">
        <v>2</v>
      </c>
      <c r="AA2002">
        <v>288</v>
      </c>
      <c r="AB2002">
        <v>2500</v>
      </c>
      <c r="AC2002">
        <v>720000</v>
      </c>
      <c r="AD2002">
        <v>8</v>
      </c>
      <c r="AE2002">
        <v>330</v>
      </c>
      <c r="AF2002">
        <v>2400</v>
      </c>
      <c r="AG2002">
        <v>787275</v>
      </c>
      <c r="AH2002">
        <v>13</v>
      </c>
      <c r="AI2002">
        <v>372</v>
      </c>
      <c r="AJ2002">
        <v>2550</v>
      </c>
      <c r="AK2002">
        <v>947423</v>
      </c>
      <c r="AP2002">
        <v>29</v>
      </c>
      <c r="AQ2002">
        <v>413</v>
      </c>
      <c r="AR2002">
        <v>2272</v>
      </c>
      <c r="AS2002">
        <v>942863</v>
      </c>
      <c r="AT2002">
        <v>9</v>
      </c>
      <c r="AU2002">
        <v>531</v>
      </c>
      <c r="AV2002">
        <v>2200</v>
      </c>
      <c r="AW2002">
        <v>1168444</v>
      </c>
    </row>
    <row r="2003" spans="1:49" x14ac:dyDescent="0.2">
      <c r="A2003" s="51">
        <v>39695</v>
      </c>
      <c r="B2003">
        <v>16</v>
      </c>
      <c r="C2003">
        <v>122</v>
      </c>
      <c r="D2003">
        <v>2400</v>
      </c>
      <c r="E2003">
        <v>293100</v>
      </c>
      <c r="J2003">
        <v>61</v>
      </c>
      <c r="K2003">
        <v>161</v>
      </c>
      <c r="L2003">
        <v>2383</v>
      </c>
      <c r="M2003">
        <v>383506</v>
      </c>
      <c r="N2003">
        <v>47</v>
      </c>
      <c r="O2003">
        <v>196</v>
      </c>
      <c r="P2003">
        <v>2383</v>
      </c>
      <c r="Q2003">
        <v>471313</v>
      </c>
      <c r="R2003">
        <v>25</v>
      </c>
      <c r="S2003">
        <v>233</v>
      </c>
      <c r="T2003">
        <v>2275</v>
      </c>
      <c r="U2003">
        <v>541492</v>
      </c>
      <c r="V2003">
        <v>73</v>
      </c>
      <c r="W2003">
        <v>269</v>
      </c>
      <c r="X2003">
        <v>2470</v>
      </c>
      <c r="Y2003">
        <v>664526</v>
      </c>
      <c r="Z2003">
        <v>56</v>
      </c>
      <c r="AA2003">
        <v>300</v>
      </c>
      <c r="AB2003">
        <v>2386</v>
      </c>
      <c r="AC2003">
        <v>718896</v>
      </c>
      <c r="AD2003">
        <v>5</v>
      </c>
      <c r="AE2003">
        <v>328</v>
      </c>
      <c r="AF2003">
        <v>2580</v>
      </c>
      <c r="AG2003">
        <v>794592</v>
      </c>
      <c r="AH2003">
        <v>1</v>
      </c>
      <c r="AI2003">
        <v>388</v>
      </c>
      <c r="AJ2003">
        <v>2580</v>
      </c>
      <c r="AK2003">
        <v>1001040</v>
      </c>
      <c r="AP2003">
        <v>28</v>
      </c>
      <c r="AQ2003">
        <v>387</v>
      </c>
      <c r="AR2003">
        <v>2280</v>
      </c>
      <c r="AS2003">
        <v>883466</v>
      </c>
      <c r="AT2003">
        <v>6</v>
      </c>
      <c r="AU2003">
        <v>467</v>
      </c>
      <c r="AV2003">
        <v>2175</v>
      </c>
      <c r="AW2003">
        <v>1015000</v>
      </c>
    </row>
    <row r="2004" spans="1:49" x14ac:dyDescent="0.2">
      <c r="A2004" s="52">
        <v>39696</v>
      </c>
      <c r="F2004">
        <v>3</v>
      </c>
      <c r="G2004">
        <v>133</v>
      </c>
      <c r="H2004">
        <v>2300</v>
      </c>
      <c r="I2004">
        <v>305133</v>
      </c>
      <c r="N2004">
        <v>10</v>
      </c>
      <c r="O2004">
        <v>191</v>
      </c>
      <c r="P2004">
        <v>2317</v>
      </c>
      <c r="Q2004">
        <v>443170</v>
      </c>
      <c r="R2004">
        <v>12</v>
      </c>
      <c r="S2004">
        <v>236</v>
      </c>
      <c r="T2004">
        <v>2350</v>
      </c>
      <c r="U2004">
        <v>555383</v>
      </c>
      <c r="V2004">
        <v>33</v>
      </c>
      <c r="W2004">
        <v>259</v>
      </c>
      <c r="X2004">
        <v>2425</v>
      </c>
      <c r="Y2004">
        <v>628964</v>
      </c>
      <c r="Z2004">
        <v>13</v>
      </c>
      <c r="AA2004">
        <v>311</v>
      </c>
      <c r="AB2004">
        <v>2400</v>
      </c>
      <c r="AC2004">
        <v>746954</v>
      </c>
      <c r="AD2004">
        <v>16</v>
      </c>
      <c r="AE2004">
        <v>344</v>
      </c>
      <c r="AF2004">
        <v>2375</v>
      </c>
      <c r="AG2004">
        <v>835906</v>
      </c>
      <c r="AP2004">
        <v>15</v>
      </c>
      <c r="AQ2004">
        <v>438</v>
      </c>
      <c r="AR2004">
        <v>2380</v>
      </c>
      <c r="AS2004">
        <v>1021920</v>
      </c>
      <c r="AT2004">
        <v>55</v>
      </c>
      <c r="AU2004">
        <v>503</v>
      </c>
      <c r="AV2004">
        <v>2443</v>
      </c>
      <c r="AW2004">
        <v>1246895</v>
      </c>
    </row>
    <row r="2005" spans="1:49" x14ac:dyDescent="0.2">
      <c r="A2005" s="51">
        <v>39699</v>
      </c>
    </row>
    <row r="2006" spans="1:49" x14ac:dyDescent="0.2">
      <c r="A2006" s="51">
        <v>39700</v>
      </c>
      <c r="B2006">
        <v>1</v>
      </c>
      <c r="C2006">
        <v>122</v>
      </c>
      <c r="D2006">
        <v>2550</v>
      </c>
      <c r="E2006">
        <v>311100</v>
      </c>
      <c r="F2006">
        <v>5</v>
      </c>
      <c r="G2006">
        <v>143</v>
      </c>
      <c r="H2006">
        <v>2300</v>
      </c>
      <c r="I2006">
        <v>329860</v>
      </c>
      <c r="J2006">
        <v>42</v>
      </c>
      <c r="K2006">
        <v>169</v>
      </c>
      <c r="L2006">
        <v>2400</v>
      </c>
      <c r="M2006">
        <v>404655</v>
      </c>
      <c r="N2006">
        <v>62</v>
      </c>
      <c r="O2006">
        <v>189</v>
      </c>
      <c r="P2006">
        <v>2431</v>
      </c>
      <c r="Q2006">
        <v>471000</v>
      </c>
      <c r="R2006">
        <v>10</v>
      </c>
      <c r="S2006">
        <v>233</v>
      </c>
      <c r="T2006">
        <v>2340</v>
      </c>
      <c r="U2006">
        <v>512680</v>
      </c>
      <c r="V2006">
        <v>8</v>
      </c>
      <c r="W2006">
        <v>271</v>
      </c>
      <c r="X2006">
        <v>2375</v>
      </c>
      <c r="Y2006">
        <v>642025</v>
      </c>
      <c r="Z2006">
        <v>64</v>
      </c>
      <c r="AA2006">
        <v>295</v>
      </c>
      <c r="AB2006">
        <v>2356</v>
      </c>
      <c r="AC2006">
        <v>702805</v>
      </c>
      <c r="AD2006">
        <v>16</v>
      </c>
      <c r="AE2006">
        <v>340</v>
      </c>
      <c r="AF2006">
        <v>2380</v>
      </c>
      <c r="AG2006">
        <v>808308</v>
      </c>
      <c r="AP2006">
        <v>23</v>
      </c>
      <c r="AQ2006">
        <v>408</v>
      </c>
      <c r="AR2006">
        <v>2250</v>
      </c>
      <c r="AS2006">
        <v>900833</v>
      </c>
      <c r="AT2006">
        <v>15</v>
      </c>
      <c r="AU2006">
        <v>408</v>
      </c>
      <c r="AV2006">
        <v>2240</v>
      </c>
      <c r="AW2006">
        <v>914200</v>
      </c>
    </row>
    <row r="2007" spans="1:49" x14ac:dyDescent="0.2">
      <c r="A2007" s="53">
        <v>39702</v>
      </c>
      <c r="B2007">
        <v>74</v>
      </c>
      <c r="C2007">
        <v>113</v>
      </c>
      <c r="D2007">
        <v>2271</v>
      </c>
      <c r="E2007">
        <v>259312</v>
      </c>
      <c r="F2007">
        <v>23</v>
      </c>
      <c r="G2007">
        <v>146</v>
      </c>
      <c r="H2007">
        <v>2725</v>
      </c>
      <c r="I2007">
        <v>371052</v>
      </c>
      <c r="J2007">
        <v>50</v>
      </c>
      <c r="K2007">
        <v>161</v>
      </c>
      <c r="L2007">
        <v>2475</v>
      </c>
      <c r="M2007">
        <v>397128</v>
      </c>
      <c r="N2007">
        <v>21</v>
      </c>
      <c r="O2007">
        <v>203</v>
      </c>
      <c r="P2007">
        <v>2625</v>
      </c>
      <c r="Q2007">
        <v>568310</v>
      </c>
      <c r="R2007">
        <v>31</v>
      </c>
      <c r="S2007">
        <v>270</v>
      </c>
      <c r="T2007">
        <v>2427</v>
      </c>
      <c r="U2007">
        <v>659164</v>
      </c>
      <c r="Z2007">
        <v>20</v>
      </c>
      <c r="AA2007">
        <v>301</v>
      </c>
      <c r="AB2007">
        <v>2540</v>
      </c>
      <c r="AC2007">
        <v>763778</v>
      </c>
    </row>
    <row r="2008" spans="1:49" x14ac:dyDescent="0.2">
      <c r="A2008" s="51">
        <v>39703</v>
      </c>
      <c r="F2008">
        <v>2</v>
      </c>
      <c r="G2008">
        <v>142</v>
      </c>
      <c r="H2008">
        <v>2350</v>
      </c>
      <c r="I2008">
        <v>333700</v>
      </c>
      <c r="J2008">
        <v>27</v>
      </c>
      <c r="K2008">
        <v>165</v>
      </c>
      <c r="L2008">
        <v>2412</v>
      </c>
      <c r="M2008">
        <v>388237</v>
      </c>
      <c r="N2008">
        <v>86</v>
      </c>
      <c r="O2008">
        <v>203</v>
      </c>
      <c r="P2008">
        <v>2333</v>
      </c>
      <c r="Q2008">
        <v>470428</v>
      </c>
      <c r="Z2008">
        <v>26</v>
      </c>
      <c r="AA2008">
        <v>309</v>
      </c>
      <c r="AB2008">
        <v>2395</v>
      </c>
      <c r="AC2008">
        <v>746562</v>
      </c>
      <c r="AD2008">
        <v>25</v>
      </c>
      <c r="AE2008">
        <v>339</v>
      </c>
      <c r="AF2008">
        <v>2870</v>
      </c>
      <c r="AG2008">
        <v>873340</v>
      </c>
      <c r="AH2008">
        <v>1</v>
      </c>
      <c r="AI2008">
        <v>398</v>
      </c>
      <c r="AJ2008">
        <v>2360</v>
      </c>
      <c r="AK2008">
        <v>939280</v>
      </c>
      <c r="AP2008">
        <v>18</v>
      </c>
      <c r="AQ2008">
        <v>388</v>
      </c>
      <c r="AR2008">
        <v>2360</v>
      </c>
      <c r="AS2008">
        <v>838233</v>
      </c>
      <c r="AT2008">
        <v>74</v>
      </c>
      <c r="AU2008">
        <v>469</v>
      </c>
      <c r="AV2008">
        <v>2388</v>
      </c>
      <c r="AW2008">
        <v>1025369</v>
      </c>
    </row>
    <row r="2009" spans="1:49" x14ac:dyDescent="0.2">
      <c r="A2009" s="51">
        <v>39706</v>
      </c>
    </row>
    <row r="2010" spans="1:49" x14ac:dyDescent="0.2">
      <c r="A2010" s="52">
        <v>39707</v>
      </c>
      <c r="B2010">
        <v>2</v>
      </c>
      <c r="C2010">
        <v>124</v>
      </c>
      <c r="D2010">
        <v>2250</v>
      </c>
      <c r="E2010">
        <v>279000</v>
      </c>
      <c r="F2010">
        <v>4</v>
      </c>
      <c r="G2010">
        <v>140</v>
      </c>
      <c r="H2010">
        <v>2325</v>
      </c>
      <c r="I2010">
        <v>327175</v>
      </c>
      <c r="J2010">
        <v>49</v>
      </c>
      <c r="K2010">
        <v>168</v>
      </c>
      <c r="L2010">
        <v>2325</v>
      </c>
      <c r="M2010">
        <v>393088</v>
      </c>
      <c r="N2010">
        <v>107</v>
      </c>
      <c r="O2010">
        <v>204</v>
      </c>
      <c r="P2010">
        <v>2367</v>
      </c>
      <c r="Q2010">
        <v>485050</v>
      </c>
      <c r="R2010">
        <v>37</v>
      </c>
      <c r="S2010">
        <v>243</v>
      </c>
      <c r="T2010">
        <v>2438</v>
      </c>
      <c r="U2010">
        <v>590300</v>
      </c>
      <c r="V2010">
        <v>32</v>
      </c>
      <c r="W2010">
        <v>268</v>
      </c>
      <c r="X2010">
        <v>2390</v>
      </c>
      <c r="Y2010">
        <v>640484</v>
      </c>
      <c r="Z2010">
        <v>44</v>
      </c>
      <c r="AA2010">
        <v>296</v>
      </c>
      <c r="AB2010">
        <v>2425</v>
      </c>
      <c r="AC2010">
        <v>724759</v>
      </c>
      <c r="AD2010">
        <v>25</v>
      </c>
      <c r="AE2010">
        <v>324</v>
      </c>
      <c r="AF2010">
        <v>2450</v>
      </c>
      <c r="AG2010">
        <v>795600</v>
      </c>
      <c r="AT2010">
        <v>4</v>
      </c>
      <c r="AU2010">
        <v>456</v>
      </c>
      <c r="AV2010">
        <v>2150</v>
      </c>
      <c r="AW2010">
        <v>980400</v>
      </c>
    </row>
    <row r="2011" spans="1:49" x14ac:dyDescent="0.2">
      <c r="A2011" s="51">
        <v>39709</v>
      </c>
      <c r="B2011">
        <v>26</v>
      </c>
      <c r="C2011">
        <v>126</v>
      </c>
      <c r="D2011">
        <v>2267</v>
      </c>
      <c r="E2011">
        <v>287492</v>
      </c>
      <c r="F2011">
        <v>50</v>
      </c>
      <c r="G2011">
        <v>139</v>
      </c>
      <c r="H2011">
        <v>2250</v>
      </c>
      <c r="I2011">
        <v>320186</v>
      </c>
      <c r="N2011">
        <v>71</v>
      </c>
      <c r="O2011">
        <v>204</v>
      </c>
      <c r="P2011">
        <v>2319</v>
      </c>
      <c r="Q2011">
        <v>475815</v>
      </c>
      <c r="R2011">
        <v>69</v>
      </c>
      <c r="S2011">
        <v>237</v>
      </c>
      <c r="T2011">
        <v>2462</v>
      </c>
      <c r="U2011">
        <v>581946</v>
      </c>
      <c r="V2011">
        <v>89</v>
      </c>
      <c r="W2011">
        <v>273</v>
      </c>
      <c r="X2011">
        <v>2415</v>
      </c>
      <c r="Y2011">
        <v>658028</v>
      </c>
      <c r="Z2011">
        <v>13</v>
      </c>
      <c r="AA2011">
        <v>302</v>
      </c>
      <c r="AB2011">
        <v>2360</v>
      </c>
      <c r="AC2011">
        <v>713147</v>
      </c>
      <c r="AD2011">
        <v>1</v>
      </c>
      <c r="AE2011">
        <v>338</v>
      </c>
      <c r="AF2011">
        <v>2300</v>
      </c>
      <c r="AG2011">
        <v>777400</v>
      </c>
      <c r="AH2011">
        <v>1</v>
      </c>
      <c r="AI2011">
        <v>362</v>
      </c>
      <c r="AJ2011">
        <v>2380</v>
      </c>
      <c r="AK2011">
        <v>861560</v>
      </c>
      <c r="AP2011">
        <v>47</v>
      </c>
      <c r="AQ2011">
        <v>426</v>
      </c>
      <c r="AR2011">
        <v>2341</v>
      </c>
      <c r="AS2011">
        <v>999313</v>
      </c>
      <c r="AT2011">
        <v>16</v>
      </c>
      <c r="AU2011">
        <v>485</v>
      </c>
      <c r="AV2011">
        <v>2338</v>
      </c>
      <c r="AW2011">
        <v>1221025</v>
      </c>
    </row>
    <row r="2012" spans="1:49" x14ac:dyDescent="0.2">
      <c r="A2012" s="51">
        <v>39710</v>
      </c>
      <c r="B2012">
        <v>26</v>
      </c>
      <c r="C2012">
        <v>107</v>
      </c>
      <c r="D2012">
        <v>2262</v>
      </c>
      <c r="E2012">
        <v>240088</v>
      </c>
      <c r="F2012">
        <v>35</v>
      </c>
      <c r="G2012">
        <v>140</v>
      </c>
      <c r="H2012">
        <v>2350</v>
      </c>
      <c r="I2012">
        <v>329403</v>
      </c>
      <c r="J2012">
        <v>46</v>
      </c>
      <c r="K2012">
        <v>166</v>
      </c>
      <c r="L2012">
        <v>2357</v>
      </c>
      <c r="M2012">
        <v>393883</v>
      </c>
      <c r="N2012">
        <v>28</v>
      </c>
      <c r="O2012">
        <v>196</v>
      </c>
      <c r="P2012">
        <v>2262</v>
      </c>
      <c r="Q2012">
        <v>449246</v>
      </c>
      <c r="R2012">
        <v>28</v>
      </c>
      <c r="S2012">
        <v>237</v>
      </c>
      <c r="T2012">
        <v>2350</v>
      </c>
      <c r="U2012">
        <v>556950</v>
      </c>
      <c r="V2012">
        <v>34</v>
      </c>
      <c r="W2012">
        <v>258</v>
      </c>
      <c r="X2012">
        <v>2350</v>
      </c>
      <c r="Y2012">
        <v>606544</v>
      </c>
      <c r="Z2012">
        <v>23</v>
      </c>
      <c r="AA2012">
        <v>302</v>
      </c>
      <c r="AB2012">
        <v>2375</v>
      </c>
      <c r="AC2012">
        <v>731217</v>
      </c>
      <c r="AD2012">
        <v>6</v>
      </c>
      <c r="AE2012">
        <v>331</v>
      </c>
      <c r="AF2012">
        <v>2405</v>
      </c>
      <c r="AG2012">
        <v>783520</v>
      </c>
      <c r="AP2012">
        <v>75</v>
      </c>
      <c r="AQ2012">
        <v>339</v>
      </c>
      <c r="AR2012">
        <v>2286</v>
      </c>
      <c r="AS2012">
        <v>777721</v>
      </c>
      <c r="AT2012">
        <v>22</v>
      </c>
      <c r="AU2012">
        <v>462</v>
      </c>
      <c r="AV2012">
        <v>2350</v>
      </c>
      <c r="AW2012">
        <v>1089145</v>
      </c>
    </row>
    <row r="2013" spans="1:49" x14ac:dyDescent="0.2">
      <c r="A2013" s="51">
        <v>39713</v>
      </c>
      <c r="J2013">
        <v>29</v>
      </c>
      <c r="K2013">
        <v>171</v>
      </c>
      <c r="L2013">
        <v>2233</v>
      </c>
      <c r="M2013">
        <v>388638</v>
      </c>
      <c r="N2013">
        <v>21</v>
      </c>
      <c r="O2013">
        <v>214</v>
      </c>
      <c r="P2013">
        <v>2270</v>
      </c>
      <c r="Q2013">
        <v>479482</v>
      </c>
      <c r="V2013">
        <v>3</v>
      </c>
      <c r="W2013">
        <v>262</v>
      </c>
      <c r="X2013">
        <v>2260</v>
      </c>
      <c r="Y2013">
        <v>592120</v>
      </c>
      <c r="AP2013">
        <v>75</v>
      </c>
      <c r="AQ2013">
        <v>409</v>
      </c>
      <c r="AR2013">
        <v>2450</v>
      </c>
      <c r="AS2013">
        <v>1003193</v>
      </c>
      <c r="AT2013">
        <v>1</v>
      </c>
      <c r="AU2013">
        <v>504</v>
      </c>
      <c r="AV2013">
        <v>2100</v>
      </c>
      <c r="AW2013">
        <v>1058400</v>
      </c>
    </row>
    <row r="2014" spans="1:49" x14ac:dyDescent="0.2">
      <c r="A2014" s="53">
        <v>39714</v>
      </c>
      <c r="F2014">
        <v>11</v>
      </c>
      <c r="G2014">
        <v>130</v>
      </c>
      <c r="H2014">
        <v>2300</v>
      </c>
      <c r="I2014">
        <v>298164</v>
      </c>
      <c r="J2014">
        <v>46</v>
      </c>
      <c r="K2014">
        <v>174</v>
      </c>
      <c r="L2014">
        <v>2420</v>
      </c>
      <c r="M2014">
        <v>419646</v>
      </c>
      <c r="N2014">
        <v>68</v>
      </c>
      <c r="O2014">
        <v>210</v>
      </c>
      <c r="P2014">
        <v>2367</v>
      </c>
      <c r="Q2014">
        <v>493731</v>
      </c>
      <c r="R2014">
        <v>15</v>
      </c>
      <c r="S2014">
        <v>235</v>
      </c>
      <c r="T2014">
        <v>2300</v>
      </c>
      <c r="U2014">
        <v>539427</v>
      </c>
      <c r="V2014">
        <v>37</v>
      </c>
      <c r="W2014">
        <v>266</v>
      </c>
      <c r="X2014">
        <v>2525</v>
      </c>
      <c r="Y2014">
        <v>685754</v>
      </c>
      <c r="Z2014">
        <v>5</v>
      </c>
      <c r="AA2014">
        <v>296</v>
      </c>
      <c r="AB2014">
        <v>2625</v>
      </c>
      <c r="AC2014">
        <v>788040</v>
      </c>
      <c r="AD2014">
        <v>1</v>
      </c>
      <c r="AE2014">
        <v>328</v>
      </c>
      <c r="AF2014">
        <v>2400</v>
      </c>
      <c r="AG2014">
        <v>787200</v>
      </c>
      <c r="AH2014">
        <v>1</v>
      </c>
      <c r="AI2014">
        <v>394</v>
      </c>
      <c r="AJ2014">
        <v>2320</v>
      </c>
      <c r="AK2014">
        <v>914080</v>
      </c>
      <c r="AP2014">
        <v>6</v>
      </c>
      <c r="AQ2014">
        <v>435</v>
      </c>
      <c r="AR2014">
        <v>2200</v>
      </c>
      <c r="AS2014">
        <v>957967</v>
      </c>
      <c r="AT2014">
        <v>6</v>
      </c>
      <c r="AU2014">
        <v>517</v>
      </c>
      <c r="AV2014">
        <v>2175</v>
      </c>
      <c r="AW2014">
        <v>1133700</v>
      </c>
    </row>
    <row r="2015" spans="1:49" x14ac:dyDescent="0.2">
      <c r="A2015" s="51">
        <v>39716</v>
      </c>
      <c r="F2015">
        <v>14</v>
      </c>
      <c r="G2015">
        <v>147</v>
      </c>
      <c r="H2015">
        <v>2300</v>
      </c>
      <c r="I2015">
        <v>337114</v>
      </c>
      <c r="J2015">
        <v>28</v>
      </c>
      <c r="K2015">
        <v>158</v>
      </c>
      <c r="L2015">
        <v>2275</v>
      </c>
      <c r="M2015">
        <v>359261</v>
      </c>
      <c r="N2015">
        <v>110</v>
      </c>
      <c r="O2015">
        <v>207</v>
      </c>
      <c r="P2015">
        <v>2266</v>
      </c>
      <c r="Q2015">
        <v>473891</v>
      </c>
      <c r="R2015">
        <v>30</v>
      </c>
      <c r="S2015">
        <v>243</v>
      </c>
      <c r="T2015">
        <v>2420</v>
      </c>
      <c r="U2015">
        <v>588060</v>
      </c>
      <c r="V2015">
        <v>16</v>
      </c>
      <c r="W2015">
        <v>260</v>
      </c>
      <c r="X2015">
        <v>2350</v>
      </c>
      <c r="Y2015">
        <v>627545</v>
      </c>
      <c r="Z2015">
        <v>8</v>
      </c>
      <c r="AA2015">
        <v>303</v>
      </c>
      <c r="AB2015">
        <v>2420</v>
      </c>
      <c r="AC2015">
        <v>753280</v>
      </c>
      <c r="AH2015">
        <v>1</v>
      </c>
      <c r="AI2015">
        <v>412</v>
      </c>
      <c r="AJ2015">
        <v>2580</v>
      </c>
      <c r="AK2015">
        <v>1062960</v>
      </c>
      <c r="AP2015">
        <v>40</v>
      </c>
      <c r="AQ2015">
        <v>397</v>
      </c>
      <c r="AR2015">
        <v>2271</v>
      </c>
      <c r="AS2015">
        <v>897136</v>
      </c>
      <c r="AT2015">
        <v>41</v>
      </c>
      <c r="AU2015">
        <v>453</v>
      </c>
      <c r="AV2015">
        <v>2260</v>
      </c>
      <c r="AW2015">
        <v>1043679</v>
      </c>
    </row>
    <row r="2016" spans="1:49" x14ac:dyDescent="0.2">
      <c r="A2016" s="51">
        <v>39717</v>
      </c>
      <c r="B2016">
        <v>16</v>
      </c>
      <c r="C2016">
        <v>124</v>
      </c>
      <c r="D2016">
        <v>2300</v>
      </c>
      <c r="E2016">
        <v>286350</v>
      </c>
      <c r="F2016">
        <v>12</v>
      </c>
      <c r="G2016">
        <v>134</v>
      </c>
      <c r="H2016">
        <v>2200</v>
      </c>
      <c r="I2016">
        <v>295167</v>
      </c>
      <c r="J2016">
        <v>31</v>
      </c>
      <c r="K2016">
        <v>159</v>
      </c>
      <c r="L2016">
        <v>2450</v>
      </c>
      <c r="M2016">
        <v>406955</v>
      </c>
      <c r="N2016">
        <v>11</v>
      </c>
      <c r="O2016">
        <v>205</v>
      </c>
      <c r="P2016">
        <v>2275</v>
      </c>
      <c r="Q2016">
        <v>464009</v>
      </c>
      <c r="V2016">
        <v>63</v>
      </c>
      <c r="W2016">
        <v>260</v>
      </c>
      <c r="X2016">
        <v>2412</v>
      </c>
      <c r="Y2016">
        <v>627957</v>
      </c>
      <c r="Z2016">
        <v>29</v>
      </c>
      <c r="AA2016">
        <v>228</v>
      </c>
      <c r="AB2016">
        <v>2467</v>
      </c>
      <c r="AC2016">
        <v>701128</v>
      </c>
      <c r="AD2016">
        <v>1</v>
      </c>
      <c r="AE2016">
        <v>334</v>
      </c>
      <c r="AF2016">
        <v>2400</v>
      </c>
      <c r="AG2016">
        <v>801600</v>
      </c>
      <c r="AH2016">
        <v>14</v>
      </c>
      <c r="AI2016">
        <v>394</v>
      </c>
      <c r="AJ2016">
        <v>2450</v>
      </c>
      <c r="AK2016">
        <v>965300</v>
      </c>
    </row>
    <row r="2017" spans="1:49" x14ac:dyDescent="0.2">
      <c r="A2017" s="51">
        <v>39720</v>
      </c>
    </row>
    <row r="2018" spans="1:49" x14ac:dyDescent="0.2">
      <c r="A2018" s="51">
        <v>39721</v>
      </c>
      <c r="J2018">
        <v>25</v>
      </c>
      <c r="K2018">
        <v>174</v>
      </c>
      <c r="L2018">
        <v>2325</v>
      </c>
      <c r="M2018">
        <v>413484</v>
      </c>
      <c r="N2018">
        <v>49</v>
      </c>
      <c r="O2018">
        <v>194</v>
      </c>
      <c r="P2018">
        <v>2392</v>
      </c>
      <c r="Q2018">
        <v>465653</v>
      </c>
      <c r="R2018">
        <v>20</v>
      </c>
      <c r="S2018">
        <v>240</v>
      </c>
      <c r="T2018">
        <v>2333</v>
      </c>
      <c r="U2018">
        <v>560945</v>
      </c>
      <c r="Z2018">
        <v>24</v>
      </c>
      <c r="AA2018">
        <v>296</v>
      </c>
      <c r="AB2018">
        <v>2475</v>
      </c>
      <c r="AC2018">
        <v>746400</v>
      </c>
      <c r="AP2018">
        <v>16</v>
      </c>
      <c r="AQ2018">
        <v>402</v>
      </c>
      <c r="AR2018">
        <v>2280</v>
      </c>
      <c r="AS2018">
        <v>920775</v>
      </c>
      <c r="AT2018">
        <v>25</v>
      </c>
      <c r="AU2018">
        <v>491</v>
      </c>
      <c r="AV2018">
        <v>2300</v>
      </c>
      <c r="AW2018">
        <v>1147560</v>
      </c>
    </row>
    <row r="2020" spans="1:49" x14ac:dyDescent="0.2">
      <c r="A2020" s="51">
        <v>39723</v>
      </c>
      <c r="B2020">
        <v>18</v>
      </c>
      <c r="C2020">
        <v>109</v>
      </c>
      <c r="D2020">
        <v>2350</v>
      </c>
      <c r="E2020">
        <v>260044</v>
      </c>
      <c r="J2020">
        <v>54</v>
      </c>
      <c r="K2020">
        <v>169</v>
      </c>
      <c r="L2020">
        <v>2433</v>
      </c>
      <c r="M2020">
        <v>421457</v>
      </c>
      <c r="N2020">
        <v>128</v>
      </c>
      <c r="O2020">
        <v>193</v>
      </c>
      <c r="P2020">
        <v>2373</v>
      </c>
      <c r="Q2020">
        <v>458525</v>
      </c>
      <c r="R2020">
        <v>41</v>
      </c>
      <c r="S2020">
        <v>239</v>
      </c>
      <c r="T2020">
        <v>2380</v>
      </c>
      <c r="U2020">
        <v>575213</v>
      </c>
      <c r="V2020">
        <v>76</v>
      </c>
      <c r="W2020">
        <v>264</v>
      </c>
      <c r="X2020">
        <v>2385</v>
      </c>
      <c r="Y2020">
        <v>653910</v>
      </c>
      <c r="Z2020">
        <v>21</v>
      </c>
      <c r="AA2020">
        <v>311</v>
      </c>
      <c r="AB2020">
        <v>2427</v>
      </c>
      <c r="AC2020">
        <v>758297</v>
      </c>
      <c r="AD2020">
        <v>13</v>
      </c>
      <c r="AE2020">
        <v>333</v>
      </c>
      <c r="AF2020">
        <v>2440</v>
      </c>
      <c r="AG2020">
        <v>810535</v>
      </c>
      <c r="AH2020">
        <v>7</v>
      </c>
      <c r="AI2020">
        <v>362</v>
      </c>
      <c r="AJ2020">
        <v>2500</v>
      </c>
      <c r="AK2020">
        <v>905000</v>
      </c>
      <c r="AP2020">
        <v>28</v>
      </c>
      <c r="AQ2020">
        <v>410</v>
      </c>
      <c r="AR2020">
        <v>2330</v>
      </c>
      <c r="AS2020">
        <v>958417</v>
      </c>
      <c r="AT2020">
        <v>32</v>
      </c>
      <c r="AU2020">
        <v>461</v>
      </c>
      <c r="AV2020">
        <v>2375</v>
      </c>
      <c r="AW2020">
        <v>1090803</v>
      </c>
    </row>
    <row r="2021" spans="1:49" x14ac:dyDescent="0.2">
      <c r="A2021" s="51">
        <v>39724</v>
      </c>
      <c r="B2021">
        <v>9</v>
      </c>
      <c r="C2021">
        <v>122</v>
      </c>
      <c r="D2021">
        <v>2450</v>
      </c>
      <c r="E2021">
        <v>299156</v>
      </c>
      <c r="F2021">
        <v>15</v>
      </c>
      <c r="G2021">
        <v>132</v>
      </c>
      <c r="H2021">
        <v>2300</v>
      </c>
      <c r="I2021">
        <v>302680</v>
      </c>
      <c r="J2021">
        <v>5</v>
      </c>
      <c r="K2021">
        <v>159</v>
      </c>
      <c r="L2021">
        <v>2425</v>
      </c>
      <c r="M2021">
        <v>384380</v>
      </c>
      <c r="N2021">
        <v>27</v>
      </c>
      <c r="O2021">
        <v>195</v>
      </c>
      <c r="P2021">
        <v>2475</v>
      </c>
      <c r="Q2021">
        <v>480122</v>
      </c>
      <c r="R2021">
        <v>2</v>
      </c>
      <c r="S2021">
        <v>241</v>
      </c>
      <c r="T2021">
        <v>2350</v>
      </c>
      <c r="U2021">
        <v>566350</v>
      </c>
      <c r="Z2021">
        <v>8</v>
      </c>
      <c r="AA2021">
        <v>292</v>
      </c>
      <c r="AB2021">
        <v>2550</v>
      </c>
      <c r="AC2021">
        <v>743325</v>
      </c>
      <c r="AD2021">
        <v>4</v>
      </c>
      <c r="AE2021">
        <v>345</v>
      </c>
      <c r="AF2021">
        <v>2950</v>
      </c>
      <c r="AG2021">
        <v>1017750</v>
      </c>
      <c r="AH2021">
        <v>11</v>
      </c>
      <c r="AI2021">
        <v>385</v>
      </c>
      <c r="AJ2021">
        <v>2925</v>
      </c>
      <c r="AK2021">
        <v>1122655</v>
      </c>
    </row>
    <row r="2022" spans="1:49" x14ac:dyDescent="0.2">
      <c r="A2022" s="51">
        <v>39727</v>
      </c>
      <c r="J2022">
        <v>78</v>
      </c>
      <c r="K2022">
        <v>176</v>
      </c>
      <c r="L2022">
        <v>2538</v>
      </c>
      <c r="M2022">
        <v>448763</v>
      </c>
      <c r="N2022">
        <v>20</v>
      </c>
      <c r="O2022">
        <v>207</v>
      </c>
      <c r="P2022">
        <v>3000</v>
      </c>
      <c r="Q2022">
        <v>620400</v>
      </c>
      <c r="AD2022">
        <v>1</v>
      </c>
      <c r="AE2022">
        <v>328</v>
      </c>
      <c r="AF2022">
        <v>2400</v>
      </c>
      <c r="AG2022">
        <v>787200</v>
      </c>
    </row>
    <row r="2023" spans="1:49" x14ac:dyDescent="0.2">
      <c r="A2023" s="52">
        <v>39728</v>
      </c>
      <c r="F2023">
        <v>1</v>
      </c>
      <c r="G2023">
        <v>132</v>
      </c>
      <c r="H2023">
        <v>2250</v>
      </c>
      <c r="I2023">
        <v>297000</v>
      </c>
      <c r="J2023">
        <v>5</v>
      </c>
      <c r="K2023">
        <v>158</v>
      </c>
      <c r="L2023">
        <v>2425</v>
      </c>
      <c r="M2023">
        <v>383080</v>
      </c>
      <c r="N2023">
        <v>4</v>
      </c>
      <c r="O2023">
        <v>217</v>
      </c>
      <c r="P2023">
        <v>2300</v>
      </c>
      <c r="Q2023">
        <v>504650</v>
      </c>
      <c r="R2023">
        <v>15</v>
      </c>
      <c r="S2023">
        <v>237</v>
      </c>
      <c r="T2023">
        <v>2400</v>
      </c>
      <c r="U2023">
        <v>569920</v>
      </c>
      <c r="V2023">
        <v>16</v>
      </c>
      <c r="W2023">
        <v>273</v>
      </c>
      <c r="X2023">
        <v>2433</v>
      </c>
      <c r="Y2023">
        <v>664000</v>
      </c>
      <c r="Z2023">
        <v>2</v>
      </c>
      <c r="AA2023">
        <v>301</v>
      </c>
      <c r="AB2023">
        <v>2340</v>
      </c>
      <c r="AC2023">
        <v>703440</v>
      </c>
      <c r="AP2023">
        <v>5</v>
      </c>
      <c r="AQ2023">
        <v>402</v>
      </c>
      <c r="AR2023">
        <v>2260</v>
      </c>
      <c r="AS2023">
        <v>908520</v>
      </c>
      <c r="AT2023">
        <v>2</v>
      </c>
      <c r="AU2023">
        <v>351</v>
      </c>
      <c r="AV2023">
        <v>2220</v>
      </c>
      <c r="AW2023">
        <v>780700</v>
      </c>
    </row>
    <row r="2024" spans="1:49" x14ac:dyDescent="0.2">
      <c r="A2024" s="51">
        <v>39730</v>
      </c>
    </row>
    <row r="2025" spans="1:49" x14ac:dyDescent="0.2">
      <c r="A2025" s="51">
        <v>39731</v>
      </c>
      <c r="B2025">
        <v>2</v>
      </c>
      <c r="C2025">
        <v>128</v>
      </c>
      <c r="D2025">
        <v>2400</v>
      </c>
      <c r="E2025">
        <v>307200</v>
      </c>
      <c r="F2025">
        <v>20</v>
      </c>
      <c r="G2025">
        <v>138</v>
      </c>
      <c r="H2025">
        <v>2367</v>
      </c>
      <c r="I2025">
        <v>326185</v>
      </c>
      <c r="J2025">
        <v>43</v>
      </c>
      <c r="K2025">
        <v>166</v>
      </c>
      <c r="L2025">
        <v>2520</v>
      </c>
      <c r="M2025">
        <v>418419</v>
      </c>
      <c r="N2025">
        <v>90</v>
      </c>
      <c r="O2025">
        <v>198</v>
      </c>
      <c r="P2025">
        <v>2475</v>
      </c>
      <c r="Q2025">
        <v>485930</v>
      </c>
      <c r="R2025">
        <v>6</v>
      </c>
      <c r="S2025">
        <v>237</v>
      </c>
      <c r="T2025">
        <v>2400</v>
      </c>
      <c r="U2025">
        <v>569600</v>
      </c>
      <c r="V2025">
        <v>5</v>
      </c>
      <c r="W2025">
        <v>254</v>
      </c>
      <c r="X2025">
        <v>2375</v>
      </c>
      <c r="Y2025">
        <v>607900</v>
      </c>
      <c r="AD2025">
        <v>12</v>
      </c>
      <c r="AE2025">
        <v>351</v>
      </c>
      <c r="AF2025">
        <v>2500</v>
      </c>
      <c r="AG2025">
        <v>877500</v>
      </c>
      <c r="AH2025">
        <v>13</v>
      </c>
      <c r="AI2025">
        <v>378</v>
      </c>
      <c r="AJ2025">
        <v>2560</v>
      </c>
      <c r="AK2025">
        <v>967286</v>
      </c>
      <c r="AT2025">
        <v>30</v>
      </c>
      <c r="AU2025">
        <v>463</v>
      </c>
      <c r="AV2025">
        <v>2275</v>
      </c>
      <c r="AW2025">
        <v>1074470</v>
      </c>
    </row>
    <row r="2026" spans="1:49" x14ac:dyDescent="0.2">
      <c r="A2026" s="53">
        <v>39734</v>
      </c>
      <c r="V2026">
        <v>3</v>
      </c>
      <c r="W2026">
        <v>262</v>
      </c>
      <c r="X2026">
        <v>2260</v>
      </c>
      <c r="Y2026">
        <v>592120</v>
      </c>
      <c r="Z2026">
        <v>37</v>
      </c>
      <c r="AA2026">
        <v>302</v>
      </c>
      <c r="AB2026">
        <v>2327</v>
      </c>
      <c r="AC2026">
        <v>709051</v>
      </c>
      <c r="AD2026">
        <v>72</v>
      </c>
      <c r="AE2026">
        <v>337</v>
      </c>
      <c r="AF2026">
        <v>2433</v>
      </c>
      <c r="AG2026">
        <v>835772</v>
      </c>
      <c r="AH2026">
        <v>29</v>
      </c>
      <c r="AI2026">
        <v>489</v>
      </c>
      <c r="AJ2026">
        <v>2573</v>
      </c>
      <c r="AK2026">
        <v>1269176</v>
      </c>
      <c r="AP2026">
        <v>198</v>
      </c>
      <c r="AQ2026">
        <v>406</v>
      </c>
      <c r="AR2026">
        <v>2320</v>
      </c>
      <c r="AS2026">
        <v>952202</v>
      </c>
    </row>
    <row r="2027" spans="1:49" x14ac:dyDescent="0.2">
      <c r="A2027" s="51">
        <v>39735</v>
      </c>
      <c r="F2027">
        <v>37</v>
      </c>
      <c r="G2027">
        <v>143</v>
      </c>
      <c r="H2027">
        <v>2326</v>
      </c>
      <c r="I2027">
        <v>335038</v>
      </c>
      <c r="J2027">
        <v>13</v>
      </c>
      <c r="K2027">
        <v>176</v>
      </c>
      <c r="L2027">
        <v>2300</v>
      </c>
      <c r="M2027">
        <v>410285</v>
      </c>
      <c r="N2027">
        <v>80</v>
      </c>
      <c r="O2027">
        <v>198</v>
      </c>
      <c r="P2027">
        <v>2333</v>
      </c>
      <c r="Q2027">
        <v>469585</v>
      </c>
      <c r="R2027">
        <v>57</v>
      </c>
      <c r="S2027">
        <v>233</v>
      </c>
      <c r="T2027">
        <v>2380</v>
      </c>
      <c r="U2027">
        <v>551653</v>
      </c>
      <c r="V2027">
        <v>22</v>
      </c>
      <c r="W2027">
        <v>261</v>
      </c>
      <c r="X2027">
        <v>2375</v>
      </c>
      <c r="Y2027">
        <v>625182</v>
      </c>
      <c r="AH2027">
        <v>1</v>
      </c>
      <c r="AI2027">
        <v>434</v>
      </c>
      <c r="AJ2027">
        <v>2380</v>
      </c>
      <c r="AK2027">
        <v>1032920</v>
      </c>
      <c r="AP2027">
        <v>10</v>
      </c>
      <c r="AQ2027">
        <v>387</v>
      </c>
      <c r="AR2027">
        <v>2353</v>
      </c>
      <c r="AS2027">
        <v>909312</v>
      </c>
      <c r="AT2027">
        <v>6</v>
      </c>
      <c r="AU2027">
        <v>472</v>
      </c>
      <c r="AV2027">
        <v>2230</v>
      </c>
      <c r="AW2027">
        <v>1053667</v>
      </c>
    </row>
    <row r="2028" spans="1:49" x14ac:dyDescent="0.2">
      <c r="A2028" s="51">
        <v>39737</v>
      </c>
      <c r="B2028">
        <v>2</v>
      </c>
      <c r="C2028">
        <v>110</v>
      </c>
      <c r="D2028">
        <v>2250</v>
      </c>
      <c r="E2028">
        <v>247500</v>
      </c>
      <c r="F2028">
        <v>2</v>
      </c>
      <c r="G2028">
        <v>134</v>
      </c>
      <c r="H2028">
        <v>2300</v>
      </c>
      <c r="I2028">
        <v>308200</v>
      </c>
      <c r="N2028">
        <v>31</v>
      </c>
      <c r="O2028">
        <v>199</v>
      </c>
      <c r="P2028">
        <v>2328</v>
      </c>
      <c r="Q2028">
        <v>474397</v>
      </c>
      <c r="R2028">
        <v>11</v>
      </c>
      <c r="S2028">
        <v>231</v>
      </c>
      <c r="T2028">
        <v>2280</v>
      </c>
      <c r="U2028">
        <v>541796</v>
      </c>
      <c r="V2028">
        <v>4</v>
      </c>
      <c r="W2028">
        <v>250</v>
      </c>
      <c r="X2028">
        <v>2340</v>
      </c>
      <c r="Y2028">
        <v>585000</v>
      </c>
    </row>
    <row r="2029" spans="1:49" x14ac:dyDescent="0.2">
      <c r="A2029" s="53">
        <v>39738</v>
      </c>
      <c r="B2029">
        <v>29</v>
      </c>
      <c r="C2029">
        <v>124</v>
      </c>
      <c r="D2029">
        <v>2425</v>
      </c>
      <c r="E2029">
        <v>301741</v>
      </c>
      <c r="J2029">
        <v>34</v>
      </c>
      <c r="K2029">
        <v>160</v>
      </c>
      <c r="L2029">
        <v>2450</v>
      </c>
      <c r="M2029">
        <v>387618</v>
      </c>
      <c r="N2029">
        <v>32</v>
      </c>
      <c r="O2029">
        <v>197</v>
      </c>
      <c r="P2029">
        <v>2358</v>
      </c>
      <c r="Q2029">
        <v>465141</v>
      </c>
      <c r="R2029">
        <v>74</v>
      </c>
      <c r="S2029">
        <v>234</v>
      </c>
      <c r="T2029">
        <v>2425</v>
      </c>
      <c r="U2029">
        <v>568636</v>
      </c>
      <c r="V2029">
        <v>36</v>
      </c>
      <c r="W2029">
        <v>263</v>
      </c>
      <c r="X2029">
        <v>2512</v>
      </c>
      <c r="Y2029">
        <v>657669</v>
      </c>
      <c r="AD2029">
        <v>1</v>
      </c>
      <c r="AE2029">
        <v>339</v>
      </c>
      <c r="AF2029">
        <v>2400</v>
      </c>
      <c r="AG2029">
        <v>796800</v>
      </c>
    </row>
    <row r="2030" spans="1:49" x14ac:dyDescent="0.2">
      <c r="A2030" s="53">
        <v>39741</v>
      </c>
      <c r="B2030">
        <v>24</v>
      </c>
      <c r="C2030">
        <v>118</v>
      </c>
      <c r="D2030">
        <v>2300</v>
      </c>
      <c r="E2030">
        <v>271975</v>
      </c>
      <c r="F2030">
        <v>23</v>
      </c>
      <c r="G2030">
        <v>139</v>
      </c>
      <c r="H2030">
        <v>2300</v>
      </c>
      <c r="I2030">
        <v>325317</v>
      </c>
      <c r="J2030">
        <v>2</v>
      </c>
      <c r="K2030">
        <v>171</v>
      </c>
      <c r="L2030">
        <v>2300</v>
      </c>
      <c r="M2030">
        <v>393300</v>
      </c>
      <c r="N2030">
        <v>78</v>
      </c>
      <c r="O2030">
        <v>190</v>
      </c>
      <c r="P2030">
        <v>2343</v>
      </c>
      <c r="Q2030">
        <v>450350</v>
      </c>
      <c r="R2030">
        <v>6</v>
      </c>
      <c r="S2030">
        <v>239</v>
      </c>
      <c r="T2030">
        <v>2373</v>
      </c>
      <c r="U2030">
        <v>576453</v>
      </c>
      <c r="Z2030">
        <v>4</v>
      </c>
      <c r="AA2030">
        <v>306</v>
      </c>
      <c r="AB2030">
        <v>2400</v>
      </c>
      <c r="AC2030">
        <v>734400</v>
      </c>
      <c r="AD2030">
        <v>2</v>
      </c>
      <c r="AE2030">
        <v>337</v>
      </c>
      <c r="AF2030">
        <v>2380</v>
      </c>
      <c r="AG2030">
        <v>802060</v>
      </c>
      <c r="AH2030">
        <v>1</v>
      </c>
      <c r="AI2030">
        <v>382</v>
      </c>
      <c r="AJ2030">
        <v>2560</v>
      </c>
      <c r="AK2030">
        <v>977920</v>
      </c>
      <c r="AP2030">
        <v>100</v>
      </c>
      <c r="AQ2030">
        <v>401</v>
      </c>
      <c r="AR2030">
        <v>2370</v>
      </c>
      <c r="AS2030">
        <v>978786</v>
      </c>
    </row>
    <row r="2031" spans="1:49" x14ac:dyDescent="0.2">
      <c r="A2031" s="53">
        <v>39742</v>
      </c>
      <c r="B2031">
        <v>29</v>
      </c>
      <c r="C2031">
        <v>124</v>
      </c>
      <c r="D2031">
        <v>2425</v>
      </c>
      <c r="E2031">
        <v>301741</v>
      </c>
      <c r="J2031">
        <v>34</v>
      </c>
      <c r="K2031">
        <v>160</v>
      </c>
      <c r="L2031">
        <v>2450</v>
      </c>
      <c r="M2031">
        <v>387618</v>
      </c>
      <c r="N2031">
        <v>32</v>
      </c>
      <c r="O2031">
        <v>197</v>
      </c>
      <c r="P2031">
        <v>2358</v>
      </c>
      <c r="Q2031">
        <v>465141</v>
      </c>
      <c r="R2031">
        <v>74</v>
      </c>
      <c r="S2031">
        <v>234</v>
      </c>
      <c r="T2031">
        <v>2425</v>
      </c>
      <c r="U2031">
        <v>568636</v>
      </c>
      <c r="V2031">
        <v>36</v>
      </c>
      <c r="W2031">
        <v>263</v>
      </c>
      <c r="X2031">
        <v>2512</v>
      </c>
      <c r="Y2031">
        <v>657669</v>
      </c>
      <c r="AD2031">
        <v>1</v>
      </c>
      <c r="AE2031">
        <v>332</v>
      </c>
      <c r="AF2031">
        <v>2400</v>
      </c>
      <c r="AG2031">
        <v>796800</v>
      </c>
      <c r="AP2031">
        <v>53</v>
      </c>
      <c r="AQ2031">
        <v>339</v>
      </c>
      <c r="AR2031">
        <v>2292</v>
      </c>
      <c r="AS2031">
        <v>870680</v>
      </c>
      <c r="AT2031">
        <v>43</v>
      </c>
      <c r="AU2031">
        <v>482</v>
      </c>
      <c r="AV2031">
        <v>2336</v>
      </c>
      <c r="AW2031">
        <v>1140628</v>
      </c>
    </row>
    <row r="2032" spans="1:49" x14ac:dyDescent="0.2">
      <c r="A2032" s="53">
        <v>39744</v>
      </c>
      <c r="B2032">
        <v>13</v>
      </c>
      <c r="C2032">
        <v>129</v>
      </c>
      <c r="D2032">
        <v>2300</v>
      </c>
      <c r="E2032">
        <v>297231</v>
      </c>
      <c r="J2032">
        <v>53</v>
      </c>
      <c r="K2032">
        <v>164</v>
      </c>
      <c r="L2032">
        <v>2421</v>
      </c>
      <c r="M2032">
        <v>398568</v>
      </c>
      <c r="N2032">
        <v>19</v>
      </c>
      <c r="O2032">
        <v>200</v>
      </c>
      <c r="P2032">
        <v>2450</v>
      </c>
      <c r="Q2032">
        <v>493206</v>
      </c>
      <c r="R2032">
        <v>36</v>
      </c>
      <c r="S2032">
        <v>240</v>
      </c>
      <c r="T2032">
        <v>2375</v>
      </c>
      <c r="U2032">
        <v>580383</v>
      </c>
      <c r="V2032">
        <v>12</v>
      </c>
      <c r="W2032">
        <v>257</v>
      </c>
      <c r="X2032">
        <v>2420</v>
      </c>
      <c r="Y2032">
        <v>626300</v>
      </c>
      <c r="Z2032">
        <v>10</v>
      </c>
      <c r="AA2032">
        <v>310</v>
      </c>
      <c r="AB2032">
        <v>2480</v>
      </c>
      <c r="AC2032">
        <v>769296</v>
      </c>
      <c r="AD2032">
        <v>1</v>
      </c>
      <c r="AE2032">
        <v>320</v>
      </c>
      <c r="AF2032">
        <v>2440</v>
      </c>
      <c r="AG2032">
        <v>780800</v>
      </c>
      <c r="AP2032">
        <v>27</v>
      </c>
      <c r="AQ2032">
        <v>398</v>
      </c>
      <c r="AR2032">
        <v>2413</v>
      </c>
      <c r="AS2032">
        <v>954207</v>
      </c>
      <c r="AT2032">
        <v>12</v>
      </c>
      <c r="AU2032">
        <v>453</v>
      </c>
      <c r="AV2032">
        <v>2200</v>
      </c>
      <c r="AW2032">
        <v>1008300</v>
      </c>
    </row>
    <row r="2033" spans="1:49" x14ac:dyDescent="0.2">
      <c r="A2033" s="53">
        <v>39745</v>
      </c>
      <c r="F2033">
        <v>10</v>
      </c>
      <c r="G2033">
        <v>146</v>
      </c>
      <c r="H2033">
        <v>2275</v>
      </c>
      <c r="I2033">
        <v>328300</v>
      </c>
      <c r="J2033">
        <v>66</v>
      </c>
      <c r="K2033">
        <v>174</v>
      </c>
      <c r="L2033">
        <v>2383</v>
      </c>
      <c r="M2033">
        <v>418391</v>
      </c>
      <c r="N2033">
        <v>63</v>
      </c>
      <c r="O2033">
        <v>197</v>
      </c>
      <c r="P2033">
        <v>2393</v>
      </c>
      <c r="Q2033">
        <v>470460</v>
      </c>
      <c r="R2033">
        <v>38</v>
      </c>
      <c r="S2033">
        <v>236</v>
      </c>
      <c r="T2033">
        <v>2338</v>
      </c>
      <c r="U2033">
        <v>561021</v>
      </c>
      <c r="V2033">
        <v>62</v>
      </c>
      <c r="W2033">
        <v>265</v>
      </c>
      <c r="X2033">
        <v>2383</v>
      </c>
      <c r="Y2033">
        <v>663134</v>
      </c>
      <c r="Z2033">
        <v>21</v>
      </c>
      <c r="AA2033">
        <v>297</v>
      </c>
      <c r="AB2033">
        <v>2662</v>
      </c>
      <c r="AC2033">
        <v>823663</v>
      </c>
      <c r="AD2033">
        <v>8</v>
      </c>
      <c r="AE2033">
        <v>330</v>
      </c>
      <c r="AF2033">
        <v>2500</v>
      </c>
      <c r="AG2033">
        <v>826250</v>
      </c>
      <c r="AP2033">
        <v>1</v>
      </c>
      <c r="AQ2033">
        <v>522</v>
      </c>
      <c r="AR2033">
        <v>2340</v>
      </c>
      <c r="AS2033">
        <v>1221480</v>
      </c>
      <c r="AT2033">
        <v>3</v>
      </c>
      <c r="AU2033">
        <v>458</v>
      </c>
      <c r="AV2033">
        <v>2395</v>
      </c>
      <c r="AW2033">
        <v>1114200</v>
      </c>
    </row>
    <row r="2034" spans="1:49" x14ac:dyDescent="0.2">
      <c r="A2034" s="53">
        <v>39748</v>
      </c>
      <c r="J2034">
        <v>4</v>
      </c>
      <c r="K2034">
        <v>160</v>
      </c>
      <c r="L2034">
        <v>2225</v>
      </c>
      <c r="M2034">
        <v>356200</v>
      </c>
      <c r="R2034">
        <v>4</v>
      </c>
      <c r="S2034">
        <v>232</v>
      </c>
      <c r="T2034">
        <v>2340</v>
      </c>
      <c r="U2034">
        <v>544050</v>
      </c>
      <c r="V2034">
        <v>6</v>
      </c>
      <c r="W2034">
        <v>261</v>
      </c>
      <c r="X2034">
        <v>2320</v>
      </c>
      <c r="Y2034">
        <v>604007</v>
      </c>
      <c r="AT2034">
        <v>9</v>
      </c>
      <c r="AU2034">
        <v>447</v>
      </c>
      <c r="AV2034">
        <v>2250</v>
      </c>
      <c r="AW2034">
        <v>1013667</v>
      </c>
    </row>
    <row r="2035" spans="1:49" x14ac:dyDescent="0.2">
      <c r="A2035" s="53">
        <v>39749</v>
      </c>
      <c r="B2035">
        <v>33</v>
      </c>
      <c r="C2035">
        <v>120</v>
      </c>
      <c r="D2035">
        <v>2325</v>
      </c>
      <c r="E2035">
        <v>287697</v>
      </c>
      <c r="F2035">
        <v>40</v>
      </c>
      <c r="G2035">
        <v>143</v>
      </c>
      <c r="H2035">
        <v>2338</v>
      </c>
      <c r="I2035">
        <v>336025</v>
      </c>
      <c r="J2035">
        <v>33</v>
      </c>
      <c r="K2035">
        <v>162</v>
      </c>
      <c r="L2035">
        <v>2189</v>
      </c>
      <c r="M2035">
        <v>378179</v>
      </c>
      <c r="N2035">
        <v>113</v>
      </c>
      <c r="O2035">
        <v>206</v>
      </c>
      <c r="P2035">
        <v>2400</v>
      </c>
      <c r="Q2035">
        <v>497957</v>
      </c>
      <c r="R2035">
        <v>20</v>
      </c>
      <c r="S2035">
        <v>238</v>
      </c>
      <c r="T2035">
        <v>2325</v>
      </c>
      <c r="U2035">
        <v>561510</v>
      </c>
      <c r="V2035">
        <v>8</v>
      </c>
      <c r="W2035">
        <v>273</v>
      </c>
      <c r="X2035">
        <v>2325</v>
      </c>
      <c r="Y2035">
        <v>631150</v>
      </c>
      <c r="Z2035">
        <v>1</v>
      </c>
      <c r="AA2035">
        <v>306</v>
      </c>
      <c r="AB2035">
        <v>2400</v>
      </c>
      <c r="AC2035">
        <v>734400</v>
      </c>
      <c r="AP2035">
        <v>17</v>
      </c>
      <c r="AQ2035">
        <v>436</v>
      </c>
      <c r="AR2035">
        <v>2380</v>
      </c>
      <c r="AS2035">
        <v>1024216</v>
      </c>
      <c r="AT2035">
        <v>4</v>
      </c>
      <c r="AU2035">
        <v>390</v>
      </c>
      <c r="AV2035">
        <v>2250</v>
      </c>
      <c r="AW2035">
        <v>877500</v>
      </c>
    </row>
    <row r="2036" spans="1:49" x14ac:dyDescent="0.2">
      <c r="A2036" s="53">
        <v>39751</v>
      </c>
      <c r="B2036">
        <v>23</v>
      </c>
      <c r="C2036">
        <v>120</v>
      </c>
      <c r="D2036">
        <v>2080</v>
      </c>
      <c r="E2036">
        <v>254226</v>
      </c>
      <c r="F2036">
        <v>101</v>
      </c>
      <c r="G2036">
        <v>138</v>
      </c>
      <c r="H2036">
        <v>2283</v>
      </c>
      <c r="I2036">
        <v>307980</v>
      </c>
      <c r="J2036">
        <v>59</v>
      </c>
      <c r="K2036">
        <v>171</v>
      </c>
      <c r="L2036">
        <v>2257</v>
      </c>
      <c r="M2036">
        <v>398734</v>
      </c>
      <c r="N2036">
        <v>149</v>
      </c>
      <c r="O2036">
        <v>198</v>
      </c>
      <c r="P2036">
        <v>2288</v>
      </c>
      <c r="Q2036">
        <v>451715</v>
      </c>
      <c r="R2036">
        <v>30</v>
      </c>
      <c r="S2036">
        <v>240</v>
      </c>
      <c r="T2036">
        <v>2335</v>
      </c>
      <c r="U2036">
        <v>568219</v>
      </c>
      <c r="V2036">
        <v>23</v>
      </c>
      <c r="W2036">
        <v>270</v>
      </c>
      <c r="X2036">
        <v>2373</v>
      </c>
      <c r="Y2036">
        <v>655683</v>
      </c>
      <c r="Z2036">
        <v>89</v>
      </c>
      <c r="AA2036">
        <v>288</v>
      </c>
      <c r="AB2036">
        <v>2400</v>
      </c>
      <c r="AC2036">
        <v>696409</v>
      </c>
      <c r="AD2036">
        <v>20</v>
      </c>
      <c r="AE2036">
        <v>336</v>
      </c>
      <c r="AF2036">
        <v>2450</v>
      </c>
      <c r="AG2036">
        <v>817460</v>
      </c>
      <c r="AH2036">
        <v>19</v>
      </c>
      <c r="AI2036">
        <v>367</v>
      </c>
      <c r="AJ2036">
        <v>2520</v>
      </c>
      <c r="AK2036">
        <v>916659</v>
      </c>
      <c r="AP2036">
        <v>73</v>
      </c>
      <c r="AQ2036">
        <v>386</v>
      </c>
      <c r="AR2036">
        <v>2335</v>
      </c>
      <c r="AS2036">
        <v>902215</v>
      </c>
      <c r="AT2036">
        <v>43</v>
      </c>
      <c r="AU2036">
        <v>432</v>
      </c>
      <c r="AV2036">
        <v>2107</v>
      </c>
      <c r="AW2036">
        <v>919667</v>
      </c>
    </row>
    <row r="2037" spans="1:49" x14ac:dyDescent="0.2">
      <c r="A2037" s="53">
        <v>39752</v>
      </c>
      <c r="B2037">
        <v>4</v>
      </c>
      <c r="C2037">
        <v>124</v>
      </c>
      <c r="D2037">
        <v>2325</v>
      </c>
      <c r="E2037">
        <v>287775</v>
      </c>
      <c r="F2037">
        <v>43</v>
      </c>
      <c r="G2037">
        <v>145</v>
      </c>
      <c r="H2037">
        <v>2320</v>
      </c>
      <c r="I2037">
        <v>334521</v>
      </c>
      <c r="J2037">
        <v>14</v>
      </c>
      <c r="K2037">
        <v>172</v>
      </c>
      <c r="L2037">
        <v>2350</v>
      </c>
      <c r="M2037">
        <v>404200</v>
      </c>
      <c r="N2037">
        <v>49</v>
      </c>
      <c r="O2037">
        <v>187</v>
      </c>
      <c r="P2037">
        <v>2312</v>
      </c>
      <c r="Q2037">
        <v>436900</v>
      </c>
      <c r="R2037">
        <v>77</v>
      </c>
      <c r="S2037">
        <v>235</v>
      </c>
      <c r="T2037">
        <v>2343</v>
      </c>
      <c r="U2037">
        <v>551762</v>
      </c>
      <c r="V2037">
        <v>22</v>
      </c>
      <c r="W2037">
        <v>253</v>
      </c>
      <c r="X2037">
        <v>2450</v>
      </c>
      <c r="Y2037">
        <v>620741</v>
      </c>
      <c r="Z2037">
        <v>56</v>
      </c>
      <c r="AA2037">
        <v>302</v>
      </c>
      <c r="AB2037">
        <v>2467</v>
      </c>
      <c r="AC2037">
        <v>745568</v>
      </c>
      <c r="AD2037">
        <v>10</v>
      </c>
      <c r="AE2037">
        <v>327</v>
      </c>
      <c r="AF2037">
        <v>2400</v>
      </c>
      <c r="AG2037">
        <v>784800</v>
      </c>
      <c r="AT2037">
        <v>1</v>
      </c>
      <c r="AU2037">
        <v>398</v>
      </c>
      <c r="AV2037">
        <v>2250</v>
      </c>
      <c r="AW2037">
        <v>895500</v>
      </c>
    </row>
    <row r="2038" spans="1:49" x14ac:dyDescent="0.2">
      <c r="A2038" s="53"/>
    </row>
    <row r="2039" spans="1:49" x14ac:dyDescent="0.2">
      <c r="A2039" s="53">
        <v>39755</v>
      </c>
      <c r="N2039">
        <v>1</v>
      </c>
      <c r="O2039">
        <v>196</v>
      </c>
      <c r="P2039">
        <v>1600</v>
      </c>
      <c r="Q2039">
        <v>313600</v>
      </c>
      <c r="V2039">
        <v>3</v>
      </c>
      <c r="W2039">
        <v>269</v>
      </c>
      <c r="X2039">
        <v>2050</v>
      </c>
      <c r="Y2039">
        <v>565867</v>
      </c>
      <c r="AD2039">
        <v>20</v>
      </c>
      <c r="AE2039">
        <v>335</v>
      </c>
      <c r="AF2039">
        <v>2350</v>
      </c>
      <c r="AG2039">
        <v>788950</v>
      </c>
      <c r="AH2039">
        <v>13</v>
      </c>
      <c r="AI2039">
        <v>381</v>
      </c>
      <c r="AJ2039">
        <v>2530</v>
      </c>
      <c r="AK2039">
        <v>956135</v>
      </c>
      <c r="AP2039">
        <v>262</v>
      </c>
      <c r="AQ2039">
        <v>413</v>
      </c>
      <c r="AR2039">
        <v>2384</v>
      </c>
      <c r="AS2039">
        <v>992958</v>
      </c>
    </row>
    <row r="2040" spans="1:49" x14ac:dyDescent="0.2">
      <c r="A2040" s="53">
        <v>39756</v>
      </c>
      <c r="B2040">
        <v>11</v>
      </c>
      <c r="C2040">
        <v>127</v>
      </c>
      <c r="D2040">
        <v>2300</v>
      </c>
      <c r="E2040">
        <v>291055</v>
      </c>
      <c r="F2040">
        <v>17</v>
      </c>
      <c r="G2040">
        <v>145</v>
      </c>
      <c r="H2040">
        <v>2200</v>
      </c>
      <c r="I2040">
        <v>319906</v>
      </c>
      <c r="J2040">
        <v>35</v>
      </c>
      <c r="K2040">
        <v>173</v>
      </c>
      <c r="L2040">
        <v>2367</v>
      </c>
      <c r="M2040">
        <v>407900</v>
      </c>
      <c r="N2040">
        <v>108</v>
      </c>
      <c r="O2040">
        <v>191</v>
      </c>
      <c r="P2040">
        <v>2394</v>
      </c>
      <c r="Q2040">
        <v>460115</v>
      </c>
      <c r="R2040">
        <v>50</v>
      </c>
      <c r="S2040">
        <v>233</v>
      </c>
      <c r="T2040">
        <v>2364</v>
      </c>
      <c r="U2040">
        <v>557712</v>
      </c>
      <c r="V2040">
        <v>14</v>
      </c>
      <c r="W2040">
        <v>259</v>
      </c>
      <c r="X2040">
        <v>2350</v>
      </c>
      <c r="Y2040">
        <v>613779</v>
      </c>
      <c r="Z2040">
        <v>2</v>
      </c>
      <c r="AA2040">
        <v>317</v>
      </c>
      <c r="AB2040">
        <v>2340</v>
      </c>
      <c r="AC2040">
        <v>741780</v>
      </c>
      <c r="AD2040">
        <v>2</v>
      </c>
      <c r="AE2040">
        <v>334</v>
      </c>
      <c r="AF2040">
        <v>2460</v>
      </c>
      <c r="AG2040">
        <v>821640</v>
      </c>
      <c r="AL2040">
        <v>1</v>
      </c>
      <c r="AM2040">
        <v>422</v>
      </c>
      <c r="AN2040">
        <v>2400</v>
      </c>
      <c r="AO2040">
        <v>1012800</v>
      </c>
      <c r="AP2040">
        <v>51</v>
      </c>
      <c r="AQ2040">
        <v>219</v>
      </c>
      <c r="AR2040">
        <v>3210</v>
      </c>
      <c r="AS2040">
        <v>1002628</v>
      </c>
      <c r="AT2040">
        <v>18</v>
      </c>
      <c r="AU2040">
        <v>486</v>
      </c>
      <c r="AV2040">
        <v>2250</v>
      </c>
      <c r="AW2040">
        <v>1093250</v>
      </c>
    </row>
    <row r="2041" spans="1:49" x14ac:dyDescent="0.2">
      <c r="A2041" s="53">
        <v>39758</v>
      </c>
      <c r="B2041">
        <v>11</v>
      </c>
      <c r="C2041">
        <v>116</v>
      </c>
      <c r="D2041">
        <v>2075</v>
      </c>
      <c r="E2041">
        <v>268900</v>
      </c>
      <c r="F2041">
        <v>26</v>
      </c>
      <c r="G2041">
        <v>137</v>
      </c>
      <c r="H2041">
        <v>2325</v>
      </c>
      <c r="I2041">
        <v>320581</v>
      </c>
      <c r="J2041">
        <v>47</v>
      </c>
      <c r="K2041">
        <v>166</v>
      </c>
      <c r="L2041">
        <v>2345</v>
      </c>
      <c r="M2041">
        <v>386601</v>
      </c>
      <c r="N2041">
        <v>86</v>
      </c>
      <c r="O2041">
        <v>193</v>
      </c>
      <c r="P2041">
        <v>2338</v>
      </c>
      <c r="Q2041">
        <v>450783</v>
      </c>
      <c r="Z2041">
        <v>52</v>
      </c>
      <c r="AA2041">
        <v>294</v>
      </c>
      <c r="AB2041">
        <v>2440</v>
      </c>
      <c r="AC2041">
        <v>730132</v>
      </c>
      <c r="AD2041">
        <v>18</v>
      </c>
      <c r="AE2041">
        <v>329</v>
      </c>
      <c r="AF2041">
        <v>2350</v>
      </c>
      <c r="AG2041">
        <v>795389</v>
      </c>
      <c r="AH2041">
        <v>8</v>
      </c>
      <c r="AI2041">
        <v>396</v>
      </c>
      <c r="AJ2041">
        <v>2410</v>
      </c>
      <c r="AK2041">
        <v>953155</v>
      </c>
      <c r="AP2041">
        <v>4</v>
      </c>
      <c r="AQ2041">
        <v>421</v>
      </c>
      <c r="AR2041">
        <v>2350</v>
      </c>
      <c r="AS2041">
        <v>979800</v>
      </c>
      <c r="AT2041">
        <v>14</v>
      </c>
      <c r="AU2041">
        <v>422</v>
      </c>
      <c r="AV2041">
        <v>2138</v>
      </c>
      <c r="AW2041">
        <v>911800</v>
      </c>
    </row>
    <row r="2042" spans="1:49" x14ac:dyDescent="0.2">
      <c r="A2042" s="53">
        <v>39759</v>
      </c>
      <c r="B2042">
        <v>28</v>
      </c>
      <c r="C2042">
        <v>124</v>
      </c>
      <c r="D2042">
        <v>2517</v>
      </c>
      <c r="E2042">
        <v>313018</v>
      </c>
      <c r="F2042">
        <v>61</v>
      </c>
      <c r="G2042">
        <v>138</v>
      </c>
      <c r="H2042">
        <v>2260</v>
      </c>
      <c r="I2042">
        <v>310251</v>
      </c>
      <c r="J2042">
        <v>29</v>
      </c>
      <c r="K2042">
        <v>159</v>
      </c>
      <c r="L2042">
        <v>2283</v>
      </c>
      <c r="M2042">
        <v>357897</v>
      </c>
      <c r="N2042">
        <v>27</v>
      </c>
      <c r="O2042">
        <v>214</v>
      </c>
      <c r="P2042">
        <v>2262</v>
      </c>
      <c r="Q2042">
        <v>496533</v>
      </c>
      <c r="R2042">
        <v>1</v>
      </c>
      <c r="S2042">
        <v>228</v>
      </c>
      <c r="T2042">
        <v>2300</v>
      </c>
      <c r="U2042">
        <v>524400</v>
      </c>
      <c r="V2042">
        <v>42</v>
      </c>
      <c r="W2042">
        <v>265</v>
      </c>
      <c r="X2042">
        <v>2510</v>
      </c>
      <c r="Y2042">
        <v>662164</v>
      </c>
      <c r="Z2042">
        <v>15</v>
      </c>
      <c r="AA2042">
        <v>308</v>
      </c>
      <c r="AB2042">
        <v>2300</v>
      </c>
      <c r="AC2042">
        <v>708707</v>
      </c>
      <c r="AD2042">
        <v>4</v>
      </c>
      <c r="AE2042">
        <v>352</v>
      </c>
      <c r="AF2042">
        <v>2750</v>
      </c>
      <c r="AG2042">
        <v>968000</v>
      </c>
      <c r="AH2042">
        <v>7</v>
      </c>
      <c r="AI2042">
        <v>375</v>
      </c>
      <c r="AJ2042">
        <v>2720</v>
      </c>
      <c r="AK2042">
        <v>1061154</v>
      </c>
      <c r="AL2042">
        <v>2</v>
      </c>
      <c r="AM2042">
        <v>411</v>
      </c>
      <c r="AN2042">
        <v>2520</v>
      </c>
      <c r="AO2042">
        <v>1035720</v>
      </c>
      <c r="AP2042">
        <v>24</v>
      </c>
      <c r="AQ2042">
        <v>424</v>
      </c>
      <c r="AR2042">
        <v>2293</v>
      </c>
      <c r="AS2042">
        <v>988202</v>
      </c>
    </row>
    <row r="2043" spans="1:49" x14ac:dyDescent="0.2">
      <c r="A2043" s="53">
        <v>39762</v>
      </c>
      <c r="R2043">
        <v>24</v>
      </c>
      <c r="S2043">
        <v>242</v>
      </c>
      <c r="T2043">
        <v>2250</v>
      </c>
      <c r="U2043">
        <v>555658</v>
      </c>
      <c r="V2043">
        <v>1</v>
      </c>
      <c r="W2043">
        <v>272</v>
      </c>
      <c r="X2043">
        <v>2100</v>
      </c>
      <c r="Y2043">
        <v>571200</v>
      </c>
      <c r="Z2043">
        <v>16</v>
      </c>
      <c r="AA2043">
        <v>296</v>
      </c>
      <c r="AB2043">
        <v>2367</v>
      </c>
      <c r="AC2043">
        <v>698655</v>
      </c>
      <c r="AD2043">
        <v>23</v>
      </c>
      <c r="AE2043">
        <v>348</v>
      </c>
      <c r="AF2043">
        <v>2480</v>
      </c>
      <c r="AG2043">
        <v>858052</v>
      </c>
      <c r="AP2043">
        <v>173</v>
      </c>
      <c r="AQ2043">
        <v>389</v>
      </c>
      <c r="AR2043">
        <v>2351</v>
      </c>
      <c r="AS2043">
        <v>934711</v>
      </c>
    </row>
    <row r="2044" spans="1:49" x14ac:dyDescent="0.2">
      <c r="A2044" s="53">
        <v>39763</v>
      </c>
      <c r="B2044">
        <v>25</v>
      </c>
      <c r="C2044">
        <v>122</v>
      </c>
      <c r="D2044">
        <v>2238</v>
      </c>
      <c r="E2044">
        <v>269824</v>
      </c>
      <c r="F2044">
        <v>2</v>
      </c>
      <c r="G2044">
        <v>136</v>
      </c>
      <c r="H2044">
        <v>2200</v>
      </c>
      <c r="I2044">
        <v>299200</v>
      </c>
      <c r="J2044">
        <v>18</v>
      </c>
      <c r="K2044">
        <v>155</v>
      </c>
      <c r="L2044">
        <v>2270</v>
      </c>
      <c r="M2044">
        <v>355689</v>
      </c>
      <c r="N2044">
        <v>65</v>
      </c>
      <c r="O2044">
        <v>200</v>
      </c>
      <c r="P2044">
        <v>2319</v>
      </c>
      <c r="Q2044">
        <v>466798</v>
      </c>
      <c r="R2044">
        <v>20</v>
      </c>
      <c r="S2044">
        <v>233</v>
      </c>
      <c r="T2044">
        <v>2302</v>
      </c>
      <c r="U2044">
        <v>540547</v>
      </c>
      <c r="V2044">
        <v>22</v>
      </c>
      <c r="W2044">
        <v>275</v>
      </c>
      <c r="X2044">
        <v>2300</v>
      </c>
      <c r="Y2044">
        <v>669273</v>
      </c>
      <c r="Z2044">
        <v>60</v>
      </c>
      <c r="AA2044">
        <v>287</v>
      </c>
      <c r="AB2044">
        <v>2440</v>
      </c>
      <c r="AC2044">
        <v>706205</v>
      </c>
      <c r="AD2044">
        <v>18</v>
      </c>
      <c r="AE2044">
        <v>343</v>
      </c>
      <c r="AF2044">
        <v>2700</v>
      </c>
      <c r="AG2044">
        <v>926100</v>
      </c>
      <c r="AP2044">
        <v>16</v>
      </c>
      <c r="AQ2044">
        <v>394</v>
      </c>
      <c r="AR2044">
        <v>2310</v>
      </c>
      <c r="AS2044">
        <v>908595</v>
      </c>
      <c r="AT2044">
        <v>4</v>
      </c>
      <c r="AU2044">
        <v>488</v>
      </c>
      <c r="AV2044">
        <v>2400</v>
      </c>
      <c r="AW2044">
        <v>1172400</v>
      </c>
    </row>
    <row r="2045" spans="1:49" x14ac:dyDescent="0.2">
      <c r="A2045" s="53">
        <v>39765</v>
      </c>
      <c r="B2045">
        <v>13</v>
      </c>
      <c r="C2045">
        <v>114</v>
      </c>
      <c r="D2045">
        <v>2070</v>
      </c>
      <c r="E2045">
        <v>242246</v>
      </c>
      <c r="F2045">
        <v>27</v>
      </c>
      <c r="G2045">
        <v>134</v>
      </c>
      <c r="H2045">
        <v>2325</v>
      </c>
      <c r="I2045">
        <v>312622</v>
      </c>
      <c r="J2045">
        <v>97</v>
      </c>
      <c r="K2045">
        <v>164</v>
      </c>
      <c r="L2045">
        <v>2320</v>
      </c>
      <c r="M2045">
        <v>380434</v>
      </c>
      <c r="N2045">
        <v>107</v>
      </c>
      <c r="O2045">
        <v>194</v>
      </c>
      <c r="P2045">
        <v>2289</v>
      </c>
      <c r="Q2045">
        <v>442366</v>
      </c>
      <c r="R2045">
        <v>73</v>
      </c>
      <c r="S2045">
        <v>234</v>
      </c>
      <c r="T2045">
        <v>2345</v>
      </c>
      <c r="U2045">
        <v>550324</v>
      </c>
      <c r="V2045">
        <v>29</v>
      </c>
      <c r="W2045">
        <v>267</v>
      </c>
      <c r="X2045">
        <v>2315</v>
      </c>
      <c r="Y2045">
        <v>643324</v>
      </c>
      <c r="Z2045">
        <v>79</v>
      </c>
      <c r="AA2045">
        <v>292</v>
      </c>
      <c r="AB2045">
        <v>2511</v>
      </c>
      <c r="AC2045">
        <v>737657</v>
      </c>
      <c r="AD2045">
        <v>14</v>
      </c>
      <c r="AE2045">
        <v>341</v>
      </c>
      <c r="AF2045">
        <v>2480</v>
      </c>
      <c r="AG2045">
        <v>845680</v>
      </c>
      <c r="AL2045">
        <v>13</v>
      </c>
      <c r="AM2045">
        <v>433</v>
      </c>
      <c r="AN2045">
        <v>2480</v>
      </c>
      <c r="AO2045">
        <v>1072886</v>
      </c>
      <c r="AP2045">
        <v>63</v>
      </c>
      <c r="AQ2045">
        <v>388</v>
      </c>
      <c r="AR2045">
        <v>2333</v>
      </c>
      <c r="AS2045">
        <v>912437</v>
      </c>
      <c r="AT2045">
        <v>3</v>
      </c>
      <c r="AU2045">
        <v>402</v>
      </c>
      <c r="AV2045">
        <v>2325</v>
      </c>
      <c r="AW2045">
        <v>938433</v>
      </c>
    </row>
    <row r="2046" spans="1:49" x14ac:dyDescent="0.2">
      <c r="A2046" s="53">
        <v>39766</v>
      </c>
      <c r="B2046">
        <v>3</v>
      </c>
      <c r="C2046">
        <v>121</v>
      </c>
      <c r="D2046">
        <v>2260</v>
      </c>
      <c r="E2046">
        <v>274213</v>
      </c>
      <c r="F2046">
        <v>1</v>
      </c>
      <c r="G2046">
        <v>136</v>
      </c>
      <c r="H2046">
        <v>2250</v>
      </c>
      <c r="I2046">
        <v>306000</v>
      </c>
      <c r="J2046">
        <v>11</v>
      </c>
      <c r="K2046">
        <v>164</v>
      </c>
      <c r="L2046">
        <v>2220</v>
      </c>
      <c r="M2046">
        <v>360989</v>
      </c>
      <c r="N2046">
        <v>8</v>
      </c>
      <c r="O2046">
        <v>192</v>
      </c>
      <c r="P2046">
        <v>2250</v>
      </c>
      <c r="Q2046">
        <v>434132</v>
      </c>
      <c r="R2046">
        <v>18</v>
      </c>
      <c r="S2046">
        <v>232</v>
      </c>
      <c r="T2046">
        <v>2308</v>
      </c>
      <c r="U2046">
        <v>534033</v>
      </c>
      <c r="V2046">
        <v>24</v>
      </c>
      <c r="W2046">
        <v>255</v>
      </c>
      <c r="X2046">
        <v>2372</v>
      </c>
      <c r="Y2046">
        <v>628288</v>
      </c>
      <c r="AH2046">
        <v>14</v>
      </c>
      <c r="AI2046">
        <v>384</v>
      </c>
      <c r="AJ2046">
        <v>2520</v>
      </c>
      <c r="AK2046">
        <v>967320</v>
      </c>
      <c r="AL2046">
        <v>12</v>
      </c>
      <c r="AM2046">
        <v>446</v>
      </c>
      <c r="AN2046">
        <v>2600</v>
      </c>
      <c r="AO2046">
        <v>1158300</v>
      </c>
      <c r="AP2046">
        <v>15</v>
      </c>
      <c r="AQ2046">
        <v>389</v>
      </c>
      <c r="AR2046">
        <v>2350</v>
      </c>
      <c r="AS2046">
        <v>916424</v>
      </c>
      <c r="AT2046">
        <v>40</v>
      </c>
      <c r="AU2046">
        <v>489</v>
      </c>
      <c r="AV2046">
        <v>2483</v>
      </c>
      <c r="AW2046">
        <v>1212438</v>
      </c>
    </row>
    <row r="2047" spans="1:49" x14ac:dyDescent="0.2">
      <c r="A2047" s="53">
        <v>39769</v>
      </c>
    </row>
    <row r="2048" spans="1:49" x14ac:dyDescent="0.2">
      <c r="A2048" s="53">
        <v>39770</v>
      </c>
      <c r="B2048">
        <v>12</v>
      </c>
      <c r="C2048">
        <v>165</v>
      </c>
      <c r="D2048">
        <v>2400</v>
      </c>
      <c r="E2048">
        <v>396000</v>
      </c>
      <c r="F2048">
        <v>19</v>
      </c>
      <c r="G2048">
        <v>137</v>
      </c>
      <c r="H2048">
        <v>2275</v>
      </c>
      <c r="I2048">
        <v>312437</v>
      </c>
      <c r="J2048">
        <v>84</v>
      </c>
      <c r="K2048">
        <v>167</v>
      </c>
      <c r="L2048">
        <v>2350</v>
      </c>
      <c r="M2048">
        <v>387590</v>
      </c>
      <c r="N2048">
        <v>63</v>
      </c>
      <c r="O2048">
        <v>195</v>
      </c>
      <c r="P2048">
        <v>2310</v>
      </c>
      <c r="Q2048">
        <v>453498</v>
      </c>
      <c r="R2048">
        <v>47</v>
      </c>
      <c r="S2048">
        <v>235</v>
      </c>
      <c r="T2048">
        <v>2400</v>
      </c>
      <c r="U2048">
        <v>584779</v>
      </c>
      <c r="V2048">
        <v>62</v>
      </c>
      <c r="W2048">
        <v>263</v>
      </c>
      <c r="X2048">
        <v>2583</v>
      </c>
      <c r="Y2048">
        <v>678658</v>
      </c>
      <c r="Z2048">
        <v>15</v>
      </c>
      <c r="AA2048">
        <v>307</v>
      </c>
      <c r="AB2048">
        <v>2717</v>
      </c>
      <c r="AC2048">
        <v>1007127</v>
      </c>
      <c r="AP2048">
        <v>4</v>
      </c>
      <c r="AQ2048">
        <v>422</v>
      </c>
      <c r="AR2048">
        <v>2280</v>
      </c>
      <c r="AS2048">
        <v>962160</v>
      </c>
      <c r="AT2048">
        <v>16</v>
      </c>
      <c r="AU2048">
        <v>433</v>
      </c>
      <c r="AV2048">
        <v>2183</v>
      </c>
      <c r="AW2048">
        <v>942775</v>
      </c>
    </row>
    <row r="2049" spans="1:49" x14ac:dyDescent="0.2">
      <c r="A2049" s="53">
        <v>39772</v>
      </c>
      <c r="B2049">
        <v>17</v>
      </c>
      <c r="C2049">
        <v>106</v>
      </c>
      <c r="D2049">
        <v>2110</v>
      </c>
      <c r="E2049">
        <v>227206</v>
      </c>
      <c r="F2049">
        <v>62</v>
      </c>
      <c r="G2049">
        <v>138</v>
      </c>
      <c r="H2049">
        <v>2204</v>
      </c>
      <c r="I2049">
        <v>303426</v>
      </c>
      <c r="J2049">
        <v>72</v>
      </c>
      <c r="K2049">
        <v>152</v>
      </c>
      <c r="L2049">
        <v>2200</v>
      </c>
      <c r="M2049">
        <v>339267</v>
      </c>
      <c r="N2049">
        <v>104</v>
      </c>
      <c r="O2049">
        <v>196</v>
      </c>
      <c r="P2049">
        <v>2238</v>
      </c>
      <c r="Q2049">
        <v>445669</v>
      </c>
      <c r="R2049">
        <v>108</v>
      </c>
      <c r="S2049">
        <v>231</v>
      </c>
      <c r="T2049">
        <v>2338</v>
      </c>
      <c r="U2049">
        <v>543124</v>
      </c>
      <c r="V2049">
        <v>78</v>
      </c>
      <c r="W2049">
        <v>266</v>
      </c>
      <c r="X2049">
        <v>2338</v>
      </c>
      <c r="Y2049">
        <v>636548</v>
      </c>
      <c r="Z2049">
        <v>29</v>
      </c>
      <c r="AA2049">
        <v>291</v>
      </c>
      <c r="AB2049">
        <v>2332</v>
      </c>
      <c r="AC2049">
        <v>695388</v>
      </c>
      <c r="AL2049">
        <v>1</v>
      </c>
      <c r="AM2049">
        <v>422</v>
      </c>
      <c r="AN2049">
        <v>2480</v>
      </c>
      <c r="AO2049">
        <v>1046560</v>
      </c>
      <c r="AP2049">
        <v>19</v>
      </c>
      <c r="AQ2049">
        <v>430</v>
      </c>
      <c r="AR2049">
        <v>2389</v>
      </c>
      <c r="AS2049">
        <v>1005195</v>
      </c>
      <c r="AT2049">
        <v>45</v>
      </c>
      <c r="AU2049">
        <v>458</v>
      </c>
      <c r="AV2049">
        <v>2157</v>
      </c>
      <c r="AW2049">
        <v>980873</v>
      </c>
    </row>
    <row r="2050" spans="1:49" x14ac:dyDescent="0.2">
      <c r="A2050" s="53">
        <v>39773</v>
      </c>
      <c r="B2050">
        <v>7</v>
      </c>
      <c r="C2050">
        <v>117</v>
      </c>
      <c r="D2050">
        <v>2300</v>
      </c>
      <c r="E2050">
        <v>268114</v>
      </c>
      <c r="F2050">
        <v>23</v>
      </c>
      <c r="G2050">
        <v>139</v>
      </c>
      <c r="H2050">
        <v>2275</v>
      </c>
      <c r="I2050">
        <v>317404</v>
      </c>
      <c r="J2050">
        <v>7</v>
      </c>
      <c r="K2050">
        <v>153</v>
      </c>
      <c r="L2050">
        <v>2200</v>
      </c>
      <c r="M2050">
        <v>336914</v>
      </c>
      <c r="N2050">
        <v>6</v>
      </c>
      <c r="O2050">
        <v>197</v>
      </c>
      <c r="P2050">
        <v>2100</v>
      </c>
      <c r="Q2050">
        <v>426533</v>
      </c>
      <c r="R2050">
        <v>7</v>
      </c>
      <c r="S2050">
        <v>238</v>
      </c>
      <c r="T2050">
        <v>2350</v>
      </c>
      <c r="U2050">
        <v>559300</v>
      </c>
      <c r="V2050">
        <v>4</v>
      </c>
      <c r="W2050">
        <v>258</v>
      </c>
      <c r="X2050">
        <v>2350</v>
      </c>
      <c r="Y2050">
        <v>606300</v>
      </c>
      <c r="Z2050">
        <v>2</v>
      </c>
      <c r="AA2050">
        <v>304</v>
      </c>
      <c r="AB2050">
        <v>2400</v>
      </c>
      <c r="AC2050">
        <v>729600</v>
      </c>
      <c r="AD2050">
        <v>4</v>
      </c>
      <c r="AE2050">
        <v>344</v>
      </c>
      <c r="AF2050">
        <v>2463</v>
      </c>
      <c r="AG2050">
        <v>867800</v>
      </c>
      <c r="AH2050">
        <v>1</v>
      </c>
      <c r="AI2050">
        <v>374</v>
      </c>
      <c r="AJ2050">
        <v>2350</v>
      </c>
      <c r="AK2050">
        <v>878900</v>
      </c>
      <c r="AP2050">
        <v>160</v>
      </c>
      <c r="AQ2050">
        <v>417</v>
      </c>
      <c r="AR2050">
        <v>2393</v>
      </c>
      <c r="AS2050">
        <v>996820</v>
      </c>
    </row>
    <row r="2051" spans="1:49" x14ac:dyDescent="0.2">
      <c r="A2051" s="53">
        <v>39776</v>
      </c>
      <c r="J2051">
        <v>1</v>
      </c>
      <c r="K2051">
        <v>170</v>
      </c>
      <c r="L2051">
        <v>2200</v>
      </c>
      <c r="M2051">
        <v>374000</v>
      </c>
      <c r="N2051">
        <v>16</v>
      </c>
      <c r="O2051">
        <v>203</v>
      </c>
      <c r="P2051">
        <v>1947</v>
      </c>
      <c r="Q2051">
        <v>438378</v>
      </c>
      <c r="Z2051">
        <v>5</v>
      </c>
      <c r="AA2051">
        <v>303</v>
      </c>
      <c r="AB2051">
        <v>2320</v>
      </c>
      <c r="AC2051">
        <v>710000</v>
      </c>
      <c r="AD2051">
        <v>1</v>
      </c>
      <c r="AE2051">
        <v>344</v>
      </c>
      <c r="AF2051">
        <v>2340</v>
      </c>
      <c r="AG2051">
        <v>804960</v>
      </c>
      <c r="AP2051">
        <v>20</v>
      </c>
      <c r="AQ2051">
        <v>451</v>
      </c>
      <c r="AR2051">
        <v>2348</v>
      </c>
      <c r="AS2051">
        <v>1068332</v>
      </c>
    </row>
    <row r="2052" spans="1:49" x14ac:dyDescent="0.2">
      <c r="A2052" s="53">
        <v>39777</v>
      </c>
      <c r="B2052">
        <v>33</v>
      </c>
      <c r="C2052">
        <v>121</v>
      </c>
      <c r="D2052">
        <v>2250</v>
      </c>
      <c r="E2052">
        <v>271636</v>
      </c>
      <c r="F2052">
        <v>31</v>
      </c>
      <c r="G2052">
        <v>143</v>
      </c>
      <c r="H2052">
        <v>2275</v>
      </c>
      <c r="I2052">
        <v>327097</v>
      </c>
      <c r="J2052">
        <v>53</v>
      </c>
      <c r="K2052">
        <v>157</v>
      </c>
      <c r="L2052">
        <v>2275</v>
      </c>
      <c r="M2052">
        <v>355923</v>
      </c>
      <c r="N2052">
        <v>77</v>
      </c>
      <c r="O2052">
        <v>198</v>
      </c>
      <c r="P2052">
        <v>2440</v>
      </c>
      <c r="Q2052">
        <v>489844</v>
      </c>
      <c r="R2052">
        <v>77</v>
      </c>
      <c r="S2052">
        <v>230</v>
      </c>
      <c r="T2052">
        <v>2383</v>
      </c>
      <c r="U2052">
        <v>550914</v>
      </c>
      <c r="V2052">
        <v>44</v>
      </c>
      <c r="W2052">
        <v>269</v>
      </c>
      <c r="X2052">
        <v>2550</v>
      </c>
      <c r="Y2052">
        <v>668295</v>
      </c>
      <c r="Z2052">
        <v>21</v>
      </c>
      <c r="AA2052">
        <v>295</v>
      </c>
      <c r="AB2052">
        <v>2350</v>
      </c>
      <c r="AC2052">
        <v>696048</v>
      </c>
      <c r="AD2052">
        <v>1</v>
      </c>
      <c r="AE2052">
        <v>330</v>
      </c>
      <c r="AF2052">
        <v>2300</v>
      </c>
      <c r="AG2052">
        <v>759000</v>
      </c>
      <c r="AH2052">
        <v>1</v>
      </c>
      <c r="AI2052">
        <v>392</v>
      </c>
      <c r="AJ2052">
        <v>2520</v>
      </c>
      <c r="AK2052">
        <v>987840</v>
      </c>
      <c r="AP2052">
        <v>219</v>
      </c>
      <c r="AQ2052">
        <v>367</v>
      </c>
      <c r="AR2052">
        <v>2268</v>
      </c>
      <c r="AS2052">
        <v>839146</v>
      </c>
      <c r="AT2052">
        <v>2</v>
      </c>
      <c r="AU2052">
        <v>550</v>
      </c>
      <c r="AV2052">
        <v>2300</v>
      </c>
      <c r="AW2052">
        <v>1265000</v>
      </c>
    </row>
    <row r="2053" spans="1:49" x14ac:dyDescent="0.2">
      <c r="A2053" s="53">
        <v>39779</v>
      </c>
      <c r="B2053">
        <v>5</v>
      </c>
      <c r="C2053">
        <v>126</v>
      </c>
      <c r="D2053">
        <v>2100</v>
      </c>
      <c r="E2053">
        <v>263760</v>
      </c>
      <c r="F2053">
        <v>44</v>
      </c>
      <c r="G2053">
        <v>142</v>
      </c>
      <c r="H2053">
        <v>2188</v>
      </c>
      <c r="I2053">
        <v>314419</v>
      </c>
      <c r="J2053">
        <v>59</v>
      </c>
      <c r="K2053">
        <v>161</v>
      </c>
      <c r="L2053">
        <v>2200</v>
      </c>
      <c r="M2053">
        <v>357424</v>
      </c>
      <c r="N2053">
        <v>127</v>
      </c>
      <c r="O2053">
        <v>197</v>
      </c>
      <c r="P2053">
        <v>2218</v>
      </c>
      <c r="Q2053">
        <v>440875</v>
      </c>
      <c r="R2053">
        <v>16</v>
      </c>
      <c r="S2053">
        <v>230</v>
      </c>
      <c r="T2053">
        <v>1920</v>
      </c>
      <c r="U2053">
        <v>466240</v>
      </c>
      <c r="V2053">
        <v>14</v>
      </c>
      <c r="W2053">
        <v>272</v>
      </c>
      <c r="X2053">
        <v>2400</v>
      </c>
      <c r="Y2053">
        <v>629343</v>
      </c>
      <c r="Z2053">
        <v>16</v>
      </c>
      <c r="AA2053">
        <v>298</v>
      </c>
      <c r="AB2053">
        <v>2420</v>
      </c>
      <c r="AC2053">
        <v>721160</v>
      </c>
      <c r="AD2053">
        <v>18</v>
      </c>
      <c r="AE2053">
        <v>322</v>
      </c>
      <c r="AF2053">
        <v>2500</v>
      </c>
      <c r="AG2053">
        <v>803889</v>
      </c>
      <c r="AP2053">
        <v>31</v>
      </c>
      <c r="AQ2053">
        <v>443</v>
      </c>
      <c r="AR2053">
        <v>2320</v>
      </c>
      <c r="AS2053">
        <v>1032914</v>
      </c>
      <c r="AT2053">
        <v>11</v>
      </c>
      <c r="AU2053">
        <v>490</v>
      </c>
      <c r="AV2053">
        <v>2250</v>
      </c>
      <c r="AW2053">
        <v>1102909</v>
      </c>
    </row>
    <row r="2054" spans="1:49" x14ac:dyDescent="0.2">
      <c r="A2054" s="53">
        <v>39780</v>
      </c>
      <c r="B2054">
        <v>3</v>
      </c>
      <c r="C2054">
        <v>104</v>
      </c>
      <c r="D2054">
        <v>2250</v>
      </c>
      <c r="E2054">
        <v>234000</v>
      </c>
      <c r="F2054">
        <v>42</v>
      </c>
      <c r="G2054">
        <v>138</v>
      </c>
      <c r="H2054">
        <v>2200</v>
      </c>
      <c r="I2054">
        <v>306662</v>
      </c>
      <c r="J2054">
        <v>32</v>
      </c>
      <c r="K2054">
        <v>161</v>
      </c>
      <c r="L2054">
        <v>2180</v>
      </c>
      <c r="M2054">
        <v>351975</v>
      </c>
      <c r="N2054">
        <v>91</v>
      </c>
      <c r="O2054">
        <v>198</v>
      </c>
      <c r="P2054">
        <v>2206</v>
      </c>
      <c r="Q2054">
        <v>433678</v>
      </c>
      <c r="R2054">
        <v>54</v>
      </c>
      <c r="S2054">
        <v>228</v>
      </c>
      <c r="T2054">
        <v>2258</v>
      </c>
      <c r="U2054">
        <v>514604</v>
      </c>
      <c r="V2054">
        <v>7</v>
      </c>
      <c r="W2054">
        <v>266</v>
      </c>
      <c r="X2054">
        <v>2250</v>
      </c>
      <c r="Y2054">
        <v>602029</v>
      </c>
      <c r="Z2054">
        <v>6</v>
      </c>
      <c r="AA2054">
        <v>288</v>
      </c>
      <c r="AB2054">
        <v>2267</v>
      </c>
      <c r="AC2054">
        <v>651200</v>
      </c>
      <c r="AH2054">
        <v>2</v>
      </c>
      <c r="AI2054">
        <v>366</v>
      </c>
      <c r="AJ2054">
        <v>2520</v>
      </c>
      <c r="AK2054">
        <v>922320</v>
      </c>
      <c r="AP2054">
        <v>17</v>
      </c>
      <c r="AQ2054">
        <v>452</v>
      </c>
      <c r="AR2054">
        <v>2280</v>
      </c>
      <c r="AS2054">
        <v>1027296</v>
      </c>
      <c r="AT2054">
        <v>15</v>
      </c>
      <c r="AU2054">
        <v>442</v>
      </c>
      <c r="AV2054">
        <v>2267</v>
      </c>
      <c r="AW2054">
        <v>1073400</v>
      </c>
    </row>
    <row r="2055" spans="1:49" x14ac:dyDescent="0.2">
      <c r="A2055" s="53"/>
    </row>
    <row r="2056" spans="1:49" x14ac:dyDescent="0.2">
      <c r="A2056" s="53">
        <v>39783</v>
      </c>
      <c r="F2056">
        <v>2</v>
      </c>
      <c r="G2056">
        <v>145</v>
      </c>
      <c r="H2056">
        <v>2100</v>
      </c>
      <c r="I2056">
        <v>304500</v>
      </c>
      <c r="J2056">
        <v>16</v>
      </c>
      <c r="K2056">
        <v>170</v>
      </c>
      <c r="L2056">
        <v>2075</v>
      </c>
      <c r="M2056">
        <v>351169</v>
      </c>
      <c r="N2056">
        <v>46</v>
      </c>
      <c r="O2056">
        <v>202</v>
      </c>
      <c r="P2056">
        <v>2117</v>
      </c>
      <c r="Q2056">
        <v>429822</v>
      </c>
      <c r="R2056">
        <v>2</v>
      </c>
      <c r="S2056">
        <v>223</v>
      </c>
      <c r="T2056">
        <v>2200</v>
      </c>
      <c r="U2056">
        <v>490600</v>
      </c>
      <c r="V2056">
        <v>3</v>
      </c>
      <c r="W2056">
        <v>267</v>
      </c>
      <c r="X2056">
        <v>2200</v>
      </c>
      <c r="Y2056">
        <v>588133</v>
      </c>
      <c r="AD2056">
        <v>14</v>
      </c>
      <c r="AE2056">
        <v>322</v>
      </c>
      <c r="AF2056">
        <v>2420</v>
      </c>
      <c r="AG2056">
        <v>778203</v>
      </c>
      <c r="AH2056">
        <v>6</v>
      </c>
      <c r="AI2056">
        <v>363</v>
      </c>
      <c r="AJ2056">
        <v>2260</v>
      </c>
      <c r="AK2056">
        <v>819627</v>
      </c>
      <c r="AP2056">
        <v>7</v>
      </c>
      <c r="AQ2056">
        <v>406</v>
      </c>
      <c r="AR2056">
        <v>2220</v>
      </c>
      <c r="AS2056">
        <v>899326</v>
      </c>
      <c r="AT2056">
        <v>1</v>
      </c>
      <c r="AU2056">
        <v>336</v>
      </c>
      <c r="AV2056">
        <v>2000</v>
      </c>
      <c r="AW2056">
        <v>672000</v>
      </c>
    </row>
    <row r="2057" spans="1:49" x14ac:dyDescent="0.2">
      <c r="A2057" s="53">
        <v>39784</v>
      </c>
      <c r="B2057">
        <v>13</v>
      </c>
      <c r="C2057">
        <v>136</v>
      </c>
      <c r="D2057">
        <v>2150</v>
      </c>
      <c r="E2057">
        <v>298169</v>
      </c>
      <c r="J2057">
        <v>43</v>
      </c>
      <c r="K2057">
        <v>163</v>
      </c>
      <c r="L2057">
        <v>2267</v>
      </c>
      <c r="M2057">
        <v>374121</v>
      </c>
      <c r="N2057">
        <v>10</v>
      </c>
      <c r="O2057">
        <v>216</v>
      </c>
      <c r="P2057">
        <v>2200</v>
      </c>
      <c r="Q2057">
        <v>481470</v>
      </c>
      <c r="R2057">
        <v>62</v>
      </c>
      <c r="S2057">
        <v>233</v>
      </c>
      <c r="T2057">
        <v>2392</v>
      </c>
      <c r="U2057">
        <v>553244</v>
      </c>
      <c r="V2057">
        <v>30</v>
      </c>
      <c r="W2057">
        <v>259</v>
      </c>
      <c r="X2057">
        <v>2288</v>
      </c>
      <c r="Y2057">
        <v>601570</v>
      </c>
      <c r="Z2057">
        <v>21</v>
      </c>
      <c r="AA2057">
        <v>308</v>
      </c>
      <c r="AB2057">
        <v>2350</v>
      </c>
      <c r="AC2057">
        <v>734043</v>
      </c>
      <c r="AD2057">
        <v>44</v>
      </c>
      <c r="AE2057">
        <v>325</v>
      </c>
      <c r="AF2057">
        <v>2350</v>
      </c>
      <c r="AG2057">
        <v>785284</v>
      </c>
      <c r="AP2057">
        <v>15</v>
      </c>
      <c r="AQ2057">
        <v>437</v>
      </c>
      <c r="AR2057">
        <v>2250</v>
      </c>
      <c r="AS2057">
        <v>1024059</v>
      </c>
      <c r="AT2057">
        <v>21</v>
      </c>
      <c r="AU2057">
        <v>469</v>
      </c>
      <c r="AV2057">
        <v>2162</v>
      </c>
      <c r="AW2057">
        <v>1052705</v>
      </c>
    </row>
    <row r="2058" spans="1:49" x14ac:dyDescent="0.2">
      <c r="A2058" s="53">
        <v>39786</v>
      </c>
      <c r="B2058">
        <v>38</v>
      </c>
      <c r="C2058">
        <v>112</v>
      </c>
      <c r="D2058">
        <v>1850</v>
      </c>
      <c r="E2058">
        <v>241311</v>
      </c>
      <c r="F2058">
        <v>25</v>
      </c>
      <c r="G2058">
        <v>141</v>
      </c>
      <c r="H2058">
        <v>2225</v>
      </c>
      <c r="I2058">
        <v>313312</v>
      </c>
      <c r="J2058">
        <v>173</v>
      </c>
      <c r="K2058">
        <v>167</v>
      </c>
      <c r="L2058">
        <v>2196</v>
      </c>
      <c r="M2058">
        <v>366025</v>
      </c>
      <c r="N2058">
        <v>15</v>
      </c>
      <c r="O2058">
        <v>207</v>
      </c>
      <c r="P2058">
        <v>2230</v>
      </c>
      <c r="Q2058">
        <v>468333</v>
      </c>
      <c r="R2058">
        <v>29</v>
      </c>
      <c r="S2058">
        <v>228</v>
      </c>
      <c r="T2058">
        <v>2278</v>
      </c>
      <c r="U2058">
        <v>532302</v>
      </c>
      <c r="V2058">
        <v>56</v>
      </c>
      <c r="W2058">
        <v>273</v>
      </c>
      <c r="X2058">
        <v>2367</v>
      </c>
      <c r="Y2058">
        <v>659241</v>
      </c>
      <c r="Z2058">
        <v>18</v>
      </c>
      <c r="AA2058">
        <v>306</v>
      </c>
      <c r="AB2058">
        <v>2420</v>
      </c>
      <c r="AC2058">
        <v>768836</v>
      </c>
      <c r="AP2058">
        <v>30</v>
      </c>
      <c r="AQ2058">
        <v>457</v>
      </c>
      <c r="AR2058">
        <v>2298</v>
      </c>
      <c r="AS2058">
        <v>1085456</v>
      </c>
      <c r="AT2058">
        <v>21</v>
      </c>
      <c r="AU2058">
        <v>501</v>
      </c>
      <c r="AV2058">
        <v>2150</v>
      </c>
      <c r="AW2058">
        <v>1090010</v>
      </c>
    </row>
    <row r="2059" spans="1:49" x14ac:dyDescent="0.2">
      <c r="A2059" s="53">
        <v>39787</v>
      </c>
      <c r="F2059">
        <v>30</v>
      </c>
      <c r="G2059">
        <v>145</v>
      </c>
      <c r="H2059">
        <v>2325</v>
      </c>
      <c r="I2059">
        <v>353520</v>
      </c>
      <c r="J2059">
        <v>60</v>
      </c>
      <c r="K2059">
        <v>167</v>
      </c>
      <c r="L2059">
        <v>2425</v>
      </c>
      <c r="M2059">
        <v>405017</v>
      </c>
      <c r="N2059">
        <v>85</v>
      </c>
      <c r="O2059">
        <v>207</v>
      </c>
      <c r="P2059">
        <v>2307</v>
      </c>
      <c r="Q2059">
        <v>483460</v>
      </c>
      <c r="R2059">
        <v>35</v>
      </c>
      <c r="S2059">
        <v>244</v>
      </c>
      <c r="T2059">
        <v>2350</v>
      </c>
      <c r="U2059">
        <v>580769</v>
      </c>
      <c r="V2059">
        <v>33</v>
      </c>
      <c r="W2059">
        <v>263</v>
      </c>
      <c r="X2059">
        <v>2533</v>
      </c>
      <c r="Y2059">
        <v>665085</v>
      </c>
      <c r="Z2059">
        <v>26</v>
      </c>
      <c r="AA2059">
        <v>298</v>
      </c>
      <c r="AB2059">
        <v>2550</v>
      </c>
      <c r="AC2059">
        <v>751650</v>
      </c>
      <c r="AD2059">
        <v>28</v>
      </c>
      <c r="AE2059">
        <v>323</v>
      </c>
      <c r="AF2059">
        <v>2617</v>
      </c>
      <c r="AG2059">
        <v>855456</v>
      </c>
      <c r="AH2059">
        <v>22</v>
      </c>
      <c r="AI2059">
        <v>375</v>
      </c>
      <c r="AJ2059">
        <v>2540</v>
      </c>
      <c r="AK2059">
        <v>947029</v>
      </c>
      <c r="AP2059">
        <v>61</v>
      </c>
      <c r="AQ2059">
        <v>428</v>
      </c>
      <c r="AR2059">
        <v>2442</v>
      </c>
      <c r="AS2059">
        <v>1004382</v>
      </c>
      <c r="AT2059">
        <v>23</v>
      </c>
      <c r="AU2059">
        <v>464</v>
      </c>
      <c r="AV2059">
        <v>2325</v>
      </c>
      <c r="AW2059">
        <v>980409</v>
      </c>
    </row>
    <row r="2060" spans="1:49" x14ac:dyDescent="0.2">
      <c r="A2060" s="53">
        <v>39790</v>
      </c>
    </row>
    <row r="2061" spans="1:49" x14ac:dyDescent="0.2">
      <c r="A2061" s="53">
        <v>39791</v>
      </c>
      <c r="B2061">
        <v>23</v>
      </c>
      <c r="C2061">
        <v>124</v>
      </c>
      <c r="D2061">
        <v>2075</v>
      </c>
      <c r="E2061">
        <v>264491</v>
      </c>
      <c r="F2061">
        <v>47</v>
      </c>
      <c r="G2061">
        <v>133</v>
      </c>
      <c r="H2061">
        <v>2217</v>
      </c>
      <c r="I2061">
        <v>298662</v>
      </c>
      <c r="J2061">
        <v>43</v>
      </c>
      <c r="K2061">
        <v>160</v>
      </c>
      <c r="L2061">
        <v>2200</v>
      </c>
      <c r="M2061">
        <v>357033</v>
      </c>
      <c r="N2061">
        <v>52</v>
      </c>
      <c r="O2061">
        <v>209</v>
      </c>
      <c r="P2061">
        <v>2270</v>
      </c>
      <c r="Q2061">
        <v>477937</v>
      </c>
      <c r="R2061">
        <v>24</v>
      </c>
      <c r="S2061">
        <v>227</v>
      </c>
      <c r="T2061">
        <v>2175</v>
      </c>
      <c r="U2061">
        <v>529088</v>
      </c>
      <c r="Z2061">
        <v>17</v>
      </c>
      <c r="AA2061">
        <v>312</v>
      </c>
      <c r="AB2061">
        <v>2375</v>
      </c>
      <c r="AC2061">
        <v>774941</v>
      </c>
      <c r="AH2061">
        <v>60</v>
      </c>
      <c r="AI2061">
        <v>389</v>
      </c>
      <c r="AJ2061">
        <v>2530</v>
      </c>
      <c r="AK2061">
        <v>984086</v>
      </c>
      <c r="AP2061">
        <v>6</v>
      </c>
      <c r="AQ2061">
        <v>367</v>
      </c>
      <c r="AR2061">
        <v>2260</v>
      </c>
      <c r="AS2061">
        <v>836240</v>
      </c>
      <c r="AT2061">
        <v>6</v>
      </c>
      <c r="AU2061">
        <v>494</v>
      </c>
      <c r="AV2061">
        <v>2200</v>
      </c>
      <c r="AW2061">
        <v>1086800</v>
      </c>
    </row>
    <row r="2062" spans="1:49" x14ac:dyDescent="0.2">
      <c r="A2062" s="53">
        <v>39793</v>
      </c>
      <c r="B2062">
        <v>50</v>
      </c>
      <c r="C2062">
        <v>120</v>
      </c>
      <c r="D2062">
        <v>2130</v>
      </c>
      <c r="E2062">
        <v>254950</v>
      </c>
      <c r="F2062">
        <v>39</v>
      </c>
      <c r="G2062">
        <v>134</v>
      </c>
      <c r="H2062">
        <v>2075</v>
      </c>
      <c r="I2062">
        <v>293715</v>
      </c>
      <c r="J2062">
        <v>45</v>
      </c>
      <c r="K2062">
        <v>173</v>
      </c>
      <c r="L2062">
        <v>2090</v>
      </c>
      <c r="M2062">
        <v>380798</v>
      </c>
      <c r="N2062">
        <v>94</v>
      </c>
      <c r="O2062">
        <v>194</v>
      </c>
      <c r="P2062">
        <v>2186</v>
      </c>
      <c r="Q2062">
        <v>432844</v>
      </c>
      <c r="R2062">
        <v>42</v>
      </c>
      <c r="S2062">
        <v>233</v>
      </c>
      <c r="T2062">
        <v>2450</v>
      </c>
      <c r="U2062">
        <v>573003</v>
      </c>
      <c r="V2062">
        <v>25</v>
      </c>
      <c r="W2062">
        <v>253</v>
      </c>
      <c r="X2062">
        <v>2405</v>
      </c>
      <c r="Y2062">
        <v>593634</v>
      </c>
      <c r="Z2062">
        <v>9</v>
      </c>
      <c r="AA2062">
        <v>306</v>
      </c>
      <c r="AB2062">
        <v>2427</v>
      </c>
      <c r="AC2062">
        <v>745560</v>
      </c>
      <c r="AD2062">
        <v>51</v>
      </c>
      <c r="AE2062">
        <v>347</v>
      </c>
      <c r="AF2062">
        <v>2567</v>
      </c>
      <c r="AG2062">
        <v>890389</v>
      </c>
      <c r="AH2062">
        <v>8</v>
      </c>
      <c r="AI2062">
        <v>374</v>
      </c>
      <c r="AJ2062">
        <v>2320</v>
      </c>
      <c r="AK2062">
        <v>868840</v>
      </c>
      <c r="AP2062">
        <v>16</v>
      </c>
      <c r="AQ2062">
        <v>376</v>
      </c>
      <c r="AR2062">
        <v>2200</v>
      </c>
      <c r="AS2062">
        <v>824800</v>
      </c>
      <c r="AT2062">
        <v>24</v>
      </c>
      <c r="AU2062">
        <v>429</v>
      </c>
      <c r="AV2062">
        <v>2150</v>
      </c>
      <c r="AW2062">
        <v>930392</v>
      </c>
    </row>
    <row r="2063" spans="1:49" x14ac:dyDescent="0.2">
      <c r="A2063" s="53">
        <v>39794</v>
      </c>
      <c r="B2063">
        <v>8</v>
      </c>
      <c r="C2063">
        <v>116</v>
      </c>
      <c r="D2063">
        <v>2100</v>
      </c>
      <c r="E2063">
        <v>244650</v>
      </c>
      <c r="F2063">
        <v>48</v>
      </c>
      <c r="G2063">
        <v>136</v>
      </c>
      <c r="H2063">
        <v>2175</v>
      </c>
      <c r="I2063">
        <v>291238</v>
      </c>
      <c r="J2063">
        <v>40</v>
      </c>
      <c r="K2063">
        <v>154</v>
      </c>
      <c r="L2063">
        <v>2250</v>
      </c>
      <c r="M2063">
        <v>350108</v>
      </c>
      <c r="N2063">
        <v>118</v>
      </c>
      <c r="O2063">
        <v>196</v>
      </c>
      <c r="P2063">
        <v>2256</v>
      </c>
      <c r="Q2063">
        <v>438568</v>
      </c>
      <c r="R2063">
        <v>52</v>
      </c>
      <c r="S2063">
        <v>242</v>
      </c>
      <c r="T2063">
        <v>2296</v>
      </c>
      <c r="U2063">
        <v>551070</v>
      </c>
      <c r="V2063">
        <v>18</v>
      </c>
      <c r="W2063">
        <v>265</v>
      </c>
      <c r="X2063">
        <v>3050</v>
      </c>
      <c r="Y2063">
        <v>809267</v>
      </c>
      <c r="Z2063">
        <v>46</v>
      </c>
      <c r="AA2063">
        <v>303</v>
      </c>
      <c r="AB2063">
        <v>2396</v>
      </c>
      <c r="AC2063">
        <v>734909</v>
      </c>
      <c r="AD2063">
        <v>65</v>
      </c>
      <c r="AE2063">
        <v>331</v>
      </c>
      <c r="AF2063">
        <v>2418</v>
      </c>
      <c r="AG2063">
        <v>817606</v>
      </c>
      <c r="AP2063">
        <v>4</v>
      </c>
      <c r="AQ2063">
        <v>434</v>
      </c>
      <c r="AR2063">
        <v>2200</v>
      </c>
      <c r="AS2063">
        <v>953700</v>
      </c>
      <c r="AT2063">
        <v>8</v>
      </c>
      <c r="AU2063">
        <v>441</v>
      </c>
      <c r="AV2063">
        <v>2375</v>
      </c>
      <c r="AW2063">
        <v>1099488</v>
      </c>
    </row>
    <row r="2064" spans="1:49" x14ac:dyDescent="0.2">
      <c r="A2064" s="53">
        <v>39797</v>
      </c>
      <c r="B2064">
        <v>15</v>
      </c>
      <c r="C2064">
        <v>117</v>
      </c>
      <c r="D2064">
        <v>1900</v>
      </c>
      <c r="E2064">
        <v>223187</v>
      </c>
      <c r="F2064">
        <v>4</v>
      </c>
      <c r="G2064">
        <v>134</v>
      </c>
      <c r="H2064">
        <v>1900</v>
      </c>
      <c r="I2064">
        <v>253650</v>
      </c>
      <c r="N2064">
        <v>13</v>
      </c>
      <c r="O2064">
        <v>198</v>
      </c>
      <c r="P2064">
        <v>2000</v>
      </c>
      <c r="Q2064">
        <v>396308</v>
      </c>
      <c r="R2064">
        <v>7</v>
      </c>
      <c r="S2064">
        <v>225</v>
      </c>
      <c r="T2064">
        <v>2140</v>
      </c>
      <c r="U2064">
        <v>481806</v>
      </c>
      <c r="AP2064">
        <v>75</v>
      </c>
      <c r="AQ2064">
        <v>393</v>
      </c>
      <c r="AR2064">
        <v>2450</v>
      </c>
      <c r="AS2064">
        <v>961870</v>
      </c>
    </row>
    <row r="2065" spans="1:49" x14ac:dyDescent="0.2">
      <c r="A2065" s="53">
        <v>39798</v>
      </c>
      <c r="F2065">
        <v>28</v>
      </c>
      <c r="G2065">
        <v>131</v>
      </c>
      <c r="H2065">
        <v>2080</v>
      </c>
      <c r="I2065">
        <v>274457</v>
      </c>
      <c r="J2065">
        <v>147</v>
      </c>
      <c r="K2065">
        <v>171</v>
      </c>
      <c r="L2065">
        <v>2206</v>
      </c>
      <c r="M2065">
        <v>380419</v>
      </c>
      <c r="N2065">
        <v>95</v>
      </c>
      <c r="O2065">
        <v>190</v>
      </c>
      <c r="P2065">
        <v>2308</v>
      </c>
      <c r="Q2065">
        <v>435276</v>
      </c>
      <c r="R2065">
        <v>172</v>
      </c>
      <c r="S2065">
        <v>229</v>
      </c>
      <c r="T2065">
        <v>2250</v>
      </c>
      <c r="U2065">
        <v>533007</v>
      </c>
      <c r="V2065">
        <v>36</v>
      </c>
      <c r="W2065">
        <v>256</v>
      </c>
      <c r="X2065">
        <v>2320</v>
      </c>
      <c r="Y2065">
        <v>600356</v>
      </c>
      <c r="Z2065">
        <v>33</v>
      </c>
      <c r="AA2065">
        <v>302</v>
      </c>
      <c r="AB2065">
        <v>2300</v>
      </c>
      <c r="AC2065">
        <v>694888</v>
      </c>
      <c r="AH2065">
        <v>14</v>
      </c>
      <c r="AI2065">
        <v>361</v>
      </c>
      <c r="AJ2065">
        <v>2280</v>
      </c>
      <c r="AK2065">
        <v>809409</v>
      </c>
      <c r="AP2065">
        <v>9</v>
      </c>
      <c r="AQ2065">
        <v>438</v>
      </c>
      <c r="AR2065">
        <v>2200</v>
      </c>
      <c r="AS2065">
        <v>936600</v>
      </c>
      <c r="AT2065">
        <v>16</v>
      </c>
      <c r="AU2065">
        <v>480</v>
      </c>
      <c r="AV2065">
        <v>2180</v>
      </c>
      <c r="AW2065">
        <v>1028912</v>
      </c>
    </row>
    <row r="2066" spans="1:49" x14ac:dyDescent="0.2">
      <c r="A2066" s="53">
        <v>39800</v>
      </c>
      <c r="B2066">
        <v>42</v>
      </c>
      <c r="C2066">
        <v>125</v>
      </c>
      <c r="D2066">
        <v>1875</v>
      </c>
      <c r="E2066">
        <v>238629</v>
      </c>
      <c r="F2066">
        <v>15</v>
      </c>
      <c r="G2066">
        <v>138</v>
      </c>
      <c r="H2066">
        <v>1688</v>
      </c>
      <c r="I2066">
        <v>274780</v>
      </c>
      <c r="J2066">
        <v>66</v>
      </c>
      <c r="K2066">
        <v>166</v>
      </c>
      <c r="L2066">
        <v>2083</v>
      </c>
      <c r="M2066">
        <v>350426</v>
      </c>
      <c r="N2066">
        <v>115</v>
      </c>
      <c r="O2066">
        <v>206</v>
      </c>
      <c r="P2066">
        <v>2019</v>
      </c>
      <c r="Q2066">
        <v>425861</v>
      </c>
      <c r="R2066">
        <v>84</v>
      </c>
      <c r="S2066">
        <v>241</v>
      </c>
      <c r="T2066">
        <v>2208</v>
      </c>
      <c r="U2066">
        <v>549949</v>
      </c>
      <c r="V2066">
        <v>47</v>
      </c>
      <c r="W2066">
        <v>251</v>
      </c>
      <c r="X2066">
        <v>2346</v>
      </c>
      <c r="Y2066">
        <v>594249</v>
      </c>
      <c r="Z2066">
        <v>30</v>
      </c>
      <c r="AA2066">
        <v>297</v>
      </c>
      <c r="AB2066">
        <v>2204</v>
      </c>
      <c r="AC2066">
        <v>701476</v>
      </c>
      <c r="AD2066">
        <v>53</v>
      </c>
      <c r="AE2066">
        <v>333</v>
      </c>
      <c r="AF2066">
        <v>2408</v>
      </c>
      <c r="AG2066">
        <v>803975</v>
      </c>
      <c r="AP2066">
        <v>71</v>
      </c>
      <c r="AQ2066">
        <v>410</v>
      </c>
      <c r="AR2066">
        <v>2268</v>
      </c>
      <c r="AS2066">
        <v>951123</v>
      </c>
      <c r="AT2066">
        <v>52</v>
      </c>
      <c r="AU2066">
        <v>461</v>
      </c>
      <c r="AV2066">
        <v>2013</v>
      </c>
      <c r="AW2066">
        <v>956260</v>
      </c>
    </row>
    <row r="2067" spans="1:49" x14ac:dyDescent="0.2">
      <c r="A2067" s="53">
        <v>39801</v>
      </c>
    </row>
    <row r="2070" spans="1:49" x14ac:dyDescent="0.2">
      <c r="A2070" s="51">
        <v>39819</v>
      </c>
      <c r="B2070" s="54"/>
      <c r="C2070" s="54"/>
      <c r="D2070" s="54"/>
      <c r="E2070" s="54"/>
      <c r="F2070" s="54"/>
      <c r="G2070" s="54"/>
      <c r="H2070" s="54"/>
      <c r="I2070" s="54"/>
      <c r="J2070" s="54"/>
      <c r="K2070" s="54"/>
      <c r="L2070" s="54"/>
      <c r="M2070" s="54"/>
      <c r="N2070" s="54"/>
      <c r="O2070" s="54"/>
      <c r="P2070" s="54"/>
      <c r="Q2070" s="54"/>
      <c r="R2070" s="54"/>
      <c r="S2070" s="54"/>
      <c r="T2070" s="54"/>
      <c r="U2070" s="54"/>
      <c r="AD2070">
        <v>28</v>
      </c>
      <c r="AE2070">
        <v>351</v>
      </c>
      <c r="AF2070">
        <v>2500</v>
      </c>
      <c r="AG2070">
        <v>883820</v>
      </c>
      <c r="AH2070">
        <v>4</v>
      </c>
      <c r="AI2070">
        <v>367</v>
      </c>
      <c r="AJ2070">
        <v>2580</v>
      </c>
      <c r="AK2070">
        <v>946860</v>
      </c>
      <c r="AL2070">
        <v>1</v>
      </c>
      <c r="AM2070">
        <v>428</v>
      </c>
      <c r="AN2070">
        <v>2620</v>
      </c>
      <c r="AO2070">
        <v>1121360</v>
      </c>
    </row>
    <row r="2071" spans="1:49" x14ac:dyDescent="0.2">
      <c r="A2071" s="51">
        <v>39821</v>
      </c>
      <c r="B2071" s="54"/>
      <c r="C2071" s="54"/>
      <c r="D2071" s="54"/>
      <c r="E2071" s="54"/>
      <c r="F2071" s="54"/>
      <c r="G2071" s="54"/>
      <c r="H2071" s="54"/>
      <c r="I2071" s="54"/>
      <c r="J2071" s="54"/>
      <c r="K2071" s="54"/>
      <c r="L2071" s="54"/>
      <c r="M2071" s="54"/>
      <c r="N2071" s="54"/>
      <c r="O2071" s="54"/>
      <c r="P2071" s="54"/>
      <c r="Q2071" s="54"/>
      <c r="R2071" s="54"/>
      <c r="S2071" s="54"/>
      <c r="T2071" s="54"/>
      <c r="U2071" s="54"/>
    </row>
    <row r="2072" spans="1:49" x14ac:dyDescent="0.2">
      <c r="A2072" s="51">
        <v>39822</v>
      </c>
      <c r="B2072" s="54"/>
      <c r="C2072" s="54"/>
      <c r="D2072" s="54"/>
      <c r="E2072" s="54"/>
      <c r="F2072" s="54"/>
      <c r="G2072" s="54"/>
      <c r="H2072" s="54"/>
      <c r="I2072" s="54"/>
      <c r="J2072" s="54"/>
      <c r="K2072" s="54"/>
      <c r="L2072" s="54"/>
      <c r="M2072" s="54"/>
      <c r="N2072" s="54"/>
      <c r="O2072" s="54"/>
      <c r="P2072" s="54"/>
      <c r="Q2072" s="54"/>
      <c r="R2072" s="54"/>
      <c r="S2072" s="54"/>
      <c r="T2072" s="54"/>
      <c r="U2072" s="54"/>
    </row>
    <row r="2073" spans="1:49" x14ac:dyDescent="0.2">
      <c r="A2073" s="51">
        <v>39825</v>
      </c>
      <c r="B2073" s="54"/>
      <c r="C2073" s="54"/>
      <c r="D2073" s="54"/>
      <c r="E2073" s="54"/>
      <c r="F2073" s="54">
        <v>74</v>
      </c>
      <c r="G2073" s="54">
        <v>168</v>
      </c>
      <c r="H2073" s="54">
        <v>2283</v>
      </c>
      <c r="I2073" s="54">
        <v>380012</v>
      </c>
      <c r="J2073" s="54">
        <v>137</v>
      </c>
      <c r="K2073" s="54">
        <v>198</v>
      </c>
      <c r="L2073" s="54">
        <v>2255</v>
      </c>
      <c r="M2073" s="54">
        <v>465174</v>
      </c>
      <c r="N2073" s="54">
        <v>27</v>
      </c>
      <c r="O2073" s="54">
        <v>244</v>
      </c>
      <c r="P2073" s="54">
        <v>2300</v>
      </c>
      <c r="Q2073" s="54">
        <v>561843</v>
      </c>
      <c r="R2073" s="54"/>
      <c r="S2073" s="54"/>
      <c r="T2073" s="54"/>
      <c r="U2073" s="54"/>
    </row>
    <row r="2074" spans="1:49" x14ac:dyDescent="0.2">
      <c r="A2074" s="51">
        <v>39826</v>
      </c>
      <c r="B2074" s="54"/>
      <c r="C2074" s="54"/>
      <c r="D2074" s="54"/>
      <c r="E2074" s="54"/>
      <c r="F2074" s="54">
        <v>8</v>
      </c>
      <c r="G2074" s="54">
        <v>137</v>
      </c>
      <c r="H2074" s="54">
        <v>2150</v>
      </c>
      <c r="I2074" s="54">
        <v>295088</v>
      </c>
      <c r="J2074" s="54">
        <v>51</v>
      </c>
      <c r="K2074" s="54">
        <v>163</v>
      </c>
      <c r="L2074" s="54">
        <v>2262</v>
      </c>
      <c r="M2074" s="54">
        <v>367045</v>
      </c>
      <c r="N2074" s="54">
        <v>39</v>
      </c>
      <c r="O2074" s="54">
        <v>185</v>
      </c>
      <c r="P2074" s="54">
        <v>2333</v>
      </c>
      <c r="Q2074" s="54">
        <v>425092</v>
      </c>
      <c r="R2074" s="54">
        <v>116</v>
      </c>
      <c r="S2074" s="54">
        <v>238</v>
      </c>
      <c r="T2074" s="54">
        <v>2425</v>
      </c>
      <c r="U2074" s="54">
        <v>585029</v>
      </c>
      <c r="V2074" s="54">
        <v>52</v>
      </c>
      <c r="W2074" s="54">
        <v>265</v>
      </c>
      <c r="X2074" s="54">
        <v>2600</v>
      </c>
      <c r="Y2074" s="54">
        <v>690200</v>
      </c>
      <c r="Z2074" s="54">
        <v>19</v>
      </c>
      <c r="AA2074" s="54">
        <v>302</v>
      </c>
      <c r="AB2074" s="54">
        <v>2450</v>
      </c>
      <c r="AC2074" s="54">
        <v>738868</v>
      </c>
    </row>
    <row r="2075" spans="1:49" x14ac:dyDescent="0.2">
      <c r="A2075" s="53">
        <v>39828</v>
      </c>
      <c r="B2075" s="54">
        <v>19</v>
      </c>
      <c r="C2075" s="54">
        <v>120</v>
      </c>
      <c r="D2075" s="54">
        <v>2183</v>
      </c>
      <c r="E2075" s="54">
        <v>263437</v>
      </c>
      <c r="F2075" s="54"/>
      <c r="G2075" s="54"/>
      <c r="H2075" s="54"/>
      <c r="I2075" s="54"/>
      <c r="J2075" s="54">
        <v>49</v>
      </c>
      <c r="K2075" s="54">
        <v>154</v>
      </c>
      <c r="L2075" s="54">
        <v>2150</v>
      </c>
      <c r="M2075" s="54">
        <v>347422</v>
      </c>
      <c r="N2075" s="54">
        <v>19</v>
      </c>
      <c r="O2075" s="54">
        <v>202</v>
      </c>
      <c r="P2075" s="54">
        <v>2250</v>
      </c>
      <c r="Q2075" s="54">
        <v>478011</v>
      </c>
      <c r="R2075" s="54">
        <v>19</v>
      </c>
      <c r="S2075" s="54">
        <v>236</v>
      </c>
      <c r="T2075" s="54">
        <v>2325</v>
      </c>
      <c r="U2075" s="54">
        <v>571968</v>
      </c>
      <c r="V2075" s="54">
        <v>62</v>
      </c>
      <c r="W2075" s="54">
        <v>258</v>
      </c>
      <c r="X2075" s="54">
        <v>2402</v>
      </c>
      <c r="Y2075" s="54">
        <v>622634</v>
      </c>
      <c r="Z2075" s="54">
        <v>45</v>
      </c>
      <c r="AA2075" s="54">
        <v>300</v>
      </c>
      <c r="AB2075" s="54">
        <v>2405</v>
      </c>
      <c r="AC2075" s="54">
        <v>732744</v>
      </c>
      <c r="AD2075" s="54">
        <v>21</v>
      </c>
      <c r="AE2075" s="54">
        <v>335</v>
      </c>
      <c r="AF2075" s="54">
        <v>2420</v>
      </c>
      <c r="AG2075" s="54">
        <v>800291</v>
      </c>
      <c r="AH2075" s="54">
        <v>4</v>
      </c>
      <c r="AI2075" s="54">
        <v>360</v>
      </c>
      <c r="AJ2075" s="54">
        <v>2540</v>
      </c>
      <c r="AK2075" s="54">
        <v>914400</v>
      </c>
      <c r="AL2075" s="54">
        <v>1</v>
      </c>
      <c r="AM2075" s="54">
        <v>416</v>
      </c>
      <c r="AN2075" s="54">
        <v>2500</v>
      </c>
      <c r="AO2075" s="54">
        <v>1040000</v>
      </c>
    </row>
    <row r="2076" spans="1:49" x14ac:dyDescent="0.2">
      <c r="A2076" s="51">
        <v>39829</v>
      </c>
      <c r="B2076" s="54"/>
      <c r="C2076" s="54"/>
      <c r="D2076" s="54"/>
      <c r="E2076" s="54"/>
      <c r="F2076" s="54">
        <v>2</v>
      </c>
      <c r="G2076" s="54">
        <v>137</v>
      </c>
      <c r="H2076" s="54">
        <v>2100</v>
      </c>
      <c r="I2076" s="54">
        <v>287700</v>
      </c>
      <c r="J2076" s="54"/>
      <c r="K2076" s="54"/>
      <c r="L2076" s="54"/>
      <c r="M2076" s="54"/>
      <c r="N2076" s="54">
        <v>5</v>
      </c>
      <c r="O2076" s="54">
        <v>193</v>
      </c>
      <c r="P2076" s="54">
        <v>2225</v>
      </c>
      <c r="Q2076" s="54">
        <v>431980</v>
      </c>
      <c r="R2076" s="54">
        <v>8</v>
      </c>
      <c r="S2076" s="54">
        <v>240</v>
      </c>
      <c r="T2076" s="54">
        <v>2700</v>
      </c>
      <c r="U2076" s="54">
        <v>649350</v>
      </c>
      <c r="V2076" s="54">
        <v>10</v>
      </c>
      <c r="W2076" s="54">
        <v>264</v>
      </c>
      <c r="X2076" s="54">
        <v>2300</v>
      </c>
      <c r="Y2076" s="54">
        <v>608120</v>
      </c>
      <c r="Z2076" s="54">
        <v>4</v>
      </c>
      <c r="AA2076" s="54">
        <v>289</v>
      </c>
      <c r="AB2076" s="54">
        <v>2200</v>
      </c>
      <c r="AC2076" s="54">
        <v>832102</v>
      </c>
      <c r="AD2076" s="54">
        <v>44</v>
      </c>
      <c r="AE2076" s="54">
        <v>333</v>
      </c>
      <c r="AF2076" s="54">
        <v>2500</v>
      </c>
      <c r="AG2076" s="54">
        <v>832102</v>
      </c>
      <c r="AH2076" s="54">
        <v>60</v>
      </c>
      <c r="AI2076" s="54">
        <v>374</v>
      </c>
      <c r="AJ2076" s="54">
        <v>2600</v>
      </c>
      <c r="AK2076" s="54">
        <v>973007</v>
      </c>
    </row>
    <row r="2077" spans="1:49" x14ac:dyDescent="0.2">
      <c r="A2077" s="51">
        <v>39833</v>
      </c>
      <c r="B2077" s="54"/>
      <c r="C2077" s="54"/>
      <c r="D2077" s="54"/>
      <c r="E2077" s="54"/>
      <c r="F2077" s="54"/>
      <c r="G2077" s="54"/>
      <c r="H2077" s="54"/>
      <c r="I2077" s="54"/>
      <c r="J2077" s="54"/>
      <c r="K2077" s="54"/>
      <c r="L2077" s="54"/>
      <c r="M2077" s="54"/>
      <c r="N2077" s="54"/>
      <c r="O2077" s="54"/>
      <c r="P2077" s="54"/>
      <c r="Q2077" s="54"/>
      <c r="R2077" s="54"/>
      <c r="S2077" s="54"/>
      <c r="T2077" s="54"/>
      <c r="U2077" s="54"/>
    </row>
    <row r="2078" spans="1:49" x14ac:dyDescent="0.2">
      <c r="A2078" s="51">
        <v>39833</v>
      </c>
      <c r="B2078" s="54">
        <v>15</v>
      </c>
      <c r="C2078" s="54">
        <v>126</v>
      </c>
      <c r="D2078" s="54">
        <v>2067</v>
      </c>
      <c r="E2078" s="54">
        <v>262100</v>
      </c>
      <c r="F2078" s="54">
        <v>72</v>
      </c>
      <c r="G2078" s="54">
        <v>140</v>
      </c>
      <c r="H2078" s="54">
        <v>2200</v>
      </c>
      <c r="I2078" s="54">
        <v>314974</v>
      </c>
      <c r="J2078" s="54">
        <v>111</v>
      </c>
      <c r="K2078" s="54">
        <v>169</v>
      </c>
      <c r="L2078" s="54">
        <v>2289</v>
      </c>
      <c r="M2078" s="54">
        <v>306638</v>
      </c>
      <c r="N2078" s="54">
        <v>199</v>
      </c>
      <c r="O2078" s="54">
        <v>194</v>
      </c>
      <c r="P2078" s="54">
        <v>2318</v>
      </c>
      <c r="Q2078" s="54">
        <v>454245</v>
      </c>
      <c r="R2078" s="54">
        <v>23</v>
      </c>
      <c r="S2078" s="54">
        <v>243</v>
      </c>
      <c r="T2078" s="54">
        <v>2400</v>
      </c>
      <c r="U2078" s="54">
        <v>583513</v>
      </c>
      <c r="Z2078">
        <v>2</v>
      </c>
      <c r="AA2078">
        <v>291</v>
      </c>
      <c r="AB2078">
        <v>2350</v>
      </c>
      <c r="AC2078">
        <v>683850</v>
      </c>
    </row>
    <row r="2079" spans="1:49" x14ac:dyDescent="0.2">
      <c r="A2079" s="52">
        <v>39835</v>
      </c>
      <c r="B2079" s="54">
        <v>41</v>
      </c>
      <c r="C2079" s="54">
        <v>102</v>
      </c>
      <c r="D2079" s="54">
        <v>2119</v>
      </c>
      <c r="E2079" s="54">
        <v>211068</v>
      </c>
      <c r="F2079" s="54">
        <v>59</v>
      </c>
      <c r="G2079" s="54">
        <v>145</v>
      </c>
      <c r="H2079" s="54">
        <v>2140</v>
      </c>
      <c r="I2079" s="54">
        <v>313624</v>
      </c>
      <c r="J2079" s="54">
        <v>104</v>
      </c>
      <c r="K2079" s="54">
        <v>165</v>
      </c>
      <c r="L2079" s="54">
        <v>2325</v>
      </c>
      <c r="M2079" s="54">
        <v>388283</v>
      </c>
      <c r="N2079" s="54">
        <v>30</v>
      </c>
      <c r="O2079" s="54">
        <v>205</v>
      </c>
      <c r="P2079" s="54">
        <v>2208</v>
      </c>
      <c r="Q2079" s="54">
        <v>471771</v>
      </c>
      <c r="R2079" s="54">
        <v>25</v>
      </c>
      <c r="S2079" s="54">
        <v>222</v>
      </c>
      <c r="T2079" s="54">
        <v>2450</v>
      </c>
      <c r="U2079" s="54">
        <v>544488</v>
      </c>
      <c r="V2079" s="54">
        <v>42</v>
      </c>
      <c r="W2079" s="54">
        <v>258</v>
      </c>
      <c r="X2079" s="54">
        <v>2380</v>
      </c>
      <c r="Y2079" s="54">
        <v>630454</v>
      </c>
      <c r="Z2079" s="54">
        <v>12</v>
      </c>
      <c r="AA2079" s="54">
        <v>301</v>
      </c>
      <c r="AB2079" s="54">
        <v>2490</v>
      </c>
      <c r="AC2079" s="54">
        <v>751947</v>
      </c>
      <c r="AL2079">
        <v>2</v>
      </c>
      <c r="AM2079">
        <v>411</v>
      </c>
      <c r="AN2079">
        <v>2500</v>
      </c>
      <c r="AO2079">
        <v>1027500</v>
      </c>
    </row>
    <row r="2080" spans="1:49" x14ac:dyDescent="0.2">
      <c r="A2080" s="51">
        <v>39836</v>
      </c>
      <c r="B2080" s="54">
        <v>46</v>
      </c>
      <c r="C2080" s="54">
        <v>118</v>
      </c>
      <c r="D2080" s="54">
        <v>2240</v>
      </c>
      <c r="E2080" s="54">
        <v>259570</v>
      </c>
      <c r="F2080" s="54">
        <v>6</v>
      </c>
      <c r="G2080" s="54">
        <v>133</v>
      </c>
      <c r="H2080" s="54">
        <v>2250</v>
      </c>
      <c r="I2080" s="54">
        <v>300000</v>
      </c>
      <c r="J2080" s="54">
        <v>21</v>
      </c>
      <c r="K2080" s="54">
        <v>168</v>
      </c>
      <c r="L2080" s="54">
        <v>2250</v>
      </c>
      <c r="M2080" s="54">
        <v>377095</v>
      </c>
      <c r="N2080" s="54">
        <v>83</v>
      </c>
      <c r="O2080" s="54">
        <v>194</v>
      </c>
      <c r="P2080" s="54">
        <v>2321</v>
      </c>
      <c r="Q2080" s="54">
        <v>462983</v>
      </c>
      <c r="R2080" s="54">
        <v>30</v>
      </c>
      <c r="S2080" s="54">
        <v>231</v>
      </c>
      <c r="T2080" s="54">
        <v>2450</v>
      </c>
      <c r="U2080" s="54">
        <v>580377</v>
      </c>
      <c r="Z2080">
        <v>20</v>
      </c>
      <c r="AA2080">
        <v>298</v>
      </c>
      <c r="AB2080">
        <v>2500</v>
      </c>
      <c r="AC2080">
        <v>745000</v>
      </c>
    </row>
    <row r="2081" spans="1:49" x14ac:dyDescent="0.2">
      <c r="A2081" s="51">
        <v>39840</v>
      </c>
      <c r="B2081" s="54"/>
      <c r="C2081" s="54"/>
      <c r="D2081" s="54"/>
      <c r="E2081" s="54"/>
      <c r="F2081" s="54">
        <v>31</v>
      </c>
      <c r="G2081" s="54">
        <v>143</v>
      </c>
      <c r="H2081" s="54">
        <v>2233</v>
      </c>
      <c r="I2081" s="54">
        <v>315548</v>
      </c>
      <c r="J2081" s="54">
        <v>86</v>
      </c>
      <c r="K2081" s="54">
        <v>164</v>
      </c>
      <c r="L2081" s="54">
        <v>2179</v>
      </c>
      <c r="M2081" s="54">
        <v>367490</v>
      </c>
      <c r="N2081" s="54">
        <v>47</v>
      </c>
      <c r="O2081" s="54">
        <v>193</v>
      </c>
      <c r="P2081" s="54">
        <v>2360</v>
      </c>
      <c r="Q2081" s="54">
        <v>460296</v>
      </c>
      <c r="R2081" s="54">
        <v>55</v>
      </c>
      <c r="S2081" s="54">
        <v>244</v>
      </c>
      <c r="T2081" s="54">
        <v>2375</v>
      </c>
      <c r="U2081" s="54">
        <v>624831</v>
      </c>
      <c r="V2081" s="54">
        <v>67</v>
      </c>
      <c r="W2081" s="54">
        <v>268</v>
      </c>
      <c r="X2081" s="54">
        <v>2450</v>
      </c>
      <c r="Y2081" s="54">
        <v>661393</v>
      </c>
      <c r="Z2081" s="54">
        <v>36</v>
      </c>
      <c r="AA2081" s="54">
        <v>292</v>
      </c>
      <c r="AB2081" s="54">
        <v>2409</v>
      </c>
      <c r="AC2081" s="54">
        <v>707791</v>
      </c>
      <c r="AD2081" s="54">
        <v>20</v>
      </c>
      <c r="AE2081" s="54">
        <v>326</v>
      </c>
      <c r="AF2081" s="54">
        <v>2600</v>
      </c>
      <c r="AG2081" s="54">
        <v>846560</v>
      </c>
    </row>
    <row r="2082" spans="1:49" x14ac:dyDescent="0.2">
      <c r="A2082" s="53">
        <v>39842</v>
      </c>
      <c r="B2082" s="54">
        <v>14</v>
      </c>
      <c r="C2082" s="54">
        <v>126</v>
      </c>
      <c r="D2082" s="54">
        <v>2200</v>
      </c>
      <c r="E2082" s="54">
        <v>286900</v>
      </c>
      <c r="F2082" s="54">
        <v>98</v>
      </c>
      <c r="G2082" s="54">
        <v>142</v>
      </c>
      <c r="H2082" s="54">
        <v>2260</v>
      </c>
      <c r="I2082" s="54">
        <v>323233</v>
      </c>
      <c r="J2082" s="54">
        <v>76</v>
      </c>
      <c r="K2082" s="54">
        <v>173</v>
      </c>
      <c r="L2082" s="54">
        <v>2217</v>
      </c>
      <c r="M2082" s="54">
        <v>383326</v>
      </c>
      <c r="N2082" s="54">
        <v>58</v>
      </c>
      <c r="O2082" s="54">
        <v>193</v>
      </c>
      <c r="P2082" s="54">
        <v>2240</v>
      </c>
      <c r="Q2082" s="54">
        <v>431131</v>
      </c>
      <c r="R2082" s="54">
        <v>106</v>
      </c>
      <c r="S2082" s="54">
        <v>237</v>
      </c>
      <c r="T2082" s="54">
        <v>2370</v>
      </c>
      <c r="U2082" s="54">
        <v>562125</v>
      </c>
      <c r="V2082" s="54">
        <v>24</v>
      </c>
      <c r="W2082" s="54">
        <v>271</v>
      </c>
      <c r="X2082" s="54">
        <v>2233</v>
      </c>
      <c r="Y2082" s="54">
        <v>643435</v>
      </c>
      <c r="Z2082" s="54">
        <v>38</v>
      </c>
      <c r="AA2082" s="54">
        <v>300</v>
      </c>
      <c r="AB2082" s="54">
        <v>2360</v>
      </c>
      <c r="AC2082" s="54">
        <v>708852</v>
      </c>
      <c r="AD2082" s="54">
        <v>6</v>
      </c>
      <c r="AE2082" s="54">
        <v>345</v>
      </c>
      <c r="AF2082" s="54">
        <v>2500</v>
      </c>
      <c r="AG2082" s="54">
        <v>863333</v>
      </c>
      <c r="AH2082" s="54">
        <v>16</v>
      </c>
      <c r="AI2082" s="54">
        <v>374</v>
      </c>
      <c r="AJ2082" s="54">
        <v>2610</v>
      </c>
      <c r="AK2082" s="54">
        <v>969502</v>
      </c>
      <c r="AL2082" s="54">
        <v>5</v>
      </c>
      <c r="AM2082" s="54">
        <v>426</v>
      </c>
      <c r="AN2082" s="54">
        <v>2560</v>
      </c>
      <c r="AO2082" s="54">
        <v>1090560</v>
      </c>
    </row>
    <row r="2083" spans="1:49" x14ac:dyDescent="0.2">
      <c r="A2083" s="51">
        <v>39843</v>
      </c>
      <c r="B2083" s="54">
        <v>13</v>
      </c>
      <c r="C2083" s="54">
        <v>126</v>
      </c>
      <c r="D2083" s="54">
        <v>2400</v>
      </c>
      <c r="E2083" s="54">
        <v>302769</v>
      </c>
      <c r="F2083" s="54">
        <v>8</v>
      </c>
      <c r="G2083" s="54">
        <v>135</v>
      </c>
      <c r="H2083" s="54">
        <v>2300</v>
      </c>
      <c r="I2083" s="54">
        <v>314200</v>
      </c>
      <c r="J2083" s="54">
        <v>30</v>
      </c>
      <c r="K2083" s="54">
        <v>164</v>
      </c>
      <c r="L2083" s="54">
        <v>2325</v>
      </c>
      <c r="M2083" s="54">
        <v>386147</v>
      </c>
      <c r="N2083" s="54">
        <v>16</v>
      </c>
      <c r="O2083" s="54">
        <v>182</v>
      </c>
      <c r="P2083" s="54">
        <v>2325</v>
      </c>
      <c r="Q2083" s="54">
        <v>431100</v>
      </c>
      <c r="R2083" s="54">
        <v>29</v>
      </c>
      <c r="S2083" s="54">
        <v>245</v>
      </c>
      <c r="T2083" s="54">
        <v>2530</v>
      </c>
      <c r="U2083" s="54">
        <v>682579</v>
      </c>
      <c r="V2083" s="54">
        <v>10</v>
      </c>
      <c r="W2083" s="54">
        <v>265</v>
      </c>
      <c r="X2083" s="54">
        <v>2525</v>
      </c>
      <c r="Y2083" s="54">
        <v>689910</v>
      </c>
      <c r="Z2083" s="54">
        <v>7</v>
      </c>
      <c r="AA2083" s="54">
        <v>295</v>
      </c>
      <c r="AB2083" s="54">
        <v>2850</v>
      </c>
      <c r="AC2083" s="54">
        <v>847886</v>
      </c>
    </row>
    <row r="2084" spans="1:49" x14ac:dyDescent="0.2">
      <c r="A2084" s="51">
        <v>39847</v>
      </c>
      <c r="B2084" s="54"/>
      <c r="C2084" s="54"/>
      <c r="D2084" s="54"/>
      <c r="E2084" s="54"/>
      <c r="F2084" s="54"/>
      <c r="G2084" s="54"/>
      <c r="H2084" s="54"/>
      <c r="I2084" s="54"/>
      <c r="J2084" s="54">
        <v>9</v>
      </c>
      <c r="K2084" s="54">
        <v>162</v>
      </c>
      <c r="L2084" s="54">
        <v>2225</v>
      </c>
      <c r="M2084" s="54">
        <v>370544</v>
      </c>
      <c r="N2084" s="54">
        <v>73</v>
      </c>
      <c r="O2084" s="54">
        <v>196</v>
      </c>
      <c r="P2084" s="54">
        <v>2470</v>
      </c>
      <c r="Q2084" s="54">
        <v>482203</v>
      </c>
      <c r="R2084" s="54">
        <v>32</v>
      </c>
      <c r="S2084" s="54">
        <v>243</v>
      </c>
      <c r="T2084" s="54">
        <v>2550</v>
      </c>
      <c r="U2084" s="54">
        <v>619275</v>
      </c>
      <c r="V2084" s="54">
        <v>56</v>
      </c>
      <c r="W2084" s="54">
        <v>270</v>
      </c>
      <c r="X2084" s="54">
        <v>2425</v>
      </c>
      <c r="Y2084" s="54">
        <v>655948</v>
      </c>
      <c r="Z2084" s="54">
        <v>41</v>
      </c>
      <c r="AA2084" s="54">
        <v>300</v>
      </c>
      <c r="AB2084" s="54">
        <v>2423</v>
      </c>
      <c r="AC2084" s="54">
        <v>731862</v>
      </c>
    </row>
    <row r="2085" spans="1:49" x14ac:dyDescent="0.2">
      <c r="A2085" s="51">
        <v>39849</v>
      </c>
      <c r="B2085" s="54">
        <v>45</v>
      </c>
      <c r="C2085" s="54">
        <v>122</v>
      </c>
      <c r="D2085" s="54">
        <v>2250</v>
      </c>
      <c r="E2085" s="54">
        <v>283109</v>
      </c>
      <c r="F2085" s="54">
        <v>29</v>
      </c>
      <c r="G2085" s="54">
        <v>139</v>
      </c>
      <c r="H2085" s="54">
        <v>2410</v>
      </c>
      <c r="I2085" s="54">
        <v>358324</v>
      </c>
      <c r="J2085" s="54">
        <v>38</v>
      </c>
      <c r="K2085" s="54">
        <v>172</v>
      </c>
      <c r="L2085" s="54">
        <v>2688</v>
      </c>
      <c r="M2085" s="54">
        <v>464132</v>
      </c>
      <c r="N2085" s="54">
        <v>54</v>
      </c>
      <c r="O2085" s="54">
        <v>199</v>
      </c>
      <c r="P2085" s="54">
        <v>2336</v>
      </c>
      <c r="Q2085" s="54">
        <v>463559</v>
      </c>
      <c r="R2085" s="54">
        <v>23</v>
      </c>
      <c r="S2085" s="54">
        <v>229</v>
      </c>
      <c r="T2085" s="54">
        <v>2425</v>
      </c>
      <c r="U2085" s="54">
        <v>551758</v>
      </c>
      <c r="V2085" s="54">
        <v>29</v>
      </c>
      <c r="W2085" s="54">
        <v>256</v>
      </c>
      <c r="X2085" s="54">
        <v>2650</v>
      </c>
      <c r="Y2085" s="54">
        <v>683321</v>
      </c>
      <c r="Z2085" s="54">
        <v>32</v>
      </c>
      <c r="AA2085" s="54">
        <v>294</v>
      </c>
      <c r="AB2085" s="54">
        <v>2360</v>
      </c>
      <c r="AC2085" s="54">
        <v>698295</v>
      </c>
      <c r="AD2085" s="54">
        <v>25</v>
      </c>
      <c r="AE2085" s="54">
        <v>332</v>
      </c>
      <c r="AF2085" s="54">
        <v>2395</v>
      </c>
      <c r="AG2085" s="54">
        <v>804395</v>
      </c>
      <c r="AH2085" s="54">
        <v>59</v>
      </c>
      <c r="AI2085" s="54">
        <v>382</v>
      </c>
      <c r="AJ2085" s="54">
        <v>2513</v>
      </c>
      <c r="AK2085" s="54">
        <v>945471</v>
      </c>
    </row>
    <row r="2086" spans="1:49" x14ac:dyDescent="0.2">
      <c r="A2086" s="51">
        <v>39850</v>
      </c>
      <c r="B2086" s="54">
        <v>6</v>
      </c>
      <c r="C2086" s="54">
        <v>129</v>
      </c>
      <c r="D2086" s="54">
        <v>2300</v>
      </c>
      <c r="E2086" s="54">
        <v>297467</v>
      </c>
      <c r="F2086" s="54"/>
      <c r="G2086" s="54"/>
      <c r="H2086" s="54"/>
      <c r="I2086" s="54"/>
      <c r="J2086" s="54"/>
      <c r="K2086" s="54"/>
      <c r="L2086" s="54"/>
      <c r="M2086" s="54"/>
      <c r="N2086" s="54"/>
      <c r="O2086" s="54"/>
      <c r="P2086" s="54"/>
      <c r="Q2086" s="54"/>
      <c r="R2086" s="54">
        <v>24</v>
      </c>
      <c r="S2086" s="54">
        <v>231</v>
      </c>
      <c r="T2086" s="54">
        <v>2500</v>
      </c>
      <c r="U2086" s="54">
        <v>562583</v>
      </c>
      <c r="Z2086">
        <v>15</v>
      </c>
      <c r="AA2086">
        <v>313</v>
      </c>
      <c r="AB2086">
        <v>2400</v>
      </c>
      <c r="AC2086">
        <v>751040</v>
      </c>
      <c r="AL2086">
        <v>4</v>
      </c>
      <c r="AM2086">
        <v>444</v>
      </c>
      <c r="AN2086">
        <v>2560</v>
      </c>
      <c r="AO2086">
        <v>1135360</v>
      </c>
    </row>
    <row r="2087" spans="1:49" x14ac:dyDescent="0.2">
      <c r="A2087" s="51">
        <v>39853</v>
      </c>
      <c r="B2087" s="54"/>
      <c r="C2087" s="54"/>
      <c r="D2087" s="54"/>
      <c r="E2087" s="54"/>
      <c r="F2087" s="54"/>
      <c r="G2087" s="54"/>
      <c r="H2087" s="54"/>
      <c r="I2087" s="54"/>
      <c r="J2087" s="54">
        <v>2</v>
      </c>
      <c r="K2087" s="54">
        <v>161</v>
      </c>
      <c r="L2087" s="54">
        <v>2100</v>
      </c>
      <c r="M2087" s="54">
        <v>338100</v>
      </c>
      <c r="N2087" s="54"/>
      <c r="O2087" s="54"/>
      <c r="P2087" s="54"/>
      <c r="Q2087" s="54"/>
      <c r="R2087" s="54">
        <v>9</v>
      </c>
      <c r="S2087" s="54">
        <v>232</v>
      </c>
      <c r="T2087" s="54">
        <v>2067</v>
      </c>
      <c r="U2087" s="54">
        <v>474978</v>
      </c>
      <c r="AD2087">
        <v>28</v>
      </c>
      <c r="AE2087">
        <v>353</v>
      </c>
      <c r="AF2087">
        <v>2630</v>
      </c>
      <c r="AG2087">
        <v>929117</v>
      </c>
      <c r="AH2087">
        <v>75</v>
      </c>
      <c r="AI2087">
        <v>385</v>
      </c>
      <c r="AJ2087">
        <v>2450</v>
      </c>
      <c r="AK2087">
        <v>943577</v>
      </c>
      <c r="AL2087" s="54">
        <v>13</v>
      </c>
      <c r="AM2087">
        <v>418</v>
      </c>
      <c r="AN2087" s="160">
        <v>2560</v>
      </c>
      <c r="AO2087">
        <v>1056640</v>
      </c>
      <c r="AP2087">
        <v>206</v>
      </c>
      <c r="AQ2087">
        <v>406</v>
      </c>
      <c r="AR2087">
        <v>2388</v>
      </c>
      <c r="AS2087">
        <v>970050</v>
      </c>
      <c r="AT2087">
        <v>1</v>
      </c>
      <c r="AU2087">
        <v>346</v>
      </c>
      <c r="AV2087">
        <v>1900</v>
      </c>
      <c r="AW2087">
        <v>657400</v>
      </c>
    </row>
    <row r="2088" spans="1:49" x14ac:dyDescent="0.2">
      <c r="A2088" s="53">
        <v>39854</v>
      </c>
      <c r="B2088" s="54">
        <v>36</v>
      </c>
      <c r="C2088" s="54">
        <v>121</v>
      </c>
      <c r="D2088" s="54">
        <v>2250</v>
      </c>
      <c r="E2088" s="54">
        <v>276433</v>
      </c>
      <c r="F2088" s="54">
        <v>27</v>
      </c>
      <c r="G2088" s="54">
        <v>137</v>
      </c>
      <c r="H2088" s="54">
        <v>2175</v>
      </c>
      <c r="I2088" s="54">
        <v>298641</v>
      </c>
      <c r="J2088" s="54">
        <v>71</v>
      </c>
      <c r="K2088" s="54">
        <v>170</v>
      </c>
      <c r="L2088" s="54">
        <v>2264</v>
      </c>
      <c r="M2088" s="54">
        <v>395930</v>
      </c>
      <c r="N2088" s="54">
        <v>39</v>
      </c>
      <c r="O2088" s="54">
        <v>212</v>
      </c>
      <c r="P2088" s="54">
        <v>2200</v>
      </c>
      <c r="Q2088" s="54">
        <v>477536</v>
      </c>
      <c r="R2088" s="54">
        <v>82</v>
      </c>
      <c r="S2088" s="54">
        <v>233</v>
      </c>
      <c r="T2088" s="54">
        <v>2862</v>
      </c>
      <c r="U2088" s="54">
        <v>686618</v>
      </c>
      <c r="V2088" s="54">
        <v>23</v>
      </c>
      <c r="W2088" s="54">
        <v>263</v>
      </c>
      <c r="X2088" s="54">
        <v>2340</v>
      </c>
      <c r="Y2088" s="54">
        <v>638635</v>
      </c>
      <c r="Z2088" s="54">
        <v>56</v>
      </c>
      <c r="AA2088" s="54">
        <v>304</v>
      </c>
      <c r="AB2088" s="54">
        <v>2750</v>
      </c>
      <c r="AC2088" s="54">
        <v>833705</v>
      </c>
    </row>
    <row r="2089" spans="1:49" x14ac:dyDescent="0.2">
      <c r="A2089" s="53">
        <v>39856</v>
      </c>
      <c r="B2089" s="54">
        <v>9</v>
      </c>
      <c r="C2089" s="54">
        <v>119</v>
      </c>
      <c r="D2089" s="54">
        <v>2250</v>
      </c>
      <c r="E2089" s="54">
        <v>272989</v>
      </c>
      <c r="F2089" s="54">
        <v>15</v>
      </c>
      <c r="G2089" s="54">
        <v>135</v>
      </c>
      <c r="H2089" s="54">
        <v>2130</v>
      </c>
      <c r="I2089" s="54">
        <v>290987</v>
      </c>
      <c r="J2089" s="54">
        <v>109</v>
      </c>
      <c r="K2089" s="54">
        <v>172</v>
      </c>
      <c r="L2089" s="54">
        <v>2407</v>
      </c>
      <c r="M2089" s="54">
        <v>416700</v>
      </c>
      <c r="N2089" s="54">
        <v>73</v>
      </c>
      <c r="O2089" s="54">
        <v>200</v>
      </c>
      <c r="P2089" s="54">
        <v>2375</v>
      </c>
      <c r="Q2089" s="54">
        <v>473126</v>
      </c>
      <c r="R2089" s="54">
        <v>26</v>
      </c>
      <c r="S2089" s="54">
        <v>247</v>
      </c>
      <c r="T2089" s="54">
        <v>2463</v>
      </c>
      <c r="U2089" s="54">
        <v>599832</v>
      </c>
      <c r="Z2089">
        <v>19</v>
      </c>
      <c r="AA2089">
        <v>289</v>
      </c>
      <c r="AB2089">
        <v>2530</v>
      </c>
      <c r="AC2089">
        <v>718558</v>
      </c>
      <c r="AD2089">
        <v>3</v>
      </c>
      <c r="AE2089">
        <v>320</v>
      </c>
      <c r="AF2089">
        <v>2400</v>
      </c>
      <c r="AG2089">
        <v>768000</v>
      </c>
    </row>
    <row r="2090" spans="1:49" x14ac:dyDescent="0.2">
      <c r="A2090" s="53">
        <v>39857</v>
      </c>
      <c r="B2090" s="54">
        <v>28</v>
      </c>
      <c r="C2090" s="54">
        <v>117</v>
      </c>
      <c r="D2090" s="54">
        <v>2583</v>
      </c>
      <c r="E2090" s="54">
        <v>301650</v>
      </c>
      <c r="F2090" s="54">
        <v>14</v>
      </c>
      <c r="G2090" s="54">
        <v>137</v>
      </c>
      <c r="H2090" s="54">
        <v>2200</v>
      </c>
      <c r="I2090" s="54">
        <v>300457</v>
      </c>
      <c r="J2090" s="54">
        <v>5</v>
      </c>
      <c r="K2090" s="54">
        <v>178</v>
      </c>
      <c r="L2090" s="54">
        <v>2250</v>
      </c>
      <c r="M2090" s="54">
        <v>401400</v>
      </c>
      <c r="N2090" s="54">
        <v>143</v>
      </c>
      <c r="O2090" s="54">
        <v>200</v>
      </c>
      <c r="P2090" s="54">
        <v>2507</v>
      </c>
      <c r="Q2090" s="54">
        <v>507735</v>
      </c>
      <c r="R2090" s="54">
        <v>37</v>
      </c>
      <c r="S2090" s="54">
        <v>236</v>
      </c>
      <c r="T2090" s="54">
        <v>2438</v>
      </c>
      <c r="U2090" s="54">
        <v>608792</v>
      </c>
      <c r="V2090" s="54">
        <v>76</v>
      </c>
      <c r="W2090" s="54">
        <v>263</v>
      </c>
      <c r="X2090" s="54">
        <v>2543</v>
      </c>
      <c r="Y2090" s="54">
        <v>680792</v>
      </c>
      <c r="Z2090">
        <v>91</v>
      </c>
      <c r="AA2090">
        <v>293</v>
      </c>
      <c r="AB2090" s="54">
        <v>2550</v>
      </c>
      <c r="AC2090">
        <v>757289</v>
      </c>
      <c r="AD2090">
        <v>39</v>
      </c>
      <c r="AE2090">
        <v>332</v>
      </c>
      <c r="AF2090">
        <v>2712</v>
      </c>
      <c r="AG2090">
        <v>903679</v>
      </c>
      <c r="AH2090">
        <v>17</v>
      </c>
      <c r="AI2090">
        <v>366</v>
      </c>
      <c r="AJ2090">
        <v>2400</v>
      </c>
      <c r="AK2090">
        <v>877271</v>
      </c>
      <c r="AL2090">
        <v>30</v>
      </c>
      <c r="AM2090">
        <v>421</v>
      </c>
      <c r="AN2090">
        <v>2517</v>
      </c>
      <c r="AO2090">
        <v>1067900</v>
      </c>
      <c r="AP2090">
        <v>11</v>
      </c>
      <c r="AQ2090">
        <v>479</v>
      </c>
      <c r="AR2090">
        <v>2340</v>
      </c>
      <c r="AS2090">
        <v>1143331</v>
      </c>
      <c r="AT2090">
        <v>16</v>
      </c>
      <c r="AU2090">
        <v>514</v>
      </c>
      <c r="AV2090">
        <v>2450</v>
      </c>
      <c r="AW2090">
        <v>1279494</v>
      </c>
    </row>
    <row r="2091" spans="1:49" x14ac:dyDescent="0.2">
      <c r="A2091" s="51">
        <v>39860</v>
      </c>
      <c r="AH2091">
        <v>58</v>
      </c>
      <c r="AI2091">
        <v>386</v>
      </c>
      <c r="AJ2091">
        <v>2450</v>
      </c>
      <c r="AK2091">
        <v>945573</v>
      </c>
    </row>
    <row r="2092" spans="1:49" x14ac:dyDescent="0.2">
      <c r="A2092" s="53">
        <v>39861</v>
      </c>
      <c r="B2092">
        <v>4</v>
      </c>
      <c r="C2092">
        <v>123</v>
      </c>
      <c r="D2092">
        <v>2500</v>
      </c>
      <c r="E2092">
        <v>307500</v>
      </c>
      <c r="F2092">
        <v>8</v>
      </c>
      <c r="G2092">
        <v>142</v>
      </c>
      <c r="H2092">
        <v>2350</v>
      </c>
      <c r="I2092">
        <v>333112</v>
      </c>
      <c r="J2092">
        <v>36</v>
      </c>
      <c r="K2092">
        <v>175</v>
      </c>
      <c r="L2092">
        <v>2367</v>
      </c>
      <c r="M2092">
        <v>414672</v>
      </c>
      <c r="N2092">
        <v>10</v>
      </c>
      <c r="O2092">
        <v>183</v>
      </c>
      <c r="P2092">
        <v>2375</v>
      </c>
      <c r="Q2092">
        <v>438700</v>
      </c>
      <c r="R2092">
        <v>20</v>
      </c>
      <c r="S2092">
        <v>243</v>
      </c>
      <c r="T2092">
        <v>2375</v>
      </c>
      <c r="U2092">
        <v>576655</v>
      </c>
      <c r="V2092">
        <v>34</v>
      </c>
      <c r="W2092">
        <v>263</v>
      </c>
      <c r="X2092">
        <v>2475</v>
      </c>
      <c r="Y2092">
        <v>655103</v>
      </c>
      <c r="Z2092">
        <v>10</v>
      </c>
      <c r="AA2092">
        <v>315</v>
      </c>
      <c r="AB2092">
        <v>2550</v>
      </c>
      <c r="AC2092">
        <v>821530</v>
      </c>
      <c r="AD2092">
        <v>10</v>
      </c>
      <c r="AE2092">
        <v>329</v>
      </c>
      <c r="AF2092">
        <v>2650</v>
      </c>
      <c r="AG2092">
        <v>872380</v>
      </c>
    </row>
    <row r="2093" spans="1:49" x14ac:dyDescent="0.2">
      <c r="A2093" s="53">
        <v>39863</v>
      </c>
      <c r="B2093">
        <v>19</v>
      </c>
      <c r="C2093">
        <v>114</v>
      </c>
      <c r="D2093">
        <v>2175</v>
      </c>
      <c r="E2093">
        <v>248621</v>
      </c>
      <c r="F2093">
        <v>6</v>
      </c>
      <c r="G2093">
        <v>141</v>
      </c>
      <c r="H2093">
        <v>2175</v>
      </c>
      <c r="I2093">
        <v>304383</v>
      </c>
      <c r="J2093">
        <v>30</v>
      </c>
      <c r="K2093">
        <v>166</v>
      </c>
      <c r="L2093">
        <v>2050</v>
      </c>
      <c r="M2093">
        <v>373473</v>
      </c>
      <c r="N2093">
        <v>26</v>
      </c>
      <c r="O2093">
        <v>197</v>
      </c>
      <c r="P2093">
        <v>2220</v>
      </c>
      <c r="Q2093">
        <v>449885</v>
      </c>
      <c r="R2093">
        <v>15</v>
      </c>
      <c r="S2093">
        <v>242</v>
      </c>
      <c r="T2093">
        <v>2198</v>
      </c>
      <c r="U2093">
        <v>555459</v>
      </c>
      <c r="V2093">
        <v>43</v>
      </c>
      <c r="W2093">
        <v>270</v>
      </c>
      <c r="X2093">
        <v>2407</v>
      </c>
      <c r="Y2093">
        <v>667437</v>
      </c>
      <c r="Z2093">
        <v>31</v>
      </c>
      <c r="AA2093">
        <v>301</v>
      </c>
      <c r="AB2093">
        <v>2345</v>
      </c>
      <c r="AC2093">
        <v>715119</v>
      </c>
      <c r="AD2093">
        <v>35</v>
      </c>
      <c r="AE2093">
        <v>325</v>
      </c>
      <c r="AF2093">
        <v>2380</v>
      </c>
      <c r="AG2093">
        <v>772616</v>
      </c>
      <c r="AH2093">
        <v>3</v>
      </c>
      <c r="AI2093">
        <v>393</v>
      </c>
      <c r="AJ2093">
        <v>2600</v>
      </c>
      <c r="AK2093">
        <v>1022667</v>
      </c>
    </row>
    <row r="2094" spans="1:49" x14ac:dyDescent="0.2">
      <c r="A2094" s="53">
        <v>39864</v>
      </c>
      <c r="B2094">
        <v>43</v>
      </c>
      <c r="C2094">
        <v>122</v>
      </c>
      <c r="D2094">
        <v>2150</v>
      </c>
      <c r="E2094">
        <v>262300</v>
      </c>
      <c r="J2094">
        <v>22</v>
      </c>
      <c r="K2094">
        <v>158</v>
      </c>
      <c r="L2094">
        <v>2250</v>
      </c>
      <c r="M2094">
        <v>360850</v>
      </c>
      <c r="N2094">
        <v>6</v>
      </c>
      <c r="O2094">
        <v>189</v>
      </c>
      <c r="P2094">
        <v>2400</v>
      </c>
      <c r="Q2094">
        <v>453600</v>
      </c>
      <c r="V2094">
        <v>21</v>
      </c>
      <c r="W2094">
        <v>260</v>
      </c>
      <c r="X2094">
        <v>2488</v>
      </c>
      <c r="Y2094">
        <v>635448</v>
      </c>
      <c r="Z2094">
        <v>28</v>
      </c>
      <c r="AA2094">
        <v>290</v>
      </c>
      <c r="AB2094">
        <v>2725</v>
      </c>
      <c r="AC2094">
        <v>778361</v>
      </c>
      <c r="AH2094">
        <v>1</v>
      </c>
      <c r="AI2094">
        <v>384</v>
      </c>
      <c r="AJ2094">
        <v>2340</v>
      </c>
      <c r="AK2094">
        <v>898560</v>
      </c>
    </row>
    <row r="2095" spans="1:49" x14ac:dyDescent="0.2">
      <c r="A2095" s="51">
        <v>39867</v>
      </c>
      <c r="B2095" s="54"/>
      <c r="C2095" s="54"/>
      <c r="D2095" s="54"/>
      <c r="E2095" s="54"/>
      <c r="F2095" s="54"/>
      <c r="G2095" s="54"/>
      <c r="H2095" s="54"/>
      <c r="I2095" s="54"/>
      <c r="J2095" s="54"/>
      <c r="K2095" s="54"/>
      <c r="L2095" s="54"/>
      <c r="M2095" s="54"/>
      <c r="N2095" s="54">
        <v>30</v>
      </c>
      <c r="O2095" s="54">
        <v>208</v>
      </c>
      <c r="P2095" s="54">
        <v>2380</v>
      </c>
      <c r="Q2095" s="54">
        <v>497432</v>
      </c>
      <c r="R2095" s="54"/>
      <c r="S2095" s="54"/>
      <c r="T2095" s="54"/>
      <c r="U2095" s="54"/>
      <c r="V2095">
        <v>2</v>
      </c>
      <c r="W2095">
        <v>261</v>
      </c>
      <c r="X2095">
        <v>2200</v>
      </c>
      <c r="Y2095">
        <v>574200</v>
      </c>
      <c r="Z2095">
        <v>2</v>
      </c>
      <c r="AA2095">
        <v>294</v>
      </c>
      <c r="AB2095">
        <v>2270</v>
      </c>
      <c r="AC2095">
        <v>667020</v>
      </c>
    </row>
    <row r="2096" spans="1:49" x14ac:dyDescent="0.2">
      <c r="A2096" s="51">
        <v>39868</v>
      </c>
      <c r="B2096" s="54">
        <v>15</v>
      </c>
      <c r="C2096" s="54">
        <v>116</v>
      </c>
      <c r="D2096" s="54">
        <v>2400</v>
      </c>
      <c r="E2096" s="54">
        <v>271760</v>
      </c>
      <c r="F2096" s="54"/>
      <c r="G2096" s="54"/>
      <c r="H2096" s="54"/>
      <c r="I2096" s="54"/>
      <c r="J2096" s="54">
        <v>15</v>
      </c>
      <c r="K2096" s="54">
        <v>170</v>
      </c>
      <c r="L2096" s="54">
        <v>2450</v>
      </c>
      <c r="M2096" s="54">
        <v>415847</v>
      </c>
      <c r="N2096" s="54">
        <v>74</v>
      </c>
      <c r="O2096" s="54">
        <v>198</v>
      </c>
      <c r="P2096" s="54">
        <v>2314</v>
      </c>
      <c r="Q2096" s="54">
        <v>454064</v>
      </c>
      <c r="R2096" s="54">
        <v>21</v>
      </c>
      <c r="S2096" s="54">
        <v>244</v>
      </c>
      <c r="T2096" s="54">
        <v>2350</v>
      </c>
      <c r="U2096" s="54">
        <v>591452</v>
      </c>
      <c r="Z2096">
        <v>13</v>
      </c>
      <c r="AA2096">
        <v>319</v>
      </c>
      <c r="AB2096">
        <v>2450</v>
      </c>
      <c r="AC2096">
        <v>781362</v>
      </c>
      <c r="AH2096">
        <v>10</v>
      </c>
      <c r="AI2096">
        <v>368</v>
      </c>
      <c r="AJ2096">
        <v>2500</v>
      </c>
      <c r="AK2096">
        <v>920000</v>
      </c>
      <c r="AT2096">
        <v>23</v>
      </c>
      <c r="AU2096">
        <v>403</v>
      </c>
      <c r="AV2096">
        <v>2225</v>
      </c>
      <c r="AW2096">
        <v>918761</v>
      </c>
    </row>
    <row r="2097" spans="1:49" x14ac:dyDescent="0.2">
      <c r="A2097" s="51">
        <v>39870</v>
      </c>
      <c r="B2097" s="54">
        <v>4</v>
      </c>
      <c r="C2097" s="54">
        <v>96</v>
      </c>
      <c r="D2097" s="54">
        <v>2125</v>
      </c>
      <c r="E2097" s="54">
        <v>209000</v>
      </c>
      <c r="F2097" s="54">
        <v>19</v>
      </c>
      <c r="G2097" s="54">
        <v>133</v>
      </c>
      <c r="H2097" s="54">
        <v>2200</v>
      </c>
      <c r="I2097" s="54">
        <v>293179</v>
      </c>
      <c r="J2097" s="54">
        <v>23</v>
      </c>
      <c r="K2097" s="54">
        <v>164</v>
      </c>
      <c r="L2097" s="54">
        <v>2325</v>
      </c>
      <c r="M2097" s="54">
        <v>377730</v>
      </c>
      <c r="N2097" s="54">
        <v>83</v>
      </c>
      <c r="O2097" s="54">
        <v>192</v>
      </c>
      <c r="P2097" s="54">
        <v>2370</v>
      </c>
      <c r="Q2097" s="54">
        <v>456452</v>
      </c>
      <c r="R2097" s="54">
        <v>21</v>
      </c>
      <c r="S2097" s="54">
        <v>224</v>
      </c>
      <c r="T2097" s="54">
        <v>2425</v>
      </c>
      <c r="U2097" s="54">
        <v>549390</v>
      </c>
      <c r="V2097" s="54">
        <v>12</v>
      </c>
      <c r="W2097" s="54">
        <v>272</v>
      </c>
      <c r="X2097" s="54">
        <v>2315</v>
      </c>
      <c r="Y2097" s="54">
        <v>637837</v>
      </c>
      <c r="Z2097" s="54">
        <v>3</v>
      </c>
      <c r="AA2097" s="54">
        <v>289</v>
      </c>
      <c r="AB2097" s="54">
        <v>2360</v>
      </c>
      <c r="AC2097" s="54">
        <v>681213</v>
      </c>
      <c r="AH2097">
        <v>2</v>
      </c>
      <c r="AI2097">
        <v>502</v>
      </c>
      <c r="AJ2097">
        <v>2460</v>
      </c>
      <c r="AK2097">
        <v>1234920</v>
      </c>
      <c r="AP2097">
        <v>30</v>
      </c>
      <c r="AQ2097">
        <v>374</v>
      </c>
      <c r="AR2097">
        <v>2386</v>
      </c>
      <c r="AS2097">
        <v>872493</v>
      </c>
      <c r="AT2097">
        <v>14</v>
      </c>
      <c r="AU2097">
        <v>445</v>
      </c>
      <c r="AV2097">
        <v>2272</v>
      </c>
      <c r="AW2097">
        <v>998994</v>
      </c>
    </row>
    <row r="2098" spans="1:49" x14ac:dyDescent="0.2">
      <c r="A2098" s="51">
        <v>39871</v>
      </c>
      <c r="B2098" s="54"/>
      <c r="C2098" s="54"/>
      <c r="D2098" s="54"/>
      <c r="E2098" s="54"/>
      <c r="F2098" s="54">
        <v>3</v>
      </c>
      <c r="G2098" s="54">
        <v>143</v>
      </c>
      <c r="H2098" s="54">
        <v>3250</v>
      </c>
      <c r="I2098" s="54">
        <v>335267</v>
      </c>
      <c r="J2098" s="54">
        <v>38</v>
      </c>
      <c r="K2098" s="54">
        <v>165</v>
      </c>
      <c r="L2098" s="54">
        <v>2420</v>
      </c>
      <c r="M2098" s="54">
        <v>396103</v>
      </c>
      <c r="N2098" s="54">
        <v>30</v>
      </c>
      <c r="O2098" s="54">
        <v>210</v>
      </c>
      <c r="P2098" s="54">
        <v>2375</v>
      </c>
      <c r="Q2098" s="54">
        <v>512753</v>
      </c>
      <c r="R2098" s="54">
        <v>4</v>
      </c>
      <c r="S2098" s="54">
        <v>234</v>
      </c>
      <c r="T2098" s="54">
        <v>2400</v>
      </c>
      <c r="U2098" s="54">
        <v>573950</v>
      </c>
      <c r="V2098" s="54">
        <v>26</v>
      </c>
      <c r="W2098" s="54">
        <v>259</v>
      </c>
      <c r="X2098" s="54">
        <v>2475</v>
      </c>
      <c r="Y2098" s="54">
        <v>661681</v>
      </c>
      <c r="Z2098" s="54">
        <v>20</v>
      </c>
      <c r="AA2098" s="54">
        <v>299</v>
      </c>
      <c r="AB2098" s="54">
        <v>2500</v>
      </c>
      <c r="AC2098" s="54">
        <v>746500</v>
      </c>
      <c r="AD2098" s="54">
        <v>7</v>
      </c>
      <c r="AE2098" s="54">
        <v>330</v>
      </c>
      <c r="AF2098" s="54">
        <v>2400</v>
      </c>
      <c r="AG2098" s="54">
        <v>791314</v>
      </c>
    </row>
    <row r="2099" spans="1:49" x14ac:dyDescent="0.2">
      <c r="A2099" s="51"/>
      <c r="B2099" s="54"/>
      <c r="C2099" s="54"/>
      <c r="D2099" s="54"/>
      <c r="E2099" s="54"/>
      <c r="F2099" s="54"/>
      <c r="G2099" s="54"/>
      <c r="H2099" s="54"/>
      <c r="I2099" s="54"/>
      <c r="J2099" s="54"/>
      <c r="K2099" s="54"/>
      <c r="L2099" s="54"/>
      <c r="M2099" s="54"/>
      <c r="N2099" s="54"/>
      <c r="O2099" s="54"/>
      <c r="P2099" s="54"/>
      <c r="Q2099" s="54"/>
      <c r="R2099" s="54"/>
      <c r="S2099" s="54"/>
      <c r="T2099" s="54"/>
      <c r="U2099" s="54"/>
      <c r="V2099" s="54"/>
      <c r="W2099" s="54"/>
      <c r="X2099" s="54"/>
      <c r="Y2099" s="54"/>
      <c r="Z2099" s="54"/>
      <c r="AA2099" s="54"/>
      <c r="AB2099" s="54"/>
      <c r="AC2099" s="54"/>
      <c r="AD2099" s="54"/>
      <c r="AE2099" s="54"/>
      <c r="AF2099" s="54"/>
      <c r="AG2099" s="54"/>
    </row>
    <row r="2100" spans="1:49" x14ac:dyDescent="0.2">
      <c r="A2100" s="51">
        <v>39875</v>
      </c>
      <c r="B2100">
        <v>2</v>
      </c>
      <c r="C2100">
        <v>117</v>
      </c>
      <c r="D2100">
        <v>2400</v>
      </c>
      <c r="E2100">
        <v>280800</v>
      </c>
      <c r="F2100">
        <v>9</v>
      </c>
      <c r="G2100">
        <v>136</v>
      </c>
      <c r="H2100">
        <v>2425</v>
      </c>
      <c r="I2100">
        <v>332844</v>
      </c>
      <c r="J2100">
        <v>11</v>
      </c>
      <c r="K2100">
        <v>177</v>
      </c>
      <c r="L2100">
        <v>2350</v>
      </c>
      <c r="M2100">
        <v>431673</v>
      </c>
      <c r="N2100" s="54">
        <v>42</v>
      </c>
      <c r="O2100" s="54">
        <v>197</v>
      </c>
      <c r="P2100" s="54">
        <v>2467</v>
      </c>
      <c r="Q2100" s="54">
        <v>484600</v>
      </c>
      <c r="R2100" s="54">
        <v>34</v>
      </c>
      <c r="S2100" s="54">
        <v>232</v>
      </c>
      <c r="T2100" s="54">
        <v>2467</v>
      </c>
      <c r="U2100" s="54">
        <v>583397</v>
      </c>
      <c r="V2100" s="54">
        <v>44</v>
      </c>
      <c r="W2100" s="54">
        <v>265</v>
      </c>
      <c r="X2100" s="54">
        <v>2567</v>
      </c>
      <c r="Y2100" s="54">
        <v>701643</v>
      </c>
      <c r="Z2100" s="54">
        <v>29</v>
      </c>
      <c r="AA2100" s="54">
        <v>298</v>
      </c>
      <c r="AB2100" s="54">
        <v>2467</v>
      </c>
      <c r="AC2100" s="54">
        <v>746793</v>
      </c>
      <c r="AD2100" s="54">
        <v>6</v>
      </c>
      <c r="AE2100" s="54">
        <v>329</v>
      </c>
      <c r="AF2100" s="54">
        <v>2325</v>
      </c>
      <c r="AG2100" s="54">
        <v>771017</v>
      </c>
      <c r="AH2100" s="54">
        <v>1</v>
      </c>
      <c r="AI2100" s="54">
        <v>374</v>
      </c>
      <c r="AJ2100" s="54">
        <v>2540</v>
      </c>
      <c r="AK2100" s="54">
        <v>949960</v>
      </c>
      <c r="AL2100" s="54">
        <v>2</v>
      </c>
      <c r="AM2100" s="54">
        <v>416</v>
      </c>
      <c r="AN2100" s="54">
        <v>2620</v>
      </c>
      <c r="AO2100" s="54">
        <v>1089920</v>
      </c>
      <c r="AP2100" s="54">
        <v>94</v>
      </c>
      <c r="AQ2100" s="54">
        <v>396</v>
      </c>
      <c r="AR2100" s="54">
        <v>2338</v>
      </c>
      <c r="AS2100" s="54">
        <v>920465</v>
      </c>
      <c r="AT2100">
        <v>25</v>
      </c>
      <c r="AU2100">
        <v>448</v>
      </c>
      <c r="AV2100">
        <v>2388</v>
      </c>
      <c r="AW2100">
        <v>1095768</v>
      </c>
    </row>
    <row r="2101" spans="1:49" x14ac:dyDescent="0.2">
      <c r="A2101" s="51">
        <v>39877</v>
      </c>
      <c r="B2101">
        <v>18</v>
      </c>
      <c r="C2101">
        <v>123</v>
      </c>
      <c r="D2101">
        <v>2583</v>
      </c>
      <c r="E2101">
        <v>344989</v>
      </c>
      <c r="F2101">
        <v>40</v>
      </c>
      <c r="G2101">
        <v>142</v>
      </c>
      <c r="H2101">
        <v>2338</v>
      </c>
      <c r="I2101">
        <v>327900</v>
      </c>
      <c r="J2101">
        <v>38</v>
      </c>
      <c r="K2101">
        <v>164</v>
      </c>
      <c r="L2101">
        <v>2340</v>
      </c>
      <c r="M2101">
        <v>390966</v>
      </c>
      <c r="N2101" s="54">
        <v>26</v>
      </c>
      <c r="O2101" s="54">
        <v>195</v>
      </c>
      <c r="P2101" s="54">
        <v>2373</v>
      </c>
      <c r="Q2101" s="54">
        <v>462193</v>
      </c>
      <c r="R2101" s="54">
        <v>16</v>
      </c>
      <c r="S2101" s="54">
        <v>234</v>
      </c>
      <c r="T2101" s="54">
        <v>2375</v>
      </c>
      <c r="U2101" s="54">
        <v>558700</v>
      </c>
      <c r="V2101" s="54">
        <v>33</v>
      </c>
      <c r="W2101" s="54">
        <v>256</v>
      </c>
      <c r="X2101" s="54">
        <v>2427</v>
      </c>
      <c r="Y2101" s="54">
        <v>629150</v>
      </c>
      <c r="Z2101" s="54">
        <v>2</v>
      </c>
      <c r="AA2101" s="54">
        <v>315</v>
      </c>
      <c r="AB2101" s="54">
        <v>2460</v>
      </c>
      <c r="AC2101" s="54">
        <v>774880</v>
      </c>
      <c r="AD2101" s="54">
        <v>14</v>
      </c>
      <c r="AE2101" s="54">
        <v>335</v>
      </c>
      <c r="AF2101" s="54">
        <v>2430</v>
      </c>
      <c r="AG2101" s="54">
        <v>812297</v>
      </c>
      <c r="AH2101">
        <v>4</v>
      </c>
      <c r="AI2101">
        <v>375</v>
      </c>
      <c r="AJ2101">
        <v>2300</v>
      </c>
      <c r="AK2101">
        <v>862500</v>
      </c>
      <c r="AL2101">
        <v>4</v>
      </c>
      <c r="AM2101">
        <v>437</v>
      </c>
      <c r="AN2101">
        <v>2400</v>
      </c>
      <c r="AO2101">
        <v>1048800</v>
      </c>
      <c r="AP2101">
        <v>32</v>
      </c>
      <c r="AQ2101">
        <v>354</v>
      </c>
      <c r="AR2101">
        <v>2330</v>
      </c>
      <c r="AS2101">
        <v>829974</v>
      </c>
      <c r="AT2101">
        <v>38</v>
      </c>
      <c r="AU2101">
        <v>445</v>
      </c>
      <c r="AV2101">
        <v>2283</v>
      </c>
      <c r="AW2101">
        <v>1036993</v>
      </c>
    </row>
    <row r="2102" spans="1:49" x14ac:dyDescent="0.2">
      <c r="A2102" s="51">
        <v>39878</v>
      </c>
      <c r="F2102">
        <v>38</v>
      </c>
      <c r="G2102">
        <v>139</v>
      </c>
      <c r="H2102">
        <v>2400</v>
      </c>
      <c r="I2102">
        <v>328974</v>
      </c>
      <c r="J2102">
        <v>15</v>
      </c>
      <c r="K2102">
        <v>151</v>
      </c>
      <c r="L2102">
        <v>2300</v>
      </c>
      <c r="M2102">
        <v>346840</v>
      </c>
      <c r="N2102" s="54">
        <v>47</v>
      </c>
      <c r="O2102" s="54">
        <v>212</v>
      </c>
      <c r="P2102" s="54">
        <v>2375</v>
      </c>
      <c r="Q2102" s="54">
        <v>516830</v>
      </c>
      <c r="R2102" s="54">
        <v>2</v>
      </c>
      <c r="S2102" s="54">
        <v>238</v>
      </c>
      <c r="T2102" s="54">
        <v>2250</v>
      </c>
      <c r="U2102" s="54">
        <v>535500</v>
      </c>
      <c r="AP2102">
        <v>14</v>
      </c>
      <c r="AQ2102">
        <v>391</v>
      </c>
      <c r="AR2102">
        <v>2340</v>
      </c>
      <c r="AS2102">
        <v>930191</v>
      </c>
      <c r="AT2102">
        <v>21</v>
      </c>
      <c r="AU2102">
        <v>412</v>
      </c>
      <c r="AV2102">
        <v>2338</v>
      </c>
      <c r="AW2102">
        <v>961552</v>
      </c>
    </row>
    <row r="2103" spans="1:49" x14ac:dyDescent="0.2">
      <c r="A2103" s="51">
        <v>39881</v>
      </c>
      <c r="J2103">
        <v>3</v>
      </c>
      <c r="K2103">
        <v>169</v>
      </c>
      <c r="L2103">
        <v>2250</v>
      </c>
      <c r="M2103">
        <v>379500</v>
      </c>
      <c r="N2103" s="54">
        <v>25</v>
      </c>
      <c r="O2103" s="54">
        <v>188</v>
      </c>
      <c r="P2103" s="54">
        <v>2450</v>
      </c>
      <c r="Q2103" s="54">
        <v>460012</v>
      </c>
      <c r="AD2103">
        <v>19</v>
      </c>
      <c r="AE2103">
        <v>344</v>
      </c>
      <c r="AF2103">
        <v>2473</v>
      </c>
      <c r="AG2103">
        <v>851878</v>
      </c>
      <c r="AH2103">
        <v>30</v>
      </c>
      <c r="AI2103">
        <v>385</v>
      </c>
      <c r="AJ2103">
        <v>2460</v>
      </c>
      <c r="AK2103">
        <v>944149</v>
      </c>
      <c r="AL2103">
        <v>11</v>
      </c>
      <c r="AM2103">
        <v>416</v>
      </c>
      <c r="AN2103">
        <v>2480</v>
      </c>
      <c r="AO2103">
        <v>1032582</v>
      </c>
      <c r="AP2103">
        <v>82</v>
      </c>
      <c r="AQ2103">
        <v>389</v>
      </c>
      <c r="AR2103">
        <v>2320</v>
      </c>
      <c r="AS2103">
        <v>903285</v>
      </c>
    </row>
    <row r="2104" spans="1:49" x14ac:dyDescent="0.2">
      <c r="A2104" s="51">
        <v>39882</v>
      </c>
      <c r="B2104">
        <v>3</v>
      </c>
      <c r="C2104">
        <v>128</v>
      </c>
      <c r="D2104">
        <v>2300</v>
      </c>
      <c r="E2104">
        <v>294400</v>
      </c>
      <c r="F2104">
        <v>27</v>
      </c>
      <c r="G2104">
        <v>142</v>
      </c>
      <c r="H2104">
        <v>2150</v>
      </c>
      <c r="I2104">
        <v>308319</v>
      </c>
      <c r="J2104">
        <v>18</v>
      </c>
      <c r="K2104">
        <v>160</v>
      </c>
      <c r="L2104">
        <v>2283</v>
      </c>
      <c r="M2104">
        <v>364106</v>
      </c>
      <c r="N2104" s="54">
        <v>124</v>
      </c>
      <c r="O2104" s="54">
        <v>193</v>
      </c>
      <c r="P2104" s="54">
        <v>2362</v>
      </c>
      <c r="Q2104" s="54">
        <v>454372</v>
      </c>
      <c r="R2104" s="54">
        <v>33</v>
      </c>
      <c r="S2104" s="54">
        <v>241</v>
      </c>
      <c r="T2104" s="54">
        <v>2460</v>
      </c>
      <c r="U2104" s="54">
        <v>605018</v>
      </c>
      <c r="V2104" s="54">
        <v>26</v>
      </c>
      <c r="W2104" s="54">
        <v>263</v>
      </c>
      <c r="X2104" s="54">
        <v>2390</v>
      </c>
      <c r="Y2104" s="54">
        <v>633054</v>
      </c>
      <c r="Z2104" s="54">
        <v>40</v>
      </c>
      <c r="AA2104" s="54">
        <v>304</v>
      </c>
      <c r="AB2104" s="54">
        <v>2500</v>
      </c>
      <c r="AC2104" s="54">
        <v>757315</v>
      </c>
      <c r="AL2104">
        <v>4</v>
      </c>
      <c r="AM2104">
        <v>420</v>
      </c>
      <c r="AN2104">
        <v>2520</v>
      </c>
      <c r="AO2104">
        <v>1057140</v>
      </c>
      <c r="AP2104">
        <v>3</v>
      </c>
      <c r="AQ2104">
        <v>479</v>
      </c>
      <c r="AR2104">
        <v>2500</v>
      </c>
      <c r="AS2104">
        <v>1198333</v>
      </c>
      <c r="AT2104">
        <v>21</v>
      </c>
      <c r="AU2104">
        <v>486</v>
      </c>
      <c r="AV2104">
        <v>2362</v>
      </c>
      <c r="AW2104">
        <v>1146233</v>
      </c>
    </row>
    <row r="2105" spans="1:49" x14ac:dyDescent="0.2">
      <c r="A2105" s="51">
        <v>39884</v>
      </c>
      <c r="B2105">
        <v>1</v>
      </c>
      <c r="C2105">
        <v>80</v>
      </c>
      <c r="D2105">
        <v>2100</v>
      </c>
      <c r="E2105">
        <v>168000</v>
      </c>
      <c r="F2105">
        <v>17</v>
      </c>
      <c r="G2105">
        <v>140</v>
      </c>
      <c r="H2105">
        <v>2283</v>
      </c>
      <c r="I2105">
        <v>321300</v>
      </c>
      <c r="J2105">
        <v>43</v>
      </c>
      <c r="K2105">
        <v>162</v>
      </c>
      <c r="L2105">
        <v>2307</v>
      </c>
      <c r="M2105">
        <v>375435</v>
      </c>
      <c r="N2105" s="54">
        <v>28</v>
      </c>
      <c r="O2105" s="54">
        <v>189</v>
      </c>
      <c r="P2105" s="54">
        <v>2417</v>
      </c>
      <c r="Q2105" s="54">
        <v>461711</v>
      </c>
      <c r="R2105" s="54">
        <v>6</v>
      </c>
      <c r="S2105" s="54">
        <v>227</v>
      </c>
      <c r="T2105" s="54">
        <v>2325</v>
      </c>
      <c r="U2105" s="54">
        <v>526700</v>
      </c>
      <c r="V2105" s="54">
        <v>36</v>
      </c>
      <c r="W2105" s="54">
        <v>262</v>
      </c>
      <c r="X2105" s="54">
        <v>2277</v>
      </c>
      <c r="Y2105" s="54">
        <v>610074</v>
      </c>
      <c r="Z2105" s="54">
        <v>21</v>
      </c>
      <c r="AA2105" s="54">
        <v>294</v>
      </c>
      <c r="AB2105" s="54">
        <v>2327</v>
      </c>
      <c r="AC2105" s="54">
        <v>673815</v>
      </c>
      <c r="AD2105" s="54">
        <v>16</v>
      </c>
      <c r="AE2105" s="54">
        <v>333</v>
      </c>
      <c r="AF2105" s="54">
        <v>2567</v>
      </c>
      <c r="AG2105" s="54">
        <v>857390</v>
      </c>
      <c r="AH2105" s="54">
        <v>5</v>
      </c>
      <c r="AI2105" s="54">
        <v>364</v>
      </c>
      <c r="AJ2105" s="54">
        <v>2640</v>
      </c>
      <c r="AK2105" s="54">
        <v>959904</v>
      </c>
      <c r="AP2105">
        <v>22</v>
      </c>
      <c r="AQ2105">
        <v>404</v>
      </c>
      <c r="AR2105">
        <v>2410</v>
      </c>
      <c r="AS2105">
        <v>972596</v>
      </c>
      <c r="AT2105">
        <v>7</v>
      </c>
      <c r="AU2105">
        <v>479</v>
      </c>
      <c r="AV2105">
        <v>2333</v>
      </c>
      <c r="AW2105">
        <v>1131171</v>
      </c>
    </row>
    <row r="2106" spans="1:49" x14ac:dyDescent="0.2">
      <c r="A2106" s="51">
        <v>39885</v>
      </c>
      <c r="F2106">
        <v>11</v>
      </c>
      <c r="G2106">
        <v>139</v>
      </c>
      <c r="H2106">
        <v>2300</v>
      </c>
      <c r="I2106">
        <v>319909</v>
      </c>
      <c r="J2106">
        <v>24</v>
      </c>
      <c r="K2106">
        <v>152</v>
      </c>
      <c r="L2106">
        <v>2375</v>
      </c>
      <c r="M2106">
        <v>362717</v>
      </c>
      <c r="N2106" s="54">
        <v>9</v>
      </c>
      <c r="O2106" s="54">
        <v>216</v>
      </c>
      <c r="P2106" s="54">
        <v>2300</v>
      </c>
      <c r="Q2106" s="54">
        <v>497311</v>
      </c>
      <c r="R2106" s="54"/>
      <c r="S2106" s="54"/>
      <c r="T2106" s="54"/>
      <c r="U2106" s="54"/>
    </row>
    <row r="2107" spans="1:49" x14ac:dyDescent="0.2">
      <c r="A2107" s="51">
        <v>39888</v>
      </c>
      <c r="J2107">
        <v>6</v>
      </c>
      <c r="K2107">
        <v>166</v>
      </c>
      <c r="L2107">
        <v>2100</v>
      </c>
      <c r="M2107">
        <v>347900</v>
      </c>
      <c r="V2107">
        <v>1</v>
      </c>
      <c r="W2107">
        <v>264</v>
      </c>
      <c r="X2107">
        <v>2200</v>
      </c>
      <c r="Y2107">
        <v>580800</v>
      </c>
      <c r="AD2107">
        <v>27</v>
      </c>
      <c r="AE2107">
        <v>343</v>
      </c>
      <c r="AF2107">
        <v>2533</v>
      </c>
      <c r="AG2107">
        <v>880507</v>
      </c>
      <c r="AP2107">
        <v>122</v>
      </c>
      <c r="AQ2107">
        <v>329</v>
      </c>
      <c r="AR2107">
        <v>2671</v>
      </c>
      <c r="AS2107">
        <v>1016502</v>
      </c>
    </row>
    <row r="2108" spans="1:49" x14ac:dyDescent="0.2">
      <c r="A2108" s="51">
        <v>39889</v>
      </c>
      <c r="B2108">
        <v>14</v>
      </c>
      <c r="C2108">
        <v>123</v>
      </c>
      <c r="D2108">
        <v>2300</v>
      </c>
      <c r="E2108">
        <v>285657</v>
      </c>
      <c r="F2108">
        <v>29</v>
      </c>
      <c r="G2108">
        <v>142</v>
      </c>
      <c r="H2108">
        <v>2350</v>
      </c>
      <c r="I2108">
        <v>338810</v>
      </c>
      <c r="J2108">
        <v>38</v>
      </c>
      <c r="K2108">
        <v>160</v>
      </c>
      <c r="L2108">
        <v>2300</v>
      </c>
      <c r="M2108">
        <v>369411</v>
      </c>
      <c r="N2108">
        <v>70</v>
      </c>
      <c r="O2108">
        <v>191</v>
      </c>
      <c r="P2108">
        <v>2417</v>
      </c>
      <c r="Q2108">
        <v>465959</v>
      </c>
      <c r="R2108">
        <v>52</v>
      </c>
      <c r="S2108">
        <v>232</v>
      </c>
      <c r="T2108">
        <v>2370</v>
      </c>
      <c r="U2108">
        <v>551606</v>
      </c>
      <c r="V2108">
        <v>12</v>
      </c>
      <c r="W2108">
        <v>256</v>
      </c>
      <c r="X2108">
        <v>2425</v>
      </c>
      <c r="Y2108">
        <v>625833</v>
      </c>
      <c r="Z2108">
        <v>1</v>
      </c>
      <c r="AA2108">
        <v>286</v>
      </c>
      <c r="AB2108">
        <v>2250</v>
      </c>
      <c r="AC2108">
        <v>643500</v>
      </c>
      <c r="AD2108">
        <v>3</v>
      </c>
      <c r="AE2108">
        <v>334</v>
      </c>
      <c r="AF2108">
        <v>2350</v>
      </c>
      <c r="AG2108">
        <v>784900</v>
      </c>
      <c r="AT2108">
        <v>45</v>
      </c>
      <c r="AU2108">
        <v>450</v>
      </c>
      <c r="AV2108">
        <v>2300</v>
      </c>
      <c r="AW2108">
        <v>1056787</v>
      </c>
    </row>
    <row r="2109" spans="1:49" x14ac:dyDescent="0.2">
      <c r="A2109" s="51">
        <v>39891</v>
      </c>
      <c r="B2109">
        <v>11</v>
      </c>
      <c r="C2109">
        <v>116</v>
      </c>
      <c r="D2109">
        <v>2250</v>
      </c>
      <c r="E2109">
        <v>261000</v>
      </c>
      <c r="F2109">
        <v>8</v>
      </c>
      <c r="G2109">
        <v>140</v>
      </c>
      <c r="H2109">
        <v>2450</v>
      </c>
      <c r="I2109">
        <v>341775</v>
      </c>
      <c r="J2109">
        <v>9</v>
      </c>
      <c r="K2109">
        <v>156</v>
      </c>
      <c r="L2109">
        <v>2225</v>
      </c>
      <c r="M2109">
        <v>349456</v>
      </c>
      <c r="N2109">
        <v>39</v>
      </c>
      <c r="O2109">
        <v>200</v>
      </c>
      <c r="P2109">
        <v>2312</v>
      </c>
      <c r="Q2109">
        <v>466187</v>
      </c>
      <c r="R2109">
        <v>26</v>
      </c>
      <c r="S2109">
        <v>241</v>
      </c>
      <c r="T2109">
        <v>2400</v>
      </c>
      <c r="U2109">
        <v>580103</v>
      </c>
      <c r="V2109">
        <v>12</v>
      </c>
      <c r="W2109">
        <v>270</v>
      </c>
      <c r="X2109">
        <v>2307</v>
      </c>
      <c r="Y2109">
        <v>642947</v>
      </c>
      <c r="Z2109">
        <v>6</v>
      </c>
      <c r="AA2109">
        <v>315</v>
      </c>
      <c r="AB2109">
        <v>2500</v>
      </c>
      <c r="AC2109">
        <v>787500</v>
      </c>
      <c r="AH2109">
        <v>14</v>
      </c>
      <c r="AI2109">
        <v>394</v>
      </c>
      <c r="AJ2109">
        <v>2680</v>
      </c>
      <c r="AK2109">
        <v>1073729</v>
      </c>
      <c r="AP2109">
        <v>19</v>
      </c>
      <c r="AQ2109">
        <v>448</v>
      </c>
      <c r="AR2109">
        <v>2335</v>
      </c>
      <c r="AS2109">
        <v>1053533</v>
      </c>
      <c r="AT2109">
        <v>6</v>
      </c>
      <c r="AU2109">
        <v>485</v>
      </c>
      <c r="AV2109">
        <v>2600</v>
      </c>
      <c r="AW2109">
        <v>1296533</v>
      </c>
    </row>
    <row r="2110" spans="1:49" x14ac:dyDescent="0.2">
      <c r="A2110" s="51">
        <v>39892</v>
      </c>
      <c r="F2110">
        <v>19</v>
      </c>
      <c r="G2110">
        <v>145</v>
      </c>
      <c r="H2110">
        <v>2250</v>
      </c>
      <c r="I2110">
        <v>326132</v>
      </c>
      <c r="J2110">
        <v>6</v>
      </c>
      <c r="K2110">
        <v>165</v>
      </c>
      <c r="L2110">
        <v>2400</v>
      </c>
      <c r="M2110">
        <v>395200</v>
      </c>
      <c r="N2110">
        <v>5</v>
      </c>
      <c r="O2110">
        <v>193</v>
      </c>
      <c r="P2110">
        <v>2267</v>
      </c>
      <c r="Q2110">
        <v>439880</v>
      </c>
      <c r="AD2110">
        <v>1</v>
      </c>
      <c r="AE2110">
        <v>340</v>
      </c>
      <c r="AF2110">
        <v>2420</v>
      </c>
      <c r="AG2110">
        <v>822800</v>
      </c>
      <c r="AT2110">
        <v>12</v>
      </c>
      <c r="AU2110">
        <v>453</v>
      </c>
      <c r="AV2110">
        <v>2450</v>
      </c>
      <c r="AW2110">
        <v>1108908</v>
      </c>
    </row>
    <row r="2111" spans="1:49" x14ac:dyDescent="0.2">
      <c r="A2111" s="63" t="s">
        <v>13</v>
      </c>
    </row>
    <row r="2112" spans="1:49" x14ac:dyDescent="0.2">
      <c r="A2112" s="63" t="s">
        <v>14</v>
      </c>
      <c r="B2112">
        <v>3</v>
      </c>
      <c r="C2112">
        <v>123</v>
      </c>
      <c r="D2112">
        <v>2250</v>
      </c>
      <c r="E2112">
        <v>276000</v>
      </c>
      <c r="F2112">
        <v>26</v>
      </c>
      <c r="G2112">
        <v>145</v>
      </c>
      <c r="H2112">
        <v>2350</v>
      </c>
      <c r="I2112">
        <v>346762</v>
      </c>
      <c r="J2112">
        <v>6</v>
      </c>
      <c r="K2112">
        <v>155</v>
      </c>
      <c r="L2112">
        <v>2950</v>
      </c>
      <c r="M2112">
        <v>457250</v>
      </c>
      <c r="N2112">
        <v>67</v>
      </c>
      <c r="O2112">
        <v>198</v>
      </c>
      <c r="P2112">
        <v>2420</v>
      </c>
      <c r="Q2112">
        <v>480045</v>
      </c>
      <c r="R2112">
        <v>21</v>
      </c>
      <c r="S2112">
        <v>232</v>
      </c>
      <c r="T2112">
        <v>2850</v>
      </c>
      <c r="U2112">
        <v>655986</v>
      </c>
      <c r="V2112">
        <v>20</v>
      </c>
      <c r="W2112">
        <v>268</v>
      </c>
      <c r="X2112">
        <v>2550</v>
      </c>
      <c r="Y2112">
        <v>682380</v>
      </c>
      <c r="AP2112">
        <v>7</v>
      </c>
      <c r="AQ2112">
        <v>389</v>
      </c>
      <c r="AR2112">
        <v>2380</v>
      </c>
      <c r="AS2112">
        <v>916491</v>
      </c>
      <c r="AT2112">
        <v>13</v>
      </c>
      <c r="AU2112">
        <v>380</v>
      </c>
      <c r="AV2112">
        <v>2425</v>
      </c>
      <c r="AW2112">
        <v>912662</v>
      </c>
    </row>
    <row r="2113" spans="1:49" x14ac:dyDescent="0.2">
      <c r="A2113" s="63" t="s">
        <v>15</v>
      </c>
      <c r="B2113">
        <v>3</v>
      </c>
      <c r="C2113">
        <v>128</v>
      </c>
      <c r="D2113">
        <v>2450</v>
      </c>
      <c r="E2113">
        <v>313600</v>
      </c>
      <c r="F2113">
        <v>23</v>
      </c>
      <c r="G2113">
        <v>147</v>
      </c>
      <c r="H2113">
        <v>2525</v>
      </c>
      <c r="I2113">
        <v>375243</v>
      </c>
      <c r="J2113">
        <v>65</v>
      </c>
      <c r="K2113">
        <v>166</v>
      </c>
      <c r="L2113">
        <v>2425</v>
      </c>
      <c r="M2113">
        <v>403635</v>
      </c>
      <c r="N2113">
        <v>52</v>
      </c>
      <c r="O2113">
        <v>195</v>
      </c>
      <c r="P2113">
        <v>2462</v>
      </c>
      <c r="Q2113">
        <v>479927</v>
      </c>
      <c r="R2113">
        <v>4</v>
      </c>
      <c r="S2113">
        <v>230</v>
      </c>
      <c r="T2113">
        <v>2325</v>
      </c>
      <c r="U2113">
        <v>536500</v>
      </c>
      <c r="V2113">
        <v>9</v>
      </c>
      <c r="W2113">
        <v>267</v>
      </c>
      <c r="X2113">
        <v>3550</v>
      </c>
      <c r="Y2113">
        <v>949033</v>
      </c>
      <c r="Z2113">
        <v>12</v>
      </c>
      <c r="AA2113">
        <v>315</v>
      </c>
      <c r="AB2113">
        <v>2687</v>
      </c>
      <c r="AC2113">
        <v>901437</v>
      </c>
      <c r="AD2113">
        <v>5</v>
      </c>
      <c r="AE2113">
        <v>337</v>
      </c>
      <c r="AF2113">
        <v>2130</v>
      </c>
      <c r="AG2113">
        <v>784368</v>
      </c>
      <c r="AL2113">
        <v>1</v>
      </c>
      <c r="AM2113">
        <v>434</v>
      </c>
      <c r="AN2113">
        <v>2700</v>
      </c>
      <c r="AO2113">
        <v>1171800</v>
      </c>
      <c r="AP2113">
        <v>13</v>
      </c>
      <c r="AQ2113">
        <v>369</v>
      </c>
      <c r="AR2113">
        <v>2520</v>
      </c>
      <c r="AS2113">
        <v>918757</v>
      </c>
      <c r="AT2113">
        <v>36</v>
      </c>
      <c r="AU2113">
        <v>455</v>
      </c>
      <c r="AV2113">
        <v>2427</v>
      </c>
      <c r="AW2113">
        <v>1090109</v>
      </c>
    </row>
    <row r="2114" spans="1:49" x14ac:dyDescent="0.2">
      <c r="A2114" s="63" t="s">
        <v>16</v>
      </c>
      <c r="B2114">
        <v>25</v>
      </c>
      <c r="C2114">
        <v>120</v>
      </c>
      <c r="D2114">
        <v>2462</v>
      </c>
      <c r="E2114">
        <v>292132</v>
      </c>
      <c r="F2114">
        <v>32</v>
      </c>
      <c r="G2114">
        <v>145</v>
      </c>
      <c r="H2114">
        <v>2360</v>
      </c>
      <c r="I2114">
        <v>358553</v>
      </c>
      <c r="J2114">
        <v>21</v>
      </c>
      <c r="K2114">
        <v>167</v>
      </c>
      <c r="L2114">
        <v>2417</v>
      </c>
      <c r="M2114">
        <v>407286</v>
      </c>
      <c r="N2114">
        <v>76</v>
      </c>
      <c r="O2114">
        <v>196</v>
      </c>
      <c r="P2114">
        <v>2542</v>
      </c>
      <c r="Q2114">
        <v>490943</v>
      </c>
      <c r="R2114">
        <v>30</v>
      </c>
      <c r="S2114">
        <v>235</v>
      </c>
      <c r="T2114">
        <v>2388</v>
      </c>
      <c r="U2114">
        <v>562667</v>
      </c>
      <c r="V2114">
        <v>5</v>
      </c>
      <c r="W2114">
        <v>274</v>
      </c>
      <c r="X2114">
        <v>2200</v>
      </c>
      <c r="Y2114">
        <v>602800</v>
      </c>
      <c r="Z2114">
        <v>12</v>
      </c>
      <c r="AA2114">
        <v>291</v>
      </c>
      <c r="AB2114">
        <v>2750</v>
      </c>
      <c r="AC2114">
        <v>822867</v>
      </c>
      <c r="AD2114">
        <v>22</v>
      </c>
      <c r="AE2114">
        <v>338</v>
      </c>
      <c r="AF2114">
        <v>2500</v>
      </c>
      <c r="AG2114">
        <v>852164</v>
      </c>
      <c r="AH2114">
        <v>14</v>
      </c>
      <c r="AI2114">
        <v>382</v>
      </c>
      <c r="AJ2114">
        <v>3050</v>
      </c>
      <c r="AK2114">
        <v>1152779</v>
      </c>
      <c r="AP2114">
        <v>22</v>
      </c>
      <c r="AQ2114">
        <v>427</v>
      </c>
      <c r="AR2114">
        <v>2438</v>
      </c>
      <c r="AS2114">
        <v>1040385</v>
      </c>
      <c r="AT2114">
        <v>18</v>
      </c>
      <c r="AU2114">
        <v>483</v>
      </c>
      <c r="AV2114">
        <v>2333</v>
      </c>
      <c r="AW2114">
        <v>1144533</v>
      </c>
    </row>
    <row r="2115" spans="1:49" x14ac:dyDescent="0.2">
      <c r="A2115" s="63" t="s">
        <v>17</v>
      </c>
      <c r="B2115">
        <v>18</v>
      </c>
      <c r="C2115">
        <v>107</v>
      </c>
      <c r="D2115">
        <v>2225</v>
      </c>
      <c r="E2115">
        <v>240206</v>
      </c>
      <c r="N2115">
        <v>7</v>
      </c>
      <c r="O2115">
        <v>187</v>
      </c>
      <c r="P2115">
        <v>2400</v>
      </c>
      <c r="Q2115">
        <v>448457</v>
      </c>
      <c r="AD2115">
        <v>19</v>
      </c>
      <c r="AE2115">
        <v>358</v>
      </c>
      <c r="AF2115">
        <v>2600</v>
      </c>
      <c r="AG2115">
        <v>942154</v>
      </c>
      <c r="AP2115">
        <v>78</v>
      </c>
      <c r="AQ2115">
        <v>393</v>
      </c>
      <c r="AR2115">
        <v>2537</v>
      </c>
      <c r="AS2115">
        <v>1001898</v>
      </c>
    </row>
    <row r="2116" spans="1:49" x14ac:dyDescent="0.2">
      <c r="A2116" s="63" t="s">
        <v>18</v>
      </c>
      <c r="B2116">
        <v>16</v>
      </c>
      <c r="C2116">
        <v>117</v>
      </c>
      <c r="D2116">
        <v>2290</v>
      </c>
      <c r="E2116">
        <v>267731</v>
      </c>
      <c r="F2116">
        <v>10</v>
      </c>
      <c r="G2116">
        <v>140</v>
      </c>
      <c r="H2116">
        <v>2250</v>
      </c>
      <c r="I2116">
        <v>315450</v>
      </c>
      <c r="J2116">
        <v>18</v>
      </c>
      <c r="K2116">
        <v>159</v>
      </c>
      <c r="L2116">
        <v>2325</v>
      </c>
      <c r="M2116">
        <v>370878</v>
      </c>
      <c r="N2116">
        <v>22</v>
      </c>
      <c r="O2116">
        <v>215</v>
      </c>
      <c r="P2116">
        <v>2412</v>
      </c>
      <c r="Q2116">
        <v>532677</v>
      </c>
      <c r="R2116">
        <v>13</v>
      </c>
      <c r="S2116">
        <v>246</v>
      </c>
      <c r="T2116">
        <v>2525</v>
      </c>
      <c r="U2116">
        <v>691215</v>
      </c>
      <c r="V2116">
        <v>71</v>
      </c>
      <c r="W2116">
        <v>266</v>
      </c>
      <c r="X2116">
        <v>2560</v>
      </c>
      <c r="Y2116">
        <v>688107</v>
      </c>
      <c r="Z2116">
        <v>16</v>
      </c>
      <c r="AA2116">
        <v>296</v>
      </c>
      <c r="AB2116">
        <v>2493</v>
      </c>
      <c r="AC2116">
        <v>812700</v>
      </c>
      <c r="AP2116">
        <v>2</v>
      </c>
      <c r="AQ2116">
        <v>421</v>
      </c>
      <c r="AR2116">
        <v>2390</v>
      </c>
      <c r="AS2116">
        <v>1007640</v>
      </c>
      <c r="AT2116">
        <v>10</v>
      </c>
      <c r="AU2116">
        <v>471</v>
      </c>
      <c r="AV2116">
        <v>2375</v>
      </c>
      <c r="AW2116">
        <v>111601</v>
      </c>
    </row>
    <row r="2117" spans="1:49" x14ac:dyDescent="0.2">
      <c r="A2117" s="63"/>
    </row>
    <row r="2118" spans="1:49" x14ac:dyDescent="0.2">
      <c r="A2118" s="63" t="s">
        <v>19</v>
      </c>
      <c r="B2118">
        <v>15</v>
      </c>
      <c r="C2118">
        <v>106</v>
      </c>
      <c r="D2118">
        <v>2250</v>
      </c>
      <c r="E2118">
        <v>239347</v>
      </c>
      <c r="F2118">
        <v>38</v>
      </c>
      <c r="G2118">
        <v>138</v>
      </c>
      <c r="H2118">
        <v>2400</v>
      </c>
      <c r="I2118">
        <v>333647</v>
      </c>
      <c r="J2118">
        <v>64</v>
      </c>
      <c r="K2118">
        <v>159</v>
      </c>
      <c r="L2118">
        <v>2392</v>
      </c>
      <c r="M2118">
        <v>385372</v>
      </c>
      <c r="N2118">
        <v>17</v>
      </c>
      <c r="O2118">
        <v>189</v>
      </c>
      <c r="P2118">
        <v>2210</v>
      </c>
      <c r="Q2118">
        <v>455202</v>
      </c>
      <c r="R2118">
        <v>10</v>
      </c>
      <c r="S2118">
        <v>230</v>
      </c>
      <c r="T2118">
        <v>2328</v>
      </c>
      <c r="U2118">
        <v>562432</v>
      </c>
      <c r="V2118">
        <v>5</v>
      </c>
      <c r="W2118">
        <v>207</v>
      </c>
      <c r="X2118">
        <v>2480</v>
      </c>
      <c r="Y2118">
        <v>669600</v>
      </c>
      <c r="Z2118">
        <v>1</v>
      </c>
      <c r="AA2118">
        <v>318</v>
      </c>
      <c r="AB2118">
        <v>2680</v>
      </c>
      <c r="AC2118">
        <v>852240</v>
      </c>
      <c r="AD2118">
        <v>20</v>
      </c>
      <c r="AE2118">
        <v>329</v>
      </c>
      <c r="AF2118">
        <v>2540</v>
      </c>
      <c r="AG2118">
        <v>847356</v>
      </c>
      <c r="AL2118">
        <v>3</v>
      </c>
      <c r="AM2118">
        <v>446</v>
      </c>
      <c r="AN2118">
        <v>2787</v>
      </c>
      <c r="AO2118">
        <v>1246680</v>
      </c>
      <c r="AP2118">
        <v>20</v>
      </c>
      <c r="AQ2118">
        <v>412</v>
      </c>
      <c r="AR2118">
        <v>2595</v>
      </c>
      <c r="AS2118">
        <v>1064028</v>
      </c>
      <c r="AT2118">
        <v>2</v>
      </c>
      <c r="AU2118">
        <v>341</v>
      </c>
      <c r="AV2118">
        <v>2300</v>
      </c>
      <c r="AW2118">
        <v>784300</v>
      </c>
    </row>
    <row r="2119" spans="1:49" x14ac:dyDescent="0.2">
      <c r="A2119" s="63" t="s">
        <v>21</v>
      </c>
      <c r="J2119">
        <v>11</v>
      </c>
      <c r="K2119">
        <v>170</v>
      </c>
      <c r="L2119">
        <v>2300</v>
      </c>
      <c r="M2119">
        <v>390164</v>
      </c>
      <c r="R2119">
        <v>2</v>
      </c>
      <c r="S2119">
        <v>247</v>
      </c>
      <c r="T2119">
        <v>2250</v>
      </c>
      <c r="U2119">
        <v>555750</v>
      </c>
      <c r="V2119">
        <v>5</v>
      </c>
      <c r="W2119">
        <v>272</v>
      </c>
      <c r="X2119">
        <v>2400</v>
      </c>
      <c r="Y2119">
        <v>652800</v>
      </c>
      <c r="Z2119">
        <v>15</v>
      </c>
      <c r="AA2119">
        <v>284</v>
      </c>
      <c r="AB2119">
        <v>2540</v>
      </c>
      <c r="AC2119">
        <v>721360</v>
      </c>
      <c r="AD2119">
        <v>8</v>
      </c>
      <c r="AE2119">
        <v>352</v>
      </c>
      <c r="AF2119">
        <v>2660</v>
      </c>
      <c r="AG2119">
        <v>934990</v>
      </c>
      <c r="AL2119">
        <v>2</v>
      </c>
      <c r="AM2119">
        <v>417</v>
      </c>
      <c r="AN2119">
        <v>2740</v>
      </c>
      <c r="AO2119">
        <v>1142580</v>
      </c>
      <c r="AP2119">
        <v>39</v>
      </c>
      <c r="AQ2119">
        <v>399</v>
      </c>
      <c r="AR2119">
        <v>2558</v>
      </c>
      <c r="AS2119">
        <v>1018664</v>
      </c>
    </row>
    <row r="2120" spans="1:49" x14ac:dyDescent="0.2">
      <c r="A2120" s="63" t="s">
        <v>22</v>
      </c>
      <c r="B2120">
        <v>4</v>
      </c>
      <c r="C2120">
        <v>126</v>
      </c>
      <c r="D2120">
        <v>2400</v>
      </c>
      <c r="E2120">
        <v>302400</v>
      </c>
      <c r="F2120">
        <v>8</v>
      </c>
      <c r="G2120">
        <v>133</v>
      </c>
      <c r="H2120">
        <v>2400</v>
      </c>
      <c r="I2120">
        <v>319200</v>
      </c>
      <c r="J2120">
        <v>7</v>
      </c>
      <c r="K2120">
        <v>157</v>
      </c>
      <c r="L2120">
        <v>2400</v>
      </c>
      <c r="M2120">
        <v>375771</v>
      </c>
      <c r="N2120">
        <v>61</v>
      </c>
      <c r="O2120">
        <v>197</v>
      </c>
      <c r="P2120">
        <v>2480</v>
      </c>
      <c r="Q2120">
        <v>491238</v>
      </c>
      <c r="R2120">
        <v>5</v>
      </c>
      <c r="S2120">
        <v>238</v>
      </c>
      <c r="T2120">
        <v>2467</v>
      </c>
      <c r="U2120">
        <v>594000</v>
      </c>
      <c r="Z2120">
        <v>7</v>
      </c>
      <c r="AA2120">
        <v>295</v>
      </c>
      <c r="AB2120">
        <v>2600</v>
      </c>
      <c r="AC2120">
        <v>767371</v>
      </c>
      <c r="AD2120">
        <v>2</v>
      </c>
      <c r="AE2120">
        <v>336</v>
      </c>
      <c r="AF2120">
        <v>2600</v>
      </c>
      <c r="AG2120">
        <v>873600</v>
      </c>
    </row>
    <row r="2121" spans="1:49" x14ac:dyDescent="0.2">
      <c r="A2121" s="63" t="s">
        <v>23</v>
      </c>
      <c r="B2121">
        <v>21</v>
      </c>
      <c r="C2121">
        <v>124</v>
      </c>
      <c r="D2121">
        <v>2400</v>
      </c>
      <c r="E2121">
        <v>297143</v>
      </c>
      <c r="J2121">
        <v>34</v>
      </c>
      <c r="K2121">
        <v>161</v>
      </c>
      <c r="L2121">
        <v>2375</v>
      </c>
      <c r="M2121">
        <v>391750</v>
      </c>
      <c r="Z2121">
        <v>12</v>
      </c>
      <c r="AA2121">
        <v>292</v>
      </c>
      <c r="AB2121">
        <v>2400</v>
      </c>
      <c r="AC2121">
        <v>699600</v>
      </c>
      <c r="AD2121">
        <v>7</v>
      </c>
      <c r="AE2121">
        <v>322</v>
      </c>
      <c r="AF2121">
        <v>2680</v>
      </c>
      <c r="AG2121">
        <v>855634</v>
      </c>
      <c r="AH2121">
        <v>23</v>
      </c>
      <c r="AI2121">
        <v>373</v>
      </c>
      <c r="AJ2121">
        <v>2732</v>
      </c>
      <c r="AK2121">
        <v>1021181</v>
      </c>
      <c r="AL2121">
        <v>1</v>
      </c>
      <c r="AM2121">
        <v>412</v>
      </c>
      <c r="AN2121">
        <v>2600</v>
      </c>
      <c r="AO2121">
        <v>1071200</v>
      </c>
      <c r="AP2121">
        <v>79</v>
      </c>
      <c r="AQ2121">
        <v>408</v>
      </c>
      <c r="AR2121">
        <v>2690</v>
      </c>
      <c r="AS2121">
        <v>1101730</v>
      </c>
    </row>
    <row r="2122" spans="1:49" x14ac:dyDescent="0.2">
      <c r="A2122" s="63" t="s">
        <v>24</v>
      </c>
      <c r="B2122">
        <v>2</v>
      </c>
      <c r="C2122">
        <v>122</v>
      </c>
      <c r="D2122">
        <v>2500</v>
      </c>
      <c r="E2122">
        <v>305000</v>
      </c>
      <c r="J2122">
        <v>17</v>
      </c>
      <c r="K2122">
        <v>176</v>
      </c>
      <c r="L2122">
        <v>2475</v>
      </c>
      <c r="M2122">
        <v>441847</v>
      </c>
      <c r="N2122">
        <v>73</v>
      </c>
      <c r="O2122">
        <v>189</v>
      </c>
      <c r="P2122">
        <v>2500</v>
      </c>
      <c r="Q2122">
        <v>473562</v>
      </c>
      <c r="R2122">
        <v>32</v>
      </c>
      <c r="S2122">
        <v>228</v>
      </c>
      <c r="T2122">
        <v>2567</v>
      </c>
      <c r="U2122">
        <v>584388</v>
      </c>
      <c r="V2122">
        <v>1</v>
      </c>
      <c r="W2122">
        <v>250</v>
      </c>
      <c r="X2122">
        <v>2400</v>
      </c>
      <c r="Y2122">
        <v>600000</v>
      </c>
      <c r="Z2122">
        <v>14</v>
      </c>
      <c r="AA2122">
        <v>284</v>
      </c>
      <c r="AB2122">
        <v>2500</v>
      </c>
      <c r="AC2122">
        <v>720464</v>
      </c>
    </row>
    <row r="2123" spans="1:49" x14ac:dyDescent="0.2">
      <c r="A2123" s="63" t="s">
        <v>167</v>
      </c>
      <c r="V2123">
        <v>5</v>
      </c>
      <c r="W2123">
        <v>274</v>
      </c>
      <c r="X2123">
        <v>2350</v>
      </c>
      <c r="Y2123">
        <v>642960</v>
      </c>
      <c r="Z2123">
        <v>1</v>
      </c>
      <c r="AA2123">
        <v>316</v>
      </c>
      <c r="AB2123">
        <v>2400</v>
      </c>
      <c r="AC2123">
        <v>758400</v>
      </c>
      <c r="AH2123">
        <v>6</v>
      </c>
      <c r="AI2123">
        <v>369</v>
      </c>
      <c r="AJ2123">
        <v>2780</v>
      </c>
      <c r="AK2123">
        <v>1024893</v>
      </c>
      <c r="AP2123">
        <v>29</v>
      </c>
      <c r="AQ2123">
        <v>342</v>
      </c>
      <c r="AR2123">
        <v>2560</v>
      </c>
      <c r="AS2123">
        <v>884646</v>
      </c>
    </row>
    <row r="2124" spans="1:49" x14ac:dyDescent="0.2">
      <c r="A2124" s="63" t="s">
        <v>26</v>
      </c>
      <c r="B2124">
        <v>4</v>
      </c>
      <c r="C2124">
        <v>117</v>
      </c>
      <c r="D2124">
        <v>2450</v>
      </c>
      <c r="E2124">
        <v>286650</v>
      </c>
      <c r="F2124">
        <v>2</v>
      </c>
      <c r="G2124">
        <v>149</v>
      </c>
      <c r="H2124">
        <v>2500</v>
      </c>
      <c r="I2124">
        <v>372500</v>
      </c>
      <c r="J2124">
        <v>25</v>
      </c>
      <c r="K2124">
        <v>173</v>
      </c>
      <c r="L2124">
        <v>2367</v>
      </c>
      <c r="M2124">
        <v>411048</v>
      </c>
      <c r="N2124">
        <v>27</v>
      </c>
      <c r="O2124">
        <v>199</v>
      </c>
      <c r="P2124">
        <v>2383</v>
      </c>
      <c r="Q2124">
        <v>477007</v>
      </c>
      <c r="R2124">
        <v>13</v>
      </c>
      <c r="S2124">
        <v>242</v>
      </c>
      <c r="T2124">
        <v>2467</v>
      </c>
      <c r="U2124">
        <v>608192</v>
      </c>
      <c r="V2124">
        <v>5</v>
      </c>
      <c r="W2124">
        <v>264</v>
      </c>
      <c r="X2124">
        <v>2475</v>
      </c>
      <c r="Y2124">
        <v>649680</v>
      </c>
      <c r="Z2124">
        <v>6</v>
      </c>
      <c r="AA2124">
        <v>285</v>
      </c>
      <c r="AB2124">
        <v>2600</v>
      </c>
      <c r="AC2124">
        <v>740133</v>
      </c>
      <c r="AP2124">
        <v>12</v>
      </c>
      <c r="AQ2124">
        <v>381</v>
      </c>
      <c r="AR2124">
        <v>2585</v>
      </c>
      <c r="AS2124">
        <v>991522</v>
      </c>
      <c r="AT2124">
        <v>6</v>
      </c>
      <c r="AU2124">
        <v>489</v>
      </c>
      <c r="AV2124">
        <v>2600</v>
      </c>
      <c r="AW2124">
        <v>1271400</v>
      </c>
    </row>
    <row r="2125" spans="1:49" x14ac:dyDescent="0.2">
      <c r="A2125" s="51">
        <v>39923</v>
      </c>
      <c r="AD2125">
        <v>5</v>
      </c>
      <c r="AE2125">
        <v>343</v>
      </c>
      <c r="AF2125">
        <v>2580</v>
      </c>
      <c r="AG2125">
        <v>885456</v>
      </c>
      <c r="AH2125">
        <v>2</v>
      </c>
      <c r="AI2125">
        <v>432</v>
      </c>
      <c r="AJ2125">
        <v>2820</v>
      </c>
      <c r="AK2125">
        <v>1218240</v>
      </c>
      <c r="AP2125">
        <v>182</v>
      </c>
      <c r="AQ2125">
        <v>416</v>
      </c>
      <c r="AR2125">
        <v>2586</v>
      </c>
      <c r="AS2125">
        <v>1069155</v>
      </c>
    </row>
    <row r="2126" spans="1:49" x14ac:dyDescent="0.2">
      <c r="A2126" s="51">
        <v>39924</v>
      </c>
      <c r="B2126">
        <v>14</v>
      </c>
      <c r="C2126">
        <v>111</v>
      </c>
      <c r="D2126">
        <v>2450</v>
      </c>
      <c r="E2126">
        <v>269029</v>
      </c>
      <c r="F2126">
        <v>13</v>
      </c>
      <c r="G2126">
        <v>144</v>
      </c>
      <c r="H2126">
        <v>2400</v>
      </c>
      <c r="I2126">
        <v>343431</v>
      </c>
      <c r="J2126">
        <v>43</v>
      </c>
      <c r="K2126">
        <v>172</v>
      </c>
      <c r="L2126">
        <v>2442</v>
      </c>
      <c r="M2126">
        <v>428028</v>
      </c>
      <c r="N2126">
        <v>60</v>
      </c>
      <c r="O2126">
        <v>207</v>
      </c>
      <c r="P2126">
        <v>2450</v>
      </c>
      <c r="Q2126">
        <v>514588</v>
      </c>
      <c r="R2126">
        <v>17</v>
      </c>
      <c r="S2126">
        <v>242</v>
      </c>
      <c r="T2126">
        <v>2500</v>
      </c>
      <c r="U2126">
        <v>603824</v>
      </c>
      <c r="V2126">
        <v>7</v>
      </c>
      <c r="W2126">
        <v>253</v>
      </c>
      <c r="X2126">
        <v>2425</v>
      </c>
      <c r="Y2126">
        <v>514588</v>
      </c>
      <c r="Z2126">
        <v>33</v>
      </c>
      <c r="AA2126">
        <v>288</v>
      </c>
      <c r="AB2126">
        <v>2550</v>
      </c>
      <c r="AC2126">
        <v>742873</v>
      </c>
      <c r="AT2126">
        <v>14</v>
      </c>
      <c r="AU2126">
        <v>361</v>
      </c>
      <c r="AV2126">
        <v>2325</v>
      </c>
      <c r="AW2126">
        <v>853621</v>
      </c>
    </row>
    <row r="2127" spans="1:49" x14ac:dyDescent="0.2">
      <c r="A2127" s="51">
        <v>39926</v>
      </c>
      <c r="B2127">
        <v>26</v>
      </c>
      <c r="C2127">
        <v>122</v>
      </c>
      <c r="D2127">
        <v>2417</v>
      </c>
      <c r="E2127">
        <v>298358</v>
      </c>
      <c r="F2127">
        <v>13</v>
      </c>
      <c r="G2127">
        <v>133</v>
      </c>
      <c r="H2127">
        <v>2550</v>
      </c>
      <c r="I2127">
        <v>339738</v>
      </c>
      <c r="J2127">
        <v>64</v>
      </c>
      <c r="K2127">
        <v>166</v>
      </c>
      <c r="L2127">
        <v>2419</v>
      </c>
      <c r="M2127">
        <v>405894</v>
      </c>
      <c r="N2127">
        <v>57</v>
      </c>
      <c r="O2127">
        <v>195</v>
      </c>
      <c r="P2127">
        <v>2441</v>
      </c>
      <c r="Q2127">
        <v>477454</v>
      </c>
      <c r="R2127">
        <v>14</v>
      </c>
      <c r="S2127">
        <v>234</v>
      </c>
      <c r="T2127">
        <v>2493</v>
      </c>
      <c r="U2127">
        <v>583700</v>
      </c>
      <c r="V2127">
        <v>5</v>
      </c>
      <c r="W2127">
        <v>263</v>
      </c>
      <c r="X2127">
        <v>2410</v>
      </c>
      <c r="Y2127">
        <v>631824</v>
      </c>
      <c r="Z2127">
        <v>24</v>
      </c>
      <c r="AA2127">
        <v>290</v>
      </c>
      <c r="AB2127">
        <v>2567</v>
      </c>
      <c r="AC2127">
        <v>761980</v>
      </c>
      <c r="AD2127">
        <v>5</v>
      </c>
      <c r="AE2127">
        <v>333</v>
      </c>
      <c r="AF2127">
        <v>2567</v>
      </c>
      <c r="AG2127">
        <v>854408</v>
      </c>
      <c r="AH2127">
        <v>4</v>
      </c>
      <c r="AI2127">
        <v>508</v>
      </c>
      <c r="AJ2127">
        <v>2720</v>
      </c>
      <c r="AK2127">
        <v>1381760</v>
      </c>
      <c r="AP2127">
        <v>21</v>
      </c>
      <c r="AQ2127">
        <v>386</v>
      </c>
      <c r="AR2127">
        <v>2460</v>
      </c>
      <c r="AS2127">
        <v>947657</v>
      </c>
      <c r="AT2127">
        <v>13</v>
      </c>
      <c r="AU2127">
        <v>477</v>
      </c>
      <c r="AV2127">
        <v>2367</v>
      </c>
      <c r="AW2127">
        <v>1128623</v>
      </c>
    </row>
    <row r="2128" spans="1:49" x14ac:dyDescent="0.2">
      <c r="A2128" s="51">
        <v>39927</v>
      </c>
      <c r="B2128">
        <v>1</v>
      </c>
      <c r="C2128">
        <v>128</v>
      </c>
      <c r="D2128">
        <v>2350</v>
      </c>
      <c r="E2128">
        <v>300800</v>
      </c>
      <c r="F2128">
        <v>1</v>
      </c>
      <c r="G2128">
        <v>132</v>
      </c>
      <c r="H2128">
        <v>2450</v>
      </c>
      <c r="I2128">
        <v>323400</v>
      </c>
      <c r="N2128">
        <v>13</v>
      </c>
      <c r="O2128">
        <v>201</v>
      </c>
      <c r="P2128">
        <v>2388</v>
      </c>
      <c r="Q2128">
        <v>481654</v>
      </c>
      <c r="R2128">
        <v>2</v>
      </c>
      <c r="S2128">
        <v>244</v>
      </c>
      <c r="T2128">
        <v>2600</v>
      </c>
      <c r="U2128">
        <v>634400</v>
      </c>
      <c r="V2128">
        <v>16</v>
      </c>
      <c r="W2128">
        <v>271</v>
      </c>
      <c r="X2128">
        <v>2550</v>
      </c>
      <c r="Y2128">
        <v>690094</v>
      </c>
      <c r="AH2128">
        <v>30</v>
      </c>
      <c r="AI2128">
        <v>368</v>
      </c>
      <c r="AJ2128">
        <v>2850</v>
      </c>
      <c r="AK2128">
        <v>1049940</v>
      </c>
      <c r="AP2128">
        <v>40</v>
      </c>
      <c r="AQ2128">
        <v>398</v>
      </c>
      <c r="AR2128">
        <v>2570</v>
      </c>
      <c r="AS2128">
        <v>1060060</v>
      </c>
      <c r="AT2128">
        <v>2</v>
      </c>
      <c r="AU2128">
        <v>413</v>
      </c>
      <c r="AV2128">
        <v>2300</v>
      </c>
      <c r="AW2128">
        <v>949900</v>
      </c>
    </row>
    <row r="2129" spans="1:49" x14ac:dyDescent="0.2">
      <c r="A2129" s="51">
        <v>39930</v>
      </c>
      <c r="N2129">
        <v>1</v>
      </c>
      <c r="O2129">
        <v>202</v>
      </c>
      <c r="P2129">
        <v>2300</v>
      </c>
      <c r="Q2129">
        <v>464600</v>
      </c>
      <c r="R2129">
        <v>7</v>
      </c>
      <c r="S2129">
        <v>237</v>
      </c>
      <c r="T2129">
        <v>2250</v>
      </c>
      <c r="U2129">
        <v>533571</v>
      </c>
      <c r="Z2129">
        <v>17</v>
      </c>
      <c r="AA2129">
        <v>315</v>
      </c>
      <c r="AB2129">
        <v>2600</v>
      </c>
      <c r="AC2129">
        <v>820071</v>
      </c>
      <c r="AD2129">
        <v>33</v>
      </c>
      <c r="AE2129">
        <v>332</v>
      </c>
      <c r="AF2129">
        <v>2535</v>
      </c>
      <c r="AG2129">
        <v>834956</v>
      </c>
      <c r="AL2129">
        <v>5</v>
      </c>
      <c r="AM2129">
        <v>410</v>
      </c>
      <c r="AN2129">
        <v>2740</v>
      </c>
      <c r="AO2129">
        <v>1118768</v>
      </c>
      <c r="AP2129">
        <v>138</v>
      </c>
      <c r="AQ2129">
        <v>395</v>
      </c>
      <c r="AR2129">
        <v>2518</v>
      </c>
      <c r="AS2129">
        <v>981691</v>
      </c>
      <c r="AT2129">
        <v>1</v>
      </c>
      <c r="AU2129">
        <v>402</v>
      </c>
      <c r="AV2129">
        <v>2300</v>
      </c>
      <c r="AW2129">
        <v>924600</v>
      </c>
    </row>
    <row r="2130" spans="1:49" x14ac:dyDescent="0.2">
      <c r="A2130" s="51">
        <v>39931</v>
      </c>
      <c r="B2130">
        <v>11</v>
      </c>
      <c r="C2130">
        <v>113</v>
      </c>
      <c r="D2130">
        <v>2300</v>
      </c>
      <c r="E2130">
        <v>259691</v>
      </c>
      <c r="F2130">
        <v>35</v>
      </c>
      <c r="G2130">
        <v>137</v>
      </c>
      <c r="H2130">
        <v>2533</v>
      </c>
      <c r="I2130">
        <v>356377</v>
      </c>
      <c r="J2130">
        <v>107</v>
      </c>
      <c r="K2130">
        <v>161</v>
      </c>
      <c r="L2130">
        <v>2522</v>
      </c>
      <c r="M2130">
        <v>416579</v>
      </c>
      <c r="N2130">
        <v>16</v>
      </c>
      <c r="O2130">
        <v>194</v>
      </c>
      <c r="P2130">
        <v>2538</v>
      </c>
      <c r="Q2130">
        <v>493188</v>
      </c>
      <c r="R2130">
        <v>6</v>
      </c>
      <c r="S2130">
        <v>229</v>
      </c>
      <c r="T2130">
        <v>2450</v>
      </c>
      <c r="U2130">
        <v>556800</v>
      </c>
      <c r="V2130">
        <v>19</v>
      </c>
      <c r="W2130">
        <v>251</v>
      </c>
      <c r="X2130">
        <v>2575</v>
      </c>
      <c r="Y2130">
        <v>652074</v>
      </c>
      <c r="Z2130">
        <v>23</v>
      </c>
      <c r="AA2130">
        <v>297</v>
      </c>
      <c r="AB2130">
        <v>2440</v>
      </c>
      <c r="AC2130">
        <v>726904</v>
      </c>
      <c r="AP2130">
        <v>18</v>
      </c>
      <c r="AQ2130">
        <v>412</v>
      </c>
      <c r="AR2130">
        <v>2400</v>
      </c>
      <c r="AS2130">
        <v>975147</v>
      </c>
      <c r="AT2130">
        <v>7</v>
      </c>
      <c r="AU2130">
        <v>406</v>
      </c>
      <c r="AV2130">
        <v>2325</v>
      </c>
      <c r="AW2130">
        <v>946371</v>
      </c>
    </row>
    <row r="2131" spans="1:49" x14ac:dyDescent="0.2">
      <c r="A2131" s="51">
        <v>39933</v>
      </c>
      <c r="B2131">
        <v>20</v>
      </c>
      <c r="C2131">
        <v>106</v>
      </c>
      <c r="D2131">
        <v>2175</v>
      </c>
      <c r="E2131">
        <v>239760</v>
      </c>
      <c r="F2131">
        <v>13</v>
      </c>
      <c r="G2131">
        <v>133</v>
      </c>
      <c r="H2131">
        <v>2400</v>
      </c>
      <c r="I2131">
        <v>318277</v>
      </c>
      <c r="J2131">
        <v>89</v>
      </c>
      <c r="K2131">
        <v>171</v>
      </c>
      <c r="L2131">
        <v>2283</v>
      </c>
      <c r="M2131">
        <v>417669</v>
      </c>
      <c r="N2131">
        <v>114</v>
      </c>
      <c r="O2131">
        <v>203</v>
      </c>
      <c r="P2131">
        <v>2489</v>
      </c>
      <c r="Q2131">
        <v>519158</v>
      </c>
      <c r="R2131">
        <v>42</v>
      </c>
      <c r="S2131">
        <v>225</v>
      </c>
      <c r="T2131">
        <v>2428</v>
      </c>
      <c r="U2131">
        <v>547793</v>
      </c>
      <c r="V2131">
        <v>5</v>
      </c>
      <c r="W2131">
        <v>259</v>
      </c>
      <c r="X2131">
        <v>2263</v>
      </c>
      <c r="Y2131">
        <v>603828</v>
      </c>
      <c r="Z2131">
        <v>10</v>
      </c>
      <c r="AA2131">
        <v>294</v>
      </c>
      <c r="AB2131">
        <v>2540</v>
      </c>
      <c r="AC2131">
        <v>747776</v>
      </c>
      <c r="AD2131">
        <v>1</v>
      </c>
      <c r="AE2131">
        <v>256</v>
      </c>
      <c r="AF2131">
        <v>2680</v>
      </c>
      <c r="AG2131">
        <v>954080</v>
      </c>
      <c r="AP2131">
        <v>16</v>
      </c>
      <c r="AQ2131">
        <v>361</v>
      </c>
      <c r="AR2131">
        <v>2460</v>
      </c>
      <c r="AS2131">
        <v>892122</v>
      </c>
      <c r="AT2131">
        <v>3</v>
      </c>
      <c r="AU2131">
        <v>483</v>
      </c>
      <c r="AV2131">
        <v>2350</v>
      </c>
      <c r="AW2131">
        <v>1135833</v>
      </c>
    </row>
    <row r="2133" spans="1:49" x14ac:dyDescent="0.2">
      <c r="A2133" s="51">
        <v>39934</v>
      </c>
      <c r="AD2133" s="61">
        <f>SUM(AD2130:AD2132)</f>
        <v>1</v>
      </c>
      <c r="AF2133" s="160" t="e">
        <f>((AD2130*AF2130)+(AD2131*AF2131)+(#REF!*#REF!)+(AD2132*AF2132))/AD2133</f>
        <v>#REF!</v>
      </c>
      <c r="AG2133" s="61" t="e">
        <f>((AD2130*AG2130)+(AD2131*AG2131)+(#REF!*#REF!)+(AD2132*AG2132))/AD2133</f>
        <v>#REF!</v>
      </c>
      <c r="AH2133" s="61"/>
    </row>
    <row r="2134" spans="1:49" x14ac:dyDescent="0.2">
      <c r="A2134" s="51">
        <v>39937</v>
      </c>
      <c r="Z2134">
        <v>2</v>
      </c>
      <c r="AA2134">
        <v>296</v>
      </c>
      <c r="AB2134">
        <v>2520</v>
      </c>
      <c r="AC2134">
        <v>745920</v>
      </c>
      <c r="AH2134">
        <v>6</v>
      </c>
      <c r="AI2134">
        <v>377</v>
      </c>
      <c r="AJ2134">
        <v>2760</v>
      </c>
      <c r="AK2134">
        <v>1040520</v>
      </c>
      <c r="AP2134">
        <v>61</v>
      </c>
      <c r="AQ2134">
        <v>387</v>
      </c>
      <c r="AR2134">
        <v>2587</v>
      </c>
      <c r="AS2134">
        <v>988191</v>
      </c>
    </row>
    <row r="2135" spans="1:49" x14ac:dyDescent="0.2">
      <c r="A2135" s="51">
        <v>39940</v>
      </c>
      <c r="B2135">
        <v>18</v>
      </c>
      <c r="C2135">
        <v>116</v>
      </c>
      <c r="D2135">
        <v>2300</v>
      </c>
      <c r="E2135">
        <v>260956</v>
      </c>
      <c r="F2135">
        <v>17</v>
      </c>
      <c r="G2135">
        <v>133</v>
      </c>
      <c r="H2135">
        <v>2550</v>
      </c>
      <c r="I2135">
        <v>344388</v>
      </c>
      <c r="J2135">
        <v>48</v>
      </c>
      <c r="K2135">
        <v>166</v>
      </c>
      <c r="L2135">
        <v>2525</v>
      </c>
      <c r="M2135">
        <v>423244</v>
      </c>
      <c r="N2135">
        <v>21</v>
      </c>
      <c r="O2135">
        <v>199</v>
      </c>
      <c r="P2135">
        <v>2558</v>
      </c>
      <c r="Q2135">
        <v>509558</v>
      </c>
      <c r="R2135">
        <v>3</v>
      </c>
      <c r="S2135">
        <v>221</v>
      </c>
      <c r="T2135">
        <v>2500</v>
      </c>
      <c r="U2135">
        <v>553333</v>
      </c>
      <c r="V2135">
        <v>60</v>
      </c>
      <c r="W2135">
        <v>268</v>
      </c>
      <c r="X2135">
        <v>2590</v>
      </c>
      <c r="Y2135">
        <v>694095</v>
      </c>
      <c r="Z2135">
        <v>10</v>
      </c>
      <c r="AA2135">
        <v>314</v>
      </c>
      <c r="AB2135">
        <v>2580</v>
      </c>
      <c r="AC2135">
        <v>810636</v>
      </c>
      <c r="AD2135">
        <v>8</v>
      </c>
      <c r="AE2135">
        <v>331</v>
      </c>
      <c r="AF2135">
        <v>2480</v>
      </c>
      <c r="AG2135">
        <v>805575</v>
      </c>
      <c r="AH2135">
        <v>10</v>
      </c>
      <c r="AI2135">
        <v>363</v>
      </c>
      <c r="AJ2135">
        <v>2560</v>
      </c>
      <c r="AK2135">
        <v>929280</v>
      </c>
      <c r="AL2135">
        <v>1</v>
      </c>
      <c r="AM2135">
        <v>434</v>
      </c>
      <c r="AN2135">
        <v>2660</v>
      </c>
      <c r="AO2135">
        <v>1154440</v>
      </c>
      <c r="AP2135">
        <v>18</v>
      </c>
      <c r="AQ2135">
        <v>404</v>
      </c>
      <c r="AR2135">
        <v>2620</v>
      </c>
      <c r="AS2135">
        <v>1067844</v>
      </c>
      <c r="AT2135">
        <v>10</v>
      </c>
      <c r="AU2135">
        <v>346</v>
      </c>
      <c r="AV2135">
        <v>2400</v>
      </c>
      <c r="AW2135">
        <v>830400</v>
      </c>
    </row>
    <row r="2136" spans="1:49" x14ac:dyDescent="0.2">
      <c r="A2136" s="51">
        <v>39941</v>
      </c>
      <c r="B2136">
        <v>15</v>
      </c>
      <c r="C2136">
        <v>115</v>
      </c>
      <c r="D2136">
        <v>2425</v>
      </c>
      <c r="E2136">
        <v>276300</v>
      </c>
      <c r="F2136">
        <v>10</v>
      </c>
      <c r="G2136">
        <v>135</v>
      </c>
      <c r="H2136">
        <v>2483</v>
      </c>
      <c r="I2136">
        <v>338960</v>
      </c>
      <c r="J2136">
        <v>34</v>
      </c>
      <c r="K2136">
        <v>167</v>
      </c>
      <c r="L2136">
        <v>2650</v>
      </c>
      <c r="M2136">
        <v>440006</v>
      </c>
      <c r="N2136">
        <v>101</v>
      </c>
      <c r="O2136">
        <v>210</v>
      </c>
      <c r="P2136">
        <v>2600</v>
      </c>
      <c r="Q2136">
        <v>556090</v>
      </c>
      <c r="R2136">
        <v>19</v>
      </c>
      <c r="S2136">
        <v>229</v>
      </c>
      <c r="T2136">
        <v>2800</v>
      </c>
      <c r="U2136">
        <v>642821</v>
      </c>
      <c r="Z2136">
        <v>1</v>
      </c>
      <c r="AA2136">
        <v>288</v>
      </c>
      <c r="AB2136">
        <v>2150</v>
      </c>
      <c r="AC2136">
        <v>619200</v>
      </c>
      <c r="AT2136">
        <v>28</v>
      </c>
      <c r="AU2136">
        <v>384</v>
      </c>
      <c r="AV2136">
        <v>2567</v>
      </c>
      <c r="AW2136">
        <v>985850</v>
      </c>
    </row>
    <row r="2137" spans="1:49" x14ac:dyDescent="0.2">
      <c r="A2137" s="51">
        <v>39944</v>
      </c>
      <c r="Z2137">
        <v>7</v>
      </c>
      <c r="AA2137">
        <v>313</v>
      </c>
      <c r="AB2137">
        <v>2500</v>
      </c>
      <c r="AC2137">
        <v>778171</v>
      </c>
      <c r="AH2137">
        <v>7</v>
      </c>
      <c r="AI2137">
        <v>399</v>
      </c>
      <c r="AJ2137">
        <v>2860</v>
      </c>
      <c r="AK2137">
        <v>1140731</v>
      </c>
      <c r="AP2137">
        <v>87</v>
      </c>
      <c r="AQ2137">
        <v>406</v>
      </c>
      <c r="AR2137">
        <v>2622</v>
      </c>
      <c r="AS2137">
        <v>1072104</v>
      </c>
    </row>
    <row r="2138" spans="1:49" x14ac:dyDescent="0.2">
      <c r="A2138" s="51">
        <v>39945</v>
      </c>
      <c r="B2138">
        <v>26</v>
      </c>
      <c r="C2138">
        <v>113</v>
      </c>
      <c r="D2138">
        <v>2400</v>
      </c>
      <c r="E2138">
        <v>271754</v>
      </c>
      <c r="F2138">
        <v>36</v>
      </c>
      <c r="G2138">
        <v>145</v>
      </c>
      <c r="H2138">
        <v>2467</v>
      </c>
      <c r="I2138">
        <v>357275</v>
      </c>
      <c r="J2138">
        <v>54</v>
      </c>
      <c r="K2138">
        <v>169</v>
      </c>
      <c r="L2138">
        <v>2562</v>
      </c>
      <c r="M2138">
        <v>422837</v>
      </c>
      <c r="N2138">
        <v>160</v>
      </c>
      <c r="O2138">
        <v>190</v>
      </c>
      <c r="P2138">
        <v>2550</v>
      </c>
      <c r="Q2138">
        <v>484886</v>
      </c>
      <c r="R2138">
        <v>15</v>
      </c>
      <c r="S2138">
        <v>234</v>
      </c>
      <c r="T2138">
        <v>2525</v>
      </c>
      <c r="U2138">
        <v>611893</v>
      </c>
      <c r="V2138">
        <v>58</v>
      </c>
      <c r="W2138">
        <v>261</v>
      </c>
      <c r="X2138">
        <v>2600</v>
      </c>
      <c r="Y2138">
        <v>685538</v>
      </c>
      <c r="Z2138">
        <v>6</v>
      </c>
      <c r="AA2138">
        <v>286</v>
      </c>
      <c r="AB2138">
        <v>2550</v>
      </c>
      <c r="AC2138">
        <v>739200</v>
      </c>
      <c r="AD2138">
        <v>3</v>
      </c>
      <c r="AE2138">
        <v>349</v>
      </c>
      <c r="AF2138">
        <v>2650</v>
      </c>
      <c r="AG2138">
        <v>925733</v>
      </c>
      <c r="AH2138">
        <v>8</v>
      </c>
      <c r="AI2138">
        <v>378</v>
      </c>
      <c r="AJ2138">
        <v>2927</v>
      </c>
      <c r="AK2138">
        <v>1112270</v>
      </c>
      <c r="AP2138">
        <v>10</v>
      </c>
      <c r="AQ2138">
        <v>550</v>
      </c>
      <c r="AR2138">
        <v>2603</v>
      </c>
      <c r="AS2138">
        <v>1458982</v>
      </c>
      <c r="AT2138">
        <v>9</v>
      </c>
      <c r="AU2138">
        <v>460</v>
      </c>
      <c r="AV2138">
        <v>2425</v>
      </c>
      <c r="AW2138">
        <v>1107911</v>
      </c>
    </row>
    <row r="2139" spans="1:49" x14ac:dyDescent="0.2">
      <c r="A2139" s="51">
        <v>39947</v>
      </c>
      <c r="B2139">
        <v>4</v>
      </c>
      <c r="C2139">
        <v>120</v>
      </c>
      <c r="D2139">
        <v>2400</v>
      </c>
      <c r="E2139">
        <v>286800</v>
      </c>
      <c r="F2139">
        <v>48</v>
      </c>
      <c r="G2139">
        <v>140</v>
      </c>
      <c r="H2139">
        <v>2420</v>
      </c>
      <c r="I2139">
        <v>346227</v>
      </c>
      <c r="J2139">
        <v>4</v>
      </c>
      <c r="K2139">
        <v>156</v>
      </c>
      <c r="L2139">
        <v>2350</v>
      </c>
      <c r="M2139">
        <v>366600</v>
      </c>
      <c r="N2139">
        <v>24</v>
      </c>
      <c r="O2139">
        <v>195</v>
      </c>
      <c r="P2139">
        <v>2450</v>
      </c>
      <c r="Q2139">
        <v>479408</v>
      </c>
      <c r="R2139">
        <v>11</v>
      </c>
      <c r="S2139">
        <v>235</v>
      </c>
      <c r="T2139">
        <v>2525</v>
      </c>
      <c r="U2139">
        <v>593673</v>
      </c>
      <c r="V2139">
        <v>7</v>
      </c>
      <c r="W2139">
        <v>257</v>
      </c>
      <c r="X2139">
        <v>2330</v>
      </c>
      <c r="Y2139">
        <v>584509</v>
      </c>
      <c r="Z2139">
        <v>2</v>
      </c>
      <c r="AA2139">
        <v>313</v>
      </c>
      <c r="AB2139">
        <v>2500</v>
      </c>
      <c r="AC2139">
        <v>782500</v>
      </c>
      <c r="AD2139">
        <v>182</v>
      </c>
      <c r="AE2139">
        <v>324</v>
      </c>
      <c r="AF2139">
        <v>2530</v>
      </c>
      <c r="AG2139">
        <v>785350</v>
      </c>
      <c r="AL2139">
        <v>6</v>
      </c>
      <c r="AM2139">
        <v>426</v>
      </c>
      <c r="AN2139">
        <v>2820</v>
      </c>
      <c r="AO2139">
        <v>1200380</v>
      </c>
      <c r="AP2139">
        <v>32</v>
      </c>
      <c r="AQ2139">
        <v>418</v>
      </c>
      <c r="AR2139">
        <v>2511</v>
      </c>
      <c r="AS2139">
        <v>1051654</v>
      </c>
      <c r="AT2139">
        <v>5</v>
      </c>
      <c r="AU2139">
        <v>435</v>
      </c>
      <c r="AV2139">
        <v>2000</v>
      </c>
      <c r="AW2139">
        <v>869600</v>
      </c>
    </row>
    <row r="2140" spans="1:49" x14ac:dyDescent="0.2">
      <c r="A2140" s="51">
        <v>39948</v>
      </c>
      <c r="B2140">
        <v>35</v>
      </c>
      <c r="C2140">
        <v>121</v>
      </c>
      <c r="D2140">
        <v>2400</v>
      </c>
      <c r="E2140">
        <v>287200</v>
      </c>
      <c r="J2140">
        <v>19</v>
      </c>
      <c r="K2140">
        <v>162</v>
      </c>
      <c r="L2140">
        <v>2433</v>
      </c>
      <c r="M2140">
        <v>395326</v>
      </c>
      <c r="N2140">
        <v>7</v>
      </c>
      <c r="O2140">
        <v>199</v>
      </c>
      <c r="P2140">
        <v>2217</v>
      </c>
      <c r="Q2140">
        <v>464643</v>
      </c>
      <c r="R2140">
        <v>13</v>
      </c>
      <c r="S2140">
        <v>233</v>
      </c>
      <c r="T2140">
        <v>2450</v>
      </c>
      <c r="U2140">
        <v>569262</v>
      </c>
      <c r="Z2140">
        <v>38</v>
      </c>
      <c r="AA2140">
        <v>307</v>
      </c>
      <c r="AB2140">
        <v>2450</v>
      </c>
      <c r="AC2140">
        <v>746726</v>
      </c>
      <c r="AD2140">
        <v>2</v>
      </c>
      <c r="AE2140">
        <v>322</v>
      </c>
      <c r="AF2140">
        <v>2500</v>
      </c>
      <c r="AG2140">
        <v>805000</v>
      </c>
      <c r="AP2140">
        <v>2</v>
      </c>
      <c r="AQ2140">
        <v>383</v>
      </c>
      <c r="AR2140">
        <v>2300</v>
      </c>
      <c r="AS2140">
        <v>880900</v>
      </c>
    </row>
    <row r="2141" spans="1:49" x14ac:dyDescent="0.2">
      <c r="A2141" s="51">
        <v>39951</v>
      </c>
      <c r="J2141">
        <v>2</v>
      </c>
      <c r="K2141">
        <v>168</v>
      </c>
      <c r="L2141">
        <v>2400</v>
      </c>
      <c r="M2141">
        <v>403200</v>
      </c>
      <c r="N2141">
        <v>3</v>
      </c>
      <c r="O2141">
        <v>203</v>
      </c>
      <c r="P2141">
        <v>2350</v>
      </c>
      <c r="Q2141">
        <v>477833</v>
      </c>
      <c r="Z2141">
        <v>17</v>
      </c>
      <c r="AA2141">
        <v>286</v>
      </c>
      <c r="AB2141">
        <v>2520</v>
      </c>
      <c r="AC2141">
        <v>721313</v>
      </c>
      <c r="AD2141">
        <v>6</v>
      </c>
      <c r="AE2141">
        <v>324</v>
      </c>
      <c r="AF2141">
        <v>2650</v>
      </c>
      <c r="AG2141">
        <v>859483</v>
      </c>
      <c r="AH2141">
        <v>8</v>
      </c>
      <c r="AI2141">
        <v>381</v>
      </c>
      <c r="AJ2141">
        <v>2820</v>
      </c>
      <c r="AK2141">
        <v>1074420</v>
      </c>
      <c r="AP2141">
        <v>31</v>
      </c>
      <c r="AQ2141">
        <v>431</v>
      </c>
      <c r="AR2141">
        <v>2680</v>
      </c>
      <c r="AS2141">
        <v>1225788</v>
      </c>
    </row>
    <row r="2142" spans="1:49" x14ac:dyDescent="0.2">
      <c r="A2142" s="51">
        <v>39952</v>
      </c>
      <c r="B2142">
        <v>2</v>
      </c>
      <c r="C2142">
        <v>120</v>
      </c>
      <c r="D2142">
        <v>2450</v>
      </c>
      <c r="E2142">
        <v>294000</v>
      </c>
      <c r="F2142">
        <v>5</v>
      </c>
      <c r="G2142">
        <v>144</v>
      </c>
      <c r="H2142">
        <v>2500</v>
      </c>
      <c r="I2142">
        <v>361000</v>
      </c>
      <c r="J2142">
        <v>19</v>
      </c>
      <c r="K2142">
        <v>164</v>
      </c>
      <c r="L2142">
        <v>2488</v>
      </c>
      <c r="M2142">
        <v>421579</v>
      </c>
      <c r="N2142">
        <v>15</v>
      </c>
      <c r="O2142">
        <v>196</v>
      </c>
      <c r="P2142">
        <v>2475</v>
      </c>
      <c r="Q2142">
        <v>476880</v>
      </c>
      <c r="R2142">
        <v>50</v>
      </c>
      <c r="S2142">
        <v>233</v>
      </c>
      <c r="T2142">
        <v>2600</v>
      </c>
      <c r="U2142">
        <v>602300</v>
      </c>
      <c r="V2142">
        <v>19</v>
      </c>
      <c r="W2142">
        <v>276</v>
      </c>
      <c r="X2142">
        <v>2450</v>
      </c>
      <c r="Y2142">
        <v>686853</v>
      </c>
      <c r="Z2142">
        <v>14</v>
      </c>
      <c r="AA2142">
        <v>310</v>
      </c>
      <c r="AB2142">
        <v>2617</v>
      </c>
      <c r="AC2142">
        <v>812921</v>
      </c>
      <c r="AH2142">
        <v>8</v>
      </c>
      <c r="AI2142">
        <v>403</v>
      </c>
      <c r="AJ2142">
        <v>2700</v>
      </c>
      <c r="AK2142">
        <v>1087425</v>
      </c>
      <c r="AP2142">
        <v>44</v>
      </c>
      <c r="AQ2142">
        <v>422</v>
      </c>
      <c r="AR2142">
        <v>2577</v>
      </c>
      <c r="AS2142">
        <v>1083181</v>
      </c>
      <c r="AT2142">
        <v>30</v>
      </c>
      <c r="AU2142">
        <v>375</v>
      </c>
      <c r="AV2142">
        <v>2550</v>
      </c>
      <c r="AW2142">
        <v>956760</v>
      </c>
    </row>
    <row r="2143" spans="1:49" x14ac:dyDescent="0.2">
      <c r="A2143" s="51">
        <v>39954</v>
      </c>
      <c r="B2143">
        <v>5</v>
      </c>
      <c r="C2143">
        <v>106</v>
      </c>
      <c r="D2143">
        <v>2250</v>
      </c>
      <c r="E2143">
        <v>237600</v>
      </c>
      <c r="F2143">
        <v>6</v>
      </c>
      <c r="G2143">
        <v>141</v>
      </c>
      <c r="H2143">
        <v>2425</v>
      </c>
      <c r="I2143">
        <v>341900</v>
      </c>
      <c r="J2143">
        <v>10</v>
      </c>
      <c r="K2143">
        <v>168</v>
      </c>
      <c r="L2143">
        <v>2367</v>
      </c>
      <c r="M2143">
        <v>401070</v>
      </c>
      <c r="N2143">
        <v>72</v>
      </c>
      <c r="O2143">
        <v>191</v>
      </c>
      <c r="P2143">
        <v>2459</v>
      </c>
      <c r="Q2143">
        <v>473286</v>
      </c>
      <c r="R2143">
        <v>3</v>
      </c>
      <c r="S2143">
        <v>231</v>
      </c>
      <c r="T2143">
        <v>2425</v>
      </c>
      <c r="U2143">
        <v>561133</v>
      </c>
      <c r="V2143">
        <v>5</v>
      </c>
      <c r="W2143">
        <v>261</v>
      </c>
      <c r="X2143">
        <v>2380</v>
      </c>
      <c r="Y2143">
        <v>625464</v>
      </c>
      <c r="Z2143">
        <v>26</v>
      </c>
      <c r="AA2143">
        <v>293</v>
      </c>
      <c r="AB2143">
        <v>2553</v>
      </c>
      <c r="AC2143">
        <v>766326</v>
      </c>
      <c r="AH2143">
        <v>3</v>
      </c>
      <c r="AI2143">
        <v>369</v>
      </c>
      <c r="AJ2143">
        <v>2700</v>
      </c>
      <c r="AK2143">
        <v>997733</v>
      </c>
      <c r="AP2143">
        <v>31</v>
      </c>
      <c r="AQ2143">
        <v>412</v>
      </c>
      <c r="AR2143">
        <v>2387</v>
      </c>
      <c r="AS2143">
        <v>1007178</v>
      </c>
      <c r="AT2143">
        <v>10</v>
      </c>
      <c r="AU2143">
        <v>483</v>
      </c>
      <c r="AV2143">
        <v>2367</v>
      </c>
      <c r="AW2143">
        <v>1125760</v>
      </c>
    </row>
    <row r="2144" spans="1:49" x14ac:dyDescent="0.2">
      <c r="A2144" s="51">
        <v>39955</v>
      </c>
      <c r="B2144">
        <v>7</v>
      </c>
      <c r="C2144">
        <v>112</v>
      </c>
      <c r="D2144">
        <v>2650</v>
      </c>
      <c r="E2144">
        <v>299214</v>
      </c>
      <c r="F2144">
        <v>10</v>
      </c>
      <c r="G2144">
        <v>140</v>
      </c>
      <c r="H2144">
        <v>2417</v>
      </c>
      <c r="I2144">
        <v>339230</v>
      </c>
      <c r="J2144">
        <v>27</v>
      </c>
      <c r="K2144">
        <v>164</v>
      </c>
      <c r="L2144">
        <v>2400</v>
      </c>
      <c r="M2144">
        <v>401804</v>
      </c>
      <c r="N2144">
        <v>42</v>
      </c>
      <c r="O2144">
        <v>197</v>
      </c>
      <c r="P2144">
        <v>2540</v>
      </c>
      <c r="Q2144">
        <v>509045</v>
      </c>
      <c r="R2144">
        <v>5</v>
      </c>
      <c r="S2144">
        <v>230</v>
      </c>
      <c r="T2144">
        <v>2350</v>
      </c>
      <c r="U2144">
        <v>539320</v>
      </c>
      <c r="V2144">
        <v>2</v>
      </c>
      <c r="W2144">
        <v>267</v>
      </c>
      <c r="X2144">
        <v>2300</v>
      </c>
      <c r="Y2144">
        <v>614100</v>
      </c>
      <c r="AT2144">
        <v>6</v>
      </c>
      <c r="AU2144">
        <v>372</v>
      </c>
      <c r="AV2144">
        <v>2375</v>
      </c>
      <c r="AW2144">
        <v>872600</v>
      </c>
    </row>
    <row r="2145" spans="1:49" x14ac:dyDescent="0.2">
      <c r="A2145" s="182">
        <v>39958</v>
      </c>
    </row>
    <row r="2146" spans="1:49" x14ac:dyDescent="0.2">
      <c r="A2146" s="51">
        <v>39959</v>
      </c>
      <c r="B2146">
        <v>10</v>
      </c>
      <c r="C2146">
        <v>122</v>
      </c>
      <c r="D2146">
        <v>2600</v>
      </c>
      <c r="E2146">
        <v>301410</v>
      </c>
      <c r="F2146">
        <v>16</v>
      </c>
      <c r="G2146">
        <v>145</v>
      </c>
      <c r="H2146">
        <v>2625</v>
      </c>
      <c r="I2146">
        <v>386188</v>
      </c>
      <c r="J2146">
        <v>34</v>
      </c>
      <c r="K2146">
        <v>169</v>
      </c>
      <c r="L2146">
        <v>2400</v>
      </c>
      <c r="M2146">
        <v>414582</v>
      </c>
      <c r="N2146">
        <v>4</v>
      </c>
      <c r="O2146">
        <v>192</v>
      </c>
      <c r="P2146">
        <v>2283</v>
      </c>
      <c r="Q2146">
        <v>438950</v>
      </c>
      <c r="R2146">
        <v>18</v>
      </c>
      <c r="S2146">
        <v>238</v>
      </c>
      <c r="T2146">
        <v>2567</v>
      </c>
      <c r="U2146">
        <v>608172</v>
      </c>
      <c r="V2146">
        <v>11</v>
      </c>
      <c r="W2146">
        <v>264</v>
      </c>
      <c r="X2146">
        <v>2500</v>
      </c>
      <c r="Y2146">
        <v>660909</v>
      </c>
      <c r="Z2146">
        <v>74</v>
      </c>
      <c r="AA2146">
        <v>291</v>
      </c>
      <c r="AB2146">
        <v>2500</v>
      </c>
      <c r="AC2146">
        <v>728176</v>
      </c>
      <c r="AD2146">
        <v>2</v>
      </c>
      <c r="AE2146">
        <v>333</v>
      </c>
      <c r="AF2146">
        <v>2450</v>
      </c>
      <c r="AG2146">
        <v>815850</v>
      </c>
      <c r="AP2146">
        <v>25</v>
      </c>
      <c r="AQ2146">
        <v>443</v>
      </c>
      <c r="AR2146">
        <v>2548</v>
      </c>
      <c r="AS2146">
        <v>1170973</v>
      </c>
    </row>
    <row r="2147" spans="1:49" x14ac:dyDescent="0.2">
      <c r="A2147" s="51">
        <v>39961</v>
      </c>
      <c r="B2147">
        <v>10</v>
      </c>
      <c r="C2147">
        <v>116</v>
      </c>
      <c r="D2147">
        <v>2600</v>
      </c>
      <c r="E2147">
        <v>302370</v>
      </c>
      <c r="F2147">
        <v>8</v>
      </c>
      <c r="G2147">
        <v>143</v>
      </c>
      <c r="H2147">
        <v>2475</v>
      </c>
      <c r="I2147">
        <v>356025</v>
      </c>
      <c r="J2147">
        <v>6</v>
      </c>
      <c r="K2147">
        <v>162</v>
      </c>
      <c r="L2147">
        <v>2388</v>
      </c>
      <c r="M2147">
        <v>397400</v>
      </c>
      <c r="N2147">
        <v>72</v>
      </c>
      <c r="O2147">
        <v>198</v>
      </c>
      <c r="P2147">
        <v>2520</v>
      </c>
      <c r="Q2147">
        <v>510936</v>
      </c>
      <c r="R2147">
        <v>2</v>
      </c>
      <c r="S2147">
        <v>236</v>
      </c>
      <c r="T2147">
        <v>2450</v>
      </c>
      <c r="U2147">
        <v>685367</v>
      </c>
      <c r="V2147">
        <v>12</v>
      </c>
      <c r="W2147">
        <v>267</v>
      </c>
      <c r="X2147">
        <v>2540</v>
      </c>
      <c r="Y2147">
        <v>685367</v>
      </c>
      <c r="Z2147">
        <v>21</v>
      </c>
      <c r="AA2147">
        <v>310</v>
      </c>
      <c r="AB2147">
        <v>2524</v>
      </c>
      <c r="AC2147">
        <v>792876</v>
      </c>
      <c r="AD2147">
        <v>17</v>
      </c>
      <c r="AE2147">
        <v>341</v>
      </c>
      <c r="AF2147">
        <v>2550</v>
      </c>
      <c r="AG2147">
        <v>903496</v>
      </c>
      <c r="AH2147">
        <v>2</v>
      </c>
      <c r="AI2147">
        <v>365</v>
      </c>
      <c r="AJ2147">
        <v>2600</v>
      </c>
      <c r="AK2147">
        <v>949000</v>
      </c>
      <c r="AP2147">
        <v>14</v>
      </c>
      <c r="AQ2147">
        <v>428</v>
      </c>
      <c r="AR2147">
        <v>2420</v>
      </c>
      <c r="AS2147">
        <v>1050357</v>
      </c>
      <c r="AT2147">
        <v>2</v>
      </c>
      <c r="AU2147">
        <v>405</v>
      </c>
      <c r="AV2147">
        <v>2400</v>
      </c>
      <c r="AW2147">
        <v>970700</v>
      </c>
    </row>
    <row r="2148" spans="1:49" x14ac:dyDescent="0.2">
      <c r="A2148" s="51">
        <v>39962</v>
      </c>
      <c r="B2148">
        <v>3</v>
      </c>
      <c r="C2148">
        <v>121</v>
      </c>
      <c r="D2148">
        <v>2475</v>
      </c>
      <c r="E2148">
        <v>301433</v>
      </c>
      <c r="F2148">
        <v>12</v>
      </c>
      <c r="G2148">
        <v>135</v>
      </c>
      <c r="H2148">
        <v>2500</v>
      </c>
      <c r="I2148">
        <v>361533</v>
      </c>
      <c r="J2148">
        <v>20</v>
      </c>
      <c r="K2148">
        <v>159</v>
      </c>
      <c r="L2148">
        <v>2588</v>
      </c>
      <c r="M2148">
        <v>395895</v>
      </c>
      <c r="N2148">
        <v>2</v>
      </c>
      <c r="O2148">
        <v>201</v>
      </c>
      <c r="P2148">
        <v>2300</v>
      </c>
      <c r="Q2148">
        <v>462300</v>
      </c>
      <c r="R2148">
        <v>54</v>
      </c>
      <c r="S2148">
        <v>230</v>
      </c>
      <c r="T2148">
        <v>2521</v>
      </c>
      <c r="U2148">
        <v>590256</v>
      </c>
      <c r="V2148">
        <v>3</v>
      </c>
      <c r="W2148">
        <v>272</v>
      </c>
      <c r="X2148">
        <v>2850</v>
      </c>
      <c r="Y2148">
        <v>775200</v>
      </c>
      <c r="Z2148">
        <v>17</v>
      </c>
      <c r="AA2148">
        <v>300</v>
      </c>
      <c r="AB2148">
        <v>2560</v>
      </c>
      <c r="AC2148">
        <v>767959</v>
      </c>
      <c r="AD2148">
        <v>6</v>
      </c>
      <c r="AE2148">
        <v>344</v>
      </c>
      <c r="AF2148">
        <v>2553</v>
      </c>
      <c r="AG2148">
        <v>891313</v>
      </c>
      <c r="AT2148">
        <v>6</v>
      </c>
      <c r="AU2148">
        <v>378</v>
      </c>
      <c r="AV2148">
        <v>2650</v>
      </c>
      <c r="AW2148">
        <v>1002583</v>
      </c>
    </row>
    <row r="2150" spans="1:49" x14ac:dyDescent="0.2">
      <c r="A2150" s="51">
        <v>39965</v>
      </c>
      <c r="F2150">
        <v>10</v>
      </c>
      <c r="G2150">
        <v>131</v>
      </c>
      <c r="H2150">
        <v>2390</v>
      </c>
      <c r="I2150">
        <v>313568</v>
      </c>
      <c r="J2150">
        <v>1</v>
      </c>
      <c r="K2150">
        <v>178</v>
      </c>
      <c r="L2150">
        <v>2400</v>
      </c>
      <c r="M2150">
        <v>427200</v>
      </c>
      <c r="N2150">
        <v>3</v>
      </c>
      <c r="O2150">
        <v>201</v>
      </c>
      <c r="P2150">
        <v>2400</v>
      </c>
      <c r="Q2150">
        <v>481600</v>
      </c>
      <c r="R2150">
        <v>2</v>
      </c>
      <c r="S2150">
        <v>243</v>
      </c>
      <c r="T2150">
        <v>2350</v>
      </c>
      <c r="U2150">
        <v>571050</v>
      </c>
      <c r="Z2150">
        <v>4</v>
      </c>
      <c r="AA2150">
        <v>302</v>
      </c>
      <c r="AB2150">
        <v>2400</v>
      </c>
      <c r="AC2150">
        <v>726000</v>
      </c>
      <c r="AP2150">
        <v>3</v>
      </c>
      <c r="AQ2150">
        <v>393</v>
      </c>
      <c r="AR2150">
        <v>2330</v>
      </c>
      <c r="AS2150">
        <v>909747</v>
      </c>
      <c r="AT2150">
        <v>3</v>
      </c>
      <c r="AU2150">
        <v>409</v>
      </c>
      <c r="AV2150">
        <v>2300</v>
      </c>
      <c r="AW2150">
        <v>941467</v>
      </c>
    </row>
    <row r="2151" spans="1:49" x14ac:dyDescent="0.2">
      <c r="A2151" s="51">
        <v>39966</v>
      </c>
      <c r="B2151">
        <v>2</v>
      </c>
      <c r="C2151">
        <v>106</v>
      </c>
      <c r="D2151">
        <v>2400</v>
      </c>
      <c r="E2151">
        <v>254400</v>
      </c>
      <c r="F2151">
        <v>14</v>
      </c>
      <c r="G2151">
        <v>143</v>
      </c>
      <c r="H2151">
        <v>2550</v>
      </c>
      <c r="I2151">
        <v>363921</v>
      </c>
      <c r="J2151">
        <v>39</v>
      </c>
      <c r="K2151">
        <v>160</v>
      </c>
      <c r="L2151">
        <v>2462</v>
      </c>
      <c r="M2151">
        <v>399531</v>
      </c>
      <c r="N2151">
        <v>88</v>
      </c>
      <c r="O2151">
        <v>206</v>
      </c>
      <c r="P2151">
        <v>2656</v>
      </c>
      <c r="Q2151">
        <v>547745</v>
      </c>
      <c r="R2151">
        <v>17</v>
      </c>
      <c r="S2151">
        <v>231</v>
      </c>
      <c r="T2151">
        <v>2550</v>
      </c>
      <c r="U2151">
        <v>700514</v>
      </c>
      <c r="V2151">
        <v>14</v>
      </c>
      <c r="W2151">
        <v>269</v>
      </c>
      <c r="X2151">
        <v>2600</v>
      </c>
      <c r="Y2151">
        <v>700514</v>
      </c>
      <c r="Z2151">
        <v>15</v>
      </c>
      <c r="AA2151">
        <v>301</v>
      </c>
      <c r="AB2151">
        <v>2525</v>
      </c>
      <c r="AC2151">
        <v>772373</v>
      </c>
      <c r="AH2151">
        <v>1</v>
      </c>
      <c r="AI2151">
        <v>368</v>
      </c>
      <c r="AJ2151">
        <v>2400</v>
      </c>
      <c r="AK2151">
        <v>883200</v>
      </c>
      <c r="AP2151">
        <v>18</v>
      </c>
      <c r="AQ2151">
        <v>376</v>
      </c>
      <c r="AR2151">
        <v>2390</v>
      </c>
      <c r="AS2151">
        <v>913344</v>
      </c>
      <c r="AT2151">
        <v>42</v>
      </c>
      <c r="AU2151">
        <v>448</v>
      </c>
      <c r="AV2151">
        <v>2560</v>
      </c>
      <c r="AW2151">
        <v>1166964</v>
      </c>
    </row>
    <row r="2152" spans="1:49" x14ac:dyDescent="0.2">
      <c r="A2152" s="51">
        <v>39968</v>
      </c>
      <c r="B2152">
        <v>4</v>
      </c>
      <c r="C2152">
        <v>115</v>
      </c>
      <c r="D2152">
        <v>2600</v>
      </c>
      <c r="E2152">
        <v>298850</v>
      </c>
      <c r="F2152">
        <v>7</v>
      </c>
      <c r="G2152">
        <v>139</v>
      </c>
      <c r="H2152">
        <v>2550</v>
      </c>
      <c r="I2152">
        <v>356486</v>
      </c>
      <c r="J2152">
        <v>30</v>
      </c>
      <c r="K2152">
        <v>163</v>
      </c>
      <c r="L2152">
        <v>2483</v>
      </c>
      <c r="M2152">
        <v>404890</v>
      </c>
      <c r="N2152">
        <v>85</v>
      </c>
      <c r="O2152">
        <v>211</v>
      </c>
      <c r="P2152">
        <v>2539</v>
      </c>
      <c r="Q2152">
        <v>544185</v>
      </c>
      <c r="R2152">
        <v>45</v>
      </c>
      <c r="S2152">
        <v>236</v>
      </c>
      <c r="T2152">
        <v>2572</v>
      </c>
      <c r="U2152">
        <v>612215</v>
      </c>
      <c r="V2152">
        <v>19</v>
      </c>
      <c r="W2152">
        <v>272</v>
      </c>
      <c r="X2152">
        <v>2607</v>
      </c>
      <c r="Y2152">
        <v>714600</v>
      </c>
      <c r="Z2152">
        <v>16</v>
      </c>
      <c r="AA2152">
        <v>296</v>
      </c>
      <c r="AB2152">
        <v>2780</v>
      </c>
      <c r="AC2152">
        <v>800710</v>
      </c>
      <c r="AD2152">
        <v>29</v>
      </c>
      <c r="AE2152">
        <v>338</v>
      </c>
      <c r="AF2152">
        <v>2613</v>
      </c>
      <c r="AG2152">
        <v>900710</v>
      </c>
      <c r="AL2152">
        <v>3</v>
      </c>
      <c r="AM2152">
        <v>710</v>
      </c>
      <c r="AN2152">
        <v>2660</v>
      </c>
      <c r="AO2152">
        <v>1888760</v>
      </c>
      <c r="AP2152">
        <v>23</v>
      </c>
      <c r="AQ2152">
        <v>413</v>
      </c>
      <c r="AR2152">
        <v>2450</v>
      </c>
      <c r="AS2152">
        <v>1011937</v>
      </c>
      <c r="AT2152">
        <v>24</v>
      </c>
      <c r="AU2152">
        <v>472</v>
      </c>
      <c r="AV2152">
        <v>2367</v>
      </c>
      <c r="AW2152">
        <v>1100379</v>
      </c>
    </row>
    <row r="2153" spans="1:49" x14ac:dyDescent="0.2">
      <c r="A2153" s="51">
        <v>39972</v>
      </c>
      <c r="B2153">
        <v>6</v>
      </c>
      <c r="C2153">
        <v>104</v>
      </c>
      <c r="D2153">
        <v>2125</v>
      </c>
      <c r="E2153">
        <v>221617</v>
      </c>
      <c r="J2153">
        <v>8</v>
      </c>
      <c r="K2153">
        <v>157</v>
      </c>
      <c r="L2153">
        <v>2350</v>
      </c>
      <c r="M2153">
        <v>375325</v>
      </c>
      <c r="N2153">
        <v>8</v>
      </c>
      <c r="O2153">
        <v>188</v>
      </c>
      <c r="P2153">
        <v>2280</v>
      </c>
      <c r="Q2153">
        <v>428640</v>
      </c>
      <c r="V2153">
        <v>8</v>
      </c>
      <c r="W2153">
        <v>273</v>
      </c>
      <c r="X2153">
        <v>2393</v>
      </c>
      <c r="Y2153">
        <v>655540</v>
      </c>
      <c r="Z2153">
        <v>8</v>
      </c>
      <c r="AA2153">
        <v>312</v>
      </c>
      <c r="AB2153">
        <v>2460</v>
      </c>
      <c r="AC2153">
        <v>768135</v>
      </c>
      <c r="AL2153">
        <v>1</v>
      </c>
      <c r="AM2153">
        <v>462</v>
      </c>
      <c r="AN2153">
        <v>2640</v>
      </c>
      <c r="AO2153">
        <v>1219680</v>
      </c>
      <c r="AP2153">
        <v>4</v>
      </c>
      <c r="AQ2153">
        <v>423</v>
      </c>
      <c r="AR2153">
        <v>2360</v>
      </c>
      <c r="AS2153">
        <v>998280</v>
      </c>
    </row>
    <row r="2154" spans="1:49" x14ac:dyDescent="0.2">
      <c r="A2154" s="51">
        <v>39973</v>
      </c>
      <c r="B2154">
        <v>25</v>
      </c>
      <c r="C2154">
        <v>116</v>
      </c>
      <c r="D2154">
        <v>2683</v>
      </c>
      <c r="E2154">
        <v>310188</v>
      </c>
      <c r="F2154">
        <v>39</v>
      </c>
      <c r="G2154">
        <v>138</v>
      </c>
      <c r="H2154">
        <v>2700</v>
      </c>
      <c r="I2154">
        <v>374262</v>
      </c>
      <c r="J2154">
        <v>114</v>
      </c>
      <c r="K2154">
        <v>165</v>
      </c>
      <c r="L2154">
        <v>2633</v>
      </c>
      <c r="M2154">
        <v>442111</v>
      </c>
      <c r="N2154">
        <v>47</v>
      </c>
      <c r="O2154">
        <v>197</v>
      </c>
      <c r="P2154">
        <v>2650</v>
      </c>
      <c r="Q2154">
        <v>528496</v>
      </c>
      <c r="R2154">
        <v>27</v>
      </c>
      <c r="S2154">
        <v>230</v>
      </c>
      <c r="T2154">
        <v>2550</v>
      </c>
      <c r="U2154">
        <v>611981</v>
      </c>
      <c r="V2154">
        <v>56</v>
      </c>
      <c r="W2154">
        <v>261</v>
      </c>
      <c r="X2154">
        <v>2662</v>
      </c>
      <c r="Y2154">
        <v>703300</v>
      </c>
      <c r="Z2154">
        <v>39</v>
      </c>
      <c r="AA2154">
        <v>291</v>
      </c>
      <c r="AB2154">
        <v>2725</v>
      </c>
      <c r="AC2154">
        <v>746823</v>
      </c>
      <c r="AD2154">
        <v>6</v>
      </c>
      <c r="AE2154">
        <v>357</v>
      </c>
      <c r="AF2154">
        <v>2540</v>
      </c>
      <c r="AG2154">
        <v>907627</v>
      </c>
      <c r="AH2154">
        <v>1</v>
      </c>
      <c r="AI2154">
        <v>386</v>
      </c>
      <c r="AJ2154">
        <v>2500</v>
      </c>
      <c r="AK2154">
        <v>965000</v>
      </c>
      <c r="AP2154">
        <v>31</v>
      </c>
      <c r="AQ2154">
        <v>415</v>
      </c>
      <c r="AR2154">
        <v>2490</v>
      </c>
      <c r="AS2154">
        <v>1029764</v>
      </c>
      <c r="AT2154">
        <v>37</v>
      </c>
      <c r="AU2154">
        <v>424</v>
      </c>
      <c r="AV2154">
        <v>2520</v>
      </c>
      <c r="AW2154">
        <v>1097997</v>
      </c>
    </row>
    <row r="2155" spans="1:49" x14ac:dyDescent="0.2">
      <c r="A2155" s="51">
        <v>39975</v>
      </c>
      <c r="B2155">
        <v>26</v>
      </c>
      <c r="C2155">
        <v>117</v>
      </c>
      <c r="D2155">
        <v>2600</v>
      </c>
      <c r="E2155">
        <v>312738</v>
      </c>
      <c r="F2155">
        <v>13</v>
      </c>
      <c r="G2155">
        <v>143</v>
      </c>
      <c r="H2155">
        <v>2400</v>
      </c>
      <c r="I2155">
        <v>344146</v>
      </c>
      <c r="J2155">
        <v>90</v>
      </c>
      <c r="K2155">
        <v>164</v>
      </c>
      <c r="L2155">
        <v>2572</v>
      </c>
      <c r="M2155">
        <v>438068</v>
      </c>
      <c r="N2155">
        <v>71</v>
      </c>
      <c r="O2155">
        <v>194</v>
      </c>
      <c r="P2155">
        <v>2575</v>
      </c>
      <c r="Q2155">
        <v>507166</v>
      </c>
      <c r="R2155">
        <v>55</v>
      </c>
      <c r="S2155">
        <v>235</v>
      </c>
      <c r="T2155">
        <v>2438</v>
      </c>
      <c r="U2155">
        <v>584638</v>
      </c>
      <c r="V2155">
        <v>32</v>
      </c>
      <c r="W2155">
        <v>259</v>
      </c>
      <c r="X2155">
        <v>2500</v>
      </c>
      <c r="Y2155">
        <v>658116</v>
      </c>
      <c r="Z2155">
        <v>7</v>
      </c>
      <c r="AA2155">
        <v>308</v>
      </c>
      <c r="AB2155">
        <v>2395</v>
      </c>
      <c r="AC2155">
        <v>749206</v>
      </c>
      <c r="AD2155">
        <v>24</v>
      </c>
      <c r="AE2155">
        <v>353</v>
      </c>
      <c r="AF2155">
        <v>2486</v>
      </c>
      <c r="AG2155">
        <v>917069</v>
      </c>
      <c r="AL2155">
        <v>1</v>
      </c>
      <c r="AM2155">
        <v>402</v>
      </c>
      <c r="AN2155">
        <v>2600</v>
      </c>
      <c r="AO2155">
        <v>1045200</v>
      </c>
      <c r="AP2155">
        <v>33</v>
      </c>
      <c r="AQ2155">
        <v>431</v>
      </c>
      <c r="AR2155">
        <v>2423</v>
      </c>
      <c r="AS2155">
        <v>1046393</v>
      </c>
      <c r="AT2155">
        <v>22</v>
      </c>
      <c r="AU2155">
        <v>464</v>
      </c>
      <c r="AV2155">
        <v>2450</v>
      </c>
      <c r="AW2155">
        <v>1145745</v>
      </c>
    </row>
    <row r="2156" spans="1:49" x14ac:dyDescent="0.2">
      <c r="A2156" s="51">
        <v>39976</v>
      </c>
      <c r="B2156">
        <v>26</v>
      </c>
      <c r="C2156">
        <v>113</v>
      </c>
      <c r="D2156">
        <v>2650</v>
      </c>
      <c r="E2156">
        <v>312854</v>
      </c>
      <c r="F2156">
        <v>10</v>
      </c>
      <c r="G2156">
        <v>146</v>
      </c>
      <c r="H2156">
        <v>2475</v>
      </c>
      <c r="I2156">
        <v>364120</v>
      </c>
      <c r="J2156">
        <v>10</v>
      </c>
      <c r="K2156">
        <v>161</v>
      </c>
      <c r="L2156">
        <v>2450</v>
      </c>
      <c r="M2156">
        <v>395430</v>
      </c>
      <c r="N2156">
        <v>32</v>
      </c>
      <c r="O2156">
        <v>209</v>
      </c>
      <c r="P2156">
        <v>2533</v>
      </c>
      <c r="Q2156">
        <v>538925</v>
      </c>
      <c r="V2156">
        <v>10</v>
      </c>
      <c r="W2156">
        <v>254</v>
      </c>
      <c r="X2156">
        <v>2550</v>
      </c>
      <c r="Y2156">
        <v>805592</v>
      </c>
      <c r="Z2156">
        <v>309</v>
      </c>
      <c r="AA2156">
        <v>310</v>
      </c>
      <c r="AB2156">
        <v>2550</v>
      </c>
      <c r="AC2156">
        <v>805592</v>
      </c>
      <c r="AL2156">
        <v>3</v>
      </c>
      <c r="AM2156">
        <v>414</v>
      </c>
      <c r="AN2156">
        <v>2500</v>
      </c>
      <c r="AO2156">
        <v>1035000</v>
      </c>
      <c r="AP2156">
        <v>4</v>
      </c>
      <c r="AQ2156">
        <v>498</v>
      </c>
      <c r="AR2156">
        <v>2400</v>
      </c>
      <c r="AS2156">
        <v>1195200</v>
      </c>
      <c r="AT2156">
        <v>1</v>
      </c>
      <c r="AU2156">
        <v>628</v>
      </c>
      <c r="AV2156">
        <v>2700</v>
      </c>
      <c r="AW2156">
        <v>1695600</v>
      </c>
    </row>
    <row r="2157" spans="1:49" x14ac:dyDescent="0.2">
      <c r="A2157" s="182">
        <v>39979</v>
      </c>
    </row>
    <row r="2158" spans="1:49" x14ac:dyDescent="0.2">
      <c r="A2158" s="51">
        <v>39980</v>
      </c>
      <c r="B2158">
        <v>1</v>
      </c>
      <c r="C2158">
        <v>120</v>
      </c>
      <c r="D2158">
        <v>2400</v>
      </c>
      <c r="E2158">
        <v>288000</v>
      </c>
      <c r="F2158">
        <v>15</v>
      </c>
      <c r="G2158">
        <v>147</v>
      </c>
      <c r="H2158">
        <v>2617</v>
      </c>
      <c r="I2158">
        <v>381980</v>
      </c>
      <c r="J2158">
        <v>19</v>
      </c>
      <c r="K2158">
        <v>170</v>
      </c>
      <c r="L2158">
        <v>2450</v>
      </c>
      <c r="M2158">
        <v>424621</v>
      </c>
      <c r="N2158">
        <v>26</v>
      </c>
      <c r="O2158">
        <v>195</v>
      </c>
      <c r="P2158">
        <v>2462</v>
      </c>
      <c r="Q2158">
        <v>482158</v>
      </c>
      <c r="R2158">
        <v>47</v>
      </c>
      <c r="S2158">
        <v>235</v>
      </c>
      <c r="T2158">
        <v>2575</v>
      </c>
      <c r="U2158">
        <v>608343</v>
      </c>
      <c r="V2158">
        <v>25</v>
      </c>
      <c r="W2158">
        <v>268</v>
      </c>
      <c r="X2158">
        <v>2700</v>
      </c>
      <c r="Y2158">
        <v>785136</v>
      </c>
      <c r="AP2158">
        <v>24</v>
      </c>
      <c r="AQ2158">
        <v>492</v>
      </c>
      <c r="AR2158">
        <v>2555</v>
      </c>
      <c r="AS2158">
        <v>1279273</v>
      </c>
      <c r="AT2158">
        <v>21</v>
      </c>
      <c r="AU2158">
        <v>491</v>
      </c>
      <c r="AV2158">
        <v>2538</v>
      </c>
      <c r="AW2158">
        <v>1311438</v>
      </c>
    </row>
    <row r="2159" spans="1:49" x14ac:dyDescent="0.2">
      <c r="A2159" s="182">
        <v>39982</v>
      </c>
    </row>
    <row r="2160" spans="1:49" x14ac:dyDescent="0.2">
      <c r="A2160" s="51">
        <v>39983</v>
      </c>
    </row>
    <row r="2161" spans="1:49" x14ac:dyDescent="0.2">
      <c r="A2161" s="182">
        <v>39986</v>
      </c>
    </row>
    <row r="2162" spans="1:49" x14ac:dyDescent="0.2">
      <c r="A2162" s="51">
        <v>39987</v>
      </c>
      <c r="B2162">
        <v>22</v>
      </c>
      <c r="C2162">
        <v>124</v>
      </c>
      <c r="D2162">
        <v>2550</v>
      </c>
      <c r="E2162">
        <v>334086</v>
      </c>
      <c r="F2162">
        <v>4</v>
      </c>
      <c r="G2162">
        <v>148</v>
      </c>
      <c r="H2162">
        <v>2500</v>
      </c>
      <c r="I2162">
        <v>371250</v>
      </c>
      <c r="J2162">
        <v>30</v>
      </c>
      <c r="K2162">
        <v>160</v>
      </c>
      <c r="L2162">
        <v>2500</v>
      </c>
      <c r="M2162">
        <v>400167</v>
      </c>
      <c r="N2162">
        <v>33</v>
      </c>
      <c r="O2162">
        <v>196</v>
      </c>
      <c r="P2162">
        <v>2525</v>
      </c>
      <c r="Q2162">
        <v>497276</v>
      </c>
      <c r="R2162">
        <v>45</v>
      </c>
      <c r="S2162">
        <v>228</v>
      </c>
      <c r="T2162">
        <v>2567</v>
      </c>
      <c r="U2162">
        <v>608144</v>
      </c>
      <c r="V2162">
        <v>2</v>
      </c>
      <c r="W2162">
        <v>265</v>
      </c>
      <c r="X2162">
        <v>2550</v>
      </c>
      <c r="Y2162">
        <v>676100</v>
      </c>
      <c r="Z2162">
        <v>29</v>
      </c>
      <c r="AA2162">
        <v>291</v>
      </c>
      <c r="AB2162">
        <v>2617</v>
      </c>
      <c r="AC2162">
        <v>768476</v>
      </c>
      <c r="AD2162">
        <v>5</v>
      </c>
      <c r="AE2162">
        <v>349</v>
      </c>
      <c r="AF2162">
        <v>2540</v>
      </c>
      <c r="AG2162">
        <v>885952</v>
      </c>
      <c r="AH2162">
        <v>2</v>
      </c>
      <c r="AI2162">
        <v>382</v>
      </c>
      <c r="AJ2162">
        <v>2540</v>
      </c>
      <c r="AK2162">
        <v>970280</v>
      </c>
      <c r="AP2162">
        <v>8</v>
      </c>
      <c r="AQ2162">
        <v>366</v>
      </c>
      <c r="AR2162">
        <v>2660</v>
      </c>
      <c r="AS2162">
        <v>973560</v>
      </c>
      <c r="AT2162">
        <v>18</v>
      </c>
      <c r="AU2162">
        <v>420</v>
      </c>
      <c r="AV2162">
        <v>2600</v>
      </c>
      <c r="AW2162">
        <v>1150917</v>
      </c>
    </row>
    <row r="2163" spans="1:49" x14ac:dyDescent="0.2">
      <c r="A2163" s="51">
        <v>39989</v>
      </c>
      <c r="J2163">
        <v>1</v>
      </c>
      <c r="K2163">
        <v>166</v>
      </c>
      <c r="L2163">
        <v>2200</v>
      </c>
      <c r="M2163">
        <v>365200</v>
      </c>
      <c r="N2163">
        <v>57</v>
      </c>
      <c r="O2163">
        <v>199</v>
      </c>
      <c r="P2163">
        <v>2542</v>
      </c>
      <c r="Q2163">
        <v>507997</v>
      </c>
      <c r="R2163">
        <v>109</v>
      </c>
      <c r="S2163">
        <v>229</v>
      </c>
      <c r="T2163">
        <v>2573</v>
      </c>
      <c r="U2163">
        <v>596371</v>
      </c>
      <c r="V2163">
        <v>9</v>
      </c>
      <c r="W2163">
        <v>272</v>
      </c>
      <c r="X2163">
        <v>2580</v>
      </c>
      <c r="Y2163">
        <v>698604</v>
      </c>
      <c r="Z2163">
        <v>62</v>
      </c>
      <c r="AA2163">
        <v>300</v>
      </c>
      <c r="AB2163">
        <v>2582</v>
      </c>
      <c r="AC2163">
        <v>773219</v>
      </c>
      <c r="AD2163">
        <v>7</v>
      </c>
      <c r="AE2163">
        <v>345</v>
      </c>
      <c r="AF2163">
        <v>2460</v>
      </c>
      <c r="AG2163">
        <v>840903</v>
      </c>
      <c r="AH2163">
        <v>1</v>
      </c>
      <c r="AI2163">
        <v>382</v>
      </c>
      <c r="AJ2163">
        <v>2800</v>
      </c>
      <c r="AK2163">
        <v>1069600</v>
      </c>
      <c r="AP2163">
        <v>41</v>
      </c>
      <c r="AQ2163">
        <v>404</v>
      </c>
      <c r="AR2163">
        <v>2420</v>
      </c>
      <c r="AS2163">
        <v>952347</v>
      </c>
      <c r="AT2163">
        <v>34</v>
      </c>
      <c r="AU2163">
        <v>449</v>
      </c>
      <c r="AV2163">
        <v>2492</v>
      </c>
      <c r="AW2163">
        <v>1135948</v>
      </c>
    </row>
    <row r="2164" spans="1:49" x14ac:dyDescent="0.2">
      <c r="A2164" s="51">
        <v>39990</v>
      </c>
      <c r="B2164">
        <v>33</v>
      </c>
      <c r="C2164">
        <v>115</v>
      </c>
      <c r="D2164">
        <v>2710</v>
      </c>
      <c r="E2164">
        <v>312218</v>
      </c>
      <c r="J2164">
        <v>18</v>
      </c>
      <c r="K2164">
        <v>171</v>
      </c>
      <c r="L2164">
        <v>2500</v>
      </c>
      <c r="M2164">
        <v>413361</v>
      </c>
      <c r="N2164">
        <v>14</v>
      </c>
      <c r="O2164">
        <v>203</v>
      </c>
      <c r="P2164">
        <v>2480</v>
      </c>
      <c r="Q2164">
        <v>512036</v>
      </c>
      <c r="V2164">
        <v>5</v>
      </c>
      <c r="W2164">
        <v>254</v>
      </c>
      <c r="X2164">
        <v>2300</v>
      </c>
      <c r="Y2164">
        <v>584200</v>
      </c>
      <c r="Z2164">
        <v>98</v>
      </c>
      <c r="AA2164">
        <v>289</v>
      </c>
      <c r="AB2164">
        <v>2480</v>
      </c>
      <c r="AC2164">
        <v>713713</v>
      </c>
      <c r="AD2164">
        <v>5</v>
      </c>
      <c r="AE2164">
        <v>320</v>
      </c>
      <c r="AF2164">
        <v>2550</v>
      </c>
      <c r="AG2164">
        <v>816000</v>
      </c>
      <c r="AP2164">
        <v>64</v>
      </c>
      <c r="AQ2164">
        <v>409</v>
      </c>
      <c r="AR2164">
        <v>2384</v>
      </c>
      <c r="AS2164">
        <v>1005542</v>
      </c>
      <c r="AT2164">
        <v>19</v>
      </c>
      <c r="AU2164">
        <v>435</v>
      </c>
      <c r="AV2164">
        <v>2333</v>
      </c>
      <c r="AW2164">
        <v>1011644</v>
      </c>
    </row>
    <row r="2165" spans="1:49" x14ac:dyDescent="0.2">
      <c r="A2165" s="182">
        <v>39993</v>
      </c>
    </row>
    <row r="2166" spans="1:49" x14ac:dyDescent="0.2">
      <c r="A2166" s="51">
        <v>39994</v>
      </c>
      <c r="B2166">
        <v>3</v>
      </c>
      <c r="C2166">
        <v>114</v>
      </c>
      <c r="D2166">
        <v>2525</v>
      </c>
      <c r="E2166">
        <v>290700</v>
      </c>
      <c r="F2166">
        <v>14</v>
      </c>
      <c r="G2166">
        <v>149</v>
      </c>
      <c r="H2166">
        <v>2525</v>
      </c>
      <c r="I2166">
        <v>363457</v>
      </c>
      <c r="J2166">
        <v>47</v>
      </c>
      <c r="K2166">
        <v>159</v>
      </c>
      <c r="L2166">
        <v>2533</v>
      </c>
      <c r="M2166">
        <v>414783</v>
      </c>
      <c r="N2166">
        <v>67</v>
      </c>
      <c r="O2166">
        <v>202</v>
      </c>
      <c r="P2166">
        <v>2525</v>
      </c>
      <c r="Q2166">
        <v>519357</v>
      </c>
      <c r="R2166">
        <v>49</v>
      </c>
      <c r="S2166">
        <v>225</v>
      </c>
      <c r="T2166">
        <v>2538</v>
      </c>
      <c r="U2166">
        <v>573041</v>
      </c>
      <c r="V2166">
        <v>29</v>
      </c>
      <c r="W2166">
        <v>272</v>
      </c>
      <c r="X2166">
        <v>2400</v>
      </c>
      <c r="Y2166">
        <v>665124</v>
      </c>
      <c r="Z2166">
        <v>17</v>
      </c>
      <c r="AA2166">
        <v>302</v>
      </c>
      <c r="AB2166">
        <v>2625</v>
      </c>
      <c r="AC2166">
        <v>801618</v>
      </c>
      <c r="AD2166">
        <v>28</v>
      </c>
      <c r="AE2166">
        <v>335</v>
      </c>
      <c r="AF2166">
        <v>2532</v>
      </c>
      <c r="AG2166">
        <v>870385</v>
      </c>
      <c r="AH2166">
        <v>6</v>
      </c>
      <c r="AI2166">
        <v>305</v>
      </c>
      <c r="AJ2166">
        <v>2660</v>
      </c>
      <c r="AK2166">
        <v>1049813</v>
      </c>
      <c r="AL2166">
        <v>9</v>
      </c>
      <c r="AM2166">
        <v>48</v>
      </c>
      <c r="AN2166">
        <v>2490</v>
      </c>
      <c r="AO2166">
        <v>1190253</v>
      </c>
      <c r="AP2166">
        <v>7</v>
      </c>
      <c r="AQ2166">
        <v>430</v>
      </c>
      <c r="AR2166">
        <v>2300</v>
      </c>
      <c r="AS2166">
        <v>1010571</v>
      </c>
      <c r="AT2166">
        <v>69</v>
      </c>
      <c r="AU2166">
        <v>494</v>
      </c>
      <c r="AV2166">
        <v>2494</v>
      </c>
      <c r="AW2166">
        <v>1253158</v>
      </c>
    </row>
    <row r="2167" spans="1:49" x14ac:dyDescent="0.2">
      <c r="A2167" s="51"/>
    </row>
    <row r="2168" spans="1:49" x14ac:dyDescent="0.2">
      <c r="A2168" s="51"/>
    </row>
    <row r="2169" spans="1:49" x14ac:dyDescent="0.2">
      <c r="A2169" s="182">
        <v>39996</v>
      </c>
      <c r="N2169">
        <v>3</v>
      </c>
      <c r="O2169">
        <v>217</v>
      </c>
      <c r="P2169">
        <v>2500</v>
      </c>
      <c r="Q2169">
        <v>541667</v>
      </c>
      <c r="Z2169">
        <v>9</v>
      </c>
      <c r="AA2169">
        <v>318</v>
      </c>
      <c r="AB2169">
        <v>2450</v>
      </c>
      <c r="AC2169">
        <v>778556</v>
      </c>
      <c r="AD2169">
        <v>20</v>
      </c>
      <c r="AE2169">
        <v>338</v>
      </c>
      <c r="AF2169">
        <v>2396</v>
      </c>
      <c r="AG2169">
        <v>809068</v>
      </c>
      <c r="AH2169">
        <v>39</v>
      </c>
      <c r="AI2169">
        <v>383</v>
      </c>
      <c r="AJ2169">
        <v>2433</v>
      </c>
      <c r="AK2169">
        <v>932430</v>
      </c>
      <c r="AL2169">
        <v>14</v>
      </c>
      <c r="AM2169">
        <v>433</v>
      </c>
      <c r="AN2169">
        <v>2670</v>
      </c>
      <c r="AO2169">
        <v>1154026</v>
      </c>
      <c r="AP2169">
        <v>39</v>
      </c>
      <c r="AQ2169">
        <v>445</v>
      </c>
      <c r="AR2169">
        <v>2367</v>
      </c>
      <c r="AS2169">
        <v>1057505</v>
      </c>
    </row>
    <row r="2170" spans="1:49" x14ac:dyDescent="0.2">
      <c r="A2170" s="51">
        <v>39997</v>
      </c>
      <c r="B2170">
        <v>11</v>
      </c>
      <c r="C2170">
        <v>111</v>
      </c>
      <c r="D2170">
        <v>2675</v>
      </c>
      <c r="E2170">
        <v>287755</v>
      </c>
      <c r="F2170">
        <v>7</v>
      </c>
      <c r="G2170">
        <v>149</v>
      </c>
      <c r="H2170">
        <v>2450</v>
      </c>
      <c r="I2170">
        <v>364000</v>
      </c>
      <c r="J2170">
        <v>11</v>
      </c>
      <c r="K2170">
        <v>169</v>
      </c>
      <c r="L2170">
        <v>2483</v>
      </c>
      <c r="M2170">
        <v>425773</v>
      </c>
      <c r="N2170">
        <v>19</v>
      </c>
      <c r="O2170">
        <v>201</v>
      </c>
      <c r="P2170">
        <v>2450</v>
      </c>
      <c r="Q2170">
        <v>491289</v>
      </c>
      <c r="R2170">
        <v>17</v>
      </c>
      <c r="S2170">
        <v>235</v>
      </c>
      <c r="T2170">
        <v>2550</v>
      </c>
      <c r="U2170">
        <v>597688</v>
      </c>
      <c r="V2170">
        <v>14</v>
      </c>
      <c r="W2170">
        <v>277</v>
      </c>
      <c r="X2170">
        <v>2433</v>
      </c>
      <c r="Y2170">
        <v>696907</v>
      </c>
      <c r="Z2170">
        <v>7</v>
      </c>
      <c r="AA2170">
        <v>284</v>
      </c>
      <c r="AB2170">
        <v>2500</v>
      </c>
      <c r="AC2170">
        <v>709286</v>
      </c>
      <c r="AD2170">
        <v>20</v>
      </c>
      <c r="AE2170">
        <v>322</v>
      </c>
      <c r="AF2170">
        <v>2520</v>
      </c>
      <c r="AG2170">
        <v>810180</v>
      </c>
      <c r="AP2170">
        <v>17</v>
      </c>
      <c r="AQ2170">
        <v>417</v>
      </c>
      <c r="AR2170">
        <v>2272</v>
      </c>
      <c r="AS2170">
        <v>936984</v>
      </c>
      <c r="AT2170">
        <v>15</v>
      </c>
      <c r="AU2170">
        <v>431</v>
      </c>
      <c r="AV2170">
        <v>2675</v>
      </c>
      <c r="AW2170">
        <v>1138713</v>
      </c>
    </row>
    <row r="2171" spans="1:49" x14ac:dyDescent="0.2">
      <c r="A2171" s="87">
        <v>40000</v>
      </c>
      <c r="F2171">
        <v>2</v>
      </c>
      <c r="G2171">
        <v>139</v>
      </c>
      <c r="H2171">
        <v>2400</v>
      </c>
      <c r="I2171">
        <v>333600</v>
      </c>
      <c r="V2171">
        <v>3</v>
      </c>
      <c r="W2171">
        <v>253</v>
      </c>
      <c r="X2171">
        <v>2400</v>
      </c>
      <c r="Y2171">
        <v>606400</v>
      </c>
      <c r="Z2171">
        <v>17</v>
      </c>
      <c r="AA2171">
        <v>283</v>
      </c>
      <c r="AB2171">
        <v>2520</v>
      </c>
      <c r="AC2171">
        <v>712122</v>
      </c>
      <c r="AD2171">
        <v>53</v>
      </c>
      <c r="AE2171">
        <v>339</v>
      </c>
      <c r="AF2171">
        <v>2525</v>
      </c>
      <c r="AG2171">
        <v>858114</v>
      </c>
      <c r="AH2171">
        <v>2</v>
      </c>
      <c r="AI2171">
        <v>396</v>
      </c>
      <c r="AJ2171">
        <v>2740</v>
      </c>
      <c r="AK2171">
        <v>1085040</v>
      </c>
      <c r="AL2171">
        <v>16</v>
      </c>
      <c r="AM2171">
        <v>433</v>
      </c>
      <c r="AN2171">
        <v>2760</v>
      </c>
      <c r="AO2171">
        <v>1202700</v>
      </c>
      <c r="AP2171">
        <v>103</v>
      </c>
      <c r="AQ2171">
        <v>377</v>
      </c>
      <c r="AR2171">
        <v>2348</v>
      </c>
      <c r="AS2171">
        <v>887890</v>
      </c>
    </row>
    <row r="2172" spans="1:49" x14ac:dyDescent="0.2">
      <c r="A2172" s="51">
        <v>40003</v>
      </c>
      <c r="B2172">
        <v>8</v>
      </c>
      <c r="C2172">
        <v>111</v>
      </c>
      <c r="D2172">
        <v>2625</v>
      </c>
      <c r="E2172">
        <v>391638</v>
      </c>
      <c r="F2172">
        <v>34</v>
      </c>
      <c r="G2172">
        <v>135</v>
      </c>
      <c r="H2172">
        <v>2583</v>
      </c>
      <c r="I2172">
        <v>345147</v>
      </c>
      <c r="N2172">
        <v>92</v>
      </c>
      <c r="O2172">
        <v>200</v>
      </c>
      <c r="P2172">
        <v>2472</v>
      </c>
      <c r="Q2172">
        <v>493817</v>
      </c>
      <c r="R2172">
        <v>9</v>
      </c>
      <c r="S2172">
        <v>235</v>
      </c>
      <c r="T2172">
        <v>2540</v>
      </c>
      <c r="U2172">
        <v>597000</v>
      </c>
      <c r="V2172">
        <v>38</v>
      </c>
      <c r="W2172">
        <v>262</v>
      </c>
      <c r="X2172">
        <v>2540</v>
      </c>
      <c r="Y2172">
        <v>666452</v>
      </c>
      <c r="Z2172">
        <v>8</v>
      </c>
      <c r="AA2172">
        <v>289</v>
      </c>
      <c r="AB2172">
        <v>2520</v>
      </c>
      <c r="AC2172">
        <v>739860</v>
      </c>
      <c r="AD2172">
        <v>32</v>
      </c>
      <c r="AE2172">
        <v>335</v>
      </c>
      <c r="AF2172">
        <v>2600</v>
      </c>
      <c r="AG2172">
        <v>882225</v>
      </c>
      <c r="AP2172">
        <v>15</v>
      </c>
      <c r="AQ2172">
        <v>430</v>
      </c>
      <c r="AR2172">
        <v>2280</v>
      </c>
      <c r="AS2172">
        <v>969867</v>
      </c>
      <c r="AT2172">
        <v>33</v>
      </c>
      <c r="AU2172">
        <v>491</v>
      </c>
      <c r="AV2172">
        <v>2293</v>
      </c>
      <c r="AW2172">
        <v>1139564</v>
      </c>
    </row>
    <row r="2173" spans="1:49" x14ac:dyDescent="0.2">
      <c r="A2173" s="51">
        <v>40004</v>
      </c>
      <c r="F2173">
        <v>8</v>
      </c>
      <c r="G2173">
        <v>144</v>
      </c>
      <c r="H2173">
        <v>2433</v>
      </c>
      <c r="I2173">
        <v>347212</v>
      </c>
      <c r="J2173">
        <v>55</v>
      </c>
      <c r="K2173">
        <v>166</v>
      </c>
      <c r="L2173">
        <v>2550</v>
      </c>
      <c r="M2173">
        <v>418771</v>
      </c>
      <c r="N2173">
        <v>81</v>
      </c>
      <c r="O2173">
        <v>198</v>
      </c>
      <c r="P2173">
        <v>2435</v>
      </c>
      <c r="Q2173">
        <v>498569</v>
      </c>
      <c r="R2173">
        <v>69</v>
      </c>
      <c r="S2173">
        <v>237</v>
      </c>
      <c r="T2173">
        <v>2514</v>
      </c>
      <c r="U2173">
        <v>602564</v>
      </c>
      <c r="Z2173">
        <v>21</v>
      </c>
      <c r="AA2173">
        <v>297</v>
      </c>
      <c r="AB2173">
        <v>2550</v>
      </c>
      <c r="AC2173">
        <v>767267</v>
      </c>
      <c r="AD2173">
        <v>2</v>
      </c>
      <c r="AE2173">
        <v>348</v>
      </c>
      <c r="AF2173">
        <v>2400</v>
      </c>
      <c r="AG2173">
        <v>835200</v>
      </c>
      <c r="AH2173">
        <v>6</v>
      </c>
      <c r="AI2173">
        <v>380</v>
      </c>
      <c r="AJ2173">
        <v>2547</v>
      </c>
      <c r="AK2173">
        <v>965767</v>
      </c>
      <c r="AP2173">
        <v>4</v>
      </c>
      <c r="AQ2173">
        <v>368</v>
      </c>
      <c r="AR2173">
        <v>2280</v>
      </c>
      <c r="AS2173">
        <v>839040</v>
      </c>
      <c r="AT2173">
        <v>10</v>
      </c>
      <c r="AU2173">
        <v>494</v>
      </c>
      <c r="AV2173">
        <v>2367</v>
      </c>
      <c r="AW2173">
        <v>1178290</v>
      </c>
    </row>
    <row r="2174" spans="1:49" x14ac:dyDescent="0.2">
      <c r="A2174" s="51">
        <v>40007</v>
      </c>
      <c r="B2174">
        <v>2</v>
      </c>
      <c r="C2174">
        <v>99</v>
      </c>
      <c r="D2174">
        <v>2300</v>
      </c>
      <c r="E2174">
        <v>227700</v>
      </c>
      <c r="R2174">
        <v>1</v>
      </c>
      <c r="S2174">
        <v>222</v>
      </c>
      <c r="T2174">
        <v>2400</v>
      </c>
      <c r="U2174">
        <v>532800</v>
      </c>
      <c r="V2174">
        <v>1</v>
      </c>
      <c r="W2174">
        <v>256</v>
      </c>
      <c r="X2174">
        <v>2400</v>
      </c>
      <c r="Y2174">
        <v>614400</v>
      </c>
    </row>
    <row r="2175" spans="1:49" x14ac:dyDescent="0.2">
      <c r="A2175" s="51">
        <v>40008</v>
      </c>
      <c r="B2175">
        <v>23</v>
      </c>
      <c r="C2175">
        <v>123</v>
      </c>
      <c r="D2175">
        <v>2650</v>
      </c>
      <c r="E2175">
        <v>329535</v>
      </c>
      <c r="F2175">
        <v>20</v>
      </c>
      <c r="G2175">
        <v>147</v>
      </c>
      <c r="H2175">
        <v>2600</v>
      </c>
      <c r="I2175">
        <v>381680</v>
      </c>
      <c r="J2175">
        <v>21</v>
      </c>
      <c r="K2175">
        <v>157</v>
      </c>
      <c r="L2175">
        <v>2588</v>
      </c>
      <c r="M2175">
        <v>413629</v>
      </c>
      <c r="N2175">
        <v>55</v>
      </c>
      <c r="O2175">
        <v>189</v>
      </c>
      <c r="P2175">
        <v>2514</v>
      </c>
      <c r="Q2175">
        <v>487816</v>
      </c>
      <c r="R2175">
        <v>34</v>
      </c>
      <c r="S2175">
        <v>232</v>
      </c>
      <c r="T2175">
        <v>2560</v>
      </c>
      <c r="U2175">
        <v>591656</v>
      </c>
      <c r="V2175">
        <v>46</v>
      </c>
      <c r="W2175">
        <v>263</v>
      </c>
      <c r="X2175">
        <v>2467</v>
      </c>
      <c r="Y2175">
        <v>652980</v>
      </c>
      <c r="Z2175">
        <v>43</v>
      </c>
      <c r="AA2175">
        <v>306</v>
      </c>
      <c r="AB2175">
        <v>2500</v>
      </c>
      <c r="AC2175">
        <v>774077</v>
      </c>
      <c r="AP2175">
        <v>16</v>
      </c>
      <c r="AQ2175">
        <v>373</v>
      </c>
      <c r="AR2175">
        <v>2330</v>
      </c>
      <c r="AS2175">
        <v>874100</v>
      </c>
      <c r="AT2175">
        <v>56</v>
      </c>
      <c r="AU2175">
        <v>426</v>
      </c>
      <c r="AV2175">
        <v>2550</v>
      </c>
      <c r="AW2175">
        <v>1118898</v>
      </c>
    </row>
    <row r="2176" spans="1:49" x14ac:dyDescent="0.2">
      <c r="A2176" s="87">
        <v>40010</v>
      </c>
      <c r="B2176">
        <v>1</v>
      </c>
      <c r="C2176">
        <v>112</v>
      </c>
      <c r="D2176">
        <v>2500</v>
      </c>
      <c r="E2176">
        <v>280000</v>
      </c>
      <c r="F2176">
        <v>9</v>
      </c>
      <c r="G2176">
        <v>137</v>
      </c>
      <c r="H2176">
        <v>2450</v>
      </c>
      <c r="I2176">
        <v>340044</v>
      </c>
      <c r="J2176">
        <v>26</v>
      </c>
      <c r="K2176">
        <v>165</v>
      </c>
      <c r="L2176">
        <v>2450</v>
      </c>
      <c r="M2176">
        <v>410335</v>
      </c>
      <c r="N2176">
        <v>55</v>
      </c>
      <c r="O2176">
        <v>202</v>
      </c>
      <c r="P2176">
        <v>2575</v>
      </c>
      <c r="Q2176">
        <v>529993</v>
      </c>
      <c r="R2176">
        <v>25</v>
      </c>
      <c r="S2176">
        <v>240</v>
      </c>
      <c r="T2176">
        <v>2560</v>
      </c>
      <c r="U2176">
        <v>640656</v>
      </c>
      <c r="Z2176">
        <v>22</v>
      </c>
      <c r="AA2176">
        <v>302</v>
      </c>
      <c r="AB2176">
        <v>2490</v>
      </c>
      <c r="AC2176">
        <v>760820</v>
      </c>
      <c r="AD2176">
        <v>2</v>
      </c>
      <c r="AE2176">
        <v>352</v>
      </c>
      <c r="AF2176">
        <v>2550</v>
      </c>
      <c r="AG2176">
        <v>897800</v>
      </c>
      <c r="AH2176">
        <v>11</v>
      </c>
      <c r="AI2176">
        <v>374</v>
      </c>
      <c r="AJ2176">
        <v>2620</v>
      </c>
      <c r="AK2176">
        <v>978927</v>
      </c>
      <c r="AP2176">
        <v>91</v>
      </c>
      <c r="AQ2176">
        <v>392</v>
      </c>
      <c r="AR2176">
        <v>2259</v>
      </c>
      <c r="AS2176">
        <v>899443</v>
      </c>
      <c r="AT2176">
        <v>31</v>
      </c>
      <c r="AU2176">
        <v>479</v>
      </c>
      <c r="AV2176">
        <v>2417</v>
      </c>
      <c r="AW2176">
        <v>1148184</v>
      </c>
    </row>
    <row r="2177" spans="1:49" x14ac:dyDescent="0.2">
      <c r="A2177" s="51">
        <v>40011</v>
      </c>
      <c r="F2177">
        <v>25</v>
      </c>
      <c r="G2177">
        <v>134</v>
      </c>
      <c r="H2177">
        <v>2525</v>
      </c>
      <c r="I2177">
        <v>336544</v>
      </c>
      <c r="J2177">
        <v>28</v>
      </c>
      <c r="K2177">
        <v>157</v>
      </c>
      <c r="L2177">
        <v>2467</v>
      </c>
      <c r="M2177">
        <v>387986</v>
      </c>
      <c r="N2177">
        <v>1</v>
      </c>
      <c r="O2177">
        <v>184</v>
      </c>
      <c r="P2177">
        <v>2450</v>
      </c>
      <c r="Q2177">
        <v>450800</v>
      </c>
      <c r="R2177">
        <v>29</v>
      </c>
      <c r="S2177">
        <v>236</v>
      </c>
      <c r="T2177">
        <v>2540</v>
      </c>
      <c r="U2177">
        <v>591179</v>
      </c>
      <c r="V2177">
        <v>1</v>
      </c>
      <c r="W2177">
        <v>278</v>
      </c>
      <c r="X2177">
        <v>2500</v>
      </c>
      <c r="Y2177">
        <v>695000</v>
      </c>
      <c r="Z2177">
        <v>20</v>
      </c>
      <c r="AA2177">
        <v>311</v>
      </c>
      <c r="AB2177">
        <v>2475</v>
      </c>
      <c r="AC2177">
        <v>775600</v>
      </c>
      <c r="AD2177">
        <v>9</v>
      </c>
      <c r="AE2177">
        <v>339</v>
      </c>
      <c r="AF2177">
        <v>2675</v>
      </c>
      <c r="AG2177">
        <v>929611</v>
      </c>
      <c r="AH2177">
        <v>15</v>
      </c>
      <c r="AI2177">
        <v>362</v>
      </c>
      <c r="AJ2177">
        <v>2480</v>
      </c>
      <c r="AK2177">
        <v>898091</v>
      </c>
      <c r="AL2177">
        <v>1</v>
      </c>
      <c r="AM2177">
        <v>462</v>
      </c>
      <c r="AN2177">
        <v>2360</v>
      </c>
      <c r="AO2177">
        <v>1090320</v>
      </c>
      <c r="AP2177">
        <v>25</v>
      </c>
      <c r="AQ2177">
        <v>418</v>
      </c>
      <c r="AR2177">
        <v>2292</v>
      </c>
      <c r="AS2177">
        <v>965355</v>
      </c>
      <c r="AT2177">
        <v>21</v>
      </c>
      <c r="AU2177">
        <v>482</v>
      </c>
      <c r="AV2177">
        <v>2340</v>
      </c>
      <c r="AW2177">
        <v>1131062</v>
      </c>
    </row>
    <row r="2178" spans="1:49" x14ac:dyDescent="0.2">
      <c r="A2178" s="182">
        <v>40014</v>
      </c>
    </row>
    <row r="2179" spans="1:49" x14ac:dyDescent="0.2">
      <c r="A2179" s="51">
        <v>40015</v>
      </c>
      <c r="B2179">
        <v>28</v>
      </c>
      <c r="C2179">
        <v>109</v>
      </c>
      <c r="D2179">
        <v>2550</v>
      </c>
      <c r="E2179">
        <v>278314</v>
      </c>
      <c r="F2179">
        <v>26</v>
      </c>
      <c r="G2179">
        <v>139</v>
      </c>
      <c r="H2179">
        <v>2555</v>
      </c>
      <c r="I2179">
        <v>413681</v>
      </c>
      <c r="J2179">
        <v>165</v>
      </c>
      <c r="K2179">
        <v>162</v>
      </c>
      <c r="L2179">
        <v>2555</v>
      </c>
      <c r="M2179">
        <v>413681</v>
      </c>
      <c r="N2179">
        <v>46</v>
      </c>
      <c r="O2179">
        <v>186</v>
      </c>
      <c r="P2179">
        <v>2508</v>
      </c>
      <c r="Q2179">
        <v>480913</v>
      </c>
      <c r="R2179">
        <v>25</v>
      </c>
      <c r="S2179">
        <v>230</v>
      </c>
      <c r="T2179">
        <v>2430</v>
      </c>
      <c r="U2179">
        <v>580788</v>
      </c>
      <c r="V2179">
        <v>30</v>
      </c>
      <c r="W2179">
        <v>258</v>
      </c>
      <c r="X2179">
        <v>2475</v>
      </c>
      <c r="Y2179">
        <v>635487</v>
      </c>
      <c r="Z2179">
        <v>50</v>
      </c>
      <c r="AA2179">
        <v>297</v>
      </c>
      <c r="AB2179">
        <v>2520</v>
      </c>
      <c r="AC2179">
        <v>766908</v>
      </c>
      <c r="AD2179">
        <v>2</v>
      </c>
      <c r="AE2179">
        <v>330</v>
      </c>
      <c r="AF2179">
        <v>2400</v>
      </c>
      <c r="AG2179">
        <v>792000</v>
      </c>
      <c r="AH2179">
        <v>1</v>
      </c>
      <c r="AI2179">
        <v>382</v>
      </c>
      <c r="AJ2179">
        <v>2400</v>
      </c>
      <c r="AK2179">
        <v>916800</v>
      </c>
      <c r="AP2179">
        <v>1</v>
      </c>
      <c r="AQ2179">
        <v>446</v>
      </c>
      <c r="AR2179">
        <v>2300</v>
      </c>
      <c r="AS2179">
        <v>1025800</v>
      </c>
      <c r="AT2179">
        <v>54</v>
      </c>
      <c r="AU2179">
        <v>464</v>
      </c>
      <c r="AV2179">
        <v>2394</v>
      </c>
      <c r="AW2179">
        <v>1140300</v>
      </c>
    </row>
    <row r="2180" spans="1:49" x14ac:dyDescent="0.2">
      <c r="A2180" s="51">
        <v>40017</v>
      </c>
      <c r="B2180">
        <v>37</v>
      </c>
      <c r="C2180">
        <v>124</v>
      </c>
      <c r="D2180">
        <v>2550</v>
      </c>
      <c r="E2180">
        <v>326276</v>
      </c>
      <c r="F2180">
        <v>31</v>
      </c>
      <c r="G2180">
        <v>133</v>
      </c>
      <c r="H2180">
        <v>2500</v>
      </c>
      <c r="I2180">
        <v>330145</v>
      </c>
      <c r="J2180">
        <v>41</v>
      </c>
      <c r="K2180">
        <v>161</v>
      </c>
      <c r="L2180">
        <v>2480</v>
      </c>
      <c r="M2180">
        <v>421449</v>
      </c>
      <c r="N2180">
        <v>20</v>
      </c>
      <c r="O2180">
        <v>209</v>
      </c>
      <c r="P2180">
        <v>2567</v>
      </c>
      <c r="Q2180">
        <v>554865</v>
      </c>
      <c r="R2180">
        <v>42</v>
      </c>
      <c r="S2180">
        <v>226</v>
      </c>
      <c r="T2180">
        <v>2533</v>
      </c>
      <c r="U2180">
        <v>577538</v>
      </c>
      <c r="V2180">
        <v>8</v>
      </c>
      <c r="W2180">
        <v>258</v>
      </c>
      <c r="X2180">
        <v>2390</v>
      </c>
      <c r="Y2180">
        <v>614710</v>
      </c>
      <c r="Z2180">
        <v>20</v>
      </c>
      <c r="AA2180">
        <v>311</v>
      </c>
      <c r="AB2180">
        <v>2480</v>
      </c>
      <c r="AC2180">
        <v>782084</v>
      </c>
      <c r="AD2180">
        <v>2</v>
      </c>
      <c r="AE2180">
        <v>330</v>
      </c>
      <c r="AF2180">
        <v>2330</v>
      </c>
      <c r="AG2180">
        <v>768780</v>
      </c>
      <c r="AP2180">
        <v>15</v>
      </c>
      <c r="AQ2180">
        <v>435</v>
      </c>
      <c r="AR2180">
        <v>2370</v>
      </c>
      <c r="AS2180">
        <v>995544</v>
      </c>
      <c r="AT2180">
        <v>34</v>
      </c>
      <c r="AU2180">
        <v>409</v>
      </c>
      <c r="AV2180">
        <v>2360</v>
      </c>
      <c r="AW2180">
        <v>984909</v>
      </c>
    </row>
    <row r="2181" spans="1:49" x14ac:dyDescent="0.2">
      <c r="A2181" s="51">
        <v>40018</v>
      </c>
      <c r="B2181">
        <v>13</v>
      </c>
      <c r="C2181">
        <v>109</v>
      </c>
      <c r="D2181">
        <v>2500</v>
      </c>
      <c r="E2181">
        <v>279869</v>
      </c>
      <c r="J2181">
        <v>35</v>
      </c>
      <c r="K2181">
        <v>167</v>
      </c>
      <c r="L2181">
        <v>2500</v>
      </c>
      <c r="M2181">
        <v>418000</v>
      </c>
      <c r="N2181">
        <v>49</v>
      </c>
      <c r="O2181">
        <v>196</v>
      </c>
      <c r="P2181">
        <v>2470</v>
      </c>
      <c r="Q2181">
        <v>490543</v>
      </c>
      <c r="R2181">
        <v>22</v>
      </c>
      <c r="S2181">
        <v>233</v>
      </c>
      <c r="T2181">
        <v>2425</v>
      </c>
      <c r="U2181">
        <v>573695</v>
      </c>
      <c r="V2181">
        <v>16</v>
      </c>
      <c r="W2181">
        <v>257</v>
      </c>
      <c r="X2181">
        <v>2475</v>
      </c>
      <c r="Y2181">
        <v>636850</v>
      </c>
      <c r="Z2181">
        <v>10</v>
      </c>
      <c r="AA2181">
        <v>289</v>
      </c>
      <c r="AB2181">
        <v>2450</v>
      </c>
      <c r="AC2181">
        <v>707070</v>
      </c>
      <c r="AD2181">
        <v>3</v>
      </c>
      <c r="AE2181">
        <v>334</v>
      </c>
      <c r="AF2181">
        <v>2425</v>
      </c>
      <c r="AG2181">
        <v>806933</v>
      </c>
      <c r="AP2181">
        <v>19</v>
      </c>
      <c r="AQ2181">
        <v>379</v>
      </c>
      <c r="AR2181">
        <v>2280</v>
      </c>
      <c r="AS2181">
        <v>869154</v>
      </c>
      <c r="AT2181">
        <v>20</v>
      </c>
      <c r="AU2181">
        <v>445</v>
      </c>
      <c r="AV2181">
        <v>2380</v>
      </c>
      <c r="AW2181">
        <v>1073150</v>
      </c>
    </row>
    <row r="2182" spans="1:49" x14ac:dyDescent="0.2">
      <c r="A2182" s="51">
        <v>40021</v>
      </c>
      <c r="N2182">
        <v>1</v>
      </c>
      <c r="O2182">
        <v>184</v>
      </c>
      <c r="P2182">
        <v>2350</v>
      </c>
      <c r="Q2182">
        <v>432400</v>
      </c>
      <c r="Z2182">
        <v>12</v>
      </c>
      <c r="AA2182">
        <v>293</v>
      </c>
      <c r="AB2182">
        <v>2380</v>
      </c>
      <c r="AC2182">
        <v>697340</v>
      </c>
      <c r="AD2182">
        <v>11</v>
      </c>
      <c r="AE2182">
        <v>325</v>
      </c>
      <c r="AF2182">
        <v>2350</v>
      </c>
      <c r="AG2182">
        <v>765055</v>
      </c>
      <c r="AH2182">
        <v>31</v>
      </c>
      <c r="AI2182">
        <v>383</v>
      </c>
      <c r="AJ2182">
        <v>2407</v>
      </c>
      <c r="AK2182">
        <v>926517</v>
      </c>
      <c r="AL2182">
        <v>44</v>
      </c>
      <c r="AM2182">
        <v>421</v>
      </c>
      <c r="AN2182">
        <v>2556</v>
      </c>
      <c r="AO2182">
        <v>1083639</v>
      </c>
      <c r="AP2182">
        <v>50</v>
      </c>
      <c r="AQ2182">
        <v>470</v>
      </c>
      <c r="AR2182">
        <v>2217</v>
      </c>
      <c r="AS2182">
        <v>1037399</v>
      </c>
    </row>
    <row r="2183" spans="1:49" x14ac:dyDescent="0.2">
      <c r="A2183" s="51">
        <v>40022</v>
      </c>
      <c r="B2183">
        <v>6</v>
      </c>
      <c r="C2183">
        <v>102</v>
      </c>
      <c r="D2183">
        <v>2700</v>
      </c>
      <c r="E2183">
        <v>275400</v>
      </c>
      <c r="F2183">
        <v>16</v>
      </c>
      <c r="G2183">
        <v>136</v>
      </c>
      <c r="H2183">
        <v>2750</v>
      </c>
      <c r="I2183">
        <v>374000</v>
      </c>
      <c r="J2183">
        <v>62</v>
      </c>
      <c r="K2183">
        <v>164</v>
      </c>
      <c r="L2183">
        <v>2562</v>
      </c>
      <c r="M2183">
        <v>428632</v>
      </c>
      <c r="N2183">
        <v>50</v>
      </c>
      <c r="O2183">
        <v>196</v>
      </c>
      <c r="P2183">
        <v>2512</v>
      </c>
      <c r="Q2183">
        <v>491380</v>
      </c>
      <c r="R2183">
        <v>119</v>
      </c>
      <c r="S2183">
        <v>234</v>
      </c>
      <c r="T2183">
        <v>2543</v>
      </c>
      <c r="U2183">
        <v>595421</v>
      </c>
      <c r="V2183">
        <v>14</v>
      </c>
      <c r="W2183">
        <v>264</v>
      </c>
      <c r="X2183">
        <v>2450</v>
      </c>
      <c r="Y2183">
        <v>679714</v>
      </c>
      <c r="Z2183">
        <v>31</v>
      </c>
      <c r="AA2183">
        <v>299</v>
      </c>
      <c r="AB2183">
        <v>2500</v>
      </c>
      <c r="AC2183">
        <v>746613</v>
      </c>
      <c r="AD2183">
        <v>7</v>
      </c>
      <c r="AE2183">
        <v>337</v>
      </c>
      <c r="AF2183">
        <v>2425</v>
      </c>
      <c r="AG2183">
        <v>816900</v>
      </c>
      <c r="AP2183">
        <v>15</v>
      </c>
      <c r="AQ2183">
        <v>385</v>
      </c>
      <c r="AR2183">
        <v>2300</v>
      </c>
      <c r="AS2183">
        <v>885960</v>
      </c>
      <c r="AT2183">
        <v>25</v>
      </c>
      <c r="AU2183">
        <v>438</v>
      </c>
      <c r="AV2183">
        <v>2367</v>
      </c>
      <c r="AW2183">
        <v>1058872</v>
      </c>
    </row>
    <row r="2184" spans="1:49" x14ac:dyDescent="0.2">
      <c r="A2184" s="87">
        <v>40024</v>
      </c>
      <c r="R2184">
        <v>4</v>
      </c>
      <c r="S2184">
        <v>248</v>
      </c>
      <c r="T2184">
        <v>2275</v>
      </c>
      <c r="U2184">
        <v>567350</v>
      </c>
      <c r="Z2184">
        <v>21</v>
      </c>
      <c r="AA2184">
        <v>312</v>
      </c>
      <c r="AB2184">
        <v>2333</v>
      </c>
      <c r="AC2184">
        <v>731076</v>
      </c>
      <c r="AD2184">
        <v>17</v>
      </c>
      <c r="AE2184">
        <v>342</v>
      </c>
      <c r="AF2184">
        <v>2300</v>
      </c>
      <c r="AG2184">
        <v>786600</v>
      </c>
      <c r="AH2184">
        <v>67</v>
      </c>
      <c r="AI2184">
        <v>391</v>
      </c>
      <c r="AJ2184">
        <v>2377</v>
      </c>
      <c r="AK2184">
        <v>930798</v>
      </c>
      <c r="AL2184">
        <v>31</v>
      </c>
      <c r="AM2184">
        <v>441</v>
      </c>
      <c r="AN2184">
        <v>2425</v>
      </c>
      <c r="AO2184">
        <v>1090055</v>
      </c>
      <c r="AP2184">
        <v>71</v>
      </c>
      <c r="AQ2184">
        <v>446</v>
      </c>
      <c r="AR2184">
        <v>2231</v>
      </c>
      <c r="AS2184">
        <v>995908</v>
      </c>
    </row>
    <row r="2185" spans="1:49" x14ac:dyDescent="0.2">
      <c r="A2185" s="51">
        <v>40025</v>
      </c>
      <c r="B2185">
        <v>39</v>
      </c>
      <c r="C2185">
        <v>120</v>
      </c>
      <c r="D2185">
        <v>2700</v>
      </c>
      <c r="E2185">
        <v>322646</v>
      </c>
      <c r="F2185">
        <v>36</v>
      </c>
      <c r="G2185">
        <v>142</v>
      </c>
      <c r="H2185">
        <v>2650</v>
      </c>
      <c r="I2185">
        <v>378767</v>
      </c>
      <c r="J2185">
        <v>60</v>
      </c>
      <c r="K2185">
        <v>161</v>
      </c>
      <c r="L2185">
        <v>2571</v>
      </c>
      <c r="M2185">
        <v>414908</v>
      </c>
      <c r="N2185">
        <v>91</v>
      </c>
      <c r="O2185">
        <v>206</v>
      </c>
      <c r="P2185">
        <v>2621</v>
      </c>
      <c r="Q2185">
        <v>542332</v>
      </c>
      <c r="R2185">
        <v>80</v>
      </c>
      <c r="S2185">
        <v>233</v>
      </c>
      <c r="T2185">
        <v>2560</v>
      </c>
      <c r="U2185">
        <v>614175</v>
      </c>
      <c r="V2185">
        <v>96</v>
      </c>
      <c r="W2185">
        <v>273</v>
      </c>
      <c r="X2185">
        <v>2650</v>
      </c>
      <c r="Y2185">
        <v>716061</v>
      </c>
      <c r="Z2185">
        <v>90</v>
      </c>
      <c r="AA2185">
        <v>301</v>
      </c>
      <c r="AB2185">
        <v>2510</v>
      </c>
      <c r="AC2185">
        <v>763368</v>
      </c>
      <c r="AD2185">
        <v>38</v>
      </c>
      <c r="AE2185">
        <v>330</v>
      </c>
      <c r="AF2185">
        <v>2520</v>
      </c>
      <c r="AG2185">
        <v>837976</v>
      </c>
      <c r="AH2185">
        <v>24</v>
      </c>
      <c r="AI2185">
        <v>375</v>
      </c>
      <c r="AJ2185">
        <v>2433</v>
      </c>
      <c r="AK2185">
        <v>904775</v>
      </c>
      <c r="AL2185">
        <v>6</v>
      </c>
      <c r="AM2185">
        <v>444</v>
      </c>
      <c r="AN2185">
        <v>2395</v>
      </c>
      <c r="AO2185">
        <v>1049700</v>
      </c>
      <c r="AP2185">
        <v>40</v>
      </c>
      <c r="AQ2185">
        <v>411</v>
      </c>
      <c r="AR2185">
        <v>2225</v>
      </c>
      <c r="AS2185">
        <v>956908</v>
      </c>
      <c r="AT2185">
        <v>18</v>
      </c>
      <c r="AU2185">
        <v>516</v>
      </c>
      <c r="AV2185">
        <v>2267</v>
      </c>
      <c r="AW2185">
        <v>1201156</v>
      </c>
    </row>
    <row r="2187" spans="1:49" x14ac:dyDescent="0.2">
      <c r="A2187" s="87">
        <v>40028</v>
      </c>
      <c r="V2187">
        <v>3</v>
      </c>
      <c r="W2187">
        <v>259</v>
      </c>
      <c r="X2187">
        <v>2150</v>
      </c>
      <c r="Y2187">
        <v>556133</v>
      </c>
      <c r="AD2187">
        <v>2</v>
      </c>
      <c r="AE2187">
        <v>324</v>
      </c>
      <c r="AF2187">
        <v>2100</v>
      </c>
      <c r="AG2187">
        <v>680400</v>
      </c>
      <c r="AH2187">
        <v>15</v>
      </c>
      <c r="AI2187">
        <v>374</v>
      </c>
      <c r="AJ2187">
        <v>2500</v>
      </c>
      <c r="AK2187">
        <v>936000</v>
      </c>
      <c r="AP2187">
        <v>21</v>
      </c>
      <c r="AQ2187">
        <v>431</v>
      </c>
      <c r="AR2187">
        <v>2140</v>
      </c>
      <c r="AS2187">
        <v>974562</v>
      </c>
    </row>
    <row r="2188" spans="1:49" x14ac:dyDescent="0.2">
      <c r="A2188" s="51">
        <v>40029</v>
      </c>
      <c r="B2188">
        <v>14</v>
      </c>
      <c r="C2188">
        <v>124</v>
      </c>
      <c r="D2188">
        <v>2500</v>
      </c>
      <c r="E2188">
        <v>308929</v>
      </c>
      <c r="F2188">
        <v>3</v>
      </c>
      <c r="G2188">
        <v>139</v>
      </c>
      <c r="H2188">
        <v>2300</v>
      </c>
      <c r="I2188">
        <v>318933</v>
      </c>
      <c r="J2188">
        <v>68</v>
      </c>
      <c r="K2188">
        <v>169</v>
      </c>
      <c r="L2188">
        <v>2520</v>
      </c>
      <c r="M2188">
        <v>424491</v>
      </c>
      <c r="N2188">
        <v>52</v>
      </c>
      <c r="O2188">
        <v>207</v>
      </c>
      <c r="P2188">
        <v>2460</v>
      </c>
      <c r="Q2188">
        <v>525090</v>
      </c>
      <c r="R2188">
        <v>56</v>
      </c>
      <c r="S2188">
        <v>241</v>
      </c>
      <c r="T2188">
        <v>2533</v>
      </c>
      <c r="U2188">
        <v>611084</v>
      </c>
      <c r="V2188">
        <v>27</v>
      </c>
      <c r="W2188">
        <v>257</v>
      </c>
      <c r="X2188">
        <v>2450</v>
      </c>
      <c r="Y2188">
        <v>669967</v>
      </c>
      <c r="Z2188">
        <v>30</v>
      </c>
      <c r="AA2188">
        <v>297</v>
      </c>
      <c r="AB2188">
        <v>2438</v>
      </c>
      <c r="AC2188">
        <v>732113</v>
      </c>
      <c r="AD2188">
        <v>29</v>
      </c>
      <c r="AE2188">
        <v>340</v>
      </c>
      <c r="AF2188">
        <v>2450</v>
      </c>
      <c r="AG2188">
        <v>834648</v>
      </c>
      <c r="AH2188">
        <v>16</v>
      </c>
      <c r="AI2188">
        <v>376</v>
      </c>
      <c r="AJ2188">
        <v>2403</v>
      </c>
      <c r="AK2188">
        <v>951052</v>
      </c>
    </row>
    <row r="2189" spans="1:49" x14ac:dyDescent="0.2">
      <c r="A2189" s="51">
        <v>40031</v>
      </c>
      <c r="B2189">
        <v>21</v>
      </c>
      <c r="C2189">
        <v>144</v>
      </c>
      <c r="D2189">
        <v>2317</v>
      </c>
      <c r="E2189">
        <v>344052</v>
      </c>
      <c r="J2189">
        <v>17</v>
      </c>
      <c r="K2189">
        <v>168</v>
      </c>
      <c r="L2189">
        <v>2375</v>
      </c>
      <c r="M2189">
        <v>401624</v>
      </c>
      <c r="N2189">
        <v>36</v>
      </c>
      <c r="O2189">
        <v>205</v>
      </c>
      <c r="P2189">
        <v>2433</v>
      </c>
      <c r="Q2189">
        <v>504206</v>
      </c>
      <c r="R2189">
        <v>83</v>
      </c>
      <c r="S2189">
        <v>232</v>
      </c>
      <c r="T2189">
        <v>2396</v>
      </c>
      <c r="U2189">
        <v>571223</v>
      </c>
      <c r="V2189">
        <v>21</v>
      </c>
      <c r="W2189">
        <v>253</v>
      </c>
      <c r="X2189">
        <v>2277</v>
      </c>
      <c r="Y2189">
        <v>624106</v>
      </c>
      <c r="Z2189">
        <v>28</v>
      </c>
      <c r="AA2189">
        <v>297</v>
      </c>
      <c r="AB2189">
        <v>2480</v>
      </c>
      <c r="AC2189">
        <v>740769</v>
      </c>
      <c r="AD2189">
        <v>32</v>
      </c>
      <c r="AE2189">
        <v>341</v>
      </c>
      <c r="AF2189">
        <v>2447</v>
      </c>
      <c r="AG2189">
        <v>843262</v>
      </c>
      <c r="AH2189">
        <v>1</v>
      </c>
      <c r="AI2189">
        <v>394</v>
      </c>
      <c r="AJ2189">
        <v>2400</v>
      </c>
      <c r="AK2189">
        <v>945600</v>
      </c>
      <c r="AL2189">
        <v>4</v>
      </c>
      <c r="AM2189">
        <v>438</v>
      </c>
      <c r="AN2189">
        <v>2607</v>
      </c>
      <c r="AO2189">
        <v>1150940</v>
      </c>
      <c r="AP2189">
        <v>4</v>
      </c>
      <c r="AQ2189">
        <v>430</v>
      </c>
      <c r="AR2189">
        <v>2420</v>
      </c>
      <c r="AS2189">
        <v>1038965</v>
      </c>
      <c r="AT2189">
        <v>20</v>
      </c>
      <c r="AU2189">
        <v>467</v>
      </c>
      <c r="AV2189">
        <v>2075</v>
      </c>
      <c r="AW2189">
        <v>942560</v>
      </c>
    </row>
    <row r="2190" spans="1:49" x14ac:dyDescent="0.2">
      <c r="A2190" s="182">
        <v>40032</v>
      </c>
    </row>
    <row r="2191" spans="1:49" x14ac:dyDescent="0.2">
      <c r="A2191" s="51">
        <v>40035</v>
      </c>
      <c r="F2191">
        <v>1</v>
      </c>
      <c r="G2191">
        <v>130</v>
      </c>
      <c r="H2191">
        <v>2300</v>
      </c>
      <c r="I2191">
        <v>299000</v>
      </c>
      <c r="Z2191">
        <v>8</v>
      </c>
      <c r="AA2191">
        <v>303</v>
      </c>
      <c r="AB2191">
        <v>2300</v>
      </c>
      <c r="AC2191">
        <v>696900</v>
      </c>
      <c r="AD2191">
        <v>33</v>
      </c>
      <c r="AE2191">
        <v>333</v>
      </c>
      <c r="AF2191">
        <v>2265</v>
      </c>
      <c r="AG2191">
        <v>754244</v>
      </c>
      <c r="AH2191">
        <v>2</v>
      </c>
      <c r="AI2191">
        <v>393</v>
      </c>
      <c r="AJ2191">
        <v>2460</v>
      </c>
      <c r="AK2191">
        <v>966780</v>
      </c>
      <c r="AP2191">
        <v>58</v>
      </c>
      <c r="AQ2191">
        <v>408</v>
      </c>
      <c r="AR2191">
        <v>2240</v>
      </c>
      <c r="AS2191">
        <v>910725</v>
      </c>
    </row>
    <row r="2192" spans="1:49" x14ac:dyDescent="0.2">
      <c r="A2192" s="51">
        <v>40038</v>
      </c>
      <c r="B2192">
        <v>2</v>
      </c>
      <c r="C2192">
        <v>122</v>
      </c>
      <c r="D2192">
        <v>2500</v>
      </c>
      <c r="E2192">
        <v>305000</v>
      </c>
      <c r="F2192">
        <v>12</v>
      </c>
      <c r="G2192">
        <v>141</v>
      </c>
      <c r="H2192">
        <v>2425</v>
      </c>
      <c r="I2192">
        <v>341767</v>
      </c>
      <c r="J2192">
        <v>6</v>
      </c>
      <c r="K2192">
        <v>172</v>
      </c>
      <c r="L2192">
        <v>2450</v>
      </c>
      <c r="M2192">
        <v>420583</v>
      </c>
      <c r="N2192">
        <v>36</v>
      </c>
      <c r="O2192">
        <v>191</v>
      </c>
      <c r="P2192">
        <v>2441</v>
      </c>
      <c r="Q2192">
        <v>475547</v>
      </c>
      <c r="R2192">
        <v>9</v>
      </c>
      <c r="S2192">
        <v>236</v>
      </c>
      <c r="T2192">
        <v>2480</v>
      </c>
      <c r="U2192">
        <v>586391</v>
      </c>
      <c r="V2192">
        <v>53</v>
      </c>
      <c r="W2192">
        <v>265</v>
      </c>
      <c r="X2192">
        <v>2440</v>
      </c>
      <c r="Y2192">
        <v>651288</v>
      </c>
      <c r="Z2192">
        <v>15</v>
      </c>
      <c r="AA2192">
        <v>291</v>
      </c>
      <c r="AB2192">
        <v>2400</v>
      </c>
      <c r="AC2192">
        <v>698907</v>
      </c>
      <c r="AD2192">
        <v>3</v>
      </c>
      <c r="AE2192">
        <v>329</v>
      </c>
      <c r="AF2192">
        <v>2400</v>
      </c>
      <c r="AG2192">
        <v>789560</v>
      </c>
      <c r="AH2192">
        <v>6</v>
      </c>
      <c r="AI2192">
        <v>423</v>
      </c>
      <c r="AJ2192">
        <v>2640</v>
      </c>
      <c r="AK2192">
        <v>1115840</v>
      </c>
      <c r="AL2192">
        <v>33</v>
      </c>
      <c r="AM2192">
        <v>429</v>
      </c>
      <c r="AN2192">
        <v>2442</v>
      </c>
      <c r="AO2192">
        <v>1075762</v>
      </c>
      <c r="AP2192">
        <v>34</v>
      </c>
      <c r="AQ2192">
        <v>434</v>
      </c>
      <c r="AR2192">
        <v>2178</v>
      </c>
      <c r="AS2192">
        <v>952725</v>
      </c>
      <c r="AT2192">
        <v>19</v>
      </c>
      <c r="AU2192">
        <v>479</v>
      </c>
      <c r="AV2192">
        <v>2286</v>
      </c>
      <c r="AW2192">
        <v>1065061</v>
      </c>
    </row>
    <row r="2193" spans="1:49" x14ac:dyDescent="0.2">
      <c r="A2193" s="51">
        <v>40039</v>
      </c>
      <c r="J2193">
        <v>14</v>
      </c>
      <c r="K2193">
        <v>166</v>
      </c>
      <c r="L2193">
        <v>2567</v>
      </c>
      <c r="M2193">
        <v>439757</v>
      </c>
      <c r="N2193">
        <v>21</v>
      </c>
      <c r="O2193">
        <v>203</v>
      </c>
      <c r="P2193">
        <v>2488</v>
      </c>
      <c r="Q2193">
        <v>510662</v>
      </c>
      <c r="R2193">
        <v>18</v>
      </c>
      <c r="S2193">
        <v>234</v>
      </c>
      <c r="T2193">
        <v>2650</v>
      </c>
      <c r="U2193">
        <v>615883</v>
      </c>
      <c r="V2193">
        <v>29</v>
      </c>
      <c r="W2193">
        <v>270</v>
      </c>
      <c r="X2193">
        <v>2533</v>
      </c>
      <c r="Y2193">
        <v>674872</v>
      </c>
      <c r="Z2193">
        <v>9</v>
      </c>
      <c r="AA2193">
        <v>296</v>
      </c>
      <c r="AB2193">
        <v>2500</v>
      </c>
      <c r="AC2193">
        <v>740556</v>
      </c>
      <c r="AD2193">
        <v>6</v>
      </c>
      <c r="AE2193">
        <v>324</v>
      </c>
      <c r="AF2193">
        <v>2450</v>
      </c>
      <c r="AG2193">
        <v>794617</v>
      </c>
      <c r="AL2193">
        <v>7</v>
      </c>
      <c r="AM2193">
        <v>414</v>
      </c>
      <c r="AN2193">
        <v>2480</v>
      </c>
      <c r="AO2193">
        <v>1040640</v>
      </c>
      <c r="AP2193">
        <v>5</v>
      </c>
      <c r="AQ2193">
        <v>398</v>
      </c>
      <c r="AR2193">
        <v>2100</v>
      </c>
      <c r="AS2193">
        <v>835800</v>
      </c>
      <c r="AT2193">
        <v>6</v>
      </c>
      <c r="AU2193">
        <v>500</v>
      </c>
      <c r="AV2193">
        <v>2310</v>
      </c>
      <c r="AW2193">
        <v>1130850</v>
      </c>
    </row>
    <row r="2194" spans="1:49" x14ac:dyDescent="0.2">
      <c r="A2194" s="51">
        <v>40042</v>
      </c>
    </row>
    <row r="2195" spans="1:49" x14ac:dyDescent="0.2">
      <c r="A2195" s="51">
        <v>40043</v>
      </c>
      <c r="B2195">
        <v>1</v>
      </c>
      <c r="C2195">
        <v>120</v>
      </c>
      <c r="D2195">
        <v>2300</v>
      </c>
      <c r="E2195">
        <v>276000</v>
      </c>
      <c r="F2195">
        <v>11</v>
      </c>
      <c r="G2195">
        <v>131</v>
      </c>
      <c r="H2195">
        <v>2475</v>
      </c>
      <c r="I2195">
        <v>325664</v>
      </c>
      <c r="J2195">
        <v>55</v>
      </c>
      <c r="K2195">
        <v>162</v>
      </c>
      <c r="L2195">
        <v>2500</v>
      </c>
      <c r="M2195">
        <v>402978</v>
      </c>
      <c r="N2195">
        <v>45</v>
      </c>
      <c r="O2195">
        <v>192</v>
      </c>
      <c r="P2195">
        <v>2483</v>
      </c>
      <c r="Q2195">
        <v>480060</v>
      </c>
      <c r="R2195">
        <v>80</v>
      </c>
      <c r="S2195">
        <v>233</v>
      </c>
      <c r="T2195">
        <v>2607</v>
      </c>
      <c r="U2195">
        <v>618269</v>
      </c>
      <c r="V2195">
        <v>34</v>
      </c>
      <c r="W2195">
        <v>261</v>
      </c>
      <c r="X2195">
        <v>2475</v>
      </c>
      <c r="Y2195">
        <v>642821</v>
      </c>
      <c r="AD2195">
        <v>3</v>
      </c>
      <c r="AE2195">
        <v>327</v>
      </c>
      <c r="AF2195">
        <v>2400</v>
      </c>
      <c r="AG2195">
        <v>785600</v>
      </c>
      <c r="AP2195">
        <v>1</v>
      </c>
      <c r="AQ2195">
        <v>378</v>
      </c>
      <c r="AR2195">
        <v>2220</v>
      </c>
      <c r="AS2195">
        <v>839160</v>
      </c>
      <c r="AT2195">
        <v>27</v>
      </c>
      <c r="AU2195">
        <v>483</v>
      </c>
      <c r="AV2195">
        <v>2260</v>
      </c>
      <c r="AW2195">
        <v>1123552</v>
      </c>
    </row>
    <row r="2196" spans="1:49" x14ac:dyDescent="0.2">
      <c r="A2196" s="51">
        <v>40045</v>
      </c>
      <c r="B2196">
        <v>21</v>
      </c>
      <c r="C2196">
        <v>113</v>
      </c>
      <c r="D2196">
        <v>2550</v>
      </c>
      <c r="E2196">
        <v>308857</v>
      </c>
      <c r="F2196">
        <v>21</v>
      </c>
      <c r="G2196">
        <v>162</v>
      </c>
      <c r="H2196">
        <v>2450</v>
      </c>
      <c r="I2196">
        <v>402914</v>
      </c>
      <c r="J2196">
        <v>74</v>
      </c>
      <c r="K2196">
        <v>195</v>
      </c>
      <c r="L2196">
        <v>2713</v>
      </c>
      <c r="M2196">
        <v>547266</v>
      </c>
      <c r="N2196">
        <v>33</v>
      </c>
      <c r="O2196">
        <v>235</v>
      </c>
      <c r="P2196">
        <v>2486</v>
      </c>
      <c r="Q2196">
        <v>604078</v>
      </c>
      <c r="R2196">
        <v>2</v>
      </c>
      <c r="S2196">
        <v>250</v>
      </c>
      <c r="T2196">
        <v>2400</v>
      </c>
      <c r="U2196">
        <v>600000</v>
      </c>
      <c r="V2196">
        <v>57</v>
      </c>
      <c r="W2196">
        <v>299</v>
      </c>
      <c r="X2196">
        <v>2500</v>
      </c>
      <c r="Y2196">
        <v>748289</v>
      </c>
      <c r="Z2196">
        <v>6</v>
      </c>
      <c r="AA2196">
        <v>323</v>
      </c>
      <c r="AB2196">
        <v>2440</v>
      </c>
      <c r="AC2196">
        <v>788933</v>
      </c>
      <c r="AL2196">
        <v>4</v>
      </c>
      <c r="AM2196">
        <v>428</v>
      </c>
      <c r="AN2196">
        <v>2350</v>
      </c>
      <c r="AO2196">
        <v>1005800</v>
      </c>
      <c r="AP2196">
        <v>21</v>
      </c>
      <c r="AQ2196">
        <v>401</v>
      </c>
      <c r="AR2196">
        <v>2165</v>
      </c>
      <c r="AS2196">
        <v>905429</v>
      </c>
      <c r="AT2196">
        <v>23</v>
      </c>
      <c r="AU2196">
        <v>474</v>
      </c>
      <c r="AV2196">
        <v>2224</v>
      </c>
      <c r="AW2196">
        <v>1059468</v>
      </c>
    </row>
    <row r="2197" spans="1:49" x14ac:dyDescent="0.2">
      <c r="A2197" s="51">
        <v>40046</v>
      </c>
      <c r="B2197">
        <v>26</v>
      </c>
      <c r="C2197">
        <v>125</v>
      </c>
      <c r="D2197">
        <v>2475</v>
      </c>
      <c r="E2197">
        <v>309050</v>
      </c>
      <c r="F2197">
        <v>16</v>
      </c>
      <c r="G2197">
        <v>142</v>
      </c>
      <c r="H2197">
        <v>2475</v>
      </c>
      <c r="I2197">
        <v>348481</v>
      </c>
      <c r="J2197">
        <v>29</v>
      </c>
      <c r="K2197">
        <v>165</v>
      </c>
      <c r="L2197">
        <v>2500</v>
      </c>
      <c r="M2197">
        <v>414138</v>
      </c>
      <c r="N2197">
        <v>30</v>
      </c>
      <c r="O2197">
        <v>204</v>
      </c>
      <c r="P2197">
        <v>2430</v>
      </c>
      <c r="Q2197">
        <v>499747</v>
      </c>
      <c r="R2197">
        <v>10</v>
      </c>
      <c r="S2197">
        <v>245</v>
      </c>
      <c r="T2197">
        <v>2500</v>
      </c>
      <c r="U2197">
        <v>612000</v>
      </c>
      <c r="V2197">
        <v>56</v>
      </c>
      <c r="W2197">
        <v>267</v>
      </c>
      <c r="X2197">
        <v>2550</v>
      </c>
      <c r="Y2197">
        <v>687507</v>
      </c>
      <c r="Z2197">
        <v>17</v>
      </c>
      <c r="AA2197">
        <v>364</v>
      </c>
      <c r="AB2197">
        <v>2550</v>
      </c>
      <c r="AC2197">
        <v>927000</v>
      </c>
      <c r="AT2197">
        <v>31</v>
      </c>
      <c r="AU2197">
        <v>472</v>
      </c>
      <c r="AV2197">
        <v>2221</v>
      </c>
      <c r="AW2197">
        <v>1098190</v>
      </c>
    </row>
    <row r="2198" spans="1:49" x14ac:dyDescent="0.2">
      <c r="A2198" s="51">
        <v>40049</v>
      </c>
      <c r="Z2198">
        <v>7</v>
      </c>
      <c r="AA2198">
        <v>312</v>
      </c>
      <c r="AB2198">
        <v>2400</v>
      </c>
      <c r="AC2198">
        <v>748800</v>
      </c>
      <c r="AD2198">
        <v>17</v>
      </c>
      <c r="AE2198">
        <v>335</v>
      </c>
      <c r="AF2198">
        <v>2550</v>
      </c>
      <c r="AG2198">
        <v>855000</v>
      </c>
      <c r="AP2198">
        <v>76</v>
      </c>
      <c r="AQ2198">
        <v>434</v>
      </c>
      <c r="AR2198">
        <v>2277</v>
      </c>
      <c r="AS2198">
        <v>993752</v>
      </c>
    </row>
    <row r="2199" spans="1:49" x14ac:dyDescent="0.2">
      <c r="A2199" s="51">
        <v>40050</v>
      </c>
      <c r="B2199">
        <v>21</v>
      </c>
      <c r="C2199">
        <v>124</v>
      </c>
      <c r="D2199">
        <v>2425</v>
      </c>
      <c r="E2199">
        <v>299595</v>
      </c>
      <c r="J2199">
        <v>51</v>
      </c>
      <c r="K2199">
        <v>161</v>
      </c>
      <c r="L2199">
        <v>2433</v>
      </c>
      <c r="M2199">
        <v>393480</v>
      </c>
      <c r="N2199">
        <v>41</v>
      </c>
      <c r="O2199">
        <v>203</v>
      </c>
      <c r="P2199">
        <v>2500</v>
      </c>
      <c r="Q2199">
        <v>507024</v>
      </c>
      <c r="R2199">
        <v>1</v>
      </c>
      <c r="S2199">
        <v>228</v>
      </c>
      <c r="T2199">
        <v>2300</v>
      </c>
      <c r="U2199">
        <v>524400</v>
      </c>
      <c r="V2199">
        <v>18</v>
      </c>
      <c r="W2199">
        <v>263</v>
      </c>
      <c r="X2199">
        <v>2550</v>
      </c>
      <c r="Y2199">
        <v>671217</v>
      </c>
      <c r="Z2199">
        <v>2</v>
      </c>
      <c r="AA2199">
        <v>282</v>
      </c>
      <c r="AB2199">
        <v>2300</v>
      </c>
      <c r="AC2199">
        <v>648600</v>
      </c>
      <c r="AD2199">
        <v>12</v>
      </c>
      <c r="AE2199">
        <v>324</v>
      </c>
      <c r="AF2199">
        <v>2475</v>
      </c>
      <c r="AG2199">
        <v>808550</v>
      </c>
      <c r="AH2199">
        <v>8</v>
      </c>
      <c r="AI2199">
        <v>384</v>
      </c>
      <c r="AJ2199">
        <v>2380</v>
      </c>
      <c r="AK2199">
        <v>912730</v>
      </c>
      <c r="AL2199">
        <v>17</v>
      </c>
      <c r="AM2199">
        <v>470</v>
      </c>
      <c r="AN2199">
        <v>2525</v>
      </c>
      <c r="AO2199">
        <v>1190802</v>
      </c>
      <c r="AP2199">
        <v>49</v>
      </c>
      <c r="AQ2199">
        <v>434</v>
      </c>
      <c r="AR2199">
        <v>2212</v>
      </c>
      <c r="AS2199">
        <v>967690</v>
      </c>
      <c r="AT2199">
        <v>17</v>
      </c>
      <c r="AU2199">
        <v>443</v>
      </c>
      <c r="AV2199">
        <v>2233</v>
      </c>
      <c r="AW2199">
        <v>1036876</v>
      </c>
    </row>
    <row r="2200" spans="1:49" x14ac:dyDescent="0.2">
      <c r="A2200" s="51">
        <v>40052</v>
      </c>
      <c r="F2200">
        <v>12</v>
      </c>
      <c r="G2200">
        <v>138</v>
      </c>
      <c r="H2200">
        <v>2450</v>
      </c>
      <c r="I2200">
        <v>336875</v>
      </c>
      <c r="J2200">
        <v>70</v>
      </c>
      <c r="K2200">
        <v>169</v>
      </c>
      <c r="L2200">
        <v>2236</v>
      </c>
      <c r="M2200">
        <v>409271</v>
      </c>
      <c r="N2200">
        <v>70</v>
      </c>
      <c r="O2200">
        <v>205</v>
      </c>
      <c r="P2200">
        <v>2517</v>
      </c>
      <c r="Q2200">
        <v>525033</v>
      </c>
      <c r="R2200">
        <v>39</v>
      </c>
      <c r="S2200">
        <v>231</v>
      </c>
      <c r="T2200">
        <v>2615</v>
      </c>
      <c r="U2200">
        <v>636617</v>
      </c>
      <c r="V2200">
        <v>55</v>
      </c>
      <c r="W2200">
        <v>268</v>
      </c>
      <c r="X2200">
        <v>2465</v>
      </c>
      <c r="Y2200">
        <v>662207</v>
      </c>
      <c r="Z2200">
        <v>53</v>
      </c>
      <c r="AA2200">
        <v>299</v>
      </c>
      <c r="AB2200">
        <v>2480</v>
      </c>
      <c r="AC2200">
        <v>742379</v>
      </c>
      <c r="AD2200">
        <v>22</v>
      </c>
      <c r="AE2200">
        <v>342</v>
      </c>
      <c r="AF2200">
        <v>2825</v>
      </c>
      <c r="AG2200">
        <v>965177</v>
      </c>
      <c r="AH2200">
        <v>6</v>
      </c>
      <c r="AI2200">
        <v>377</v>
      </c>
      <c r="AJ2200">
        <v>2520</v>
      </c>
      <c r="AK2200">
        <v>949200</v>
      </c>
      <c r="AP2200">
        <v>42</v>
      </c>
      <c r="AQ2200">
        <v>447</v>
      </c>
      <c r="AR2200">
        <v>2147</v>
      </c>
      <c r="AS2200">
        <v>954078</v>
      </c>
      <c r="AT2200">
        <v>35</v>
      </c>
      <c r="AU2200">
        <v>531</v>
      </c>
      <c r="AV2200">
        <v>2250</v>
      </c>
      <c r="AW2200">
        <v>1219760</v>
      </c>
    </row>
    <row r="2201" spans="1:49" x14ac:dyDescent="0.2">
      <c r="A2201" s="51">
        <v>40053</v>
      </c>
      <c r="B2201">
        <v>11</v>
      </c>
      <c r="C2201">
        <v>110</v>
      </c>
      <c r="D2201">
        <v>2825</v>
      </c>
      <c r="E2201">
        <v>311264</v>
      </c>
      <c r="F2201">
        <v>27</v>
      </c>
      <c r="G2201">
        <v>152</v>
      </c>
      <c r="H2201">
        <v>2600</v>
      </c>
      <c r="I2201">
        <v>394044</v>
      </c>
      <c r="J2201">
        <v>107</v>
      </c>
      <c r="K2201">
        <v>171</v>
      </c>
      <c r="L2201">
        <v>2436</v>
      </c>
      <c r="M2201">
        <v>431946</v>
      </c>
      <c r="N2201">
        <v>132</v>
      </c>
      <c r="O2201">
        <v>201</v>
      </c>
      <c r="P2201">
        <v>2572</v>
      </c>
      <c r="Q2201">
        <v>516583</v>
      </c>
      <c r="R2201">
        <v>48</v>
      </c>
      <c r="S2201">
        <v>227</v>
      </c>
      <c r="T2201">
        <v>2514</v>
      </c>
      <c r="U2201">
        <v>578969</v>
      </c>
      <c r="V2201">
        <v>113</v>
      </c>
      <c r="W2201">
        <v>267</v>
      </c>
      <c r="X2201">
        <v>2529</v>
      </c>
      <c r="Y2201">
        <v>628433</v>
      </c>
      <c r="Z2201">
        <v>44</v>
      </c>
      <c r="AA2201">
        <v>289</v>
      </c>
      <c r="AB2201">
        <v>2617</v>
      </c>
      <c r="AC2201">
        <v>740034</v>
      </c>
      <c r="AD2201">
        <v>45</v>
      </c>
      <c r="AE2201">
        <v>343</v>
      </c>
      <c r="AF2201">
        <v>2650</v>
      </c>
      <c r="AG2201">
        <v>891169</v>
      </c>
      <c r="AH2201">
        <v>29</v>
      </c>
      <c r="AI2201">
        <v>382</v>
      </c>
      <c r="AJ2201">
        <v>2800</v>
      </c>
      <c r="AK2201">
        <v>1056687</v>
      </c>
      <c r="AT2201">
        <v>11</v>
      </c>
      <c r="AU2201">
        <v>557</v>
      </c>
      <c r="AV2201">
        <v>2625</v>
      </c>
      <c r="AW2201">
        <v>1333291</v>
      </c>
    </row>
    <row r="2202" spans="1:49" x14ac:dyDescent="0.2">
      <c r="A2202" s="51">
        <v>40056</v>
      </c>
      <c r="B2202">
        <v>1</v>
      </c>
      <c r="C2202">
        <v>144</v>
      </c>
      <c r="D2202">
        <v>2400</v>
      </c>
      <c r="E2202">
        <v>35600</v>
      </c>
      <c r="Z2202">
        <v>17</v>
      </c>
      <c r="AA2202">
        <v>308</v>
      </c>
      <c r="AB2202">
        <v>2460</v>
      </c>
      <c r="AC2202">
        <v>757680</v>
      </c>
      <c r="AD2202">
        <v>17</v>
      </c>
      <c r="AE2202">
        <v>349</v>
      </c>
      <c r="AF2202">
        <v>2410</v>
      </c>
      <c r="AG2202">
        <v>863301</v>
      </c>
      <c r="AH2202">
        <v>33</v>
      </c>
      <c r="AI2202">
        <v>377</v>
      </c>
      <c r="AJ2202">
        <v>2403</v>
      </c>
      <c r="AK2202">
        <v>909112</v>
      </c>
      <c r="AL2202">
        <v>6</v>
      </c>
      <c r="AM2202">
        <v>405</v>
      </c>
      <c r="AN2202">
        <v>2200</v>
      </c>
      <c r="AO2202">
        <v>891733</v>
      </c>
      <c r="AP2202">
        <v>108</v>
      </c>
      <c r="AQ2202">
        <v>434</v>
      </c>
      <c r="AR2202">
        <v>2071</v>
      </c>
      <c r="AS2202">
        <v>893839</v>
      </c>
    </row>
    <row r="2204" spans="1:49" x14ac:dyDescent="0.2">
      <c r="A2204" s="182">
        <v>40057</v>
      </c>
      <c r="B2204">
        <v>19</v>
      </c>
      <c r="C2204">
        <v>122</v>
      </c>
      <c r="D2204">
        <v>2550</v>
      </c>
      <c r="E2204">
        <v>310563</v>
      </c>
      <c r="F2204">
        <v>52</v>
      </c>
      <c r="G2204">
        <v>142</v>
      </c>
      <c r="H2204">
        <v>2460</v>
      </c>
      <c r="I2204">
        <v>350442</v>
      </c>
      <c r="J2204">
        <v>43</v>
      </c>
      <c r="K2204">
        <v>158</v>
      </c>
      <c r="L2204">
        <v>2483</v>
      </c>
      <c r="M2204">
        <v>398609</v>
      </c>
      <c r="N2204">
        <v>78</v>
      </c>
      <c r="O2204">
        <v>204</v>
      </c>
      <c r="P2204">
        <v>2583</v>
      </c>
      <c r="Q2204">
        <v>526937</v>
      </c>
      <c r="R2204">
        <v>27</v>
      </c>
      <c r="S2204">
        <v>241</v>
      </c>
      <c r="T2204">
        <v>2433</v>
      </c>
      <c r="U2204">
        <v>592496</v>
      </c>
      <c r="V2204">
        <v>24</v>
      </c>
      <c r="W2204">
        <v>271</v>
      </c>
      <c r="X2204">
        <v>2400</v>
      </c>
      <c r="Y2204">
        <v>664183</v>
      </c>
      <c r="Z2204">
        <v>1</v>
      </c>
      <c r="AA2204">
        <v>312</v>
      </c>
      <c r="AB2204">
        <v>2450</v>
      </c>
      <c r="AC2204">
        <v>764400</v>
      </c>
      <c r="AT2204">
        <v>10</v>
      </c>
      <c r="AU2204">
        <v>429</v>
      </c>
      <c r="AV2204">
        <v>2100</v>
      </c>
      <c r="AW2204">
        <v>900900</v>
      </c>
    </row>
    <row r="2205" spans="1:49" x14ac:dyDescent="0.2">
      <c r="A2205" s="182">
        <v>40059</v>
      </c>
      <c r="B2205">
        <v>1</v>
      </c>
      <c r="C2205">
        <v>68</v>
      </c>
      <c r="D2205">
        <v>2600</v>
      </c>
      <c r="E2205">
        <v>176800</v>
      </c>
      <c r="F2205">
        <v>10</v>
      </c>
      <c r="G2205">
        <v>133</v>
      </c>
      <c r="H2205">
        <v>2575</v>
      </c>
      <c r="I2205">
        <v>352340</v>
      </c>
      <c r="J2205">
        <v>6</v>
      </c>
      <c r="K2205">
        <v>169</v>
      </c>
      <c r="L2205">
        <v>2400</v>
      </c>
      <c r="M2205">
        <v>404800</v>
      </c>
      <c r="N2205">
        <v>47</v>
      </c>
      <c r="O2205">
        <v>202</v>
      </c>
      <c r="P2205">
        <v>2650</v>
      </c>
      <c r="Q2205">
        <v>539791</v>
      </c>
      <c r="R2205">
        <v>55</v>
      </c>
      <c r="S2205">
        <v>244</v>
      </c>
      <c r="T2205">
        <v>2540</v>
      </c>
      <c r="U2205">
        <v>626837</v>
      </c>
      <c r="V2205">
        <v>2</v>
      </c>
      <c r="W2205">
        <v>276</v>
      </c>
      <c r="X2205">
        <v>2500</v>
      </c>
      <c r="Y2205">
        <v>690000</v>
      </c>
      <c r="Z2205">
        <v>29</v>
      </c>
      <c r="AA2205">
        <v>305</v>
      </c>
      <c r="AB2205">
        <v>2512</v>
      </c>
      <c r="AC2205">
        <v>763117</v>
      </c>
      <c r="AD2205">
        <v>4</v>
      </c>
      <c r="AE2205">
        <v>345</v>
      </c>
      <c r="AF2205">
        <v>2350</v>
      </c>
      <c r="AG2205">
        <v>819650</v>
      </c>
      <c r="AH2205">
        <v>69</v>
      </c>
      <c r="AI2205">
        <v>369</v>
      </c>
      <c r="AJ2205">
        <v>2600</v>
      </c>
      <c r="AK2205">
        <v>954447</v>
      </c>
      <c r="AL2205">
        <v>1</v>
      </c>
      <c r="AM2205">
        <v>424</v>
      </c>
      <c r="AN2205">
        <v>2500</v>
      </c>
      <c r="AO2205">
        <v>1060000</v>
      </c>
      <c r="AP2205">
        <v>7</v>
      </c>
      <c r="AQ2205">
        <v>435</v>
      </c>
      <c r="AR2205">
        <v>2312</v>
      </c>
      <c r="AS2205">
        <v>986834</v>
      </c>
      <c r="AT2205">
        <v>28</v>
      </c>
      <c r="AU2205">
        <v>472</v>
      </c>
      <c r="AV2205">
        <v>2025</v>
      </c>
      <c r="AW2205">
        <v>968834</v>
      </c>
    </row>
    <row r="2206" spans="1:49" x14ac:dyDescent="0.2">
      <c r="A2206" s="182">
        <v>40060</v>
      </c>
      <c r="B2206">
        <v>23</v>
      </c>
      <c r="C2206">
        <v>108</v>
      </c>
      <c r="D2206">
        <v>2462</v>
      </c>
      <c r="E2206">
        <v>284852</v>
      </c>
      <c r="F2206">
        <v>18</v>
      </c>
      <c r="G2206">
        <v>133</v>
      </c>
      <c r="H2206">
        <v>2525</v>
      </c>
      <c r="I2206">
        <v>337183</v>
      </c>
      <c r="J2206">
        <v>3</v>
      </c>
      <c r="K2206">
        <v>176</v>
      </c>
      <c r="L2206">
        <v>2250</v>
      </c>
      <c r="M2206">
        <v>396000</v>
      </c>
      <c r="N2206">
        <v>33</v>
      </c>
      <c r="O2206">
        <v>208</v>
      </c>
      <c r="P2206">
        <v>2575</v>
      </c>
      <c r="Q2206">
        <v>542903</v>
      </c>
      <c r="R2206">
        <v>4</v>
      </c>
      <c r="S2206">
        <v>234</v>
      </c>
      <c r="T2206">
        <v>2400</v>
      </c>
      <c r="U2206">
        <v>562800</v>
      </c>
      <c r="AD2206">
        <v>9</v>
      </c>
      <c r="AE2206">
        <v>258</v>
      </c>
      <c r="AF2206">
        <v>2600</v>
      </c>
      <c r="AG2206">
        <v>931956</v>
      </c>
      <c r="AT2206">
        <v>13</v>
      </c>
      <c r="AU2206">
        <v>420</v>
      </c>
      <c r="AV2206">
        <v>2088</v>
      </c>
      <c r="AW2206">
        <v>886062</v>
      </c>
    </row>
    <row r="2207" spans="1:49" x14ac:dyDescent="0.2">
      <c r="A2207" s="195">
        <v>40063</v>
      </c>
      <c r="V2207">
        <v>4</v>
      </c>
      <c r="W2207">
        <v>266</v>
      </c>
      <c r="X2207">
        <v>2150</v>
      </c>
      <c r="Y2207">
        <v>572975</v>
      </c>
      <c r="Z2207">
        <v>2</v>
      </c>
      <c r="AA2207">
        <v>298</v>
      </c>
      <c r="AB2207">
        <v>2450</v>
      </c>
      <c r="AC2207">
        <v>730100</v>
      </c>
      <c r="AD2207">
        <v>22</v>
      </c>
      <c r="AE2207">
        <v>345</v>
      </c>
      <c r="AF2207">
        <v>2160</v>
      </c>
      <c r="AG2207">
        <v>756607</v>
      </c>
      <c r="AH2207">
        <v>21</v>
      </c>
      <c r="AI2207">
        <v>375</v>
      </c>
      <c r="AJ2207">
        <v>2320</v>
      </c>
      <c r="AK2207">
        <v>896811</v>
      </c>
      <c r="AL2207">
        <v>5</v>
      </c>
      <c r="AM2207">
        <v>492</v>
      </c>
      <c r="AN2207">
        <v>2660</v>
      </c>
      <c r="AO2207">
        <v>1307656</v>
      </c>
      <c r="AP2207">
        <v>111</v>
      </c>
      <c r="AQ2207">
        <v>439</v>
      </c>
      <c r="AR2207">
        <v>2151</v>
      </c>
      <c r="AS2207">
        <v>952655</v>
      </c>
    </row>
    <row r="2208" spans="1:49" x14ac:dyDescent="0.2">
      <c r="A2208" s="51">
        <v>40064</v>
      </c>
      <c r="B2208">
        <v>17</v>
      </c>
      <c r="C2208">
        <v>128</v>
      </c>
      <c r="D2208">
        <v>2650</v>
      </c>
      <c r="E2208">
        <v>339824</v>
      </c>
      <c r="F2208">
        <v>8</v>
      </c>
      <c r="G2208">
        <v>136</v>
      </c>
      <c r="H2208">
        <v>2600</v>
      </c>
      <c r="I2208">
        <v>354250</v>
      </c>
      <c r="N2208">
        <v>108</v>
      </c>
      <c r="O2208">
        <v>203</v>
      </c>
      <c r="P2208">
        <v>2525</v>
      </c>
      <c r="Q2208">
        <v>521862</v>
      </c>
      <c r="R2208">
        <v>93</v>
      </c>
      <c r="S2208">
        <v>236</v>
      </c>
      <c r="T2208">
        <v>2536</v>
      </c>
      <c r="U2208">
        <v>598837</v>
      </c>
      <c r="V2208">
        <v>1</v>
      </c>
      <c r="W2208">
        <v>252</v>
      </c>
      <c r="X2208">
        <v>2350</v>
      </c>
      <c r="Y2208">
        <v>592200</v>
      </c>
      <c r="Z2208">
        <v>18</v>
      </c>
      <c r="AA2208">
        <v>291</v>
      </c>
      <c r="AB2208">
        <v>2550</v>
      </c>
      <c r="AC2208">
        <v>742900</v>
      </c>
      <c r="AD2208">
        <v>16</v>
      </c>
      <c r="AE2208">
        <v>340</v>
      </c>
      <c r="AF2208">
        <v>2450</v>
      </c>
      <c r="AG2208">
        <v>832081</v>
      </c>
      <c r="AH2208">
        <v>13</v>
      </c>
      <c r="AI2208">
        <v>390</v>
      </c>
      <c r="AJ2208">
        <v>2240</v>
      </c>
      <c r="AK2208">
        <v>873255</v>
      </c>
      <c r="AP2208">
        <v>69</v>
      </c>
      <c r="AQ2208">
        <v>411</v>
      </c>
      <c r="AR2208">
        <v>2211</v>
      </c>
      <c r="AS2208">
        <v>909079</v>
      </c>
      <c r="AT2208">
        <v>1</v>
      </c>
      <c r="AU2208">
        <v>504</v>
      </c>
      <c r="AV2208">
        <v>2200</v>
      </c>
      <c r="AW2208">
        <v>1108800</v>
      </c>
    </row>
    <row r="2209" spans="1:49" x14ac:dyDescent="0.2">
      <c r="A2209" s="83" t="s">
        <v>27</v>
      </c>
      <c r="B2209">
        <v>4</v>
      </c>
      <c r="C2209">
        <v>126</v>
      </c>
      <c r="D2209">
        <v>2650</v>
      </c>
      <c r="E2209">
        <v>333900</v>
      </c>
      <c r="F2209">
        <v>7</v>
      </c>
      <c r="G2209">
        <v>138</v>
      </c>
      <c r="H2209">
        <v>2575</v>
      </c>
      <c r="I2209">
        <v>357571</v>
      </c>
      <c r="J2209">
        <v>38</v>
      </c>
      <c r="K2209">
        <v>168</v>
      </c>
      <c r="L2209">
        <v>2480</v>
      </c>
      <c r="M2209">
        <v>423316</v>
      </c>
      <c r="N2209">
        <v>43</v>
      </c>
      <c r="O2209">
        <v>206</v>
      </c>
      <c r="P2209">
        <v>2488</v>
      </c>
      <c r="Q2209">
        <v>508767</v>
      </c>
      <c r="R2209">
        <v>37</v>
      </c>
      <c r="S2209">
        <v>237</v>
      </c>
      <c r="T2209">
        <v>2390</v>
      </c>
      <c r="U2209">
        <v>572045</v>
      </c>
      <c r="V2209">
        <v>12</v>
      </c>
      <c r="W2209">
        <v>277</v>
      </c>
      <c r="X2209">
        <v>2500</v>
      </c>
      <c r="Y2209">
        <v>693333</v>
      </c>
      <c r="Z2209">
        <v>30</v>
      </c>
      <c r="AA2209">
        <v>304</v>
      </c>
      <c r="AB2209">
        <v>2385</v>
      </c>
      <c r="AC2209">
        <v>714041</v>
      </c>
      <c r="AD2209">
        <v>18</v>
      </c>
      <c r="AE2209">
        <v>355</v>
      </c>
      <c r="AF2209">
        <v>2373</v>
      </c>
      <c r="AG2209">
        <v>849671</v>
      </c>
      <c r="AH2209">
        <v>22</v>
      </c>
      <c r="AI2209">
        <v>397</v>
      </c>
      <c r="AJ2209">
        <v>2440</v>
      </c>
      <c r="AK2209">
        <v>977404</v>
      </c>
      <c r="AL2209">
        <v>2</v>
      </c>
      <c r="AM2209">
        <v>451</v>
      </c>
      <c r="AN2209">
        <v>2390</v>
      </c>
      <c r="AO2209">
        <v>1080880</v>
      </c>
      <c r="AP2209">
        <v>43</v>
      </c>
      <c r="AQ2209">
        <v>441</v>
      </c>
      <c r="AR2209">
        <v>2079</v>
      </c>
      <c r="AS2209">
        <v>919770</v>
      </c>
      <c r="AT2209">
        <v>4</v>
      </c>
      <c r="AU2209">
        <v>483</v>
      </c>
      <c r="AV2209">
        <v>1917</v>
      </c>
      <c r="AW2209">
        <v>934150</v>
      </c>
    </row>
    <row r="2210" spans="1:49" x14ac:dyDescent="0.2">
      <c r="A2210" s="68" t="s">
        <v>29</v>
      </c>
      <c r="Z2210">
        <v>8</v>
      </c>
      <c r="AA2210">
        <v>302</v>
      </c>
      <c r="AB2210">
        <v>2100</v>
      </c>
      <c r="AC2210">
        <v>634200</v>
      </c>
      <c r="AD2210">
        <v>21</v>
      </c>
      <c r="AE2210">
        <v>346</v>
      </c>
      <c r="AF2210">
        <v>2180</v>
      </c>
      <c r="AG2210">
        <v>754600</v>
      </c>
      <c r="AH2210">
        <v>26</v>
      </c>
      <c r="AI2210">
        <v>380</v>
      </c>
      <c r="AJ2210">
        <v>2180</v>
      </c>
      <c r="AK2210">
        <v>846342</v>
      </c>
      <c r="AP2210">
        <v>118</v>
      </c>
      <c r="AQ2210">
        <v>434</v>
      </c>
      <c r="AR2210">
        <v>2109</v>
      </c>
      <c r="AS2210">
        <v>918761</v>
      </c>
    </row>
    <row r="2211" spans="1:49" x14ac:dyDescent="0.2">
      <c r="A2211" s="83" t="s">
        <v>30</v>
      </c>
      <c r="B2211">
        <v>19</v>
      </c>
      <c r="C2211">
        <v>124</v>
      </c>
      <c r="D2211">
        <v>2500</v>
      </c>
      <c r="E2211">
        <v>310526</v>
      </c>
      <c r="F2211">
        <v>29</v>
      </c>
      <c r="G2211">
        <v>144</v>
      </c>
      <c r="H2211">
        <v>2533</v>
      </c>
      <c r="I2211">
        <v>362766</v>
      </c>
      <c r="J2211">
        <v>18</v>
      </c>
      <c r="K2211">
        <v>154</v>
      </c>
      <c r="L2211">
        <v>2450</v>
      </c>
      <c r="M2211">
        <v>377572</v>
      </c>
      <c r="N2211">
        <v>25</v>
      </c>
      <c r="O2211">
        <v>202</v>
      </c>
      <c r="P2211">
        <v>2475</v>
      </c>
      <c r="Q2211">
        <v>501040</v>
      </c>
      <c r="R2211">
        <v>21</v>
      </c>
      <c r="S2211">
        <v>238</v>
      </c>
      <c r="T2211">
        <v>2550</v>
      </c>
      <c r="U2211">
        <v>607386</v>
      </c>
      <c r="V2211">
        <v>27</v>
      </c>
      <c r="W2211">
        <v>262</v>
      </c>
      <c r="X2211">
        <v>2417</v>
      </c>
      <c r="Y2211">
        <v>647604</v>
      </c>
      <c r="Z2211">
        <v>19</v>
      </c>
      <c r="AA2211">
        <v>309</v>
      </c>
      <c r="AB2211">
        <v>2350</v>
      </c>
      <c r="AC2211">
        <v>725284</v>
      </c>
      <c r="AD2211">
        <v>9</v>
      </c>
      <c r="AE2211">
        <v>355</v>
      </c>
      <c r="AF2211">
        <v>2060</v>
      </c>
      <c r="AG2211">
        <v>731071</v>
      </c>
      <c r="AH2211">
        <v>8</v>
      </c>
      <c r="AI2211">
        <v>375</v>
      </c>
      <c r="AJ2211">
        <v>2220</v>
      </c>
      <c r="AK2211">
        <v>871740</v>
      </c>
      <c r="AL2211">
        <v>12</v>
      </c>
      <c r="AM2211">
        <v>426</v>
      </c>
      <c r="AN2211">
        <v>2390</v>
      </c>
      <c r="AO2211">
        <v>1036777</v>
      </c>
      <c r="AP2211">
        <v>131</v>
      </c>
      <c r="AQ2211">
        <v>416</v>
      </c>
      <c r="AR2211">
        <v>1993</v>
      </c>
      <c r="AS2211">
        <v>839205</v>
      </c>
      <c r="AT2211">
        <v>15</v>
      </c>
      <c r="AU2211">
        <v>459</v>
      </c>
      <c r="AV2211">
        <v>2325</v>
      </c>
      <c r="AW2211">
        <v>1009773</v>
      </c>
    </row>
    <row r="2212" spans="1:49" x14ac:dyDescent="0.2">
      <c r="A2212" s="83">
        <v>40072</v>
      </c>
      <c r="B2212">
        <v>3</v>
      </c>
      <c r="C2212">
        <v>118</v>
      </c>
      <c r="D2212">
        <v>2450</v>
      </c>
      <c r="E2212">
        <v>289100</v>
      </c>
      <c r="F2212">
        <v>1</v>
      </c>
      <c r="G2212">
        <v>138</v>
      </c>
      <c r="H2212">
        <v>1400</v>
      </c>
      <c r="I2212">
        <v>193200</v>
      </c>
      <c r="J2212">
        <v>9</v>
      </c>
      <c r="K2212">
        <v>155</v>
      </c>
      <c r="L2212">
        <v>2450</v>
      </c>
      <c r="M2212">
        <v>378933</v>
      </c>
      <c r="N2212">
        <v>38</v>
      </c>
      <c r="O2212">
        <v>211</v>
      </c>
      <c r="P2212">
        <v>2417</v>
      </c>
      <c r="Q2212">
        <v>512447</v>
      </c>
      <c r="R2212">
        <v>25</v>
      </c>
      <c r="S2212">
        <v>232</v>
      </c>
      <c r="T2212">
        <v>2400</v>
      </c>
      <c r="U2212">
        <v>555840</v>
      </c>
      <c r="V2212">
        <v>85</v>
      </c>
      <c r="W2212">
        <v>267</v>
      </c>
      <c r="X2212">
        <v>2400</v>
      </c>
      <c r="Y2212">
        <v>644496</v>
      </c>
      <c r="Z2212">
        <v>18</v>
      </c>
      <c r="AA2212">
        <v>299</v>
      </c>
      <c r="AB2212">
        <v>2420</v>
      </c>
      <c r="AC2212">
        <v>722504</v>
      </c>
      <c r="AH2212">
        <v>78</v>
      </c>
      <c r="AI2212">
        <v>379</v>
      </c>
      <c r="AJ2212">
        <v>2428</v>
      </c>
      <c r="AK2212">
        <v>920317</v>
      </c>
      <c r="AP2212">
        <v>2</v>
      </c>
      <c r="AQ2212">
        <v>514</v>
      </c>
      <c r="AR2212">
        <v>1860</v>
      </c>
      <c r="AS2212">
        <v>956040</v>
      </c>
      <c r="AT2212">
        <v>12</v>
      </c>
      <c r="AU2212">
        <v>503</v>
      </c>
      <c r="AV2212">
        <v>2075</v>
      </c>
      <c r="AW2212">
        <v>1122858</v>
      </c>
    </row>
    <row r="2213" spans="1:49" x14ac:dyDescent="0.2">
      <c r="A2213" s="83" t="s">
        <v>31</v>
      </c>
      <c r="B2213">
        <v>1</v>
      </c>
      <c r="C2213">
        <v>126</v>
      </c>
      <c r="D2213">
        <v>2500</v>
      </c>
      <c r="E2213">
        <v>315000</v>
      </c>
      <c r="F2213">
        <v>45</v>
      </c>
      <c r="G2213">
        <v>136</v>
      </c>
      <c r="H2213">
        <v>2392</v>
      </c>
      <c r="I2213">
        <v>322720</v>
      </c>
      <c r="J2213">
        <v>53</v>
      </c>
      <c r="K2213">
        <v>164</v>
      </c>
      <c r="L2213">
        <v>2440</v>
      </c>
      <c r="M2213">
        <v>400898</v>
      </c>
      <c r="N2213">
        <v>170</v>
      </c>
      <c r="O2213">
        <v>190</v>
      </c>
      <c r="P2213">
        <v>2412</v>
      </c>
      <c r="Q2213">
        <v>464100</v>
      </c>
      <c r="R2213">
        <v>1</v>
      </c>
      <c r="S2213">
        <v>238</v>
      </c>
      <c r="T2213">
        <v>1950</v>
      </c>
      <c r="U2213">
        <v>464100</v>
      </c>
      <c r="V2213">
        <v>7</v>
      </c>
      <c r="W2213">
        <v>260</v>
      </c>
      <c r="X2213">
        <v>2205</v>
      </c>
      <c r="Y2213">
        <v>570829</v>
      </c>
      <c r="Z2213">
        <v>7</v>
      </c>
      <c r="AA2213">
        <v>309</v>
      </c>
      <c r="AB2213">
        <v>2320</v>
      </c>
      <c r="AC2213">
        <v>717874</v>
      </c>
      <c r="AD2213">
        <v>63</v>
      </c>
      <c r="AE2213">
        <v>346</v>
      </c>
      <c r="AF2213">
        <v>2310</v>
      </c>
      <c r="AG2213">
        <v>803621</v>
      </c>
      <c r="AH2213">
        <v>61</v>
      </c>
      <c r="AI2213">
        <v>363</v>
      </c>
      <c r="AJ2213">
        <v>2395</v>
      </c>
      <c r="AK2213">
        <v>869786</v>
      </c>
      <c r="AL2213">
        <v>1</v>
      </c>
      <c r="AM2213">
        <v>438</v>
      </c>
      <c r="AN2213">
        <v>3240</v>
      </c>
      <c r="AO2213">
        <v>1024920</v>
      </c>
      <c r="AP2213">
        <v>129</v>
      </c>
      <c r="AQ2213">
        <v>428</v>
      </c>
      <c r="AR2213">
        <v>2001</v>
      </c>
      <c r="AS2213">
        <v>853618</v>
      </c>
      <c r="AT2213">
        <v>17</v>
      </c>
      <c r="AU2213">
        <v>459</v>
      </c>
      <c r="AV2213">
        <v>2210</v>
      </c>
      <c r="AW2213">
        <v>1016016</v>
      </c>
    </row>
    <row r="2214" spans="1:49" x14ac:dyDescent="0.2">
      <c r="A2214" s="83" t="s">
        <v>32</v>
      </c>
      <c r="B2214">
        <v>5</v>
      </c>
      <c r="C2214">
        <v>115</v>
      </c>
      <c r="D2214">
        <v>2950</v>
      </c>
      <c r="E2214">
        <v>339840</v>
      </c>
      <c r="F2214">
        <v>3</v>
      </c>
      <c r="G2214">
        <v>145</v>
      </c>
      <c r="H2214">
        <v>2200</v>
      </c>
      <c r="I2214">
        <v>319733</v>
      </c>
      <c r="N2214">
        <v>29</v>
      </c>
      <c r="O2214">
        <v>211</v>
      </c>
      <c r="P2214">
        <v>2300</v>
      </c>
      <c r="Q2214">
        <v>481197</v>
      </c>
      <c r="R2214">
        <v>57</v>
      </c>
      <c r="S2214">
        <v>226</v>
      </c>
      <c r="T2214">
        <v>2350</v>
      </c>
      <c r="U2214">
        <v>530935</v>
      </c>
      <c r="V2214">
        <v>60</v>
      </c>
      <c r="W2214">
        <v>261</v>
      </c>
      <c r="X2214">
        <v>2317</v>
      </c>
      <c r="Y2214">
        <v>603592</v>
      </c>
      <c r="Z2214">
        <v>27</v>
      </c>
      <c r="AA2214">
        <v>303</v>
      </c>
      <c r="AB2214">
        <v>2275</v>
      </c>
      <c r="AC2214">
        <v>691689</v>
      </c>
      <c r="AD2214">
        <v>16</v>
      </c>
      <c r="AE2214">
        <v>330</v>
      </c>
      <c r="AF2214">
        <v>2300</v>
      </c>
      <c r="AG2214">
        <v>758712</v>
      </c>
      <c r="AH2214">
        <v>6</v>
      </c>
      <c r="AI2214">
        <v>395</v>
      </c>
      <c r="AJ2214">
        <v>2060</v>
      </c>
      <c r="AK2214">
        <v>813013</v>
      </c>
    </row>
    <row r="2215" spans="1:49" x14ac:dyDescent="0.2">
      <c r="A2215" s="195" t="s">
        <v>33</v>
      </c>
      <c r="AH2215">
        <v>1</v>
      </c>
      <c r="AI2215">
        <v>370</v>
      </c>
      <c r="AJ2215">
        <v>2100</v>
      </c>
      <c r="AK2215">
        <v>777000</v>
      </c>
      <c r="AL2215">
        <v>19</v>
      </c>
      <c r="AM2215">
        <v>444</v>
      </c>
      <c r="AN2215">
        <v>2520</v>
      </c>
      <c r="AO2215">
        <v>1123335</v>
      </c>
      <c r="AP2215">
        <v>79</v>
      </c>
      <c r="AQ2215">
        <v>435</v>
      </c>
      <c r="AR2215">
        <v>2080</v>
      </c>
      <c r="AS2215">
        <v>913915</v>
      </c>
    </row>
    <row r="2216" spans="1:49" x14ac:dyDescent="0.2">
      <c r="A2216" s="87" t="s">
        <v>34</v>
      </c>
      <c r="B2216">
        <v>10</v>
      </c>
      <c r="C2216">
        <v>112</v>
      </c>
      <c r="D2216">
        <v>2500</v>
      </c>
      <c r="E2216">
        <v>280000</v>
      </c>
      <c r="J2216">
        <v>20</v>
      </c>
      <c r="K2216">
        <v>168</v>
      </c>
      <c r="L2216">
        <v>2383</v>
      </c>
      <c r="M2216">
        <v>405100</v>
      </c>
      <c r="N2216">
        <v>70</v>
      </c>
      <c r="O2216">
        <v>197</v>
      </c>
      <c r="P2216">
        <v>2425</v>
      </c>
      <c r="Q2216">
        <v>482661</v>
      </c>
      <c r="R2216">
        <v>58</v>
      </c>
      <c r="S2216">
        <v>230</v>
      </c>
      <c r="T2216">
        <v>2433</v>
      </c>
      <c r="U2216">
        <v>560452</v>
      </c>
      <c r="V2216">
        <v>15</v>
      </c>
      <c r="W2216">
        <v>256</v>
      </c>
      <c r="X2216">
        <v>2100</v>
      </c>
      <c r="Y2216">
        <v>537880</v>
      </c>
      <c r="Z2216">
        <v>27</v>
      </c>
      <c r="AA2216">
        <v>302</v>
      </c>
      <c r="AB2216">
        <v>2200</v>
      </c>
      <c r="AC2216">
        <v>668756</v>
      </c>
      <c r="AD2216">
        <v>6</v>
      </c>
      <c r="AE2216">
        <v>356</v>
      </c>
      <c r="AF2216">
        <v>2320</v>
      </c>
      <c r="AG2216">
        <v>825920</v>
      </c>
      <c r="AH2216">
        <v>7</v>
      </c>
      <c r="AI2216">
        <v>399</v>
      </c>
      <c r="AJ2216">
        <v>2260</v>
      </c>
      <c r="AK2216">
        <v>902709</v>
      </c>
      <c r="AL2216">
        <v>31</v>
      </c>
      <c r="AM2216">
        <v>429</v>
      </c>
      <c r="AN2216">
        <v>2290</v>
      </c>
      <c r="AO2216">
        <v>971806</v>
      </c>
      <c r="AP2216">
        <v>86</v>
      </c>
      <c r="AQ2216">
        <v>430</v>
      </c>
      <c r="AR2216">
        <v>1934</v>
      </c>
      <c r="AS2216">
        <v>833985</v>
      </c>
    </row>
    <row r="2217" spans="1:49" x14ac:dyDescent="0.2">
      <c r="A2217" s="87" t="s">
        <v>35</v>
      </c>
      <c r="F2217">
        <v>5</v>
      </c>
      <c r="G2217">
        <v>144</v>
      </c>
      <c r="H2217">
        <v>2400</v>
      </c>
      <c r="I2217">
        <v>345600</v>
      </c>
      <c r="J2217">
        <v>16</v>
      </c>
      <c r="K2217">
        <v>164</v>
      </c>
      <c r="L2217">
        <v>2300</v>
      </c>
      <c r="M2217">
        <v>376912</v>
      </c>
      <c r="N2217">
        <v>20</v>
      </c>
      <c r="O2217">
        <v>205</v>
      </c>
      <c r="P2217">
        <v>2500</v>
      </c>
      <c r="Q2217">
        <v>508680</v>
      </c>
      <c r="R2217">
        <v>25</v>
      </c>
      <c r="S2217">
        <v>234</v>
      </c>
      <c r="T2217">
        <v>2523</v>
      </c>
      <c r="U2217">
        <v>594500</v>
      </c>
      <c r="V2217">
        <v>21</v>
      </c>
      <c r="W2217">
        <v>250</v>
      </c>
      <c r="X2217">
        <v>2420</v>
      </c>
      <c r="Y2217">
        <v>606152</v>
      </c>
      <c r="Z2217">
        <v>12</v>
      </c>
      <c r="AA2217">
        <v>318</v>
      </c>
      <c r="AB2217">
        <v>1980</v>
      </c>
      <c r="AC2217">
        <v>630630</v>
      </c>
      <c r="AH2217">
        <v>15</v>
      </c>
      <c r="AI2217">
        <v>383</v>
      </c>
      <c r="AJ2217">
        <v>2360</v>
      </c>
      <c r="AK2217">
        <v>903408</v>
      </c>
      <c r="AL2217">
        <v>8</v>
      </c>
      <c r="AM2217">
        <v>428</v>
      </c>
      <c r="AN2217">
        <v>2400</v>
      </c>
      <c r="AO2217">
        <v>1026600</v>
      </c>
      <c r="AP2217">
        <v>63</v>
      </c>
      <c r="AQ2217">
        <v>415</v>
      </c>
      <c r="AR2217">
        <v>2011</v>
      </c>
      <c r="AS2217">
        <v>829490</v>
      </c>
      <c r="AT2217">
        <v>1</v>
      </c>
      <c r="AU2217">
        <v>388</v>
      </c>
      <c r="AV2217">
        <v>2050</v>
      </c>
      <c r="AW2217">
        <v>795400</v>
      </c>
    </row>
    <row r="2218" spans="1:49" x14ac:dyDescent="0.2">
      <c r="A2218" s="87" t="s">
        <v>36</v>
      </c>
      <c r="B2218">
        <v>12</v>
      </c>
      <c r="C2218">
        <v>104</v>
      </c>
      <c r="D2218">
        <v>2000</v>
      </c>
      <c r="E2218">
        <v>107667</v>
      </c>
      <c r="F2218">
        <v>1</v>
      </c>
      <c r="G2218">
        <v>132</v>
      </c>
      <c r="H2218">
        <v>2650</v>
      </c>
      <c r="I2218">
        <v>349800</v>
      </c>
      <c r="J2218">
        <v>1</v>
      </c>
      <c r="K2218">
        <v>176</v>
      </c>
      <c r="L2218">
        <v>2850</v>
      </c>
      <c r="M2218">
        <v>501600</v>
      </c>
      <c r="N2218">
        <v>73</v>
      </c>
      <c r="O2218">
        <v>203</v>
      </c>
      <c r="P2218">
        <v>2490</v>
      </c>
      <c r="Q2218">
        <v>502600</v>
      </c>
      <c r="R2218">
        <v>31</v>
      </c>
      <c r="S2218">
        <v>227</v>
      </c>
      <c r="T2218">
        <v>2525</v>
      </c>
      <c r="U2218">
        <v>555668</v>
      </c>
      <c r="V2218">
        <v>22</v>
      </c>
      <c r="W2218">
        <v>251</v>
      </c>
      <c r="X2218">
        <v>2460</v>
      </c>
      <c r="Y2218">
        <v>604495</v>
      </c>
      <c r="Z2218">
        <v>15</v>
      </c>
      <c r="AA2218">
        <v>302</v>
      </c>
      <c r="AB2218">
        <v>2360</v>
      </c>
      <c r="AC2218">
        <v>719060</v>
      </c>
      <c r="AD2218">
        <v>1</v>
      </c>
      <c r="AE2218">
        <v>338</v>
      </c>
      <c r="AF2218">
        <v>2100</v>
      </c>
      <c r="AG2218">
        <v>709800</v>
      </c>
      <c r="AH2218">
        <v>1</v>
      </c>
      <c r="AI2218">
        <v>376</v>
      </c>
      <c r="AJ2218">
        <v>2400</v>
      </c>
      <c r="AK2218">
        <v>902400</v>
      </c>
      <c r="AL2218">
        <v>3</v>
      </c>
      <c r="AM2218">
        <v>430</v>
      </c>
      <c r="AN2218">
        <v>2750</v>
      </c>
      <c r="AO2218">
        <v>1182500</v>
      </c>
      <c r="AP2218">
        <v>1</v>
      </c>
      <c r="AQ2218">
        <v>414</v>
      </c>
      <c r="AR2218">
        <v>2120</v>
      </c>
      <c r="AS2218">
        <v>877680</v>
      </c>
      <c r="AT2218">
        <v>17</v>
      </c>
      <c r="AU2218">
        <v>478</v>
      </c>
      <c r="AV2218">
        <v>2400</v>
      </c>
      <c r="AW2218">
        <v>1161294</v>
      </c>
    </row>
    <row r="2219" spans="1:49" x14ac:dyDescent="0.2">
      <c r="A2219" s="195" t="s">
        <v>37</v>
      </c>
      <c r="Z2219">
        <v>15</v>
      </c>
      <c r="AA2219">
        <v>319</v>
      </c>
      <c r="AB2219">
        <v>2300</v>
      </c>
      <c r="AC2219">
        <v>733853</v>
      </c>
      <c r="AD2219">
        <v>14</v>
      </c>
      <c r="AE2219">
        <v>239</v>
      </c>
      <c r="AF2219">
        <v>2218</v>
      </c>
      <c r="AG2219">
        <v>742514</v>
      </c>
      <c r="AH2219">
        <v>36</v>
      </c>
      <c r="AI2219">
        <v>391</v>
      </c>
      <c r="AJ2219">
        <v>2360</v>
      </c>
      <c r="AK2219">
        <v>920562</v>
      </c>
      <c r="AL2219">
        <v>8</v>
      </c>
      <c r="AM2219">
        <v>442</v>
      </c>
      <c r="AN2219">
        <v>2290</v>
      </c>
      <c r="AO2219">
        <v>1012615</v>
      </c>
      <c r="AP2219">
        <v>12</v>
      </c>
      <c r="AQ2219">
        <v>416</v>
      </c>
      <c r="AR2219">
        <v>2073</v>
      </c>
      <c r="AS2219">
        <v>870313</v>
      </c>
    </row>
    <row r="2220" spans="1:49" x14ac:dyDescent="0.2">
      <c r="A2220" s="87" t="s">
        <v>38</v>
      </c>
      <c r="B2220">
        <v>3</v>
      </c>
      <c r="C2220">
        <v>126</v>
      </c>
      <c r="D2220">
        <v>2400</v>
      </c>
      <c r="E2220">
        <v>302400</v>
      </c>
      <c r="J2220">
        <v>48</v>
      </c>
      <c r="K2220">
        <v>166</v>
      </c>
      <c r="L2220">
        <v>2238</v>
      </c>
      <c r="M2220">
        <v>401067</v>
      </c>
      <c r="N2220">
        <v>111</v>
      </c>
      <c r="O2220">
        <v>196</v>
      </c>
      <c r="P2220">
        <v>2388</v>
      </c>
      <c r="Q2220">
        <v>470046</v>
      </c>
      <c r="V2220">
        <v>22</v>
      </c>
      <c r="W2220">
        <v>264</v>
      </c>
      <c r="X2220">
        <v>2317</v>
      </c>
      <c r="Y2220">
        <v>608509</v>
      </c>
      <c r="AD2220">
        <v>32</v>
      </c>
      <c r="AE2220">
        <v>328</v>
      </c>
      <c r="AF2220">
        <v>2400</v>
      </c>
      <c r="AG2220">
        <v>787881</v>
      </c>
      <c r="AH2220">
        <v>28</v>
      </c>
      <c r="AI2220">
        <v>377</v>
      </c>
      <c r="AJ2220">
        <v>2260</v>
      </c>
      <c r="AK2220">
        <v>875857</v>
      </c>
      <c r="AL2220">
        <v>14</v>
      </c>
      <c r="AM2220">
        <v>425</v>
      </c>
      <c r="AN2220">
        <v>2340</v>
      </c>
      <c r="AO2220">
        <v>999154</v>
      </c>
      <c r="AP2220">
        <v>136</v>
      </c>
      <c r="AQ2220">
        <v>449</v>
      </c>
      <c r="AR2220">
        <v>2064</v>
      </c>
      <c r="AS2220">
        <v>948080</v>
      </c>
      <c r="AT2220">
        <v>19</v>
      </c>
      <c r="AU2220">
        <v>481</v>
      </c>
      <c r="AV2220">
        <v>2050</v>
      </c>
      <c r="AW2220">
        <v>987658</v>
      </c>
    </row>
    <row r="2221" spans="1:49" x14ac:dyDescent="0.2">
      <c r="A2221" s="87">
        <v>40086</v>
      </c>
      <c r="B2221">
        <v>5</v>
      </c>
      <c r="C2221">
        <v>122</v>
      </c>
      <c r="D2221">
        <v>2450</v>
      </c>
      <c r="E2221">
        <v>299880</v>
      </c>
      <c r="F2221">
        <v>31</v>
      </c>
      <c r="G2221">
        <v>134</v>
      </c>
      <c r="H2221">
        <v>2400</v>
      </c>
      <c r="I2221">
        <v>322065</v>
      </c>
      <c r="J2221">
        <v>7</v>
      </c>
      <c r="K2221">
        <v>165</v>
      </c>
      <c r="L2221">
        <v>2360</v>
      </c>
      <c r="M2221">
        <v>389737</v>
      </c>
      <c r="N2221">
        <v>73</v>
      </c>
      <c r="O2221">
        <v>206</v>
      </c>
      <c r="P2221">
        <v>2527</v>
      </c>
      <c r="Q2221">
        <v>520232</v>
      </c>
      <c r="R2221">
        <v>66</v>
      </c>
      <c r="S2221">
        <v>233</v>
      </c>
      <c r="T2221">
        <v>2332</v>
      </c>
      <c r="U2221">
        <v>561143</v>
      </c>
      <c r="V2221">
        <v>3</v>
      </c>
      <c r="W2221">
        <v>258</v>
      </c>
      <c r="X2221">
        <v>2400</v>
      </c>
      <c r="Y2221">
        <v>619200</v>
      </c>
      <c r="Z2221">
        <v>12</v>
      </c>
      <c r="AA2221">
        <v>307</v>
      </c>
      <c r="AB2221">
        <v>2390</v>
      </c>
      <c r="AC2221">
        <v>728643</v>
      </c>
      <c r="AH2221">
        <v>10</v>
      </c>
      <c r="AI2221">
        <v>370</v>
      </c>
      <c r="AJ2221">
        <v>2300</v>
      </c>
      <c r="AK2221">
        <v>851920</v>
      </c>
      <c r="AP2221">
        <v>16</v>
      </c>
      <c r="AQ2221">
        <v>442</v>
      </c>
      <c r="AR2221">
        <v>2170</v>
      </c>
      <c r="AS2221">
        <v>950748</v>
      </c>
      <c r="AT2221">
        <v>5</v>
      </c>
      <c r="AU2221">
        <v>434</v>
      </c>
      <c r="AV2221">
        <v>2255</v>
      </c>
      <c r="AW2221">
        <v>950256</v>
      </c>
    </row>
    <row r="2223" spans="1:49" x14ac:dyDescent="0.2">
      <c r="A2223" s="87" t="s">
        <v>168</v>
      </c>
      <c r="F2223">
        <v>48</v>
      </c>
      <c r="G2223">
        <v>140</v>
      </c>
      <c r="H2223">
        <v>2480</v>
      </c>
      <c r="I2223">
        <v>345885</v>
      </c>
      <c r="J2223">
        <v>89</v>
      </c>
      <c r="K2223">
        <v>163</v>
      </c>
      <c r="L2223">
        <v>2381</v>
      </c>
      <c r="M2223">
        <v>390983</v>
      </c>
      <c r="N2223">
        <v>71</v>
      </c>
      <c r="O2223">
        <v>206</v>
      </c>
      <c r="P2223">
        <v>2359</v>
      </c>
      <c r="Q2223">
        <v>487280</v>
      </c>
      <c r="R2223">
        <v>51</v>
      </c>
      <c r="S2223">
        <v>226</v>
      </c>
      <c r="T2223">
        <v>2398</v>
      </c>
      <c r="U2223">
        <v>545696</v>
      </c>
      <c r="V2223">
        <v>26</v>
      </c>
      <c r="W2223">
        <v>255</v>
      </c>
      <c r="X2223">
        <v>2345</v>
      </c>
      <c r="Y2223">
        <v>610183</v>
      </c>
      <c r="Z2223">
        <v>12</v>
      </c>
      <c r="AA2223">
        <v>292</v>
      </c>
      <c r="AB2223">
        <v>2360</v>
      </c>
      <c r="AC2223">
        <v>703447</v>
      </c>
      <c r="AD2223">
        <v>25</v>
      </c>
      <c r="AE2223">
        <v>331</v>
      </c>
      <c r="AF2223">
        <v>2200</v>
      </c>
      <c r="AG2223">
        <v>729168</v>
      </c>
      <c r="AH2223">
        <v>28</v>
      </c>
      <c r="AI2223">
        <v>408</v>
      </c>
      <c r="AJ2223">
        <v>2260</v>
      </c>
      <c r="AK2223">
        <v>922080</v>
      </c>
      <c r="AL2223">
        <v>9</v>
      </c>
      <c r="AM2223">
        <v>428</v>
      </c>
      <c r="AN2223">
        <v>2440</v>
      </c>
      <c r="AO2223">
        <v>1043236</v>
      </c>
      <c r="AP2223">
        <v>22</v>
      </c>
      <c r="AQ2223">
        <v>457</v>
      </c>
      <c r="AR2223">
        <v>2057</v>
      </c>
      <c r="AS2223">
        <v>946836</v>
      </c>
      <c r="AT2223">
        <v>8</v>
      </c>
      <c r="AU2223">
        <v>534</v>
      </c>
      <c r="AV2223">
        <v>2275</v>
      </c>
      <c r="AW2223">
        <v>1214538</v>
      </c>
    </row>
    <row r="2224" spans="1:49" x14ac:dyDescent="0.2">
      <c r="A2224" s="87" t="s">
        <v>39</v>
      </c>
      <c r="B2224">
        <v>20</v>
      </c>
      <c r="C2224">
        <v>124</v>
      </c>
      <c r="D2224">
        <v>2567</v>
      </c>
      <c r="E2224">
        <v>315180</v>
      </c>
      <c r="J2224">
        <v>6</v>
      </c>
      <c r="K2224">
        <v>162</v>
      </c>
      <c r="L2224">
        <v>2225</v>
      </c>
      <c r="M2224">
        <v>373583</v>
      </c>
      <c r="N2224">
        <v>25</v>
      </c>
      <c r="O2224">
        <v>200</v>
      </c>
      <c r="P2224">
        <v>2362</v>
      </c>
      <c r="Q2224">
        <v>478056</v>
      </c>
      <c r="R2224">
        <v>28</v>
      </c>
      <c r="S2224">
        <v>236</v>
      </c>
      <c r="T2224">
        <v>2212</v>
      </c>
      <c r="U2224">
        <v>553721</v>
      </c>
      <c r="V2224">
        <v>52</v>
      </c>
      <c r="W2224">
        <v>261</v>
      </c>
      <c r="X2224">
        <v>2400</v>
      </c>
      <c r="Y2224">
        <v>634112</v>
      </c>
      <c r="AL2224">
        <v>1</v>
      </c>
      <c r="AM2224">
        <v>402</v>
      </c>
      <c r="AN2224">
        <v>2300</v>
      </c>
      <c r="AO2224">
        <v>924600</v>
      </c>
      <c r="AP2224">
        <v>14</v>
      </c>
      <c r="AQ2224">
        <v>440</v>
      </c>
      <c r="AR2224">
        <v>2000</v>
      </c>
      <c r="AS2224">
        <v>879429</v>
      </c>
      <c r="AT2224">
        <v>3</v>
      </c>
      <c r="AU2224">
        <v>499</v>
      </c>
      <c r="AV2224">
        <v>2450</v>
      </c>
      <c r="AW2224">
        <v>1223367</v>
      </c>
    </row>
    <row r="2225" spans="1:49" x14ac:dyDescent="0.2">
      <c r="A2225" s="87" t="s">
        <v>40</v>
      </c>
      <c r="V2225">
        <v>6</v>
      </c>
      <c r="W2225">
        <v>270</v>
      </c>
      <c r="X2225">
        <v>2200</v>
      </c>
      <c r="Y2225">
        <v>594000</v>
      </c>
      <c r="Z2225">
        <v>9</v>
      </c>
      <c r="AA2225">
        <v>299</v>
      </c>
      <c r="AB2225">
        <v>2375</v>
      </c>
      <c r="AC2225">
        <v>730967</v>
      </c>
      <c r="AD2225">
        <v>22</v>
      </c>
      <c r="AE2225">
        <v>348</v>
      </c>
      <c r="AF2225">
        <v>2157</v>
      </c>
      <c r="AG2225">
        <v>761792</v>
      </c>
      <c r="AH2225">
        <v>26</v>
      </c>
      <c r="AI2225">
        <v>374</v>
      </c>
      <c r="AJ2225">
        <v>2140</v>
      </c>
      <c r="AK2225">
        <v>799477</v>
      </c>
      <c r="AL2225">
        <v>1</v>
      </c>
      <c r="AM2225">
        <v>512</v>
      </c>
      <c r="AN2225">
        <v>2240</v>
      </c>
      <c r="AO2225">
        <v>1146880</v>
      </c>
      <c r="AP2225">
        <v>82</v>
      </c>
      <c r="AQ2225">
        <v>445</v>
      </c>
      <c r="AR2225">
        <v>2128</v>
      </c>
      <c r="AS2225">
        <v>948616</v>
      </c>
    </row>
    <row r="2226" spans="1:49" x14ac:dyDescent="0.2">
      <c r="A2226" s="87" t="s">
        <v>59</v>
      </c>
      <c r="F2226">
        <v>15</v>
      </c>
      <c r="G2226">
        <v>140</v>
      </c>
      <c r="H2226">
        <v>2475</v>
      </c>
      <c r="I2226">
        <v>347840</v>
      </c>
      <c r="N2226">
        <v>40</v>
      </c>
      <c r="O2226">
        <v>206</v>
      </c>
      <c r="P2226">
        <v>2450</v>
      </c>
      <c r="Q2226">
        <v>500595</v>
      </c>
      <c r="R2226">
        <v>24</v>
      </c>
      <c r="S2226">
        <v>238</v>
      </c>
      <c r="T2226">
        <v>2450</v>
      </c>
      <c r="U2226">
        <v>600221</v>
      </c>
      <c r="V2226">
        <v>56</v>
      </c>
      <c r="W2226">
        <v>265</v>
      </c>
      <c r="X2226">
        <v>2467</v>
      </c>
      <c r="Y2226">
        <v>653225</v>
      </c>
      <c r="Z2226">
        <v>33</v>
      </c>
      <c r="AA2226">
        <v>285</v>
      </c>
      <c r="AB2226">
        <v>2350</v>
      </c>
      <c r="AC2226">
        <v>669679</v>
      </c>
      <c r="AD2226">
        <v>26</v>
      </c>
      <c r="AE2226">
        <v>333</v>
      </c>
      <c r="AF2226">
        <v>2203</v>
      </c>
      <c r="AG2226">
        <v>702781</v>
      </c>
      <c r="AH2226">
        <v>4</v>
      </c>
      <c r="AI2226">
        <v>376</v>
      </c>
      <c r="AJ2226">
        <v>2340</v>
      </c>
      <c r="AK2226">
        <v>878670</v>
      </c>
      <c r="AL2226">
        <v>1</v>
      </c>
      <c r="AM2226">
        <v>454</v>
      </c>
      <c r="AN2226">
        <v>2360</v>
      </c>
      <c r="AO2226">
        <v>1071440</v>
      </c>
      <c r="AP2226">
        <v>173</v>
      </c>
      <c r="AQ2226">
        <v>425</v>
      </c>
      <c r="AR2226">
        <v>1977</v>
      </c>
      <c r="AS2226">
        <v>855733</v>
      </c>
      <c r="AT2226">
        <v>3</v>
      </c>
      <c r="AU2226">
        <v>431</v>
      </c>
      <c r="AV2226">
        <v>1950</v>
      </c>
      <c r="AW2226">
        <v>839800</v>
      </c>
    </row>
    <row r="2227" spans="1:49" x14ac:dyDescent="0.2">
      <c r="A2227" s="196" t="s">
        <v>41</v>
      </c>
      <c r="F2227">
        <v>10</v>
      </c>
      <c r="G2227">
        <v>149</v>
      </c>
      <c r="H2227">
        <v>2500</v>
      </c>
      <c r="I2227">
        <v>373500</v>
      </c>
      <c r="J2227">
        <v>21</v>
      </c>
      <c r="K2227">
        <v>162</v>
      </c>
      <c r="L2227">
        <v>2283</v>
      </c>
      <c r="M2227">
        <v>374743</v>
      </c>
      <c r="N2227">
        <v>17</v>
      </c>
      <c r="O2227">
        <v>216</v>
      </c>
      <c r="P2227">
        <v>2247</v>
      </c>
      <c r="Q2227">
        <v>492294</v>
      </c>
      <c r="R2227">
        <v>81</v>
      </c>
      <c r="S2227">
        <v>234</v>
      </c>
      <c r="T2227">
        <v>2318</v>
      </c>
      <c r="U2227">
        <v>544619</v>
      </c>
      <c r="V2227">
        <v>26</v>
      </c>
      <c r="W2227">
        <v>274</v>
      </c>
      <c r="X2227">
        <v>2320</v>
      </c>
      <c r="Y2227">
        <v>640755</v>
      </c>
      <c r="Z2227">
        <v>43</v>
      </c>
      <c r="AA2227">
        <v>291</v>
      </c>
      <c r="AB2227">
        <v>2327</v>
      </c>
      <c r="AC2227">
        <v>677246</v>
      </c>
      <c r="AD2227">
        <v>13</v>
      </c>
      <c r="AE2227">
        <v>322</v>
      </c>
      <c r="AF2227">
        <v>2300</v>
      </c>
      <c r="AG2227">
        <v>741308</v>
      </c>
      <c r="AH2227">
        <v>22</v>
      </c>
      <c r="AI2227">
        <v>384</v>
      </c>
      <c r="AJ2227">
        <v>2350</v>
      </c>
      <c r="AK2227">
        <v>900949</v>
      </c>
      <c r="AL2227">
        <v>22</v>
      </c>
      <c r="AM2227">
        <v>404</v>
      </c>
      <c r="AN2227">
        <v>2370</v>
      </c>
      <c r="AO2227">
        <v>956386</v>
      </c>
      <c r="AP2227">
        <v>1</v>
      </c>
      <c r="AQ2227">
        <v>412</v>
      </c>
      <c r="AR2227">
        <v>2120</v>
      </c>
      <c r="AS2227">
        <v>873440</v>
      </c>
    </row>
    <row r="2228" spans="1:49" x14ac:dyDescent="0.2">
      <c r="A2228" s="87" t="s">
        <v>169</v>
      </c>
      <c r="F2228">
        <v>2</v>
      </c>
      <c r="G2228">
        <v>136</v>
      </c>
      <c r="H2228">
        <v>2425</v>
      </c>
      <c r="I2228">
        <v>329850</v>
      </c>
      <c r="J2228">
        <v>7</v>
      </c>
      <c r="K2228">
        <v>164</v>
      </c>
      <c r="L2228">
        <v>2350</v>
      </c>
      <c r="M2228">
        <v>385400</v>
      </c>
      <c r="N2228">
        <v>38</v>
      </c>
      <c r="O2228">
        <v>199</v>
      </c>
      <c r="P2228">
        <v>2300</v>
      </c>
      <c r="Q2228">
        <v>462229</v>
      </c>
      <c r="R2228">
        <v>52</v>
      </c>
      <c r="S2228">
        <v>227</v>
      </c>
      <c r="T2228">
        <v>2313</v>
      </c>
      <c r="U2228">
        <v>525948</v>
      </c>
      <c r="V2228">
        <v>59</v>
      </c>
      <c r="W2228">
        <v>259</v>
      </c>
      <c r="X2228">
        <v>2365</v>
      </c>
      <c r="Y2228">
        <v>607873</v>
      </c>
      <c r="Z2228">
        <v>1</v>
      </c>
      <c r="AA2228">
        <v>302</v>
      </c>
      <c r="AB2228">
        <v>2200</v>
      </c>
      <c r="AC2228">
        <v>664400</v>
      </c>
      <c r="AD2228">
        <v>1</v>
      </c>
      <c r="AE2228">
        <v>354</v>
      </c>
      <c r="AF2228">
        <v>1900</v>
      </c>
      <c r="AG2228">
        <v>672600</v>
      </c>
      <c r="AH2228">
        <v>6</v>
      </c>
      <c r="AI2228">
        <v>370</v>
      </c>
      <c r="AJ2228">
        <v>2340</v>
      </c>
      <c r="AK2228">
        <v>865800</v>
      </c>
      <c r="AL2228">
        <v>1</v>
      </c>
      <c r="AM2228">
        <v>410</v>
      </c>
      <c r="AN2228">
        <v>2280</v>
      </c>
      <c r="AO2228">
        <v>850600</v>
      </c>
      <c r="AP2228">
        <v>28</v>
      </c>
      <c r="AQ2228">
        <v>411</v>
      </c>
      <c r="AR2228">
        <v>2088</v>
      </c>
      <c r="AS2228">
        <v>850600</v>
      </c>
      <c r="AT2228">
        <v>2</v>
      </c>
      <c r="AU2228">
        <v>480</v>
      </c>
      <c r="AV2228">
        <v>2150</v>
      </c>
      <c r="AW2228">
        <v>1032000</v>
      </c>
    </row>
    <row r="2229" spans="1:49" x14ac:dyDescent="0.2">
      <c r="A2229" s="87" t="s">
        <v>43</v>
      </c>
      <c r="B2229">
        <v>8</v>
      </c>
      <c r="C2229">
        <v>122</v>
      </c>
      <c r="D2229">
        <v>2475</v>
      </c>
      <c r="E2229">
        <v>301225</v>
      </c>
      <c r="F2229">
        <v>11</v>
      </c>
      <c r="G2229">
        <v>133</v>
      </c>
      <c r="H2229">
        <v>2475</v>
      </c>
      <c r="I2229">
        <v>347527</v>
      </c>
      <c r="J2229">
        <v>35</v>
      </c>
      <c r="K2229">
        <v>160</v>
      </c>
      <c r="L2229">
        <v>2250</v>
      </c>
      <c r="M2229">
        <v>369903</v>
      </c>
      <c r="N2229">
        <v>3</v>
      </c>
      <c r="O2229">
        <v>187</v>
      </c>
      <c r="P2229">
        <v>2250</v>
      </c>
      <c r="Q2229">
        <v>418867</v>
      </c>
      <c r="R2229">
        <v>34</v>
      </c>
      <c r="S2229">
        <v>229</v>
      </c>
      <c r="T2229">
        <v>2425</v>
      </c>
      <c r="U2229">
        <v>541359</v>
      </c>
      <c r="V2229">
        <v>35</v>
      </c>
      <c r="W2229">
        <v>268</v>
      </c>
      <c r="X2229">
        <v>2440</v>
      </c>
      <c r="Y2229">
        <v>663923</v>
      </c>
      <c r="Z2229">
        <v>23</v>
      </c>
      <c r="AA2229">
        <v>297</v>
      </c>
      <c r="AB2229">
        <v>2333</v>
      </c>
      <c r="AC2229">
        <v>709913</v>
      </c>
      <c r="AD2229">
        <v>5</v>
      </c>
      <c r="AE2229">
        <v>330</v>
      </c>
      <c r="AF2229">
        <v>2400</v>
      </c>
      <c r="AG2229">
        <v>792000</v>
      </c>
      <c r="AP2229">
        <v>2</v>
      </c>
      <c r="AQ2229">
        <v>360</v>
      </c>
      <c r="AR2229">
        <v>1900</v>
      </c>
      <c r="AS2229">
        <v>684000</v>
      </c>
      <c r="AT2229">
        <v>15</v>
      </c>
      <c r="AU2229">
        <v>513</v>
      </c>
      <c r="AV2229">
        <v>2138</v>
      </c>
      <c r="AW2229">
        <v>1113360</v>
      </c>
    </row>
    <row r="2230" spans="1:49" x14ac:dyDescent="0.2">
      <c r="A2230" s="87" t="s">
        <v>45</v>
      </c>
      <c r="B2230">
        <v>5</v>
      </c>
      <c r="C2230">
        <v>124</v>
      </c>
      <c r="D2230">
        <v>2300</v>
      </c>
      <c r="E2230">
        <v>285200</v>
      </c>
      <c r="F2230">
        <v>9</v>
      </c>
      <c r="G2230">
        <v>141</v>
      </c>
      <c r="H2230">
        <v>2375</v>
      </c>
      <c r="I2230">
        <v>326000</v>
      </c>
      <c r="J2230">
        <v>22</v>
      </c>
      <c r="K2230">
        <v>173</v>
      </c>
      <c r="L2230">
        <v>2300</v>
      </c>
      <c r="M2230">
        <v>390555</v>
      </c>
      <c r="N2230">
        <v>28</v>
      </c>
      <c r="O2230">
        <v>202</v>
      </c>
      <c r="P2230">
        <v>2283</v>
      </c>
      <c r="Q2230">
        <v>456618</v>
      </c>
      <c r="R2230">
        <v>54</v>
      </c>
      <c r="S2230">
        <v>234</v>
      </c>
      <c r="T2230">
        <v>2338</v>
      </c>
      <c r="U2230">
        <v>551000</v>
      </c>
      <c r="V2230">
        <v>65</v>
      </c>
      <c r="W2230">
        <v>266</v>
      </c>
      <c r="X2230">
        <v>2425</v>
      </c>
      <c r="Y2230">
        <v>649235</v>
      </c>
      <c r="Z2230">
        <v>8</v>
      </c>
      <c r="AA2230">
        <v>316</v>
      </c>
      <c r="AB2230">
        <v>2200</v>
      </c>
      <c r="AC2230">
        <v>695750</v>
      </c>
      <c r="AD2230">
        <v>11</v>
      </c>
      <c r="AE2230">
        <v>328</v>
      </c>
      <c r="AF2230">
        <v>2200</v>
      </c>
      <c r="AG2230">
        <v>748473</v>
      </c>
      <c r="AH2230">
        <v>8</v>
      </c>
      <c r="AI2230">
        <v>382</v>
      </c>
      <c r="AJ2230">
        <v>2200</v>
      </c>
      <c r="AK2230">
        <v>839520</v>
      </c>
      <c r="AP2230">
        <v>113</v>
      </c>
      <c r="AQ2230">
        <v>417</v>
      </c>
      <c r="AR2230">
        <v>1958</v>
      </c>
      <c r="AS2230">
        <v>797719</v>
      </c>
      <c r="AT2230">
        <v>3</v>
      </c>
      <c r="AU2230">
        <v>427</v>
      </c>
      <c r="AV2230">
        <v>2150</v>
      </c>
      <c r="AW2230">
        <v>918767</v>
      </c>
    </row>
    <row r="2231" spans="1:49" x14ac:dyDescent="0.2">
      <c r="A2231" s="196" t="s">
        <v>46</v>
      </c>
      <c r="F2231">
        <v>11</v>
      </c>
      <c r="G2231">
        <v>135</v>
      </c>
      <c r="H2231">
        <v>2300</v>
      </c>
      <c r="I2231">
        <v>311127</v>
      </c>
      <c r="J2231">
        <v>13</v>
      </c>
      <c r="K2231">
        <v>171</v>
      </c>
      <c r="L2231">
        <v>2275</v>
      </c>
      <c r="M2231">
        <v>388400</v>
      </c>
      <c r="N2231">
        <v>9</v>
      </c>
      <c r="O2231">
        <v>180</v>
      </c>
      <c r="P2231">
        <v>2350</v>
      </c>
      <c r="Q2231">
        <v>422478</v>
      </c>
      <c r="R2231">
        <v>20</v>
      </c>
      <c r="S2231">
        <v>248</v>
      </c>
      <c r="T2231">
        <v>2320</v>
      </c>
      <c r="U2231">
        <v>575824</v>
      </c>
      <c r="V2231">
        <v>1</v>
      </c>
      <c r="W2231">
        <v>274</v>
      </c>
      <c r="X2231">
        <v>2200</v>
      </c>
      <c r="Y2231">
        <v>944571</v>
      </c>
      <c r="AL2231">
        <v>7</v>
      </c>
      <c r="AM2231">
        <v>414</v>
      </c>
      <c r="AN2231">
        <v>2280</v>
      </c>
      <c r="AO2231">
        <v>944571</v>
      </c>
    </row>
    <row r="2232" spans="1:49" x14ac:dyDescent="0.2">
      <c r="A2232" s="87" t="s">
        <v>47</v>
      </c>
      <c r="J2232">
        <v>40</v>
      </c>
      <c r="K2232">
        <v>166</v>
      </c>
      <c r="L2232">
        <v>2330</v>
      </c>
      <c r="M2232">
        <v>404912</v>
      </c>
      <c r="N2232">
        <v>49</v>
      </c>
      <c r="O2232">
        <v>195</v>
      </c>
      <c r="P2232">
        <v>2334</v>
      </c>
      <c r="Q2232">
        <v>451881</v>
      </c>
      <c r="R2232">
        <v>26</v>
      </c>
      <c r="S2232">
        <v>236</v>
      </c>
      <c r="T2232">
        <v>2370</v>
      </c>
      <c r="U2232">
        <v>569934</v>
      </c>
      <c r="AD2232">
        <v>1</v>
      </c>
      <c r="AE2232">
        <v>344</v>
      </c>
      <c r="AF2232">
        <v>2300</v>
      </c>
      <c r="AG2232">
        <v>791200</v>
      </c>
      <c r="AH2232">
        <v>37</v>
      </c>
      <c r="AI2232">
        <v>377</v>
      </c>
      <c r="AJ2232">
        <v>2295</v>
      </c>
      <c r="AK2232">
        <v>864090</v>
      </c>
      <c r="AL2232">
        <v>8</v>
      </c>
      <c r="AM2232">
        <v>407</v>
      </c>
      <c r="AN2232">
        <v>2340</v>
      </c>
      <c r="AO2232">
        <v>952965</v>
      </c>
      <c r="AP2232">
        <v>131</v>
      </c>
      <c r="AQ2232">
        <v>421</v>
      </c>
      <c r="AR2232">
        <v>1968</v>
      </c>
      <c r="AS2232">
        <v>836375</v>
      </c>
      <c r="AT2232">
        <v>33</v>
      </c>
      <c r="AU2232">
        <v>456</v>
      </c>
      <c r="AV2232">
        <v>2062</v>
      </c>
      <c r="AW2232">
        <v>954164</v>
      </c>
    </row>
    <row r="2233" spans="1:49" x14ac:dyDescent="0.2">
      <c r="A2233" s="87" t="s">
        <v>48</v>
      </c>
    </row>
    <row r="2234" spans="1:49" x14ac:dyDescent="0.2">
      <c r="A2234" s="87" t="s">
        <v>49</v>
      </c>
      <c r="AD2234">
        <v>3</v>
      </c>
      <c r="AE2234">
        <v>335</v>
      </c>
      <c r="AF2234">
        <v>2100</v>
      </c>
      <c r="AG2234">
        <v>704200</v>
      </c>
      <c r="AH2234">
        <v>14</v>
      </c>
      <c r="AI2234">
        <v>392</v>
      </c>
      <c r="AJ2234">
        <v>2120</v>
      </c>
      <c r="AK2234">
        <v>830737</v>
      </c>
      <c r="AP2234">
        <v>55</v>
      </c>
      <c r="AQ2234">
        <v>457</v>
      </c>
      <c r="AR2234">
        <v>1996</v>
      </c>
      <c r="AS2234">
        <v>915840</v>
      </c>
    </row>
    <row r="2235" spans="1:49" x14ac:dyDescent="0.2">
      <c r="A2235" s="87" t="s">
        <v>50</v>
      </c>
      <c r="B2235">
        <v>12</v>
      </c>
      <c r="C2235">
        <v>126</v>
      </c>
      <c r="D2235">
        <v>2333</v>
      </c>
      <c r="E2235">
        <v>294083</v>
      </c>
      <c r="F2235">
        <v>25</v>
      </c>
      <c r="G2235">
        <v>134</v>
      </c>
      <c r="H2235">
        <v>2450</v>
      </c>
      <c r="I2235">
        <v>328104</v>
      </c>
      <c r="J2235">
        <v>72</v>
      </c>
      <c r="K2235">
        <v>163</v>
      </c>
      <c r="L2235">
        <v>2400</v>
      </c>
      <c r="M2235">
        <v>395544</v>
      </c>
      <c r="N2235">
        <v>36</v>
      </c>
      <c r="O2235">
        <v>193</v>
      </c>
      <c r="P2235">
        <v>2325</v>
      </c>
      <c r="Q2235">
        <v>451039</v>
      </c>
      <c r="R2235">
        <v>60</v>
      </c>
      <c r="S2235">
        <v>239</v>
      </c>
      <c r="T2235">
        <v>2410</v>
      </c>
      <c r="U2235">
        <v>578862</v>
      </c>
      <c r="V2235">
        <v>6</v>
      </c>
      <c r="W2235">
        <v>276</v>
      </c>
      <c r="X2235">
        <v>2200</v>
      </c>
      <c r="Y2235">
        <v>606117</v>
      </c>
      <c r="Z2235">
        <v>43</v>
      </c>
      <c r="AA2235">
        <v>297</v>
      </c>
      <c r="AB2235">
        <v>2383</v>
      </c>
      <c r="AC2235">
        <v>730065</v>
      </c>
      <c r="AD2235">
        <v>38</v>
      </c>
      <c r="AE2235">
        <v>353</v>
      </c>
      <c r="AF2235">
        <v>2124</v>
      </c>
      <c r="AG2235">
        <v>757049</v>
      </c>
      <c r="AH2235">
        <v>17</v>
      </c>
      <c r="AI2235">
        <v>375</v>
      </c>
      <c r="AJ2235">
        <v>2400</v>
      </c>
      <c r="AK2235">
        <v>871247</v>
      </c>
      <c r="AL2235">
        <v>8</v>
      </c>
      <c r="AM2235">
        <v>425</v>
      </c>
      <c r="AN2235">
        <v>2300</v>
      </c>
      <c r="AO2235">
        <v>977125</v>
      </c>
      <c r="AP2235">
        <v>182</v>
      </c>
      <c r="AQ2235">
        <v>439</v>
      </c>
      <c r="AR2235">
        <v>1924</v>
      </c>
      <c r="AS2235">
        <v>847224</v>
      </c>
      <c r="AT2235">
        <v>4</v>
      </c>
      <c r="AU2235">
        <v>520</v>
      </c>
      <c r="AV2235">
        <v>2100</v>
      </c>
      <c r="AW2235">
        <v>1095025</v>
      </c>
    </row>
    <row r="2236" spans="1:49" x14ac:dyDescent="0.2">
      <c r="A2236" s="196" t="s">
        <v>51</v>
      </c>
    </row>
    <row r="2237" spans="1:49" x14ac:dyDescent="0.2">
      <c r="A2237" s="87" t="s">
        <v>52</v>
      </c>
      <c r="B2237">
        <v>9</v>
      </c>
      <c r="C2237">
        <v>95</v>
      </c>
      <c r="D2237">
        <v>2275</v>
      </c>
      <c r="E2237">
        <v>221544</v>
      </c>
      <c r="F2237">
        <v>15</v>
      </c>
      <c r="G2237">
        <v>133</v>
      </c>
      <c r="H2237">
        <v>2400</v>
      </c>
      <c r="I2237">
        <v>318720</v>
      </c>
      <c r="J2237">
        <v>26</v>
      </c>
      <c r="K2237">
        <v>178</v>
      </c>
      <c r="L2237">
        <v>2325</v>
      </c>
      <c r="M2237">
        <v>417965</v>
      </c>
      <c r="N2237">
        <v>34</v>
      </c>
      <c r="O2237">
        <v>204</v>
      </c>
      <c r="P2237">
        <v>2750</v>
      </c>
      <c r="Q2237">
        <v>593944</v>
      </c>
      <c r="R2237">
        <v>25</v>
      </c>
      <c r="S2237">
        <v>226</v>
      </c>
      <c r="T2237">
        <v>2330</v>
      </c>
      <c r="U2237">
        <v>532672</v>
      </c>
      <c r="V2237">
        <v>26</v>
      </c>
      <c r="W2237">
        <v>267</v>
      </c>
      <c r="X2237">
        <v>2325</v>
      </c>
      <c r="Y2237">
        <v>621208</v>
      </c>
      <c r="Z2237">
        <v>63</v>
      </c>
      <c r="AA2237">
        <v>302</v>
      </c>
      <c r="AB2237">
        <v>2234</v>
      </c>
      <c r="AC2237">
        <v>680074</v>
      </c>
      <c r="AD2237">
        <v>9</v>
      </c>
      <c r="AE2237">
        <v>355</v>
      </c>
      <c r="AF2237">
        <v>2240</v>
      </c>
      <c r="AG2237">
        <v>795449</v>
      </c>
      <c r="AH2237">
        <v>8</v>
      </c>
      <c r="AI2237">
        <v>298</v>
      </c>
      <c r="AJ2237">
        <v>2340</v>
      </c>
      <c r="AK2237">
        <v>931320</v>
      </c>
      <c r="AL2237">
        <v>14</v>
      </c>
      <c r="AM2237">
        <v>443</v>
      </c>
      <c r="AN2237">
        <v>2240</v>
      </c>
      <c r="AO2237">
        <v>1002011</v>
      </c>
      <c r="AP2237">
        <v>55</v>
      </c>
      <c r="AQ2237">
        <v>421</v>
      </c>
      <c r="AR2237">
        <v>2134</v>
      </c>
      <c r="AS2237">
        <v>880746</v>
      </c>
      <c r="AT2237">
        <v>16</v>
      </c>
      <c r="AU2237">
        <v>518</v>
      </c>
      <c r="AV2237">
        <v>2060</v>
      </c>
      <c r="AW2237">
        <v>1112105</v>
      </c>
    </row>
    <row r="2238" spans="1:49" x14ac:dyDescent="0.2">
      <c r="A2238" s="87" t="s">
        <v>53</v>
      </c>
      <c r="B2238">
        <v>1</v>
      </c>
      <c r="C2238">
        <v>126</v>
      </c>
      <c r="D2238">
        <v>2500</v>
      </c>
      <c r="E2238">
        <v>315000</v>
      </c>
      <c r="F2238">
        <v>15</v>
      </c>
      <c r="G2238">
        <v>134</v>
      </c>
      <c r="H2238">
        <v>2488</v>
      </c>
      <c r="I2238">
        <v>325700</v>
      </c>
      <c r="J2238">
        <v>15</v>
      </c>
      <c r="K2238">
        <v>170</v>
      </c>
      <c r="L2238">
        <v>2383</v>
      </c>
      <c r="M2238">
        <v>403300</v>
      </c>
      <c r="N2238">
        <v>26</v>
      </c>
      <c r="O2238">
        <v>193</v>
      </c>
      <c r="P2238">
        <v>2690</v>
      </c>
      <c r="Q2238">
        <v>526277</v>
      </c>
      <c r="R2238">
        <v>26</v>
      </c>
      <c r="S2238">
        <v>236</v>
      </c>
      <c r="T2238">
        <v>2325</v>
      </c>
      <c r="U2238">
        <v>554392</v>
      </c>
      <c r="V2238">
        <v>27</v>
      </c>
      <c r="W2238">
        <v>270</v>
      </c>
      <c r="X2238">
        <v>2290</v>
      </c>
      <c r="Y2238">
        <v>621548</v>
      </c>
      <c r="Z2238">
        <v>18</v>
      </c>
      <c r="AA2238">
        <v>316</v>
      </c>
      <c r="AB2238">
        <v>2300</v>
      </c>
      <c r="AC2238">
        <v>726800</v>
      </c>
      <c r="AD2238">
        <v>5</v>
      </c>
      <c r="AE2238">
        <v>328</v>
      </c>
      <c r="AF2238">
        <v>2160</v>
      </c>
      <c r="AG2238">
        <v>705384</v>
      </c>
      <c r="AH2238">
        <v>5</v>
      </c>
      <c r="AI2238">
        <v>371</v>
      </c>
      <c r="AJ2238">
        <v>2175</v>
      </c>
      <c r="AK2238">
        <v>812760</v>
      </c>
      <c r="AT2238">
        <v>11</v>
      </c>
      <c r="AU2238">
        <v>475</v>
      </c>
      <c r="AV2238">
        <v>2033</v>
      </c>
      <c r="AW2238">
        <v>968464</v>
      </c>
    </row>
    <row r="2239" spans="1:49" x14ac:dyDescent="0.2">
      <c r="A2239" s="87" t="s">
        <v>54</v>
      </c>
      <c r="Z2239">
        <v>16</v>
      </c>
      <c r="AA2239">
        <v>302</v>
      </c>
      <c r="AB2239">
        <v>2200</v>
      </c>
      <c r="AC2239">
        <v>663575</v>
      </c>
      <c r="AD2239">
        <v>17</v>
      </c>
      <c r="AE2239">
        <v>356</v>
      </c>
      <c r="AF2239">
        <v>2140</v>
      </c>
      <c r="AG2239">
        <v>761085</v>
      </c>
      <c r="AH2239">
        <v>15</v>
      </c>
      <c r="AI2239">
        <v>379</v>
      </c>
      <c r="AJ2239">
        <v>2200</v>
      </c>
      <c r="AK2239">
        <v>834240</v>
      </c>
      <c r="AP2239">
        <v>53</v>
      </c>
      <c r="AQ2239">
        <v>421</v>
      </c>
      <c r="AR2239">
        <v>2013</v>
      </c>
      <c r="AS2239">
        <v>836536</v>
      </c>
    </row>
    <row r="2240" spans="1:49" x14ac:dyDescent="0.2">
      <c r="A2240" s="87" t="s">
        <v>55</v>
      </c>
      <c r="B2240">
        <v>10</v>
      </c>
      <c r="C2240">
        <v>109</v>
      </c>
      <c r="D2240">
        <v>2400</v>
      </c>
      <c r="E2240">
        <v>262080</v>
      </c>
      <c r="F2240">
        <v>8</v>
      </c>
      <c r="G2240">
        <v>136</v>
      </c>
      <c r="H2240">
        <v>2350</v>
      </c>
      <c r="I2240">
        <v>324575</v>
      </c>
      <c r="J2240">
        <v>50</v>
      </c>
      <c r="K2240">
        <v>166</v>
      </c>
      <c r="L2240">
        <v>2325</v>
      </c>
      <c r="M2240">
        <v>384350</v>
      </c>
      <c r="N2240">
        <v>52</v>
      </c>
      <c r="O2240">
        <v>199</v>
      </c>
      <c r="P2240">
        <v>2320</v>
      </c>
      <c r="Q2240">
        <v>466975</v>
      </c>
      <c r="R2240">
        <v>7</v>
      </c>
      <c r="S2240">
        <v>241</v>
      </c>
      <c r="T2240">
        <v>2350</v>
      </c>
      <c r="U2240">
        <v>567357</v>
      </c>
      <c r="V2240">
        <v>4</v>
      </c>
      <c r="W2240">
        <v>254</v>
      </c>
      <c r="X2240">
        <v>2220</v>
      </c>
      <c r="Y2240">
        <v>562770</v>
      </c>
      <c r="Z2240">
        <v>20</v>
      </c>
      <c r="AA2240">
        <v>291</v>
      </c>
      <c r="AB2240">
        <v>2350</v>
      </c>
      <c r="AC2240">
        <v>684790</v>
      </c>
      <c r="AD2240">
        <v>23</v>
      </c>
      <c r="AE2240">
        <v>331</v>
      </c>
      <c r="AF2240">
        <v>2160</v>
      </c>
      <c r="AG2240">
        <v>730045</v>
      </c>
      <c r="AH2240">
        <v>4</v>
      </c>
      <c r="AI2240">
        <v>375</v>
      </c>
      <c r="AJ2240">
        <v>2050</v>
      </c>
      <c r="AK2240">
        <v>768300</v>
      </c>
      <c r="AP2240">
        <v>118</v>
      </c>
      <c r="AQ2240">
        <v>434</v>
      </c>
      <c r="AR2240">
        <v>1975</v>
      </c>
      <c r="AS2240">
        <v>873153</v>
      </c>
      <c r="AT2240">
        <v>1</v>
      </c>
      <c r="AU2240">
        <v>472</v>
      </c>
      <c r="AV2240">
        <v>1950</v>
      </c>
      <c r="AW2240">
        <v>920400</v>
      </c>
    </row>
    <row r="2241" spans="1:49" x14ac:dyDescent="0.2">
      <c r="A2241" s="196" t="s">
        <v>56</v>
      </c>
    </row>
    <row r="2242" spans="1:49" x14ac:dyDescent="0.2">
      <c r="A2242" s="87" t="s">
        <v>57</v>
      </c>
      <c r="F2242">
        <v>27</v>
      </c>
      <c r="G2242">
        <v>135</v>
      </c>
      <c r="H2242">
        <v>2450</v>
      </c>
      <c r="I2242">
        <v>343263</v>
      </c>
      <c r="J2242">
        <v>12</v>
      </c>
      <c r="K2242">
        <v>174</v>
      </c>
      <c r="L2242">
        <v>2275</v>
      </c>
      <c r="M2242">
        <v>421975</v>
      </c>
      <c r="N2242">
        <v>28</v>
      </c>
      <c r="O2242">
        <v>199</v>
      </c>
      <c r="P2242">
        <v>2350</v>
      </c>
      <c r="Q2242">
        <v>470614</v>
      </c>
      <c r="R2242">
        <v>33</v>
      </c>
      <c r="S2242">
        <v>236</v>
      </c>
      <c r="T2242">
        <v>2325</v>
      </c>
      <c r="U2242">
        <v>549045</v>
      </c>
      <c r="V2242">
        <v>1</v>
      </c>
      <c r="W2242">
        <v>252</v>
      </c>
      <c r="X2242">
        <v>2300</v>
      </c>
      <c r="Y2242">
        <v>579600</v>
      </c>
      <c r="Z2242">
        <v>16</v>
      </c>
      <c r="AA2242">
        <v>304</v>
      </c>
      <c r="AB2242">
        <v>2280</v>
      </c>
      <c r="AC2242">
        <v>692550</v>
      </c>
      <c r="AD2242">
        <v>11</v>
      </c>
      <c r="AE2242">
        <v>335</v>
      </c>
      <c r="AF2242">
        <v>2260</v>
      </c>
      <c r="AG2242">
        <v>763535</v>
      </c>
      <c r="AH2242">
        <v>18</v>
      </c>
      <c r="AI2242">
        <v>388</v>
      </c>
      <c r="AJ2242">
        <v>2237</v>
      </c>
      <c r="AK2242">
        <v>563542</v>
      </c>
      <c r="AL2242">
        <v>27</v>
      </c>
      <c r="AM2242">
        <v>406</v>
      </c>
      <c r="AN2242">
        <v>2210</v>
      </c>
      <c r="AO2242">
        <v>896372</v>
      </c>
      <c r="AP2242">
        <v>45</v>
      </c>
      <c r="AQ2242">
        <v>417</v>
      </c>
      <c r="AR2242">
        <v>1942</v>
      </c>
      <c r="AS2242">
        <v>810742</v>
      </c>
      <c r="AT2242">
        <v>26</v>
      </c>
      <c r="AU2242">
        <v>458</v>
      </c>
      <c r="AV2242">
        <v>2117</v>
      </c>
      <c r="AW2242">
        <v>970800</v>
      </c>
    </row>
    <row r="2243" spans="1:49" x14ac:dyDescent="0.2">
      <c r="A2243" s="87" t="s">
        <v>58</v>
      </c>
      <c r="B2243">
        <v>25</v>
      </c>
      <c r="C2243">
        <v>122</v>
      </c>
      <c r="D2243">
        <v>2662</v>
      </c>
      <c r="E2243">
        <v>325768</v>
      </c>
      <c r="F2243">
        <v>1</v>
      </c>
      <c r="G2243">
        <v>138</v>
      </c>
      <c r="H2243">
        <v>2300</v>
      </c>
      <c r="I2243">
        <v>317400</v>
      </c>
      <c r="J2243">
        <v>27</v>
      </c>
      <c r="K2243">
        <v>164</v>
      </c>
      <c r="L2243">
        <v>2375</v>
      </c>
      <c r="M2243">
        <v>390559</v>
      </c>
      <c r="N2243">
        <v>10</v>
      </c>
      <c r="O2243">
        <v>184</v>
      </c>
      <c r="P2243">
        <v>2350</v>
      </c>
      <c r="Q2243">
        <v>543140</v>
      </c>
      <c r="R2243">
        <v>22</v>
      </c>
      <c r="S2243">
        <v>234</v>
      </c>
      <c r="T2243">
        <v>2325</v>
      </c>
      <c r="U2243">
        <v>554195</v>
      </c>
      <c r="V2243">
        <v>29</v>
      </c>
      <c r="W2243">
        <v>255</v>
      </c>
      <c r="X2243">
        <v>2312</v>
      </c>
      <c r="Y2243">
        <v>596521</v>
      </c>
      <c r="Z2243">
        <v>12</v>
      </c>
      <c r="AA2243">
        <v>280</v>
      </c>
      <c r="AB2243">
        <v>2400</v>
      </c>
      <c r="AC2243">
        <v>672000</v>
      </c>
      <c r="AD2243">
        <v>2</v>
      </c>
      <c r="AE2243">
        <v>302</v>
      </c>
      <c r="AF2243">
        <v>2300</v>
      </c>
      <c r="AG2243">
        <v>736000</v>
      </c>
      <c r="AT2243">
        <v>5</v>
      </c>
      <c r="AU2243">
        <v>433</v>
      </c>
      <c r="AV2243">
        <v>2100</v>
      </c>
      <c r="AW2243">
        <v>909720</v>
      </c>
    </row>
    <row r="2245" spans="1:49" x14ac:dyDescent="0.2">
      <c r="A2245" s="197" t="s">
        <v>60</v>
      </c>
    </row>
    <row r="2246" spans="1:49" x14ac:dyDescent="0.2">
      <c r="A2246" s="87" t="s">
        <v>61</v>
      </c>
      <c r="J2246">
        <v>28</v>
      </c>
      <c r="K2246">
        <v>170</v>
      </c>
      <c r="L2246">
        <v>2350</v>
      </c>
      <c r="M2246">
        <v>400675</v>
      </c>
      <c r="N2246">
        <v>33</v>
      </c>
      <c r="O2246">
        <v>189</v>
      </c>
      <c r="P2246">
        <v>2333</v>
      </c>
      <c r="Q2246">
        <v>444018</v>
      </c>
      <c r="R2246">
        <v>59</v>
      </c>
      <c r="S2246">
        <v>242</v>
      </c>
      <c r="T2246">
        <v>2400</v>
      </c>
      <c r="U2246">
        <v>582729</v>
      </c>
      <c r="V2246">
        <v>88</v>
      </c>
      <c r="W2246">
        <v>260</v>
      </c>
      <c r="X2246">
        <v>2356</v>
      </c>
      <c r="Y2246">
        <v>628584</v>
      </c>
      <c r="Z2246">
        <v>42</v>
      </c>
      <c r="AA2246">
        <v>293</v>
      </c>
      <c r="AB2246">
        <v>2275</v>
      </c>
      <c r="AC2246">
        <v>662443</v>
      </c>
      <c r="AD2246">
        <v>25</v>
      </c>
      <c r="AE2246">
        <v>341</v>
      </c>
      <c r="AF2246">
        <v>2040</v>
      </c>
      <c r="AG2246">
        <v>680371</v>
      </c>
      <c r="AH2246">
        <v>9</v>
      </c>
      <c r="AI2246">
        <v>378</v>
      </c>
      <c r="AJ2246">
        <v>2300</v>
      </c>
      <c r="AK2246">
        <v>868378</v>
      </c>
      <c r="AP2246">
        <v>189</v>
      </c>
      <c r="AQ2246">
        <v>414</v>
      </c>
      <c r="AR2246">
        <v>1961</v>
      </c>
      <c r="AS2246">
        <v>807203</v>
      </c>
      <c r="AT2246">
        <v>6</v>
      </c>
      <c r="AU2246">
        <v>449</v>
      </c>
      <c r="AV2246">
        <v>2200</v>
      </c>
      <c r="AW2246">
        <v>987800</v>
      </c>
    </row>
    <row r="2247" spans="1:49" x14ac:dyDescent="0.2">
      <c r="A2247" s="196" t="s">
        <v>62</v>
      </c>
    </row>
    <row r="2248" spans="1:49" x14ac:dyDescent="0.2">
      <c r="A2248" s="87" t="s">
        <v>63</v>
      </c>
      <c r="B2248">
        <v>1</v>
      </c>
      <c r="C2248">
        <v>118</v>
      </c>
      <c r="D2248">
        <v>2250</v>
      </c>
      <c r="E2248">
        <v>265500</v>
      </c>
      <c r="R2248">
        <v>3</v>
      </c>
      <c r="S2248">
        <v>236</v>
      </c>
      <c r="T2248">
        <v>2300</v>
      </c>
      <c r="U2248">
        <v>542800</v>
      </c>
      <c r="V2248">
        <v>23</v>
      </c>
      <c r="W2248">
        <v>266</v>
      </c>
      <c r="X2248">
        <v>2380</v>
      </c>
      <c r="Y2248">
        <v>632666</v>
      </c>
      <c r="Z2248">
        <v>67</v>
      </c>
      <c r="AA2248">
        <v>298</v>
      </c>
      <c r="AB2248">
        <v>2407</v>
      </c>
      <c r="AC2248">
        <v>720298</v>
      </c>
      <c r="AD2248">
        <v>15</v>
      </c>
      <c r="AE2248">
        <v>228</v>
      </c>
      <c r="AF2248">
        <v>2120</v>
      </c>
      <c r="AG2248">
        <v>716560</v>
      </c>
      <c r="AL2248">
        <v>11</v>
      </c>
      <c r="AM2248">
        <v>415</v>
      </c>
      <c r="AN2248">
        <v>2290</v>
      </c>
      <c r="AO2248">
        <v>950735</v>
      </c>
      <c r="AP2248">
        <v>95</v>
      </c>
      <c r="AQ2248">
        <v>411</v>
      </c>
      <c r="AR2248">
        <v>2009</v>
      </c>
      <c r="AS2248">
        <v>823598</v>
      </c>
      <c r="AT2248">
        <v>8</v>
      </c>
      <c r="AU2248">
        <v>485</v>
      </c>
      <c r="AV2248">
        <v>2100</v>
      </c>
      <c r="AW2248">
        <v>1002250</v>
      </c>
    </row>
    <row r="2249" spans="1:49" x14ac:dyDescent="0.2">
      <c r="A2249" s="87" t="s">
        <v>64</v>
      </c>
      <c r="B2249">
        <v>18</v>
      </c>
      <c r="C2249">
        <v>116</v>
      </c>
      <c r="D2249">
        <v>2683</v>
      </c>
      <c r="E2249">
        <v>298656</v>
      </c>
      <c r="F2249">
        <v>22</v>
      </c>
      <c r="G2249">
        <v>142</v>
      </c>
      <c r="H2249">
        <v>2550</v>
      </c>
      <c r="I2249">
        <v>351655</v>
      </c>
      <c r="J2249">
        <v>49</v>
      </c>
      <c r="K2249">
        <v>156</v>
      </c>
      <c r="L2249">
        <v>2450</v>
      </c>
      <c r="M2249">
        <v>384092</v>
      </c>
      <c r="N2249">
        <v>28</v>
      </c>
      <c r="O2249">
        <v>214</v>
      </c>
      <c r="P2249">
        <v>2325</v>
      </c>
      <c r="Q2249">
        <v>495343</v>
      </c>
      <c r="V2249">
        <v>5</v>
      </c>
      <c r="W2249">
        <v>259</v>
      </c>
      <c r="X2249">
        <v>2450</v>
      </c>
      <c r="Y2249">
        <v>632960</v>
      </c>
      <c r="Z2249">
        <v>3</v>
      </c>
      <c r="AA2249">
        <v>304</v>
      </c>
      <c r="AB2249">
        <v>2300</v>
      </c>
      <c r="AC2249">
        <v>699200</v>
      </c>
      <c r="AH2249">
        <v>17</v>
      </c>
      <c r="AI2249">
        <v>369</v>
      </c>
      <c r="AJ2249">
        <v>2280</v>
      </c>
      <c r="AK2249">
        <v>807388</v>
      </c>
    </row>
    <row r="2250" spans="1:49" x14ac:dyDescent="0.2">
      <c r="A2250" s="87" t="s">
        <v>65</v>
      </c>
      <c r="AH2250">
        <v>6</v>
      </c>
      <c r="AI2250">
        <v>382</v>
      </c>
      <c r="AJ2250">
        <v>2180</v>
      </c>
      <c r="AK2250">
        <v>832033</v>
      </c>
      <c r="AL2250">
        <v>2</v>
      </c>
      <c r="AM2250">
        <v>446</v>
      </c>
      <c r="AN2250">
        <v>2260</v>
      </c>
      <c r="AO2250">
        <v>1007960</v>
      </c>
      <c r="AP2250">
        <v>83</v>
      </c>
      <c r="AQ2250">
        <v>420</v>
      </c>
      <c r="AR2250">
        <v>1952</v>
      </c>
      <c r="AS2250">
        <v>812801</v>
      </c>
    </row>
    <row r="2251" spans="1:49" x14ac:dyDescent="0.2">
      <c r="A2251" s="182" t="s">
        <v>66</v>
      </c>
      <c r="B2251">
        <v>5</v>
      </c>
      <c r="C2251">
        <v>119</v>
      </c>
      <c r="D2251">
        <v>2550</v>
      </c>
      <c r="E2251">
        <v>303960</v>
      </c>
      <c r="J2251">
        <v>14</v>
      </c>
      <c r="K2251">
        <v>164</v>
      </c>
      <c r="L2251">
        <v>2467</v>
      </c>
      <c r="M2251">
        <v>414364</v>
      </c>
      <c r="N2251">
        <v>50</v>
      </c>
      <c r="O2251">
        <v>196</v>
      </c>
      <c r="P2251">
        <v>2362</v>
      </c>
      <c r="Q2251">
        <v>466754</v>
      </c>
      <c r="R2251">
        <v>40</v>
      </c>
      <c r="S2251">
        <v>237</v>
      </c>
      <c r="T2251">
        <v>2375</v>
      </c>
      <c r="U2251">
        <v>562792</v>
      </c>
      <c r="V2251">
        <v>15</v>
      </c>
      <c r="W2251">
        <v>251</v>
      </c>
      <c r="X2251">
        <v>2300</v>
      </c>
      <c r="Y2251">
        <v>578373</v>
      </c>
      <c r="Z2251">
        <v>21</v>
      </c>
      <c r="AA2251">
        <v>292</v>
      </c>
      <c r="AB2251">
        <v>2400</v>
      </c>
      <c r="AC2251">
        <v>700114</v>
      </c>
      <c r="AD2251">
        <v>16</v>
      </c>
      <c r="AE2251">
        <v>345</v>
      </c>
      <c r="AF2251">
        <v>2450</v>
      </c>
      <c r="AG2251">
        <v>845556</v>
      </c>
      <c r="AH2251">
        <v>51</v>
      </c>
      <c r="AI2251">
        <v>382</v>
      </c>
      <c r="AJ2251">
        <v>2115</v>
      </c>
      <c r="AK2251">
        <v>801253</v>
      </c>
      <c r="AP2251">
        <v>23</v>
      </c>
      <c r="AQ2251">
        <v>444</v>
      </c>
      <c r="AR2251">
        <v>1955</v>
      </c>
      <c r="AS2251">
        <v>863595</v>
      </c>
      <c r="AT2251">
        <v>10</v>
      </c>
      <c r="AU2251">
        <v>484</v>
      </c>
      <c r="AV2251">
        <v>2100</v>
      </c>
      <c r="AW2251">
        <v>1016820</v>
      </c>
    </row>
    <row r="2252" spans="1:49" x14ac:dyDescent="0.2">
      <c r="A2252" s="196" t="s">
        <v>67</v>
      </c>
      <c r="F2252">
        <v>1</v>
      </c>
      <c r="G2252">
        <v>136</v>
      </c>
      <c r="H2252">
        <v>1900</v>
      </c>
      <c r="I2252">
        <v>258400</v>
      </c>
      <c r="N2252">
        <v>4</v>
      </c>
      <c r="O2252">
        <v>192</v>
      </c>
      <c r="P2252">
        <v>2325</v>
      </c>
      <c r="Q2252">
        <v>446675</v>
      </c>
      <c r="R2252">
        <v>8</v>
      </c>
      <c r="S2252">
        <v>246</v>
      </c>
      <c r="T2252">
        <v>2300</v>
      </c>
      <c r="U2252">
        <v>566950</v>
      </c>
      <c r="Z2252">
        <v>6</v>
      </c>
      <c r="AA2252">
        <v>293</v>
      </c>
      <c r="AB2252">
        <v>2255</v>
      </c>
      <c r="AC2252">
        <v>659993</v>
      </c>
      <c r="AD2252">
        <v>1</v>
      </c>
      <c r="AE2252">
        <v>322</v>
      </c>
      <c r="AF2252">
        <v>2200</v>
      </c>
      <c r="AG2252">
        <v>708400</v>
      </c>
      <c r="AH2252">
        <v>3</v>
      </c>
      <c r="AI2252">
        <v>377</v>
      </c>
      <c r="AJ2252">
        <v>2750</v>
      </c>
      <c r="AK2252">
        <v>1035833</v>
      </c>
      <c r="AP2252">
        <v>1</v>
      </c>
      <c r="AQ2252">
        <v>412</v>
      </c>
      <c r="AR2252">
        <v>1900</v>
      </c>
      <c r="AS2252">
        <v>782800</v>
      </c>
    </row>
    <row r="2253" spans="1:49" x14ac:dyDescent="0.2">
      <c r="A2253" s="87" t="s">
        <v>69</v>
      </c>
      <c r="B2253">
        <v>25</v>
      </c>
      <c r="C2253">
        <v>110</v>
      </c>
      <c r="D2253">
        <v>2683</v>
      </c>
      <c r="E2253">
        <v>300840</v>
      </c>
      <c r="F2253">
        <v>47</v>
      </c>
      <c r="G2253">
        <v>140</v>
      </c>
      <c r="H2253">
        <v>2650</v>
      </c>
      <c r="I2253">
        <v>375955</v>
      </c>
      <c r="J2253">
        <v>32</v>
      </c>
      <c r="K2253">
        <v>174</v>
      </c>
      <c r="L2253">
        <v>2400</v>
      </c>
      <c r="M2253">
        <v>418866</v>
      </c>
      <c r="N2253">
        <v>23</v>
      </c>
      <c r="O2253">
        <v>205</v>
      </c>
      <c r="P2253">
        <v>2283</v>
      </c>
      <c r="Q2253">
        <v>474687</v>
      </c>
      <c r="R2253">
        <v>13</v>
      </c>
      <c r="S2253">
        <v>244</v>
      </c>
      <c r="T2253">
        <v>2350</v>
      </c>
      <c r="U2253">
        <v>573083</v>
      </c>
      <c r="V2253">
        <v>12</v>
      </c>
      <c r="W2253">
        <v>256</v>
      </c>
      <c r="X2253">
        <v>2350</v>
      </c>
      <c r="Y2253">
        <v>601992</v>
      </c>
      <c r="Z2253">
        <v>3</v>
      </c>
      <c r="AA2253">
        <v>287</v>
      </c>
      <c r="AB2253">
        <v>2200</v>
      </c>
      <c r="AC2253">
        <v>632133</v>
      </c>
      <c r="AH2253">
        <v>3</v>
      </c>
      <c r="AI2253">
        <v>363</v>
      </c>
      <c r="AJ2253">
        <v>2300</v>
      </c>
      <c r="AK2253">
        <v>835667</v>
      </c>
      <c r="AP2253">
        <v>3</v>
      </c>
      <c r="AQ2253">
        <v>479</v>
      </c>
      <c r="AR2253">
        <v>2000</v>
      </c>
      <c r="AS2253">
        <v>957333</v>
      </c>
      <c r="AT2253">
        <v>15</v>
      </c>
      <c r="AU2253">
        <v>482</v>
      </c>
      <c r="AV2253">
        <v>2025</v>
      </c>
      <c r="AW2253">
        <v>1013493</v>
      </c>
    </row>
    <row r="2254" spans="1:49" x14ac:dyDescent="0.2">
      <c r="A2254" s="197" t="s">
        <v>70</v>
      </c>
    </row>
    <row r="2255" spans="1:49" x14ac:dyDescent="0.2">
      <c r="A2255" s="87" t="s">
        <v>71</v>
      </c>
      <c r="F2255">
        <v>5</v>
      </c>
      <c r="G2255">
        <v>134</v>
      </c>
      <c r="H2255">
        <v>2450</v>
      </c>
      <c r="I2255">
        <v>329280</v>
      </c>
      <c r="J2255">
        <v>32</v>
      </c>
      <c r="K2255">
        <v>173</v>
      </c>
      <c r="L2255">
        <v>2310</v>
      </c>
      <c r="M2255">
        <v>405966</v>
      </c>
      <c r="N2255">
        <v>72</v>
      </c>
      <c r="O2255">
        <v>192</v>
      </c>
      <c r="P2255">
        <v>2350</v>
      </c>
      <c r="Q2255">
        <v>453062</v>
      </c>
      <c r="R2255">
        <v>22</v>
      </c>
      <c r="S2255">
        <v>248</v>
      </c>
      <c r="T2255">
        <v>2525</v>
      </c>
      <c r="U2255">
        <v>601768</v>
      </c>
      <c r="V2255">
        <v>34</v>
      </c>
      <c r="W2255">
        <v>262</v>
      </c>
      <c r="X2255">
        <v>2400</v>
      </c>
      <c r="Y2255">
        <v>621300</v>
      </c>
      <c r="Z2255">
        <v>19</v>
      </c>
      <c r="AA2255">
        <v>298</v>
      </c>
      <c r="AB2255">
        <v>2483</v>
      </c>
      <c r="AC2255">
        <v>736074</v>
      </c>
      <c r="AD2255">
        <v>5</v>
      </c>
      <c r="AE2255">
        <v>337</v>
      </c>
      <c r="AF2255">
        <v>2150</v>
      </c>
      <c r="AG2255">
        <v>720360</v>
      </c>
      <c r="AH2255">
        <v>10</v>
      </c>
      <c r="AI2255">
        <v>364</v>
      </c>
      <c r="AJ2255">
        <v>2400</v>
      </c>
      <c r="AK2255">
        <v>874080</v>
      </c>
      <c r="AL2255">
        <v>44</v>
      </c>
      <c r="AM2255">
        <v>445</v>
      </c>
      <c r="AN2255">
        <v>2133</v>
      </c>
      <c r="AO2255">
        <v>956040</v>
      </c>
      <c r="AP2255">
        <v>53</v>
      </c>
      <c r="AQ2255">
        <v>448</v>
      </c>
      <c r="AR2255">
        <v>1865</v>
      </c>
      <c r="AS2255">
        <v>854731</v>
      </c>
      <c r="AT2255">
        <v>10</v>
      </c>
      <c r="AU2255">
        <v>475</v>
      </c>
      <c r="AV2255">
        <v>2062</v>
      </c>
      <c r="AW2255">
        <v>991710</v>
      </c>
    </row>
    <row r="2256" spans="1:49" x14ac:dyDescent="0.2">
      <c r="A2256" s="196" t="s">
        <v>72</v>
      </c>
      <c r="J2256">
        <v>13</v>
      </c>
      <c r="K2256">
        <v>173</v>
      </c>
      <c r="L2256">
        <v>2450</v>
      </c>
      <c r="M2256">
        <v>423285</v>
      </c>
      <c r="N2256">
        <v>24</v>
      </c>
      <c r="O2256">
        <v>185</v>
      </c>
      <c r="P2256">
        <v>2140</v>
      </c>
      <c r="Q2256">
        <v>443571</v>
      </c>
      <c r="R2256">
        <v>24</v>
      </c>
      <c r="S2256">
        <v>226</v>
      </c>
      <c r="T2256">
        <v>2395</v>
      </c>
      <c r="U2256">
        <v>565490</v>
      </c>
      <c r="V2256">
        <v>41</v>
      </c>
      <c r="W2256">
        <v>276</v>
      </c>
      <c r="X2256">
        <v>2140</v>
      </c>
      <c r="Y2256">
        <v>573340</v>
      </c>
      <c r="Z2256">
        <v>4</v>
      </c>
      <c r="AA2256">
        <v>296</v>
      </c>
      <c r="AB2256">
        <v>2240</v>
      </c>
      <c r="AC2256">
        <v>661920</v>
      </c>
      <c r="AD2256">
        <v>5</v>
      </c>
      <c r="AE2256">
        <v>358</v>
      </c>
      <c r="AF2256">
        <v>2040</v>
      </c>
      <c r="AG2256">
        <v>731136</v>
      </c>
      <c r="AH2256">
        <v>11</v>
      </c>
      <c r="AI2256">
        <v>395</v>
      </c>
      <c r="AJ2256">
        <v>2160</v>
      </c>
      <c r="AK2256">
        <v>853396</v>
      </c>
      <c r="AL2256">
        <v>5</v>
      </c>
      <c r="AM2256">
        <v>428</v>
      </c>
      <c r="AN2256">
        <v>2140</v>
      </c>
      <c r="AO2256">
        <v>915920</v>
      </c>
      <c r="AP2256">
        <v>5</v>
      </c>
      <c r="AQ2256">
        <v>395</v>
      </c>
      <c r="AR2256">
        <v>1800</v>
      </c>
      <c r="AS2256">
        <v>711360</v>
      </c>
    </row>
    <row r="2257" spans="1:49" x14ac:dyDescent="0.2">
      <c r="A2257" s="87" t="s">
        <v>73</v>
      </c>
      <c r="B2257">
        <v>22</v>
      </c>
      <c r="C2257">
        <v>127</v>
      </c>
      <c r="D2257">
        <v>2350</v>
      </c>
      <c r="E2257">
        <v>299305</v>
      </c>
      <c r="F2257">
        <v>3</v>
      </c>
      <c r="G2257">
        <v>139</v>
      </c>
      <c r="H2257">
        <v>2350</v>
      </c>
      <c r="I2257">
        <v>327433</v>
      </c>
      <c r="N2257">
        <v>10</v>
      </c>
      <c r="O2257">
        <v>195</v>
      </c>
      <c r="P2257">
        <v>2360</v>
      </c>
      <c r="Q2257">
        <v>458712</v>
      </c>
      <c r="R2257">
        <v>81</v>
      </c>
      <c r="S2257">
        <v>232</v>
      </c>
      <c r="T2257">
        <v>2315</v>
      </c>
      <c r="U2257">
        <v>537164</v>
      </c>
      <c r="V2257">
        <v>39</v>
      </c>
      <c r="W2257">
        <v>262</v>
      </c>
      <c r="X2257">
        <v>2383</v>
      </c>
      <c r="Y2257">
        <v>612259</v>
      </c>
      <c r="Z2257">
        <v>2</v>
      </c>
      <c r="AA2257">
        <v>312</v>
      </c>
      <c r="AB2257">
        <v>2310</v>
      </c>
      <c r="AC2257">
        <v>720720</v>
      </c>
      <c r="AD2257">
        <v>15</v>
      </c>
      <c r="AE2257">
        <v>350</v>
      </c>
      <c r="AF2257">
        <v>2160</v>
      </c>
      <c r="AG2257">
        <v>755424</v>
      </c>
      <c r="AH2257">
        <v>13</v>
      </c>
      <c r="AI2257">
        <v>371</v>
      </c>
      <c r="AJ2257">
        <v>2107</v>
      </c>
      <c r="AK2257">
        <v>785631</v>
      </c>
      <c r="AL2257">
        <v>4</v>
      </c>
      <c r="AM2257">
        <v>445</v>
      </c>
      <c r="AN2257">
        <v>2100</v>
      </c>
      <c r="AO2257">
        <v>934500</v>
      </c>
      <c r="AP2257">
        <v>117</v>
      </c>
      <c r="AQ2257">
        <v>446</v>
      </c>
      <c r="AR2257">
        <v>2013</v>
      </c>
      <c r="AS2257">
        <v>899192</v>
      </c>
    </row>
    <row r="2258" spans="1:49" x14ac:dyDescent="0.2">
      <c r="A2258" s="87" t="s">
        <v>74</v>
      </c>
      <c r="B2258">
        <v>19</v>
      </c>
      <c r="C2258">
        <v>112</v>
      </c>
      <c r="D2258">
        <v>2633</v>
      </c>
      <c r="E2258">
        <v>285132</v>
      </c>
      <c r="F2258">
        <v>11</v>
      </c>
      <c r="G2258">
        <v>136</v>
      </c>
      <c r="H2258">
        <v>2425</v>
      </c>
      <c r="I2258">
        <v>333436</v>
      </c>
      <c r="J2258">
        <v>10</v>
      </c>
      <c r="K2258">
        <v>157</v>
      </c>
      <c r="L2258">
        <v>2600</v>
      </c>
      <c r="M2258">
        <v>408720</v>
      </c>
      <c r="N2258">
        <v>7</v>
      </c>
      <c r="O2258">
        <v>181</v>
      </c>
      <c r="P2258">
        <v>2300</v>
      </c>
      <c r="Q2258">
        <v>416629</v>
      </c>
      <c r="R2258">
        <v>4</v>
      </c>
      <c r="S2258">
        <v>230</v>
      </c>
      <c r="T2258">
        <v>2275</v>
      </c>
      <c r="U2258">
        <v>523400</v>
      </c>
      <c r="Z2258">
        <v>19</v>
      </c>
      <c r="AA2258">
        <v>281</v>
      </c>
      <c r="AB2258">
        <v>2400</v>
      </c>
      <c r="AC2258">
        <v>675284</v>
      </c>
      <c r="AD2258">
        <v>3</v>
      </c>
      <c r="AE2258">
        <v>334</v>
      </c>
      <c r="AF2258">
        <v>2200</v>
      </c>
      <c r="AG2258">
        <v>740033</v>
      </c>
      <c r="AH2258">
        <v>1</v>
      </c>
      <c r="AI2258">
        <v>362</v>
      </c>
      <c r="AJ2258">
        <v>2250</v>
      </c>
      <c r="AK2258">
        <v>814500</v>
      </c>
      <c r="AP2258">
        <v>14</v>
      </c>
      <c r="AQ2258">
        <v>403</v>
      </c>
      <c r="AR2258">
        <v>1950</v>
      </c>
      <c r="AS2258">
        <v>785906</v>
      </c>
      <c r="AT2258">
        <v>23</v>
      </c>
      <c r="AU2258">
        <v>503</v>
      </c>
      <c r="AV2258">
        <v>2183</v>
      </c>
      <c r="AW2258">
        <v>1113304</v>
      </c>
    </row>
    <row r="2259" spans="1:49" x14ac:dyDescent="0.2">
      <c r="A2259" s="87" t="s">
        <v>75</v>
      </c>
      <c r="R2259">
        <v>2</v>
      </c>
      <c r="S2259">
        <v>249</v>
      </c>
      <c r="T2259">
        <v>2200</v>
      </c>
      <c r="U2259">
        <v>547067</v>
      </c>
      <c r="AD2259">
        <v>24</v>
      </c>
      <c r="AE2259">
        <v>339</v>
      </c>
      <c r="AF2259">
        <v>2154</v>
      </c>
      <c r="AG2259">
        <v>739473</v>
      </c>
      <c r="AH2259">
        <v>73</v>
      </c>
      <c r="AI2259">
        <v>373</v>
      </c>
      <c r="AJ2259">
        <v>2112</v>
      </c>
      <c r="AK2259">
        <v>788604</v>
      </c>
      <c r="AP2259">
        <v>62</v>
      </c>
      <c r="AQ2259">
        <v>462</v>
      </c>
      <c r="AR2259">
        <v>1984</v>
      </c>
      <c r="AS2259">
        <v>936648</v>
      </c>
    </row>
    <row r="2260" spans="1:49" x14ac:dyDescent="0.2">
      <c r="A2260" s="87" t="s">
        <v>76</v>
      </c>
      <c r="B2260">
        <v>2</v>
      </c>
      <c r="C2260">
        <v>112</v>
      </c>
      <c r="D2260">
        <v>2200</v>
      </c>
      <c r="E2260">
        <v>246400</v>
      </c>
      <c r="F2260">
        <v>9</v>
      </c>
      <c r="G2260">
        <v>147</v>
      </c>
      <c r="H2260">
        <v>2300</v>
      </c>
      <c r="I2260">
        <v>337844</v>
      </c>
      <c r="J2260">
        <v>82</v>
      </c>
      <c r="K2260">
        <v>161</v>
      </c>
      <c r="L2260">
        <v>2327</v>
      </c>
      <c r="M2260">
        <v>374667</v>
      </c>
      <c r="N2260">
        <v>73</v>
      </c>
      <c r="O2260">
        <v>196</v>
      </c>
      <c r="P2260">
        <v>2314</v>
      </c>
      <c r="Q2260">
        <v>452897</v>
      </c>
      <c r="R2260">
        <v>46</v>
      </c>
      <c r="S2260">
        <v>231</v>
      </c>
      <c r="T2260">
        <v>2293</v>
      </c>
      <c r="U2260">
        <v>533022</v>
      </c>
      <c r="V2260">
        <v>10</v>
      </c>
      <c r="W2260">
        <v>252</v>
      </c>
      <c r="X2260">
        <v>2200</v>
      </c>
      <c r="Y2260">
        <v>552760</v>
      </c>
      <c r="Z2260">
        <v>20</v>
      </c>
      <c r="AA2260">
        <v>298</v>
      </c>
      <c r="AB2260">
        <v>2325</v>
      </c>
      <c r="AC2260">
        <v>694065</v>
      </c>
      <c r="AD2260">
        <v>10</v>
      </c>
      <c r="AE2260">
        <v>324</v>
      </c>
      <c r="AF2260">
        <v>2080</v>
      </c>
      <c r="AG2260">
        <v>673088</v>
      </c>
      <c r="AH2260">
        <v>15</v>
      </c>
      <c r="AI2260">
        <v>364</v>
      </c>
      <c r="AJ2260">
        <v>2120</v>
      </c>
      <c r="AK2260">
        <v>770832</v>
      </c>
      <c r="AL2260">
        <v>13</v>
      </c>
      <c r="AM2260">
        <v>420</v>
      </c>
      <c r="AN2260">
        <v>2180</v>
      </c>
      <c r="AO2260">
        <v>914594</v>
      </c>
      <c r="AP2260">
        <v>101</v>
      </c>
      <c r="AQ2260">
        <v>411</v>
      </c>
      <c r="AR2260">
        <v>1908</v>
      </c>
      <c r="AS2260">
        <v>786042</v>
      </c>
    </row>
    <row r="2261" spans="1:49" x14ac:dyDescent="0.2">
      <c r="A2261" s="196" t="s">
        <v>77</v>
      </c>
      <c r="B2261">
        <v>3</v>
      </c>
      <c r="C2261">
        <v>118</v>
      </c>
      <c r="D2261">
        <v>2300</v>
      </c>
      <c r="E2261">
        <v>271400</v>
      </c>
      <c r="F2261">
        <v>8</v>
      </c>
      <c r="G2261">
        <v>146</v>
      </c>
      <c r="H2261">
        <v>2300</v>
      </c>
      <c r="I2261">
        <v>271400</v>
      </c>
      <c r="J2261">
        <v>18</v>
      </c>
      <c r="K2261">
        <v>168</v>
      </c>
      <c r="L2261">
        <v>2283</v>
      </c>
      <c r="M2261">
        <v>382411</v>
      </c>
      <c r="R2261">
        <v>37</v>
      </c>
      <c r="S2261">
        <v>224</v>
      </c>
      <c r="T2261">
        <v>2258</v>
      </c>
      <c r="U2261">
        <v>511086</v>
      </c>
      <c r="V2261">
        <v>8</v>
      </c>
      <c r="W2261">
        <v>257</v>
      </c>
      <c r="X2261">
        <v>2220</v>
      </c>
      <c r="Y2261">
        <v>569985</v>
      </c>
      <c r="Z2261">
        <v>18</v>
      </c>
      <c r="AA2261">
        <v>285</v>
      </c>
      <c r="AB2261">
        <v>2280</v>
      </c>
      <c r="AC2261">
        <v>649040</v>
      </c>
      <c r="AD2261">
        <v>10</v>
      </c>
      <c r="AE2261">
        <v>323</v>
      </c>
      <c r="AF2261">
        <v>2200</v>
      </c>
      <c r="AG2261">
        <v>710600</v>
      </c>
      <c r="AP2261">
        <v>10</v>
      </c>
      <c r="AQ2261">
        <v>429</v>
      </c>
      <c r="AR2261">
        <v>1813</v>
      </c>
      <c r="AS2261">
        <v>776736</v>
      </c>
    </row>
    <row r="2262" spans="1:49" x14ac:dyDescent="0.2">
      <c r="A2262" s="87" t="s">
        <v>78</v>
      </c>
      <c r="B2262">
        <v>17</v>
      </c>
      <c r="C2262">
        <v>120</v>
      </c>
      <c r="D2262">
        <v>2525</v>
      </c>
      <c r="E2262">
        <v>301629</v>
      </c>
      <c r="F2262">
        <v>24</v>
      </c>
      <c r="G2262">
        <v>148</v>
      </c>
      <c r="H2262">
        <v>2325</v>
      </c>
      <c r="I2262">
        <v>353738</v>
      </c>
      <c r="J2262">
        <v>41</v>
      </c>
      <c r="K2262">
        <v>161</v>
      </c>
      <c r="L2262">
        <v>2275</v>
      </c>
      <c r="M2262">
        <v>367232</v>
      </c>
      <c r="N2262">
        <v>28</v>
      </c>
      <c r="O2262">
        <v>204</v>
      </c>
      <c r="P2262">
        <v>2325</v>
      </c>
      <c r="Q2262">
        <v>478429</v>
      </c>
      <c r="R2262">
        <v>52</v>
      </c>
      <c r="S2262">
        <v>234</v>
      </c>
      <c r="T2262">
        <v>2199</v>
      </c>
      <c r="U2262">
        <v>524626</v>
      </c>
      <c r="V2262">
        <v>60</v>
      </c>
      <c r="W2262">
        <v>257</v>
      </c>
      <c r="X2262">
        <v>2195</v>
      </c>
      <c r="Y2262">
        <v>570472</v>
      </c>
      <c r="Z2262">
        <v>9</v>
      </c>
      <c r="AA2262">
        <v>288</v>
      </c>
      <c r="AB2262">
        <v>2167</v>
      </c>
      <c r="AC2262">
        <v>611022</v>
      </c>
      <c r="AD2262">
        <v>19</v>
      </c>
      <c r="AE2262">
        <v>325</v>
      </c>
      <c r="AF2262">
        <v>2150</v>
      </c>
      <c r="AG2262">
        <v>683337</v>
      </c>
      <c r="AH2262">
        <v>12</v>
      </c>
      <c r="AI2262">
        <v>394</v>
      </c>
      <c r="AJ2262">
        <v>2150</v>
      </c>
      <c r="AK2262">
        <v>858030</v>
      </c>
      <c r="AL2262">
        <v>64</v>
      </c>
      <c r="AM2262">
        <v>421</v>
      </c>
      <c r="AN2262">
        <v>2187</v>
      </c>
      <c r="AO2262">
        <v>919879</v>
      </c>
      <c r="AP2262">
        <v>55</v>
      </c>
      <c r="AQ2262">
        <v>447</v>
      </c>
      <c r="AR2262">
        <v>1976</v>
      </c>
      <c r="AS2262">
        <v>878744</v>
      </c>
      <c r="AT2262">
        <v>5</v>
      </c>
      <c r="AU2262">
        <v>411</v>
      </c>
      <c r="AV2262">
        <v>2100</v>
      </c>
      <c r="AW2262">
        <v>867200</v>
      </c>
    </row>
    <row r="2263" spans="1:49" x14ac:dyDescent="0.2">
      <c r="A2263" s="87" t="s">
        <v>79</v>
      </c>
      <c r="B2263">
        <v>5</v>
      </c>
      <c r="C2263">
        <v>115</v>
      </c>
      <c r="D2263">
        <v>2425</v>
      </c>
      <c r="E2263">
        <v>275060</v>
      </c>
      <c r="F2263">
        <v>23</v>
      </c>
      <c r="G2263">
        <v>143</v>
      </c>
      <c r="H2263">
        <v>2312</v>
      </c>
      <c r="I2263">
        <v>334770</v>
      </c>
      <c r="J2263">
        <v>37</v>
      </c>
      <c r="K2263">
        <v>157</v>
      </c>
      <c r="L2263">
        <v>2450</v>
      </c>
      <c r="M2263">
        <v>413789</v>
      </c>
      <c r="N2263">
        <v>12</v>
      </c>
      <c r="O2263">
        <v>118</v>
      </c>
      <c r="P2263">
        <v>2275</v>
      </c>
      <c r="Q2263">
        <v>427858</v>
      </c>
      <c r="R2263">
        <v>23</v>
      </c>
      <c r="S2263">
        <v>233</v>
      </c>
      <c r="T2263">
        <v>2417</v>
      </c>
      <c r="U2263">
        <v>565609</v>
      </c>
      <c r="Z2263">
        <v>26</v>
      </c>
      <c r="AA2263">
        <v>281</v>
      </c>
      <c r="AB2263">
        <v>2210</v>
      </c>
      <c r="AC2263">
        <v>647892</v>
      </c>
      <c r="AD2263">
        <v>7</v>
      </c>
      <c r="AE2263">
        <v>346</v>
      </c>
      <c r="AF2263">
        <v>2250</v>
      </c>
      <c r="AG2263">
        <v>779143</v>
      </c>
      <c r="AH2263">
        <v>10</v>
      </c>
      <c r="AI2263">
        <v>367</v>
      </c>
      <c r="AJ2263">
        <v>2300</v>
      </c>
      <c r="AK2263">
        <v>843640</v>
      </c>
      <c r="AP2263">
        <v>4</v>
      </c>
      <c r="AQ2263">
        <v>402</v>
      </c>
      <c r="AR2263">
        <v>1900</v>
      </c>
      <c r="AS2263">
        <v>764750</v>
      </c>
      <c r="AT2263">
        <v>13</v>
      </c>
      <c r="AU2263">
        <v>527</v>
      </c>
      <c r="AV2263">
        <v>2125</v>
      </c>
      <c r="AW2263">
        <v>1113754</v>
      </c>
    </row>
    <row r="2264" spans="1:49" x14ac:dyDescent="0.2">
      <c r="A2264" s="87" t="s">
        <v>80</v>
      </c>
      <c r="Z2264">
        <v>5</v>
      </c>
      <c r="AA2264">
        <v>584</v>
      </c>
      <c r="AB2264">
        <v>1975</v>
      </c>
      <c r="AC2264">
        <v>556800</v>
      </c>
      <c r="AD2264">
        <v>3</v>
      </c>
      <c r="AE2264">
        <v>359</v>
      </c>
      <c r="AF2264">
        <v>2100</v>
      </c>
      <c r="AG2264">
        <v>753200</v>
      </c>
      <c r="AH2264">
        <v>14</v>
      </c>
      <c r="AI2264">
        <v>383</v>
      </c>
      <c r="AJ2264">
        <v>2147</v>
      </c>
      <c r="AK2264">
        <v>825329</v>
      </c>
      <c r="AL2264">
        <v>19</v>
      </c>
      <c r="AM2264">
        <v>414</v>
      </c>
      <c r="AN2264">
        <v>2150</v>
      </c>
      <c r="AO2264">
        <v>878221</v>
      </c>
      <c r="AP2264">
        <v>90</v>
      </c>
      <c r="AQ2264">
        <v>471</v>
      </c>
      <c r="AR2264">
        <v>2022</v>
      </c>
      <c r="AS2264">
        <v>965961</v>
      </c>
    </row>
    <row r="2266" spans="1:49" x14ac:dyDescent="0.2">
      <c r="A2266" s="87" t="s">
        <v>81</v>
      </c>
      <c r="B2266">
        <v>47</v>
      </c>
      <c r="C2266">
        <v>117</v>
      </c>
      <c r="D2266">
        <v>2250</v>
      </c>
      <c r="E2266">
        <v>267319</v>
      </c>
      <c r="J2266">
        <v>51</v>
      </c>
      <c r="K2266">
        <v>172</v>
      </c>
      <c r="L2266">
        <v>2262</v>
      </c>
      <c r="M2266">
        <v>389698</v>
      </c>
      <c r="N2266">
        <v>52</v>
      </c>
      <c r="O2266">
        <v>204</v>
      </c>
      <c r="P2266">
        <v>2260</v>
      </c>
      <c r="Q2266">
        <v>475292</v>
      </c>
      <c r="R2266">
        <v>78</v>
      </c>
      <c r="S2266">
        <v>231</v>
      </c>
      <c r="T2266">
        <v>2242</v>
      </c>
      <c r="U2266">
        <v>536813</v>
      </c>
      <c r="V2266">
        <v>127</v>
      </c>
      <c r="W2266">
        <v>261</v>
      </c>
      <c r="X2266">
        <v>2343</v>
      </c>
      <c r="Y2266">
        <v>613128</v>
      </c>
      <c r="Z2266">
        <v>76</v>
      </c>
      <c r="AA2266">
        <v>291</v>
      </c>
      <c r="AB2266">
        <v>2400</v>
      </c>
      <c r="AC2266">
        <v>702430</v>
      </c>
      <c r="AH2266">
        <v>32</v>
      </c>
      <c r="AI2266">
        <v>387</v>
      </c>
      <c r="AJ2266">
        <v>1950</v>
      </c>
      <c r="AK2266">
        <v>645109</v>
      </c>
      <c r="AP2266">
        <v>143</v>
      </c>
      <c r="AQ2266">
        <v>422</v>
      </c>
      <c r="AR2266">
        <v>1883</v>
      </c>
      <c r="AS2266">
        <v>804212</v>
      </c>
      <c r="AT2266">
        <v>3</v>
      </c>
      <c r="AU2266">
        <v>430</v>
      </c>
      <c r="AV2266">
        <v>1900</v>
      </c>
      <c r="AW2266">
        <v>817000</v>
      </c>
    </row>
    <row r="2267" spans="1:49" x14ac:dyDescent="0.2">
      <c r="A2267" s="87" t="s">
        <v>82</v>
      </c>
      <c r="F2267">
        <v>16</v>
      </c>
      <c r="G2267">
        <v>141</v>
      </c>
      <c r="H2267">
        <v>2183</v>
      </c>
      <c r="I2267">
        <v>316600</v>
      </c>
      <c r="J2267">
        <v>14</v>
      </c>
      <c r="K2267">
        <v>170</v>
      </c>
      <c r="L2267">
        <v>2250</v>
      </c>
      <c r="M2267">
        <v>382179</v>
      </c>
      <c r="N2267">
        <v>46</v>
      </c>
      <c r="O2267">
        <v>185</v>
      </c>
      <c r="P2267">
        <v>2238</v>
      </c>
      <c r="Q2267">
        <v>414172</v>
      </c>
      <c r="R2267">
        <v>19</v>
      </c>
      <c r="S2267">
        <v>254</v>
      </c>
      <c r="T2267">
        <v>2300</v>
      </c>
      <c r="U2267">
        <v>584926</v>
      </c>
      <c r="V2267">
        <v>66</v>
      </c>
      <c r="W2267">
        <v>267</v>
      </c>
      <c r="X2267">
        <v>2208</v>
      </c>
      <c r="Y2267">
        <v>610680</v>
      </c>
      <c r="AP2267">
        <v>4</v>
      </c>
      <c r="AQ2267">
        <v>397</v>
      </c>
      <c r="AR2267">
        <v>1800</v>
      </c>
      <c r="AS2267">
        <v>714600</v>
      </c>
      <c r="AT2267">
        <v>8</v>
      </c>
      <c r="AU2267">
        <v>555</v>
      </c>
      <c r="AV2267">
        <v>2200</v>
      </c>
      <c r="AW2267">
        <v>1220450</v>
      </c>
    </row>
    <row r="2268" spans="1:49" x14ac:dyDescent="0.2">
      <c r="A2268" s="87" t="s">
        <v>83</v>
      </c>
      <c r="F2268">
        <v>32</v>
      </c>
      <c r="G2268">
        <v>135</v>
      </c>
      <c r="H2268">
        <v>2317</v>
      </c>
      <c r="I2268">
        <v>316753</v>
      </c>
      <c r="J2268">
        <v>5</v>
      </c>
      <c r="K2268">
        <v>156</v>
      </c>
      <c r="L2268">
        <v>2250</v>
      </c>
      <c r="M2268">
        <v>351000</v>
      </c>
      <c r="N2268">
        <v>42</v>
      </c>
      <c r="O2268">
        <v>202</v>
      </c>
      <c r="P2268">
        <v>2225</v>
      </c>
      <c r="Q2268">
        <v>455225</v>
      </c>
      <c r="R2268">
        <v>41</v>
      </c>
      <c r="S2268">
        <v>231</v>
      </c>
      <c r="T2268">
        <v>2268</v>
      </c>
      <c r="U2268">
        <v>527901</v>
      </c>
      <c r="V2268">
        <v>48</v>
      </c>
      <c r="W2268">
        <v>271</v>
      </c>
      <c r="X2268">
        <v>2216</v>
      </c>
      <c r="Y2268">
        <v>613352</v>
      </c>
      <c r="Z2268">
        <v>23</v>
      </c>
      <c r="AA2268">
        <v>305</v>
      </c>
      <c r="AB2268">
        <v>2127</v>
      </c>
      <c r="AC2268">
        <v>632790</v>
      </c>
      <c r="AD2268">
        <v>77</v>
      </c>
      <c r="AE2268">
        <v>329</v>
      </c>
      <c r="AF2268">
        <v>2115</v>
      </c>
      <c r="AG2268">
        <v>724251</v>
      </c>
      <c r="AH2268">
        <v>1</v>
      </c>
      <c r="AI2268">
        <v>368</v>
      </c>
      <c r="AJ2268">
        <v>2100</v>
      </c>
      <c r="AK2268">
        <v>772800</v>
      </c>
      <c r="AL2268">
        <v>26</v>
      </c>
      <c r="AM2268">
        <v>423</v>
      </c>
      <c r="AN2268">
        <v>2107</v>
      </c>
      <c r="AO2268">
        <v>889160</v>
      </c>
      <c r="AP2268">
        <v>95</v>
      </c>
      <c r="AQ2268">
        <v>451</v>
      </c>
      <c r="AR2268">
        <v>1891</v>
      </c>
      <c r="AS2268">
        <v>844989</v>
      </c>
      <c r="AT2268">
        <v>19</v>
      </c>
      <c r="AU2268">
        <v>439</v>
      </c>
      <c r="AV2268">
        <v>2030</v>
      </c>
      <c r="AW2268">
        <v>890869</v>
      </c>
    </row>
    <row r="2269" spans="1:49" x14ac:dyDescent="0.2">
      <c r="A2269" s="87" t="s">
        <v>84</v>
      </c>
      <c r="B2269">
        <v>24</v>
      </c>
      <c r="C2269">
        <v>113</v>
      </c>
      <c r="D2269">
        <v>2330</v>
      </c>
      <c r="E2269">
        <v>272171</v>
      </c>
      <c r="F2269">
        <v>5</v>
      </c>
      <c r="G2269">
        <v>140</v>
      </c>
      <c r="H2269">
        <v>2250</v>
      </c>
      <c r="I2269">
        <v>316140</v>
      </c>
      <c r="J2269">
        <v>27</v>
      </c>
      <c r="K2269">
        <v>170</v>
      </c>
      <c r="L2269">
        <v>2217</v>
      </c>
      <c r="M2269">
        <v>373956</v>
      </c>
      <c r="N2269">
        <v>53</v>
      </c>
      <c r="O2269">
        <v>196</v>
      </c>
      <c r="P2269">
        <v>2288</v>
      </c>
      <c r="Q2269">
        <v>444411</v>
      </c>
      <c r="V2269">
        <v>29</v>
      </c>
      <c r="W2269">
        <v>263</v>
      </c>
      <c r="X2269">
        <v>2183</v>
      </c>
      <c r="Y2269">
        <v>579700</v>
      </c>
      <c r="Z2269">
        <v>21</v>
      </c>
      <c r="AA2269">
        <v>293</v>
      </c>
      <c r="AB2269">
        <v>2158</v>
      </c>
      <c r="AC2269">
        <v>632210</v>
      </c>
      <c r="AD2269">
        <v>18</v>
      </c>
      <c r="AE2269">
        <v>324</v>
      </c>
      <c r="AF2269">
        <v>2250</v>
      </c>
      <c r="AG2269">
        <v>729500</v>
      </c>
      <c r="AL2269">
        <v>13</v>
      </c>
      <c r="AM2269">
        <v>402</v>
      </c>
      <c r="AN2269">
        <v>2300</v>
      </c>
      <c r="AO2269">
        <v>925662</v>
      </c>
      <c r="AT2269">
        <v>11</v>
      </c>
      <c r="AU2269">
        <v>454</v>
      </c>
      <c r="AV2269">
        <v>1950</v>
      </c>
      <c r="AW2269">
        <v>902745</v>
      </c>
    </row>
    <row r="2270" spans="1:49" x14ac:dyDescent="0.2">
      <c r="A2270" s="87" t="s">
        <v>85</v>
      </c>
      <c r="AD2270">
        <v>4</v>
      </c>
      <c r="AE2270">
        <v>326</v>
      </c>
      <c r="AF2270">
        <v>1915</v>
      </c>
      <c r="AG2270">
        <v>614280</v>
      </c>
      <c r="AH2270">
        <v>15</v>
      </c>
      <c r="AI2270">
        <v>383</v>
      </c>
      <c r="AJ2270">
        <v>2100</v>
      </c>
      <c r="AK2270">
        <v>804440</v>
      </c>
      <c r="AP2270">
        <v>43</v>
      </c>
      <c r="AQ2270">
        <v>436</v>
      </c>
      <c r="AR2270">
        <v>1964</v>
      </c>
      <c r="AS2270">
        <v>854351</v>
      </c>
    </row>
    <row r="2271" spans="1:49" x14ac:dyDescent="0.2">
      <c r="A2271" s="87" t="s">
        <v>86</v>
      </c>
      <c r="J2271">
        <v>37</v>
      </c>
      <c r="K2271">
        <v>158</v>
      </c>
      <c r="L2271">
        <v>2325</v>
      </c>
      <c r="M2271">
        <v>369527</v>
      </c>
      <c r="N2271">
        <v>35</v>
      </c>
      <c r="O2271">
        <v>195</v>
      </c>
      <c r="P2271">
        <v>2400</v>
      </c>
      <c r="Q2271">
        <v>468203</v>
      </c>
      <c r="R2271">
        <v>96</v>
      </c>
      <c r="S2271">
        <v>229</v>
      </c>
      <c r="T2271">
        <v>2383</v>
      </c>
      <c r="U2271">
        <v>550658</v>
      </c>
      <c r="V2271">
        <v>60</v>
      </c>
      <c r="W2271">
        <v>266</v>
      </c>
      <c r="X2271">
        <v>2325</v>
      </c>
      <c r="Y2271">
        <v>620997</v>
      </c>
      <c r="AH2271">
        <v>8</v>
      </c>
      <c r="AI2271">
        <v>398</v>
      </c>
      <c r="AJ2271">
        <v>2180</v>
      </c>
      <c r="AK2271">
        <v>867095</v>
      </c>
      <c r="AL2271">
        <v>24</v>
      </c>
      <c r="AM2271">
        <v>412</v>
      </c>
      <c r="AN2271">
        <v>2147</v>
      </c>
      <c r="AO2271">
        <v>827905</v>
      </c>
      <c r="AP2271">
        <v>98</v>
      </c>
      <c r="AQ2271">
        <v>432</v>
      </c>
      <c r="AR2271">
        <v>1947</v>
      </c>
      <c r="AS2271">
        <v>820334</v>
      </c>
    </row>
    <row r="2272" spans="1:49" x14ac:dyDescent="0.2">
      <c r="A2272" s="87" t="s">
        <v>87</v>
      </c>
      <c r="J2272">
        <v>22</v>
      </c>
      <c r="K2272">
        <v>175</v>
      </c>
      <c r="L2272">
        <v>2125</v>
      </c>
      <c r="M2272">
        <v>392455</v>
      </c>
      <c r="R2272">
        <v>11</v>
      </c>
      <c r="S2272">
        <v>239</v>
      </c>
      <c r="T2272">
        <v>2140</v>
      </c>
      <c r="U2272">
        <v>517389</v>
      </c>
      <c r="V2272">
        <v>1</v>
      </c>
      <c r="W2272">
        <v>266</v>
      </c>
      <c r="X2272">
        <v>2200</v>
      </c>
      <c r="Y2272">
        <v>585200</v>
      </c>
      <c r="AD2272">
        <v>1</v>
      </c>
      <c r="AE2272">
        <v>350</v>
      </c>
      <c r="AF2272">
        <v>2160</v>
      </c>
      <c r="AG2272">
        <v>756000</v>
      </c>
      <c r="AP2272">
        <v>6</v>
      </c>
      <c r="AQ2272">
        <v>501</v>
      </c>
      <c r="AR2272">
        <v>1890</v>
      </c>
      <c r="AS2272">
        <v>950887</v>
      </c>
      <c r="AT2272">
        <v>8</v>
      </c>
      <c r="AU2272">
        <v>497</v>
      </c>
      <c r="AV2272">
        <v>1850</v>
      </c>
      <c r="AW2272">
        <v>919450</v>
      </c>
    </row>
    <row r="2273" spans="1:49" x14ac:dyDescent="0.2">
      <c r="A2273" s="87" t="s">
        <v>88</v>
      </c>
      <c r="B2273">
        <v>3</v>
      </c>
      <c r="C2273">
        <v>117</v>
      </c>
      <c r="D2273">
        <v>2200</v>
      </c>
      <c r="E2273">
        <v>258133</v>
      </c>
      <c r="F2273">
        <v>31</v>
      </c>
      <c r="G2273">
        <v>138</v>
      </c>
      <c r="H2273">
        <v>2167</v>
      </c>
      <c r="I2273">
        <v>299403</v>
      </c>
      <c r="J2273">
        <v>134</v>
      </c>
      <c r="K2273">
        <v>166</v>
      </c>
      <c r="L2273">
        <v>2205</v>
      </c>
      <c r="M2273">
        <v>368661</v>
      </c>
      <c r="N2273">
        <v>115</v>
      </c>
      <c r="O2273">
        <v>199</v>
      </c>
      <c r="P2273">
        <v>2247</v>
      </c>
      <c r="Q2273">
        <v>444636</v>
      </c>
      <c r="R2273">
        <v>25</v>
      </c>
      <c r="S2273">
        <v>243</v>
      </c>
      <c r="T2273">
        <v>2180</v>
      </c>
      <c r="U2273">
        <v>533098</v>
      </c>
      <c r="V2273">
        <v>70</v>
      </c>
      <c r="W2273">
        <v>267</v>
      </c>
      <c r="X2273">
        <v>2160</v>
      </c>
      <c r="Y2273">
        <v>589600</v>
      </c>
      <c r="Z2273">
        <v>70</v>
      </c>
      <c r="AA2273">
        <v>267</v>
      </c>
      <c r="AB2273">
        <v>2160</v>
      </c>
      <c r="AC2273">
        <v>589600</v>
      </c>
      <c r="AD2273">
        <v>5</v>
      </c>
      <c r="AE2273">
        <v>340</v>
      </c>
      <c r="AF2273">
        <v>2200</v>
      </c>
      <c r="AG2273">
        <v>775200</v>
      </c>
      <c r="AH2273">
        <v>1</v>
      </c>
      <c r="AI2273">
        <v>390</v>
      </c>
      <c r="AJ2273">
        <v>200</v>
      </c>
      <c r="AK2273">
        <v>780000</v>
      </c>
      <c r="AL2273">
        <v>24</v>
      </c>
      <c r="AM2273">
        <v>429</v>
      </c>
      <c r="AN2273">
        <v>1940</v>
      </c>
      <c r="AO2273">
        <v>826745</v>
      </c>
      <c r="AP2273">
        <v>105</v>
      </c>
      <c r="AQ2273">
        <v>437</v>
      </c>
      <c r="AR2273">
        <v>1836</v>
      </c>
      <c r="AS2273">
        <v>803630</v>
      </c>
      <c r="AT2273">
        <v>28</v>
      </c>
      <c r="AU2273">
        <v>472</v>
      </c>
      <c r="AV2273">
        <v>1992</v>
      </c>
      <c r="AW2273">
        <v>974036</v>
      </c>
    </row>
    <row r="2274" spans="1:49" x14ac:dyDescent="0.2">
      <c r="A2274" s="87" t="s">
        <v>89</v>
      </c>
      <c r="B2274">
        <v>64</v>
      </c>
      <c r="C2274">
        <v>120</v>
      </c>
      <c r="D2274">
        <v>2158</v>
      </c>
      <c r="E2274">
        <v>259167</v>
      </c>
      <c r="F2274">
        <v>6</v>
      </c>
      <c r="G2274">
        <v>149</v>
      </c>
      <c r="H2274">
        <v>2000</v>
      </c>
      <c r="I2274">
        <v>297333</v>
      </c>
      <c r="J2274">
        <v>58</v>
      </c>
      <c r="K2274">
        <v>163</v>
      </c>
      <c r="L2274">
        <v>2240</v>
      </c>
      <c r="M2274">
        <v>363769</v>
      </c>
      <c r="N2274">
        <v>40</v>
      </c>
      <c r="O2274">
        <v>196</v>
      </c>
      <c r="P2274">
        <v>2100</v>
      </c>
      <c r="Q2274">
        <v>410550</v>
      </c>
      <c r="R2274">
        <v>64</v>
      </c>
      <c r="S2274">
        <v>233</v>
      </c>
      <c r="T2274">
        <v>2210</v>
      </c>
      <c r="U2274">
        <v>513172</v>
      </c>
      <c r="V2274">
        <v>31</v>
      </c>
      <c r="W2274">
        <v>259</v>
      </c>
      <c r="X2274">
        <v>2080</v>
      </c>
      <c r="Y2274">
        <v>565910</v>
      </c>
      <c r="Z2274">
        <v>2</v>
      </c>
      <c r="AA2274">
        <v>299</v>
      </c>
      <c r="AB2274">
        <v>2000</v>
      </c>
      <c r="AC2274">
        <v>598000</v>
      </c>
      <c r="AD2274">
        <v>20</v>
      </c>
      <c r="AE2274">
        <v>329</v>
      </c>
      <c r="AF2274">
        <v>2200</v>
      </c>
      <c r="AG2274">
        <v>776000</v>
      </c>
      <c r="AP2274">
        <v>13</v>
      </c>
      <c r="AQ2274">
        <v>454</v>
      </c>
      <c r="AR2274">
        <v>1810</v>
      </c>
      <c r="AS2274">
        <v>828095</v>
      </c>
      <c r="AT2274">
        <v>11</v>
      </c>
      <c r="AU2274">
        <v>499</v>
      </c>
      <c r="AV2274">
        <v>1967</v>
      </c>
      <c r="AW2274">
        <v>993318</v>
      </c>
    </row>
    <row r="2275" spans="1:49" x14ac:dyDescent="0.2">
      <c r="A2275" s="87" t="s">
        <v>91</v>
      </c>
      <c r="B2275">
        <v>15</v>
      </c>
      <c r="C2275">
        <v>11</v>
      </c>
      <c r="D2275">
        <v>2000</v>
      </c>
      <c r="E2275">
        <v>212347</v>
      </c>
      <c r="F2275">
        <v>22</v>
      </c>
      <c r="G2275">
        <v>133</v>
      </c>
      <c r="H2275">
        <v>2100</v>
      </c>
      <c r="I2275">
        <v>278964</v>
      </c>
      <c r="J2275">
        <v>67</v>
      </c>
      <c r="K2275">
        <v>170</v>
      </c>
      <c r="L2275">
        <v>2100</v>
      </c>
      <c r="M2275">
        <v>354318</v>
      </c>
      <c r="N2275">
        <v>105</v>
      </c>
      <c r="O2275">
        <v>192</v>
      </c>
      <c r="P2275">
        <v>2117</v>
      </c>
      <c r="Q2275">
        <v>425733</v>
      </c>
      <c r="R2275">
        <v>45</v>
      </c>
      <c r="S2275">
        <v>238</v>
      </c>
      <c r="T2275">
        <v>2175</v>
      </c>
      <c r="U2275">
        <v>515400</v>
      </c>
      <c r="V2275">
        <v>92</v>
      </c>
      <c r="W2275">
        <v>263</v>
      </c>
      <c r="X2275">
        <v>2190</v>
      </c>
      <c r="Y2275">
        <v>578728</v>
      </c>
      <c r="Z2275">
        <v>77</v>
      </c>
      <c r="AA2275">
        <v>291</v>
      </c>
      <c r="AB2275">
        <v>2160</v>
      </c>
      <c r="AC2275">
        <v>634670</v>
      </c>
      <c r="AD2275">
        <v>7</v>
      </c>
      <c r="AE2275">
        <v>337</v>
      </c>
      <c r="AF2275">
        <v>2450</v>
      </c>
      <c r="AG2275">
        <v>826000</v>
      </c>
      <c r="AH2275">
        <v>10</v>
      </c>
      <c r="AI2275">
        <v>377</v>
      </c>
      <c r="AJ2275">
        <v>2090</v>
      </c>
      <c r="AK2275">
        <v>787324</v>
      </c>
      <c r="AL2275">
        <v>15</v>
      </c>
      <c r="AM2275">
        <v>428</v>
      </c>
      <c r="AN2275">
        <v>2110</v>
      </c>
      <c r="AO2275">
        <v>902643</v>
      </c>
      <c r="AP2275">
        <v>98</v>
      </c>
      <c r="AQ2275">
        <v>424</v>
      </c>
      <c r="AR2275">
        <v>1951</v>
      </c>
      <c r="AS2275">
        <v>821574</v>
      </c>
      <c r="AT2275">
        <v>33</v>
      </c>
      <c r="AU2275">
        <v>469</v>
      </c>
      <c r="AV2275">
        <v>1862</v>
      </c>
      <c r="AW2275">
        <v>874427</v>
      </c>
    </row>
    <row r="2276" spans="1:49" x14ac:dyDescent="0.2">
      <c r="A2276" s="87" t="s">
        <v>92</v>
      </c>
      <c r="B2276">
        <v>1</v>
      </c>
      <c r="C2276">
        <v>100</v>
      </c>
      <c r="D2276">
        <v>1900</v>
      </c>
      <c r="E2276">
        <v>190000</v>
      </c>
      <c r="F2276">
        <v>25</v>
      </c>
      <c r="G2276">
        <v>138</v>
      </c>
      <c r="H2276">
        <v>2050</v>
      </c>
      <c r="I2276">
        <v>286432</v>
      </c>
      <c r="J2276">
        <v>40</v>
      </c>
      <c r="K2276">
        <v>151</v>
      </c>
      <c r="L2276">
        <v>2100</v>
      </c>
      <c r="M2276">
        <v>317730</v>
      </c>
      <c r="N2276">
        <v>117</v>
      </c>
      <c r="O2276">
        <v>207</v>
      </c>
      <c r="P2276">
        <v>2186</v>
      </c>
      <c r="Q2276">
        <v>451717</v>
      </c>
      <c r="R2276">
        <v>50</v>
      </c>
      <c r="S2276">
        <v>234</v>
      </c>
      <c r="T2276">
        <v>2120</v>
      </c>
      <c r="U2276">
        <v>510476</v>
      </c>
      <c r="V2276">
        <v>19</v>
      </c>
      <c r="W2276">
        <v>254</v>
      </c>
      <c r="X2276">
        <v>2240</v>
      </c>
      <c r="Y2276">
        <v>568488</v>
      </c>
      <c r="Z2276">
        <v>8</v>
      </c>
      <c r="AA2276">
        <v>290</v>
      </c>
      <c r="AB2276">
        <v>1900</v>
      </c>
      <c r="AC2276">
        <v>550525</v>
      </c>
      <c r="AD2276">
        <v>17</v>
      </c>
      <c r="AE2276">
        <v>328</v>
      </c>
      <c r="AF2276">
        <v>2020</v>
      </c>
      <c r="AG2276">
        <v>651732</v>
      </c>
      <c r="AH2276">
        <v>10</v>
      </c>
      <c r="AI2276">
        <v>364</v>
      </c>
      <c r="AJ2276">
        <v>2040</v>
      </c>
      <c r="AK2276">
        <v>751024</v>
      </c>
      <c r="AP2276">
        <v>11</v>
      </c>
      <c r="AQ2276">
        <v>448</v>
      </c>
      <c r="AR2276">
        <v>1752</v>
      </c>
      <c r="AS2276">
        <v>792215</v>
      </c>
      <c r="AT2276">
        <v>9</v>
      </c>
      <c r="AU2276">
        <v>452</v>
      </c>
      <c r="AV2276">
        <v>2050</v>
      </c>
      <c r="AW2276">
        <v>914511</v>
      </c>
    </row>
    <row r="2277" spans="1:49" x14ac:dyDescent="0.2">
      <c r="A2277" s="87" t="s">
        <v>93</v>
      </c>
      <c r="B2277">
        <v>25</v>
      </c>
      <c r="C2277">
        <v>122</v>
      </c>
      <c r="D2277">
        <v>2050</v>
      </c>
      <c r="E2277">
        <v>249772</v>
      </c>
      <c r="F2277">
        <v>50</v>
      </c>
      <c r="G2277">
        <v>141</v>
      </c>
      <c r="H2277">
        <v>2167</v>
      </c>
      <c r="I2277">
        <v>302538</v>
      </c>
      <c r="J2277">
        <v>14</v>
      </c>
      <c r="K2277">
        <v>166</v>
      </c>
      <c r="L2277">
        <v>2075</v>
      </c>
      <c r="M2277">
        <v>356021</v>
      </c>
      <c r="N2277">
        <v>62</v>
      </c>
      <c r="O2277">
        <v>199</v>
      </c>
      <c r="P2277">
        <v>2117</v>
      </c>
      <c r="Q2277">
        <v>436458</v>
      </c>
      <c r="R2277">
        <v>95</v>
      </c>
      <c r="S2277">
        <v>229</v>
      </c>
      <c r="T2277">
        <v>2162</v>
      </c>
      <c r="U2277">
        <v>504676</v>
      </c>
      <c r="V2277">
        <v>55</v>
      </c>
      <c r="W2277">
        <v>257</v>
      </c>
      <c r="X2277">
        <v>2060</v>
      </c>
      <c r="Y2277">
        <v>530658</v>
      </c>
      <c r="Z2277">
        <v>53</v>
      </c>
      <c r="AA2277">
        <v>294</v>
      </c>
      <c r="AB2277">
        <v>2098</v>
      </c>
      <c r="AC2277">
        <v>635008</v>
      </c>
      <c r="AD2277">
        <v>1</v>
      </c>
      <c r="AE2277">
        <v>338</v>
      </c>
      <c r="AF2277">
        <v>1850</v>
      </c>
      <c r="AG2277">
        <v>625300</v>
      </c>
      <c r="AH2277">
        <v>3</v>
      </c>
      <c r="AI2277">
        <v>398</v>
      </c>
      <c r="AJ2277">
        <v>2000</v>
      </c>
      <c r="AK2277">
        <v>782733</v>
      </c>
      <c r="AP2277">
        <v>57</v>
      </c>
      <c r="AQ2277">
        <v>419</v>
      </c>
      <c r="AR2277">
        <v>1891</v>
      </c>
      <c r="AS2277">
        <v>791009</v>
      </c>
      <c r="AT2277">
        <v>34</v>
      </c>
      <c r="AU2277">
        <v>497</v>
      </c>
      <c r="AV2277">
        <v>1950</v>
      </c>
      <c r="AW2277">
        <v>999865</v>
      </c>
    </row>
    <row r="2278" spans="1:49" x14ac:dyDescent="0.2">
      <c r="A2278" s="87" t="s">
        <v>94</v>
      </c>
    </row>
    <row r="2280" spans="1:49" x14ac:dyDescent="0.2">
      <c r="A2280" s="73" t="s">
        <v>95</v>
      </c>
    </row>
    <row r="2281" spans="1:49" x14ac:dyDescent="0.2">
      <c r="A2281" s="73" t="s">
        <v>96</v>
      </c>
      <c r="Z2281">
        <v>7</v>
      </c>
      <c r="AA2281">
        <v>319</v>
      </c>
      <c r="AB2281">
        <v>2160</v>
      </c>
      <c r="AC2281">
        <v>688114</v>
      </c>
      <c r="AD2281">
        <v>3</v>
      </c>
      <c r="AE2281">
        <v>335</v>
      </c>
      <c r="AF2281">
        <v>2100</v>
      </c>
      <c r="AG2281">
        <v>708920</v>
      </c>
      <c r="AH2281">
        <v>29</v>
      </c>
      <c r="AI2281">
        <v>383</v>
      </c>
      <c r="AJ2281">
        <v>2200</v>
      </c>
      <c r="AK2281">
        <v>843952</v>
      </c>
      <c r="AL2281">
        <v>5</v>
      </c>
      <c r="AM2281">
        <v>426</v>
      </c>
      <c r="AN2281">
        <v>2127</v>
      </c>
      <c r="AO2281">
        <v>905144</v>
      </c>
      <c r="AP2281">
        <v>171</v>
      </c>
      <c r="AQ2281">
        <v>441</v>
      </c>
      <c r="AR2281">
        <v>1947</v>
      </c>
      <c r="AS2281">
        <v>879556</v>
      </c>
    </row>
    <row r="2282" spans="1:49" x14ac:dyDescent="0.2">
      <c r="A2282" s="73" t="s">
        <v>97</v>
      </c>
      <c r="J2282">
        <v>19</v>
      </c>
      <c r="K2282">
        <v>159</v>
      </c>
      <c r="L2282">
        <v>2000</v>
      </c>
      <c r="M2282">
        <v>318105</v>
      </c>
      <c r="N2282">
        <v>14</v>
      </c>
      <c r="O2282">
        <v>199</v>
      </c>
      <c r="P2282">
        <v>2000</v>
      </c>
      <c r="Q2282">
        <v>398000</v>
      </c>
      <c r="V2282">
        <v>17</v>
      </c>
      <c r="W2282">
        <v>251</v>
      </c>
      <c r="X2282">
        <v>2000</v>
      </c>
      <c r="Y2282">
        <v>501647</v>
      </c>
      <c r="Z2282">
        <v>6</v>
      </c>
      <c r="AA2282">
        <v>309</v>
      </c>
      <c r="AB2282">
        <v>2000</v>
      </c>
      <c r="AC2282">
        <v>618667</v>
      </c>
      <c r="AH2282">
        <v>7</v>
      </c>
      <c r="AI2282">
        <v>392</v>
      </c>
      <c r="AJ2282">
        <v>1920</v>
      </c>
      <c r="AK2282">
        <v>753189</v>
      </c>
      <c r="AP2282">
        <v>7</v>
      </c>
      <c r="AQ2282">
        <v>445</v>
      </c>
      <c r="AR2282">
        <v>1980</v>
      </c>
      <c r="AS2282">
        <v>880817</v>
      </c>
    </row>
    <row r="2283" spans="1:49" x14ac:dyDescent="0.2">
      <c r="A2283" s="73" t="s">
        <v>98</v>
      </c>
      <c r="B2283">
        <v>1</v>
      </c>
      <c r="C2283">
        <v>88</v>
      </c>
      <c r="D2283">
        <v>1800</v>
      </c>
      <c r="E2283">
        <v>158400</v>
      </c>
      <c r="N2283">
        <v>58</v>
      </c>
      <c r="O2283">
        <v>191</v>
      </c>
      <c r="P2283">
        <v>2000</v>
      </c>
      <c r="Q2283">
        <v>383543</v>
      </c>
      <c r="R2283">
        <v>2</v>
      </c>
      <c r="S2283">
        <v>241</v>
      </c>
      <c r="T2283">
        <v>2000</v>
      </c>
      <c r="U2283">
        <v>482000</v>
      </c>
      <c r="Z2283">
        <v>21</v>
      </c>
      <c r="AA2283">
        <v>303</v>
      </c>
      <c r="AB2283">
        <v>1980</v>
      </c>
      <c r="AC2283">
        <v>655219</v>
      </c>
      <c r="AD2283">
        <v>1</v>
      </c>
      <c r="AE2283">
        <v>358</v>
      </c>
      <c r="AF2283">
        <v>2180</v>
      </c>
      <c r="AG2283">
        <v>780440</v>
      </c>
      <c r="AH2283">
        <v>7</v>
      </c>
      <c r="AI2283">
        <v>374</v>
      </c>
      <c r="AJ2283">
        <v>1835</v>
      </c>
      <c r="AK2283">
        <v>685646</v>
      </c>
      <c r="AP2283">
        <v>41</v>
      </c>
      <c r="AQ2283">
        <v>415</v>
      </c>
      <c r="AR2283">
        <v>2063</v>
      </c>
      <c r="AS2283">
        <v>861768</v>
      </c>
      <c r="AT2283">
        <v>2</v>
      </c>
      <c r="AU2283">
        <v>485</v>
      </c>
      <c r="AV2283">
        <v>1900</v>
      </c>
      <c r="AW2283">
        <v>921500</v>
      </c>
    </row>
    <row r="2284" spans="1:49" x14ac:dyDescent="0.2">
      <c r="A2284" s="73" t="s">
        <v>99</v>
      </c>
      <c r="F2284">
        <v>3</v>
      </c>
      <c r="G2284">
        <v>145</v>
      </c>
      <c r="H2284">
        <v>2100</v>
      </c>
      <c r="I2284">
        <v>303800</v>
      </c>
      <c r="J2284">
        <v>64</v>
      </c>
      <c r="K2284">
        <v>165</v>
      </c>
      <c r="L2284">
        <v>1992</v>
      </c>
      <c r="M2284">
        <v>329959</v>
      </c>
      <c r="N2284">
        <v>25</v>
      </c>
      <c r="O2284">
        <v>193</v>
      </c>
      <c r="P2284">
        <v>2117</v>
      </c>
      <c r="Q2284">
        <v>399636</v>
      </c>
      <c r="R2284">
        <v>48</v>
      </c>
      <c r="S2284">
        <v>243</v>
      </c>
      <c r="T2284">
        <v>2012</v>
      </c>
      <c r="U2284">
        <v>496475</v>
      </c>
      <c r="V2284">
        <v>6</v>
      </c>
      <c r="W2284">
        <v>250</v>
      </c>
      <c r="X2284">
        <v>2000</v>
      </c>
      <c r="Y2284">
        <v>500667</v>
      </c>
      <c r="Z2284">
        <v>10</v>
      </c>
      <c r="AA2284">
        <v>291</v>
      </c>
      <c r="AB2284">
        <v>1850</v>
      </c>
      <c r="AC2284">
        <v>537840</v>
      </c>
      <c r="AD2284">
        <v>1</v>
      </c>
      <c r="AE2284">
        <v>236</v>
      </c>
      <c r="AF2284">
        <v>1950</v>
      </c>
      <c r="AG2284">
        <v>635700</v>
      </c>
      <c r="AP2284">
        <v>2</v>
      </c>
      <c r="AQ2284">
        <v>527</v>
      </c>
      <c r="AR2284">
        <v>2060</v>
      </c>
      <c r="AS2284">
        <v>1085620</v>
      </c>
      <c r="AT2284">
        <v>13</v>
      </c>
      <c r="AU2284">
        <v>450</v>
      </c>
      <c r="AV2284">
        <v>2000</v>
      </c>
      <c r="AW2284">
        <v>898085</v>
      </c>
    </row>
    <row r="2285" spans="1:49" x14ac:dyDescent="0.2">
      <c r="A2285" s="73" t="s">
        <v>100</v>
      </c>
    </row>
    <row r="2286" spans="1:49" x14ac:dyDescent="0.2">
      <c r="A2286" s="73" t="s">
        <v>101</v>
      </c>
      <c r="F2286">
        <v>83</v>
      </c>
      <c r="G2286">
        <v>137</v>
      </c>
      <c r="H2286">
        <v>2133</v>
      </c>
      <c r="I2286">
        <v>304306</v>
      </c>
      <c r="J2286">
        <v>7</v>
      </c>
      <c r="K2286">
        <v>166</v>
      </c>
      <c r="L2286">
        <v>2025</v>
      </c>
      <c r="M2286">
        <v>334986</v>
      </c>
      <c r="N2286">
        <v>52</v>
      </c>
      <c r="O2286">
        <v>213</v>
      </c>
      <c r="P2286">
        <v>2150</v>
      </c>
      <c r="Q2286">
        <v>471473</v>
      </c>
      <c r="R2286">
        <v>38</v>
      </c>
      <c r="S2286">
        <v>240</v>
      </c>
      <c r="T2286">
        <v>2080</v>
      </c>
      <c r="U2286">
        <v>503266</v>
      </c>
      <c r="V2286">
        <v>51</v>
      </c>
      <c r="W2286">
        <v>261</v>
      </c>
      <c r="X2286">
        <v>2138</v>
      </c>
      <c r="Y2286">
        <v>567412</v>
      </c>
      <c r="Z2286">
        <v>23</v>
      </c>
      <c r="AA2286">
        <v>280</v>
      </c>
      <c r="AB2286">
        <v>2075</v>
      </c>
      <c r="AC2286">
        <v>617296</v>
      </c>
      <c r="AD2286">
        <v>2</v>
      </c>
      <c r="AE2286">
        <v>342</v>
      </c>
      <c r="AF2286">
        <v>2040</v>
      </c>
      <c r="AG2286">
        <v>697680</v>
      </c>
      <c r="AH2286">
        <v>45</v>
      </c>
      <c r="AI2286">
        <v>381</v>
      </c>
      <c r="AJ2286">
        <v>2050</v>
      </c>
      <c r="AK2286">
        <v>785663</v>
      </c>
      <c r="AL2286">
        <v>18</v>
      </c>
      <c r="AM2286">
        <v>402</v>
      </c>
      <c r="AN2286">
        <v>2187</v>
      </c>
      <c r="AO2286">
        <v>889413</v>
      </c>
      <c r="AP2286">
        <v>227</v>
      </c>
      <c r="AQ2286">
        <v>427</v>
      </c>
      <c r="AR2286">
        <v>1851</v>
      </c>
      <c r="AS2286">
        <v>795646</v>
      </c>
      <c r="AT2286">
        <v>11</v>
      </c>
      <c r="AU2286">
        <v>456</v>
      </c>
      <c r="AV2286">
        <v>1850</v>
      </c>
      <c r="AW2286">
        <v>842927</v>
      </c>
    </row>
    <row r="2287" spans="1:49" x14ac:dyDescent="0.2">
      <c r="A2287" s="73" t="s">
        <v>102</v>
      </c>
      <c r="F2287">
        <v>1</v>
      </c>
      <c r="G2287">
        <v>134</v>
      </c>
      <c r="H2287">
        <v>1800</v>
      </c>
      <c r="I2287">
        <v>241200</v>
      </c>
      <c r="N2287">
        <v>33</v>
      </c>
      <c r="O2287">
        <v>200</v>
      </c>
      <c r="P2287">
        <v>2100</v>
      </c>
      <c r="Q2287">
        <v>419873</v>
      </c>
      <c r="V2287">
        <v>3</v>
      </c>
      <c r="W2287">
        <v>254</v>
      </c>
      <c r="X2287">
        <v>1900</v>
      </c>
      <c r="Y2287">
        <v>482600</v>
      </c>
      <c r="AP2287">
        <v>17</v>
      </c>
      <c r="AQ2287">
        <v>399</v>
      </c>
      <c r="AR2287">
        <v>1810</v>
      </c>
      <c r="AS2287">
        <v>728927</v>
      </c>
    </row>
    <row r="2288" spans="1:49" x14ac:dyDescent="0.2">
      <c r="A2288" s="73" t="s">
        <v>103</v>
      </c>
      <c r="B2288">
        <v>1</v>
      </c>
      <c r="C2288">
        <v>84</v>
      </c>
      <c r="D2288">
        <v>1800</v>
      </c>
      <c r="E2288">
        <v>151000</v>
      </c>
      <c r="F2288">
        <v>10</v>
      </c>
      <c r="G2288">
        <v>149</v>
      </c>
      <c r="H2288">
        <v>2000</v>
      </c>
      <c r="I2288">
        <v>297200</v>
      </c>
      <c r="J2288">
        <v>37</v>
      </c>
      <c r="K2288">
        <v>162</v>
      </c>
      <c r="L2288">
        <v>2100</v>
      </c>
      <c r="M2288">
        <v>339405</v>
      </c>
      <c r="N2288">
        <v>22</v>
      </c>
      <c r="O2288">
        <v>186</v>
      </c>
      <c r="P2288">
        <v>2100</v>
      </c>
      <c r="Q2288">
        <v>393841</v>
      </c>
      <c r="R2288">
        <v>11</v>
      </c>
      <c r="S2288">
        <v>244</v>
      </c>
      <c r="T2288">
        <v>2050</v>
      </c>
      <c r="U2288">
        <v>506554</v>
      </c>
      <c r="V2288">
        <v>49</v>
      </c>
      <c r="W2288">
        <v>265</v>
      </c>
      <c r="X2288">
        <v>2035</v>
      </c>
      <c r="Y2288">
        <v>540491</v>
      </c>
      <c r="Z2288">
        <v>36</v>
      </c>
      <c r="AA2288">
        <v>298</v>
      </c>
      <c r="AB2288">
        <v>2025</v>
      </c>
      <c r="AC2288">
        <v>603156</v>
      </c>
      <c r="AD2288">
        <v>34</v>
      </c>
      <c r="AE2288">
        <v>342</v>
      </c>
      <c r="AF2288">
        <v>2110</v>
      </c>
      <c r="AG2288">
        <v>719702</v>
      </c>
      <c r="AH2288">
        <v>31</v>
      </c>
      <c r="AI2288">
        <v>366</v>
      </c>
      <c r="AJ2288">
        <v>2120</v>
      </c>
      <c r="AK2288">
        <v>779992</v>
      </c>
      <c r="AP2288">
        <v>17</v>
      </c>
      <c r="AQ2288">
        <v>458</v>
      </c>
      <c r="AR2288">
        <v>1928</v>
      </c>
      <c r="AS2288">
        <v>883419</v>
      </c>
      <c r="AT2288">
        <v>28</v>
      </c>
      <c r="AU2288">
        <v>458</v>
      </c>
      <c r="AV2288">
        <v>1970</v>
      </c>
      <c r="AW2288">
        <v>920793</v>
      </c>
    </row>
    <row r="2289" spans="1:49" x14ac:dyDescent="0.2">
      <c r="A2289" s="198" t="s">
        <v>104</v>
      </c>
      <c r="B2289">
        <v>4</v>
      </c>
      <c r="C2289">
        <v>110</v>
      </c>
      <c r="D2289">
        <v>2650</v>
      </c>
      <c r="E2289">
        <v>292825</v>
      </c>
      <c r="F2289">
        <v>22</v>
      </c>
      <c r="G2289">
        <v>135</v>
      </c>
      <c r="H2289">
        <v>2325</v>
      </c>
      <c r="I2289">
        <v>308818</v>
      </c>
      <c r="J2289">
        <v>2</v>
      </c>
      <c r="K2289">
        <v>160</v>
      </c>
      <c r="L2289">
        <v>2200</v>
      </c>
      <c r="M2289">
        <v>352000</v>
      </c>
      <c r="N2289">
        <v>26</v>
      </c>
      <c r="O2289">
        <v>206</v>
      </c>
      <c r="P2289">
        <v>2075</v>
      </c>
      <c r="Q2289">
        <v>437142</v>
      </c>
      <c r="R2289">
        <v>2</v>
      </c>
      <c r="S2289">
        <v>372</v>
      </c>
      <c r="T2289">
        <v>2200</v>
      </c>
      <c r="U2289">
        <v>818400</v>
      </c>
      <c r="V2289">
        <v>4</v>
      </c>
      <c r="W2289">
        <v>256</v>
      </c>
      <c r="X2289">
        <v>2200</v>
      </c>
      <c r="Y2289">
        <v>551150</v>
      </c>
      <c r="AH2289">
        <v>2</v>
      </c>
      <c r="AI2289">
        <v>372</v>
      </c>
      <c r="AJ2289">
        <v>2200</v>
      </c>
      <c r="AK2289">
        <v>818400</v>
      </c>
      <c r="AP2289">
        <v>3</v>
      </c>
      <c r="AQ2289">
        <v>558</v>
      </c>
      <c r="AR2289">
        <v>1960</v>
      </c>
      <c r="AS2289">
        <v>1093680</v>
      </c>
      <c r="AT2289">
        <v>36</v>
      </c>
      <c r="AU2289">
        <v>420</v>
      </c>
      <c r="AV2289">
        <v>2050</v>
      </c>
      <c r="AW2289">
        <v>876533</v>
      </c>
    </row>
    <row r="2290" spans="1:49" x14ac:dyDescent="0.2">
      <c r="A2290" s="73" t="s">
        <v>106</v>
      </c>
      <c r="B2290">
        <v>4</v>
      </c>
      <c r="C2290">
        <v>114</v>
      </c>
      <c r="D2290">
        <v>2300</v>
      </c>
      <c r="E2290">
        <v>263350</v>
      </c>
      <c r="F2290">
        <v>4</v>
      </c>
      <c r="G2290">
        <v>134</v>
      </c>
      <c r="H2290">
        <v>1975</v>
      </c>
      <c r="I2290">
        <v>272275</v>
      </c>
      <c r="J2290">
        <v>26</v>
      </c>
      <c r="K2290">
        <v>160</v>
      </c>
      <c r="L2290">
        <v>2100</v>
      </c>
      <c r="M2290">
        <v>337042</v>
      </c>
      <c r="N2290">
        <v>61</v>
      </c>
      <c r="O2290">
        <v>199</v>
      </c>
      <c r="P2290">
        <v>2150</v>
      </c>
      <c r="Q2290">
        <v>431805</v>
      </c>
      <c r="R2290">
        <v>11</v>
      </c>
      <c r="S2290">
        <v>232</v>
      </c>
      <c r="T2290">
        <v>2150</v>
      </c>
      <c r="U2290">
        <v>499582</v>
      </c>
      <c r="V2290">
        <v>69</v>
      </c>
      <c r="W2290">
        <v>261</v>
      </c>
      <c r="X2290">
        <v>2190</v>
      </c>
      <c r="Y2290">
        <v>582375</v>
      </c>
      <c r="Z2290">
        <v>16</v>
      </c>
      <c r="AA2290">
        <v>288</v>
      </c>
      <c r="AB2290">
        <v>2200</v>
      </c>
      <c r="AC2290">
        <v>633875</v>
      </c>
      <c r="AD2290">
        <v>1</v>
      </c>
      <c r="AE2290">
        <v>342</v>
      </c>
      <c r="AF2290">
        <v>1900</v>
      </c>
      <c r="AG2290">
        <v>649800</v>
      </c>
      <c r="AL2290">
        <v>3</v>
      </c>
      <c r="AM2290">
        <v>417</v>
      </c>
      <c r="AN2290">
        <v>2100</v>
      </c>
      <c r="AO2290">
        <v>876400</v>
      </c>
      <c r="AP2290">
        <v>1</v>
      </c>
      <c r="AQ2290">
        <v>610</v>
      </c>
      <c r="AR2290">
        <v>2040</v>
      </c>
      <c r="AS2290">
        <v>1244400</v>
      </c>
      <c r="AT2290">
        <v>11</v>
      </c>
      <c r="AU2290">
        <v>403</v>
      </c>
      <c r="AV2290">
        <v>1900</v>
      </c>
      <c r="AW2290">
        <v>764836</v>
      </c>
    </row>
    <row r="2291" spans="1:49" x14ac:dyDescent="0.2">
      <c r="A2291" s="198" t="s">
        <v>107</v>
      </c>
      <c r="B2291">
        <v>1</v>
      </c>
      <c r="C2291">
        <v>100</v>
      </c>
      <c r="D2291">
        <v>2100</v>
      </c>
      <c r="E2291">
        <v>210000</v>
      </c>
      <c r="J2291">
        <v>27</v>
      </c>
      <c r="K2291">
        <v>171</v>
      </c>
      <c r="L2291">
        <v>2100</v>
      </c>
      <c r="M2291">
        <v>359022</v>
      </c>
      <c r="R2291">
        <v>1</v>
      </c>
      <c r="S2291">
        <v>220</v>
      </c>
      <c r="T2291">
        <v>2000</v>
      </c>
      <c r="U2291">
        <v>440000</v>
      </c>
      <c r="V2291">
        <v>9</v>
      </c>
      <c r="W2291">
        <v>297</v>
      </c>
      <c r="X2291">
        <v>2160</v>
      </c>
      <c r="Y2291">
        <v>640560</v>
      </c>
      <c r="Z2291">
        <v>22</v>
      </c>
      <c r="AA2291">
        <v>312</v>
      </c>
      <c r="AB2291">
        <v>2120</v>
      </c>
      <c r="AC2291">
        <v>663935</v>
      </c>
      <c r="AP2291">
        <v>2</v>
      </c>
      <c r="AQ2291">
        <v>370</v>
      </c>
      <c r="AR2291">
        <v>1800</v>
      </c>
      <c r="AS2291">
        <v>666000</v>
      </c>
      <c r="AT2291">
        <v>4</v>
      </c>
      <c r="AU2291">
        <v>520</v>
      </c>
      <c r="AV2291">
        <v>1850</v>
      </c>
      <c r="AW2291">
        <v>948600</v>
      </c>
    </row>
    <row r="2292" spans="1:49" x14ac:dyDescent="0.2">
      <c r="A2292" s="73" t="s">
        <v>108</v>
      </c>
      <c r="B2292">
        <v>2</v>
      </c>
      <c r="C2292">
        <v>100</v>
      </c>
      <c r="D2292">
        <v>2000</v>
      </c>
      <c r="E2292">
        <v>200000</v>
      </c>
      <c r="F2292">
        <v>34</v>
      </c>
      <c r="G2292">
        <v>142</v>
      </c>
      <c r="H2292">
        <v>2250</v>
      </c>
      <c r="I2292">
        <v>317606</v>
      </c>
      <c r="J2292">
        <v>36</v>
      </c>
      <c r="K2292">
        <v>170</v>
      </c>
      <c r="L2292">
        <v>2183</v>
      </c>
      <c r="M2292">
        <v>377739</v>
      </c>
      <c r="N2292">
        <v>103</v>
      </c>
      <c r="O2292">
        <v>198</v>
      </c>
      <c r="P2292">
        <v>2188</v>
      </c>
      <c r="Q2292">
        <v>377739</v>
      </c>
      <c r="R2292">
        <v>27</v>
      </c>
      <c r="S2292">
        <v>236</v>
      </c>
      <c r="T2292">
        <v>2120</v>
      </c>
      <c r="U2292">
        <v>523147</v>
      </c>
      <c r="V2292">
        <v>5</v>
      </c>
      <c r="W2292">
        <v>257</v>
      </c>
      <c r="X2292">
        <v>2050</v>
      </c>
      <c r="Y2292">
        <v>527260</v>
      </c>
      <c r="Z2292">
        <v>31</v>
      </c>
      <c r="AA2292">
        <v>299</v>
      </c>
      <c r="AB2292">
        <v>2127</v>
      </c>
      <c r="AC2292">
        <v>661979</v>
      </c>
      <c r="AD2292">
        <v>12</v>
      </c>
      <c r="AE2292">
        <v>344</v>
      </c>
      <c r="AF2292">
        <v>2120</v>
      </c>
      <c r="AG2292">
        <v>728927</v>
      </c>
      <c r="AH2292">
        <v>2</v>
      </c>
      <c r="AI2292">
        <v>363</v>
      </c>
      <c r="AJ2292">
        <v>1840</v>
      </c>
      <c r="AK2292">
        <v>667920</v>
      </c>
      <c r="AL2292">
        <v>2</v>
      </c>
      <c r="AM2292">
        <v>468</v>
      </c>
      <c r="AN2292">
        <v>2090</v>
      </c>
      <c r="AO2292">
        <v>978120</v>
      </c>
      <c r="AP2292">
        <v>27</v>
      </c>
      <c r="AQ2292">
        <v>443</v>
      </c>
      <c r="AR2292">
        <v>1780</v>
      </c>
      <c r="AS2292">
        <v>816639</v>
      </c>
      <c r="AT2292">
        <v>15</v>
      </c>
      <c r="AU2292">
        <v>422</v>
      </c>
      <c r="AV2292">
        <v>1733</v>
      </c>
      <c r="AW2292">
        <v>722113</v>
      </c>
    </row>
    <row r="2293" spans="1:49" x14ac:dyDescent="0.2">
      <c r="A2293" s="73" t="s">
        <v>109</v>
      </c>
      <c r="B2293">
        <v>14</v>
      </c>
      <c r="C2293">
        <v>121</v>
      </c>
      <c r="D2293">
        <v>2000</v>
      </c>
      <c r="E2293">
        <v>242571</v>
      </c>
      <c r="F2293">
        <v>16</v>
      </c>
      <c r="G2293">
        <v>140</v>
      </c>
      <c r="H2293">
        <v>1925</v>
      </c>
      <c r="I2293">
        <v>267588</v>
      </c>
      <c r="J2293">
        <v>24</v>
      </c>
      <c r="K2293">
        <v>166</v>
      </c>
      <c r="L2293">
        <v>2017</v>
      </c>
      <c r="M2293">
        <v>333175</v>
      </c>
      <c r="N2293">
        <v>49</v>
      </c>
      <c r="O2293">
        <v>210</v>
      </c>
      <c r="P2293">
        <v>2230</v>
      </c>
      <c r="Q2293">
        <v>455571</v>
      </c>
      <c r="R2293">
        <v>4</v>
      </c>
      <c r="S2293">
        <v>232</v>
      </c>
      <c r="T2293">
        <v>2200</v>
      </c>
      <c r="U2293">
        <v>511500</v>
      </c>
      <c r="V2293">
        <v>8</v>
      </c>
      <c r="W2293">
        <v>277</v>
      </c>
      <c r="X2293">
        <v>1950</v>
      </c>
      <c r="Y2293">
        <v>543650</v>
      </c>
      <c r="AL2293">
        <v>19</v>
      </c>
      <c r="AM2293">
        <v>408</v>
      </c>
      <c r="AN2293">
        <v>2260</v>
      </c>
      <c r="AO2293">
        <v>922794</v>
      </c>
      <c r="AT2293">
        <v>19</v>
      </c>
      <c r="AU2293">
        <v>475</v>
      </c>
      <c r="AV2293">
        <v>1967</v>
      </c>
      <c r="AW2293">
        <v>949479</v>
      </c>
    </row>
    <row r="2294" spans="1:49" x14ac:dyDescent="0.2">
      <c r="A2294" s="51">
        <v>40203</v>
      </c>
      <c r="Z2294">
        <v>7</v>
      </c>
      <c r="AA2294">
        <v>288</v>
      </c>
      <c r="AB2294">
        <v>1900</v>
      </c>
      <c r="AC2294">
        <v>547200</v>
      </c>
      <c r="AH2294">
        <v>27</v>
      </c>
      <c r="AI2294">
        <v>374</v>
      </c>
      <c r="AJ2294">
        <v>2130</v>
      </c>
      <c r="AK2294">
        <v>796559</v>
      </c>
      <c r="AL2294">
        <v>8</v>
      </c>
      <c r="AM2294">
        <v>433</v>
      </c>
      <c r="AN2294">
        <v>1950</v>
      </c>
      <c r="AO2294">
        <v>837300</v>
      </c>
      <c r="AP2294">
        <v>64</v>
      </c>
      <c r="AQ2294">
        <v>435</v>
      </c>
      <c r="AR2294">
        <v>1914</v>
      </c>
      <c r="AS2294">
        <v>827635</v>
      </c>
    </row>
    <row r="2295" spans="1:49" x14ac:dyDescent="0.2">
      <c r="A2295" s="51">
        <v>40204</v>
      </c>
      <c r="B2295">
        <v>9</v>
      </c>
      <c r="C2295">
        <v>114</v>
      </c>
      <c r="D2295">
        <v>2033</v>
      </c>
      <c r="E2295">
        <v>229956</v>
      </c>
      <c r="F2295">
        <v>10</v>
      </c>
      <c r="G2295">
        <v>143</v>
      </c>
      <c r="H2295">
        <v>2500</v>
      </c>
      <c r="I2295">
        <v>357000</v>
      </c>
      <c r="J2295">
        <v>102</v>
      </c>
      <c r="K2295">
        <v>166</v>
      </c>
      <c r="L2295">
        <v>2071</v>
      </c>
      <c r="M2295">
        <v>343035</v>
      </c>
      <c r="N2295">
        <v>58</v>
      </c>
      <c r="O2295">
        <v>199</v>
      </c>
      <c r="P2295">
        <v>2175</v>
      </c>
      <c r="Q2295">
        <v>448157</v>
      </c>
      <c r="R2295">
        <v>21</v>
      </c>
      <c r="S2295">
        <v>228</v>
      </c>
      <c r="T2295">
        <v>2050</v>
      </c>
      <c r="U2295">
        <v>469805</v>
      </c>
      <c r="V2295">
        <v>28</v>
      </c>
      <c r="W2295">
        <v>270</v>
      </c>
      <c r="X2295">
        <v>2050</v>
      </c>
      <c r="Y2295">
        <v>556029</v>
      </c>
      <c r="Z2295">
        <v>21</v>
      </c>
      <c r="AA2295">
        <v>295</v>
      </c>
      <c r="AB2295">
        <v>2200</v>
      </c>
      <c r="AC2295">
        <v>672029</v>
      </c>
      <c r="AP2295">
        <v>4</v>
      </c>
      <c r="AQ2295">
        <v>381</v>
      </c>
      <c r="AR2295">
        <v>1900</v>
      </c>
      <c r="AS2295">
        <v>723900</v>
      </c>
      <c r="AT2295">
        <v>4</v>
      </c>
      <c r="AU2295">
        <v>442</v>
      </c>
      <c r="AV2295">
        <v>1950</v>
      </c>
      <c r="AW2295">
        <v>862875</v>
      </c>
    </row>
    <row r="2296" spans="1:49" x14ac:dyDescent="0.2">
      <c r="A2296" s="51">
        <v>40204</v>
      </c>
      <c r="V2296">
        <v>8</v>
      </c>
      <c r="W2296">
        <v>253</v>
      </c>
      <c r="X2296">
        <v>1800</v>
      </c>
      <c r="Y2296">
        <v>455850</v>
      </c>
      <c r="Z2296">
        <v>27</v>
      </c>
      <c r="AA2296">
        <v>308</v>
      </c>
      <c r="AB2296">
        <v>1940</v>
      </c>
      <c r="AC2296">
        <v>603110</v>
      </c>
      <c r="AH2296">
        <v>23</v>
      </c>
      <c r="AI2296">
        <v>382</v>
      </c>
      <c r="AJ2296">
        <v>2190</v>
      </c>
      <c r="AK2296">
        <v>836264</v>
      </c>
      <c r="AP2296">
        <v>128</v>
      </c>
      <c r="AQ2296">
        <v>445</v>
      </c>
      <c r="AR2296">
        <v>1925</v>
      </c>
      <c r="AS2296">
        <v>875596</v>
      </c>
    </row>
    <row r="2297" spans="1:49" x14ac:dyDescent="0.2">
      <c r="A2297" s="51">
        <v>40205</v>
      </c>
      <c r="F2297">
        <v>1</v>
      </c>
      <c r="G2297">
        <v>146</v>
      </c>
      <c r="H2297">
        <v>2000</v>
      </c>
      <c r="I2297">
        <v>292000</v>
      </c>
      <c r="J2297">
        <v>34</v>
      </c>
      <c r="K2297">
        <v>161</v>
      </c>
      <c r="L2297">
        <v>2133</v>
      </c>
      <c r="M2297">
        <v>344285</v>
      </c>
      <c r="N2297">
        <v>58</v>
      </c>
      <c r="O2297">
        <v>197</v>
      </c>
      <c r="P2297">
        <v>2162</v>
      </c>
      <c r="Q2297">
        <v>427419</v>
      </c>
    </row>
    <row r="2298" spans="1:49" x14ac:dyDescent="0.2">
      <c r="A2298" s="51">
        <v>40206</v>
      </c>
      <c r="B2298">
        <v>2</v>
      </c>
      <c r="C2298">
        <v>70</v>
      </c>
      <c r="D2298">
        <v>1500</v>
      </c>
      <c r="E2298">
        <v>105000</v>
      </c>
      <c r="F2298">
        <v>26</v>
      </c>
      <c r="G2298">
        <v>134</v>
      </c>
      <c r="H2298">
        <v>2300</v>
      </c>
      <c r="I2298">
        <v>307846</v>
      </c>
      <c r="J2298">
        <v>39</v>
      </c>
      <c r="K2298">
        <v>176</v>
      </c>
      <c r="L2298">
        <v>2033</v>
      </c>
      <c r="M2298">
        <v>375487</v>
      </c>
      <c r="N2298">
        <v>62</v>
      </c>
      <c r="O2298">
        <v>201</v>
      </c>
      <c r="P2298">
        <v>2142</v>
      </c>
      <c r="Q2298">
        <v>435189</v>
      </c>
      <c r="R2298">
        <v>33</v>
      </c>
      <c r="S2298">
        <v>237</v>
      </c>
      <c r="T2298">
        <v>2060</v>
      </c>
      <c r="U2298">
        <v>500267</v>
      </c>
      <c r="V2298">
        <v>61</v>
      </c>
      <c r="W2298">
        <v>267</v>
      </c>
      <c r="X2298">
        <v>2175</v>
      </c>
      <c r="Y2298">
        <v>592950</v>
      </c>
      <c r="Z2298">
        <v>6</v>
      </c>
      <c r="AA2298">
        <v>318</v>
      </c>
      <c r="AB2298">
        <v>2100</v>
      </c>
      <c r="AC2298">
        <v>668500</v>
      </c>
      <c r="AD2298">
        <v>3</v>
      </c>
      <c r="AE2298">
        <v>320</v>
      </c>
      <c r="AF2298">
        <v>2100</v>
      </c>
      <c r="AG2298">
        <v>672000</v>
      </c>
      <c r="AP2298">
        <v>35</v>
      </c>
      <c r="AQ2298">
        <v>405</v>
      </c>
      <c r="AR2298">
        <v>1898</v>
      </c>
      <c r="AS2298">
        <v>763069</v>
      </c>
      <c r="AT2298">
        <v>14</v>
      </c>
      <c r="AU2298">
        <v>465</v>
      </c>
      <c r="AV2298">
        <v>1775</v>
      </c>
      <c r="AW2298">
        <v>810086</v>
      </c>
    </row>
    <row r="2299" spans="1:49" x14ac:dyDescent="0.2">
      <c r="A2299" s="51">
        <v>40206</v>
      </c>
      <c r="AD2299">
        <v>17</v>
      </c>
      <c r="AE2299">
        <v>350</v>
      </c>
      <c r="AF2299">
        <v>2000</v>
      </c>
      <c r="AG2299">
        <v>700435</v>
      </c>
      <c r="AH2299">
        <v>17</v>
      </c>
      <c r="AI2299">
        <v>380</v>
      </c>
      <c r="AJ2299">
        <v>2170</v>
      </c>
      <c r="AK2299">
        <v>810344</v>
      </c>
      <c r="AL2299">
        <v>31</v>
      </c>
      <c r="AM2299">
        <v>426</v>
      </c>
      <c r="AN2299">
        <v>2100</v>
      </c>
      <c r="AO2299">
        <v>887835</v>
      </c>
      <c r="AP2299">
        <v>92</v>
      </c>
      <c r="AQ2299">
        <v>414</v>
      </c>
      <c r="AR2299">
        <v>1985</v>
      </c>
      <c r="AS2299">
        <v>814002</v>
      </c>
    </row>
    <row r="2300" spans="1:49" x14ac:dyDescent="0.2">
      <c r="A2300" s="51">
        <v>40207</v>
      </c>
      <c r="B2300">
        <v>25</v>
      </c>
      <c r="C2300">
        <v>117</v>
      </c>
      <c r="D2300">
        <v>2170</v>
      </c>
      <c r="E2300">
        <v>265060</v>
      </c>
      <c r="F2300">
        <v>14</v>
      </c>
      <c r="G2300">
        <v>136</v>
      </c>
      <c r="H2300">
        <v>2100</v>
      </c>
      <c r="I2300">
        <v>286500</v>
      </c>
      <c r="J2300">
        <v>8</v>
      </c>
      <c r="K2300">
        <v>158</v>
      </c>
      <c r="L2300">
        <v>2150</v>
      </c>
      <c r="M2300">
        <v>336775</v>
      </c>
      <c r="N2300">
        <v>20</v>
      </c>
      <c r="O2300">
        <v>197</v>
      </c>
      <c r="P2300">
        <v>2900</v>
      </c>
      <c r="Q2300">
        <v>549850</v>
      </c>
      <c r="R2300">
        <v>18</v>
      </c>
      <c r="S2300">
        <v>232</v>
      </c>
      <c r="T2300">
        <v>2288</v>
      </c>
      <c r="U2300">
        <v>577950</v>
      </c>
      <c r="V2300">
        <v>10</v>
      </c>
      <c r="W2300">
        <v>264</v>
      </c>
      <c r="X2300">
        <v>2875</v>
      </c>
      <c r="Y2300">
        <v>795680</v>
      </c>
      <c r="Z2300">
        <v>46</v>
      </c>
      <c r="AA2300">
        <v>289</v>
      </c>
      <c r="AB2300">
        <v>2838</v>
      </c>
      <c r="AC2300">
        <v>745543</v>
      </c>
      <c r="AD2300">
        <v>36</v>
      </c>
      <c r="AE2300">
        <v>324</v>
      </c>
      <c r="AF2300">
        <v>2450</v>
      </c>
      <c r="AG2300">
        <v>794022</v>
      </c>
      <c r="AH2300">
        <v>3</v>
      </c>
      <c r="AI2300">
        <v>375</v>
      </c>
      <c r="AJ2300">
        <v>1860</v>
      </c>
      <c r="AK2300">
        <v>696880</v>
      </c>
      <c r="AT2300">
        <v>7</v>
      </c>
      <c r="AU2300">
        <v>493</v>
      </c>
      <c r="AV2300">
        <v>1783</v>
      </c>
      <c r="AW2300">
        <v>887157</v>
      </c>
    </row>
    <row r="2302" spans="1:49" ht="15.75" x14ac:dyDescent="0.25">
      <c r="A2302" s="51">
        <v>40210</v>
      </c>
      <c r="B2302" s="199"/>
      <c r="C2302" s="199"/>
      <c r="D2302" s="199"/>
      <c r="E2302" s="199"/>
      <c r="F2302" s="199"/>
      <c r="G2302" s="199"/>
      <c r="H2302" s="199"/>
      <c r="I2302" s="199"/>
      <c r="J2302" s="199"/>
      <c r="K2302" s="199"/>
      <c r="L2302" s="199"/>
      <c r="M2302" s="199"/>
      <c r="N2302" s="199"/>
      <c r="O2302" s="199"/>
      <c r="P2302" s="199"/>
      <c r="Q2302" s="199"/>
      <c r="R2302" s="199"/>
      <c r="S2302" s="199"/>
      <c r="T2302" s="199"/>
      <c r="U2302" s="199"/>
      <c r="V2302" s="199"/>
      <c r="W2302" s="199"/>
      <c r="X2302" s="199"/>
      <c r="Y2302" s="199"/>
      <c r="Z2302" s="199"/>
      <c r="AA2302" s="199"/>
      <c r="AB2302" s="199"/>
      <c r="AC2302" s="199"/>
      <c r="AD2302" s="75">
        <v>22</v>
      </c>
      <c r="AE2302" s="199">
        <v>341</v>
      </c>
      <c r="AF2302" s="199">
        <v>1913</v>
      </c>
      <c r="AG2302" s="200">
        <v>649567</v>
      </c>
      <c r="AH2302" s="199">
        <v>15</v>
      </c>
      <c r="AI2302" s="199">
        <v>381</v>
      </c>
      <c r="AJ2302" s="199">
        <v>2040</v>
      </c>
      <c r="AK2302" s="199">
        <v>765413</v>
      </c>
      <c r="AL2302" s="199">
        <v>1</v>
      </c>
      <c r="AM2302" s="199">
        <v>442</v>
      </c>
      <c r="AN2302" s="199">
        <v>2200</v>
      </c>
      <c r="AO2302" s="199">
        <v>972400</v>
      </c>
      <c r="AP2302" s="199">
        <v>100</v>
      </c>
      <c r="AQ2302" s="199">
        <v>424</v>
      </c>
      <c r="AR2302" s="199">
        <v>1987</v>
      </c>
      <c r="AS2302" s="199">
        <v>840306</v>
      </c>
      <c r="AT2302" s="199"/>
      <c r="AU2302" s="199"/>
      <c r="AV2302" s="199"/>
      <c r="AW2302" s="199"/>
    </row>
    <row r="2303" spans="1:49" x14ac:dyDescent="0.2">
      <c r="A2303" s="51">
        <v>40211</v>
      </c>
      <c r="B2303" s="199">
        <v>23</v>
      </c>
      <c r="C2303" s="199">
        <v>119</v>
      </c>
      <c r="D2303" s="199">
        <v>2100</v>
      </c>
      <c r="E2303" s="199">
        <v>249991</v>
      </c>
      <c r="F2303" s="199">
        <v>45</v>
      </c>
      <c r="G2303" s="199">
        <v>144</v>
      </c>
      <c r="H2303" s="199">
        <v>2262</v>
      </c>
      <c r="I2303" s="199">
        <v>327358</v>
      </c>
      <c r="J2303" s="199">
        <v>27</v>
      </c>
      <c r="K2303" s="199">
        <v>163</v>
      </c>
      <c r="L2303" s="199">
        <v>2217</v>
      </c>
      <c r="M2303" s="199">
        <v>369204</v>
      </c>
      <c r="N2303" s="199">
        <v>47</v>
      </c>
      <c r="O2303" s="199">
        <v>197</v>
      </c>
      <c r="P2303" s="199">
        <v>2117</v>
      </c>
      <c r="Q2303" s="199">
        <v>422685</v>
      </c>
      <c r="R2303" s="199">
        <v>22</v>
      </c>
      <c r="S2303" s="199">
        <v>227</v>
      </c>
      <c r="T2303" s="199">
        <v>2200</v>
      </c>
      <c r="U2303" s="199">
        <v>499000</v>
      </c>
      <c r="V2303" s="199">
        <v>16</v>
      </c>
      <c r="W2303" s="199">
        <v>269</v>
      </c>
      <c r="X2303" s="199">
        <v>2067</v>
      </c>
      <c r="Y2303" s="199">
        <v>572025</v>
      </c>
      <c r="Z2303" s="199">
        <v>36</v>
      </c>
      <c r="AA2303" s="199">
        <v>299</v>
      </c>
      <c r="AB2303" s="199">
        <v>2200</v>
      </c>
      <c r="AC2303" s="199">
        <v>674975</v>
      </c>
      <c r="AD2303" s="199"/>
      <c r="AE2303" s="199"/>
      <c r="AF2303" s="199"/>
      <c r="AG2303" s="199"/>
      <c r="AH2303" s="199"/>
      <c r="AI2303" s="199"/>
      <c r="AJ2303" s="199"/>
      <c r="AK2303" s="199"/>
      <c r="AL2303" s="199"/>
      <c r="AM2303" s="199"/>
      <c r="AN2303" s="199"/>
      <c r="AO2303" s="199"/>
      <c r="AP2303" s="199"/>
      <c r="AQ2303" s="199"/>
      <c r="AR2303" s="199"/>
      <c r="AS2303" s="199"/>
      <c r="AT2303" s="199">
        <v>6</v>
      </c>
      <c r="AU2303" s="199">
        <v>55</v>
      </c>
      <c r="AV2303" s="199">
        <v>2250</v>
      </c>
      <c r="AW2303" s="199">
        <v>1248000</v>
      </c>
    </row>
    <row r="2304" spans="1:49" x14ac:dyDescent="0.2">
      <c r="A2304" s="51">
        <v>40211</v>
      </c>
      <c r="B2304" s="199"/>
      <c r="C2304" s="199"/>
      <c r="D2304" s="199"/>
      <c r="E2304" s="199"/>
      <c r="F2304" s="199"/>
      <c r="G2304" s="199"/>
      <c r="H2304" s="199"/>
      <c r="I2304" s="199"/>
      <c r="J2304" s="199"/>
      <c r="K2304" s="199"/>
      <c r="L2304" s="199"/>
      <c r="M2304" s="199"/>
      <c r="N2304" s="199"/>
      <c r="O2304" s="199"/>
      <c r="P2304" s="199"/>
      <c r="Q2304" s="199"/>
      <c r="R2304" s="199"/>
      <c r="S2304" s="199"/>
      <c r="T2304" s="199"/>
      <c r="U2304" s="199"/>
      <c r="V2304" s="199"/>
      <c r="W2304" s="199"/>
      <c r="X2304" s="199"/>
      <c r="Y2304" s="199"/>
      <c r="Z2304" s="199">
        <v>23</v>
      </c>
      <c r="AA2304" s="199">
        <v>315</v>
      </c>
      <c r="AB2304" s="199">
        <v>2070</v>
      </c>
      <c r="AC2304" s="199">
        <v>661317</v>
      </c>
      <c r="AD2304" s="199"/>
      <c r="AE2304" s="199"/>
      <c r="AF2304" s="199"/>
      <c r="AG2304" s="199"/>
      <c r="AH2304" s="199">
        <v>15</v>
      </c>
      <c r="AI2304" s="199">
        <v>377</v>
      </c>
      <c r="AJ2304" s="199">
        <v>2087</v>
      </c>
      <c r="AK2304" s="199">
        <v>764072</v>
      </c>
      <c r="AL2304" s="199">
        <v>15</v>
      </c>
      <c r="AM2304" s="199">
        <v>414</v>
      </c>
      <c r="AN2304" s="199">
        <v>2280</v>
      </c>
      <c r="AO2304" s="199">
        <v>944528</v>
      </c>
      <c r="AP2304" s="199">
        <v>56</v>
      </c>
      <c r="AQ2304" s="199">
        <v>398</v>
      </c>
      <c r="AR2304" s="199">
        <v>1911</v>
      </c>
      <c r="AS2304" s="199">
        <v>766640</v>
      </c>
      <c r="AT2304" s="199"/>
      <c r="AU2304" s="199"/>
      <c r="AV2304" s="199"/>
      <c r="AW2304" s="199"/>
    </row>
    <row r="2305" spans="1:49" x14ac:dyDescent="0.2">
      <c r="A2305" s="51">
        <v>40212</v>
      </c>
      <c r="B2305" s="199"/>
      <c r="C2305" s="199"/>
      <c r="D2305" s="199"/>
      <c r="E2305" s="199"/>
      <c r="F2305" s="199">
        <v>10</v>
      </c>
      <c r="G2305" s="199">
        <v>147</v>
      </c>
      <c r="H2305" s="199">
        <v>2100</v>
      </c>
      <c r="I2305" s="199">
        <v>307860</v>
      </c>
      <c r="J2305" s="199">
        <v>17</v>
      </c>
      <c r="K2305" s="199">
        <v>176</v>
      </c>
      <c r="L2305" s="199">
        <v>2125</v>
      </c>
      <c r="M2305" s="199">
        <v>374806</v>
      </c>
      <c r="N2305" s="199">
        <v>5</v>
      </c>
      <c r="O2305" s="199">
        <v>198</v>
      </c>
      <c r="P2305" s="199">
        <v>2050</v>
      </c>
      <c r="Q2305" s="199">
        <v>405900</v>
      </c>
      <c r="R2305" s="199">
        <v>12</v>
      </c>
      <c r="S2305" s="199">
        <v>227</v>
      </c>
      <c r="T2305" s="199">
        <v>2240</v>
      </c>
      <c r="U2305" s="199">
        <v>507733</v>
      </c>
      <c r="V2305" s="199">
        <v>38</v>
      </c>
      <c r="W2305" s="199">
        <v>265</v>
      </c>
      <c r="X2305" s="199">
        <v>2190</v>
      </c>
      <c r="Y2305" s="199">
        <v>597396</v>
      </c>
      <c r="Z2305" s="199"/>
      <c r="AA2305" s="199"/>
      <c r="AB2305" s="199"/>
      <c r="AC2305" s="199"/>
      <c r="AD2305" s="199"/>
      <c r="AE2305" s="199"/>
      <c r="AF2305" s="199"/>
      <c r="AG2305" s="199"/>
      <c r="AH2305" s="199"/>
      <c r="AI2305" s="199"/>
      <c r="AJ2305" s="199"/>
      <c r="AK2305" s="199"/>
      <c r="AL2305" s="199"/>
      <c r="AM2305" s="199"/>
      <c r="AN2305" s="199"/>
      <c r="AO2305" s="199"/>
      <c r="AP2305" s="199">
        <v>3</v>
      </c>
      <c r="AQ2305" s="199">
        <v>341</v>
      </c>
      <c r="AR2305" s="199">
        <v>1830</v>
      </c>
      <c r="AS2305" s="199">
        <v>811520</v>
      </c>
      <c r="AT2305" s="199"/>
      <c r="AU2305" s="199"/>
      <c r="AV2305" s="199"/>
      <c r="AW2305" s="199"/>
    </row>
    <row r="2306" spans="1:49" x14ac:dyDescent="0.2">
      <c r="A2306" s="51">
        <v>40213</v>
      </c>
      <c r="B2306" s="199"/>
      <c r="C2306" s="199"/>
      <c r="D2306" s="199"/>
      <c r="E2306" s="199"/>
      <c r="F2306" s="199">
        <v>6</v>
      </c>
      <c r="G2306" s="199">
        <v>136</v>
      </c>
      <c r="H2306" s="199">
        <v>2050</v>
      </c>
      <c r="I2306" s="199">
        <v>278800</v>
      </c>
      <c r="J2306" s="199">
        <v>45</v>
      </c>
      <c r="K2306" s="199">
        <v>164</v>
      </c>
      <c r="L2306" s="199">
        <v>2035</v>
      </c>
      <c r="M2306" s="199">
        <v>337592</v>
      </c>
      <c r="N2306" s="199">
        <v>49</v>
      </c>
      <c r="O2306" s="199">
        <v>196</v>
      </c>
      <c r="P2306" s="199">
        <v>2100</v>
      </c>
      <c r="Q2306" s="199">
        <v>430669</v>
      </c>
      <c r="R2306" s="199">
        <v>36</v>
      </c>
      <c r="S2306" s="199">
        <v>232</v>
      </c>
      <c r="T2306" s="199">
        <v>2045</v>
      </c>
      <c r="U2306" s="199">
        <v>468088</v>
      </c>
      <c r="V2306" s="199">
        <v>34</v>
      </c>
      <c r="W2306" s="199">
        <v>262</v>
      </c>
      <c r="X2306" s="199">
        <v>1998</v>
      </c>
      <c r="Y2306" s="199">
        <v>519621</v>
      </c>
      <c r="Z2306" s="199">
        <v>36</v>
      </c>
      <c r="AA2306" s="199">
        <v>296</v>
      </c>
      <c r="AB2306" s="199">
        <v>2000</v>
      </c>
      <c r="AC2306" s="199">
        <v>589898</v>
      </c>
      <c r="AD2306" s="199">
        <v>33</v>
      </c>
      <c r="AE2306" s="199">
        <v>337</v>
      </c>
      <c r="AF2306" s="199">
        <v>1835</v>
      </c>
      <c r="AG2306" s="199">
        <v>701222</v>
      </c>
      <c r="AH2306" s="199">
        <v>1</v>
      </c>
      <c r="AI2306" s="199">
        <v>384</v>
      </c>
      <c r="AJ2306" s="199">
        <v>2160</v>
      </c>
      <c r="AK2306" s="199">
        <v>829440</v>
      </c>
      <c r="AL2306" s="199"/>
      <c r="AM2306" s="199"/>
      <c r="AN2306" s="199"/>
      <c r="AO2306" s="199"/>
      <c r="AP2306" s="199">
        <v>7</v>
      </c>
      <c r="AQ2306" s="199">
        <v>346</v>
      </c>
      <c r="AR2306" s="199">
        <v>1750</v>
      </c>
      <c r="AS2306" s="199">
        <v>596000</v>
      </c>
      <c r="AT2306" s="199"/>
      <c r="AU2306" s="199"/>
      <c r="AV2306" s="199"/>
      <c r="AW2306" s="199"/>
    </row>
    <row r="2307" spans="1:49" x14ac:dyDescent="0.2">
      <c r="A2307" s="51">
        <v>40213</v>
      </c>
      <c r="B2307" s="199"/>
      <c r="C2307" s="199"/>
      <c r="D2307" s="199"/>
      <c r="E2307" s="199"/>
      <c r="F2307" s="199"/>
      <c r="G2307" s="199"/>
      <c r="H2307" s="199"/>
      <c r="I2307" s="199"/>
      <c r="J2307" s="199"/>
      <c r="K2307" s="199"/>
      <c r="L2307" s="199"/>
      <c r="M2307" s="199"/>
      <c r="N2307" s="199"/>
      <c r="O2307" s="199"/>
      <c r="P2307" s="199"/>
      <c r="Q2307" s="199"/>
      <c r="R2307" s="199"/>
      <c r="S2307" s="199"/>
      <c r="T2307" s="199"/>
      <c r="U2307" s="199"/>
      <c r="V2307" s="199"/>
      <c r="W2307" s="199"/>
      <c r="X2307" s="199"/>
      <c r="Y2307" s="199"/>
      <c r="Z2307" s="199">
        <v>7</v>
      </c>
      <c r="AA2307" s="199">
        <v>319</v>
      </c>
      <c r="AB2307" s="199">
        <v>1950</v>
      </c>
      <c r="AC2307" s="199">
        <v>622329</v>
      </c>
      <c r="AD2307" s="199"/>
      <c r="AE2307" s="199"/>
      <c r="AF2307" s="199"/>
      <c r="AG2307" s="199"/>
      <c r="AH2307" s="199">
        <v>12</v>
      </c>
      <c r="AI2307" s="199">
        <v>381</v>
      </c>
      <c r="AJ2307" s="199">
        <v>1930</v>
      </c>
      <c r="AK2307" s="199">
        <v>738583</v>
      </c>
      <c r="AL2307" s="199">
        <v>15</v>
      </c>
      <c r="AM2307" s="199">
        <v>404</v>
      </c>
      <c r="AN2307" s="199">
        <v>2300</v>
      </c>
      <c r="AO2307" s="199">
        <v>928280</v>
      </c>
      <c r="AP2307" s="199">
        <v>78</v>
      </c>
      <c r="AQ2307" s="199">
        <v>472</v>
      </c>
      <c r="AR2307" s="199">
        <v>1978</v>
      </c>
      <c r="AS2307" s="199">
        <v>929179</v>
      </c>
      <c r="AT2307" s="199"/>
      <c r="AU2307" s="199"/>
      <c r="AV2307" s="199"/>
      <c r="AW2307" s="199"/>
    </row>
    <row r="2308" spans="1:49" x14ac:dyDescent="0.2">
      <c r="A2308" s="51">
        <v>40214</v>
      </c>
      <c r="B2308">
        <v>14</v>
      </c>
      <c r="C2308">
        <v>118</v>
      </c>
      <c r="D2308">
        <v>2450</v>
      </c>
      <c r="E2308">
        <v>289100</v>
      </c>
      <c r="F2308" s="201">
        <v>6</v>
      </c>
      <c r="G2308" s="201">
        <v>147</v>
      </c>
      <c r="H2308" s="201">
        <v>2300</v>
      </c>
      <c r="I2308" s="201">
        <v>338867</v>
      </c>
      <c r="J2308" s="201">
        <v>58</v>
      </c>
      <c r="K2308" s="201">
        <v>157</v>
      </c>
      <c r="L2308" s="201">
        <v>2100</v>
      </c>
      <c r="M2308" s="201">
        <v>337453</v>
      </c>
      <c r="N2308" s="201">
        <v>25</v>
      </c>
      <c r="O2308" s="201">
        <v>193</v>
      </c>
      <c r="P2308" s="201">
        <v>2088</v>
      </c>
      <c r="Q2308" s="201">
        <v>413228</v>
      </c>
      <c r="R2308" s="201">
        <v>12</v>
      </c>
      <c r="S2308" s="201">
        <v>241</v>
      </c>
      <c r="T2308" s="201">
        <v>2000</v>
      </c>
      <c r="U2308" s="201">
        <v>481333</v>
      </c>
      <c r="V2308" s="201">
        <v>33</v>
      </c>
      <c r="W2308" s="201">
        <v>272</v>
      </c>
      <c r="X2308" s="201">
        <v>2100</v>
      </c>
      <c r="Y2308" s="201">
        <v>575830</v>
      </c>
      <c r="Z2308" s="201">
        <v>20</v>
      </c>
      <c r="AA2308" s="201">
        <v>311</v>
      </c>
      <c r="AB2308" s="201">
        <v>2100</v>
      </c>
      <c r="AC2308" s="201">
        <v>653310</v>
      </c>
      <c r="AH2308" s="201">
        <v>15</v>
      </c>
      <c r="AI2308" s="201">
        <v>360</v>
      </c>
      <c r="AJ2308" s="201">
        <v>1950</v>
      </c>
      <c r="AK2308" s="201">
        <v>702650</v>
      </c>
      <c r="AT2308">
        <v>1</v>
      </c>
      <c r="AU2308">
        <v>552</v>
      </c>
      <c r="AV2308">
        <v>1900</v>
      </c>
      <c r="AW2308">
        <v>1048800</v>
      </c>
    </row>
    <row r="2309" spans="1:49" x14ac:dyDescent="0.2">
      <c r="A2309" s="51">
        <v>40217</v>
      </c>
      <c r="AD2309">
        <v>15</v>
      </c>
      <c r="AE2309">
        <v>353</v>
      </c>
      <c r="AF2309">
        <v>1960</v>
      </c>
      <c r="AG2309">
        <v>692272</v>
      </c>
      <c r="AP2309">
        <v>57</v>
      </c>
      <c r="AQ2309">
        <v>456</v>
      </c>
      <c r="AR2309">
        <v>2028</v>
      </c>
      <c r="AS2309">
        <v>921611</v>
      </c>
    </row>
    <row r="2310" spans="1:49" x14ac:dyDescent="0.2">
      <c r="A2310" s="51">
        <v>40218</v>
      </c>
      <c r="J2310">
        <v>1</v>
      </c>
      <c r="K2310">
        <v>168</v>
      </c>
      <c r="L2310">
        <v>2050</v>
      </c>
      <c r="M2310">
        <v>344400</v>
      </c>
      <c r="N2310">
        <v>73</v>
      </c>
      <c r="O2310">
        <v>205</v>
      </c>
      <c r="P2310">
        <v>2075</v>
      </c>
      <c r="Q2310">
        <v>422416</v>
      </c>
      <c r="R2310">
        <v>35</v>
      </c>
      <c r="S2310">
        <v>242</v>
      </c>
      <c r="T2310">
        <v>2150</v>
      </c>
      <c r="U2310">
        <v>525157</v>
      </c>
      <c r="V2310">
        <v>8</v>
      </c>
      <c r="W2310">
        <v>269</v>
      </c>
      <c r="X2310">
        <v>1950</v>
      </c>
      <c r="Y2310">
        <v>534650</v>
      </c>
      <c r="Z2310">
        <v>20</v>
      </c>
      <c r="AA2310">
        <v>283</v>
      </c>
      <c r="AB2310">
        <v>2050</v>
      </c>
      <c r="AC2310">
        <v>580560</v>
      </c>
      <c r="AP2310">
        <v>4</v>
      </c>
      <c r="AQ2310">
        <v>658</v>
      </c>
      <c r="AR2310">
        <v>2300</v>
      </c>
      <c r="AS2310">
        <v>1513400</v>
      </c>
    </row>
    <row r="2311" spans="1:49" x14ac:dyDescent="0.2">
      <c r="A2311" s="51">
        <v>40218</v>
      </c>
      <c r="Z2311">
        <v>2</v>
      </c>
      <c r="AA2311">
        <v>305</v>
      </c>
      <c r="AB2311">
        <v>1980</v>
      </c>
      <c r="AC2311">
        <v>603900</v>
      </c>
      <c r="AH2311">
        <v>25</v>
      </c>
      <c r="AI2311">
        <v>372</v>
      </c>
      <c r="AJ2311">
        <v>2050</v>
      </c>
      <c r="AK2311">
        <v>778912</v>
      </c>
      <c r="AL2311">
        <v>15</v>
      </c>
      <c r="AM2311">
        <v>402</v>
      </c>
      <c r="AN2311">
        <v>2280</v>
      </c>
      <c r="AO2311">
        <v>915952</v>
      </c>
      <c r="AP2311">
        <v>42</v>
      </c>
      <c r="AQ2311">
        <v>406</v>
      </c>
      <c r="AR2311">
        <v>1880</v>
      </c>
      <c r="AS2311">
        <v>774469</v>
      </c>
    </row>
    <row r="2312" spans="1:49" x14ac:dyDescent="0.2">
      <c r="A2312" s="51">
        <v>40219</v>
      </c>
    </row>
    <row r="2313" spans="1:49" x14ac:dyDescent="0.2">
      <c r="A2313" s="51">
        <v>40220</v>
      </c>
      <c r="B2313">
        <v>4</v>
      </c>
      <c r="C2313">
        <v>101</v>
      </c>
      <c r="D2313">
        <v>2300</v>
      </c>
      <c r="E2313">
        <v>237400</v>
      </c>
      <c r="F2313">
        <v>29</v>
      </c>
      <c r="G2313">
        <v>139</v>
      </c>
      <c r="H2313">
        <v>2100</v>
      </c>
      <c r="I2313">
        <v>291155</v>
      </c>
      <c r="J2313">
        <v>56</v>
      </c>
      <c r="K2313">
        <v>168</v>
      </c>
      <c r="L2313">
        <v>2030</v>
      </c>
      <c r="M2313">
        <v>347457</v>
      </c>
      <c r="N2313">
        <v>73</v>
      </c>
      <c r="O2313">
        <v>195</v>
      </c>
      <c r="P2313">
        <v>2146</v>
      </c>
      <c r="Q2313">
        <v>440184</v>
      </c>
      <c r="R2313">
        <v>36</v>
      </c>
      <c r="S2313">
        <v>240</v>
      </c>
      <c r="T2313">
        <v>1980</v>
      </c>
      <c r="U2313">
        <v>472136</v>
      </c>
      <c r="V2313">
        <v>12</v>
      </c>
      <c r="W2313">
        <v>266</v>
      </c>
      <c r="X2313">
        <v>1950</v>
      </c>
      <c r="Y2313">
        <v>519350</v>
      </c>
      <c r="Z2313">
        <v>2</v>
      </c>
      <c r="AA2313">
        <v>298</v>
      </c>
      <c r="AB2313">
        <v>2100</v>
      </c>
      <c r="AC2313">
        <v>625800</v>
      </c>
      <c r="AD2313">
        <v>3</v>
      </c>
      <c r="AE2313">
        <v>324</v>
      </c>
      <c r="AF2313">
        <v>1910</v>
      </c>
      <c r="AG2313">
        <v>630427</v>
      </c>
      <c r="AL2313">
        <v>1</v>
      </c>
      <c r="AM2313">
        <v>426</v>
      </c>
      <c r="AN2313">
        <v>2200</v>
      </c>
      <c r="AO2313">
        <v>937200</v>
      </c>
      <c r="AP2313">
        <v>11</v>
      </c>
      <c r="AQ2313">
        <v>422</v>
      </c>
      <c r="AR2313">
        <v>1841</v>
      </c>
      <c r="AS2313">
        <v>780544</v>
      </c>
      <c r="AT2313">
        <v>32</v>
      </c>
      <c r="AU2313">
        <v>386</v>
      </c>
      <c r="AV2313">
        <v>1667</v>
      </c>
      <c r="AW2313">
        <v>627462</v>
      </c>
    </row>
    <row r="2314" spans="1:49" x14ac:dyDescent="0.2">
      <c r="A2314" s="51">
        <v>40220</v>
      </c>
      <c r="AD2314">
        <v>8</v>
      </c>
      <c r="AE2314">
        <v>358</v>
      </c>
      <c r="AF2314">
        <v>2120</v>
      </c>
      <c r="AG2314">
        <v>758430</v>
      </c>
      <c r="AH2314">
        <v>7</v>
      </c>
      <c r="AI2314">
        <v>373</v>
      </c>
      <c r="AJ2314">
        <v>2220</v>
      </c>
      <c r="AK2314">
        <v>829011</v>
      </c>
      <c r="AP2314">
        <v>37</v>
      </c>
      <c r="AQ2314">
        <v>472</v>
      </c>
      <c r="AR2314">
        <v>1960</v>
      </c>
      <c r="AS2314">
        <v>924876</v>
      </c>
    </row>
    <row r="2315" spans="1:49" x14ac:dyDescent="0.2">
      <c r="A2315" s="51">
        <v>40221</v>
      </c>
      <c r="B2315">
        <v>14</v>
      </c>
      <c r="C2315">
        <v>112</v>
      </c>
      <c r="D2315">
        <v>2500</v>
      </c>
      <c r="E2315">
        <v>278929</v>
      </c>
      <c r="F2315">
        <v>7</v>
      </c>
      <c r="G2315">
        <v>130</v>
      </c>
      <c r="H2315">
        <v>2200</v>
      </c>
      <c r="I2315">
        <v>285371</v>
      </c>
      <c r="J2315">
        <v>1</v>
      </c>
      <c r="K2315">
        <v>160</v>
      </c>
      <c r="L2315">
        <v>2100</v>
      </c>
      <c r="M2315">
        <v>336000</v>
      </c>
      <c r="N2315">
        <v>18</v>
      </c>
      <c r="O2315">
        <v>195</v>
      </c>
      <c r="P2315">
        <v>2212</v>
      </c>
      <c r="Q2315">
        <v>440956</v>
      </c>
      <c r="R2315">
        <v>2</v>
      </c>
      <c r="S2315">
        <v>247</v>
      </c>
      <c r="T2315">
        <v>2000</v>
      </c>
      <c r="U2315">
        <v>494000</v>
      </c>
      <c r="V2315">
        <v>21</v>
      </c>
      <c r="W2315">
        <v>271</v>
      </c>
      <c r="X2315">
        <v>2050</v>
      </c>
      <c r="Y2315">
        <v>566990</v>
      </c>
      <c r="Z2315">
        <v>20</v>
      </c>
      <c r="AA2315">
        <v>288</v>
      </c>
      <c r="AB2315">
        <v>2150</v>
      </c>
      <c r="AC2315">
        <v>618985</v>
      </c>
      <c r="AD2315">
        <v>19</v>
      </c>
      <c r="AE2315">
        <v>320</v>
      </c>
      <c r="AF2315">
        <v>2100</v>
      </c>
      <c r="AG2315">
        <v>671337</v>
      </c>
    </row>
    <row r="2316" spans="1:49" x14ac:dyDescent="0.2">
      <c r="A2316" s="51">
        <v>40224</v>
      </c>
      <c r="AH2316">
        <v>3</v>
      </c>
      <c r="AI2316">
        <v>385</v>
      </c>
      <c r="AJ2316">
        <v>1940</v>
      </c>
      <c r="AK2316">
        <v>747547</v>
      </c>
      <c r="AL2316">
        <v>11</v>
      </c>
      <c r="AM2316">
        <v>437</v>
      </c>
      <c r="AN2316">
        <v>2180</v>
      </c>
      <c r="AO2316">
        <v>953255</v>
      </c>
      <c r="AP2316">
        <v>29</v>
      </c>
      <c r="AQ2316">
        <v>500</v>
      </c>
      <c r="AR2316">
        <v>2072</v>
      </c>
      <c r="AS2316">
        <v>1050699</v>
      </c>
    </row>
    <row r="2317" spans="1:49" x14ac:dyDescent="0.2">
      <c r="A2317" s="51">
        <v>40225</v>
      </c>
      <c r="F2317">
        <v>4</v>
      </c>
      <c r="G2317">
        <v>149</v>
      </c>
      <c r="H2317">
        <v>2100</v>
      </c>
      <c r="I2317">
        <v>312900</v>
      </c>
      <c r="J2317">
        <v>9</v>
      </c>
      <c r="K2317">
        <v>167</v>
      </c>
      <c r="L2317">
        <v>2225</v>
      </c>
      <c r="M2317">
        <v>370522</v>
      </c>
      <c r="N2317">
        <v>42</v>
      </c>
      <c r="O2317">
        <v>193</v>
      </c>
      <c r="P2317">
        <v>2188</v>
      </c>
      <c r="Q2317">
        <v>427874</v>
      </c>
      <c r="R2317">
        <v>18</v>
      </c>
      <c r="S2317">
        <v>247</v>
      </c>
      <c r="T2317">
        <v>2200</v>
      </c>
      <c r="U2317">
        <v>542422</v>
      </c>
      <c r="V2317">
        <v>31</v>
      </c>
      <c r="W2317">
        <v>259</v>
      </c>
      <c r="X2317">
        <v>2225</v>
      </c>
      <c r="Y2317">
        <v>578635</v>
      </c>
      <c r="Z2317">
        <v>21</v>
      </c>
      <c r="AA2317">
        <v>284</v>
      </c>
      <c r="AB2317">
        <v>2150</v>
      </c>
      <c r="AC2317">
        <v>601514</v>
      </c>
    </row>
    <row r="2318" spans="1:49" x14ac:dyDescent="0.2">
      <c r="A2318" s="51">
        <v>40225</v>
      </c>
      <c r="AD2318">
        <v>20</v>
      </c>
      <c r="AE2318">
        <v>355</v>
      </c>
      <c r="AF2318">
        <v>2010</v>
      </c>
      <c r="AG2318">
        <v>729442</v>
      </c>
      <c r="AH2318">
        <v>16</v>
      </c>
      <c r="AI2318">
        <v>371</v>
      </c>
      <c r="AJ2318">
        <v>2160</v>
      </c>
      <c r="AK2318">
        <v>812795</v>
      </c>
      <c r="AP2318">
        <v>149</v>
      </c>
      <c r="AQ2318">
        <v>410</v>
      </c>
      <c r="AR2318">
        <v>1962</v>
      </c>
      <c r="AS2318">
        <v>797558</v>
      </c>
    </row>
    <row r="2319" spans="1:49" x14ac:dyDescent="0.2">
      <c r="A2319" s="51">
        <v>40226</v>
      </c>
      <c r="AD2319">
        <v>22</v>
      </c>
      <c r="AE2319">
        <v>269</v>
      </c>
      <c r="AF2319">
        <v>2100</v>
      </c>
      <c r="AG2319">
        <v>564518</v>
      </c>
      <c r="AP2319">
        <v>9</v>
      </c>
      <c r="AQ2319">
        <v>367</v>
      </c>
      <c r="AR2319">
        <v>1800</v>
      </c>
      <c r="AS2319">
        <v>660400</v>
      </c>
    </row>
    <row r="2320" spans="1:49" x14ac:dyDescent="0.2">
      <c r="A2320" s="51">
        <v>40227</v>
      </c>
      <c r="B2320">
        <v>2</v>
      </c>
      <c r="C2320">
        <v>126</v>
      </c>
      <c r="D2320">
        <v>2000</v>
      </c>
      <c r="E2320">
        <v>252000</v>
      </c>
      <c r="F2320">
        <v>9</v>
      </c>
      <c r="G2320">
        <v>138</v>
      </c>
      <c r="H2320">
        <v>2350</v>
      </c>
      <c r="I2320">
        <v>323256</v>
      </c>
      <c r="J2320">
        <v>85</v>
      </c>
      <c r="K2320">
        <v>169</v>
      </c>
      <c r="L2320">
        <v>1979</v>
      </c>
      <c r="M2320">
        <v>331000</v>
      </c>
      <c r="N2320">
        <v>46</v>
      </c>
      <c r="O2320">
        <v>189</v>
      </c>
      <c r="P2320">
        <v>2030</v>
      </c>
      <c r="Q2320">
        <v>385521</v>
      </c>
      <c r="R2320">
        <v>76</v>
      </c>
      <c r="S2320">
        <v>231</v>
      </c>
      <c r="T2320">
        <v>2008</v>
      </c>
      <c r="U2320">
        <v>461394</v>
      </c>
      <c r="V2320">
        <v>4</v>
      </c>
      <c r="W2320">
        <v>257</v>
      </c>
      <c r="X2320">
        <v>2040</v>
      </c>
      <c r="Y2320">
        <v>524280</v>
      </c>
      <c r="AL2320">
        <v>2</v>
      </c>
      <c r="AM2320">
        <v>445</v>
      </c>
      <c r="AN2320">
        <v>2100</v>
      </c>
      <c r="AO2320">
        <v>934500</v>
      </c>
      <c r="AP2320">
        <v>11</v>
      </c>
      <c r="AQ2320">
        <v>423</v>
      </c>
      <c r="AR2320">
        <v>1937</v>
      </c>
      <c r="AS2320">
        <v>811356</v>
      </c>
    </row>
    <row r="2321" spans="1:49" x14ac:dyDescent="0.2">
      <c r="A2321" s="51">
        <v>40227</v>
      </c>
      <c r="N2321">
        <v>2</v>
      </c>
      <c r="O2321">
        <v>205</v>
      </c>
      <c r="P2321">
        <v>1900</v>
      </c>
      <c r="Q2321">
        <v>389500</v>
      </c>
      <c r="Z2321">
        <v>13</v>
      </c>
      <c r="AA2321">
        <v>301</v>
      </c>
      <c r="AB2321">
        <v>1900</v>
      </c>
      <c r="AC2321">
        <v>571754</v>
      </c>
      <c r="AD2321">
        <v>48</v>
      </c>
      <c r="AE2321">
        <v>347</v>
      </c>
      <c r="AF2321">
        <v>2017</v>
      </c>
      <c r="AG2321">
        <v>717772</v>
      </c>
      <c r="AH2321">
        <v>48</v>
      </c>
      <c r="AI2321">
        <v>370</v>
      </c>
      <c r="AJ2321">
        <v>2127</v>
      </c>
      <c r="AK2321">
        <v>787793</v>
      </c>
      <c r="AL2321">
        <v>7</v>
      </c>
      <c r="AM2321">
        <v>407</v>
      </c>
      <c r="AN2321">
        <v>2060</v>
      </c>
      <c r="AO2321">
        <v>834714</v>
      </c>
      <c r="AP2321">
        <v>30</v>
      </c>
      <c r="AQ2321">
        <v>432</v>
      </c>
      <c r="AR2321">
        <v>1968</v>
      </c>
      <c r="AS2321">
        <v>868488</v>
      </c>
    </row>
    <row r="2322" spans="1:49" x14ac:dyDescent="0.2">
      <c r="A2322" s="51">
        <v>40228</v>
      </c>
      <c r="B2322">
        <v>11</v>
      </c>
      <c r="C2322">
        <v>116</v>
      </c>
      <c r="D2322">
        <v>2300</v>
      </c>
      <c r="E2322">
        <v>274400</v>
      </c>
      <c r="F2322">
        <v>7</v>
      </c>
      <c r="G2322">
        <v>135</v>
      </c>
      <c r="H2322">
        <v>2262</v>
      </c>
      <c r="I2322">
        <v>312900</v>
      </c>
      <c r="J2322">
        <v>38</v>
      </c>
      <c r="K2322">
        <v>169</v>
      </c>
      <c r="L2322">
        <v>2083</v>
      </c>
      <c r="M2322">
        <v>353421</v>
      </c>
      <c r="N2322">
        <v>42</v>
      </c>
      <c r="O2322">
        <v>198</v>
      </c>
      <c r="P2322">
        <v>2130</v>
      </c>
      <c r="Q2322">
        <v>429588</v>
      </c>
      <c r="R2322">
        <v>44</v>
      </c>
      <c r="S2322">
        <v>239</v>
      </c>
      <c r="T2322">
        <v>2260</v>
      </c>
      <c r="U2322">
        <v>529352</v>
      </c>
      <c r="V2322">
        <v>30</v>
      </c>
      <c r="W2322">
        <v>270</v>
      </c>
      <c r="X2322">
        <v>2125</v>
      </c>
      <c r="Y2322">
        <v>558687</v>
      </c>
      <c r="Z2322">
        <v>18</v>
      </c>
      <c r="AA2322">
        <v>284</v>
      </c>
      <c r="AB2322">
        <v>1925</v>
      </c>
      <c r="AC2322">
        <v>578089</v>
      </c>
      <c r="AP2322">
        <v>4</v>
      </c>
      <c r="AQ2322">
        <v>418</v>
      </c>
      <c r="AR2322">
        <v>1670</v>
      </c>
      <c r="AS2322">
        <v>739300</v>
      </c>
      <c r="AT2322">
        <v>4</v>
      </c>
      <c r="AU2322">
        <v>488</v>
      </c>
      <c r="AV2322">
        <v>2000</v>
      </c>
      <c r="AW2322">
        <v>977000</v>
      </c>
    </row>
    <row r="2323" spans="1:49" x14ac:dyDescent="0.2">
      <c r="A2323" s="51">
        <v>40231</v>
      </c>
      <c r="Z2323">
        <v>13</v>
      </c>
      <c r="AA2323">
        <v>309</v>
      </c>
      <c r="AB2323">
        <v>2125</v>
      </c>
      <c r="AC2323">
        <v>656931</v>
      </c>
      <c r="AL2323">
        <v>1</v>
      </c>
      <c r="AM2323">
        <v>454</v>
      </c>
      <c r="AN2323">
        <v>2360</v>
      </c>
      <c r="AO2323">
        <v>1071440</v>
      </c>
      <c r="AP2323">
        <v>39</v>
      </c>
      <c r="AQ2323">
        <v>461</v>
      </c>
      <c r="AR2323">
        <v>2150</v>
      </c>
      <c r="AS2323">
        <v>1009151</v>
      </c>
    </row>
    <row r="2324" spans="1:49" x14ac:dyDescent="0.2">
      <c r="A2324" s="51">
        <v>40232</v>
      </c>
      <c r="F2324">
        <v>5</v>
      </c>
      <c r="G2324">
        <v>138</v>
      </c>
      <c r="H2324">
        <v>2125</v>
      </c>
      <c r="I2324">
        <v>294360</v>
      </c>
      <c r="J2324">
        <v>7</v>
      </c>
      <c r="K2324">
        <v>166</v>
      </c>
      <c r="L2324">
        <v>2000</v>
      </c>
      <c r="M2324">
        <v>331429</v>
      </c>
      <c r="N2324">
        <v>49</v>
      </c>
      <c r="O2324">
        <v>180</v>
      </c>
      <c r="P2324">
        <v>2150</v>
      </c>
      <c r="Q2324">
        <v>388551</v>
      </c>
      <c r="R2324">
        <v>222</v>
      </c>
      <c r="S2324">
        <v>222</v>
      </c>
      <c r="T2324">
        <v>2050</v>
      </c>
      <c r="U2324">
        <v>454355</v>
      </c>
      <c r="V2324">
        <v>28</v>
      </c>
      <c r="W2324">
        <v>276</v>
      </c>
      <c r="X2324">
        <v>2100</v>
      </c>
      <c r="Y2324">
        <v>585200</v>
      </c>
      <c r="Z2324">
        <v>1</v>
      </c>
      <c r="AA2324">
        <v>282</v>
      </c>
      <c r="AB2324">
        <v>2050</v>
      </c>
      <c r="AC2324">
        <v>578100</v>
      </c>
      <c r="AD2324">
        <v>12</v>
      </c>
      <c r="AE2324">
        <v>326</v>
      </c>
      <c r="AF2324">
        <v>2150</v>
      </c>
      <c r="AG2324">
        <v>709683</v>
      </c>
    </row>
    <row r="2325" spans="1:49" x14ac:dyDescent="0.2">
      <c r="A2325" s="51">
        <v>40232</v>
      </c>
    </row>
    <row r="2326" spans="1:49" x14ac:dyDescent="0.2">
      <c r="A2326" s="51">
        <v>40233</v>
      </c>
      <c r="J2326">
        <v>1</v>
      </c>
      <c r="K2326">
        <v>176</v>
      </c>
      <c r="L2326">
        <v>1750</v>
      </c>
      <c r="M2326">
        <v>308000</v>
      </c>
      <c r="R2326">
        <v>2</v>
      </c>
      <c r="S2326">
        <v>226</v>
      </c>
      <c r="T2326">
        <v>2000</v>
      </c>
      <c r="U2326">
        <v>452000</v>
      </c>
      <c r="AP2326">
        <v>1</v>
      </c>
      <c r="AQ2326">
        <v>380</v>
      </c>
      <c r="AR2326">
        <v>1900</v>
      </c>
      <c r="AS2326">
        <v>722000</v>
      </c>
    </row>
    <row r="2327" spans="1:49" x14ac:dyDescent="0.2">
      <c r="A2327" s="51">
        <v>40234</v>
      </c>
      <c r="F2327">
        <v>2</v>
      </c>
      <c r="G2327">
        <v>132</v>
      </c>
      <c r="H2327">
        <v>2125</v>
      </c>
      <c r="I2327">
        <v>280450</v>
      </c>
      <c r="J2327">
        <v>46</v>
      </c>
      <c r="K2327">
        <v>165</v>
      </c>
      <c r="L2327">
        <v>2150</v>
      </c>
      <c r="M2327">
        <v>363343</v>
      </c>
      <c r="N2327">
        <v>31</v>
      </c>
      <c r="O2327">
        <v>203</v>
      </c>
      <c r="P2327">
        <v>2067</v>
      </c>
      <c r="Q2327">
        <v>431342</v>
      </c>
      <c r="R2327">
        <v>29</v>
      </c>
      <c r="S2327">
        <v>234</v>
      </c>
      <c r="T2327">
        <v>1988</v>
      </c>
      <c r="U2327">
        <v>495226</v>
      </c>
      <c r="V2327">
        <v>1</v>
      </c>
      <c r="W2327">
        <v>280</v>
      </c>
      <c r="X2327">
        <v>2080</v>
      </c>
      <c r="Y2327">
        <v>582400</v>
      </c>
      <c r="Z2327">
        <v>2</v>
      </c>
      <c r="AA2327">
        <v>354</v>
      </c>
      <c r="AB2327">
        <v>2220</v>
      </c>
      <c r="AC2327">
        <v>785880</v>
      </c>
      <c r="AP2327">
        <v>46</v>
      </c>
      <c r="AQ2327">
        <v>367</v>
      </c>
      <c r="AR2327">
        <v>1825</v>
      </c>
      <c r="AS2327">
        <v>673925</v>
      </c>
      <c r="AT2327">
        <v>19</v>
      </c>
      <c r="AU2327">
        <v>491</v>
      </c>
      <c r="AV2327">
        <v>1950</v>
      </c>
      <c r="AW2327">
        <f>AU2327*AV2327</f>
        <v>957450</v>
      </c>
    </row>
    <row r="2328" spans="1:49" x14ac:dyDescent="0.2">
      <c r="A2328" s="51">
        <v>40234</v>
      </c>
      <c r="Z2328">
        <v>2</v>
      </c>
      <c r="AA2328">
        <v>319</v>
      </c>
      <c r="AB2328">
        <v>1900</v>
      </c>
      <c r="AC2328">
        <v>606100</v>
      </c>
      <c r="AD2328">
        <v>18</v>
      </c>
      <c r="AE2328">
        <v>333</v>
      </c>
      <c r="AF2328">
        <v>1930</v>
      </c>
      <c r="AG2328">
        <v>643711</v>
      </c>
      <c r="AH2328">
        <v>30</v>
      </c>
      <c r="AI2328">
        <v>372</v>
      </c>
      <c r="AJ2328">
        <v>2150</v>
      </c>
      <c r="AK2328">
        <v>799927</v>
      </c>
      <c r="AP2328">
        <v>31</v>
      </c>
      <c r="AQ2328">
        <v>443</v>
      </c>
      <c r="AR2328">
        <v>1980</v>
      </c>
      <c r="AS2328">
        <v>869114</v>
      </c>
    </row>
    <row r="2329" spans="1:49" x14ac:dyDescent="0.2">
      <c r="A2329" s="51">
        <v>40235</v>
      </c>
      <c r="B2329">
        <v>15</v>
      </c>
      <c r="C2329">
        <v>119</v>
      </c>
      <c r="D2329">
        <v>2325</v>
      </c>
      <c r="E2329">
        <v>277227</v>
      </c>
      <c r="F2329">
        <v>37</v>
      </c>
      <c r="G2329">
        <v>135</v>
      </c>
      <c r="H2329">
        <v>2290</v>
      </c>
      <c r="I2329">
        <v>308503</v>
      </c>
      <c r="J2329">
        <v>42</v>
      </c>
      <c r="K2329">
        <v>156</v>
      </c>
      <c r="L2329">
        <v>2270</v>
      </c>
      <c r="M2329">
        <v>346793</v>
      </c>
      <c r="N2329">
        <v>17</v>
      </c>
      <c r="O2329">
        <v>206</v>
      </c>
      <c r="P2329">
        <v>2100</v>
      </c>
      <c r="Q2329">
        <v>431859</v>
      </c>
      <c r="R2329">
        <v>14</v>
      </c>
      <c r="S2329">
        <v>229</v>
      </c>
      <c r="T2329">
        <v>2050</v>
      </c>
      <c r="U2329">
        <v>470036</v>
      </c>
      <c r="AP2329">
        <v>15</v>
      </c>
      <c r="AQ2329">
        <v>341</v>
      </c>
      <c r="AR2329">
        <v>1850</v>
      </c>
      <c r="AS2329">
        <v>631220</v>
      </c>
      <c r="AT2329">
        <v>3</v>
      </c>
      <c r="AU2329">
        <v>415</v>
      </c>
      <c r="AV2329">
        <v>2050</v>
      </c>
      <c r="AW2329">
        <v>851433</v>
      </c>
    </row>
    <row r="2331" spans="1:49" x14ac:dyDescent="0.2">
      <c r="A2331" s="51">
        <v>40238</v>
      </c>
      <c r="AH2331">
        <v>4</v>
      </c>
      <c r="AI2331">
        <v>364</v>
      </c>
      <c r="AJ2331">
        <v>1860</v>
      </c>
      <c r="AK2331">
        <v>676110</v>
      </c>
      <c r="AL2331">
        <v>16</v>
      </c>
      <c r="AM2331">
        <v>422</v>
      </c>
      <c r="AN2331">
        <v>2133</v>
      </c>
      <c r="AO2331">
        <v>945938</v>
      </c>
      <c r="AP2331">
        <v>69</v>
      </c>
      <c r="AQ2331">
        <v>430</v>
      </c>
      <c r="AR2331">
        <v>1956</v>
      </c>
      <c r="AS2331">
        <v>827607</v>
      </c>
    </row>
    <row r="2332" spans="1:49" x14ac:dyDescent="0.2">
      <c r="A2332" s="51">
        <v>40239</v>
      </c>
      <c r="B2332">
        <v>9</v>
      </c>
      <c r="C2332">
        <v>112</v>
      </c>
      <c r="D2332">
        <v>2400</v>
      </c>
      <c r="E2332">
        <v>268267</v>
      </c>
      <c r="F2332">
        <v>15</v>
      </c>
      <c r="G2332">
        <v>148</v>
      </c>
      <c r="H2332">
        <v>2125</v>
      </c>
      <c r="I2332">
        <v>314973</v>
      </c>
      <c r="J2332">
        <v>129</v>
      </c>
      <c r="K2332">
        <v>164</v>
      </c>
      <c r="L2332">
        <v>2268</v>
      </c>
      <c r="M2332">
        <v>386394</v>
      </c>
      <c r="N2332">
        <v>97</v>
      </c>
      <c r="O2332">
        <v>197</v>
      </c>
      <c r="P2332">
        <v>2265</v>
      </c>
      <c r="Q2332">
        <v>436035</v>
      </c>
      <c r="R2332">
        <v>97</v>
      </c>
      <c r="S2332">
        <v>232</v>
      </c>
      <c r="T2332">
        <v>2178</v>
      </c>
      <c r="U2332">
        <v>514166</v>
      </c>
      <c r="V2332">
        <v>54</v>
      </c>
      <c r="W2332">
        <v>268</v>
      </c>
      <c r="X2332">
        <v>2138</v>
      </c>
      <c r="Y2332">
        <v>565070</v>
      </c>
      <c r="Z2332">
        <v>27</v>
      </c>
      <c r="AA2332">
        <v>296</v>
      </c>
      <c r="AB2332">
        <v>2100</v>
      </c>
      <c r="AC2332">
        <v>620978</v>
      </c>
      <c r="AD2332">
        <v>7</v>
      </c>
      <c r="AE2332">
        <v>356</v>
      </c>
      <c r="AF2332">
        <v>2100</v>
      </c>
      <c r="AG2332">
        <v>747600</v>
      </c>
      <c r="AP2332">
        <v>3</v>
      </c>
      <c r="AQ2332">
        <v>407</v>
      </c>
      <c r="AR2332">
        <v>1880</v>
      </c>
      <c r="AS2332">
        <v>763187</v>
      </c>
      <c r="AT2332">
        <v>9</v>
      </c>
      <c r="AU2332">
        <v>464</v>
      </c>
      <c r="AV2332">
        <v>1850</v>
      </c>
      <c r="AW2332">
        <v>858400</v>
      </c>
    </row>
    <row r="2333" spans="1:49" x14ac:dyDescent="0.2">
      <c r="A2333" s="51">
        <v>40239</v>
      </c>
      <c r="AD2333">
        <v>5</v>
      </c>
      <c r="AE2333">
        <v>348</v>
      </c>
      <c r="AF2333">
        <v>2280</v>
      </c>
      <c r="AG2333">
        <v>794352</v>
      </c>
      <c r="AL2333">
        <v>3</v>
      </c>
      <c r="AM2333">
        <v>435</v>
      </c>
      <c r="AN2333">
        <v>2300</v>
      </c>
      <c r="AO2333">
        <v>1001267</v>
      </c>
      <c r="AP2333">
        <v>53</v>
      </c>
      <c r="AQ2333">
        <v>432</v>
      </c>
      <c r="AR2333">
        <v>2040</v>
      </c>
      <c r="AS2333">
        <v>879473</v>
      </c>
    </row>
    <row r="2334" spans="1:49" x14ac:dyDescent="0.2">
      <c r="A2334" s="51">
        <v>40240</v>
      </c>
      <c r="J2334">
        <v>13</v>
      </c>
      <c r="K2334">
        <v>160</v>
      </c>
      <c r="L2334">
        <v>2100</v>
      </c>
      <c r="M2334">
        <v>335354</v>
      </c>
      <c r="N2334">
        <v>4</v>
      </c>
      <c r="O2334">
        <v>206</v>
      </c>
      <c r="P2334">
        <v>2120</v>
      </c>
      <c r="Q2334">
        <v>435660</v>
      </c>
      <c r="V2334">
        <v>45</v>
      </c>
      <c r="W2334">
        <v>264</v>
      </c>
      <c r="X2334">
        <v>2100</v>
      </c>
      <c r="Y2334">
        <v>553653</v>
      </c>
    </row>
    <row r="2335" spans="1:49" x14ac:dyDescent="0.2">
      <c r="A2335" s="51">
        <v>40241</v>
      </c>
      <c r="F2335">
        <v>12</v>
      </c>
      <c r="G2335">
        <v>144</v>
      </c>
      <c r="H2335">
        <v>2275</v>
      </c>
      <c r="I2335">
        <v>332150</v>
      </c>
      <c r="R2335">
        <v>19</v>
      </c>
      <c r="S2335">
        <v>229</v>
      </c>
      <c r="T2335">
        <v>2100</v>
      </c>
      <c r="U2335">
        <v>484863</v>
      </c>
      <c r="V2335">
        <v>65</v>
      </c>
      <c r="W2335">
        <v>254</v>
      </c>
      <c r="X2335">
        <v>2196</v>
      </c>
      <c r="Y2335">
        <v>570269</v>
      </c>
      <c r="Z2335">
        <v>56</v>
      </c>
      <c r="AA2335">
        <v>292</v>
      </c>
      <c r="AB2335">
        <v>2120</v>
      </c>
      <c r="AC2335">
        <v>645339</v>
      </c>
      <c r="AP2335">
        <v>11</v>
      </c>
      <c r="AQ2335">
        <v>481</v>
      </c>
      <c r="AR2335">
        <v>1993</v>
      </c>
      <c r="AS2335">
        <v>989636</v>
      </c>
      <c r="AT2335">
        <v>9</v>
      </c>
      <c r="AU2335">
        <v>424</v>
      </c>
      <c r="AV2335">
        <v>2025</v>
      </c>
      <c r="AW2335">
        <v>869367</v>
      </c>
    </row>
    <row r="2336" spans="1:49" x14ac:dyDescent="0.2">
      <c r="A2336" s="51">
        <v>40241</v>
      </c>
      <c r="AL2336">
        <v>16</v>
      </c>
      <c r="AM2336">
        <v>443</v>
      </c>
      <c r="AN2336">
        <v>2247</v>
      </c>
      <c r="AO2336">
        <v>1015085</v>
      </c>
    </row>
    <row r="2337" spans="1:49" x14ac:dyDescent="0.2">
      <c r="A2337" s="51">
        <v>40242</v>
      </c>
      <c r="B2337">
        <v>32</v>
      </c>
      <c r="C2337">
        <v>121</v>
      </c>
      <c r="D2337">
        <v>2396</v>
      </c>
      <c r="E2337">
        <v>288136</v>
      </c>
      <c r="F2337">
        <v>55</v>
      </c>
      <c r="G2337">
        <v>139</v>
      </c>
      <c r="H2337">
        <v>2188</v>
      </c>
      <c r="I2337">
        <v>299935</v>
      </c>
      <c r="J2337">
        <v>30</v>
      </c>
      <c r="K2337">
        <v>167</v>
      </c>
      <c r="L2337">
        <v>2175</v>
      </c>
      <c r="M2337">
        <v>366387</v>
      </c>
      <c r="N2337">
        <v>20</v>
      </c>
      <c r="O2337">
        <v>189</v>
      </c>
      <c r="P2337">
        <v>2160</v>
      </c>
      <c r="Q2337">
        <v>409350</v>
      </c>
      <c r="R2337">
        <v>13</v>
      </c>
      <c r="S2337">
        <v>233</v>
      </c>
      <c r="T2337">
        <v>2033</v>
      </c>
      <c r="U2337">
        <v>474992</v>
      </c>
      <c r="V2337">
        <v>11</v>
      </c>
      <c r="W2337">
        <v>258</v>
      </c>
      <c r="X2337">
        <v>2250</v>
      </c>
      <c r="Y2337">
        <v>581318</v>
      </c>
      <c r="AP2337">
        <v>1</v>
      </c>
      <c r="AQ2337">
        <v>488</v>
      </c>
      <c r="AR2337">
        <v>1920</v>
      </c>
      <c r="AS2337">
        <v>936960</v>
      </c>
    </row>
    <row r="2338" spans="1:49" x14ac:dyDescent="0.2">
      <c r="A2338" s="51">
        <v>40245</v>
      </c>
      <c r="R2338">
        <v>3</v>
      </c>
      <c r="S2338">
        <v>243</v>
      </c>
      <c r="T2338">
        <v>2000</v>
      </c>
      <c r="U2338">
        <v>485333</v>
      </c>
      <c r="Z2338">
        <v>1</v>
      </c>
      <c r="AA2338">
        <v>294</v>
      </c>
      <c r="AB2338">
        <v>2100</v>
      </c>
      <c r="AC2338">
        <v>617400</v>
      </c>
      <c r="AH2338">
        <v>17</v>
      </c>
      <c r="AI2338">
        <v>380</v>
      </c>
      <c r="AJ2338">
        <v>2327</v>
      </c>
      <c r="AK2338">
        <v>888922</v>
      </c>
      <c r="AP2338">
        <v>64</v>
      </c>
      <c r="AQ2338">
        <v>420</v>
      </c>
      <c r="AR2338">
        <v>2040</v>
      </c>
      <c r="AS2338">
        <v>843452</v>
      </c>
    </row>
    <row r="2339" spans="1:49" x14ac:dyDescent="0.2">
      <c r="A2339" s="51">
        <v>40246</v>
      </c>
      <c r="B2339">
        <v>14</v>
      </c>
      <c r="C2339">
        <v>106</v>
      </c>
      <c r="D2339">
        <v>2338</v>
      </c>
      <c r="E2339">
        <v>250150</v>
      </c>
      <c r="F2339">
        <v>27</v>
      </c>
      <c r="G2339">
        <v>139</v>
      </c>
      <c r="H2339">
        <v>2233</v>
      </c>
      <c r="I2339">
        <v>309511</v>
      </c>
      <c r="J2339">
        <v>44</v>
      </c>
      <c r="K2339">
        <v>168</v>
      </c>
      <c r="L2339">
        <v>2217</v>
      </c>
      <c r="M2339">
        <v>372468</v>
      </c>
      <c r="N2339">
        <v>94</v>
      </c>
      <c r="O2339">
        <v>200</v>
      </c>
      <c r="P2339">
        <v>2181</v>
      </c>
      <c r="Q2339">
        <v>439688</v>
      </c>
      <c r="R2339">
        <v>38</v>
      </c>
      <c r="S2339">
        <v>229</v>
      </c>
      <c r="T2339">
        <v>2125</v>
      </c>
      <c r="U2339">
        <v>496142</v>
      </c>
      <c r="V2339">
        <v>4</v>
      </c>
      <c r="W2339">
        <v>258</v>
      </c>
      <c r="X2339">
        <v>2300</v>
      </c>
      <c r="Y2339">
        <v>592250</v>
      </c>
      <c r="Z2339">
        <v>39</v>
      </c>
      <c r="AA2339">
        <v>296</v>
      </c>
      <c r="AB2339">
        <v>2092</v>
      </c>
      <c r="AC2339">
        <v>629354</v>
      </c>
      <c r="AP2339">
        <v>2</v>
      </c>
      <c r="AQ2339">
        <v>472</v>
      </c>
      <c r="AR2339">
        <v>2260</v>
      </c>
      <c r="AS2339">
        <v>1066720</v>
      </c>
      <c r="AT2339">
        <v>12</v>
      </c>
      <c r="AU2339">
        <v>480</v>
      </c>
      <c r="AV2339">
        <v>1900</v>
      </c>
      <c r="AW2339">
        <v>916000</v>
      </c>
    </row>
    <row r="2340" spans="1:49" x14ac:dyDescent="0.2">
      <c r="A2340" s="51">
        <v>40246</v>
      </c>
    </row>
    <row r="2341" spans="1:49" x14ac:dyDescent="0.2">
      <c r="A2341" s="51">
        <v>40247</v>
      </c>
      <c r="F2341">
        <v>1</v>
      </c>
      <c r="G2341">
        <v>144</v>
      </c>
      <c r="H2341">
        <v>2000</v>
      </c>
      <c r="I2341">
        <v>288000</v>
      </c>
      <c r="J2341">
        <v>19</v>
      </c>
      <c r="K2341">
        <v>168</v>
      </c>
      <c r="L2341">
        <v>2300</v>
      </c>
      <c r="M2341">
        <v>387126</v>
      </c>
      <c r="N2341">
        <v>40</v>
      </c>
      <c r="O2341">
        <v>204</v>
      </c>
      <c r="P2341">
        <v>2183</v>
      </c>
      <c r="Q2341">
        <v>447530</v>
      </c>
      <c r="R2341">
        <v>8</v>
      </c>
      <c r="S2341">
        <v>240</v>
      </c>
      <c r="T2341">
        <v>2180</v>
      </c>
      <c r="U2341">
        <v>534590</v>
      </c>
      <c r="V2341">
        <v>1</v>
      </c>
      <c r="W2341">
        <v>266</v>
      </c>
      <c r="X2341">
        <v>1800</v>
      </c>
      <c r="Y2341">
        <v>478800</v>
      </c>
      <c r="Z2341">
        <v>4</v>
      </c>
      <c r="AA2341">
        <v>344</v>
      </c>
      <c r="AB2341">
        <v>1980</v>
      </c>
      <c r="AC2341">
        <v>663120</v>
      </c>
    </row>
    <row r="2342" spans="1:49" x14ac:dyDescent="0.2">
      <c r="A2342" s="51">
        <v>40248</v>
      </c>
      <c r="J2342">
        <v>25</v>
      </c>
      <c r="K2342">
        <v>178</v>
      </c>
      <c r="L2342">
        <v>2500</v>
      </c>
      <c r="M2342">
        <v>446000</v>
      </c>
      <c r="N2342">
        <v>50</v>
      </c>
      <c r="O2342">
        <v>197</v>
      </c>
      <c r="P2342">
        <v>2475</v>
      </c>
      <c r="Q2342">
        <v>486844</v>
      </c>
      <c r="R2342">
        <v>10</v>
      </c>
      <c r="S2342">
        <v>239</v>
      </c>
      <c r="T2342">
        <v>2250</v>
      </c>
      <c r="U2342">
        <v>538650</v>
      </c>
      <c r="V2342">
        <v>22</v>
      </c>
      <c r="W2342">
        <v>256</v>
      </c>
      <c r="X2342">
        <v>2400</v>
      </c>
      <c r="Y2342">
        <v>614400</v>
      </c>
      <c r="Z2342">
        <v>16</v>
      </c>
      <c r="AA2342">
        <v>314</v>
      </c>
      <c r="AB2342">
        <v>2190</v>
      </c>
      <c r="AC2342">
        <v>688712</v>
      </c>
      <c r="AD2342">
        <v>27</v>
      </c>
      <c r="AE2342">
        <v>323</v>
      </c>
      <c r="AF2342">
        <v>2240</v>
      </c>
      <c r="AG2342">
        <v>728267</v>
      </c>
      <c r="AH2342">
        <v>1</v>
      </c>
      <c r="AI2342">
        <v>364</v>
      </c>
      <c r="AJ2342">
        <v>2320</v>
      </c>
      <c r="AK2342">
        <v>8444480</v>
      </c>
      <c r="AP2342">
        <v>21</v>
      </c>
      <c r="AQ2342">
        <v>375</v>
      </c>
      <c r="AR2342">
        <v>2133</v>
      </c>
      <c r="AS2342">
        <v>836842</v>
      </c>
      <c r="AT2342">
        <v>10</v>
      </c>
      <c r="AU2342">
        <v>384</v>
      </c>
      <c r="AV2342">
        <v>2350</v>
      </c>
      <c r="AW2342">
        <v>902870</v>
      </c>
    </row>
    <row r="2343" spans="1:49" x14ac:dyDescent="0.2">
      <c r="A2343" s="51">
        <v>40248</v>
      </c>
      <c r="Z2343">
        <v>7</v>
      </c>
      <c r="AA2343">
        <v>315</v>
      </c>
      <c r="AB2343">
        <v>2240</v>
      </c>
      <c r="AC2343">
        <v>705920</v>
      </c>
      <c r="AD2343">
        <v>6</v>
      </c>
      <c r="AE2343">
        <v>348</v>
      </c>
      <c r="AF2343">
        <v>2210</v>
      </c>
      <c r="AG2343">
        <v>769567</v>
      </c>
      <c r="AH2343">
        <v>22</v>
      </c>
      <c r="AI2343">
        <v>378</v>
      </c>
      <c r="AJ2343">
        <v>2410</v>
      </c>
      <c r="AK2343">
        <v>915156</v>
      </c>
      <c r="AP2343">
        <v>59</v>
      </c>
      <c r="AQ2343">
        <v>435</v>
      </c>
      <c r="AR2343">
        <v>2248</v>
      </c>
      <c r="AS2343">
        <v>973586</v>
      </c>
    </row>
    <row r="2344" spans="1:49" x14ac:dyDescent="0.2">
      <c r="A2344" s="51">
        <v>40249</v>
      </c>
      <c r="B2344">
        <v>23</v>
      </c>
      <c r="C2344">
        <v>110</v>
      </c>
      <c r="D2344">
        <v>2425</v>
      </c>
      <c r="E2344">
        <v>274626</v>
      </c>
      <c r="F2344">
        <v>37</v>
      </c>
      <c r="G2344">
        <v>143</v>
      </c>
      <c r="H2344">
        <v>2388</v>
      </c>
      <c r="I2344">
        <v>338695</v>
      </c>
      <c r="J2344">
        <v>38</v>
      </c>
      <c r="K2344">
        <v>164</v>
      </c>
      <c r="L2344">
        <v>2267</v>
      </c>
      <c r="M2344">
        <v>378937</v>
      </c>
      <c r="N2344">
        <v>100</v>
      </c>
      <c r="O2344">
        <v>201</v>
      </c>
      <c r="P2344">
        <v>2285</v>
      </c>
      <c r="Q2344">
        <v>474266</v>
      </c>
      <c r="R2344">
        <v>2</v>
      </c>
      <c r="S2344">
        <v>229</v>
      </c>
      <c r="T2344">
        <v>2050</v>
      </c>
      <c r="U2344">
        <v>469450</v>
      </c>
      <c r="V2344">
        <v>21</v>
      </c>
      <c r="W2344">
        <v>262</v>
      </c>
      <c r="X2344">
        <v>2208</v>
      </c>
      <c r="Y2344">
        <v>570437</v>
      </c>
      <c r="Z2344">
        <v>5</v>
      </c>
      <c r="AA2344">
        <v>309</v>
      </c>
      <c r="AB2344">
        <v>2250</v>
      </c>
      <c r="AC2344">
        <v>694800</v>
      </c>
      <c r="AD2344">
        <v>4</v>
      </c>
      <c r="AE2344">
        <v>326</v>
      </c>
      <c r="AF2344">
        <v>2225</v>
      </c>
      <c r="AG2344">
        <v>726300</v>
      </c>
      <c r="AT2344">
        <v>2</v>
      </c>
      <c r="AU2344">
        <v>386</v>
      </c>
      <c r="AV2344">
        <v>2100</v>
      </c>
      <c r="AW2344">
        <v>810600</v>
      </c>
    </row>
    <row r="2345" spans="1:49" x14ac:dyDescent="0.2">
      <c r="A2345" s="51">
        <v>40252</v>
      </c>
      <c r="AD2345">
        <v>29</v>
      </c>
      <c r="AE2345">
        <v>350</v>
      </c>
      <c r="AF2345">
        <v>2416</v>
      </c>
      <c r="AG2345">
        <v>841673</v>
      </c>
      <c r="AH2345">
        <v>5</v>
      </c>
      <c r="AI2345">
        <v>369</v>
      </c>
      <c r="AJ2345">
        <v>2560</v>
      </c>
      <c r="AK2345">
        <v>944128</v>
      </c>
      <c r="AL2345">
        <v>1</v>
      </c>
      <c r="AM2345">
        <v>462</v>
      </c>
      <c r="AN2345">
        <v>2420</v>
      </c>
      <c r="AO2345">
        <v>1118040</v>
      </c>
      <c r="AP2345">
        <v>28</v>
      </c>
      <c r="AQ2345">
        <v>471</v>
      </c>
      <c r="AR2345">
        <v>2450</v>
      </c>
      <c r="AS2345">
        <v>1186783</v>
      </c>
    </row>
    <row r="2346" spans="1:49" x14ac:dyDescent="0.2">
      <c r="A2346" s="51">
        <v>40253</v>
      </c>
      <c r="B2346">
        <v>4</v>
      </c>
      <c r="C2346">
        <v>100</v>
      </c>
      <c r="D2346">
        <v>2450</v>
      </c>
      <c r="E2346">
        <v>268275</v>
      </c>
      <c r="F2346">
        <v>3</v>
      </c>
      <c r="G2346">
        <v>147</v>
      </c>
      <c r="H2346">
        <v>2350</v>
      </c>
      <c r="I2346">
        <v>346233</v>
      </c>
      <c r="J2346">
        <v>36</v>
      </c>
      <c r="K2346">
        <v>164</v>
      </c>
      <c r="L2346">
        <v>2375</v>
      </c>
      <c r="M2346">
        <v>394647</v>
      </c>
      <c r="N2346">
        <v>3</v>
      </c>
      <c r="O2346">
        <v>204</v>
      </c>
      <c r="P2346">
        <v>2250</v>
      </c>
      <c r="Q2346">
        <v>455133</v>
      </c>
      <c r="R2346">
        <v>33</v>
      </c>
      <c r="S2346">
        <v>230</v>
      </c>
      <c r="T2346">
        <v>2333</v>
      </c>
      <c r="U2346">
        <v>537058</v>
      </c>
      <c r="V2346">
        <v>6</v>
      </c>
      <c r="W2346">
        <v>264</v>
      </c>
      <c r="X2346">
        <v>2300</v>
      </c>
      <c r="Y2346">
        <v>606433</v>
      </c>
      <c r="Z2346">
        <v>24</v>
      </c>
      <c r="AA2346">
        <v>288</v>
      </c>
      <c r="AB2346">
        <v>2288</v>
      </c>
      <c r="AC2346">
        <v>664846</v>
      </c>
    </row>
    <row r="2347" spans="1:49" x14ac:dyDescent="0.2">
      <c r="A2347" s="51">
        <v>40253</v>
      </c>
      <c r="Z2347">
        <v>9</v>
      </c>
      <c r="AA2347">
        <v>303</v>
      </c>
      <c r="AB2347">
        <v>2100</v>
      </c>
      <c r="AC2347">
        <v>637000</v>
      </c>
      <c r="AD2347">
        <v>1</v>
      </c>
      <c r="AE2347">
        <v>328</v>
      </c>
      <c r="AF2347">
        <v>1950</v>
      </c>
      <c r="AG2347">
        <v>639600</v>
      </c>
      <c r="AP2347">
        <v>103</v>
      </c>
      <c r="AQ2347">
        <v>411</v>
      </c>
      <c r="AR2347">
        <v>2214</v>
      </c>
      <c r="AS2347">
        <v>947457</v>
      </c>
    </row>
    <row r="2348" spans="1:49" x14ac:dyDescent="0.2">
      <c r="A2348" s="51">
        <v>40254</v>
      </c>
    </row>
    <row r="2349" spans="1:49" x14ac:dyDescent="0.2">
      <c r="A2349" s="51">
        <v>40255</v>
      </c>
      <c r="J2349">
        <v>1</v>
      </c>
      <c r="K2349">
        <v>154</v>
      </c>
      <c r="L2349">
        <v>2300</v>
      </c>
      <c r="M2349">
        <v>354200</v>
      </c>
      <c r="N2349">
        <v>57</v>
      </c>
      <c r="O2349">
        <v>185</v>
      </c>
      <c r="P2349">
        <v>2350</v>
      </c>
      <c r="Q2349">
        <v>458774</v>
      </c>
      <c r="R2349">
        <v>3</v>
      </c>
      <c r="S2349">
        <v>245</v>
      </c>
      <c r="T2349">
        <v>2160</v>
      </c>
      <c r="U2349">
        <v>528480</v>
      </c>
      <c r="V2349">
        <v>5</v>
      </c>
      <c r="W2349">
        <v>278</v>
      </c>
      <c r="X2349">
        <v>2220</v>
      </c>
      <c r="Y2349">
        <v>618048</v>
      </c>
      <c r="Z2349">
        <v>13</v>
      </c>
      <c r="AA2349">
        <v>294</v>
      </c>
      <c r="AB2349">
        <v>2313</v>
      </c>
      <c r="AC2349">
        <v>680757</v>
      </c>
      <c r="AP2349">
        <v>32</v>
      </c>
      <c r="AQ2349">
        <v>381</v>
      </c>
      <c r="AR2349">
        <v>2213</v>
      </c>
      <c r="AS2349">
        <v>838358</v>
      </c>
      <c r="AT2349">
        <v>39</v>
      </c>
      <c r="AU2349">
        <v>466</v>
      </c>
      <c r="AV2349">
        <v>2210</v>
      </c>
      <c r="AW2349">
        <v>1035792</v>
      </c>
    </row>
    <row r="2350" spans="1:49" x14ac:dyDescent="0.2">
      <c r="A2350" s="51">
        <v>40255</v>
      </c>
      <c r="Z2350">
        <v>16</v>
      </c>
      <c r="AA2350">
        <v>305</v>
      </c>
      <c r="AB2350">
        <v>2300</v>
      </c>
      <c r="AC2350">
        <v>701212</v>
      </c>
      <c r="AD2350">
        <v>27</v>
      </c>
      <c r="AE2350">
        <v>347</v>
      </c>
      <c r="AF2350">
        <v>2356</v>
      </c>
      <c r="AG2350">
        <v>819701</v>
      </c>
      <c r="AH2350">
        <v>15</v>
      </c>
      <c r="AI2350">
        <v>375</v>
      </c>
      <c r="AJ2350">
        <v>2480</v>
      </c>
      <c r="AK2350">
        <v>929941</v>
      </c>
      <c r="AL2350">
        <v>10</v>
      </c>
      <c r="AM2350">
        <v>439</v>
      </c>
      <c r="AN2350">
        <v>2500</v>
      </c>
      <c r="AO2350">
        <v>1096624</v>
      </c>
      <c r="AP2350">
        <v>43</v>
      </c>
      <c r="AQ2350">
        <v>405</v>
      </c>
      <c r="AR2350">
        <v>2306</v>
      </c>
      <c r="AS2350">
        <v>936880</v>
      </c>
    </row>
    <row r="2351" spans="1:49" x14ac:dyDescent="0.2">
      <c r="A2351" s="51">
        <v>40256</v>
      </c>
      <c r="J2351">
        <v>22</v>
      </c>
      <c r="K2351">
        <v>159</v>
      </c>
      <c r="L2351">
        <v>2300</v>
      </c>
      <c r="M2351">
        <v>367741</v>
      </c>
      <c r="N2351">
        <v>56</v>
      </c>
      <c r="O2351">
        <v>198</v>
      </c>
      <c r="P2351">
        <v>2420</v>
      </c>
      <c r="Q2351">
        <v>471018</v>
      </c>
      <c r="R2351">
        <v>27</v>
      </c>
      <c r="S2351">
        <v>231</v>
      </c>
      <c r="T2351">
        <v>2920</v>
      </c>
      <c r="U2351">
        <v>708644</v>
      </c>
      <c r="Z2351">
        <v>1</v>
      </c>
      <c r="AA2351">
        <v>306</v>
      </c>
      <c r="AB2351">
        <v>2250</v>
      </c>
      <c r="AC2351">
        <v>688500</v>
      </c>
      <c r="AD2351">
        <v>32</v>
      </c>
      <c r="AE2351">
        <v>347</v>
      </c>
      <c r="AF2351">
        <v>2325</v>
      </c>
      <c r="AG2351">
        <v>807816</v>
      </c>
      <c r="AT2351">
        <v>11</v>
      </c>
      <c r="AU2351">
        <v>537</v>
      </c>
      <c r="AV2351">
        <v>2300</v>
      </c>
      <c r="AW2351">
        <v>1235309</v>
      </c>
    </row>
    <row r="2352" spans="1:49" x14ac:dyDescent="0.2">
      <c r="A2352" s="51">
        <v>40259</v>
      </c>
    </row>
    <row r="2353" spans="1:49" x14ac:dyDescent="0.2">
      <c r="A2353" s="51">
        <v>40260</v>
      </c>
      <c r="F2353">
        <v>29</v>
      </c>
      <c r="G2353">
        <v>137</v>
      </c>
      <c r="H2353">
        <v>2312</v>
      </c>
      <c r="I2353">
        <v>318517</v>
      </c>
      <c r="J2353">
        <v>2</v>
      </c>
      <c r="K2353">
        <v>173</v>
      </c>
      <c r="L2353">
        <v>2200</v>
      </c>
      <c r="M2353">
        <v>380600</v>
      </c>
      <c r="N2353">
        <v>48</v>
      </c>
      <c r="O2353">
        <v>210</v>
      </c>
      <c r="P2353">
        <v>2362</v>
      </c>
      <c r="Q2353">
        <v>501692</v>
      </c>
      <c r="R2353">
        <v>29</v>
      </c>
      <c r="S2353">
        <v>241</v>
      </c>
      <c r="T2353">
        <v>2283</v>
      </c>
      <c r="U2353">
        <v>561955</v>
      </c>
      <c r="V2353">
        <v>20</v>
      </c>
      <c r="W2353">
        <v>259</v>
      </c>
      <c r="X2353">
        <v>2400</v>
      </c>
      <c r="Y2353">
        <v>625540</v>
      </c>
      <c r="Z2353">
        <v>18</v>
      </c>
      <c r="AA2353">
        <v>280</v>
      </c>
      <c r="AB2353">
        <v>2350</v>
      </c>
      <c r="AC2353">
        <v>657217</v>
      </c>
      <c r="AP2353">
        <v>14</v>
      </c>
      <c r="AQ2353">
        <v>389</v>
      </c>
      <c r="AR2353">
        <v>2500</v>
      </c>
      <c r="AS2353">
        <v>972500</v>
      </c>
      <c r="AT2353">
        <v>23</v>
      </c>
      <c r="AU2353">
        <v>463</v>
      </c>
      <c r="AV2353">
        <v>2217</v>
      </c>
      <c r="AW2353">
        <v>1048674</v>
      </c>
    </row>
    <row r="2354" spans="1:49" x14ac:dyDescent="0.2">
      <c r="A2354" s="51">
        <v>40260</v>
      </c>
    </row>
    <row r="2355" spans="1:49" x14ac:dyDescent="0.2">
      <c r="A2355" s="51">
        <v>40261</v>
      </c>
      <c r="B2355">
        <v>4</v>
      </c>
      <c r="C2355">
        <v>101</v>
      </c>
      <c r="D2355">
        <v>2275</v>
      </c>
      <c r="E2355">
        <v>228550</v>
      </c>
      <c r="J2355">
        <v>7</v>
      </c>
      <c r="K2355">
        <v>172</v>
      </c>
      <c r="L2355">
        <v>2300</v>
      </c>
      <c r="M2355">
        <v>396257</v>
      </c>
      <c r="N2355">
        <v>2</v>
      </c>
      <c r="O2355">
        <v>193</v>
      </c>
      <c r="P2355">
        <v>2300</v>
      </c>
      <c r="Q2355">
        <v>443900</v>
      </c>
      <c r="R2355">
        <v>7</v>
      </c>
      <c r="S2355">
        <v>227</v>
      </c>
      <c r="T2355">
        <v>2250</v>
      </c>
      <c r="U2355">
        <v>511071</v>
      </c>
      <c r="Z2355">
        <v>2</v>
      </c>
      <c r="AA2355">
        <v>306</v>
      </c>
      <c r="AB2355">
        <v>2350</v>
      </c>
      <c r="AC2355">
        <v>719600</v>
      </c>
      <c r="AP2355">
        <v>6</v>
      </c>
      <c r="AQ2355">
        <v>392</v>
      </c>
      <c r="AR2355">
        <v>2240</v>
      </c>
      <c r="AS2355">
        <v>878080</v>
      </c>
    </row>
    <row r="2356" spans="1:49" x14ac:dyDescent="0.2">
      <c r="A2356" s="51">
        <v>40262</v>
      </c>
      <c r="B2356">
        <v>10</v>
      </c>
      <c r="C2356">
        <v>110</v>
      </c>
      <c r="D2356">
        <v>2262</v>
      </c>
      <c r="E2356">
        <v>248660</v>
      </c>
      <c r="F2356">
        <v>32</v>
      </c>
      <c r="G2356">
        <v>140</v>
      </c>
      <c r="H2356">
        <v>2333</v>
      </c>
      <c r="I2356">
        <v>327962</v>
      </c>
      <c r="J2356">
        <v>57</v>
      </c>
      <c r="K2356">
        <v>161</v>
      </c>
      <c r="L2356">
        <v>2330</v>
      </c>
      <c r="M2356">
        <v>376179</v>
      </c>
      <c r="N2356">
        <v>54</v>
      </c>
      <c r="O2356">
        <v>205</v>
      </c>
      <c r="P2356">
        <v>2352</v>
      </c>
      <c r="Q2356">
        <v>497448</v>
      </c>
      <c r="R2356">
        <v>75</v>
      </c>
      <c r="S2356">
        <v>239</v>
      </c>
      <c r="T2356">
        <v>2271</v>
      </c>
      <c r="U2356">
        <v>559087</v>
      </c>
      <c r="V2356">
        <v>64</v>
      </c>
      <c r="W2356">
        <v>260</v>
      </c>
      <c r="X2356">
        <v>2378</v>
      </c>
      <c r="Y2356">
        <v>624304</v>
      </c>
      <c r="Z2356">
        <v>16</v>
      </c>
      <c r="AA2356">
        <v>304</v>
      </c>
      <c r="AB2356">
        <v>2330</v>
      </c>
      <c r="AC2356">
        <v>715158</v>
      </c>
      <c r="AD2356">
        <v>17</v>
      </c>
      <c r="AE2356">
        <v>348</v>
      </c>
      <c r="AF2356">
        <v>2380</v>
      </c>
      <c r="AG2356">
        <v>851553</v>
      </c>
      <c r="AL2356">
        <v>2</v>
      </c>
      <c r="AM2356">
        <v>405</v>
      </c>
      <c r="AN2356">
        <v>2620</v>
      </c>
      <c r="AO2356">
        <v>1061100</v>
      </c>
      <c r="AP2356">
        <v>31</v>
      </c>
      <c r="AQ2356">
        <v>402</v>
      </c>
      <c r="AR2356">
        <v>2311</v>
      </c>
      <c r="AS2356">
        <v>931668</v>
      </c>
      <c r="AT2356">
        <v>46</v>
      </c>
      <c r="AU2356">
        <v>445</v>
      </c>
      <c r="AV2356">
        <v>2156</v>
      </c>
      <c r="AW2356">
        <v>983889</v>
      </c>
    </row>
    <row r="2357" spans="1:49" x14ac:dyDescent="0.2">
      <c r="A2357" s="51">
        <v>40262</v>
      </c>
      <c r="V2357">
        <v>36</v>
      </c>
      <c r="W2357">
        <v>267</v>
      </c>
      <c r="X2357">
        <v>2400</v>
      </c>
      <c r="Y2357">
        <v>641867</v>
      </c>
      <c r="Z2357">
        <v>3</v>
      </c>
      <c r="AA2357">
        <v>299</v>
      </c>
      <c r="AB2357">
        <v>2250</v>
      </c>
      <c r="AC2357">
        <v>673500</v>
      </c>
      <c r="AD2357">
        <v>16</v>
      </c>
      <c r="AE2357">
        <v>330</v>
      </c>
      <c r="AF2357">
        <v>2400</v>
      </c>
      <c r="AG2357">
        <v>791700</v>
      </c>
      <c r="AH2357">
        <v>2</v>
      </c>
      <c r="AI2357">
        <v>373</v>
      </c>
      <c r="AJ2357">
        <v>2620</v>
      </c>
      <c r="AK2357">
        <v>976980</v>
      </c>
      <c r="AL2357">
        <v>11</v>
      </c>
      <c r="AM2357">
        <v>447</v>
      </c>
      <c r="AN2357">
        <v>2680</v>
      </c>
      <c r="AO2357">
        <v>1203687</v>
      </c>
      <c r="AP2357">
        <v>38</v>
      </c>
      <c r="AQ2357">
        <v>414</v>
      </c>
      <c r="AR2357">
        <v>2456</v>
      </c>
      <c r="AS2357">
        <v>1022299</v>
      </c>
    </row>
    <row r="2358" spans="1:49" x14ac:dyDescent="0.2">
      <c r="A2358" s="51">
        <v>40263</v>
      </c>
    </row>
    <row r="2359" spans="1:49" x14ac:dyDescent="0.2">
      <c r="A2359" s="51">
        <v>40266</v>
      </c>
      <c r="AP2359">
        <v>51</v>
      </c>
      <c r="AQ2359">
        <v>433</v>
      </c>
      <c r="AR2359">
        <v>2488</v>
      </c>
      <c r="AS2359">
        <v>1066456</v>
      </c>
    </row>
    <row r="2360" spans="1:49" x14ac:dyDescent="0.2">
      <c r="A2360" s="51">
        <v>40267</v>
      </c>
      <c r="F2360">
        <v>46</v>
      </c>
      <c r="G2360">
        <v>142</v>
      </c>
      <c r="H2360">
        <v>2467</v>
      </c>
      <c r="I2360">
        <v>346783</v>
      </c>
      <c r="J2360">
        <v>5</v>
      </c>
      <c r="K2360">
        <v>176</v>
      </c>
      <c r="L2360">
        <v>2400</v>
      </c>
      <c r="M2360">
        <v>422400</v>
      </c>
      <c r="N2360">
        <v>43</v>
      </c>
      <c r="O2360">
        <v>191</v>
      </c>
      <c r="P2360">
        <v>2467</v>
      </c>
      <c r="Q2360">
        <v>476991</v>
      </c>
      <c r="R2360">
        <v>34</v>
      </c>
      <c r="S2360">
        <v>231</v>
      </c>
      <c r="T2360">
        <v>2375</v>
      </c>
      <c r="U2360">
        <v>546794</v>
      </c>
      <c r="V2360">
        <v>15</v>
      </c>
      <c r="W2360">
        <v>276</v>
      </c>
      <c r="X2360">
        <v>2283</v>
      </c>
      <c r="Y2360">
        <v>666287</v>
      </c>
      <c r="Z2360">
        <v>22</v>
      </c>
      <c r="AA2360">
        <v>293</v>
      </c>
      <c r="AB2360">
        <v>2375</v>
      </c>
      <c r="AC2360">
        <v>691232</v>
      </c>
      <c r="AD2360">
        <v>1</v>
      </c>
      <c r="AE2360">
        <v>330</v>
      </c>
      <c r="AF2360">
        <v>2200</v>
      </c>
      <c r="AG2360">
        <v>726000</v>
      </c>
      <c r="AT2360">
        <v>8</v>
      </c>
      <c r="AU2360">
        <v>498</v>
      </c>
      <c r="AV2360">
        <v>2100</v>
      </c>
      <c r="AW2360">
        <v>1046325</v>
      </c>
    </row>
    <row r="2361" spans="1:49" x14ac:dyDescent="0.2">
      <c r="A2361" s="51">
        <v>40267</v>
      </c>
      <c r="AD2361">
        <v>22</v>
      </c>
      <c r="AE2361">
        <v>340</v>
      </c>
      <c r="AF2361">
        <v>2360</v>
      </c>
      <c r="AG2361">
        <v>790305</v>
      </c>
      <c r="AP2361">
        <v>52</v>
      </c>
      <c r="AQ2361">
        <v>419</v>
      </c>
      <c r="AR2361">
        <v>2378</v>
      </c>
      <c r="AS2361">
        <v>997151</v>
      </c>
    </row>
    <row r="2362" spans="1:49" x14ac:dyDescent="0.2">
      <c r="A2362" s="51">
        <v>40268</v>
      </c>
      <c r="R2362">
        <v>1</v>
      </c>
      <c r="S2362">
        <v>244</v>
      </c>
      <c r="T2362">
        <v>2300</v>
      </c>
      <c r="U2362">
        <v>561200</v>
      </c>
      <c r="V2362">
        <v>1</v>
      </c>
      <c r="W2362">
        <v>250</v>
      </c>
      <c r="X2362">
        <v>2300</v>
      </c>
      <c r="Y2362">
        <v>575000</v>
      </c>
      <c r="AT2362">
        <v>5</v>
      </c>
      <c r="AU2362">
        <v>484</v>
      </c>
      <c r="AV2362">
        <v>2200</v>
      </c>
      <c r="AW2362">
        <v>1063920</v>
      </c>
    </row>
    <row r="2364" spans="1:49" x14ac:dyDescent="0.2">
      <c r="A2364" s="86">
        <v>40273</v>
      </c>
      <c r="AD2364">
        <v>17</v>
      </c>
      <c r="AE2364">
        <v>342</v>
      </c>
      <c r="AF2364">
        <v>2613</v>
      </c>
      <c r="AG2364">
        <v>892913</v>
      </c>
      <c r="AH2364">
        <v>8</v>
      </c>
      <c r="AI2364">
        <v>368</v>
      </c>
      <c r="AJ2364">
        <v>2680</v>
      </c>
      <c r="AK2364">
        <v>987580</v>
      </c>
      <c r="AP2364">
        <v>73</v>
      </c>
      <c r="AQ2364">
        <v>418</v>
      </c>
      <c r="AR2364">
        <v>2483</v>
      </c>
      <c r="AS2364">
        <v>1024685</v>
      </c>
    </row>
    <row r="2365" spans="1:49" x14ac:dyDescent="0.2">
      <c r="A2365" s="86">
        <v>40274</v>
      </c>
      <c r="B2365">
        <v>16</v>
      </c>
      <c r="C2365">
        <v>126</v>
      </c>
      <c r="D2365">
        <v>2250</v>
      </c>
      <c r="E2365">
        <v>283219</v>
      </c>
      <c r="F2365">
        <v>8</v>
      </c>
      <c r="G2365">
        <v>134</v>
      </c>
      <c r="H2365">
        <v>2550</v>
      </c>
      <c r="I2365">
        <v>341700</v>
      </c>
      <c r="J2365">
        <v>15</v>
      </c>
      <c r="K2365">
        <v>160</v>
      </c>
      <c r="L2365">
        <v>2250</v>
      </c>
      <c r="M2365">
        <v>360300</v>
      </c>
      <c r="N2365">
        <v>36</v>
      </c>
      <c r="O2365">
        <v>198</v>
      </c>
      <c r="P2365">
        <v>2983</v>
      </c>
      <c r="Q2365">
        <v>669778</v>
      </c>
      <c r="R2365">
        <v>24</v>
      </c>
      <c r="S2365">
        <v>229</v>
      </c>
      <c r="T2365">
        <v>2317</v>
      </c>
      <c r="U2365">
        <v>531838</v>
      </c>
      <c r="Z2365">
        <v>20</v>
      </c>
      <c r="AA2365">
        <v>311</v>
      </c>
      <c r="AB2365">
        <v>2450</v>
      </c>
      <c r="AC2365">
        <v>761460</v>
      </c>
      <c r="AD2365">
        <v>36</v>
      </c>
      <c r="AE2365">
        <v>330</v>
      </c>
      <c r="AF2365">
        <v>2550</v>
      </c>
      <c r="AG2365">
        <v>839906</v>
      </c>
      <c r="AP2365">
        <v>28</v>
      </c>
      <c r="AQ2365">
        <v>377</v>
      </c>
      <c r="AR2365">
        <v>2550</v>
      </c>
      <c r="AS2365">
        <v>961007</v>
      </c>
      <c r="AT2365">
        <v>31</v>
      </c>
      <c r="AU2365">
        <v>464</v>
      </c>
      <c r="AV2365">
        <v>2617</v>
      </c>
      <c r="AW2365">
        <v>1262271</v>
      </c>
    </row>
    <row r="2366" spans="1:49" x14ac:dyDescent="0.2">
      <c r="A2366" s="86">
        <v>40274</v>
      </c>
      <c r="AD2366">
        <v>20</v>
      </c>
      <c r="AE2366">
        <v>344</v>
      </c>
      <c r="AF2366">
        <v>2475</v>
      </c>
      <c r="AG2366">
        <v>836925</v>
      </c>
      <c r="AH2366">
        <v>38</v>
      </c>
      <c r="AI2366">
        <v>383</v>
      </c>
      <c r="AJ2366">
        <v>2544</v>
      </c>
      <c r="AK2366">
        <v>1012223</v>
      </c>
      <c r="AL2366">
        <v>1</v>
      </c>
      <c r="AM2366">
        <v>510</v>
      </c>
      <c r="AN2366">
        <v>2820</v>
      </c>
      <c r="AO2366">
        <v>1438200</v>
      </c>
      <c r="AP2366">
        <v>69</v>
      </c>
      <c r="AQ2366">
        <v>398</v>
      </c>
      <c r="AR2366">
        <v>2328</v>
      </c>
      <c r="AS2366">
        <v>903805</v>
      </c>
    </row>
    <row r="2367" spans="1:49" x14ac:dyDescent="0.2">
      <c r="A2367" s="86">
        <v>40275</v>
      </c>
      <c r="B2367">
        <v>5</v>
      </c>
      <c r="C2367">
        <v>129</v>
      </c>
      <c r="D2367">
        <v>2300</v>
      </c>
      <c r="E2367">
        <v>296240</v>
      </c>
      <c r="J2367">
        <v>24</v>
      </c>
      <c r="K2367">
        <v>158</v>
      </c>
      <c r="L2367">
        <v>2450</v>
      </c>
      <c r="M2367">
        <v>386896</v>
      </c>
    </row>
    <row r="2368" spans="1:49" x14ac:dyDescent="0.2">
      <c r="A2368" s="86">
        <v>40276</v>
      </c>
      <c r="B2368">
        <v>2</v>
      </c>
      <c r="C2368">
        <v>116</v>
      </c>
      <c r="D2368">
        <v>2275</v>
      </c>
      <c r="E2368">
        <v>264200</v>
      </c>
      <c r="F2368">
        <v>10</v>
      </c>
      <c r="G2368">
        <v>132</v>
      </c>
      <c r="H2368">
        <v>2400</v>
      </c>
      <c r="I2368">
        <v>316320</v>
      </c>
      <c r="J2368">
        <v>56</v>
      </c>
      <c r="K2368">
        <v>173</v>
      </c>
      <c r="L2368">
        <v>2500</v>
      </c>
      <c r="M2368">
        <v>444159</v>
      </c>
      <c r="N2368">
        <v>60</v>
      </c>
      <c r="O2368">
        <v>199</v>
      </c>
      <c r="P2368">
        <v>2380</v>
      </c>
      <c r="Q2368">
        <v>480298</v>
      </c>
      <c r="R2368">
        <v>5</v>
      </c>
      <c r="S2368">
        <v>242</v>
      </c>
      <c r="T2368">
        <v>2420</v>
      </c>
      <c r="U2368">
        <v>584672</v>
      </c>
      <c r="Z2368">
        <v>25</v>
      </c>
      <c r="AA2368">
        <v>306</v>
      </c>
      <c r="AB2368">
        <v>2433</v>
      </c>
      <c r="AC2368">
        <v>778923</v>
      </c>
      <c r="AD2368">
        <v>2</v>
      </c>
      <c r="AE2368">
        <v>338</v>
      </c>
      <c r="AF2368">
        <v>2320</v>
      </c>
      <c r="AG2368">
        <v>784160</v>
      </c>
      <c r="AH2368">
        <v>10</v>
      </c>
      <c r="AI2368">
        <v>392</v>
      </c>
      <c r="AJ2368">
        <v>2620</v>
      </c>
      <c r="AK2368">
        <v>1028088</v>
      </c>
      <c r="AL2368">
        <v>14</v>
      </c>
      <c r="AM2368">
        <v>451</v>
      </c>
      <c r="AN2368">
        <v>2840</v>
      </c>
      <c r="AO2368">
        <v>1321149</v>
      </c>
      <c r="AP2368">
        <v>35</v>
      </c>
      <c r="AQ2368">
        <v>365</v>
      </c>
      <c r="AR2368">
        <v>2302</v>
      </c>
      <c r="AS2368">
        <v>834505</v>
      </c>
      <c r="AT2368">
        <v>10</v>
      </c>
      <c r="AU2368">
        <v>447</v>
      </c>
      <c r="AV2368">
        <v>2100</v>
      </c>
      <c r="AW2368">
        <v>939540</v>
      </c>
    </row>
    <row r="2369" spans="1:49" x14ac:dyDescent="0.2">
      <c r="A2369" s="86">
        <v>40276</v>
      </c>
      <c r="R2369">
        <v>1</v>
      </c>
      <c r="S2369">
        <v>226</v>
      </c>
      <c r="T2369">
        <v>2100</v>
      </c>
      <c r="U2369">
        <v>474600</v>
      </c>
      <c r="Z2369">
        <v>5</v>
      </c>
      <c r="AA2369">
        <v>319</v>
      </c>
      <c r="AB2369">
        <v>2350</v>
      </c>
      <c r="AC2369">
        <v>749180</v>
      </c>
      <c r="AD2369">
        <v>3</v>
      </c>
      <c r="AE2369">
        <v>340</v>
      </c>
      <c r="AF2369">
        <v>2345</v>
      </c>
      <c r="AG2369">
        <v>796687</v>
      </c>
      <c r="AH2369">
        <v>14</v>
      </c>
      <c r="AI2369">
        <v>393</v>
      </c>
      <c r="AJ2369">
        <v>2670</v>
      </c>
      <c r="AK2369">
        <v>1049731</v>
      </c>
      <c r="AP2369">
        <v>81</v>
      </c>
      <c r="AQ2369">
        <v>446</v>
      </c>
      <c r="AR2369">
        <v>2391</v>
      </c>
      <c r="AS2369">
        <v>1053016</v>
      </c>
    </row>
    <row r="2370" spans="1:49" x14ac:dyDescent="0.2">
      <c r="A2370" s="86">
        <v>40277</v>
      </c>
      <c r="B2370">
        <v>4</v>
      </c>
      <c r="C2370">
        <v>129</v>
      </c>
      <c r="D2370">
        <v>2700</v>
      </c>
      <c r="E2370">
        <v>348300</v>
      </c>
      <c r="J2370">
        <v>35</v>
      </c>
      <c r="K2370">
        <v>169</v>
      </c>
      <c r="L2370">
        <v>23333</v>
      </c>
      <c r="M2370">
        <v>396234</v>
      </c>
      <c r="N2370">
        <v>17</v>
      </c>
      <c r="O2370">
        <v>197</v>
      </c>
      <c r="P2370">
        <v>2300</v>
      </c>
      <c r="Q2370">
        <v>453506</v>
      </c>
      <c r="R2370">
        <v>15</v>
      </c>
      <c r="S2370">
        <v>240</v>
      </c>
      <c r="T2370">
        <v>2433</v>
      </c>
      <c r="U2370">
        <v>603773</v>
      </c>
      <c r="V2370">
        <v>7</v>
      </c>
      <c r="W2370">
        <v>256</v>
      </c>
      <c r="X2370">
        <v>2350</v>
      </c>
      <c r="Y2370">
        <v>628143</v>
      </c>
      <c r="AP2370">
        <v>2</v>
      </c>
      <c r="AQ2370">
        <v>491</v>
      </c>
      <c r="AR2370">
        <v>2340</v>
      </c>
      <c r="AS2370">
        <v>1148940</v>
      </c>
      <c r="AT2370">
        <v>13</v>
      </c>
      <c r="AU2370">
        <v>459</v>
      </c>
      <c r="AV2370">
        <v>2317</v>
      </c>
      <c r="AW2370">
        <v>1091169</v>
      </c>
    </row>
    <row r="2371" spans="1:49" x14ac:dyDescent="0.2">
      <c r="A2371" s="86">
        <v>40280</v>
      </c>
      <c r="Z2371">
        <v>14</v>
      </c>
      <c r="AA2371">
        <v>291</v>
      </c>
      <c r="AB2371">
        <v>2200</v>
      </c>
      <c r="AC2371">
        <v>645171</v>
      </c>
      <c r="AD2371">
        <v>27</v>
      </c>
      <c r="AE2371">
        <v>333</v>
      </c>
      <c r="AF2371">
        <v>2300</v>
      </c>
      <c r="AG2371">
        <v>772826</v>
      </c>
      <c r="AH2371">
        <v>16</v>
      </c>
      <c r="AI2371">
        <v>363</v>
      </c>
      <c r="AJ2371">
        <v>2553</v>
      </c>
      <c r="AK2371">
        <v>926092</v>
      </c>
      <c r="AL2371">
        <v>20</v>
      </c>
      <c r="AM2371">
        <v>420</v>
      </c>
      <c r="AN2371">
        <v>2565</v>
      </c>
      <c r="AO2371">
        <v>1076962</v>
      </c>
      <c r="AP2371">
        <v>55</v>
      </c>
      <c r="AQ2371">
        <v>421</v>
      </c>
      <c r="AR2371">
        <v>2222</v>
      </c>
      <c r="AS2371">
        <v>936735</v>
      </c>
    </row>
    <row r="2372" spans="1:49" x14ac:dyDescent="0.2">
      <c r="A2372" s="86">
        <v>40281</v>
      </c>
      <c r="F2372">
        <v>6</v>
      </c>
      <c r="G2372">
        <v>138</v>
      </c>
      <c r="H2372">
        <v>2300</v>
      </c>
      <c r="I2372">
        <v>317400</v>
      </c>
      <c r="J2372">
        <v>130</v>
      </c>
      <c r="K2372">
        <v>160</v>
      </c>
      <c r="L2372">
        <v>2407</v>
      </c>
      <c r="M2372">
        <v>386022</v>
      </c>
      <c r="N2372">
        <v>67</v>
      </c>
      <c r="O2372">
        <v>201</v>
      </c>
      <c r="P2372">
        <v>2440</v>
      </c>
      <c r="Q2372">
        <v>492928</v>
      </c>
      <c r="R2372">
        <v>66</v>
      </c>
      <c r="S2372">
        <v>235</v>
      </c>
      <c r="T2372">
        <v>2475</v>
      </c>
      <c r="U2372">
        <v>580252</v>
      </c>
      <c r="V2372">
        <v>53</v>
      </c>
      <c r="W2372">
        <v>265</v>
      </c>
      <c r="X2372">
        <v>2307</v>
      </c>
      <c r="Y2372">
        <v>633855</v>
      </c>
      <c r="Z2372">
        <v>38</v>
      </c>
      <c r="AA2372">
        <v>302</v>
      </c>
      <c r="AB2372">
        <v>2350</v>
      </c>
      <c r="AC2372">
        <v>722089</v>
      </c>
      <c r="AT2372">
        <v>23</v>
      </c>
      <c r="AU2372">
        <v>449</v>
      </c>
      <c r="AV2372">
        <v>2133</v>
      </c>
      <c r="AW2372">
        <v>960470</v>
      </c>
    </row>
    <row r="2373" spans="1:49" x14ac:dyDescent="0.2">
      <c r="A2373" s="86">
        <v>40281</v>
      </c>
      <c r="AD2373">
        <v>44</v>
      </c>
      <c r="AE2373">
        <v>342</v>
      </c>
      <c r="AF2373">
        <v>2290</v>
      </c>
      <c r="AG2373">
        <v>783524</v>
      </c>
      <c r="AH2373">
        <v>10</v>
      </c>
      <c r="AI2373">
        <v>380</v>
      </c>
      <c r="AJ2373">
        <v>2475</v>
      </c>
      <c r="AK2373">
        <v>962208</v>
      </c>
      <c r="AL2373">
        <v>9</v>
      </c>
      <c r="AM2373">
        <v>419</v>
      </c>
      <c r="AN2373">
        <v>2520</v>
      </c>
      <c r="AO2373">
        <v>1059409</v>
      </c>
      <c r="AP2373">
        <v>50</v>
      </c>
      <c r="AQ2373">
        <v>456</v>
      </c>
      <c r="AR2373">
        <v>2331</v>
      </c>
      <c r="AS2373">
        <v>1070810</v>
      </c>
    </row>
    <row r="2374" spans="1:49" x14ac:dyDescent="0.2">
      <c r="A2374" s="86">
        <v>40282</v>
      </c>
      <c r="B2374">
        <v>15</v>
      </c>
      <c r="C2374">
        <v>114</v>
      </c>
      <c r="D2374">
        <v>2200</v>
      </c>
      <c r="E2374">
        <v>250800</v>
      </c>
      <c r="J2374">
        <v>1</v>
      </c>
      <c r="K2374">
        <v>154</v>
      </c>
      <c r="L2374">
        <v>2200</v>
      </c>
      <c r="M2374">
        <v>338800</v>
      </c>
      <c r="R2374">
        <v>1</v>
      </c>
      <c r="S2374">
        <v>240</v>
      </c>
      <c r="T2374">
        <v>2200</v>
      </c>
      <c r="U2374">
        <v>528000</v>
      </c>
      <c r="AT2374">
        <v>2</v>
      </c>
      <c r="AU2374">
        <v>441</v>
      </c>
      <c r="AV2374">
        <v>2250</v>
      </c>
      <c r="AW2374">
        <v>992250</v>
      </c>
    </row>
    <row r="2375" spans="1:49" x14ac:dyDescent="0.2">
      <c r="A2375" s="86">
        <v>40283</v>
      </c>
      <c r="B2375">
        <v>12</v>
      </c>
      <c r="C2375">
        <v>122</v>
      </c>
      <c r="D2375">
        <v>2300</v>
      </c>
      <c r="E2375">
        <v>279450</v>
      </c>
      <c r="N2375">
        <v>20</v>
      </c>
      <c r="O2375">
        <v>194</v>
      </c>
      <c r="P2375">
        <v>2383</v>
      </c>
      <c r="Q2375">
        <v>475385</v>
      </c>
      <c r="R2375">
        <v>1</v>
      </c>
      <c r="S2375">
        <v>248</v>
      </c>
      <c r="T2375">
        <v>2350</v>
      </c>
      <c r="U2375">
        <v>582800</v>
      </c>
      <c r="V2375">
        <v>52</v>
      </c>
      <c r="W2375">
        <v>267</v>
      </c>
      <c r="X2375">
        <v>2338</v>
      </c>
      <c r="Y2375">
        <v>625162</v>
      </c>
      <c r="Z2375">
        <v>68</v>
      </c>
      <c r="AA2375">
        <v>296</v>
      </c>
      <c r="AB2375">
        <v>2290</v>
      </c>
      <c r="AC2375">
        <v>675314</v>
      </c>
      <c r="AD2375">
        <v>17</v>
      </c>
      <c r="AE2375">
        <v>330</v>
      </c>
      <c r="AF2375">
        <v>2505</v>
      </c>
      <c r="AG2375">
        <v>868315</v>
      </c>
      <c r="AL2375">
        <v>3</v>
      </c>
      <c r="AM2375">
        <v>419</v>
      </c>
      <c r="AN2375">
        <v>2507</v>
      </c>
      <c r="AO2375">
        <v>1050360</v>
      </c>
      <c r="AP2375">
        <v>19</v>
      </c>
      <c r="AQ2375">
        <v>443</v>
      </c>
      <c r="AR2375">
        <v>2320</v>
      </c>
      <c r="AS2375">
        <v>1027394</v>
      </c>
    </row>
    <row r="2376" spans="1:49" x14ac:dyDescent="0.2">
      <c r="A2376" s="86">
        <v>40283</v>
      </c>
      <c r="Z2376">
        <v>5</v>
      </c>
      <c r="AA2376">
        <v>307</v>
      </c>
      <c r="AB2376">
        <v>1950</v>
      </c>
      <c r="AC2376">
        <v>598260</v>
      </c>
      <c r="AD2376">
        <v>2</v>
      </c>
      <c r="AE2376">
        <v>341</v>
      </c>
      <c r="AF2376">
        <v>2250</v>
      </c>
      <c r="AG2376">
        <v>767250</v>
      </c>
      <c r="AH2376">
        <v>46</v>
      </c>
      <c r="AI2376">
        <v>391</v>
      </c>
      <c r="AJ2376">
        <v>2440</v>
      </c>
      <c r="AK2376">
        <v>968316</v>
      </c>
      <c r="AL2376">
        <v>15</v>
      </c>
      <c r="AM2376">
        <v>401</v>
      </c>
      <c r="AN2376">
        <v>2540</v>
      </c>
      <c r="AO2376">
        <v>1019387</v>
      </c>
      <c r="AP2376">
        <v>43</v>
      </c>
      <c r="AQ2376">
        <v>440</v>
      </c>
      <c r="AR2376">
        <v>2213</v>
      </c>
      <c r="AS2376">
        <v>973062</v>
      </c>
    </row>
    <row r="2377" spans="1:49" x14ac:dyDescent="0.2">
      <c r="A2377" s="86">
        <v>40284</v>
      </c>
      <c r="B2377">
        <v>31</v>
      </c>
      <c r="C2377">
        <v>122</v>
      </c>
      <c r="D2377">
        <v>2350</v>
      </c>
      <c r="E2377">
        <v>289574</v>
      </c>
      <c r="F2377">
        <v>35</v>
      </c>
      <c r="G2377">
        <v>141</v>
      </c>
      <c r="H2377">
        <v>2375</v>
      </c>
      <c r="I2377">
        <v>334640</v>
      </c>
      <c r="J2377">
        <v>9</v>
      </c>
      <c r="K2377">
        <v>162</v>
      </c>
      <c r="L2377">
        <v>2600</v>
      </c>
      <c r="M2377">
        <v>420044</v>
      </c>
      <c r="N2377">
        <v>35</v>
      </c>
      <c r="O2377">
        <v>188</v>
      </c>
      <c r="P2377">
        <v>2270</v>
      </c>
      <c r="Q2377">
        <v>429263</v>
      </c>
      <c r="R2377">
        <v>7</v>
      </c>
      <c r="S2377">
        <v>233</v>
      </c>
      <c r="T2377">
        <v>2250</v>
      </c>
      <c r="U2377">
        <v>524657</v>
      </c>
      <c r="V2377">
        <v>7</v>
      </c>
      <c r="W2377">
        <v>265</v>
      </c>
      <c r="X2377">
        <v>2300</v>
      </c>
      <c r="Y2377">
        <v>609171</v>
      </c>
      <c r="AT2377">
        <v>10</v>
      </c>
      <c r="AU2377">
        <v>413</v>
      </c>
      <c r="AV2377">
        <v>1900</v>
      </c>
      <c r="AW2377">
        <v>785460</v>
      </c>
    </row>
    <row r="2378" spans="1:49" x14ac:dyDescent="0.2">
      <c r="A2378" s="86">
        <v>40287</v>
      </c>
      <c r="Z2378">
        <v>5</v>
      </c>
      <c r="AA2378">
        <v>317</v>
      </c>
      <c r="AB2378">
        <v>2350</v>
      </c>
      <c r="AC2378">
        <v>744480</v>
      </c>
      <c r="AD2378">
        <v>37</v>
      </c>
      <c r="AE2378">
        <v>350</v>
      </c>
      <c r="AF2378">
        <v>2448</v>
      </c>
      <c r="AG2378">
        <v>851241</v>
      </c>
      <c r="AP2378">
        <v>20</v>
      </c>
      <c r="AQ2378">
        <v>408</v>
      </c>
      <c r="AR2378">
        <v>2210</v>
      </c>
      <c r="AS2378">
        <v>877992</v>
      </c>
    </row>
    <row r="2379" spans="1:49" x14ac:dyDescent="0.2">
      <c r="A2379" s="86">
        <v>40288</v>
      </c>
      <c r="B2379">
        <v>53</v>
      </c>
      <c r="C2379">
        <v>123</v>
      </c>
      <c r="D2379">
        <v>2340</v>
      </c>
      <c r="E2379">
        <v>285198</v>
      </c>
      <c r="F2379">
        <v>16</v>
      </c>
      <c r="G2379">
        <v>130</v>
      </c>
      <c r="H2379">
        <v>2400</v>
      </c>
      <c r="I2379">
        <v>312300</v>
      </c>
      <c r="J2379">
        <v>14</v>
      </c>
      <c r="K2379">
        <v>163</v>
      </c>
      <c r="L2379">
        <v>2400</v>
      </c>
      <c r="M2379">
        <v>397786</v>
      </c>
      <c r="N2379">
        <v>7</v>
      </c>
      <c r="O2379">
        <v>199</v>
      </c>
      <c r="P2379">
        <v>2250</v>
      </c>
      <c r="Q2379">
        <v>454629</v>
      </c>
      <c r="R2379">
        <v>54</v>
      </c>
      <c r="S2379">
        <v>243</v>
      </c>
      <c r="T2379">
        <v>2500</v>
      </c>
      <c r="U2379">
        <v>606481</v>
      </c>
      <c r="V2379">
        <v>1</v>
      </c>
      <c r="W2379">
        <v>278</v>
      </c>
      <c r="X2379">
        <v>2000</v>
      </c>
      <c r="Y2379">
        <v>556000</v>
      </c>
      <c r="Z2379">
        <v>13</v>
      </c>
      <c r="AA2379">
        <v>304</v>
      </c>
      <c r="AB2379">
        <v>2250</v>
      </c>
      <c r="AC2379">
        <v>696523</v>
      </c>
      <c r="AD2379">
        <v>17</v>
      </c>
      <c r="AE2379">
        <v>342</v>
      </c>
      <c r="AF2379">
        <v>2450</v>
      </c>
      <c r="AG2379">
        <v>836747</v>
      </c>
      <c r="AP2379">
        <v>14</v>
      </c>
      <c r="AQ2379">
        <v>410</v>
      </c>
      <c r="AR2379">
        <v>2675</v>
      </c>
      <c r="AS2379">
        <v>1115043</v>
      </c>
      <c r="AT2379">
        <v>15</v>
      </c>
      <c r="AU2379">
        <v>480</v>
      </c>
      <c r="AV2379">
        <v>2350</v>
      </c>
      <c r="AW2379">
        <v>1138853</v>
      </c>
    </row>
    <row r="2380" spans="1:49" x14ac:dyDescent="0.2">
      <c r="A2380" s="86">
        <v>40288</v>
      </c>
      <c r="Z2380">
        <v>12</v>
      </c>
      <c r="AA2380">
        <v>319</v>
      </c>
      <c r="AB2380">
        <v>2340</v>
      </c>
      <c r="AC2380">
        <v>746460</v>
      </c>
      <c r="AD2380">
        <v>15</v>
      </c>
      <c r="AE2380">
        <v>357</v>
      </c>
      <c r="AF2380">
        <v>2467</v>
      </c>
      <c r="AG2380">
        <v>879813</v>
      </c>
      <c r="AH2380">
        <v>32</v>
      </c>
      <c r="AI2380">
        <v>380</v>
      </c>
      <c r="AJ2380">
        <v>2456</v>
      </c>
      <c r="AK2380">
        <v>938270</v>
      </c>
      <c r="AP2380">
        <v>27</v>
      </c>
      <c r="AQ2380">
        <v>438</v>
      </c>
      <c r="AR2380">
        <v>2288</v>
      </c>
      <c r="AS2380">
        <v>994641</v>
      </c>
    </row>
    <row r="2381" spans="1:49" x14ac:dyDescent="0.2">
      <c r="A2381" s="86">
        <v>40289</v>
      </c>
      <c r="J2381">
        <v>19</v>
      </c>
      <c r="K2381">
        <v>171</v>
      </c>
      <c r="L2381">
        <v>2383</v>
      </c>
      <c r="M2381">
        <v>404711</v>
      </c>
      <c r="N2381">
        <v>7</v>
      </c>
      <c r="O2381">
        <v>201</v>
      </c>
      <c r="P2381">
        <v>2250</v>
      </c>
      <c r="Q2381">
        <v>451286</v>
      </c>
      <c r="R2381">
        <v>2</v>
      </c>
      <c r="S2381">
        <v>235</v>
      </c>
      <c r="T2381">
        <v>2350</v>
      </c>
      <c r="U2381">
        <v>552700</v>
      </c>
      <c r="V2381">
        <v>44</v>
      </c>
      <c r="W2381">
        <v>272</v>
      </c>
      <c r="X2381">
        <v>2350</v>
      </c>
      <c r="Y2381">
        <v>638132</v>
      </c>
      <c r="AP2381">
        <v>1</v>
      </c>
      <c r="AQ2381">
        <v>442</v>
      </c>
      <c r="AR2381">
        <v>2200</v>
      </c>
      <c r="AS2381">
        <v>972400</v>
      </c>
      <c r="AT2381">
        <v>8</v>
      </c>
      <c r="AU2381">
        <v>484</v>
      </c>
      <c r="AV2381">
        <v>2100</v>
      </c>
      <c r="AW2381">
        <v>1017450</v>
      </c>
    </row>
    <row r="2382" spans="1:49" x14ac:dyDescent="0.2">
      <c r="A2382" s="86">
        <v>40290</v>
      </c>
      <c r="B2382">
        <v>7</v>
      </c>
      <c r="C2382">
        <v>116</v>
      </c>
      <c r="D2382">
        <v>2267</v>
      </c>
      <c r="E2382">
        <v>263457</v>
      </c>
      <c r="F2382">
        <v>6</v>
      </c>
      <c r="G2382">
        <v>141</v>
      </c>
      <c r="H2382">
        <v>2300</v>
      </c>
      <c r="I2382">
        <v>324300</v>
      </c>
      <c r="J2382">
        <v>38</v>
      </c>
      <c r="K2382">
        <v>173</v>
      </c>
      <c r="L2382">
        <v>2375</v>
      </c>
      <c r="M2382">
        <v>414268</v>
      </c>
      <c r="N2382">
        <v>82</v>
      </c>
      <c r="O2382">
        <v>207</v>
      </c>
      <c r="P2382">
        <v>2400</v>
      </c>
      <c r="Q2382">
        <v>504632</v>
      </c>
      <c r="R2382">
        <v>70</v>
      </c>
      <c r="S2382">
        <v>235</v>
      </c>
      <c r="T2382">
        <v>2398</v>
      </c>
      <c r="U2382">
        <v>574025</v>
      </c>
      <c r="V2382">
        <v>35</v>
      </c>
      <c r="W2382">
        <v>262</v>
      </c>
      <c r="X2382">
        <v>2360</v>
      </c>
      <c r="Y2382">
        <v>646647</v>
      </c>
      <c r="Z2382">
        <v>18</v>
      </c>
      <c r="AA2382">
        <v>318</v>
      </c>
      <c r="AB2382">
        <v>2420</v>
      </c>
      <c r="AC2382">
        <v>769829</v>
      </c>
      <c r="AL2382">
        <v>2</v>
      </c>
      <c r="AM2382">
        <v>430</v>
      </c>
      <c r="AN2382">
        <v>2490</v>
      </c>
      <c r="AO2382">
        <v>1071100</v>
      </c>
      <c r="AP2382">
        <v>22</v>
      </c>
      <c r="AQ2382">
        <v>346</v>
      </c>
      <c r="AR2382">
        <v>2183</v>
      </c>
      <c r="AS2382">
        <v>755682</v>
      </c>
      <c r="AT2382">
        <v>13</v>
      </c>
      <c r="AU2382">
        <v>487</v>
      </c>
      <c r="AV2382">
        <v>2167</v>
      </c>
      <c r="AW2382">
        <v>1156223</v>
      </c>
    </row>
    <row r="2383" spans="1:49" x14ac:dyDescent="0.2">
      <c r="A2383" s="86">
        <v>40290</v>
      </c>
      <c r="Z2383">
        <v>14</v>
      </c>
      <c r="AA2383">
        <v>304</v>
      </c>
      <c r="AB2383">
        <v>2225</v>
      </c>
      <c r="AC2383">
        <v>679329</v>
      </c>
      <c r="AD2383">
        <v>11</v>
      </c>
      <c r="AE2383">
        <v>328</v>
      </c>
      <c r="AF2383">
        <v>2233</v>
      </c>
      <c r="AG2383">
        <v>734082</v>
      </c>
      <c r="AH2383">
        <v>10</v>
      </c>
      <c r="AI2383">
        <v>382</v>
      </c>
      <c r="AJ2383">
        <v>2430</v>
      </c>
      <c r="AK2383">
        <v>923224</v>
      </c>
      <c r="AL2383">
        <v>1</v>
      </c>
      <c r="AM2383">
        <v>468</v>
      </c>
      <c r="AN2383">
        <v>2580</v>
      </c>
      <c r="AO2383">
        <v>1207440</v>
      </c>
      <c r="AP2383">
        <v>56</v>
      </c>
      <c r="AQ2383">
        <v>424</v>
      </c>
      <c r="AR2383">
        <v>2358</v>
      </c>
      <c r="AS2383">
        <v>982604</v>
      </c>
    </row>
    <row r="2384" spans="1:49" x14ac:dyDescent="0.2">
      <c r="A2384" s="86">
        <v>40291</v>
      </c>
      <c r="J2384">
        <v>10</v>
      </c>
      <c r="K2384">
        <v>174</v>
      </c>
      <c r="L2384">
        <v>2650</v>
      </c>
      <c r="M2384">
        <v>462160</v>
      </c>
      <c r="N2384">
        <v>8</v>
      </c>
      <c r="O2384">
        <v>193</v>
      </c>
      <c r="P2384">
        <v>2650</v>
      </c>
      <c r="Q2384">
        <v>512112</v>
      </c>
      <c r="R2384">
        <v>12</v>
      </c>
      <c r="S2384">
        <v>242</v>
      </c>
      <c r="T2384">
        <v>2500</v>
      </c>
      <c r="U2384">
        <v>610158</v>
      </c>
      <c r="Z2384">
        <v>2</v>
      </c>
      <c r="AA2384">
        <v>289</v>
      </c>
      <c r="AB2384">
        <v>2275</v>
      </c>
      <c r="AC2384">
        <v>657700</v>
      </c>
      <c r="AD2384">
        <v>2</v>
      </c>
      <c r="AE2384">
        <v>325</v>
      </c>
      <c r="AF2384">
        <v>2300</v>
      </c>
      <c r="AG2384">
        <v>747500</v>
      </c>
      <c r="AP2384">
        <v>2</v>
      </c>
      <c r="AQ2384">
        <v>401</v>
      </c>
      <c r="AR2384">
        <v>2200</v>
      </c>
      <c r="AS2384">
        <v>882200</v>
      </c>
      <c r="AT2384">
        <v>7</v>
      </c>
      <c r="AU2384">
        <v>440</v>
      </c>
      <c r="AV2384">
        <v>2400</v>
      </c>
      <c r="AW2384">
        <v>1056686</v>
      </c>
    </row>
    <row r="2385" spans="1:49" x14ac:dyDescent="0.2">
      <c r="A2385" s="86">
        <v>40294</v>
      </c>
      <c r="N2385">
        <v>19</v>
      </c>
      <c r="O2385">
        <v>200</v>
      </c>
      <c r="P2385">
        <v>2400</v>
      </c>
      <c r="Q2385">
        <v>481011</v>
      </c>
      <c r="V2385">
        <v>10</v>
      </c>
      <c r="W2385">
        <v>254</v>
      </c>
      <c r="X2385">
        <v>2300</v>
      </c>
      <c r="Y2385">
        <v>584660</v>
      </c>
      <c r="Z2385">
        <v>10</v>
      </c>
      <c r="AA2385">
        <v>304</v>
      </c>
      <c r="AB2385">
        <v>2275</v>
      </c>
      <c r="AC2385">
        <v>695080</v>
      </c>
      <c r="AD2385">
        <v>26</v>
      </c>
      <c r="AE2385">
        <v>330</v>
      </c>
      <c r="AF2385">
        <v>2280</v>
      </c>
      <c r="AG2385">
        <v>755962</v>
      </c>
      <c r="AH2385">
        <v>23</v>
      </c>
      <c r="AI2385">
        <v>379</v>
      </c>
      <c r="AJ2385">
        <v>2450</v>
      </c>
      <c r="AK2385">
        <v>937150</v>
      </c>
      <c r="AL2385">
        <v>9</v>
      </c>
      <c r="AM2385">
        <v>402</v>
      </c>
      <c r="AN2385">
        <v>2440</v>
      </c>
      <c r="AO2385">
        <v>979796</v>
      </c>
      <c r="AP2385">
        <v>59</v>
      </c>
      <c r="AQ2385">
        <v>420</v>
      </c>
      <c r="AR2385">
        <v>2193</v>
      </c>
      <c r="AS2385">
        <v>927174</v>
      </c>
    </row>
    <row r="2386" spans="1:49" x14ac:dyDescent="0.2">
      <c r="A2386" s="86">
        <v>40295</v>
      </c>
      <c r="B2386">
        <v>19</v>
      </c>
      <c r="C2386">
        <v>113</v>
      </c>
      <c r="D2386">
        <v>2400</v>
      </c>
      <c r="E2386">
        <v>271326</v>
      </c>
      <c r="F2386">
        <v>6</v>
      </c>
      <c r="G2386">
        <v>148</v>
      </c>
      <c r="H2386">
        <v>2400</v>
      </c>
      <c r="I2386">
        <v>355200</v>
      </c>
      <c r="J2386">
        <v>53</v>
      </c>
      <c r="K2386">
        <v>172</v>
      </c>
      <c r="L2386">
        <v>2390</v>
      </c>
      <c r="M2386">
        <v>417913</v>
      </c>
      <c r="N2386">
        <v>20</v>
      </c>
      <c r="O2386">
        <v>189</v>
      </c>
      <c r="P2386">
        <v>2450</v>
      </c>
      <c r="Q2386">
        <v>463540</v>
      </c>
      <c r="R2386">
        <v>43</v>
      </c>
      <c r="S2386">
        <v>231</v>
      </c>
      <c r="T2386">
        <v>2350</v>
      </c>
      <c r="U2386">
        <v>569112</v>
      </c>
      <c r="V2386">
        <v>14</v>
      </c>
      <c r="W2386">
        <v>266</v>
      </c>
      <c r="X2386">
        <v>2417</v>
      </c>
      <c r="Y2386">
        <v>639614</v>
      </c>
      <c r="Z2386">
        <v>38</v>
      </c>
      <c r="AA2386">
        <v>299</v>
      </c>
      <c r="AB2386">
        <v>2500</v>
      </c>
      <c r="AC2386">
        <v>746905</v>
      </c>
      <c r="AL2386">
        <v>1</v>
      </c>
      <c r="AM2386">
        <v>460</v>
      </c>
      <c r="AN2386">
        <v>2400</v>
      </c>
      <c r="AO2386">
        <v>1104000</v>
      </c>
      <c r="AP2386">
        <v>24</v>
      </c>
      <c r="AQ2386">
        <v>441</v>
      </c>
      <c r="AR2386">
        <v>2164</v>
      </c>
      <c r="AS2386">
        <v>953842</v>
      </c>
      <c r="AT2386">
        <v>8</v>
      </c>
      <c r="AU2386">
        <v>599</v>
      </c>
      <c r="AV2386">
        <v>2400</v>
      </c>
      <c r="AW2386">
        <v>1438200</v>
      </c>
    </row>
    <row r="2387" spans="1:49" x14ac:dyDescent="0.2">
      <c r="A2387" s="86">
        <v>40295</v>
      </c>
      <c r="AD2387">
        <v>10</v>
      </c>
      <c r="AE2387">
        <v>350</v>
      </c>
      <c r="AF2387">
        <v>2430</v>
      </c>
      <c r="AG2387">
        <v>850548</v>
      </c>
      <c r="AH2387">
        <v>71</v>
      </c>
      <c r="AI2387">
        <v>383</v>
      </c>
      <c r="AJ2387">
        <v>2340</v>
      </c>
      <c r="AK2387">
        <v>901292</v>
      </c>
      <c r="AL2387">
        <v>15</v>
      </c>
      <c r="AM2387">
        <v>407</v>
      </c>
      <c r="AN2387">
        <v>2440</v>
      </c>
      <c r="AO2387">
        <v>992267</v>
      </c>
      <c r="AP2387">
        <v>69</v>
      </c>
      <c r="AQ2387">
        <v>423</v>
      </c>
      <c r="AR2387">
        <v>2187</v>
      </c>
      <c r="AS2387">
        <v>929999</v>
      </c>
    </row>
    <row r="2388" spans="1:49" x14ac:dyDescent="0.2">
      <c r="A2388" s="86">
        <v>40296</v>
      </c>
    </row>
    <row r="2389" spans="1:49" x14ac:dyDescent="0.2">
      <c r="A2389" s="86">
        <v>40297</v>
      </c>
      <c r="B2389">
        <v>7</v>
      </c>
      <c r="C2389">
        <v>120</v>
      </c>
      <c r="D2389">
        <v>2450</v>
      </c>
      <c r="E2389">
        <v>294000</v>
      </c>
      <c r="F2389">
        <v>9</v>
      </c>
      <c r="G2389">
        <v>143</v>
      </c>
      <c r="H2389">
        <v>2400</v>
      </c>
      <c r="I2389">
        <v>342933</v>
      </c>
      <c r="J2389">
        <v>33</v>
      </c>
      <c r="K2389">
        <v>165</v>
      </c>
      <c r="L2389">
        <v>2367</v>
      </c>
      <c r="M2389">
        <v>391655</v>
      </c>
      <c r="N2389">
        <v>34</v>
      </c>
      <c r="O2389">
        <v>196</v>
      </c>
      <c r="P2389">
        <v>2345</v>
      </c>
      <c r="Q2389">
        <v>459083</v>
      </c>
      <c r="R2389">
        <v>42</v>
      </c>
      <c r="S2389">
        <v>232</v>
      </c>
      <c r="T2389">
        <v>2970</v>
      </c>
      <c r="U2389">
        <v>591734</v>
      </c>
      <c r="V2389">
        <v>41</v>
      </c>
      <c r="W2389">
        <v>277</v>
      </c>
      <c r="X2389">
        <v>2270</v>
      </c>
      <c r="Y2389">
        <v>639584</v>
      </c>
      <c r="Z2389">
        <v>2</v>
      </c>
      <c r="AA2389">
        <v>301</v>
      </c>
      <c r="AB2389">
        <v>2150</v>
      </c>
      <c r="AC2389">
        <v>649700</v>
      </c>
      <c r="AD2389">
        <v>19</v>
      </c>
      <c r="AE2389">
        <v>320</v>
      </c>
      <c r="AF2389">
        <v>2290</v>
      </c>
      <c r="AG2389">
        <v>759476</v>
      </c>
      <c r="AP2389">
        <v>12</v>
      </c>
      <c r="AQ2389">
        <v>374</v>
      </c>
      <c r="AR2389">
        <v>2325</v>
      </c>
      <c r="AS2389">
        <v>868297</v>
      </c>
    </row>
    <row r="2390" spans="1:49" x14ac:dyDescent="0.2">
      <c r="A2390" s="86">
        <v>40297</v>
      </c>
      <c r="Z2390">
        <v>2</v>
      </c>
      <c r="AA2390">
        <v>316</v>
      </c>
      <c r="AB2390">
        <v>2250</v>
      </c>
      <c r="AC2390">
        <v>711000</v>
      </c>
      <c r="AD2390">
        <v>27</v>
      </c>
      <c r="AE2390">
        <v>336</v>
      </c>
      <c r="AF2390">
        <v>2167</v>
      </c>
      <c r="AG2390">
        <v>733830</v>
      </c>
      <c r="AH2390">
        <v>5</v>
      </c>
      <c r="AI2390">
        <v>372</v>
      </c>
      <c r="AJ2390">
        <v>2310</v>
      </c>
      <c r="AK2390">
        <v>823728</v>
      </c>
      <c r="AP2390">
        <v>40</v>
      </c>
      <c r="AQ2390">
        <v>395</v>
      </c>
      <c r="AR2390">
        <v>2191</v>
      </c>
      <c r="AS2390">
        <v>874503</v>
      </c>
    </row>
    <row r="2391" spans="1:49" x14ac:dyDescent="0.2">
      <c r="A2391" s="86">
        <v>40298</v>
      </c>
      <c r="B2391">
        <v>15</v>
      </c>
      <c r="C2391">
        <v>123</v>
      </c>
      <c r="D2391">
        <v>2900</v>
      </c>
      <c r="E2391">
        <v>256507</v>
      </c>
      <c r="J2391">
        <v>36</v>
      </c>
      <c r="K2391">
        <v>166</v>
      </c>
      <c r="L2391">
        <v>2483</v>
      </c>
      <c r="M2391">
        <v>403800</v>
      </c>
      <c r="N2391">
        <v>80</v>
      </c>
      <c r="O2391">
        <v>200</v>
      </c>
      <c r="P2391">
        <v>3100</v>
      </c>
      <c r="Q2391">
        <v>685822</v>
      </c>
      <c r="R2391">
        <v>52</v>
      </c>
      <c r="S2391">
        <v>236</v>
      </c>
      <c r="T2391">
        <v>2883</v>
      </c>
      <c r="U2391">
        <v>673513</v>
      </c>
      <c r="V2391">
        <v>46</v>
      </c>
      <c r="W2391">
        <v>266</v>
      </c>
      <c r="X2391">
        <v>2975</v>
      </c>
      <c r="Y2391">
        <v>783030</v>
      </c>
      <c r="Z2391">
        <v>67</v>
      </c>
      <c r="AA2391">
        <v>298</v>
      </c>
      <c r="AB2391">
        <v>2575</v>
      </c>
      <c r="AC2391">
        <v>768094</v>
      </c>
      <c r="AD2391">
        <v>76</v>
      </c>
      <c r="AE2391">
        <v>337</v>
      </c>
      <c r="AF2391">
        <v>2485</v>
      </c>
      <c r="AG2391">
        <v>824189</v>
      </c>
      <c r="AH2391">
        <v>9</v>
      </c>
      <c r="AI2391">
        <v>372</v>
      </c>
      <c r="AJ2391">
        <v>2350</v>
      </c>
      <c r="AK2391">
        <v>873156</v>
      </c>
      <c r="AL2391">
        <v>3</v>
      </c>
      <c r="AM2391">
        <v>416</v>
      </c>
      <c r="AN2391">
        <v>2500</v>
      </c>
      <c r="AO2391">
        <v>1040000</v>
      </c>
      <c r="AP2391">
        <v>25</v>
      </c>
      <c r="AQ2391">
        <v>466</v>
      </c>
      <c r="AR2391">
        <v>2875</v>
      </c>
      <c r="AS2391">
        <v>1341464</v>
      </c>
      <c r="AT2391">
        <v>31</v>
      </c>
      <c r="AU2391">
        <v>577</v>
      </c>
      <c r="AV2391">
        <v>2625</v>
      </c>
      <c r="AW2391">
        <v>1496329</v>
      </c>
    </row>
    <row r="2393" spans="1:49" x14ac:dyDescent="0.2">
      <c r="A2393" s="86">
        <v>40301</v>
      </c>
      <c r="C2393" s="202"/>
      <c r="AH2393">
        <v>4</v>
      </c>
      <c r="AI2393">
        <v>368</v>
      </c>
      <c r="AJ2393">
        <v>2400</v>
      </c>
      <c r="AK2393">
        <v>884400</v>
      </c>
      <c r="AL2393">
        <v>1</v>
      </c>
      <c r="AM2393">
        <v>474</v>
      </c>
      <c r="AN2393">
        <v>2440</v>
      </c>
      <c r="AO2393">
        <v>1156560</v>
      </c>
      <c r="AP2393">
        <v>62</v>
      </c>
      <c r="AQ2393">
        <v>417</v>
      </c>
      <c r="AR2393">
        <v>2173</v>
      </c>
      <c r="AS2393">
        <v>902241</v>
      </c>
    </row>
    <row r="2394" spans="1:49" x14ac:dyDescent="0.2">
      <c r="A2394" s="86">
        <v>40302</v>
      </c>
      <c r="B2394">
        <v>12</v>
      </c>
      <c r="C2394" s="202">
        <v>114</v>
      </c>
      <c r="D2394">
        <v>2417</v>
      </c>
      <c r="E2394">
        <v>281083</v>
      </c>
      <c r="F2394">
        <v>47</v>
      </c>
      <c r="G2394">
        <v>138</v>
      </c>
      <c r="H2394">
        <v>2408</v>
      </c>
      <c r="I2394">
        <v>334953</v>
      </c>
      <c r="J2394">
        <v>20</v>
      </c>
      <c r="K2394">
        <v>168</v>
      </c>
      <c r="L2394">
        <v>2483</v>
      </c>
      <c r="M2394">
        <v>411700</v>
      </c>
      <c r="N2394">
        <v>70</v>
      </c>
      <c r="O2394">
        <v>190</v>
      </c>
      <c r="P2394">
        <v>2369</v>
      </c>
      <c r="Q2394">
        <v>474247</v>
      </c>
      <c r="R2394">
        <v>54</v>
      </c>
      <c r="S2394">
        <v>234</v>
      </c>
      <c r="T2394">
        <v>2310</v>
      </c>
      <c r="U2394">
        <v>554689</v>
      </c>
      <c r="V2394">
        <v>80</v>
      </c>
      <c r="W2394">
        <v>263</v>
      </c>
      <c r="X2394">
        <v>2400</v>
      </c>
      <c r="Y2394">
        <v>637531</v>
      </c>
      <c r="Z2394">
        <v>19</v>
      </c>
      <c r="AA2394">
        <v>290</v>
      </c>
      <c r="AB2394">
        <v>2350</v>
      </c>
      <c r="AC2394">
        <v>692679</v>
      </c>
      <c r="AD2394">
        <v>18</v>
      </c>
      <c r="AE2394">
        <v>333</v>
      </c>
      <c r="AF2394">
        <v>2325</v>
      </c>
      <c r="AG2394">
        <v>767733</v>
      </c>
      <c r="AH2394">
        <v>1</v>
      </c>
      <c r="AI2394">
        <v>390</v>
      </c>
      <c r="AJ2394">
        <v>2150</v>
      </c>
      <c r="AK2394">
        <v>838500</v>
      </c>
      <c r="AT2394">
        <v>20</v>
      </c>
      <c r="AU2394">
        <v>434</v>
      </c>
      <c r="AV2394">
        <v>2200</v>
      </c>
      <c r="AW2394">
        <v>967850</v>
      </c>
    </row>
    <row r="2395" spans="1:49" x14ac:dyDescent="0.2">
      <c r="A2395" s="86">
        <v>40302</v>
      </c>
      <c r="C2395" s="202"/>
      <c r="AD2395">
        <v>4</v>
      </c>
      <c r="AE2395">
        <v>328</v>
      </c>
      <c r="AF2395">
        <v>2390</v>
      </c>
      <c r="AG2395">
        <v>774700</v>
      </c>
      <c r="AL2395">
        <v>1</v>
      </c>
      <c r="AM2395">
        <v>498</v>
      </c>
      <c r="AN2395">
        <v>2500</v>
      </c>
      <c r="AO2395">
        <v>1245000</v>
      </c>
      <c r="AP2395">
        <v>51</v>
      </c>
      <c r="AQ2395">
        <v>433</v>
      </c>
      <c r="AR2395">
        <v>2289</v>
      </c>
      <c r="AS2395">
        <v>990016</v>
      </c>
    </row>
    <row r="2396" spans="1:49" x14ac:dyDescent="0.2">
      <c r="A2396" s="86">
        <v>40303</v>
      </c>
      <c r="C2396" s="202"/>
      <c r="V2396">
        <v>40</v>
      </c>
      <c r="W2396">
        <v>257</v>
      </c>
      <c r="X2396">
        <v>2425</v>
      </c>
      <c r="Y2396">
        <v>623482</v>
      </c>
      <c r="AD2396">
        <v>2</v>
      </c>
      <c r="AE2396">
        <v>338</v>
      </c>
      <c r="AF2396">
        <v>2100</v>
      </c>
      <c r="AG2396">
        <v>709800</v>
      </c>
    </row>
    <row r="2397" spans="1:49" x14ac:dyDescent="0.2">
      <c r="A2397" s="86">
        <v>40304</v>
      </c>
      <c r="B2397">
        <v>63</v>
      </c>
      <c r="C2397">
        <v>126</v>
      </c>
      <c r="D2397">
        <v>2400</v>
      </c>
      <c r="E2397">
        <v>309503</v>
      </c>
      <c r="J2397">
        <v>78</v>
      </c>
      <c r="K2397">
        <v>167</v>
      </c>
      <c r="L2397">
        <v>2400</v>
      </c>
      <c r="M2397">
        <v>400251</v>
      </c>
      <c r="N2397">
        <v>26</v>
      </c>
      <c r="O2397">
        <v>215</v>
      </c>
      <c r="P2397">
        <v>2325</v>
      </c>
      <c r="Q2397">
        <v>525377</v>
      </c>
      <c r="R2397">
        <v>52</v>
      </c>
      <c r="S2397">
        <v>233</v>
      </c>
      <c r="T2397">
        <v>2388</v>
      </c>
      <c r="U2397">
        <v>570820</v>
      </c>
      <c r="V2397">
        <v>45</v>
      </c>
      <c r="W2397">
        <v>260</v>
      </c>
      <c r="X2397">
        <v>2263</v>
      </c>
      <c r="Y2397">
        <v>595876</v>
      </c>
      <c r="Z2397">
        <v>34</v>
      </c>
      <c r="AA2397">
        <v>304</v>
      </c>
      <c r="AB2397">
        <v>2269</v>
      </c>
      <c r="AC2397">
        <v>738586</v>
      </c>
      <c r="AD2397">
        <v>39</v>
      </c>
      <c r="AE2397">
        <v>326</v>
      </c>
      <c r="AF2397">
        <v>2412</v>
      </c>
      <c r="AG2397">
        <v>796688</v>
      </c>
      <c r="AL2397">
        <v>16</v>
      </c>
      <c r="AM2397">
        <v>436</v>
      </c>
      <c r="AN2397">
        <v>2500</v>
      </c>
      <c r="AO2397">
        <v>1089688</v>
      </c>
      <c r="AP2397">
        <v>26</v>
      </c>
      <c r="AQ2397">
        <v>406</v>
      </c>
      <c r="AR2397">
        <v>2226</v>
      </c>
      <c r="AS2397">
        <v>913455</v>
      </c>
      <c r="AT2397">
        <v>10</v>
      </c>
      <c r="AU2397">
        <v>426</v>
      </c>
      <c r="AV2397">
        <v>2025</v>
      </c>
      <c r="AW2397">
        <v>827610</v>
      </c>
    </row>
    <row r="2398" spans="1:49" ht="15.75" x14ac:dyDescent="0.25">
      <c r="A2398" s="86">
        <v>40304</v>
      </c>
      <c r="B2398" s="75"/>
      <c r="R2398">
        <v>18</v>
      </c>
      <c r="S2398">
        <v>238</v>
      </c>
      <c r="T2398">
        <v>2250</v>
      </c>
      <c r="U2398">
        <v>534500</v>
      </c>
      <c r="AD2398">
        <v>33</v>
      </c>
      <c r="AE2398">
        <v>339</v>
      </c>
      <c r="AF2398">
        <v>2283</v>
      </c>
      <c r="AG2398">
        <v>789893</v>
      </c>
      <c r="AH2398">
        <v>15</v>
      </c>
      <c r="AI2398">
        <v>372</v>
      </c>
      <c r="AJ2398">
        <v>2540</v>
      </c>
      <c r="AK2398">
        <v>944880</v>
      </c>
      <c r="AP2398">
        <v>57</v>
      </c>
      <c r="AQ2398">
        <v>440</v>
      </c>
      <c r="AR2398">
        <v>2324</v>
      </c>
      <c r="AS2398">
        <v>1036479</v>
      </c>
    </row>
    <row r="2399" spans="1:49" x14ac:dyDescent="0.2">
      <c r="A2399" s="86">
        <v>40305</v>
      </c>
      <c r="B2399">
        <v>8</v>
      </c>
      <c r="C2399">
        <v>120</v>
      </c>
      <c r="D2399">
        <v>2575</v>
      </c>
      <c r="E2399">
        <v>308612</v>
      </c>
      <c r="J2399">
        <v>21</v>
      </c>
      <c r="K2399">
        <v>171</v>
      </c>
      <c r="L2399">
        <v>2500</v>
      </c>
      <c r="M2399">
        <v>419005</v>
      </c>
      <c r="N2399">
        <v>8</v>
      </c>
      <c r="O2399">
        <v>187</v>
      </c>
      <c r="P2399">
        <v>2550</v>
      </c>
      <c r="Q2399">
        <v>476850</v>
      </c>
      <c r="R2399">
        <v>18</v>
      </c>
      <c r="S2399">
        <v>238</v>
      </c>
      <c r="T2399">
        <v>2350</v>
      </c>
      <c r="U2399">
        <v>558256</v>
      </c>
      <c r="V2399">
        <v>24</v>
      </c>
      <c r="W2399">
        <v>262</v>
      </c>
      <c r="X2399">
        <v>2375</v>
      </c>
      <c r="Y2399">
        <v>617600</v>
      </c>
      <c r="Z2399">
        <v>63</v>
      </c>
      <c r="AA2399">
        <v>296</v>
      </c>
      <c r="AB2399">
        <v>2425</v>
      </c>
      <c r="AC2399">
        <v>718351</v>
      </c>
    </row>
    <row r="2400" spans="1:49" x14ac:dyDescent="0.2">
      <c r="A2400" s="86">
        <v>40308</v>
      </c>
      <c r="Z2400">
        <v>5</v>
      </c>
      <c r="AA2400">
        <v>306</v>
      </c>
      <c r="AB2400">
        <v>2175</v>
      </c>
      <c r="AC2400">
        <v>667100</v>
      </c>
      <c r="AD2400">
        <v>26</v>
      </c>
      <c r="AE2400">
        <v>340</v>
      </c>
      <c r="AF2400">
        <v>2180</v>
      </c>
      <c r="AG2400">
        <v>743012</v>
      </c>
      <c r="AH2400">
        <v>4</v>
      </c>
      <c r="AI2400">
        <v>389</v>
      </c>
      <c r="AJ2400">
        <v>2460</v>
      </c>
      <c r="AK2400">
        <v>956940</v>
      </c>
      <c r="AL2400">
        <v>15</v>
      </c>
      <c r="AM2400">
        <v>412</v>
      </c>
      <c r="AN2400">
        <v>2680</v>
      </c>
      <c r="AO2400">
        <v>1105744</v>
      </c>
      <c r="AP2400">
        <v>37</v>
      </c>
      <c r="AQ2400">
        <v>410</v>
      </c>
      <c r="AR2400">
        <v>2193</v>
      </c>
      <c r="AS2400">
        <v>897675</v>
      </c>
    </row>
    <row r="2401" spans="1:49" x14ac:dyDescent="0.2">
      <c r="A2401" s="86">
        <v>40309</v>
      </c>
      <c r="B2401">
        <v>2</v>
      </c>
      <c r="C2401">
        <v>129</v>
      </c>
      <c r="D2401">
        <v>2500</v>
      </c>
      <c r="E2401">
        <v>322500</v>
      </c>
      <c r="F2401">
        <v>16</v>
      </c>
      <c r="G2401">
        <v>138</v>
      </c>
      <c r="H2401">
        <v>2433</v>
      </c>
      <c r="I2401">
        <v>339844</v>
      </c>
      <c r="J2401">
        <v>1</v>
      </c>
      <c r="K2401">
        <v>162</v>
      </c>
      <c r="L2401">
        <v>2350</v>
      </c>
      <c r="M2401">
        <v>380700</v>
      </c>
      <c r="N2401">
        <v>73</v>
      </c>
      <c r="O2401">
        <v>198</v>
      </c>
      <c r="P2401">
        <v>2421</v>
      </c>
      <c r="Q2401">
        <v>480986</v>
      </c>
      <c r="R2401">
        <v>99</v>
      </c>
      <c r="S2401">
        <v>234</v>
      </c>
      <c r="T2401">
        <v>2340</v>
      </c>
      <c r="U2401">
        <v>560514</v>
      </c>
      <c r="V2401">
        <v>40</v>
      </c>
      <c r="W2401">
        <v>269</v>
      </c>
      <c r="X2401">
        <v>2370</v>
      </c>
      <c r="Y2401">
        <v>642900</v>
      </c>
      <c r="Z2401">
        <v>17</v>
      </c>
      <c r="AA2401">
        <v>305</v>
      </c>
      <c r="AB2401">
        <v>2400</v>
      </c>
      <c r="AC2401">
        <v>728641</v>
      </c>
      <c r="AD2401">
        <v>18</v>
      </c>
      <c r="AE2401">
        <v>333</v>
      </c>
      <c r="AF2401">
        <v>2375</v>
      </c>
      <c r="AG2401">
        <v>784261</v>
      </c>
      <c r="AT2401">
        <v>18</v>
      </c>
      <c r="AU2401">
        <v>472</v>
      </c>
      <c r="AV2401">
        <v>2283</v>
      </c>
      <c r="AW2401">
        <v>1102172</v>
      </c>
    </row>
    <row r="2402" spans="1:49" x14ac:dyDescent="0.2">
      <c r="A2402" s="86">
        <v>40309</v>
      </c>
    </row>
    <row r="2403" spans="1:49" x14ac:dyDescent="0.2">
      <c r="A2403" s="86">
        <v>40310</v>
      </c>
      <c r="AD2403">
        <v>1</v>
      </c>
      <c r="AE2403">
        <v>358</v>
      </c>
      <c r="AF2403">
        <v>2200</v>
      </c>
      <c r="AG2403">
        <v>787600</v>
      </c>
    </row>
    <row r="2404" spans="1:49" x14ac:dyDescent="0.2">
      <c r="A2404" s="86">
        <v>40311</v>
      </c>
      <c r="B2404">
        <v>11</v>
      </c>
      <c r="C2404">
        <v>116</v>
      </c>
      <c r="D2404">
        <v>2625</v>
      </c>
      <c r="E2404">
        <v>309736</v>
      </c>
      <c r="F2404">
        <v>12</v>
      </c>
      <c r="G2404">
        <v>146</v>
      </c>
      <c r="H2404">
        <v>2383</v>
      </c>
      <c r="I2404">
        <v>348333</v>
      </c>
      <c r="J2404">
        <v>18</v>
      </c>
      <c r="K2404">
        <v>169</v>
      </c>
      <c r="L2404">
        <v>2317</v>
      </c>
      <c r="M2404">
        <v>410811</v>
      </c>
      <c r="N2404">
        <v>12</v>
      </c>
      <c r="O2404">
        <v>187</v>
      </c>
      <c r="P2404">
        <v>2250</v>
      </c>
      <c r="Q2404">
        <v>413350</v>
      </c>
      <c r="R2404">
        <v>63</v>
      </c>
      <c r="S2404">
        <v>229</v>
      </c>
      <c r="T2404">
        <v>2400</v>
      </c>
      <c r="U2404">
        <v>553978</v>
      </c>
      <c r="V2404">
        <v>51</v>
      </c>
      <c r="W2404">
        <v>262</v>
      </c>
      <c r="X2404">
        <v>2372</v>
      </c>
      <c r="Y2404">
        <v>635313</v>
      </c>
      <c r="Z2404">
        <v>23</v>
      </c>
      <c r="AA2404">
        <v>295</v>
      </c>
      <c r="AB2404">
        <v>2370</v>
      </c>
      <c r="AC2404">
        <v>722515</v>
      </c>
      <c r="AH2404">
        <v>1</v>
      </c>
      <c r="AI2404">
        <v>362</v>
      </c>
      <c r="AJ2404">
        <v>2320</v>
      </c>
      <c r="AK2404">
        <v>839840</v>
      </c>
      <c r="AP2404">
        <v>46</v>
      </c>
      <c r="AQ2404">
        <v>378</v>
      </c>
      <c r="AR2404">
        <v>2107</v>
      </c>
      <c r="AS2404">
        <v>798867</v>
      </c>
      <c r="AT2404">
        <v>11</v>
      </c>
      <c r="AU2404">
        <v>453</v>
      </c>
      <c r="AV2404">
        <v>2325</v>
      </c>
      <c r="AW2404">
        <v>1023927</v>
      </c>
    </row>
    <row r="2405" spans="1:49" x14ac:dyDescent="0.2">
      <c r="A2405" s="86">
        <v>40311</v>
      </c>
      <c r="Z2405">
        <v>5</v>
      </c>
      <c r="AA2405">
        <v>310</v>
      </c>
      <c r="AB2405">
        <v>2300</v>
      </c>
      <c r="AC2405">
        <v>693920</v>
      </c>
      <c r="AD2405">
        <v>40</v>
      </c>
      <c r="AE2405">
        <v>339</v>
      </c>
      <c r="AF2405">
        <v>2350</v>
      </c>
      <c r="AG2405">
        <v>786940</v>
      </c>
      <c r="AH2405">
        <v>13</v>
      </c>
      <c r="AI2405">
        <v>370</v>
      </c>
      <c r="AJ2405">
        <v>2413</v>
      </c>
      <c r="AK2405">
        <v>905585</v>
      </c>
      <c r="AL2405">
        <v>3</v>
      </c>
      <c r="AM2405">
        <v>428</v>
      </c>
      <c r="AN2405">
        <v>2320</v>
      </c>
      <c r="AO2405">
        <v>992960</v>
      </c>
      <c r="AP2405">
        <v>64</v>
      </c>
      <c r="AQ2405">
        <v>408</v>
      </c>
      <c r="AR2405">
        <v>2318</v>
      </c>
      <c r="AS2405">
        <v>932328</v>
      </c>
    </row>
    <row r="2406" spans="1:49" x14ac:dyDescent="0.2">
      <c r="A2406" s="86">
        <v>40312</v>
      </c>
      <c r="B2406">
        <v>30</v>
      </c>
      <c r="C2406">
        <v>107</v>
      </c>
      <c r="D2406">
        <v>2600</v>
      </c>
      <c r="E2406">
        <v>284027</v>
      </c>
      <c r="J2406">
        <v>14</v>
      </c>
      <c r="K2406">
        <v>174</v>
      </c>
      <c r="L2406">
        <v>2283</v>
      </c>
      <c r="M2406">
        <v>396586</v>
      </c>
      <c r="N2406">
        <v>27</v>
      </c>
      <c r="O2406">
        <v>192</v>
      </c>
      <c r="P2406">
        <v>2500</v>
      </c>
      <c r="Q2406">
        <v>463996</v>
      </c>
      <c r="R2406">
        <v>29</v>
      </c>
      <c r="S2406">
        <v>231</v>
      </c>
      <c r="T2406">
        <v>2350</v>
      </c>
      <c r="U2406">
        <v>543579</v>
      </c>
      <c r="V2406">
        <v>1</v>
      </c>
      <c r="W2406">
        <v>262</v>
      </c>
      <c r="X2406">
        <v>2300</v>
      </c>
      <c r="Y2406">
        <v>602600</v>
      </c>
      <c r="Z2406">
        <v>26</v>
      </c>
      <c r="AA2406">
        <v>297</v>
      </c>
      <c r="AB2406">
        <v>2400</v>
      </c>
      <c r="AC2406">
        <v>713354</v>
      </c>
      <c r="AP2406">
        <v>5</v>
      </c>
      <c r="AQ2406">
        <v>488</v>
      </c>
      <c r="AR2406">
        <v>2240</v>
      </c>
      <c r="AS2406">
        <v>1093120</v>
      </c>
      <c r="AT2406">
        <v>9</v>
      </c>
      <c r="AU2406">
        <v>467</v>
      </c>
      <c r="AV2406">
        <v>2200</v>
      </c>
      <c r="AW2406">
        <v>1027156</v>
      </c>
    </row>
    <row r="2407" spans="1:49" x14ac:dyDescent="0.2">
      <c r="A2407" s="86">
        <v>40316</v>
      </c>
      <c r="B2407">
        <v>5</v>
      </c>
      <c r="C2407">
        <v>108</v>
      </c>
      <c r="D2407">
        <v>2300</v>
      </c>
      <c r="E2407">
        <v>246460</v>
      </c>
      <c r="F2407">
        <v>4</v>
      </c>
      <c r="G2407">
        <v>144</v>
      </c>
      <c r="H2407">
        <v>2400</v>
      </c>
      <c r="I2407">
        <v>345600</v>
      </c>
      <c r="J2407">
        <v>20</v>
      </c>
      <c r="K2407">
        <v>178</v>
      </c>
      <c r="L2407">
        <v>2350</v>
      </c>
      <c r="M2407">
        <v>424990</v>
      </c>
      <c r="N2407">
        <v>30</v>
      </c>
      <c r="O2407">
        <v>211</v>
      </c>
      <c r="P2407">
        <v>2350</v>
      </c>
      <c r="Q2407">
        <v>494603</v>
      </c>
      <c r="R2407">
        <v>5</v>
      </c>
      <c r="S2407">
        <v>241</v>
      </c>
      <c r="T2407">
        <v>2350</v>
      </c>
      <c r="U2407">
        <v>565880</v>
      </c>
      <c r="V2407">
        <v>38</v>
      </c>
      <c r="W2407">
        <v>255</v>
      </c>
      <c r="X2407">
        <v>2425</v>
      </c>
      <c r="Y2407">
        <v>616474</v>
      </c>
      <c r="Z2407">
        <v>11</v>
      </c>
      <c r="AA2407">
        <v>309</v>
      </c>
      <c r="AB2407">
        <v>2650</v>
      </c>
      <c r="AC2407">
        <v>820055</v>
      </c>
      <c r="AT2407">
        <v>32</v>
      </c>
      <c r="AU2407">
        <v>436</v>
      </c>
      <c r="AV2407">
        <v>2212</v>
      </c>
      <c r="AW2407">
        <v>955278</v>
      </c>
    </row>
    <row r="2408" spans="1:49" x14ac:dyDescent="0.2">
      <c r="A2408" s="86">
        <v>40316</v>
      </c>
      <c r="Z2408">
        <v>4</v>
      </c>
      <c r="AA2408">
        <v>313</v>
      </c>
      <c r="AB2408">
        <v>2180</v>
      </c>
      <c r="AC2408">
        <v>682340</v>
      </c>
      <c r="AD2408">
        <v>19</v>
      </c>
      <c r="AE2408">
        <v>349</v>
      </c>
      <c r="AF2408">
        <v>2287</v>
      </c>
      <c r="AG2408">
        <v>801217</v>
      </c>
      <c r="AP2408">
        <v>43</v>
      </c>
      <c r="AQ2408">
        <v>445</v>
      </c>
      <c r="AR2408">
        <v>2372</v>
      </c>
      <c r="AS2408">
        <v>1056098</v>
      </c>
    </row>
    <row r="2409" spans="1:49" x14ac:dyDescent="0.2">
      <c r="A2409" s="86">
        <v>40317</v>
      </c>
    </row>
    <row r="2410" spans="1:49" x14ac:dyDescent="0.2">
      <c r="A2410" s="86">
        <v>40318</v>
      </c>
      <c r="B2410">
        <v>2</v>
      </c>
      <c r="C2410">
        <v>116</v>
      </c>
      <c r="D2410">
        <v>2200</v>
      </c>
      <c r="E2410">
        <v>255200</v>
      </c>
      <c r="F2410">
        <v>9</v>
      </c>
      <c r="G2410">
        <v>140</v>
      </c>
      <c r="H2410">
        <v>2425</v>
      </c>
      <c r="I2410">
        <v>339133</v>
      </c>
      <c r="J2410">
        <v>11</v>
      </c>
      <c r="K2410">
        <v>161</v>
      </c>
      <c r="L2410">
        <v>2333</v>
      </c>
      <c r="M2410">
        <v>377364</v>
      </c>
      <c r="N2410">
        <v>48</v>
      </c>
      <c r="O2410">
        <v>210</v>
      </c>
      <c r="P2410">
        <v>2342</v>
      </c>
      <c r="Q2410">
        <v>504770</v>
      </c>
      <c r="R2410">
        <v>36</v>
      </c>
      <c r="S2410">
        <v>229</v>
      </c>
      <c r="T2410">
        <v>2390</v>
      </c>
      <c r="U2410">
        <v>570991</v>
      </c>
      <c r="V2410">
        <v>101</v>
      </c>
      <c r="W2410">
        <v>272</v>
      </c>
      <c r="X2410">
        <v>2419</v>
      </c>
      <c r="Y2410">
        <v>661628</v>
      </c>
      <c r="Z2410">
        <v>13</v>
      </c>
      <c r="AA2410">
        <v>308</v>
      </c>
      <c r="AB2410">
        <v>2325</v>
      </c>
      <c r="AC2410">
        <v>722985</v>
      </c>
      <c r="AD2410">
        <v>22</v>
      </c>
      <c r="AE2410">
        <v>326</v>
      </c>
      <c r="AF2410">
        <v>2445</v>
      </c>
      <c r="AG2410">
        <v>825445</v>
      </c>
      <c r="AH2410">
        <v>18</v>
      </c>
      <c r="AI2410">
        <v>363</v>
      </c>
      <c r="AJ2410">
        <v>2420</v>
      </c>
      <c r="AK2410">
        <v>890427</v>
      </c>
      <c r="AL2410">
        <v>1</v>
      </c>
      <c r="AM2410">
        <v>454</v>
      </c>
      <c r="AN2410">
        <v>2480</v>
      </c>
      <c r="AO2410">
        <v>1125920</v>
      </c>
      <c r="AP2410">
        <v>43</v>
      </c>
      <c r="AQ2410">
        <v>373</v>
      </c>
      <c r="AR2410">
        <v>2094</v>
      </c>
      <c r="AS2410">
        <v>828090</v>
      </c>
      <c r="AT2410">
        <v>23</v>
      </c>
      <c r="AU2410">
        <v>436</v>
      </c>
      <c r="AV2410">
        <v>2175</v>
      </c>
      <c r="AW2410">
        <v>1019674</v>
      </c>
    </row>
    <row r="2411" spans="1:49" x14ac:dyDescent="0.2">
      <c r="A2411" s="86">
        <v>40318</v>
      </c>
      <c r="AD2411">
        <v>15</v>
      </c>
      <c r="AE2411">
        <v>353</v>
      </c>
      <c r="AF2411">
        <v>2380</v>
      </c>
      <c r="AG2411">
        <v>839664</v>
      </c>
      <c r="AL2411">
        <v>13</v>
      </c>
      <c r="AM2411">
        <v>406</v>
      </c>
      <c r="AN2411">
        <v>2460</v>
      </c>
      <c r="AO2411">
        <v>998818</v>
      </c>
      <c r="AP2411">
        <v>67</v>
      </c>
      <c r="AQ2411">
        <v>419</v>
      </c>
      <c r="AR2411">
        <v>2215</v>
      </c>
      <c r="AS2411">
        <v>931227</v>
      </c>
    </row>
    <row r="2412" spans="1:49" x14ac:dyDescent="0.2">
      <c r="A2412" s="86">
        <v>40319</v>
      </c>
      <c r="B2412">
        <v>1</v>
      </c>
      <c r="C2412">
        <v>120</v>
      </c>
      <c r="D2412">
        <v>2400</v>
      </c>
      <c r="E2412">
        <v>288000</v>
      </c>
      <c r="F2412">
        <v>13</v>
      </c>
      <c r="G2412">
        <v>147</v>
      </c>
      <c r="H2412">
        <v>2300</v>
      </c>
      <c r="I2412">
        <v>344508</v>
      </c>
      <c r="J2412">
        <v>11</v>
      </c>
      <c r="K2412">
        <v>171</v>
      </c>
      <c r="L2412">
        <v>2350</v>
      </c>
      <c r="M2412">
        <v>405000</v>
      </c>
      <c r="N2412">
        <v>70</v>
      </c>
      <c r="O2412">
        <v>193</v>
      </c>
      <c r="P2412">
        <v>2280</v>
      </c>
      <c r="Q2412">
        <v>453254</v>
      </c>
      <c r="R2412">
        <v>5</v>
      </c>
      <c r="S2412">
        <v>236</v>
      </c>
      <c r="T2412">
        <v>2300</v>
      </c>
      <c r="U2412">
        <v>541340</v>
      </c>
      <c r="V2412">
        <v>12</v>
      </c>
      <c r="W2412">
        <v>255</v>
      </c>
      <c r="X2412">
        <v>2350</v>
      </c>
      <c r="Y2412">
        <v>599250</v>
      </c>
      <c r="Z2412">
        <v>8</v>
      </c>
      <c r="AA2412">
        <v>284</v>
      </c>
      <c r="AB2412">
        <v>2700</v>
      </c>
      <c r="AC2412">
        <v>767475</v>
      </c>
      <c r="AL2412">
        <v>3</v>
      </c>
      <c r="AM2412">
        <v>489</v>
      </c>
      <c r="AN2412">
        <v>2500</v>
      </c>
      <c r="AO2412">
        <v>1221667</v>
      </c>
      <c r="AT2412">
        <v>5</v>
      </c>
      <c r="AU2412">
        <v>482</v>
      </c>
      <c r="AV2412">
        <v>2150</v>
      </c>
      <c r="AW2412">
        <v>1039080</v>
      </c>
    </row>
    <row r="2413" spans="1:49" x14ac:dyDescent="0.2">
      <c r="A2413" s="86">
        <v>40322</v>
      </c>
      <c r="AD2413">
        <v>16</v>
      </c>
      <c r="AE2413">
        <v>339</v>
      </c>
      <c r="AF2413">
        <v>2440</v>
      </c>
      <c r="AG2413">
        <v>827160</v>
      </c>
      <c r="AH2413">
        <v>21</v>
      </c>
      <c r="AI2413">
        <v>377</v>
      </c>
      <c r="AJ2413">
        <v>2450</v>
      </c>
      <c r="AK2413">
        <v>921878</v>
      </c>
      <c r="AL2413">
        <v>2</v>
      </c>
      <c r="AM2413">
        <v>490</v>
      </c>
      <c r="AN2413">
        <v>2520</v>
      </c>
      <c r="AO2413">
        <v>1234800</v>
      </c>
      <c r="AP2413">
        <v>55</v>
      </c>
      <c r="AQ2413">
        <v>424</v>
      </c>
      <c r="AR2413">
        <v>2296</v>
      </c>
      <c r="AS2413">
        <v>979449</v>
      </c>
    </row>
    <row r="2414" spans="1:49" x14ac:dyDescent="0.2">
      <c r="A2414" s="86">
        <v>40323</v>
      </c>
      <c r="B2414">
        <v>4</v>
      </c>
      <c r="C2414">
        <v>116</v>
      </c>
      <c r="D2414">
        <v>2450</v>
      </c>
      <c r="E2414">
        <v>285425</v>
      </c>
      <c r="F2414">
        <v>14</v>
      </c>
      <c r="G2414">
        <v>144</v>
      </c>
      <c r="H2414">
        <v>2450</v>
      </c>
      <c r="I2414">
        <v>351750</v>
      </c>
      <c r="J2414">
        <v>46</v>
      </c>
      <c r="K2414">
        <v>159</v>
      </c>
      <c r="L2414">
        <v>2325</v>
      </c>
      <c r="M2414">
        <v>380889</v>
      </c>
      <c r="N2414">
        <v>58</v>
      </c>
      <c r="O2414">
        <v>191</v>
      </c>
      <c r="P2414">
        <v>2430</v>
      </c>
      <c r="Q2414">
        <v>465409</v>
      </c>
      <c r="R2414">
        <v>63</v>
      </c>
      <c r="S2414">
        <v>228</v>
      </c>
      <c r="T2414">
        <v>2388</v>
      </c>
      <c r="U2414">
        <v>557159</v>
      </c>
      <c r="V2414">
        <v>59</v>
      </c>
      <c r="W2414">
        <v>266</v>
      </c>
      <c r="X2414">
        <v>2460</v>
      </c>
      <c r="Y2414">
        <v>651634</v>
      </c>
      <c r="Z2414">
        <v>106</v>
      </c>
      <c r="AA2414">
        <v>304</v>
      </c>
      <c r="AB2414">
        <v>2330</v>
      </c>
      <c r="AC2414">
        <v>676713</v>
      </c>
      <c r="AD2414">
        <v>40</v>
      </c>
      <c r="AE2414">
        <v>324</v>
      </c>
      <c r="AF2414">
        <v>2550</v>
      </c>
      <c r="AG2414">
        <v>864892</v>
      </c>
      <c r="AP2414">
        <v>23</v>
      </c>
      <c r="AQ2414">
        <v>453</v>
      </c>
      <c r="AR2414">
        <v>2268</v>
      </c>
      <c r="AS2414">
        <v>1025016</v>
      </c>
    </row>
    <row r="2415" spans="1:49" x14ac:dyDescent="0.2">
      <c r="A2415" s="86">
        <v>40323</v>
      </c>
      <c r="AL2415">
        <v>21</v>
      </c>
      <c r="AM2415">
        <v>464</v>
      </c>
      <c r="AN2415">
        <v>2410</v>
      </c>
      <c r="AO2415">
        <v>1110884</v>
      </c>
      <c r="AP2415">
        <v>12</v>
      </c>
      <c r="AQ2415">
        <v>517</v>
      </c>
      <c r="AR2415">
        <v>2410</v>
      </c>
      <c r="AS2415">
        <v>1248833</v>
      </c>
    </row>
    <row r="2416" spans="1:49" x14ac:dyDescent="0.2">
      <c r="A2416" s="86">
        <v>40324</v>
      </c>
      <c r="B2416">
        <v>1</v>
      </c>
      <c r="C2416">
        <v>112</v>
      </c>
      <c r="D2416">
        <v>2350</v>
      </c>
      <c r="E2416">
        <v>263200</v>
      </c>
      <c r="AP2416">
        <v>4</v>
      </c>
      <c r="AQ2416">
        <v>398</v>
      </c>
      <c r="AR2416">
        <v>2160</v>
      </c>
      <c r="AS2416">
        <v>872280</v>
      </c>
    </row>
    <row r="2417" spans="1:49" x14ac:dyDescent="0.2">
      <c r="A2417" s="86">
        <v>40325</v>
      </c>
      <c r="J2417">
        <v>5</v>
      </c>
      <c r="K2417">
        <v>169</v>
      </c>
      <c r="L2417">
        <v>2350</v>
      </c>
      <c r="M2417">
        <v>396680</v>
      </c>
      <c r="N2417">
        <v>13</v>
      </c>
      <c r="O2417">
        <v>194</v>
      </c>
      <c r="P2417">
        <v>2388</v>
      </c>
      <c r="Q2417">
        <v>461931</v>
      </c>
      <c r="R2417">
        <v>82</v>
      </c>
      <c r="S2417">
        <v>227</v>
      </c>
      <c r="T2417">
        <v>2520</v>
      </c>
      <c r="U2417">
        <v>577085</v>
      </c>
      <c r="V2417">
        <v>13</v>
      </c>
      <c r="W2417">
        <v>265</v>
      </c>
      <c r="X2417">
        <v>2300</v>
      </c>
      <c r="Y2417">
        <v>634085</v>
      </c>
      <c r="Z2417">
        <v>17</v>
      </c>
      <c r="AA2417">
        <v>309</v>
      </c>
      <c r="AB2417">
        <v>2500</v>
      </c>
      <c r="AC2417">
        <v>772353</v>
      </c>
      <c r="AD2417">
        <v>54</v>
      </c>
      <c r="AE2417">
        <v>341</v>
      </c>
      <c r="AF2417">
        <v>2406</v>
      </c>
      <c r="AG2417">
        <v>834400</v>
      </c>
      <c r="AH2417">
        <v>16</v>
      </c>
      <c r="AI2417">
        <v>365</v>
      </c>
      <c r="AJ2417">
        <v>2300</v>
      </c>
      <c r="AK2417">
        <v>838925</v>
      </c>
      <c r="AT2417">
        <v>21</v>
      </c>
      <c r="AU2417">
        <v>463</v>
      </c>
      <c r="AV2417">
        <v>2250</v>
      </c>
      <c r="AW2417">
        <v>1070086</v>
      </c>
    </row>
    <row r="2418" spans="1:49" x14ac:dyDescent="0.2">
      <c r="A2418" s="86">
        <v>40325</v>
      </c>
      <c r="Z2418">
        <v>4</v>
      </c>
      <c r="AA2418">
        <v>311</v>
      </c>
      <c r="AB2418">
        <v>2100</v>
      </c>
      <c r="AC2418">
        <v>653100</v>
      </c>
      <c r="AD2418">
        <v>21</v>
      </c>
      <c r="AE2418">
        <v>345</v>
      </c>
      <c r="AF2418">
        <v>2250</v>
      </c>
      <c r="AG2418">
        <v>775929</v>
      </c>
      <c r="AH2418">
        <v>12</v>
      </c>
      <c r="AI2418">
        <v>377</v>
      </c>
      <c r="AJ2418">
        <v>2370</v>
      </c>
      <c r="AK2418">
        <v>882993</v>
      </c>
      <c r="AP2418">
        <v>51</v>
      </c>
      <c r="AQ2418">
        <v>420</v>
      </c>
      <c r="AR2418">
        <v>2236</v>
      </c>
      <c r="AS2418">
        <v>942518</v>
      </c>
    </row>
    <row r="2419" spans="1:49" x14ac:dyDescent="0.2">
      <c r="A2419" s="86">
        <v>40326</v>
      </c>
      <c r="F2419">
        <v>15</v>
      </c>
      <c r="G2419">
        <v>136</v>
      </c>
      <c r="H2419">
        <v>2375</v>
      </c>
      <c r="I2419">
        <v>328213</v>
      </c>
      <c r="J2419">
        <v>5</v>
      </c>
      <c r="K2419">
        <v>166</v>
      </c>
      <c r="L2419">
        <v>2250</v>
      </c>
      <c r="M2419">
        <v>372600</v>
      </c>
      <c r="N2419">
        <v>63</v>
      </c>
      <c r="O2419">
        <v>194</v>
      </c>
      <c r="P2419">
        <v>2370</v>
      </c>
      <c r="Q2419">
        <v>456703</v>
      </c>
      <c r="R2419">
        <v>12</v>
      </c>
      <c r="S2419">
        <v>228</v>
      </c>
      <c r="T2419">
        <v>2325</v>
      </c>
      <c r="U2419">
        <v>533233</v>
      </c>
      <c r="V2419">
        <v>28</v>
      </c>
      <c r="W2419">
        <v>260</v>
      </c>
      <c r="X2419">
        <v>2267</v>
      </c>
      <c r="Y2419">
        <v>622293</v>
      </c>
      <c r="AL2419">
        <v>11</v>
      </c>
      <c r="AM2419">
        <v>418</v>
      </c>
      <c r="AN2419">
        <v>2650</v>
      </c>
      <c r="AO2419">
        <v>1107218</v>
      </c>
      <c r="AT2419">
        <v>7</v>
      </c>
      <c r="AU2419">
        <v>487</v>
      </c>
      <c r="AV2419">
        <v>2225</v>
      </c>
      <c r="AW2419">
        <v>1074729</v>
      </c>
    </row>
    <row r="2420" spans="1:49" x14ac:dyDescent="0.2">
      <c r="A2420" s="55"/>
    </row>
    <row r="2421" spans="1:49" x14ac:dyDescent="0.2">
      <c r="A2421" s="86">
        <v>40330</v>
      </c>
      <c r="B2421">
        <v>48</v>
      </c>
      <c r="C2421">
        <v>115</v>
      </c>
      <c r="D2421">
        <v>2588</v>
      </c>
      <c r="E2421">
        <v>302171</v>
      </c>
      <c r="J2421">
        <v>49</v>
      </c>
      <c r="K2421">
        <v>160</v>
      </c>
      <c r="L2421">
        <v>2450</v>
      </c>
      <c r="M2421">
        <v>391394</v>
      </c>
      <c r="N2421">
        <v>58</v>
      </c>
      <c r="O2421">
        <v>199</v>
      </c>
      <c r="P2421">
        <v>2430</v>
      </c>
      <c r="Q2421">
        <v>490040</v>
      </c>
      <c r="R2421">
        <v>16</v>
      </c>
      <c r="S2421">
        <v>242</v>
      </c>
      <c r="T2421">
        <v>2250</v>
      </c>
      <c r="U2421">
        <v>572856</v>
      </c>
      <c r="V2421">
        <v>75</v>
      </c>
      <c r="W2421">
        <v>264</v>
      </c>
      <c r="X2421">
        <v>2375</v>
      </c>
      <c r="Y2421">
        <v>633664</v>
      </c>
      <c r="Z2421">
        <v>28</v>
      </c>
      <c r="AA2421">
        <v>303</v>
      </c>
      <c r="AB2421">
        <v>2350</v>
      </c>
      <c r="AC2421">
        <v>717689</v>
      </c>
      <c r="AP2421">
        <v>1</v>
      </c>
      <c r="AQ2421">
        <v>508</v>
      </c>
      <c r="AR2421">
        <v>2320</v>
      </c>
      <c r="AS2421">
        <v>1178560</v>
      </c>
      <c r="AT2421">
        <v>22</v>
      </c>
      <c r="AU2421">
        <v>388</v>
      </c>
      <c r="AV2421">
        <v>2267</v>
      </c>
      <c r="AW2421">
        <v>867755</v>
      </c>
    </row>
    <row r="2422" spans="1:49" x14ac:dyDescent="0.2">
      <c r="A2422" s="86">
        <v>40330</v>
      </c>
      <c r="AH2422">
        <v>15</v>
      </c>
      <c r="AI2422">
        <v>398</v>
      </c>
      <c r="AJ2422">
        <v>2480</v>
      </c>
      <c r="AK2422">
        <v>987701</v>
      </c>
      <c r="AP2422">
        <v>35</v>
      </c>
      <c r="AQ2422">
        <v>410</v>
      </c>
      <c r="AR2422">
        <v>2164</v>
      </c>
      <c r="AS2422">
        <v>890257</v>
      </c>
    </row>
    <row r="2423" spans="1:49" x14ac:dyDescent="0.2">
      <c r="A2423" s="86">
        <v>40332</v>
      </c>
      <c r="F2423">
        <v>32</v>
      </c>
      <c r="G2423">
        <v>135</v>
      </c>
      <c r="H2423">
        <v>2433</v>
      </c>
      <c r="I2423">
        <v>330853</v>
      </c>
      <c r="J2423">
        <v>60</v>
      </c>
      <c r="K2423">
        <v>166</v>
      </c>
      <c r="L2423">
        <v>2400</v>
      </c>
      <c r="M2423">
        <v>401858</v>
      </c>
      <c r="N2423">
        <v>68</v>
      </c>
      <c r="O2423">
        <v>195</v>
      </c>
      <c r="P2423">
        <v>2442</v>
      </c>
      <c r="Q2423">
        <v>480685</v>
      </c>
      <c r="R2423">
        <v>58</v>
      </c>
      <c r="S2423">
        <v>228</v>
      </c>
      <c r="T2423">
        <v>2533</v>
      </c>
      <c r="U2423">
        <v>578938</v>
      </c>
      <c r="V2423">
        <v>47</v>
      </c>
      <c r="W2423">
        <v>263</v>
      </c>
      <c r="X2423">
        <v>2472</v>
      </c>
      <c r="Y2423">
        <v>654023</v>
      </c>
      <c r="AD2423">
        <v>21</v>
      </c>
      <c r="AE2423">
        <v>353</v>
      </c>
      <c r="AF2423">
        <v>2430</v>
      </c>
      <c r="AG2423">
        <v>859779</v>
      </c>
      <c r="AH2423">
        <v>4</v>
      </c>
      <c r="AI2423">
        <v>364</v>
      </c>
      <c r="AJ2423">
        <v>2320</v>
      </c>
      <c r="AK2423">
        <v>845640</v>
      </c>
      <c r="AL2423">
        <v>1</v>
      </c>
      <c r="AM2423">
        <v>472</v>
      </c>
      <c r="AN2423">
        <v>2480</v>
      </c>
      <c r="AO2423">
        <v>1170560</v>
      </c>
      <c r="AP2423">
        <v>14</v>
      </c>
      <c r="AQ2423">
        <v>328</v>
      </c>
      <c r="AR2423">
        <v>2250</v>
      </c>
      <c r="AS2423">
        <v>752486</v>
      </c>
      <c r="AT2423">
        <v>33</v>
      </c>
      <c r="AU2423">
        <v>461</v>
      </c>
      <c r="AV2423">
        <v>2190</v>
      </c>
      <c r="AW2423">
        <v>1047700</v>
      </c>
    </row>
    <row r="2424" spans="1:49" x14ac:dyDescent="0.2">
      <c r="A2424" s="86">
        <v>40332</v>
      </c>
      <c r="Z2424">
        <v>2</v>
      </c>
      <c r="AA2424">
        <v>314</v>
      </c>
      <c r="AB2424">
        <v>2350</v>
      </c>
      <c r="AC2424">
        <v>737900</v>
      </c>
      <c r="AD2424">
        <v>2</v>
      </c>
      <c r="AE2424">
        <v>350</v>
      </c>
      <c r="AF2424">
        <v>2250</v>
      </c>
      <c r="AG2424">
        <v>787500</v>
      </c>
      <c r="AH2424">
        <v>48</v>
      </c>
      <c r="AI2424">
        <v>382</v>
      </c>
      <c r="AJ2424">
        <v>2427</v>
      </c>
      <c r="AK2424">
        <v>933664</v>
      </c>
      <c r="AL2424">
        <v>22</v>
      </c>
      <c r="AM2424">
        <v>404</v>
      </c>
      <c r="AN2424">
        <v>2500</v>
      </c>
      <c r="AO2424">
        <v>1008960</v>
      </c>
      <c r="AP2424">
        <v>41</v>
      </c>
      <c r="AQ2424">
        <v>434</v>
      </c>
      <c r="AR2424">
        <v>2320</v>
      </c>
      <c r="AS2424">
        <v>1004700</v>
      </c>
    </row>
    <row r="2425" spans="1:49" x14ac:dyDescent="0.2">
      <c r="A2425" s="86">
        <v>40333</v>
      </c>
      <c r="B2425">
        <v>5</v>
      </c>
      <c r="C2425">
        <v>120</v>
      </c>
      <c r="D2425">
        <v>2300</v>
      </c>
      <c r="E2425">
        <v>275080</v>
      </c>
      <c r="F2425">
        <v>6</v>
      </c>
      <c r="G2425">
        <v>136</v>
      </c>
      <c r="H2425">
        <v>2425</v>
      </c>
      <c r="I2425">
        <v>340033</v>
      </c>
      <c r="J2425">
        <v>7</v>
      </c>
      <c r="K2425">
        <v>151</v>
      </c>
      <c r="L2425">
        <v>2300</v>
      </c>
      <c r="M2425">
        <v>347629</v>
      </c>
      <c r="N2425">
        <v>17</v>
      </c>
      <c r="O2425">
        <v>206</v>
      </c>
      <c r="P2425">
        <v>2288</v>
      </c>
      <c r="Q2425">
        <v>481765</v>
      </c>
      <c r="R2425">
        <v>33</v>
      </c>
      <c r="S2425">
        <v>224</v>
      </c>
      <c r="T2425">
        <v>2450</v>
      </c>
      <c r="U2425">
        <v>552376</v>
      </c>
      <c r="V2425">
        <v>12</v>
      </c>
      <c r="W2425">
        <v>276</v>
      </c>
      <c r="X2425">
        <v>2250</v>
      </c>
      <c r="Y2425">
        <v>621750</v>
      </c>
      <c r="AD2425">
        <v>7</v>
      </c>
      <c r="AE2425">
        <v>341</v>
      </c>
      <c r="AF2425">
        <v>2400</v>
      </c>
      <c r="AG2425">
        <v>819429</v>
      </c>
      <c r="AP2425">
        <v>5</v>
      </c>
      <c r="AQ2425">
        <v>369</v>
      </c>
      <c r="AR2425">
        <v>2160</v>
      </c>
      <c r="AS2425">
        <v>796608</v>
      </c>
      <c r="AT2425">
        <v>17</v>
      </c>
      <c r="AU2425">
        <v>454</v>
      </c>
      <c r="AV2425">
        <v>2175</v>
      </c>
      <c r="AW2425">
        <v>990371</v>
      </c>
    </row>
    <row r="2426" spans="1:49" x14ac:dyDescent="0.2">
      <c r="A2426" s="86">
        <v>40337</v>
      </c>
      <c r="B2426">
        <v>3</v>
      </c>
      <c r="C2426">
        <v>109</v>
      </c>
      <c r="D2426">
        <v>2550</v>
      </c>
      <c r="E2426">
        <v>288467</v>
      </c>
      <c r="F2426">
        <v>11</v>
      </c>
      <c r="G2426">
        <v>146</v>
      </c>
      <c r="H2426">
        <v>2525</v>
      </c>
      <c r="I2426">
        <v>370718</v>
      </c>
      <c r="J2426">
        <v>21</v>
      </c>
      <c r="K2426">
        <v>170</v>
      </c>
      <c r="L2426">
        <v>2450</v>
      </c>
      <c r="M2426">
        <v>420990</v>
      </c>
      <c r="N2426">
        <v>19</v>
      </c>
      <c r="O2426">
        <v>209</v>
      </c>
      <c r="P2426">
        <v>2288</v>
      </c>
      <c r="Q2426">
        <v>498068</v>
      </c>
      <c r="R2426">
        <v>13</v>
      </c>
      <c r="S2426">
        <v>228</v>
      </c>
      <c r="T2426">
        <v>2100</v>
      </c>
      <c r="U2426">
        <v>478154</v>
      </c>
      <c r="V2426">
        <v>20</v>
      </c>
      <c r="W2426">
        <v>260</v>
      </c>
      <c r="X2426">
        <v>2550</v>
      </c>
      <c r="Y2426">
        <v>663510</v>
      </c>
      <c r="Z2426">
        <v>7</v>
      </c>
      <c r="AA2426">
        <v>289</v>
      </c>
      <c r="AB2426">
        <v>2275</v>
      </c>
      <c r="AC2426">
        <v>681214</v>
      </c>
      <c r="AD2426">
        <v>41</v>
      </c>
      <c r="AE2426">
        <v>330</v>
      </c>
      <c r="AF2426">
        <v>2350</v>
      </c>
      <c r="AG2426">
        <v>774927</v>
      </c>
      <c r="AH2426">
        <v>4</v>
      </c>
      <c r="AI2426">
        <v>381</v>
      </c>
      <c r="AJ2426">
        <v>2300</v>
      </c>
      <c r="AK2426">
        <v>876300</v>
      </c>
      <c r="AT2426">
        <v>10</v>
      </c>
      <c r="AU2426">
        <v>456</v>
      </c>
      <c r="AV2426">
        <v>2250</v>
      </c>
      <c r="AW2426">
        <v>1026450</v>
      </c>
    </row>
    <row r="2427" spans="1:49" x14ac:dyDescent="0.2">
      <c r="A2427" s="86">
        <v>40337</v>
      </c>
      <c r="AD2427">
        <v>12</v>
      </c>
      <c r="AE2427">
        <v>342</v>
      </c>
      <c r="AF2427">
        <v>2260</v>
      </c>
      <c r="AG2427">
        <v>772167</v>
      </c>
      <c r="AH2427">
        <v>16</v>
      </c>
      <c r="AI2427">
        <v>388</v>
      </c>
      <c r="AJ2427">
        <v>2540</v>
      </c>
      <c r="AK2427">
        <v>984250</v>
      </c>
      <c r="AP2427">
        <v>53</v>
      </c>
      <c r="AQ2427">
        <v>408</v>
      </c>
      <c r="AR2427">
        <v>2202</v>
      </c>
      <c r="AS2427">
        <v>900745</v>
      </c>
    </row>
    <row r="2428" spans="1:49" x14ac:dyDescent="0.2">
      <c r="A2428" s="86">
        <v>40338</v>
      </c>
      <c r="AP2428">
        <v>2</v>
      </c>
      <c r="AQ2428">
        <v>389</v>
      </c>
      <c r="AR2428">
        <v>2150</v>
      </c>
      <c r="AS2428">
        <v>836350</v>
      </c>
    </row>
    <row r="2429" spans="1:49" x14ac:dyDescent="0.2">
      <c r="A2429" s="86">
        <v>40339</v>
      </c>
      <c r="F2429">
        <v>3</v>
      </c>
      <c r="G2429">
        <v>139</v>
      </c>
      <c r="H2429">
        <v>2300</v>
      </c>
      <c r="I2429">
        <v>318933</v>
      </c>
      <c r="J2429">
        <v>1</v>
      </c>
      <c r="K2429">
        <v>176</v>
      </c>
      <c r="L2429">
        <v>2400</v>
      </c>
      <c r="M2429">
        <v>422400</v>
      </c>
      <c r="N2429">
        <v>21</v>
      </c>
      <c r="O2429">
        <v>212</v>
      </c>
      <c r="P2429">
        <v>2230</v>
      </c>
      <c r="Q2429">
        <v>486914</v>
      </c>
      <c r="R2429">
        <v>2</v>
      </c>
      <c r="S2429">
        <v>224</v>
      </c>
      <c r="T2429">
        <v>2350</v>
      </c>
      <c r="U2429">
        <v>526400</v>
      </c>
      <c r="V2429">
        <v>35</v>
      </c>
      <c r="W2429">
        <v>261</v>
      </c>
      <c r="X2429">
        <v>2418</v>
      </c>
      <c r="Y2429">
        <v>648785</v>
      </c>
      <c r="Z2429">
        <v>20</v>
      </c>
      <c r="AA2429">
        <v>298</v>
      </c>
      <c r="AB2429">
        <v>2322</v>
      </c>
      <c r="AC2429">
        <v>700144</v>
      </c>
      <c r="AD2429">
        <v>18</v>
      </c>
      <c r="AE2429">
        <v>337</v>
      </c>
      <c r="AF2429">
        <v>2460</v>
      </c>
      <c r="AG2429">
        <v>870209</v>
      </c>
      <c r="AH2429">
        <v>3</v>
      </c>
      <c r="AI2429">
        <v>388</v>
      </c>
      <c r="AJ2429">
        <v>2470</v>
      </c>
      <c r="AK2429">
        <v>954640</v>
      </c>
      <c r="AL2429">
        <v>4</v>
      </c>
      <c r="AM2429">
        <v>404</v>
      </c>
      <c r="AN2429">
        <v>2280</v>
      </c>
      <c r="AO2429">
        <v>921120</v>
      </c>
      <c r="AP2429">
        <v>26</v>
      </c>
      <c r="AQ2429">
        <v>385</v>
      </c>
      <c r="AR2429">
        <v>2119</v>
      </c>
      <c r="AS2429">
        <v>830450</v>
      </c>
      <c r="AT2429">
        <v>30</v>
      </c>
      <c r="AU2429">
        <v>460</v>
      </c>
      <c r="AV2429">
        <v>2517</v>
      </c>
      <c r="AW2429">
        <v>1174050</v>
      </c>
    </row>
    <row r="2430" spans="1:49" x14ac:dyDescent="0.2">
      <c r="A2430" s="86">
        <v>40339</v>
      </c>
      <c r="Z2430">
        <v>18</v>
      </c>
      <c r="AA2430">
        <v>297</v>
      </c>
      <c r="AB2430">
        <v>2275</v>
      </c>
      <c r="AC2430">
        <v>693878</v>
      </c>
      <c r="AD2430">
        <v>27</v>
      </c>
      <c r="AE2430">
        <v>346</v>
      </c>
      <c r="AF2430">
        <v>2295</v>
      </c>
      <c r="AG2430">
        <v>796557</v>
      </c>
      <c r="AH2430">
        <v>15</v>
      </c>
      <c r="AI2430">
        <v>379</v>
      </c>
      <c r="AJ2430">
        <v>2475</v>
      </c>
      <c r="AK2430">
        <v>950051</v>
      </c>
      <c r="AL2430">
        <v>11</v>
      </c>
      <c r="AM2430">
        <v>416</v>
      </c>
      <c r="AN2430">
        <v>2495</v>
      </c>
      <c r="AO2430">
        <v>1053218</v>
      </c>
      <c r="AP2430">
        <v>69</v>
      </c>
      <c r="AQ2430">
        <v>427</v>
      </c>
      <c r="AR2430">
        <v>2340</v>
      </c>
      <c r="AS2430">
        <v>978576</v>
      </c>
    </row>
    <row r="2431" spans="1:49" x14ac:dyDescent="0.2">
      <c r="A2431" s="86">
        <v>40340</v>
      </c>
      <c r="F2431">
        <v>12</v>
      </c>
      <c r="G2431">
        <v>139</v>
      </c>
      <c r="H2431">
        <v>2475</v>
      </c>
      <c r="I2431">
        <v>343375</v>
      </c>
      <c r="J2431">
        <v>47</v>
      </c>
      <c r="K2431">
        <v>160</v>
      </c>
      <c r="L2431">
        <v>2350</v>
      </c>
      <c r="M2431">
        <v>378749</v>
      </c>
      <c r="N2431">
        <v>35</v>
      </c>
      <c r="O2431">
        <v>194</v>
      </c>
      <c r="P2431">
        <v>2350</v>
      </c>
      <c r="Q2431">
        <v>460406</v>
      </c>
      <c r="R2431">
        <v>37</v>
      </c>
      <c r="S2431">
        <v>236</v>
      </c>
      <c r="T2431">
        <v>2338</v>
      </c>
      <c r="U2431">
        <v>553665</v>
      </c>
      <c r="AT2431">
        <v>4</v>
      </c>
      <c r="AU2431">
        <v>428</v>
      </c>
      <c r="AV2431">
        <v>2350</v>
      </c>
      <c r="AW2431">
        <v>1006925</v>
      </c>
    </row>
    <row r="2432" spans="1:49" x14ac:dyDescent="0.2">
      <c r="A2432" s="86">
        <v>40344</v>
      </c>
      <c r="F2432">
        <v>10</v>
      </c>
      <c r="G2432">
        <v>137</v>
      </c>
      <c r="H2432">
        <v>2425</v>
      </c>
      <c r="I2432">
        <v>334610</v>
      </c>
      <c r="J2432">
        <v>37</v>
      </c>
      <c r="K2432">
        <v>163</v>
      </c>
      <c r="L2432">
        <v>2400</v>
      </c>
      <c r="M2432">
        <v>402405</v>
      </c>
      <c r="N2432">
        <v>108</v>
      </c>
      <c r="O2432">
        <v>201</v>
      </c>
      <c r="P2432">
        <v>2433</v>
      </c>
      <c r="Q2432">
        <v>492054</v>
      </c>
      <c r="R2432">
        <v>48</v>
      </c>
      <c r="S2432">
        <v>225</v>
      </c>
      <c r="T2432">
        <v>2417</v>
      </c>
      <c r="U2432">
        <v>541746</v>
      </c>
      <c r="V2432">
        <v>29</v>
      </c>
      <c r="W2432">
        <v>272</v>
      </c>
      <c r="X2432">
        <v>2350</v>
      </c>
      <c r="Y2432">
        <v>656559</v>
      </c>
      <c r="Z2432">
        <v>3</v>
      </c>
      <c r="AA2432">
        <v>287</v>
      </c>
      <c r="AB2432">
        <v>2300</v>
      </c>
      <c r="AC2432">
        <v>659333</v>
      </c>
      <c r="AH2432">
        <v>1</v>
      </c>
      <c r="AI2432">
        <v>378</v>
      </c>
      <c r="AJ2432">
        <v>2300</v>
      </c>
      <c r="AK2432">
        <v>869400</v>
      </c>
      <c r="AP2432">
        <v>4</v>
      </c>
      <c r="AQ2432">
        <v>494</v>
      </c>
      <c r="AR2432">
        <v>2240</v>
      </c>
      <c r="AS2432">
        <v>1106560</v>
      </c>
      <c r="AT2432">
        <v>3</v>
      </c>
      <c r="AU2432">
        <v>546</v>
      </c>
      <c r="AV2432">
        <v>2300</v>
      </c>
      <c r="AW2432">
        <v>1255800</v>
      </c>
    </row>
    <row r="2433" spans="1:49" x14ac:dyDescent="0.2">
      <c r="A2433" s="86">
        <v>40344</v>
      </c>
      <c r="Z2433">
        <v>3</v>
      </c>
      <c r="AA2433">
        <v>305</v>
      </c>
      <c r="AB2433">
        <v>2200</v>
      </c>
      <c r="AC2433">
        <v>671733</v>
      </c>
      <c r="AP2433">
        <v>57</v>
      </c>
      <c r="AQ2433">
        <v>443</v>
      </c>
      <c r="AR2433">
        <v>2309</v>
      </c>
      <c r="AS2433">
        <v>1026427</v>
      </c>
    </row>
    <row r="2434" spans="1:49" x14ac:dyDescent="0.2">
      <c r="A2434" s="86">
        <v>40345</v>
      </c>
      <c r="V2434">
        <v>5</v>
      </c>
      <c r="W2434">
        <v>272</v>
      </c>
      <c r="X2434">
        <v>2200</v>
      </c>
      <c r="Y2434">
        <v>599280</v>
      </c>
      <c r="Z2434">
        <v>15</v>
      </c>
      <c r="AA2434">
        <v>303</v>
      </c>
      <c r="AB2434">
        <v>2250</v>
      </c>
      <c r="AC2434">
        <v>681000</v>
      </c>
      <c r="AH2434">
        <v>5</v>
      </c>
      <c r="AI2434">
        <v>382</v>
      </c>
      <c r="AJ2434">
        <v>2200</v>
      </c>
      <c r="AK2434">
        <v>840400</v>
      </c>
      <c r="AP2434">
        <v>8</v>
      </c>
      <c r="AQ2434">
        <v>435</v>
      </c>
      <c r="AR2434">
        <v>2100</v>
      </c>
      <c r="AS2434">
        <v>914025</v>
      </c>
    </row>
    <row r="2435" spans="1:49" x14ac:dyDescent="0.2">
      <c r="A2435" s="86">
        <v>40346</v>
      </c>
      <c r="B2435">
        <v>1</v>
      </c>
      <c r="C2435">
        <v>118</v>
      </c>
      <c r="D2435">
        <v>2500</v>
      </c>
      <c r="E2435">
        <v>295000</v>
      </c>
      <c r="F2435">
        <v>1</v>
      </c>
      <c r="G2435">
        <v>148</v>
      </c>
      <c r="H2435">
        <v>2400</v>
      </c>
      <c r="I2435">
        <v>355200</v>
      </c>
      <c r="J2435">
        <v>43</v>
      </c>
      <c r="K2435">
        <v>155</v>
      </c>
      <c r="L2435">
        <v>2483</v>
      </c>
      <c r="M2435">
        <v>390477</v>
      </c>
      <c r="N2435">
        <v>48</v>
      </c>
      <c r="O2435">
        <v>204</v>
      </c>
      <c r="P2435">
        <v>2433</v>
      </c>
      <c r="Q2435">
        <v>510858</v>
      </c>
      <c r="R2435">
        <v>69</v>
      </c>
      <c r="S2435">
        <v>233</v>
      </c>
      <c r="T2435">
        <v>2440</v>
      </c>
      <c r="U2435">
        <v>582542</v>
      </c>
      <c r="V2435">
        <v>2</v>
      </c>
      <c r="W2435">
        <v>260</v>
      </c>
      <c r="X2435">
        <v>2400</v>
      </c>
      <c r="Y2435">
        <v>624000</v>
      </c>
      <c r="Z2435">
        <v>30</v>
      </c>
      <c r="AA2435">
        <v>295</v>
      </c>
      <c r="AB2435">
        <v>2343</v>
      </c>
      <c r="AC2435">
        <v>697191</v>
      </c>
      <c r="AL2435">
        <v>5</v>
      </c>
      <c r="AM2435">
        <v>550</v>
      </c>
      <c r="AN2435">
        <v>2400</v>
      </c>
      <c r="AO2435">
        <v>1320960</v>
      </c>
      <c r="AP2435">
        <v>7</v>
      </c>
      <c r="AQ2435">
        <v>409</v>
      </c>
      <c r="AR2435">
        <v>2110</v>
      </c>
      <c r="AS2435">
        <v>803863</v>
      </c>
      <c r="AT2435">
        <v>11</v>
      </c>
      <c r="AU2435">
        <v>471</v>
      </c>
      <c r="AV2435">
        <v>2500</v>
      </c>
      <c r="AW2435">
        <v>1098818</v>
      </c>
    </row>
    <row r="2436" spans="1:49" x14ac:dyDescent="0.2">
      <c r="A2436" s="86">
        <v>40346</v>
      </c>
      <c r="Z2436">
        <v>1</v>
      </c>
      <c r="AA2436">
        <v>306</v>
      </c>
      <c r="AB2436">
        <v>2300</v>
      </c>
      <c r="AC2436">
        <v>703800</v>
      </c>
      <c r="AD2436">
        <v>18</v>
      </c>
      <c r="AE2436">
        <v>353</v>
      </c>
      <c r="AF2436">
        <v>2400</v>
      </c>
      <c r="AG2436">
        <v>851793</v>
      </c>
      <c r="AH2436">
        <v>26</v>
      </c>
      <c r="AI2436">
        <v>372</v>
      </c>
      <c r="AJ2436">
        <v>2452</v>
      </c>
      <c r="AK2436">
        <v>912040</v>
      </c>
      <c r="AP2436">
        <v>97</v>
      </c>
      <c r="AQ2436">
        <v>427</v>
      </c>
      <c r="AR2436">
        <v>2215</v>
      </c>
      <c r="AS2436">
        <v>956002</v>
      </c>
    </row>
    <row r="2437" spans="1:49" x14ac:dyDescent="0.2">
      <c r="A2437" s="86">
        <v>40347</v>
      </c>
      <c r="B2437">
        <v>23</v>
      </c>
      <c r="C2437">
        <v>126</v>
      </c>
      <c r="D2437">
        <v>2425</v>
      </c>
      <c r="E2437">
        <v>320883</v>
      </c>
      <c r="J2437">
        <v>6</v>
      </c>
      <c r="K2437">
        <v>167</v>
      </c>
      <c r="L2437">
        <v>2300</v>
      </c>
      <c r="M2437">
        <v>384100</v>
      </c>
      <c r="N2437">
        <v>10</v>
      </c>
      <c r="O2437">
        <v>191</v>
      </c>
      <c r="P2437">
        <v>2233</v>
      </c>
      <c r="Q2437">
        <v>441310</v>
      </c>
      <c r="R2437">
        <v>16</v>
      </c>
      <c r="S2437">
        <v>228</v>
      </c>
      <c r="T2437">
        <v>2300</v>
      </c>
      <c r="U2437">
        <v>534300</v>
      </c>
      <c r="V2437">
        <v>4</v>
      </c>
      <c r="W2437">
        <v>251</v>
      </c>
      <c r="X2437">
        <v>2300</v>
      </c>
      <c r="Y2437">
        <v>577300</v>
      </c>
      <c r="Z2437">
        <v>1</v>
      </c>
      <c r="AA2437">
        <v>282</v>
      </c>
      <c r="AB2437">
        <v>2250</v>
      </c>
      <c r="AC2437">
        <v>634500</v>
      </c>
    </row>
    <row r="2438" spans="1:49" x14ac:dyDescent="0.2">
      <c r="A2438" s="86">
        <v>40350</v>
      </c>
      <c r="V2438">
        <v>2</v>
      </c>
      <c r="W2438">
        <v>267</v>
      </c>
      <c r="X2438">
        <v>2250</v>
      </c>
      <c r="Y2438">
        <v>600750</v>
      </c>
      <c r="Z2438">
        <v>41</v>
      </c>
      <c r="AA2438">
        <v>295</v>
      </c>
      <c r="AB2438">
        <v>2350</v>
      </c>
      <c r="AC2438">
        <v>697371</v>
      </c>
      <c r="AH2438">
        <v>23</v>
      </c>
      <c r="AI2438">
        <v>375</v>
      </c>
      <c r="AJ2438">
        <v>2330</v>
      </c>
      <c r="AK2438">
        <v>860358</v>
      </c>
      <c r="AP2438">
        <v>82</v>
      </c>
      <c r="AQ2438">
        <v>406</v>
      </c>
      <c r="AR2438">
        <v>2147</v>
      </c>
      <c r="AS2438">
        <v>869402</v>
      </c>
    </row>
    <row r="2439" spans="1:49" x14ac:dyDescent="0.2">
      <c r="A2439" s="86">
        <v>40351</v>
      </c>
      <c r="J2439">
        <v>25</v>
      </c>
      <c r="K2439">
        <v>164</v>
      </c>
      <c r="L2439">
        <v>2338</v>
      </c>
      <c r="M2439">
        <v>384820</v>
      </c>
      <c r="N2439">
        <v>35</v>
      </c>
      <c r="O2439">
        <v>193</v>
      </c>
      <c r="P2439">
        <v>2379</v>
      </c>
      <c r="Q2439">
        <v>466749</v>
      </c>
      <c r="R2439">
        <v>41</v>
      </c>
      <c r="S2439">
        <v>230</v>
      </c>
      <c r="T2439">
        <v>2400</v>
      </c>
      <c r="U2439">
        <v>551524</v>
      </c>
      <c r="V2439">
        <v>16</v>
      </c>
      <c r="W2439">
        <v>270</v>
      </c>
      <c r="X2439">
        <v>2200</v>
      </c>
      <c r="Y2439">
        <v>607112</v>
      </c>
      <c r="Z2439">
        <v>16</v>
      </c>
      <c r="AA2439">
        <v>295</v>
      </c>
      <c r="AB2439">
        <v>2350</v>
      </c>
      <c r="AC2439">
        <v>692369</v>
      </c>
      <c r="AD2439">
        <v>15</v>
      </c>
      <c r="AE2439">
        <v>325</v>
      </c>
      <c r="AF2439">
        <v>2300</v>
      </c>
      <c r="AG2439">
        <v>746733</v>
      </c>
      <c r="AP2439">
        <v>4</v>
      </c>
      <c r="AQ2439">
        <v>364</v>
      </c>
      <c r="AR2439">
        <v>2145</v>
      </c>
      <c r="AS2439">
        <v>765390</v>
      </c>
      <c r="AT2439">
        <v>65</v>
      </c>
      <c r="AU2439">
        <v>487</v>
      </c>
      <c r="AV2439">
        <v>2144</v>
      </c>
      <c r="AW2439">
        <v>1051415</v>
      </c>
    </row>
    <row r="2440" spans="1:49" x14ac:dyDescent="0.2">
      <c r="A2440" s="86">
        <v>40351</v>
      </c>
      <c r="Z2440">
        <v>5</v>
      </c>
      <c r="AA2440">
        <v>307</v>
      </c>
      <c r="AB2440">
        <v>2225</v>
      </c>
      <c r="AC2440">
        <v>688300</v>
      </c>
      <c r="AD2440">
        <v>18</v>
      </c>
      <c r="AE2440">
        <v>358</v>
      </c>
      <c r="AF2440">
        <v>2210</v>
      </c>
      <c r="AG2440">
        <v>817113</v>
      </c>
      <c r="AH2440">
        <v>15</v>
      </c>
      <c r="AI2440">
        <v>391</v>
      </c>
      <c r="AJ2440">
        <v>2360</v>
      </c>
      <c r="AK2440">
        <v>921973</v>
      </c>
      <c r="AP2440">
        <v>80</v>
      </c>
      <c r="AQ2440">
        <v>418</v>
      </c>
      <c r="AR2440">
        <v>2098</v>
      </c>
      <c r="AS2440">
        <v>879326</v>
      </c>
    </row>
    <row r="2441" spans="1:49" x14ac:dyDescent="0.2">
      <c r="A2441" s="86">
        <v>40352</v>
      </c>
      <c r="N2441">
        <v>4</v>
      </c>
      <c r="O2441">
        <v>198</v>
      </c>
      <c r="P2441">
        <v>2350</v>
      </c>
      <c r="Q2441">
        <v>464125</v>
      </c>
      <c r="Z2441">
        <v>2</v>
      </c>
      <c r="AA2441">
        <v>290</v>
      </c>
      <c r="AB2441">
        <v>2000</v>
      </c>
      <c r="AC2441">
        <v>580160</v>
      </c>
      <c r="AP2441">
        <v>64</v>
      </c>
      <c r="AQ2441">
        <v>435</v>
      </c>
      <c r="AR2441">
        <v>1991</v>
      </c>
      <c r="AS2441">
        <v>897551</v>
      </c>
    </row>
    <row r="2442" spans="1:49" x14ac:dyDescent="0.2">
      <c r="A2442" s="86">
        <v>40353</v>
      </c>
      <c r="B2442">
        <v>25</v>
      </c>
      <c r="C2442">
        <v>123</v>
      </c>
      <c r="D2442">
        <v>2600</v>
      </c>
      <c r="E2442">
        <v>320320</v>
      </c>
      <c r="F2442">
        <v>18</v>
      </c>
      <c r="G2442">
        <v>139</v>
      </c>
      <c r="H2442">
        <v>2350</v>
      </c>
      <c r="I2442">
        <v>325606</v>
      </c>
      <c r="J2442">
        <v>80</v>
      </c>
      <c r="K2442">
        <v>165</v>
      </c>
      <c r="L2442">
        <v>2400</v>
      </c>
      <c r="M2442">
        <v>405282</v>
      </c>
      <c r="N2442">
        <v>69</v>
      </c>
      <c r="O2442">
        <v>195</v>
      </c>
      <c r="P2442">
        <v>2392</v>
      </c>
      <c r="Q2442">
        <v>478277</v>
      </c>
      <c r="R2442">
        <v>82</v>
      </c>
      <c r="S2442">
        <v>235</v>
      </c>
      <c r="T2442">
        <v>2500</v>
      </c>
      <c r="U2442">
        <v>590751</v>
      </c>
      <c r="V2442">
        <v>40</v>
      </c>
      <c r="W2442">
        <v>261</v>
      </c>
      <c r="X2442">
        <v>2483</v>
      </c>
      <c r="Y2442">
        <v>645040</v>
      </c>
      <c r="Z2442">
        <v>87</v>
      </c>
      <c r="AA2442">
        <v>301</v>
      </c>
      <c r="AB2442">
        <v>2483</v>
      </c>
      <c r="AC2442">
        <v>743297</v>
      </c>
      <c r="AD2442">
        <v>57</v>
      </c>
      <c r="AE2442">
        <v>341</v>
      </c>
      <c r="AF2442">
        <v>2398</v>
      </c>
      <c r="AG2442">
        <v>818830</v>
      </c>
      <c r="AH2442">
        <v>15</v>
      </c>
      <c r="AI2442">
        <v>393</v>
      </c>
      <c r="AJ2442">
        <v>2320</v>
      </c>
      <c r="AK2442">
        <v>911296</v>
      </c>
      <c r="AP2442">
        <v>3</v>
      </c>
      <c r="AQ2442">
        <v>417</v>
      </c>
      <c r="AR2442">
        <v>1920</v>
      </c>
      <c r="AS2442">
        <v>800000</v>
      </c>
      <c r="AT2442">
        <v>49</v>
      </c>
      <c r="AU2442">
        <v>495</v>
      </c>
      <c r="AV2442">
        <v>2200</v>
      </c>
      <c r="AW2442">
        <v>1096812</v>
      </c>
    </row>
    <row r="2443" spans="1:49" x14ac:dyDescent="0.2">
      <c r="A2443" s="86">
        <v>40353</v>
      </c>
      <c r="AD2443">
        <v>10</v>
      </c>
      <c r="AE2443">
        <v>350</v>
      </c>
      <c r="AF2443">
        <v>2140</v>
      </c>
      <c r="AG2443">
        <v>749000</v>
      </c>
      <c r="AL2443">
        <v>22</v>
      </c>
      <c r="AM2443">
        <v>423</v>
      </c>
      <c r="AN2443">
        <v>2333</v>
      </c>
      <c r="AO2443">
        <v>986304</v>
      </c>
      <c r="AP2443">
        <v>35</v>
      </c>
      <c r="AQ2443">
        <v>423</v>
      </c>
      <c r="AR2443">
        <v>2005</v>
      </c>
      <c r="AS2443">
        <v>849464</v>
      </c>
    </row>
    <row r="2444" spans="1:49" x14ac:dyDescent="0.2">
      <c r="A2444" s="86">
        <v>40354</v>
      </c>
      <c r="F2444">
        <v>20</v>
      </c>
      <c r="G2444">
        <v>143</v>
      </c>
      <c r="H2444">
        <v>2500</v>
      </c>
      <c r="I2444">
        <v>358500</v>
      </c>
      <c r="J2444">
        <v>3</v>
      </c>
      <c r="K2444">
        <v>167</v>
      </c>
      <c r="L2444">
        <v>2400</v>
      </c>
      <c r="M2444">
        <v>401600</v>
      </c>
      <c r="N2444">
        <v>107</v>
      </c>
      <c r="O2444">
        <v>198</v>
      </c>
      <c r="P2444">
        <v>2592</v>
      </c>
      <c r="Q2444">
        <v>513062</v>
      </c>
      <c r="R2444">
        <v>90</v>
      </c>
      <c r="S2444">
        <v>227</v>
      </c>
      <c r="T2444">
        <v>2530</v>
      </c>
      <c r="U2444">
        <v>575268</v>
      </c>
      <c r="V2444">
        <v>15</v>
      </c>
      <c r="W2444">
        <v>266</v>
      </c>
      <c r="X2444">
        <v>2567</v>
      </c>
      <c r="Y2444">
        <v>685827</v>
      </c>
      <c r="Z2444">
        <v>17</v>
      </c>
      <c r="AA2444">
        <v>306</v>
      </c>
      <c r="AB2444">
        <v>2450</v>
      </c>
      <c r="AC2444">
        <v>758918</v>
      </c>
      <c r="AL2444">
        <v>1</v>
      </c>
      <c r="AM2444">
        <v>486</v>
      </c>
      <c r="AN2444">
        <v>2900</v>
      </c>
      <c r="AO2444">
        <v>1409400</v>
      </c>
      <c r="AT2444">
        <v>14</v>
      </c>
      <c r="AU2444">
        <v>473</v>
      </c>
      <c r="AV2444">
        <v>2550</v>
      </c>
      <c r="AW2444">
        <v>1219886</v>
      </c>
    </row>
    <row r="2445" spans="1:49" x14ac:dyDescent="0.2">
      <c r="A2445" s="86">
        <v>40357</v>
      </c>
      <c r="Z2445">
        <v>17</v>
      </c>
      <c r="AA2445">
        <v>318</v>
      </c>
      <c r="AB2445">
        <v>2250</v>
      </c>
      <c r="AC2445">
        <v>716559</v>
      </c>
      <c r="AD2445">
        <v>3</v>
      </c>
      <c r="AE2445">
        <v>344</v>
      </c>
      <c r="AF2445">
        <v>2100</v>
      </c>
      <c r="AG2445">
        <v>722400</v>
      </c>
      <c r="AH2445">
        <v>25</v>
      </c>
      <c r="AI2445">
        <v>374</v>
      </c>
      <c r="AJ2445">
        <v>2300</v>
      </c>
      <c r="AK2445">
        <v>860586</v>
      </c>
      <c r="AP2445">
        <v>61</v>
      </c>
      <c r="AQ2445">
        <v>422</v>
      </c>
      <c r="AR2445">
        <v>2018</v>
      </c>
      <c r="AS2445">
        <v>850659</v>
      </c>
    </row>
    <row r="2446" spans="1:49" x14ac:dyDescent="0.2">
      <c r="A2446" s="86">
        <v>40358</v>
      </c>
      <c r="F2446">
        <v>1</v>
      </c>
      <c r="G2446">
        <v>134</v>
      </c>
      <c r="H2446">
        <v>2400</v>
      </c>
      <c r="I2446">
        <v>321600</v>
      </c>
      <c r="J2446">
        <v>17</v>
      </c>
      <c r="K2446">
        <v>173</v>
      </c>
      <c r="L2446">
        <v>2362</v>
      </c>
      <c r="M2446">
        <v>410712</v>
      </c>
      <c r="N2446">
        <v>53</v>
      </c>
      <c r="O2446">
        <v>193</v>
      </c>
      <c r="P2446">
        <v>2357</v>
      </c>
      <c r="Q2446">
        <v>462975</v>
      </c>
      <c r="R2446">
        <v>49</v>
      </c>
      <c r="S2446">
        <v>243</v>
      </c>
      <c r="T2446">
        <v>2375</v>
      </c>
      <c r="U2446">
        <v>579220</v>
      </c>
      <c r="V2446">
        <v>33</v>
      </c>
      <c r="W2446">
        <v>258</v>
      </c>
      <c r="X2446">
        <v>2325</v>
      </c>
      <c r="Y2446">
        <v>607673</v>
      </c>
      <c r="Z2446">
        <v>31</v>
      </c>
      <c r="AA2446">
        <v>288</v>
      </c>
      <c r="AB2446">
        <v>2350</v>
      </c>
      <c r="AC2446">
        <v>666226</v>
      </c>
      <c r="AD2446">
        <v>20</v>
      </c>
      <c r="AE2446">
        <v>338</v>
      </c>
      <c r="AF2446">
        <v>2267</v>
      </c>
      <c r="AG2446">
        <v>772765</v>
      </c>
      <c r="AH2446">
        <v>2</v>
      </c>
      <c r="AI2446">
        <v>381</v>
      </c>
      <c r="AJ2446">
        <v>2700</v>
      </c>
      <c r="AK2446">
        <v>1028700</v>
      </c>
      <c r="AT2446">
        <v>14</v>
      </c>
      <c r="AU2446">
        <v>450</v>
      </c>
      <c r="AV2446">
        <v>2233</v>
      </c>
      <c r="AW2446">
        <v>1021907</v>
      </c>
    </row>
    <row r="2447" spans="1:49" x14ac:dyDescent="0.2">
      <c r="A2447" s="86">
        <v>40358</v>
      </c>
      <c r="AD2447">
        <v>1</v>
      </c>
      <c r="AE2447">
        <v>332</v>
      </c>
      <c r="AF2447">
        <v>2280</v>
      </c>
      <c r="AG2447">
        <v>756960</v>
      </c>
      <c r="AP2447">
        <v>43</v>
      </c>
      <c r="AQ2447">
        <v>399</v>
      </c>
      <c r="AR2447">
        <v>2056</v>
      </c>
      <c r="AS2447">
        <v>826775</v>
      </c>
    </row>
    <row r="2448" spans="1:49" x14ac:dyDescent="0.2">
      <c r="A2448" s="86">
        <v>40359</v>
      </c>
    </row>
    <row r="2449" spans="1:49" x14ac:dyDescent="0.2">
      <c r="B2449" s="81"/>
      <c r="C2449" s="81"/>
      <c r="D2449" s="81"/>
      <c r="E2449" s="81"/>
      <c r="F2449" s="81"/>
      <c r="G2449" s="81"/>
      <c r="H2449" s="81"/>
      <c r="I2449" s="81"/>
      <c r="J2449" s="81"/>
      <c r="K2449" s="81"/>
      <c r="L2449" s="81"/>
      <c r="M2449" s="81"/>
      <c r="N2449" s="81"/>
      <c r="O2449" s="81"/>
      <c r="P2449" s="81"/>
      <c r="Q2449" s="81"/>
      <c r="R2449" s="81"/>
      <c r="S2449" s="81"/>
      <c r="T2449" s="81"/>
      <c r="U2449" s="81"/>
      <c r="V2449" s="81"/>
      <c r="W2449" s="81"/>
      <c r="X2449" s="81"/>
      <c r="Y2449" s="81"/>
      <c r="Z2449" s="81"/>
      <c r="AA2449" s="81"/>
      <c r="AB2449" s="81"/>
      <c r="AC2449" s="81"/>
      <c r="AD2449" s="81"/>
      <c r="AE2449" s="81"/>
      <c r="AF2449" s="81"/>
      <c r="AG2449" s="81"/>
      <c r="AH2449" s="81"/>
      <c r="AI2449" s="81"/>
      <c r="AJ2449" s="81"/>
      <c r="AK2449" s="81"/>
      <c r="AL2449" s="81"/>
      <c r="AM2449" s="81"/>
      <c r="AN2449" s="81"/>
      <c r="AO2449" s="81"/>
      <c r="AP2449" s="81"/>
      <c r="AQ2449" s="81"/>
      <c r="AR2449" s="81"/>
      <c r="AS2449" s="81"/>
      <c r="AT2449" s="81"/>
      <c r="AU2449" s="81"/>
      <c r="AV2449" s="81"/>
      <c r="AW2449" s="81"/>
    </row>
    <row r="2451" spans="1:49" x14ac:dyDescent="0.2">
      <c r="A2451" s="63" t="s">
        <v>124</v>
      </c>
      <c r="B2451">
        <v>22</v>
      </c>
      <c r="C2451">
        <v>118</v>
      </c>
      <c r="D2451">
        <v>2400</v>
      </c>
      <c r="E2451">
        <v>303200</v>
      </c>
      <c r="J2451">
        <v>23</v>
      </c>
      <c r="K2451">
        <v>163</v>
      </c>
      <c r="L2451">
        <v>2475</v>
      </c>
      <c r="M2451">
        <v>403461</v>
      </c>
      <c r="N2451">
        <v>67</v>
      </c>
      <c r="O2451">
        <v>202</v>
      </c>
      <c r="P2451">
        <v>2370</v>
      </c>
      <c r="Q2451">
        <v>498242</v>
      </c>
      <c r="R2451">
        <v>77</v>
      </c>
      <c r="S2451">
        <v>234</v>
      </c>
      <c r="T2451">
        <v>2394</v>
      </c>
      <c r="U2451">
        <v>577496</v>
      </c>
      <c r="V2451">
        <v>29</v>
      </c>
      <c r="W2451">
        <v>264</v>
      </c>
      <c r="X2451">
        <v>2244</v>
      </c>
      <c r="Y2451">
        <v>614941</v>
      </c>
      <c r="Z2451">
        <v>17</v>
      </c>
      <c r="AA2451">
        <v>294</v>
      </c>
      <c r="AB2451">
        <v>2433</v>
      </c>
      <c r="AC2451">
        <v>695412</v>
      </c>
      <c r="AH2451">
        <v>17</v>
      </c>
      <c r="AI2451">
        <v>372</v>
      </c>
      <c r="AJ2451">
        <v>2380</v>
      </c>
      <c r="AK2451">
        <v>862922</v>
      </c>
      <c r="AL2451">
        <v>1</v>
      </c>
      <c r="AM2451">
        <v>422</v>
      </c>
      <c r="AN2451">
        <v>2360</v>
      </c>
      <c r="AO2451">
        <v>995920</v>
      </c>
      <c r="AP2451">
        <v>15</v>
      </c>
      <c r="AQ2451">
        <v>386</v>
      </c>
      <c r="AR2451">
        <v>2150</v>
      </c>
      <c r="AS2451">
        <v>830187</v>
      </c>
      <c r="AT2451">
        <v>2</v>
      </c>
      <c r="AU2451">
        <v>401</v>
      </c>
      <c r="AV2451">
        <v>1975</v>
      </c>
      <c r="AW2451">
        <v>797850</v>
      </c>
    </row>
    <row r="2452" spans="1:49" x14ac:dyDescent="0.2">
      <c r="A2452" s="63" t="s">
        <v>124</v>
      </c>
      <c r="V2452">
        <v>7</v>
      </c>
      <c r="W2452">
        <v>269</v>
      </c>
      <c r="X2452">
        <v>2200</v>
      </c>
      <c r="Y2452">
        <v>591486</v>
      </c>
      <c r="Z2452">
        <v>27</v>
      </c>
      <c r="AA2452">
        <v>309</v>
      </c>
      <c r="AB2452">
        <v>2025</v>
      </c>
      <c r="AC2452">
        <v>629133</v>
      </c>
      <c r="AD2452">
        <v>12</v>
      </c>
      <c r="AE2452">
        <v>334</v>
      </c>
      <c r="AF2452">
        <v>2200</v>
      </c>
      <c r="AG2452">
        <v>733700</v>
      </c>
      <c r="AH2452">
        <v>29</v>
      </c>
      <c r="AI2452">
        <v>374</v>
      </c>
      <c r="AJ2452">
        <v>2280</v>
      </c>
      <c r="AK2452">
        <v>854403</v>
      </c>
      <c r="AP2452">
        <v>66</v>
      </c>
      <c r="AQ2452">
        <v>428</v>
      </c>
      <c r="AR2452">
        <v>2057</v>
      </c>
      <c r="AS2452">
        <v>872124</v>
      </c>
    </row>
    <row r="2453" spans="1:49" x14ac:dyDescent="0.2">
      <c r="A2453" s="63" t="s">
        <v>125</v>
      </c>
      <c r="J2453">
        <v>11</v>
      </c>
      <c r="K2453">
        <v>176</v>
      </c>
      <c r="L2453">
        <v>2350</v>
      </c>
      <c r="M2453">
        <v>429109</v>
      </c>
      <c r="N2453">
        <v>5</v>
      </c>
      <c r="O2453">
        <v>190</v>
      </c>
      <c r="P2453">
        <v>2350</v>
      </c>
      <c r="Q2453">
        <v>448080</v>
      </c>
      <c r="R2453">
        <v>48</v>
      </c>
      <c r="S2453">
        <v>236</v>
      </c>
      <c r="T2453">
        <v>2238</v>
      </c>
      <c r="U2453">
        <v>562510</v>
      </c>
      <c r="V2453">
        <v>41</v>
      </c>
      <c r="W2453">
        <v>272</v>
      </c>
      <c r="X2453">
        <v>2272</v>
      </c>
      <c r="Y2453">
        <v>632329</v>
      </c>
      <c r="Z2453">
        <v>2</v>
      </c>
      <c r="AA2453">
        <v>293</v>
      </c>
      <c r="AB2453">
        <v>2250</v>
      </c>
      <c r="AC2453">
        <v>659250</v>
      </c>
    </row>
    <row r="2454" spans="1:49" x14ac:dyDescent="0.2">
      <c r="A2454" s="63" t="s">
        <v>126</v>
      </c>
      <c r="B2454">
        <v>7</v>
      </c>
      <c r="C2454">
        <v>121</v>
      </c>
      <c r="D2454">
        <v>2275</v>
      </c>
      <c r="E2454">
        <v>276900</v>
      </c>
      <c r="F2454">
        <v>23</v>
      </c>
      <c r="G2454">
        <v>142</v>
      </c>
      <c r="H2454">
        <v>2362</v>
      </c>
      <c r="I2454">
        <v>342857</v>
      </c>
      <c r="J2454">
        <v>20</v>
      </c>
      <c r="K2454">
        <v>157</v>
      </c>
      <c r="L2454">
        <v>2317</v>
      </c>
      <c r="M2454">
        <v>368040</v>
      </c>
      <c r="N2454">
        <v>28</v>
      </c>
      <c r="O2454">
        <v>207</v>
      </c>
      <c r="P2454">
        <v>2367</v>
      </c>
      <c r="Q2454">
        <v>515629</v>
      </c>
      <c r="R2454">
        <v>27</v>
      </c>
      <c r="S2454">
        <v>236</v>
      </c>
      <c r="T2454">
        <v>2183</v>
      </c>
      <c r="U2454">
        <v>500781</v>
      </c>
      <c r="V2454">
        <v>9</v>
      </c>
      <c r="W2454">
        <v>261</v>
      </c>
      <c r="X2454">
        <v>2375</v>
      </c>
      <c r="Y2454">
        <v>625700</v>
      </c>
      <c r="Z2454">
        <v>20</v>
      </c>
      <c r="AA2454">
        <v>290</v>
      </c>
      <c r="AB2454">
        <v>2200</v>
      </c>
      <c r="AC2454">
        <v>639100</v>
      </c>
      <c r="AD2454">
        <v>3</v>
      </c>
      <c r="AE2454">
        <v>321</v>
      </c>
      <c r="AF2454">
        <v>2750</v>
      </c>
      <c r="AG2454">
        <v>881833</v>
      </c>
      <c r="AT2454">
        <v>39</v>
      </c>
      <c r="AU2454">
        <v>426</v>
      </c>
      <c r="AV2454">
        <v>2088</v>
      </c>
      <c r="AW2454">
        <v>893669</v>
      </c>
    </row>
    <row r="2455" spans="1:49" x14ac:dyDescent="0.2">
      <c r="A2455" s="63" t="s">
        <v>126</v>
      </c>
      <c r="AD2455">
        <v>15</v>
      </c>
      <c r="AE2455">
        <v>356</v>
      </c>
      <c r="AF2455">
        <v>2210</v>
      </c>
      <c r="AG2455">
        <v>753381</v>
      </c>
      <c r="AH2455">
        <v>30</v>
      </c>
      <c r="AI2455">
        <v>375</v>
      </c>
      <c r="AJ2455">
        <v>2330</v>
      </c>
      <c r="AK2455">
        <v>875139</v>
      </c>
      <c r="AP2455">
        <v>124</v>
      </c>
      <c r="AQ2455">
        <v>414</v>
      </c>
      <c r="AR2455">
        <v>2083</v>
      </c>
      <c r="AS2455">
        <v>883695</v>
      </c>
    </row>
    <row r="2456" spans="1:49" x14ac:dyDescent="0.2">
      <c r="A2456" s="63" t="s">
        <v>127</v>
      </c>
    </row>
    <row r="2457" spans="1:49" x14ac:dyDescent="0.2">
      <c r="A2457" s="63" t="s">
        <v>128</v>
      </c>
      <c r="F2457">
        <v>15</v>
      </c>
      <c r="G2457">
        <v>137</v>
      </c>
      <c r="H2457">
        <v>2425</v>
      </c>
      <c r="I2457">
        <v>332720</v>
      </c>
      <c r="J2457">
        <v>30</v>
      </c>
      <c r="K2457">
        <v>176</v>
      </c>
      <c r="L2457">
        <v>2350</v>
      </c>
      <c r="M2457">
        <v>419753</v>
      </c>
      <c r="N2457">
        <v>107</v>
      </c>
      <c r="O2457">
        <v>191</v>
      </c>
      <c r="P2457">
        <v>2383</v>
      </c>
      <c r="Q2457">
        <v>472284</v>
      </c>
      <c r="R2457">
        <v>178</v>
      </c>
      <c r="S2457">
        <v>229</v>
      </c>
      <c r="T2457">
        <v>2389</v>
      </c>
      <c r="U2457">
        <v>551358</v>
      </c>
      <c r="V2457">
        <v>22</v>
      </c>
      <c r="W2457">
        <v>262</v>
      </c>
      <c r="X2457">
        <v>2370</v>
      </c>
      <c r="Y2457">
        <v>648884</v>
      </c>
      <c r="Z2457">
        <v>37</v>
      </c>
      <c r="AA2457">
        <v>295</v>
      </c>
      <c r="AB2457">
        <v>2226</v>
      </c>
      <c r="AC2457">
        <v>684921</v>
      </c>
      <c r="AD2457">
        <v>9</v>
      </c>
      <c r="AE2457">
        <v>330</v>
      </c>
      <c r="AF2457">
        <v>2400</v>
      </c>
      <c r="AG2457">
        <v>790933</v>
      </c>
      <c r="AL2457">
        <v>3</v>
      </c>
      <c r="AM2457">
        <v>465</v>
      </c>
      <c r="AN2457">
        <v>2150</v>
      </c>
      <c r="AO2457">
        <v>1000467</v>
      </c>
      <c r="AP2457">
        <v>35</v>
      </c>
      <c r="AQ2457">
        <v>379</v>
      </c>
      <c r="AR2457">
        <v>1957</v>
      </c>
      <c r="AS2457">
        <v>739385</v>
      </c>
      <c r="AT2457">
        <v>11</v>
      </c>
      <c r="AU2457">
        <v>387</v>
      </c>
      <c r="AV2457">
        <v>1800</v>
      </c>
      <c r="AW2457">
        <v>748645</v>
      </c>
    </row>
    <row r="2458" spans="1:49" x14ac:dyDescent="0.2">
      <c r="A2458" s="63" t="s">
        <v>128</v>
      </c>
      <c r="Z2458">
        <v>11</v>
      </c>
      <c r="AA2458">
        <v>286</v>
      </c>
      <c r="AB2458">
        <v>2250</v>
      </c>
      <c r="AC2458">
        <v>650364</v>
      </c>
      <c r="AD2458">
        <v>14</v>
      </c>
      <c r="AE2458">
        <v>331</v>
      </c>
      <c r="AF2458">
        <v>1950</v>
      </c>
      <c r="AG2458">
        <v>638471</v>
      </c>
      <c r="AH2458">
        <v>15</v>
      </c>
      <c r="AI2458">
        <v>390</v>
      </c>
      <c r="AJ2458">
        <v>2440</v>
      </c>
      <c r="AK2458">
        <v>952576</v>
      </c>
      <c r="AP2458">
        <v>43</v>
      </c>
      <c r="AQ2458">
        <v>427</v>
      </c>
      <c r="AR2458">
        <v>2043</v>
      </c>
      <c r="AS2458">
        <v>870978</v>
      </c>
    </row>
    <row r="2459" spans="1:49" x14ac:dyDescent="0.2">
      <c r="A2459" s="63" t="s">
        <v>129</v>
      </c>
      <c r="F2459">
        <v>13</v>
      </c>
      <c r="G2459">
        <v>142</v>
      </c>
      <c r="H2459">
        <v>2425</v>
      </c>
      <c r="I2459">
        <v>335585</v>
      </c>
      <c r="J2459">
        <v>26</v>
      </c>
      <c r="K2459">
        <v>170</v>
      </c>
      <c r="L2459">
        <v>2350</v>
      </c>
      <c r="M2459">
        <v>400585</v>
      </c>
      <c r="N2459">
        <v>15</v>
      </c>
      <c r="O2459">
        <v>203</v>
      </c>
      <c r="P2459">
        <v>2417</v>
      </c>
      <c r="Q2459">
        <v>488127</v>
      </c>
      <c r="R2459">
        <v>9</v>
      </c>
      <c r="S2459">
        <v>242</v>
      </c>
      <c r="T2459">
        <v>2350</v>
      </c>
      <c r="U2459">
        <v>568700</v>
      </c>
      <c r="V2459">
        <v>23</v>
      </c>
      <c r="W2459">
        <v>272</v>
      </c>
      <c r="X2459">
        <v>2425</v>
      </c>
      <c r="Y2459">
        <v>663909</v>
      </c>
      <c r="Z2459">
        <v>13</v>
      </c>
      <c r="AA2459">
        <v>300</v>
      </c>
      <c r="AB2459">
        <v>2000</v>
      </c>
      <c r="AC2459">
        <v>600923</v>
      </c>
      <c r="AP2459">
        <v>9</v>
      </c>
      <c r="AQ2459">
        <v>460</v>
      </c>
      <c r="AR2459">
        <v>1833</v>
      </c>
      <c r="AS2459">
        <v>837289</v>
      </c>
      <c r="AT2459">
        <v>6</v>
      </c>
      <c r="AU2459">
        <v>475</v>
      </c>
      <c r="AV2459">
        <v>2083</v>
      </c>
      <c r="AW2459">
        <v>1022250</v>
      </c>
    </row>
    <row r="2460" spans="1:49" x14ac:dyDescent="0.2">
      <c r="A2460" s="63" t="s">
        <v>130</v>
      </c>
      <c r="AD2460">
        <v>1</v>
      </c>
      <c r="AE2460">
        <v>320</v>
      </c>
      <c r="AF2460">
        <v>2000</v>
      </c>
      <c r="AG2460">
        <v>640000</v>
      </c>
      <c r="AH2460">
        <v>7</v>
      </c>
      <c r="AI2460">
        <v>363</v>
      </c>
      <c r="AJ2460">
        <v>2050</v>
      </c>
      <c r="AK2460">
        <v>738514</v>
      </c>
      <c r="AP2460">
        <v>92</v>
      </c>
      <c r="AQ2460">
        <v>427</v>
      </c>
      <c r="AR2460">
        <v>2029</v>
      </c>
      <c r="AS2460">
        <v>845892</v>
      </c>
    </row>
    <row r="2461" spans="1:49" x14ac:dyDescent="0.2">
      <c r="A2461" s="63" t="s">
        <v>131</v>
      </c>
      <c r="B2461">
        <v>2</v>
      </c>
      <c r="C2461">
        <v>127</v>
      </c>
      <c r="D2461">
        <v>2300</v>
      </c>
      <c r="E2461">
        <v>292100</v>
      </c>
      <c r="F2461">
        <v>1</v>
      </c>
      <c r="G2461">
        <v>136</v>
      </c>
      <c r="H2461">
        <v>2200</v>
      </c>
      <c r="I2461">
        <v>299200</v>
      </c>
      <c r="J2461">
        <v>23</v>
      </c>
      <c r="K2461">
        <v>175</v>
      </c>
      <c r="L2461">
        <v>2375</v>
      </c>
      <c r="M2461">
        <v>415361</v>
      </c>
      <c r="N2461">
        <v>56</v>
      </c>
      <c r="O2461">
        <v>202</v>
      </c>
      <c r="P2461">
        <v>2325</v>
      </c>
      <c r="Q2461">
        <v>483357</v>
      </c>
      <c r="R2461">
        <v>20</v>
      </c>
      <c r="S2461">
        <v>242</v>
      </c>
      <c r="T2461">
        <v>2400</v>
      </c>
      <c r="U2461">
        <v>580320</v>
      </c>
      <c r="V2461">
        <v>4</v>
      </c>
      <c r="W2461">
        <v>267</v>
      </c>
      <c r="X2461">
        <v>2300</v>
      </c>
      <c r="Y2461">
        <v>614100</v>
      </c>
      <c r="Z2461">
        <v>38</v>
      </c>
      <c r="AA2461">
        <v>291</v>
      </c>
      <c r="AB2461">
        <v>2320</v>
      </c>
      <c r="AC2461">
        <v>668582</v>
      </c>
      <c r="AT2461">
        <v>1</v>
      </c>
      <c r="AU2461">
        <v>586</v>
      </c>
      <c r="AV2461">
        <v>2450</v>
      </c>
      <c r="AW2461">
        <v>1435700</v>
      </c>
    </row>
    <row r="2462" spans="1:49" x14ac:dyDescent="0.2">
      <c r="A2462" s="63" t="s">
        <v>131</v>
      </c>
      <c r="AP2462">
        <v>48</v>
      </c>
      <c r="AQ2462">
        <v>427</v>
      </c>
      <c r="AR2462">
        <v>2114</v>
      </c>
      <c r="AS2462">
        <v>898657</v>
      </c>
    </row>
    <row r="2463" spans="1:49" x14ac:dyDescent="0.2">
      <c r="A2463" s="63" t="s">
        <v>132</v>
      </c>
      <c r="J2463">
        <v>10</v>
      </c>
      <c r="K2463">
        <v>175</v>
      </c>
      <c r="L2463">
        <v>2450</v>
      </c>
      <c r="M2463">
        <v>427770</v>
      </c>
      <c r="V2463">
        <v>25</v>
      </c>
      <c r="W2463">
        <v>255</v>
      </c>
      <c r="X2463">
        <v>2375</v>
      </c>
      <c r="Y2463">
        <v>617080</v>
      </c>
      <c r="Z2463">
        <v>1</v>
      </c>
      <c r="AA2463">
        <v>298</v>
      </c>
      <c r="AB2463">
        <v>2300</v>
      </c>
      <c r="AC2463">
        <v>685400</v>
      </c>
      <c r="AH2463">
        <v>15</v>
      </c>
      <c r="AI2463">
        <v>397</v>
      </c>
      <c r="AJ2463">
        <v>2240</v>
      </c>
      <c r="AK2463">
        <v>889728</v>
      </c>
    </row>
    <row r="2464" spans="1:49" x14ac:dyDescent="0.2">
      <c r="A2464" s="63" t="s">
        <v>133</v>
      </c>
      <c r="B2464">
        <v>11</v>
      </c>
      <c r="C2464">
        <v>121</v>
      </c>
      <c r="D2464">
        <v>2325</v>
      </c>
      <c r="E2464">
        <v>269082</v>
      </c>
      <c r="F2464">
        <v>1</v>
      </c>
      <c r="G2464">
        <v>136</v>
      </c>
      <c r="H2464">
        <v>2450</v>
      </c>
      <c r="I2464">
        <v>333200</v>
      </c>
      <c r="J2464">
        <v>96</v>
      </c>
      <c r="K2464">
        <v>167</v>
      </c>
      <c r="L2464">
        <v>2456</v>
      </c>
      <c r="M2464">
        <v>417340</v>
      </c>
      <c r="N2464">
        <v>116</v>
      </c>
      <c r="O2464">
        <v>200</v>
      </c>
      <c r="P2464">
        <v>2533</v>
      </c>
      <c r="Q2464">
        <v>522100</v>
      </c>
      <c r="R2464">
        <v>12</v>
      </c>
      <c r="S2464">
        <v>222</v>
      </c>
      <c r="T2464">
        <v>2350</v>
      </c>
      <c r="U2464">
        <v>520917</v>
      </c>
      <c r="V2464">
        <v>11</v>
      </c>
      <c r="W2464">
        <v>266</v>
      </c>
      <c r="X2464">
        <v>2300</v>
      </c>
      <c r="Y2464">
        <v>603164</v>
      </c>
      <c r="Z2464">
        <v>16</v>
      </c>
      <c r="AA2464">
        <v>288</v>
      </c>
      <c r="AB2464">
        <v>2550</v>
      </c>
      <c r="AC2464">
        <v>734719</v>
      </c>
      <c r="AD2464">
        <v>8</v>
      </c>
      <c r="AE2464">
        <v>324</v>
      </c>
      <c r="AF2464">
        <v>2900</v>
      </c>
      <c r="AG2464">
        <v>941050</v>
      </c>
      <c r="AH2464">
        <v>13</v>
      </c>
      <c r="AI2464">
        <v>380</v>
      </c>
      <c r="AJ2464">
        <v>2260</v>
      </c>
      <c r="AK2464">
        <v>846191</v>
      </c>
      <c r="AL2464">
        <v>1</v>
      </c>
      <c r="AM2464">
        <v>458</v>
      </c>
      <c r="AN2464">
        <v>2700</v>
      </c>
      <c r="AO2464">
        <v>1236600</v>
      </c>
      <c r="AP2464">
        <v>28</v>
      </c>
      <c r="AQ2464">
        <v>405</v>
      </c>
      <c r="AR2464">
        <v>2175</v>
      </c>
      <c r="AS2464">
        <v>909743</v>
      </c>
      <c r="AT2464">
        <v>12</v>
      </c>
      <c r="AU2464">
        <v>585</v>
      </c>
      <c r="AV2464">
        <v>2300</v>
      </c>
      <c r="AW2464">
        <v>1303267</v>
      </c>
    </row>
    <row r="2465" spans="1:49" x14ac:dyDescent="0.2">
      <c r="A2465" s="63" t="s">
        <v>133</v>
      </c>
      <c r="AD2465">
        <v>26</v>
      </c>
      <c r="AE2465">
        <v>342</v>
      </c>
      <c r="AF2465">
        <v>2330</v>
      </c>
      <c r="AG2465">
        <v>797834</v>
      </c>
      <c r="AH2465">
        <v>8</v>
      </c>
      <c r="AI2465">
        <v>376</v>
      </c>
      <c r="AJ2465">
        <v>1900</v>
      </c>
      <c r="AK2465">
        <v>715350</v>
      </c>
      <c r="AP2465">
        <v>76</v>
      </c>
      <c r="AQ2465">
        <v>417</v>
      </c>
      <c r="AR2465">
        <v>1896</v>
      </c>
      <c r="AS2465">
        <v>787318</v>
      </c>
    </row>
    <row r="2466" spans="1:49" x14ac:dyDescent="0.2">
      <c r="A2466" s="63" t="s">
        <v>134</v>
      </c>
      <c r="F2466">
        <v>2</v>
      </c>
      <c r="G2466">
        <v>138</v>
      </c>
      <c r="H2466">
        <v>2450</v>
      </c>
      <c r="I2466">
        <v>338100</v>
      </c>
      <c r="J2466">
        <v>18</v>
      </c>
      <c r="K2466">
        <v>161</v>
      </c>
      <c r="L2466">
        <v>2600</v>
      </c>
      <c r="M2466">
        <v>419467</v>
      </c>
      <c r="N2466">
        <v>35</v>
      </c>
      <c r="O2466">
        <v>209</v>
      </c>
      <c r="P2466">
        <v>2388</v>
      </c>
      <c r="Q2466">
        <v>503751</v>
      </c>
      <c r="R2466">
        <v>16</v>
      </c>
      <c r="S2466">
        <v>236</v>
      </c>
      <c r="T2466">
        <v>2450</v>
      </c>
      <c r="U2466">
        <v>576975</v>
      </c>
      <c r="V2466">
        <v>3</v>
      </c>
      <c r="W2466">
        <v>259</v>
      </c>
      <c r="X2466">
        <v>2350</v>
      </c>
      <c r="Y2466">
        <v>609433</v>
      </c>
      <c r="Z2466">
        <v>13</v>
      </c>
      <c r="AA2466">
        <v>285</v>
      </c>
      <c r="AB2466">
        <v>2400</v>
      </c>
      <c r="AC2466">
        <v>676138</v>
      </c>
      <c r="AH2466">
        <v>6</v>
      </c>
      <c r="AI2466">
        <v>370</v>
      </c>
      <c r="AJ2466">
        <v>2050</v>
      </c>
      <c r="AK2466">
        <v>757817</v>
      </c>
      <c r="AT2466">
        <v>23</v>
      </c>
      <c r="AU2466">
        <v>468</v>
      </c>
      <c r="AV2466">
        <v>2290</v>
      </c>
      <c r="AW2466">
        <v>1084691</v>
      </c>
    </row>
    <row r="2467" spans="1:49" x14ac:dyDescent="0.2">
      <c r="A2467" s="63" t="s">
        <v>135</v>
      </c>
      <c r="Z2467">
        <v>11</v>
      </c>
      <c r="AA2467">
        <v>303</v>
      </c>
      <c r="AB2467">
        <v>2083</v>
      </c>
      <c r="AC2467">
        <v>639664</v>
      </c>
      <c r="AD2467">
        <v>15</v>
      </c>
      <c r="AE2467">
        <v>337</v>
      </c>
      <c r="AF2467">
        <v>2110</v>
      </c>
      <c r="AG2467">
        <v>711245</v>
      </c>
      <c r="AH2467">
        <v>32</v>
      </c>
      <c r="AI2467">
        <v>394</v>
      </c>
      <c r="AJ2467">
        <v>2327</v>
      </c>
      <c r="AK2467">
        <v>911402</v>
      </c>
      <c r="AL2467">
        <v>7</v>
      </c>
      <c r="AM2467">
        <v>406</v>
      </c>
      <c r="AN2467">
        <v>2380</v>
      </c>
      <c r="AO2467">
        <v>966280</v>
      </c>
      <c r="AP2467">
        <v>99</v>
      </c>
      <c r="AQ2467">
        <v>414</v>
      </c>
      <c r="AR2467">
        <v>1972</v>
      </c>
      <c r="AS2467">
        <v>808367</v>
      </c>
    </row>
    <row r="2468" spans="1:49" x14ac:dyDescent="0.2">
      <c r="A2468" s="63" t="s">
        <v>136</v>
      </c>
      <c r="F2468">
        <v>3</v>
      </c>
      <c r="G2468">
        <v>135</v>
      </c>
      <c r="H2468">
        <v>2650</v>
      </c>
      <c r="I2468">
        <v>358633</v>
      </c>
      <c r="J2468">
        <v>11</v>
      </c>
      <c r="K2468">
        <v>152</v>
      </c>
      <c r="L2468">
        <v>2550</v>
      </c>
      <c r="M2468">
        <v>388064</v>
      </c>
      <c r="N2468">
        <v>8</v>
      </c>
      <c r="O2468">
        <v>212</v>
      </c>
      <c r="P2468">
        <v>2525</v>
      </c>
      <c r="Q2468">
        <v>530450</v>
      </c>
      <c r="R2468">
        <v>30</v>
      </c>
      <c r="S2468">
        <v>227</v>
      </c>
      <c r="T2468">
        <v>2400</v>
      </c>
      <c r="U2468">
        <v>552527</v>
      </c>
      <c r="V2468">
        <v>15</v>
      </c>
      <c r="W2468">
        <v>256</v>
      </c>
      <c r="X2468">
        <v>2350</v>
      </c>
      <c r="Y2468">
        <v>601600</v>
      </c>
      <c r="AH2468">
        <v>6</v>
      </c>
      <c r="AI2468">
        <v>363</v>
      </c>
      <c r="AJ2468">
        <v>1950</v>
      </c>
      <c r="AK2468">
        <v>707850</v>
      </c>
      <c r="AP2468">
        <v>2</v>
      </c>
      <c r="AQ2468">
        <v>510</v>
      </c>
      <c r="AR2468">
        <v>2040</v>
      </c>
      <c r="AS2468">
        <v>1040400</v>
      </c>
      <c r="AT2468">
        <v>1</v>
      </c>
      <c r="AU2468">
        <v>470</v>
      </c>
      <c r="AV2468">
        <v>2250</v>
      </c>
      <c r="AW2468">
        <v>1057500</v>
      </c>
    </row>
    <row r="2469" spans="1:49" x14ac:dyDescent="0.2">
      <c r="A2469" s="82" t="s">
        <v>137</v>
      </c>
      <c r="AD2469">
        <v>1</v>
      </c>
      <c r="AE2469">
        <v>348</v>
      </c>
      <c r="AF2469">
        <v>2220</v>
      </c>
      <c r="AG2469">
        <v>772560</v>
      </c>
      <c r="AP2469">
        <v>33</v>
      </c>
      <c r="AQ2469">
        <v>384</v>
      </c>
      <c r="AR2469">
        <v>2000</v>
      </c>
      <c r="AS2469">
        <v>765807</v>
      </c>
    </row>
    <row r="2470" spans="1:49" x14ac:dyDescent="0.2">
      <c r="A2470" s="82" t="s">
        <v>138</v>
      </c>
    </row>
    <row r="2471" spans="1:49" x14ac:dyDescent="0.2">
      <c r="A2471" s="82" t="s">
        <v>139</v>
      </c>
      <c r="B2471">
        <v>20</v>
      </c>
      <c r="C2471">
        <v>117</v>
      </c>
      <c r="D2471">
        <v>2575</v>
      </c>
      <c r="E2471">
        <v>302810</v>
      </c>
      <c r="F2471">
        <v>14</v>
      </c>
      <c r="G2471">
        <v>144</v>
      </c>
      <c r="H2471">
        <v>2567</v>
      </c>
      <c r="I2471">
        <v>370850</v>
      </c>
      <c r="J2471">
        <v>82</v>
      </c>
      <c r="K2471">
        <v>165</v>
      </c>
      <c r="L2471">
        <v>2510</v>
      </c>
      <c r="M2471">
        <v>415846</v>
      </c>
      <c r="N2471">
        <v>92</v>
      </c>
      <c r="O2471">
        <v>204</v>
      </c>
      <c r="P2471">
        <v>2409</v>
      </c>
      <c r="Q2471">
        <v>489879</v>
      </c>
      <c r="R2471">
        <v>41</v>
      </c>
      <c r="S2471">
        <v>240</v>
      </c>
      <c r="T2471">
        <v>2260</v>
      </c>
      <c r="U2471">
        <v>533122</v>
      </c>
      <c r="V2471">
        <v>66</v>
      </c>
      <c r="W2471">
        <v>265</v>
      </c>
      <c r="X2471">
        <v>2350</v>
      </c>
      <c r="Y2471">
        <v>643897</v>
      </c>
      <c r="Z2471">
        <v>11</v>
      </c>
      <c r="AA2471">
        <v>294</v>
      </c>
      <c r="AB2471">
        <v>2247</v>
      </c>
      <c r="AC2471">
        <v>671175</v>
      </c>
      <c r="AH2471">
        <v>2</v>
      </c>
      <c r="AI2471">
        <v>360</v>
      </c>
      <c r="AJ2471">
        <v>2600</v>
      </c>
      <c r="AK2471">
        <v>936000</v>
      </c>
      <c r="AP2471">
        <v>24</v>
      </c>
      <c r="AQ2471">
        <v>468</v>
      </c>
      <c r="AR2471">
        <v>1955</v>
      </c>
      <c r="AS2471">
        <v>918235</v>
      </c>
      <c r="AT2471">
        <v>52</v>
      </c>
      <c r="AU2471">
        <v>484</v>
      </c>
      <c r="AV2471">
        <v>2217</v>
      </c>
      <c r="AW2471">
        <v>1110454</v>
      </c>
    </row>
    <row r="2472" spans="1:49" x14ac:dyDescent="0.2">
      <c r="A2472" s="63" t="s">
        <v>140</v>
      </c>
      <c r="Z2472">
        <v>8</v>
      </c>
      <c r="AA2472">
        <v>297</v>
      </c>
      <c r="AB2472">
        <v>2350</v>
      </c>
      <c r="AC2472">
        <v>701475</v>
      </c>
      <c r="AD2472">
        <v>64</v>
      </c>
      <c r="AE2472">
        <v>334</v>
      </c>
      <c r="AF2472">
        <v>2340</v>
      </c>
      <c r="AG2472">
        <v>772086</v>
      </c>
      <c r="AH2472">
        <v>21</v>
      </c>
      <c r="AI2472">
        <v>368</v>
      </c>
      <c r="AJ2472">
        <v>2330</v>
      </c>
      <c r="AK2472">
        <v>850103</v>
      </c>
      <c r="AP2472">
        <v>32</v>
      </c>
      <c r="AQ2472">
        <v>395</v>
      </c>
      <c r="AR2472">
        <v>2087</v>
      </c>
      <c r="AS2472">
        <v>794142</v>
      </c>
    </row>
    <row r="2473" spans="1:49" x14ac:dyDescent="0.2">
      <c r="A2473" s="63" t="s">
        <v>141</v>
      </c>
      <c r="B2473">
        <v>2</v>
      </c>
      <c r="C2473">
        <v>122</v>
      </c>
      <c r="D2473">
        <v>2550</v>
      </c>
      <c r="E2473">
        <v>311100</v>
      </c>
      <c r="F2473">
        <v>46</v>
      </c>
      <c r="G2473">
        <v>173</v>
      </c>
      <c r="H2473">
        <v>2517</v>
      </c>
      <c r="I2473">
        <v>429443</v>
      </c>
      <c r="J2473">
        <v>46</v>
      </c>
      <c r="K2473">
        <v>173</v>
      </c>
      <c r="L2473">
        <v>2517</v>
      </c>
      <c r="M2473">
        <v>429443</v>
      </c>
      <c r="N2473">
        <v>50</v>
      </c>
      <c r="O2473">
        <v>194</v>
      </c>
      <c r="P2473">
        <v>2370</v>
      </c>
      <c r="Q2473">
        <v>464710</v>
      </c>
      <c r="R2473">
        <v>26</v>
      </c>
      <c r="S2473">
        <v>234</v>
      </c>
      <c r="T2473">
        <v>2350</v>
      </c>
      <c r="U2473">
        <v>550081</v>
      </c>
      <c r="V2473">
        <v>18</v>
      </c>
      <c r="W2473">
        <v>259</v>
      </c>
      <c r="X2473">
        <v>2400</v>
      </c>
      <c r="Y2473">
        <v>622667</v>
      </c>
      <c r="AT2473">
        <v>36</v>
      </c>
      <c r="AU2473">
        <v>438</v>
      </c>
      <c r="AV2473">
        <v>2175</v>
      </c>
      <c r="AW2473">
        <v>957675</v>
      </c>
    </row>
    <row r="2474" spans="1:49" x14ac:dyDescent="0.2">
      <c r="A2474" s="63" t="s">
        <v>142</v>
      </c>
      <c r="AD2474">
        <v>10</v>
      </c>
      <c r="AE2474">
        <v>300</v>
      </c>
      <c r="AF2474">
        <v>2100</v>
      </c>
      <c r="AG2474">
        <v>630420</v>
      </c>
      <c r="AH2474">
        <v>16</v>
      </c>
      <c r="AI2474">
        <v>370</v>
      </c>
      <c r="AJ2474">
        <v>2200</v>
      </c>
      <c r="AK2474">
        <v>832445</v>
      </c>
      <c r="AL2474">
        <v>8</v>
      </c>
      <c r="AM2474">
        <v>418</v>
      </c>
      <c r="AN2474">
        <v>2087</v>
      </c>
      <c r="AO2474">
        <v>868195</v>
      </c>
      <c r="AP2474">
        <v>35</v>
      </c>
      <c r="AQ2474">
        <v>423</v>
      </c>
      <c r="AR2474">
        <v>1927</v>
      </c>
      <c r="AS2474">
        <v>825739</v>
      </c>
    </row>
    <row r="2475" spans="1:49" x14ac:dyDescent="0.2">
      <c r="A2475" s="63" t="s">
        <v>143</v>
      </c>
      <c r="B2475">
        <v>46</v>
      </c>
      <c r="C2475">
        <v>116</v>
      </c>
      <c r="D2475">
        <v>2767</v>
      </c>
      <c r="E2475">
        <v>312117</v>
      </c>
      <c r="F2475">
        <v>6</v>
      </c>
      <c r="G2475">
        <v>149</v>
      </c>
      <c r="H2475">
        <v>2500</v>
      </c>
      <c r="I2475">
        <v>373333</v>
      </c>
      <c r="J2475">
        <v>29</v>
      </c>
      <c r="K2475">
        <v>159</v>
      </c>
      <c r="L2475">
        <v>2533</v>
      </c>
      <c r="M2475">
        <v>409800</v>
      </c>
      <c r="N2475">
        <v>44</v>
      </c>
      <c r="O2475">
        <v>194</v>
      </c>
      <c r="P2475">
        <v>2450</v>
      </c>
      <c r="Q2475">
        <v>476580</v>
      </c>
      <c r="R2475">
        <v>3</v>
      </c>
      <c r="S2475">
        <v>248</v>
      </c>
      <c r="T2475">
        <v>2400</v>
      </c>
      <c r="U2475">
        <v>595200</v>
      </c>
      <c r="V2475">
        <v>9</v>
      </c>
      <c r="W2475">
        <v>267</v>
      </c>
      <c r="X2475">
        <v>2300</v>
      </c>
      <c r="Y2475">
        <v>613333</v>
      </c>
      <c r="Z2475">
        <v>16</v>
      </c>
      <c r="AA2475">
        <v>299</v>
      </c>
      <c r="AB2475">
        <v>2300</v>
      </c>
      <c r="AC2475">
        <v>687125</v>
      </c>
      <c r="AP2475">
        <v>7</v>
      </c>
      <c r="AQ2475">
        <v>504</v>
      </c>
      <c r="AR2475">
        <v>2000</v>
      </c>
      <c r="AS2475">
        <v>1008000</v>
      </c>
      <c r="AT2475">
        <v>13</v>
      </c>
      <c r="AU2475">
        <v>533</v>
      </c>
      <c r="AV2475">
        <v>2225</v>
      </c>
      <c r="AW2475">
        <v>1250208</v>
      </c>
    </row>
    <row r="2476" spans="1:49" x14ac:dyDescent="0.2">
      <c r="A2476" s="63" t="s">
        <v>170</v>
      </c>
      <c r="Z2476">
        <v>3</v>
      </c>
      <c r="AA2476">
        <v>297</v>
      </c>
      <c r="AB2476">
        <v>2200</v>
      </c>
      <c r="AC2476">
        <v>654133</v>
      </c>
      <c r="AD2476">
        <v>2</v>
      </c>
      <c r="AE2476">
        <v>356</v>
      </c>
      <c r="AF2476">
        <v>2140</v>
      </c>
      <c r="AG2476">
        <v>761840</v>
      </c>
      <c r="AH2476">
        <v>29</v>
      </c>
      <c r="AI2476">
        <v>392</v>
      </c>
      <c r="AJ2476">
        <v>2050</v>
      </c>
      <c r="AK2476">
        <v>805669</v>
      </c>
      <c r="AP2476">
        <v>55</v>
      </c>
      <c r="AQ2476">
        <v>441</v>
      </c>
      <c r="AR2476">
        <v>2015</v>
      </c>
      <c r="AS2476">
        <v>874833</v>
      </c>
    </row>
    <row r="2477" spans="1:49" ht="15" x14ac:dyDescent="0.25">
      <c r="A2477" s="84" t="s">
        <v>144</v>
      </c>
      <c r="F2477">
        <v>37</v>
      </c>
      <c r="G2477">
        <v>134</v>
      </c>
      <c r="H2477">
        <v>2525</v>
      </c>
      <c r="I2477">
        <v>338514</v>
      </c>
      <c r="J2477">
        <v>19</v>
      </c>
      <c r="K2477">
        <v>167</v>
      </c>
      <c r="L2477">
        <v>2400</v>
      </c>
      <c r="M2477">
        <v>401937</v>
      </c>
      <c r="N2477">
        <v>32</v>
      </c>
      <c r="O2477">
        <v>195</v>
      </c>
      <c r="P2477">
        <v>2300</v>
      </c>
      <c r="Q2477">
        <v>450928</v>
      </c>
      <c r="R2477">
        <v>10</v>
      </c>
      <c r="S2477">
        <v>220</v>
      </c>
      <c r="T2477">
        <v>2350</v>
      </c>
      <c r="U2477">
        <v>517470</v>
      </c>
      <c r="V2477">
        <v>13</v>
      </c>
      <c r="W2477">
        <v>275</v>
      </c>
      <c r="X2477">
        <v>2300</v>
      </c>
    </row>
    <row r="2478" spans="1:49" ht="15" x14ac:dyDescent="0.25">
      <c r="A2478" s="84" t="s">
        <v>145</v>
      </c>
      <c r="B2478">
        <v>7</v>
      </c>
      <c r="C2478">
        <v>96</v>
      </c>
      <c r="D2478">
        <v>2283</v>
      </c>
      <c r="E2478">
        <v>220329</v>
      </c>
      <c r="F2478">
        <v>11</v>
      </c>
      <c r="G2478">
        <v>131</v>
      </c>
      <c r="H2478">
        <v>2550</v>
      </c>
      <c r="I2478">
        <v>333335</v>
      </c>
      <c r="J2478">
        <v>24</v>
      </c>
      <c r="K2478">
        <v>166</v>
      </c>
      <c r="L2478">
        <v>2380</v>
      </c>
      <c r="M2478">
        <v>399112</v>
      </c>
      <c r="N2478">
        <v>96</v>
      </c>
      <c r="O2478">
        <v>195</v>
      </c>
      <c r="P2478">
        <v>2514</v>
      </c>
      <c r="Q2478">
        <v>491817</v>
      </c>
      <c r="R2478">
        <v>22</v>
      </c>
      <c r="S2478">
        <v>245</v>
      </c>
      <c r="T2478">
        <v>2233</v>
      </c>
      <c r="U2478">
        <v>563468</v>
      </c>
      <c r="V2478">
        <v>42</v>
      </c>
      <c r="W2478">
        <v>258</v>
      </c>
      <c r="X2478">
        <v>2580</v>
      </c>
      <c r="Y2478">
        <v>749098</v>
      </c>
      <c r="Z2478">
        <v>66</v>
      </c>
      <c r="AA2478">
        <v>303</v>
      </c>
      <c r="AB2478">
        <v>2194</v>
      </c>
      <c r="AC2478">
        <v>680134</v>
      </c>
      <c r="AD2478">
        <v>11</v>
      </c>
      <c r="AE2478">
        <v>328</v>
      </c>
      <c r="AF2478">
        <v>2205</v>
      </c>
      <c r="AG2478">
        <v>708291</v>
      </c>
      <c r="AP2478">
        <v>132</v>
      </c>
      <c r="AQ2478">
        <v>394</v>
      </c>
      <c r="AR2478">
        <v>1959</v>
      </c>
      <c r="AS2478">
        <v>773527</v>
      </c>
      <c r="AT2478">
        <v>13</v>
      </c>
      <c r="AU2478">
        <v>477</v>
      </c>
      <c r="AV2478">
        <v>2100</v>
      </c>
      <c r="AW2478">
        <v>998392</v>
      </c>
    </row>
    <row r="2479" spans="1:49" ht="15" x14ac:dyDescent="0.25">
      <c r="A2479" s="84" t="s">
        <v>171</v>
      </c>
      <c r="N2479">
        <v>1</v>
      </c>
      <c r="O2479">
        <v>208</v>
      </c>
      <c r="P2479">
        <v>2000</v>
      </c>
      <c r="Q2479">
        <v>416000</v>
      </c>
      <c r="AD2479">
        <v>8</v>
      </c>
      <c r="AE2479">
        <v>354</v>
      </c>
      <c r="AF2479">
        <v>2300</v>
      </c>
      <c r="AG2479">
        <v>813050</v>
      </c>
      <c r="AH2479">
        <v>10</v>
      </c>
      <c r="AI2479">
        <v>389</v>
      </c>
      <c r="AJ2479">
        <v>2190</v>
      </c>
      <c r="AK2479">
        <v>846120</v>
      </c>
      <c r="AL2479">
        <v>2</v>
      </c>
      <c r="AM2479">
        <v>420</v>
      </c>
      <c r="AN2479">
        <v>2320</v>
      </c>
      <c r="AO2479">
        <v>974400</v>
      </c>
      <c r="AP2479">
        <v>82</v>
      </c>
      <c r="AQ2479">
        <v>429</v>
      </c>
      <c r="AR2479">
        <v>1936</v>
      </c>
      <c r="AS2479">
        <v>820452</v>
      </c>
    </row>
    <row r="2480" spans="1:49" ht="15" x14ac:dyDescent="0.25">
      <c r="A2480" s="84" t="s">
        <v>146</v>
      </c>
      <c r="B2480">
        <v>2</v>
      </c>
      <c r="C2480">
        <v>116</v>
      </c>
      <c r="D2480">
        <v>2400</v>
      </c>
      <c r="E2480">
        <v>278400</v>
      </c>
      <c r="F2480">
        <v>34</v>
      </c>
      <c r="G2480">
        <v>141</v>
      </c>
      <c r="H2480">
        <v>2360</v>
      </c>
      <c r="I2480">
        <v>335374</v>
      </c>
      <c r="J2480">
        <v>18</v>
      </c>
      <c r="K2480">
        <v>164</v>
      </c>
      <c r="L2480">
        <v>2383</v>
      </c>
      <c r="M2480">
        <v>392639</v>
      </c>
      <c r="N2480">
        <v>17</v>
      </c>
      <c r="O2480">
        <v>210</v>
      </c>
      <c r="P2480">
        <v>2330</v>
      </c>
      <c r="Q2480">
        <v>492865</v>
      </c>
      <c r="R2480">
        <v>30</v>
      </c>
      <c r="S2480">
        <v>234</v>
      </c>
      <c r="T2480">
        <v>2400</v>
      </c>
      <c r="U2480">
        <v>561360</v>
      </c>
      <c r="V2480">
        <v>35</v>
      </c>
      <c r="W2480">
        <v>257</v>
      </c>
      <c r="X2480">
        <v>2330</v>
      </c>
      <c r="Y2480">
        <v>608346</v>
      </c>
      <c r="Z2480">
        <v>56</v>
      </c>
      <c r="AA2480">
        <v>293</v>
      </c>
      <c r="AB2480">
        <v>2483</v>
      </c>
      <c r="AC2480">
        <v>726738</v>
      </c>
      <c r="AD2480">
        <v>7</v>
      </c>
      <c r="AE2480">
        <v>337</v>
      </c>
      <c r="AF2480">
        <v>2070</v>
      </c>
      <c r="AG2480">
        <v>693554</v>
      </c>
      <c r="AL2480">
        <v>8</v>
      </c>
      <c r="AM2480">
        <v>442</v>
      </c>
      <c r="AN2480">
        <v>2100</v>
      </c>
      <c r="AO2480">
        <v>928725</v>
      </c>
      <c r="AP2480">
        <v>53</v>
      </c>
      <c r="AQ2480">
        <v>417</v>
      </c>
      <c r="AR2480">
        <v>2003</v>
      </c>
      <c r="AS2480">
        <v>861755</v>
      </c>
      <c r="AT2480">
        <v>7</v>
      </c>
      <c r="AU2480">
        <v>405</v>
      </c>
      <c r="AV2480">
        <v>1950</v>
      </c>
      <c r="AW2480">
        <v>776057</v>
      </c>
    </row>
    <row r="2481" spans="1:49" x14ac:dyDescent="0.2">
      <c r="A2481" s="63"/>
      <c r="B2481" s="81"/>
      <c r="C2481" s="81"/>
      <c r="D2481" s="81"/>
      <c r="E2481" s="81"/>
      <c r="F2481" s="81"/>
      <c r="G2481" s="81"/>
      <c r="H2481" s="81"/>
      <c r="I2481" s="81"/>
      <c r="J2481" s="81"/>
      <c r="K2481" s="81"/>
      <c r="L2481" s="81"/>
      <c r="M2481" s="81"/>
      <c r="N2481" s="81"/>
      <c r="O2481" s="81"/>
      <c r="P2481" s="81"/>
      <c r="Q2481" s="81"/>
      <c r="R2481" s="81"/>
      <c r="S2481" s="81"/>
      <c r="T2481" s="81"/>
      <c r="U2481" s="81"/>
      <c r="V2481" s="81"/>
      <c r="W2481" s="81"/>
      <c r="X2481" s="81"/>
      <c r="Y2481" s="81"/>
      <c r="Z2481" s="81"/>
      <c r="AA2481" s="81"/>
      <c r="AB2481" s="81"/>
      <c r="AC2481" s="81"/>
      <c r="AD2481" s="81"/>
      <c r="AE2481" s="81"/>
      <c r="AF2481" s="81"/>
      <c r="AG2481" s="81"/>
      <c r="AH2481" s="81"/>
      <c r="AI2481" s="81"/>
      <c r="AJ2481" s="81"/>
      <c r="AK2481" s="81"/>
      <c r="AL2481" s="81"/>
      <c r="AM2481" s="81"/>
      <c r="AN2481" s="81"/>
      <c r="AO2481" s="81"/>
      <c r="AP2481" s="81"/>
      <c r="AQ2481" s="81"/>
      <c r="AR2481" s="81"/>
      <c r="AS2481" s="81"/>
      <c r="AT2481" s="81"/>
      <c r="AU2481" s="81"/>
      <c r="AV2481" s="81"/>
      <c r="AW2481" s="81"/>
    </row>
    <row r="2482" spans="1:49" x14ac:dyDescent="0.2">
      <c r="A2482" s="63"/>
    </row>
    <row r="2483" spans="1:49" x14ac:dyDescent="0.2">
      <c r="A2483" s="83">
        <v>40393</v>
      </c>
      <c r="B2483">
        <v>9</v>
      </c>
      <c r="C2483">
        <v>125</v>
      </c>
      <c r="D2483">
        <v>2350</v>
      </c>
      <c r="E2483">
        <v>293489</v>
      </c>
      <c r="F2483">
        <v>1</v>
      </c>
      <c r="G2483">
        <v>144</v>
      </c>
      <c r="H2483">
        <v>2300</v>
      </c>
      <c r="I2483">
        <v>331200</v>
      </c>
      <c r="J2483">
        <v>48</v>
      </c>
      <c r="K2483">
        <v>170</v>
      </c>
      <c r="L2483">
        <v>2340</v>
      </c>
      <c r="M2483">
        <v>411529</v>
      </c>
      <c r="N2483">
        <v>73</v>
      </c>
      <c r="O2483">
        <v>194</v>
      </c>
      <c r="P2483">
        <v>2400</v>
      </c>
      <c r="Q2483">
        <v>465852</v>
      </c>
      <c r="R2483">
        <v>32</v>
      </c>
      <c r="S2483">
        <v>243</v>
      </c>
      <c r="T2483">
        <v>2350</v>
      </c>
      <c r="U2483">
        <v>575481</v>
      </c>
      <c r="V2483">
        <v>13</v>
      </c>
      <c r="W2483">
        <v>263</v>
      </c>
      <c r="X2483">
        <v>2200</v>
      </c>
      <c r="Y2483">
        <v>578431</v>
      </c>
      <c r="Z2483">
        <v>21</v>
      </c>
      <c r="AA2483">
        <v>282</v>
      </c>
      <c r="AB2483">
        <v>2300</v>
      </c>
      <c r="AC2483">
        <v>672648</v>
      </c>
      <c r="AD2483">
        <v>17</v>
      </c>
      <c r="AE2483">
        <v>323</v>
      </c>
      <c r="AF2483">
        <v>2350</v>
      </c>
      <c r="AG2483">
        <v>760018</v>
      </c>
    </row>
    <row r="2484" spans="1:49" x14ac:dyDescent="0.2">
      <c r="A2484" s="82">
        <v>40393</v>
      </c>
      <c r="AH2484">
        <v>2</v>
      </c>
      <c r="AI2484">
        <v>377</v>
      </c>
      <c r="AJ2484">
        <v>2220</v>
      </c>
      <c r="AK2484">
        <v>837980</v>
      </c>
      <c r="AP2484">
        <v>50</v>
      </c>
      <c r="AQ2484">
        <v>432</v>
      </c>
      <c r="AR2484">
        <v>1947</v>
      </c>
      <c r="AS2484">
        <v>816202</v>
      </c>
    </row>
    <row r="2485" spans="1:49" x14ac:dyDescent="0.2">
      <c r="A2485" s="82">
        <v>40394</v>
      </c>
      <c r="J2485">
        <v>11</v>
      </c>
      <c r="K2485">
        <v>156</v>
      </c>
      <c r="L2485">
        <v>2350</v>
      </c>
      <c r="M2485">
        <v>366600</v>
      </c>
      <c r="N2485">
        <v>19</v>
      </c>
      <c r="O2485">
        <v>189</v>
      </c>
      <c r="P2485">
        <v>2325</v>
      </c>
      <c r="Q2485">
        <v>460416</v>
      </c>
      <c r="AP2485">
        <v>14</v>
      </c>
      <c r="AQ2485">
        <v>448</v>
      </c>
      <c r="AR2485">
        <v>2000</v>
      </c>
      <c r="AS2485">
        <v>896286</v>
      </c>
    </row>
    <row r="2486" spans="1:49" x14ac:dyDescent="0.2">
      <c r="A2486" s="82">
        <v>40395</v>
      </c>
      <c r="F2486">
        <v>8</v>
      </c>
      <c r="G2486">
        <v>143</v>
      </c>
      <c r="H2486">
        <v>2500</v>
      </c>
      <c r="I2486">
        <v>358125</v>
      </c>
      <c r="J2486">
        <v>16</v>
      </c>
      <c r="K2486">
        <v>166</v>
      </c>
      <c r="L2486">
        <v>2375</v>
      </c>
      <c r="M2486">
        <v>401000</v>
      </c>
      <c r="N2486">
        <v>39</v>
      </c>
      <c r="O2486">
        <v>204</v>
      </c>
      <c r="P2486">
        <v>2388</v>
      </c>
      <c r="Q2486">
        <v>486590</v>
      </c>
      <c r="R2486">
        <v>49</v>
      </c>
      <c r="S2486">
        <v>236</v>
      </c>
      <c r="T2486">
        <v>2360</v>
      </c>
      <c r="U2486">
        <v>565914</v>
      </c>
      <c r="V2486">
        <v>28</v>
      </c>
      <c r="W2486">
        <v>264</v>
      </c>
      <c r="X2486">
        <v>2142</v>
      </c>
      <c r="Y2486">
        <v>574371</v>
      </c>
      <c r="Z2486">
        <v>14</v>
      </c>
      <c r="AA2486">
        <v>301</v>
      </c>
      <c r="AB2486">
        <v>2075</v>
      </c>
      <c r="AC2486">
        <v>664469</v>
      </c>
      <c r="AD2486">
        <v>99</v>
      </c>
      <c r="AE2486">
        <v>350</v>
      </c>
      <c r="AF2486">
        <v>2219</v>
      </c>
      <c r="AG2486">
        <v>781762</v>
      </c>
      <c r="AH2486">
        <v>19</v>
      </c>
      <c r="AI2486">
        <v>364</v>
      </c>
      <c r="AJ2486">
        <v>2207</v>
      </c>
      <c r="AK2486">
        <v>802318</v>
      </c>
      <c r="AL2486">
        <v>20</v>
      </c>
      <c r="AM2486">
        <v>405</v>
      </c>
      <c r="AN2486">
        <v>2220</v>
      </c>
      <c r="AO2486">
        <v>915516</v>
      </c>
      <c r="AP2486">
        <v>19</v>
      </c>
      <c r="AQ2486">
        <v>413</v>
      </c>
      <c r="AR2486">
        <v>2004</v>
      </c>
      <c r="AS2486">
        <v>852726</v>
      </c>
    </row>
    <row r="2487" spans="1:49" x14ac:dyDescent="0.2">
      <c r="A2487" s="82">
        <v>40395</v>
      </c>
      <c r="Z2487">
        <v>2</v>
      </c>
      <c r="AA2487">
        <v>283</v>
      </c>
      <c r="AB2487">
        <v>1800</v>
      </c>
      <c r="AC2487">
        <v>509400</v>
      </c>
      <c r="AL2487">
        <v>15</v>
      </c>
      <c r="AM2487">
        <v>416</v>
      </c>
      <c r="AN2487">
        <v>2380</v>
      </c>
      <c r="AO2487">
        <v>991101</v>
      </c>
      <c r="AP2487">
        <v>26</v>
      </c>
      <c r="AQ2487">
        <v>436</v>
      </c>
      <c r="AR2487">
        <v>2080</v>
      </c>
      <c r="AS2487">
        <v>882377</v>
      </c>
    </row>
    <row r="2488" spans="1:49" x14ac:dyDescent="0.2">
      <c r="A2488" s="82">
        <v>40396</v>
      </c>
      <c r="B2488">
        <v>21</v>
      </c>
      <c r="C2488">
        <v>128</v>
      </c>
      <c r="D2488">
        <v>2183</v>
      </c>
      <c r="E2488">
        <v>309193</v>
      </c>
      <c r="F2488">
        <v>15</v>
      </c>
      <c r="G2488">
        <v>139</v>
      </c>
      <c r="H2488">
        <v>2375</v>
      </c>
      <c r="I2488">
        <v>325787</v>
      </c>
      <c r="J2488">
        <v>20</v>
      </c>
      <c r="K2488">
        <v>162</v>
      </c>
      <c r="L2488">
        <v>2333</v>
      </c>
      <c r="M2488">
        <v>375210</v>
      </c>
      <c r="N2488">
        <v>20</v>
      </c>
      <c r="O2488">
        <v>162</v>
      </c>
      <c r="P2488">
        <v>2333</v>
      </c>
      <c r="Q2488">
        <v>375210</v>
      </c>
      <c r="R2488">
        <v>4</v>
      </c>
      <c r="S2488">
        <v>232</v>
      </c>
      <c r="T2488">
        <v>2250</v>
      </c>
      <c r="U2488">
        <v>523050</v>
      </c>
      <c r="V2488">
        <v>2</v>
      </c>
      <c r="W2488">
        <v>257</v>
      </c>
      <c r="X2488">
        <v>2300</v>
      </c>
      <c r="Y2488">
        <v>591100</v>
      </c>
      <c r="Z2488">
        <v>21</v>
      </c>
      <c r="AA2488">
        <v>291</v>
      </c>
      <c r="AB2488">
        <v>2200</v>
      </c>
      <c r="AC2488">
        <v>706810</v>
      </c>
      <c r="AP2488">
        <v>3</v>
      </c>
      <c r="AQ2488">
        <v>395</v>
      </c>
      <c r="AR2488">
        <v>1940</v>
      </c>
      <c r="AS2488">
        <v>765653</v>
      </c>
      <c r="AT2488">
        <v>8</v>
      </c>
      <c r="AU2488">
        <v>459</v>
      </c>
      <c r="AV2488">
        <v>2000</v>
      </c>
      <c r="AW2488">
        <v>917500</v>
      </c>
    </row>
    <row r="2489" spans="1:49" x14ac:dyDescent="0.2">
      <c r="A2489" s="82">
        <v>40399</v>
      </c>
      <c r="R2489">
        <v>1</v>
      </c>
      <c r="S2489">
        <v>244</v>
      </c>
      <c r="T2489">
        <v>1900</v>
      </c>
      <c r="U2489">
        <v>463600</v>
      </c>
      <c r="V2489">
        <v>1</v>
      </c>
      <c r="W2489">
        <v>272</v>
      </c>
      <c r="X2489">
        <v>1900</v>
      </c>
      <c r="Y2489">
        <v>516800</v>
      </c>
      <c r="Z2489">
        <v>38</v>
      </c>
      <c r="AA2489">
        <v>304</v>
      </c>
      <c r="AB2489">
        <v>2350</v>
      </c>
      <c r="AC2489">
        <v>679350</v>
      </c>
      <c r="AD2489">
        <v>25</v>
      </c>
      <c r="AE2489">
        <v>349</v>
      </c>
      <c r="AF2489">
        <v>2132</v>
      </c>
      <c r="AG2489">
        <v>759910</v>
      </c>
      <c r="AH2489">
        <v>46</v>
      </c>
      <c r="AI2489">
        <v>386</v>
      </c>
      <c r="AJ2489">
        <v>2170</v>
      </c>
      <c r="AK2489">
        <v>853123</v>
      </c>
      <c r="AL2489">
        <v>22</v>
      </c>
      <c r="AM2489">
        <v>412</v>
      </c>
      <c r="AN2489">
        <v>2310</v>
      </c>
      <c r="AO2489">
        <v>947924</v>
      </c>
      <c r="AP2489">
        <v>36</v>
      </c>
      <c r="AQ2489">
        <v>418</v>
      </c>
      <c r="AR2489">
        <v>1886</v>
      </c>
      <c r="AS2489">
        <v>781034</v>
      </c>
    </row>
    <row r="2490" spans="1:49" x14ac:dyDescent="0.2">
      <c r="A2490" s="82">
        <v>40400</v>
      </c>
      <c r="F2490">
        <v>9</v>
      </c>
      <c r="G2490">
        <v>133</v>
      </c>
      <c r="H2490">
        <v>2550</v>
      </c>
      <c r="I2490">
        <v>338867</v>
      </c>
      <c r="J2490">
        <v>16</v>
      </c>
      <c r="K2490">
        <v>158</v>
      </c>
      <c r="L2490">
        <v>2325</v>
      </c>
      <c r="M2490">
        <v>368794</v>
      </c>
      <c r="N2490">
        <v>42</v>
      </c>
      <c r="O2490">
        <v>196</v>
      </c>
      <c r="P2490">
        <v>2325</v>
      </c>
      <c r="Q2490">
        <v>460960</v>
      </c>
      <c r="R2490">
        <v>32</v>
      </c>
      <c r="S2490">
        <v>242</v>
      </c>
      <c r="T2490">
        <v>2200</v>
      </c>
      <c r="U2490">
        <v>559100</v>
      </c>
      <c r="V2490">
        <v>6</v>
      </c>
      <c r="W2490">
        <v>260</v>
      </c>
      <c r="X2490">
        <v>2200</v>
      </c>
      <c r="Y2490">
        <v>567633</v>
      </c>
      <c r="Z2490">
        <v>74</v>
      </c>
      <c r="AA2490">
        <v>288</v>
      </c>
      <c r="AB2490">
        <v>2438</v>
      </c>
      <c r="AC2490">
        <v>701711</v>
      </c>
      <c r="AD2490">
        <v>1</v>
      </c>
      <c r="AE2490">
        <v>328</v>
      </c>
      <c r="AF2490">
        <v>1800</v>
      </c>
      <c r="AG2490">
        <v>590400</v>
      </c>
      <c r="AP2490">
        <v>4</v>
      </c>
      <c r="AQ2490">
        <v>445</v>
      </c>
      <c r="AR2490">
        <v>1925</v>
      </c>
      <c r="AS2490">
        <v>860075</v>
      </c>
      <c r="AT2490">
        <v>4</v>
      </c>
      <c r="AU2490">
        <v>461</v>
      </c>
      <c r="AV2490">
        <v>2100</v>
      </c>
      <c r="AW2490">
        <v>968100</v>
      </c>
    </row>
    <row r="2491" spans="1:49" x14ac:dyDescent="0.2">
      <c r="A2491" s="82">
        <v>40400</v>
      </c>
      <c r="Z2491">
        <v>4</v>
      </c>
      <c r="AA2491">
        <v>312</v>
      </c>
      <c r="AB2491">
        <v>1900</v>
      </c>
      <c r="AC2491">
        <v>591850</v>
      </c>
      <c r="AH2491">
        <v>37</v>
      </c>
      <c r="AI2491">
        <v>370</v>
      </c>
      <c r="AJ2491">
        <v>2087</v>
      </c>
      <c r="AK2491">
        <v>768984</v>
      </c>
      <c r="AP2491">
        <v>84</v>
      </c>
      <c r="AQ2491">
        <v>418</v>
      </c>
      <c r="AR2491">
        <v>1944</v>
      </c>
      <c r="AS2491">
        <v>821850</v>
      </c>
    </row>
    <row r="2492" spans="1:49" x14ac:dyDescent="0.2">
      <c r="A2492" s="82">
        <v>40401</v>
      </c>
      <c r="V2492">
        <v>1</v>
      </c>
      <c r="W2492">
        <v>252</v>
      </c>
      <c r="X2492">
        <v>2300</v>
      </c>
      <c r="Y2492">
        <v>579600</v>
      </c>
      <c r="AH2492">
        <v>21</v>
      </c>
      <c r="AI2492">
        <v>384</v>
      </c>
      <c r="AJ2492">
        <v>2080</v>
      </c>
      <c r="AK2492">
        <v>800305</v>
      </c>
      <c r="AL2492">
        <v>5</v>
      </c>
      <c r="AM2492">
        <v>401</v>
      </c>
      <c r="AN2492">
        <v>1960</v>
      </c>
      <c r="AO2492">
        <v>786352</v>
      </c>
      <c r="AP2492">
        <v>8</v>
      </c>
      <c r="AQ2492">
        <v>426</v>
      </c>
      <c r="AR2492">
        <v>1853</v>
      </c>
      <c r="AS2492">
        <v>781685</v>
      </c>
    </row>
    <row r="2493" spans="1:49" x14ac:dyDescent="0.2">
      <c r="A2493" s="82">
        <v>40402</v>
      </c>
      <c r="B2493">
        <v>5</v>
      </c>
      <c r="C2493">
        <v>96</v>
      </c>
      <c r="D2493">
        <v>2450</v>
      </c>
      <c r="E2493">
        <v>236080</v>
      </c>
      <c r="F2493">
        <v>36</v>
      </c>
      <c r="G2493">
        <v>134</v>
      </c>
      <c r="H2493">
        <v>2467</v>
      </c>
      <c r="I2493">
        <v>332339</v>
      </c>
      <c r="J2493">
        <v>48</v>
      </c>
      <c r="K2493">
        <v>167</v>
      </c>
      <c r="L2493">
        <v>2550</v>
      </c>
      <c r="M2493">
        <v>494404</v>
      </c>
      <c r="N2493">
        <v>40</v>
      </c>
      <c r="O2493">
        <v>192</v>
      </c>
      <c r="P2493">
        <v>2312</v>
      </c>
      <c r="Q2493">
        <v>450280</v>
      </c>
      <c r="R2493">
        <v>63</v>
      </c>
      <c r="S2493">
        <v>228</v>
      </c>
      <c r="T2493">
        <v>2358</v>
      </c>
      <c r="U2493">
        <v>556981</v>
      </c>
      <c r="V2493">
        <v>45</v>
      </c>
      <c r="W2493">
        <v>260</v>
      </c>
      <c r="X2493">
        <v>2269</v>
      </c>
      <c r="Y2493">
        <v>596404</v>
      </c>
      <c r="Z2493">
        <v>13</v>
      </c>
      <c r="AA2493">
        <v>305</v>
      </c>
      <c r="AB2493">
        <v>2423</v>
      </c>
      <c r="AC2493">
        <v>791497</v>
      </c>
      <c r="AD2493">
        <v>38</v>
      </c>
      <c r="AE2493">
        <v>351</v>
      </c>
      <c r="AF2493">
        <v>2180</v>
      </c>
      <c r="AG2493">
        <v>764147</v>
      </c>
      <c r="AH2493">
        <v>4</v>
      </c>
      <c r="AI2493">
        <v>406</v>
      </c>
      <c r="AJ2493">
        <v>2280</v>
      </c>
      <c r="AK2493">
        <v>803544</v>
      </c>
      <c r="AP2493">
        <v>38</v>
      </c>
      <c r="AQ2493">
        <v>398</v>
      </c>
      <c r="AR2493">
        <v>2028</v>
      </c>
      <c r="AS2493">
        <v>803544</v>
      </c>
      <c r="AT2493">
        <v>36</v>
      </c>
      <c r="AU2493">
        <v>482</v>
      </c>
      <c r="AV2493">
        <v>2150</v>
      </c>
      <c r="AW2493">
        <v>1043822</v>
      </c>
    </row>
    <row r="2494" spans="1:49" x14ac:dyDescent="0.2">
      <c r="A2494" s="82">
        <v>40402</v>
      </c>
      <c r="V2494">
        <v>1</v>
      </c>
      <c r="W2494">
        <v>264</v>
      </c>
      <c r="X2494">
        <v>2250</v>
      </c>
      <c r="Y2494">
        <v>594000</v>
      </c>
      <c r="Z2494">
        <v>1</v>
      </c>
      <c r="AA2494">
        <v>308</v>
      </c>
      <c r="AB2494">
        <v>1900</v>
      </c>
      <c r="AC2494">
        <v>585200</v>
      </c>
      <c r="AD2494">
        <v>7</v>
      </c>
      <c r="AE2494">
        <v>345</v>
      </c>
      <c r="AF2494">
        <v>2190</v>
      </c>
      <c r="AG2494">
        <v>754909</v>
      </c>
      <c r="AH2494">
        <v>20</v>
      </c>
      <c r="AI2494">
        <v>375</v>
      </c>
      <c r="AJ2494">
        <v>2230</v>
      </c>
      <c r="AK2494">
        <v>840082</v>
      </c>
      <c r="AL2494">
        <v>15</v>
      </c>
      <c r="AM2494">
        <v>407</v>
      </c>
      <c r="AN2494">
        <v>2330</v>
      </c>
      <c r="AO2494">
        <v>947832</v>
      </c>
      <c r="AP2494">
        <v>83</v>
      </c>
      <c r="AQ2494">
        <v>491</v>
      </c>
      <c r="AR2494">
        <v>2186</v>
      </c>
      <c r="AS2494">
        <v>1075215</v>
      </c>
    </row>
    <row r="2495" spans="1:49" x14ac:dyDescent="0.2">
      <c r="A2495" s="82">
        <v>40403</v>
      </c>
      <c r="F2495">
        <v>10</v>
      </c>
      <c r="G2495">
        <v>148</v>
      </c>
      <c r="H2495">
        <v>2500</v>
      </c>
      <c r="I2495">
        <v>371000</v>
      </c>
      <c r="J2495">
        <v>12</v>
      </c>
      <c r="K2495">
        <v>175</v>
      </c>
      <c r="L2495">
        <v>2450</v>
      </c>
      <c r="M2495">
        <v>429158</v>
      </c>
      <c r="N2495">
        <v>42</v>
      </c>
      <c r="O2495">
        <v>208</v>
      </c>
      <c r="P2495">
        <v>2430</v>
      </c>
      <c r="Q2495">
        <v>489866</v>
      </c>
      <c r="R2495">
        <v>29</v>
      </c>
      <c r="S2495">
        <v>237</v>
      </c>
      <c r="T2495">
        <v>2333</v>
      </c>
      <c r="U2495">
        <v>553731</v>
      </c>
      <c r="V2495">
        <v>17</v>
      </c>
      <c r="W2495">
        <v>260</v>
      </c>
      <c r="X2495">
        <v>2400</v>
      </c>
      <c r="Y2495">
        <v>624000</v>
      </c>
      <c r="Z2495">
        <v>8</v>
      </c>
      <c r="AA2495">
        <v>296</v>
      </c>
      <c r="AB2495">
        <v>2350</v>
      </c>
      <c r="AC2495">
        <v>695600</v>
      </c>
    </row>
    <row r="2496" spans="1:49" x14ac:dyDescent="0.2">
      <c r="A2496" s="82">
        <v>40407</v>
      </c>
      <c r="J2496">
        <v>14</v>
      </c>
      <c r="K2496">
        <v>155</v>
      </c>
      <c r="L2496">
        <v>2325</v>
      </c>
      <c r="M2496">
        <v>365700</v>
      </c>
      <c r="N2496">
        <v>14</v>
      </c>
      <c r="O2496">
        <v>207</v>
      </c>
      <c r="P2496">
        <v>2350</v>
      </c>
      <c r="Q2496">
        <v>494586</v>
      </c>
      <c r="R2496">
        <v>14</v>
      </c>
      <c r="S2496">
        <v>236</v>
      </c>
      <c r="T2496">
        <v>2150</v>
      </c>
      <c r="U2496">
        <v>515721</v>
      </c>
      <c r="Z2496">
        <v>39</v>
      </c>
      <c r="AA2496">
        <v>296</v>
      </c>
      <c r="AB2496">
        <v>2350</v>
      </c>
      <c r="AC2496">
        <v>695159</v>
      </c>
      <c r="AD2496">
        <v>15</v>
      </c>
      <c r="AE2496">
        <v>353</v>
      </c>
      <c r="AF2496">
        <v>2650</v>
      </c>
      <c r="AG2496">
        <v>934567</v>
      </c>
      <c r="AP2496">
        <v>3</v>
      </c>
      <c r="AQ2496">
        <v>405</v>
      </c>
      <c r="AR2496">
        <v>1960</v>
      </c>
      <c r="AS2496">
        <v>793147</v>
      </c>
      <c r="AT2496">
        <v>16</v>
      </c>
      <c r="AU2496">
        <v>522</v>
      </c>
      <c r="AV2496">
        <v>2183</v>
      </c>
      <c r="AW2496">
        <v>1149688</v>
      </c>
    </row>
    <row r="2497" spans="1:49" x14ac:dyDescent="0.2">
      <c r="A2497" s="82">
        <v>40407</v>
      </c>
      <c r="AD2497">
        <v>1</v>
      </c>
      <c r="AE2497">
        <v>328</v>
      </c>
      <c r="AF2497">
        <v>2220</v>
      </c>
      <c r="AG2497">
        <v>728160</v>
      </c>
      <c r="AH2497">
        <v>38</v>
      </c>
      <c r="AI2497">
        <v>377</v>
      </c>
      <c r="AJ2497">
        <v>2184</v>
      </c>
      <c r="AK2497">
        <v>821818</v>
      </c>
      <c r="AP2497">
        <v>104</v>
      </c>
      <c r="AQ2497">
        <v>415</v>
      </c>
      <c r="AR2497">
        <v>1999</v>
      </c>
      <c r="AS2497">
        <v>818680</v>
      </c>
    </row>
    <row r="2498" spans="1:49" x14ac:dyDescent="0.2">
      <c r="A2498" s="82">
        <v>40408</v>
      </c>
    </row>
    <row r="2499" spans="1:49" x14ac:dyDescent="0.2">
      <c r="A2499" s="82">
        <v>40409</v>
      </c>
      <c r="B2499">
        <v>2</v>
      </c>
      <c r="C2499">
        <v>119</v>
      </c>
      <c r="D2499">
        <v>2500</v>
      </c>
      <c r="E2499">
        <v>297500</v>
      </c>
      <c r="F2499">
        <v>14</v>
      </c>
      <c r="G2499">
        <v>137</v>
      </c>
      <c r="H2499">
        <v>2475</v>
      </c>
      <c r="I2499">
        <v>353364</v>
      </c>
      <c r="J2499">
        <v>25</v>
      </c>
      <c r="K2499">
        <v>160</v>
      </c>
      <c r="L2499">
        <v>2388</v>
      </c>
      <c r="M2499">
        <v>402404</v>
      </c>
      <c r="N2499">
        <v>60</v>
      </c>
      <c r="O2499">
        <v>199</v>
      </c>
      <c r="P2499">
        <v>2470</v>
      </c>
      <c r="Q2499">
        <v>514717</v>
      </c>
      <c r="R2499">
        <v>56</v>
      </c>
      <c r="S2499">
        <v>241</v>
      </c>
      <c r="T2499">
        <v>2360</v>
      </c>
      <c r="U2499">
        <v>577495</v>
      </c>
      <c r="V2499">
        <v>56</v>
      </c>
      <c r="W2499">
        <v>267</v>
      </c>
      <c r="X2499">
        <v>2325</v>
      </c>
      <c r="Y2499">
        <v>633812</v>
      </c>
      <c r="Z2499">
        <v>25</v>
      </c>
      <c r="AA2499">
        <v>290</v>
      </c>
      <c r="AB2499">
        <v>2213</v>
      </c>
      <c r="AC2499">
        <v>650338</v>
      </c>
      <c r="AD2499">
        <v>14</v>
      </c>
      <c r="AE2499">
        <v>331</v>
      </c>
      <c r="AF2499">
        <v>2400</v>
      </c>
      <c r="AG2499">
        <v>781486</v>
      </c>
      <c r="AH2499">
        <v>2</v>
      </c>
      <c r="AI2499">
        <v>365</v>
      </c>
      <c r="AJ2499">
        <v>2280</v>
      </c>
      <c r="AK2499">
        <v>832200</v>
      </c>
      <c r="AL2499">
        <v>1</v>
      </c>
      <c r="AM2499">
        <v>402</v>
      </c>
      <c r="AN2499">
        <v>2300</v>
      </c>
      <c r="AO2499">
        <v>924600</v>
      </c>
      <c r="AP2499">
        <v>17</v>
      </c>
      <c r="AQ2499">
        <v>454</v>
      </c>
      <c r="AR2499">
        <v>2049</v>
      </c>
      <c r="AS2499">
        <v>923153</v>
      </c>
      <c r="AT2499">
        <v>7</v>
      </c>
      <c r="AU2499">
        <v>459</v>
      </c>
      <c r="AV2499">
        <v>2120</v>
      </c>
      <c r="AW2499">
        <v>972777</v>
      </c>
    </row>
    <row r="2500" spans="1:49" x14ac:dyDescent="0.2">
      <c r="A2500" s="82">
        <v>40409</v>
      </c>
      <c r="Z2500">
        <v>17</v>
      </c>
      <c r="AA2500">
        <v>306</v>
      </c>
      <c r="AB2500">
        <v>2100</v>
      </c>
      <c r="AC2500">
        <v>642600</v>
      </c>
      <c r="AD2500">
        <v>7</v>
      </c>
      <c r="AE2500">
        <v>347</v>
      </c>
      <c r="AF2500">
        <v>2113</v>
      </c>
      <c r="AG2500">
        <v>731857</v>
      </c>
      <c r="AH2500">
        <v>13</v>
      </c>
      <c r="AI2500">
        <v>372</v>
      </c>
      <c r="AJ2500">
        <v>2185</v>
      </c>
      <c r="AK2500">
        <v>813397</v>
      </c>
      <c r="AL2500">
        <v>15</v>
      </c>
      <c r="AM2500">
        <v>421</v>
      </c>
      <c r="AN2500">
        <v>2275</v>
      </c>
      <c r="AO2500">
        <v>963208</v>
      </c>
      <c r="AP2500">
        <v>109</v>
      </c>
      <c r="AQ2500">
        <v>405</v>
      </c>
      <c r="AR2500">
        <v>2031</v>
      </c>
      <c r="AS2500">
        <v>809496</v>
      </c>
    </row>
    <row r="2501" spans="1:49" x14ac:dyDescent="0.2">
      <c r="A2501" s="82">
        <v>40410</v>
      </c>
      <c r="B2501">
        <v>18</v>
      </c>
      <c r="C2501">
        <v>110</v>
      </c>
      <c r="D2501">
        <v>2567</v>
      </c>
      <c r="E2501">
        <v>282589</v>
      </c>
      <c r="F2501">
        <v>7</v>
      </c>
      <c r="G2501">
        <v>133</v>
      </c>
      <c r="H2501">
        <v>2500</v>
      </c>
      <c r="I2501">
        <v>332143</v>
      </c>
      <c r="J2501">
        <v>7</v>
      </c>
      <c r="K2501">
        <v>167</v>
      </c>
      <c r="L2501">
        <v>2500</v>
      </c>
      <c r="M2501">
        <v>416429</v>
      </c>
      <c r="N2501">
        <v>24</v>
      </c>
      <c r="O2501">
        <v>211</v>
      </c>
      <c r="P2501">
        <v>2350</v>
      </c>
      <c r="Q2501">
        <v>504575</v>
      </c>
      <c r="R2501">
        <v>5</v>
      </c>
      <c r="S2501">
        <v>228</v>
      </c>
      <c r="T2501">
        <v>2125</v>
      </c>
      <c r="U2501">
        <v>513260</v>
      </c>
      <c r="Z2501">
        <v>16</v>
      </c>
      <c r="AA2501">
        <v>295</v>
      </c>
      <c r="AB2501">
        <v>2375</v>
      </c>
      <c r="AC2501">
        <v>694244</v>
      </c>
      <c r="AH2501">
        <v>4</v>
      </c>
      <c r="AI2501">
        <v>366</v>
      </c>
      <c r="AJ2501">
        <v>2250</v>
      </c>
      <c r="AK2501">
        <v>823500</v>
      </c>
      <c r="AT2501">
        <v>12</v>
      </c>
      <c r="AU2501">
        <v>465</v>
      </c>
      <c r="AV2501">
        <v>2550</v>
      </c>
      <c r="AW2501">
        <v>1184900</v>
      </c>
    </row>
    <row r="2502" spans="1:49" x14ac:dyDescent="0.2">
      <c r="A2502" s="82">
        <v>40413</v>
      </c>
      <c r="Z2502">
        <v>29</v>
      </c>
      <c r="AA2502">
        <v>311</v>
      </c>
      <c r="AB2502">
        <v>2117</v>
      </c>
      <c r="AC2502">
        <v>672652</v>
      </c>
      <c r="AD2502">
        <v>23</v>
      </c>
      <c r="AE2502">
        <v>344</v>
      </c>
      <c r="AF2502">
        <v>2063</v>
      </c>
      <c r="AG2502">
        <v>715918</v>
      </c>
      <c r="AH2502">
        <v>53</v>
      </c>
      <c r="AI2502">
        <v>378</v>
      </c>
      <c r="AJ2502">
        <v>2304</v>
      </c>
      <c r="AK2502">
        <v>873583</v>
      </c>
      <c r="AL2502">
        <v>8</v>
      </c>
      <c r="AM2502">
        <v>407</v>
      </c>
      <c r="AN2502">
        <v>2360</v>
      </c>
      <c r="AO2502">
        <v>959930</v>
      </c>
      <c r="AP2502">
        <v>119</v>
      </c>
      <c r="AQ2502">
        <v>425</v>
      </c>
      <c r="AR2502">
        <v>1993</v>
      </c>
      <c r="AS2502">
        <v>848645</v>
      </c>
    </row>
    <row r="2503" spans="1:49" x14ac:dyDescent="0.2">
      <c r="A2503" s="82">
        <v>40414</v>
      </c>
      <c r="B2503">
        <v>1</v>
      </c>
      <c r="C2503">
        <v>76</v>
      </c>
      <c r="D2503">
        <v>2500</v>
      </c>
      <c r="E2503">
        <v>190000</v>
      </c>
      <c r="F2503">
        <v>5</v>
      </c>
      <c r="G2503">
        <v>137</v>
      </c>
      <c r="H2503">
        <v>2550</v>
      </c>
      <c r="I2503">
        <v>350920</v>
      </c>
      <c r="J2503">
        <v>9</v>
      </c>
      <c r="K2503">
        <v>160</v>
      </c>
      <c r="L2503">
        <v>2400</v>
      </c>
      <c r="M2503">
        <v>385067</v>
      </c>
      <c r="N2503">
        <v>71</v>
      </c>
      <c r="O2503">
        <v>210</v>
      </c>
      <c r="P2503">
        <v>2436</v>
      </c>
      <c r="Q2503">
        <v>510072</v>
      </c>
      <c r="R2503">
        <v>9</v>
      </c>
      <c r="S2503">
        <v>226</v>
      </c>
      <c r="T2503">
        <v>2350</v>
      </c>
      <c r="U2503">
        <v>530056</v>
      </c>
      <c r="V2503">
        <v>9</v>
      </c>
      <c r="W2503">
        <v>270</v>
      </c>
      <c r="X2503">
        <v>2300</v>
      </c>
      <c r="Y2503">
        <v>621511</v>
      </c>
      <c r="Z2503">
        <v>33</v>
      </c>
      <c r="AA2503">
        <v>298</v>
      </c>
      <c r="AB2503">
        <v>2225</v>
      </c>
      <c r="AC2503">
        <v>662133</v>
      </c>
      <c r="AD2503">
        <v>6</v>
      </c>
      <c r="AE2503">
        <v>342</v>
      </c>
      <c r="AF2503">
        <v>2000</v>
      </c>
      <c r="AG2503">
        <v>683333</v>
      </c>
      <c r="AH2503">
        <v>9</v>
      </c>
      <c r="AI2503">
        <v>371</v>
      </c>
      <c r="AJ2503">
        <v>2100</v>
      </c>
      <c r="AK2503">
        <v>778867</v>
      </c>
      <c r="AT2503">
        <v>14</v>
      </c>
      <c r="AU2503">
        <v>497</v>
      </c>
      <c r="AV2503">
        <v>2000</v>
      </c>
      <c r="AW2503">
        <v>994857</v>
      </c>
    </row>
    <row r="2504" spans="1:49" x14ac:dyDescent="0.2">
      <c r="A2504" s="82">
        <v>40414</v>
      </c>
      <c r="AL2504">
        <v>1</v>
      </c>
      <c r="AM2504">
        <v>494</v>
      </c>
      <c r="AN2504">
        <v>2380</v>
      </c>
      <c r="AO2504">
        <v>1175720</v>
      </c>
      <c r="AP2504">
        <v>30</v>
      </c>
      <c r="AQ2504">
        <v>415</v>
      </c>
      <c r="AR2504">
        <v>2020</v>
      </c>
      <c r="AS2504">
        <v>835416</v>
      </c>
    </row>
    <row r="2505" spans="1:49" x14ac:dyDescent="0.2">
      <c r="A2505" s="82">
        <v>40415</v>
      </c>
      <c r="N2505">
        <v>14</v>
      </c>
      <c r="O2505">
        <v>205</v>
      </c>
      <c r="P2505">
        <v>2275</v>
      </c>
      <c r="Q2505">
        <v>467443</v>
      </c>
      <c r="R2505">
        <v>10</v>
      </c>
      <c r="S2505">
        <v>236</v>
      </c>
      <c r="T2505">
        <v>2300</v>
      </c>
      <c r="U2505">
        <v>542340</v>
      </c>
      <c r="Z2505">
        <v>18</v>
      </c>
      <c r="AA2505">
        <v>298</v>
      </c>
      <c r="AB2505">
        <v>2130</v>
      </c>
      <c r="AC2505">
        <v>633093</v>
      </c>
    </row>
    <row r="2506" spans="1:49" x14ac:dyDescent="0.2">
      <c r="A2506" s="82">
        <v>40416</v>
      </c>
      <c r="B2506">
        <v>19</v>
      </c>
      <c r="C2506">
        <v>117</v>
      </c>
      <c r="D2506">
        <v>2610</v>
      </c>
      <c r="E2506">
        <v>305032</v>
      </c>
      <c r="F2506">
        <v>50</v>
      </c>
      <c r="G2506">
        <v>136</v>
      </c>
      <c r="H2506">
        <v>2450</v>
      </c>
      <c r="I2506">
        <v>347444</v>
      </c>
      <c r="J2506">
        <v>44</v>
      </c>
      <c r="K2506">
        <v>164</v>
      </c>
      <c r="L2506">
        <v>2483</v>
      </c>
      <c r="M2506">
        <v>419250</v>
      </c>
      <c r="N2506">
        <v>98</v>
      </c>
      <c r="O2506">
        <v>200</v>
      </c>
      <c r="P2506">
        <v>2404</v>
      </c>
      <c r="Q2506">
        <v>489036</v>
      </c>
      <c r="R2506">
        <v>55</v>
      </c>
      <c r="S2506">
        <v>230</v>
      </c>
      <c r="T2506">
        <v>2500</v>
      </c>
      <c r="U2506">
        <v>588547</v>
      </c>
      <c r="V2506">
        <v>34</v>
      </c>
      <c r="W2506">
        <v>266</v>
      </c>
      <c r="X2506">
        <v>2340</v>
      </c>
      <c r="Y2506">
        <v>621508</v>
      </c>
      <c r="Z2506">
        <v>69</v>
      </c>
      <c r="AA2506">
        <v>305</v>
      </c>
      <c r="AB2506">
        <v>2289</v>
      </c>
      <c r="AC2506">
        <v>703122</v>
      </c>
      <c r="AD2506">
        <v>20</v>
      </c>
      <c r="AE2506">
        <v>342</v>
      </c>
      <c r="AF2506">
        <v>2355</v>
      </c>
      <c r="AG2506">
        <v>833199</v>
      </c>
      <c r="AH2506">
        <v>7</v>
      </c>
      <c r="AI2506">
        <v>369</v>
      </c>
      <c r="AJ2506">
        <v>2320</v>
      </c>
      <c r="AK2506">
        <v>870583</v>
      </c>
      <c r="AL2506">
        <v>1</v>
      </c>
      <c r="AM2506">
        <v>406</v>
      </c>
      <c r="AN2506">
        <v>2300</v>
      </c>
      <c r="AO2506">
        <v>933800</v>
      </c>
      <c r="AP2506">
        <v>12</v>
      </c>
      <c r="AQ2506">
        <v>409</v>
      </c>
      <c r="AR2506">
        <v>2065</v>
      </c>
      <c r="AS2506">
        <v>836003</v>
      </c>
      <c r="AT2506">
        <v>17</v>
      </c>
      <c r="AU2506">
        <v>405</v>
      </c>
      <c r="AV2506">
        <v>2139</v>
      </c>
      <c r="AW2506">
        <v>863225</v>
      </c>
    </row>
    <row r="2507" spans="1:49" x14ac:dyDescent="0.2">
      <c r="A2507" s="82">
        <v>40416</v>
      </c>
      <c r="Z2507">
        <v>3</v>
      </c>
      <c r="AA2507">
        <v>317</v>
      </c>
      <c r="AB2507">
        <v>2250</v>
      </c>
      <c r="AC2507">
        <v>714000</v>
      </c>
      <c r="AH2507">
        <v>15</v>
      </c>
      <c r="AI2507">
        <v>384</v>
      </c>
      <c r="AJ2507">
        <v>2285</v>
      </c>
      <c r="AK2507">
        <v>887179</v>
      </c>
      <c r="AL2507">
        <v>15</v>
      </c>
      <c r="AM2507">
        <v>428</v>
      </c>
      <c r="AN2507">
        <v>2295</v>
      </c>
      <c r="AO2507">
        <v>1003768</v>
      </c>
      <c r="AP2507">
        <v>50</v>
      </c>
      <c r="AQ2507">
        <v>472</v>
      </c>
      <c r="AR2507">
        <v>2130</v>
      </c>
      <c r="AS2507">
        <v>1028231</v>
      </c>
    </row>
    <row r="2508" spans="1:49" x14ac:dyDescent="0.2">
      <c r="A2508" s="82">
        <v>40417</v>
      </c>
      <c r="B2508">
        <v>1</v>
      </c>
      <c r="C2508">
        <v>122</v>
      </c>
      <c r="D2508">
        <v>2650</v>
      </c>
      <c r="E2508">
        <v>323300</v>
      </c>
      <c r="F2508">
        <v>1</v>
      </c>
      <c r="G2508">
        <v>144</v>
      </c>
      <c r="H2508">
        <v>2400</v>
      </c>
      <c r="I2508">
        <v>345600</v>
      </c>
      <c r="J2508">
        <v>19</v>
      </c>
      <c r="K2508">
        <v>156</v>
      </c>
      <c r="L2508">
        <v>2450</v>
      </c>
      <c r="M2508">
        <v>377311</v>
      </c>
      <c r="N2508">
        <v>6</v>
      </c>
      <c r="O2508">
        <v>200</v>
      </c>
      <c r="P2508">
        <v>2417</v>
      </c>
      <c r="Q2508">
        <v>486600</v>
      </c>
      <c r="R2508">
        <v>18</v>
      </c>
      <c r="S2508">
        <v>236</v>
      </c>
      <c r="T2508">
        <v>2400</v>
      </c>
      <c r="U2508">
        <v>580922</v>
      </c>
      <c r="V2508">
        <v>52</v>
      </c>
      <c r="W2508">
        <v>260</v>
      </c>
      <c r="X2508">
        <v>2350</v>
      </c>
      <c r="Y2508">
        <v>615656</v>
      </c>
      <c r="Z2508">
        <v>7</v>
      </c>
      <c r="AA2508">
        <v>293</v>
      </c>
      <c r="AB2508">
        <v>2400</v>
      </c>
      <c r="AC2508">
        <v>702857</v>
      </c>
      <c r="AT2508">
        <v>11</v>
      </c>
      <c r="AU2508">
        <v>469</v>
      </c>
      <c r="AV2508">
        <v>2175</v>
      </c>
      <c r="AW2508">
        <v>967491</v>
      </c>
    </row>
    <row r="2509" spans="1:49" x14ac:dyDescent="0.2">
      <c r="A2509" s="83">
        <v>40420</v>
      </c>
      <c r="Z2509">
        <v>24</v>
      </c>
      <c r="AA2509">
        <v>292</v>
      </c>
      <c r="AB2509">
        <v>2175</v>
      </c>
      <c r="AC2509">
        <v>634096</v>
      </c>
      <c r="AD2509">
        <v>5</v>
      </c>
      <c r="AE2509">
        <v>330</v>
      </c>
      <c r="AF2509">
        <v>2100</v>
      </c>
      <c r="AG2509">
        <v>693000</v>
      </c>
      <c r="AH2509">
        <v>1</v>
      </c>
      <c r="AI2509">
        <v>362</v>
      </c>
      <c r="AJ2509">
        <v>2200</v>
      </c>
      <c r="AK2509">
        <v>796400</v>
      </c>
      <c r="AP2509">
        <v>87</v>
      </c>
      <c r="AQ2509">
        <v>432</v>
      </c>
      <c r="AR2509">
        <v>2028</v>
      </c>
      <c r="AS2509">
        <v>876757</v>
      </c>
    </row>
    <row r="2510" spans="1:49" x14ac:dyDescent="0.2">
      <c r="A2510" s="83">
        <v>40421</v>
      </c>
      <c r="B2510">
        <v>15</v>
      </c>
      <c r="C2510">
        <v>124</v>
      </c>
      <c r="D2510">
        <v>2500</v>
      </c>
      <c r="E2510">
        <v>312880</v>
      </c>
      <c r="F2510">
        <v>4</v>
      </c>
      <c r="G2510">
        <v>134</v>
      </c>
      <c r="H2510">
        <v>2550</v>
      </c>
      <c r="I2510">
        <v>340425</v>
      </c>
      <c r="J2510">
        <v>12</v>
      </c>
      <c r="K2510">
        <v>166</v>
      </c>
      <c r="L2510">
        <v>2450</v>
      </c>
      <c r="M2510">
        <v>405883</v>
      </c>
      <c r="N2510">
        <v>36</v>
      </c>
      <c r="O2510">
        <v>193</v>
      </c>
      <c r="P2510">
        <v>2430</v>
      </c>
      <c r="Q2510">
        <v>483753</v>
      </c>
      <c r="R2510">
        <v>70</v>
      </c>
      <c r="S2510">
        <v>234</v>
      </c>
      <c r="T2510">
        <v>2240</v>
      </c>
      <c r="U2510">
        <v>563326</v>
      </c>
      <c r="V2510">
        <v>42</v>
      </c>
      <c r="W2510">
        <v>260</v>
      </c>
      <c r="X2510">
        <v>2317</v>
      </c>
      <c r="Y2510">
        <v>618276</v>
      </c>
      <c r="Z2510">
        <v>23</v>
      </c>
      <c r="AA2510">
        <v>297</v>
      </c>
      <c r="AB2510">
        <v>2200</v>
      </c>
      <c r="AC2510">
        <v>666739</v>
      </c>
      <c r="AP2510">
        <v>13</v>
      </c>
      <c r="AQ2510">
        <v>527</v>
      </c>
      <c r="AR2510">
        <v>2375</v>
      </c>
      <c r="AS2510">
        <v>1262900</v>
      </c>
      <c r="AT2510">
        <v>36</v>
      </c>
      <c r="AU2510">
        <v>554</v>
      </c>
      <c r="AV2510">
        <v>2250</v>
      </c>
      <c r="AW2510">
        <v>1313292</v>
      </c>
    </row>
    <row r="2511" spans="1:49" x14ac:dyDescent="0.2">
      <c r="A2511" s="83">
        <v>40421</v>
      </c>
      <c r="AD2511">
        <v>22</v>
      </c>
      <c r="AE2511">
        <v>342</v>
      </c>
      <c r="AF2511">
        <v>2173</v>
      </c>
      <c r="AG2511">
        <v>744371</v>
      </c>
      <c r="AH2511">
        <v>23</v>
      </c>
      <c r="AI2511">
        <v>382</v>
      </c>
      <c r="AJ2511">
        <v>2550</v>
      </c>
      <c r="AK2511">
        <v>864139</v>
      </c>
      <c r="AL2511">
        <v>8</v>
      </c>
      <c r="AM2511">
        <v>415</v>
      </c>
      <c r="AN2511">
        <v>2240</v>
      </c>
      <c r="AO2511">
        <v>929040</v>
      </c>
      <c r="AP2511">
        <v>74</v>
      </c>
      <c r="AQ2511">
        <v>443</v>
      </c>
      <c r="AR2511">
        <v>1982</v>
      </c>
      <c r="AS2511">
        <v>889384</v>
      </c>
      <c r="AT2511">
        <v>1</v>
      </c>
      <c r="AU2511">
        <v>466</v>
      </c>
      <c r="AV2511">
        <v>1600</v>
      </c>
      <c r="AW2511">
        <v>745600</v>
      </c>
    </row>
    <row r="2513" spans="1:49" x14ac:dyDescent="0.2">
      <c r="A2513" s="51">
        <v>40422</v>
      </c>
      <c r="B2513">
        <v>5</v>
      </c>
      <c r="C2513">
        <v>128</v>
      </c>
      <c r="D2513">
        <v>2250</v>
      </c>
      <c r="E2513">
        <v>288000</v>
      </c>
      <c r="Z2513">
        <v>2</v>
      </c>
      <c r="AA2513">
        <v>304</v>
      </c>
      <c r="AB2513">
        <v>2220</v>
      </c>
      <c r="AC2513">
        <v>674880</v>
      </c>
    </row>
    <row r="2514" spans="1:49" x14ac:dyDescent="0.2">
      <c r="A2514" s="51">
        <v>40423</v>
      </c>
      <c r="B2514">
        <v>16</v>
      </c>
      <c r="C2514">
        <v>116</v>
      </c>
      <c r="D2514">
        <v>2700</v>
      </c>
      <c r="E2514">
        <v>314550</v>
      </c>
      <c r="F2514">
        <v>1</v>
      </c>
      <c r="G2514">
        <v>132</v>
      </c>
      <c r="H2514">
        <v>2400</v>
      </c>
      <c r="I2514">
        <v>316800</v>
      </c>
      <c r="J2514">
        <v>84</v>
      </c>
      <c r="K2514">
        <v>157</v>
      </c>
      <c r="L2514">
        <v>2461</v>
      </c>
      <c r="M2514">
        <v>388469</v>
      </c>
      <c r="N2514">
        <v>132</v>
      </c>
      <c r="O2514">
        <v>201</v>
      </c>
      <c r="P2514">
        <v>2433</v>
      </c>
      <c r="Q2514">
        <v>489696</v>
      </c>
      <c r="R2514">
        <v>71</v>
      </c>
      <c r="S2514">
        <v>228</v>
      </c>
      <c r="T2514">
        <v>2381</v>
      </c>
      <c r="U2514">
        <v>557318</v>
      </c>
      <c r="V2514">
        <v>90</v>
      </c>
      <c r="W2514">
        <v>268</v>
      </c>
      <c r="X2514">
        <v>2371</v>
      </c>
      <c r="Y2514">
        <v>646922</v>
      </c>
      <c r="Z2514">
        <v>82</v>
      </c>
      <c r="AA2514">
        <v>307</v>
      </c>
      <c r="AB2514">
        <v>2225</v>
      </c>
      <c r="AC2514">
        <v>695020</v>
      </c>
      <c r="AD2514">
        <v>28</v>
      </c>
      <c r="AE2514">
        <v>326</v>
      </c>
      <c r="AF2514">
        <v>2207</v>
      </c>
      <c r="AG2514">
        <v>728261</v>
      </c>
      <c r="AH2514">
        <v>18</v>
      </c>
      <c r="AI2514">
        <v>390</v>
      </c>
      <c r="AJ2514">
        <v>2120</v>
      </c>
      <c r="AK2514">
        <v>814756</v>
      </c>
      <c r="AP2514">
        <v>52</v>
      </c>
      <c r="AQ2514">
        <v>409</v>
      </c>
      <c r="AR2514">
        <v>2005</v>
      </c>
      <c r="AS2514">
        <v>829374</v>
      </c>
      <c r="AT2514">
        <v>35</v>
      </c>
      <c r="AU2514">
        <v>472</v>
      </c>
      <c r="AV2514">
        <v>2112</v>
      </c>
      <c r="AW2514">
        <v>1014465</v>
      </c>
    </row>
    <row r="2515" spans="1:49" x14ac:dyDescent="0.2">
      <c r="A2515" s="51">
        <v>40423</v>
      </c>
      <c r="Z2515">
        <v>15</v>
      </c>
      <c r="AA2515">
        <v>307</v>
      </c>
      <c r="AB2515">
        <v>2167</v>
      </c>
      <c r="AC2515">
        <v>660700</v>
      </c>
      <c r="AD2515">
        <v>8</v>
      </c>
      <c r="AE2515">
        <v>330</v>
      </c>
      <c r="AF2515">
        <v>2200</v>
      </c>
      <c r="AG2515">
        <v>717212</v>
      </c>
      <c r="AH2515">
        <v>19</v>
      </c>
      <c r="AI2515">
        <v>389</v>
      </c>
      <c r="AJ2515">
        <v>2207</v>
      </c>
      <c r="AK2515">
        <v>850891</v>
      </c>
      <c r="AL2515">
        <v>11</v>
      </c>
      <c r="AM2515">
        <v>479</v>
      </c>
      <c r="AN2515">
        <v>2300</v>
      </c>
      <c r="AO2515">
        <v>1110931</v>
      </c>
      <c r="AP2515">
        <v>108</v>
      </c>
      <c r="AQ2515">
        <v>418</v>
      </c>
      <c r="AR2515">
        <v>2049</v>
      </c>
      <c r="AS2515">
        <v>854708</v>
      </c>
    </row>
    <row r="2516" spans="1:49" x14ac:dyDescent="0.2">
      <c r="A2516" s="51">
        <v>40424</v>
      </c>
      <c r="B2516">
        <v>5</v>
      </c>
      <c r="C2516">
        <v>116</v>
      </c>
      <c r="D2516">
        <v>2350</v>
      </c>
      <c r="E2516">
        <v>273540</v>
      </c>
      <c r="F2516">
        <v>5</v>
      </c>
      <c r="G2516">
        <v>138</v>
      </c>
      <c r="H2516">
        <v>2400</v>
      </c>
      <c r="I2516">
        <v>332160</v>
      </c>
      <c r="J2516">
        <v>1</v>
      </c>
      <c r="K2516">
        <v>160</v>
      </c>
      <c r="L2516">
        <v>2300</v>
      </c>
      <c r="M2516">
        <v>368000</v>
      </c>
      <c r="N2516">
        <v>21</v>
      </c>
      <c r="O2516">
        <v>211</v>
      </c>
      <c r="P2516">
        <v>2450</v>
      </c>
      <c r="Q2516">
        <v>528910</v>
      </c>
      <c r="R2516">
        <v>37</v>
      </c>
      <c r="S2516">
        <v>236</v>
      </c>
      <c r="T2516">
        <v>2325</v>
      </c>
      <c r="U2516">
        <v>547892</v>
      </c>
      <c r="V2516">
        <v>3</v>
      </c>
      <c r="W2516">
        <v>263</v>
      </c>
      <c r="X2516">
        <v>2250</v>
      </c>
      <c r="Y2516">
        <v>594933</v>
      </c>
      <c r="Z2516">
        <v>6</v>
      </c>
      <c r="AA2516">
        <v>308</v>
      </c>
      <c r="AB2516">
        <v>2300</v>
      </c>
      <c r="AC2516">
        <v>708400</v>
      </c>
      <c r="AD2516">
        <v>1</v>
      </c>
      <c r="AE2516">
        <v>352</v>
      </c>
      <c r="AF2516">
        <v>1850</v>
      </c>
      <c r="AG2516">
        <v>651200</v>
      </c>
      <c r="AH2516">
        <v>3</v>
      </c>
      <c r="AI2516">
        <v>361</v>
      </c>
      <c r="AJ2516">
        <v>2200</v>
      </c>
      <c r="AK2516">
        <v>793467</v>
      </c>
      <c r="AL2516">
        <v>7</v>
      </c>
      <c r="AM2516">
        <v>429</v>
      </c>
      <c r="AN2516">
        <v>2220</v>
      </c>
      <c r="AO2516">
        <v>952063</v>
      </c>
      <c r="AP2516">
        <v>1</v>
      </c>
      <c r="AQ2516">
        <v>368</v>
      </c>
      <c r="AR2516">
        <v>1960</v>
      </c>
      <c r="AS2516">
        <v>721280</v>
      </c>
      <c r="AT2516">
        <v>13</v>
      </c>
      <c r="AU2516">
        <v>441</v>
      </c>
      <c r="AV2516">
        <v>2200</v>
      </c>
      <c r="AW2516">
        <v>971092</v>
      </c>
    </row>
    <row r="2517" spans="1:49" x14ac:dyDescent="0.2">
      <c r="A2517" s="51">
        <v>40427</v>
      </c>
      <c r="J2517" s="145"/>
      <c r="AD2517">
        <v>5</v>
      </c>
      <c r="AE2517">
        <v>346</v>
      </c>
      <c r="AF2517">
        <v>2120</v>
      </c>
      <c r="AG2517">
        <v>733520</v>
      </c>
      <c r="AH2517">
        <v>15</v>
      </c>
      <c r="AI2517">
        <v>387</v>
      </c>
      <c r="AJ2517">
        <v>2150</v>
      </c>
      <c r="AK2517">
        <v>818275</v>
      </c>
      <c r="AL2517">
        <v>8</v>
      </c>
      <c r="AM2517">
        <v>408</v>
      </c>
      <c r="AN2517">
        <v>2190</v>
      </c>
      <c r="AO2517">
        <v>892775</v>
      </c>
      <c r="AP2517">
        <v>71</v>
      </c>
      <c r="AQ2517">
        <v>423</v>
      </c>
      <c r="AR2517">
        <v>2062</v>
      </c>
      <c r="AS2517">
        <v>881091</v>
      </c>
    </row>
    <row r="2518" spans="1:49" x14ac:dyDescent="0.2">
      <c r="A2518" s="51">
        <v>40428</v>
      </c>
      <c r="B2518">
        <v>5</v>
      </c>
      <c r="C2518">
        <v>113</v>
      </c>
      <c r="D2518">
        <v>2417</v>
      </c>
      <c r="E2518">
        <v>272580</v>
      </c>
      <c r="F2518">
        <v>27</v>
      </c>
      <c r="G2518">
        <v>137</v>
      </c>
      <c r="H2518">
        <v>2400</v>
      </c>
      <c r="I2518">
        <v>336378</v>
      </c>
      <c r="J2518">
        <v>22</v>
      </c>
      <c r="K2518">
        <v>166</v>
      </c>
      <c r="L2518">
        <v>2417</v>
      </c>
      <c r="M2518">
        <v>403414</v>
      </c>
      <c r="N2518">
        <v>138</v>
      </c>
      <c r="O2518">
        <v>195</v>
      </c>
      <c r="P2518">
        <v>2407</v>
      </c>
      <c r="Q2518">
        <v>474217</v>
      </c>
      <c r="R2518">
        <v>45</v>
      </c>
      <c r="S2518">
        <v>230</v>
      </c>
      <c r="T2518">
        <v>2367</v>
      </c>
      <c r="U2518">
        <v>558091</v>
      </c>
      <c r="V2518">
        <v>44</v>
      </c>
      <c r="W2518">
        <v>264</v>
      </c>
      <c r="X2518">
        <v>2250</v>
      </c>
      <c r="Y2518">
        <v>598214</v>
      </c>
      <c r="Z2518">
        <v>21</v>
      </c>
      <c r="AA2518">
        <v>298</v>
      </c>
      <c r="AB2518">
        <v>2350</v>
      </c>
      <c r="AC2518">
        <v>773724</v>
      </c>
      <c r="AD2518">
        <v>3</v>
      </c>
      <c r="AE2518">
        <v>343</v>
      </c>
      <c r="AF2518">
        <v>2375</v>
      </c>
      <c r="AG2518">
        <v>829333</v>
      </c>
      <c r="AH2518">
        <v>3</v>
      </c>
      <c r="AI2518">
        <v>388</v>
      </c>
      <c r="AJ2518">
        <v>2150</v>
      </c>
      <c r="AK2518">
        <v>834200</v>
      </c>
      <c r="AP2518">
        <v>6</v>
      </c>
      <c r="AQ2518">
        <v>338</v>
      </c>
      <c r="AR2518">
        <v>1875</v>
      </c>
      <c r="AS2518">
        <v>622000</v>
      </c>
      <c r="AT2518">
        <v>27</v>
      </c>
      <c r="AU2518">
        <v>401</v>
      </c>
      <c r="AV2518">
        <v>2100</v>
      </c>
      <c r="AW2518">
        <v>846011</v>
      </c>
    </row>
    <row r="2519" spans="1:49" x14ac:dyDescent="0.2">
      <c r="A2519" s="51">
        <v>40428</v>
      </c>
      <c r="AD2519">
        <v>5</v>
      </c>
      <c r="AE2519">
        <v>346</v>
      </c>
      <c r="AF2519">
        <v>2260</v>
      </c>
      <c r="AG2519">
        <v>781960</v>
      </c>
      <c r="AP2519">
        <v>35</v>
      </c>
      <c r="AQ2519">
        <v>424</v>
      </c>
      <c r="AR2519">
        <v>2069</v>
      </c>
      <c r="AS2519">
        <v>889677</v>
      </c>
    </row>
    <row r="2520" spans="1:49" x14ac:dyDescent="0.2">
      <c r="A2520" s="51">
        <v>40429</v>
      </c>
      <c r="J2520">
        <v>25</v>
      </c>
      <c r="K2520">
        <v>171</v>
      </c>
      <c r="L2520">
        <v>2400</v>
      </c>
      <c r="M2520">
        <v>411072</v>
      </c>
      <c r="N2520">
        <v>5</v>
      </c>
      <c r="O2520">
        <v>202</v>
      </c>
      <c r="P2520">
        <v>2300</v>
      </c>
      <c r="Q2520">
        <v>463680</v>
      </c>
      <c r="R2520">
        <v>40</v>
      </c>
      <c r="S2520">
        <v>236</v>
      </c>
      <c r="T2520">
        <v>2250</v>
      </c>
      <c r="U2520">
        <v>548800</v>
      </c>
      <c r="V2520">
        <v>1</v>
      </c>
      <c r="W2520">
        <v>270</v>
      </c>
      <c r="X2520">
        <v>2000</v>
      </c>
      <c r="Y2520">
        <v>540000</v>
      </c>
      <c r="Z2520">
        <v>7</v>
      </c>
      <c r="AA2520">
        <v>298</v>
      </c>
      <c r="AB2520">
        <v>2030</v>
      </c>
      <c r="AC2520">
        <v>606491</v>
      </c>
      <c r="AD2520">
        <v>12</v>
      </c>
      <c r="AE2520">
        <v>323</v>
      </c>
      <c r="AF2520">
        <v>2020</v>
      </c>
      <c r="AG2520">
        <v>658080</v>
      </c>
      <c r="AH2520">
        <v>3</v>
      </c>
      <c r="AI2520">
        <v>375</v>
      </c>
      <c r="AJ2520">
        <v>2220</v>
      </c>
      <c r="AK2520">
        <v>833240</v>
      </c>
      <c r="AP2520">
        <v>1</v>
      </c>
      <c r="AQ2520">
        <v>536</v>
      </c>
      <c r="AR2520">
        <v>2050</v>
      </c>
      <c r="AS2520">
        <v>1098800</v>
      </c>
    </row>
    <row r="2521" spans="1:49" x14ac:dyDescent="0.2">
      <c r="A2521" s="51">
        <v>40430</v>
      </c>
      <c r="B2521">
        <v>3</v>
      </c>
      <c r="C2521">
        <v>111</v>
      </c>
      <c r="D2521">
        <v>2450</v>
      </c>
      <c r="E2521">
        <v>278600</v>
      </c>
      <c r="F2521">
        <v>22</v>
      </c>
      <c r="G2521">
        <v>145</v>
      </c>
      <c r="H2521">
        <v>2550</v>
      </c>
      <c r="I2521">
        <v>369259</v>
      </c>
      <c r="J2521">
        <v>20</v>
      </c>
      <c r="K2521">
        <v>161</v>
      </c>
      <c r="L2521">
        <v>2333</v>
      </c>
      <c r="M2521">
        <v>367050</v>
      </c>
      <c r="N2521">
        <v>24</v>
      </c>
      <c r="O2521">
        <v>182</v>
      </c>
      <c r="P2521">
        <v>2450</v>
      </c>
      <c r="Q2521">
        <v>446308</v>
      </c>
      <c r="R2521">
        <v>36</v>
      </c>
      <c r="S2521">
        <v>233</v>
      </c>
      <c r="T2521">
        <v>2270</v>
      </c>
      <c r="U2521">
        <v>527817</v>
      </c>
      <c r="V2521">
        <v>2</v>
      </c>
      <c r="W2521">
        <v>254</v>
      </c>
      <c r="X2521">
        <v>2300</v>
      </c>
      <c r="Y2521">
        <v>584200</v>
      </c>
      <c r="Z2521">
        <v>40</v>
      </c>
      <c r="AA2521">
        <v>294</v>
      </c>
      <c r="AB2521">
        <v>2275</v>
      </c>
      <c r="AC2521">
        <v>668698</v>
      </c>
      <c r="AH2521">
        <v>3</v>
      </c>
      <c r="AI2521">
        <v>360</v>
      </c>
      <c r="AJ2521">
        <v>2280</v>
      </c>
      <c r="AK2521">
        <v>820800</v>
      </c>
      <c r="AP2521">
        <v>15</v>
      </c>
      <c r="AQ2521">
        <v>384</v>
      </c>
      <c r="AR2521">
        <v>2040</v>
      </c>
      <c r="AS2521">
        <v>823168</v>
      </c>
      <c r="AT2521">
        <v>10</v>
      </c>
      <c r="AU2521">
        <v>511</v>
      </c>
      <c r="AV2521">
        <v>2000</v>
      </c>
      <c r="AW2521">
        <v>1021200</v>
      </c>
    </row>
    <row r="2522" spans="1:49" x14ac:dyDescent="0.2">
      <c r="A2522" s="51">
        <v>40430</v>
      </c>
      <c r="V2522">
        <v>17</v>
      </c>
      <c r="W2522">
        <v>274</v>
      </c>
      <c r="X2522">
        <v>2350</v>
      </c>
      <c r="Y2522">
        <v>644453</v>
      </c>
      <c r="Z2522">
        <v>7</v>
      </c>
      <c r="AA2522">
        <v>281</v>
      </c>
      <c r="AB2522">
        <v>2250</v>
      </c>
      <c r="AC2522">
        <v>633214</v>
      </c>
      <c r="AH2522">
        <v>27</v>
      </c>
      <c r="AI2522">
        <v>391</v>
      </c>
      <c r="AJ2522">
        <v>2238</v>
      </c>
      <c r="AK2522">
        <v>879250</v>
      </c>
      <c r="AL2522">
        <v>6</v>
      </c>
      <c r="AM2522">
        <v>438</v>
      </c>
      <c r="AN2522">
        <v>2285</v>
      </c>
      <c r="AO2522">
        <v>1006053</v>
      </c>
      <c r="AP2522">
        <v>41</v>
      </c>
      <c r="AQ2522">
        <v>437</v>
      </c>
      <c r="AR2522">
        <v>2069</v>
      </c>
      <c r="AS2522">
        <v>901594</v>
      </c>
    </row>
    <row r="2523" spans="1:49" x14ac:dyDescent="0.2">
      <c r="A2523" s="51">
        <v>40431</v>
      </c>
      <c r="B2523">
        <v>19</v>
      </c>
      <c r="C2523">
        <v>94</v>
      </c>
      <c r="D2523">
        <v>2050</v>
      </c>
      <c r="E2523">
        <v>191521</v>
      </c>
      <c r="F2523">
        <v>7</v>
      </c>
      <c r="G2523">
        <v>138</v>
      </c>
      <c r="H2523">
        <v>2325</v>
      </c>
      <c r="I2523">
        <v>322986</v>
      </c>
      <c r="J2523">
        <v>18</v>
      </c>
      <c r="K2523">
        <v>163</v>
      </c>
      <c r="L2523">
        <v>2333</v>
      </c>
      <c r="M2523">
        <v>382306</v>
      </c>
      <c r="N2523">
        <v>17</v>
      </c>
      <c r="O2523">
        <v>198</v>
      </c>
      <c r="P2523">
        <v>2325</v>
      </c>
      <c r="Q2523">
        <v>460518</v>
      </c>
      <c r="R2523">
        <v>34</v>
      </c>
      <c r="S2523">
        <v>234</v>
      </c>
      <c r="T2523">
        <v>2283</v>
      </c>
      <c r="U2523">
        <v>533888</v>
      </c>
      <c r="V2523">
        <v>2</v>
      </c>
      <c r="W2523">
        <v>269</v>
      </c>
      <c r="X2523">
        <v>2250</v>
      </c>
      <c r="Y2523">
        <v>605250</v>
      </c>
      <c r="Z2523">
        <v>2</v>
      </c>
      <c r="AA2523">
        <v>302</v>
      </c>
      <c r="AB2523">
        <v>2300</v>
      </c>
      <c r="AC2523">
        <v>694600</v>
      </c>
      <c r="AD2523">
        <v>3</v>
      </c>
      <c r="AE2523">
        <v>329</v>
      </c>
      <c r="AF2523">
        <v>2075</v>
      </c>
      <c r="AG2523">
        <v>669067</v>
      </c>
      <c r="AT2523">
        <v>6</v>
      </c>
      <c r="AU2523">
        <v>423</v>
      </c>
      <c r="AV2523">
        <v>2050</v>
      </c>
      <c r="AW2523">
        <v>866467</v>
      </c>
    </row>
    <row r="2524" spans="1:49" x14ac:dyDescent="0.2">
      <c r="A2524" s="51">
        <v>40434</v>
      </c>
      <c r="Z2524">
        <v>12</v>
      </c>
      <c r="AA2524">
        <v>300</v>
      </c>
      <c r="AB2524">
        <v>2050</v>
      </c>
      <c r="AC2524">
        <v>615683</v>
      </c>
      <c r="AD2524">
        <v>15</v>
      </c>
      <c r="AE2524">
        <v>351</v>
      </c>
      <c r="AF2524">
        <v>2080</v>
      </c>
      <c r="AG2524">
        <v>730773</v>
      </c>
      <c r="AH2524">
        <v>18</v>
      </c>
      <c r="AI2524">
        <v>383</v>
      </c>
      <c r="AJ2524">
        <v>2067</v>
      </c>
      <c r="AK2524">
        <v>788120</v>
      </c>
      <c r="AL2524">
        <v>17</v>
      </c>
      <c r="AM2524">
        <v>428</v>
      </c>
      <c r="AN2524">
        <v>2253</v>
      </c>
      <c r="AO2524">
        <v>961579</v>
      </c>
      <c r="AP2524">
        <v>71</v>
      </c>
      <c r="AQ2524">
        <v>447</v>
      </c>
      <c r="AR2524">
        <v>2123</v>
      </c>
      <c r="AS2524">
        <v>951328</v>
      </c>
    </row>
    <row r="2525" spans="1:49" x14ac:dyDescent="0.2">
      <c r="A2525" s="51">
        <v>40435</v>
      </c>
      <c r="B2525">
        <v>2</v>
      </c>
      <c r="C2525">
        <v>109</v>
      </c>
      <c r="D2525">
        <v>2400</v>
      </c>
      <c r="E2525">
        <v>261600</v>
      </c>
      <c r="F2525">
        <v>21</v>
      </c>
      <c r="G2525">
        <v>135</v>
      </c>
      <c r="H2525">
        <v>2250</v>
      </c>
      <c r="I2525">
        <v>303857</v>
      </c>
      <c r="J2525">
        <v>1</v>
      </c>
      <c r="K2525">
        <v>160</v>
      </c>
      <c r="L2525">
        <v>2300</v>
      </c>
      <c r="M2525">
        <v>368000</v>
      </c>
      <c r="N2525">
        <v>26</v>
      </c>
      <c r="O2525">
        <v>201</v>
      </c>
      <c r="P2525">
        <v>2300</v>
      </c>
      <c r="Q2525">
        <v>477208</v>
      </c>
      <c r="R2525">
        <v>41</v>
      </c>
      <c r="S2525">
        <v>223</v>
      </c>
      <c r="T2525">
        <v>2367</v>
      </c>
      <c r="U2525">
        <v>527117</v>
      </c>
      <c r="V2525">
        <v>59</v>
      </c>
      <c r="W2525">
        <v>272</v>
      </c>
      <c r="X2525">
        <v>2150</v>
      </c>
      <c r="Y2525">
        <v>623454</v>
      </c>
      <c r="Z2525">
        <v>16</v>
      </c>
      <c r="AA2525">
        <v>309</v>
      </c>
      <c r="AB2525">
        <v>2350</v>
      </c>
      <c r="AC2525">
        <v>725562</v>
      </c>
      <c r="AD2525">
        <v>53</v>
      </c>
      <c r="AE2525">
        <v>332</v>
      </c>
      <c r="AF2525">
        <v>2350</v>
      </c>
      <c r="AG2525">
        <v>767626</v>
      </c>
      <c r="AH2525">
        <v>28</v>
      </c>
      <c r="AI2525">
        <v>383</v>
      </c>
      <c r="AJ2525">
        <v>2300</v>
      </c>
      <c r="AK2525">
        <v>850475</v>
      </c>
      <c r="AP2525">
        <v>42</v>
      </c>
      <c r="AQ2525">
        <v>440</v>
      </c>
      <c r="AR2525">
        <v>2117</v>
      </c>
      <c r="AS2525">
        <v>931369</v>
      </c>
      <c r="AT2525">
        <v>35</v>
      </c>
      <c r="AU2525">
        <v>471</v>
      </c>
      <c r="AV2525">
        <v>2058</v>
      </c>
      <c r="AW2525">
        <v>955714</v>
      </c>
    </row>
    <row r="2526" spans="1:49" x14ac:dyDescent="0.2">
      <c r="A2526" s="51">
        <v>40435</v>
      </c>
      <c r="AD2526">
        <v>10</v>
      </c>
      <c r="AE2526">
        <v>336</v>
      </c>
      <c r="AF2526">
        <v>2250</v>
      </c>
      <c r="AG2526">
        <v>755550</v>
      </c>
      <c r="AL2526">
        <v>13</v>
      </c>
      <c r="AM2526">
        <v>466</v>
      </c>
      <c r="AN2526">
        <v>2340</v>
      </c>
      <c r="AO2526">
        <v>1098831</v>
      </c>
      <c r="AP2526">
        <v>66</v>
      </c>
      <c r="AQ2526">
        <v>445</v>
      </c>
      <c r="AR2526">
        <v>2034</v>
      </c>
      <c r="AS2526">
        <v>926470</v>
      </c>
    </row>
    <row r="2527" spans="1:49" x14ac:dyDescent="0.2">
      <c r="A2527" s="51">
        <v>40436</v>
      </c>
      <c r="N2527">
        <v>1</v>
      </c>
      <c r="O2527">
        <v>194</v>
      </c>
      <c r="P2527">
        <v>2350</v>
      </c>
      <c r="Q2527">
        <v>455900</v>
      </c>
      <c r="R2527">
        <v>3</v>
      </c>
      <c r="S2527">
        <v>231</v>
      </c>
      <c r="T2527">
        <v>2300</v>
      </c>
      <c r="U2527">
        <v>530533</v>
      </c>
      <c r="Z2527">
        <v>8</v>
      </c>
      <c r="AA2527">
        <v>282</v>
      </c>
      <c r="AB2527">
        <v>2300</v>
      </c>
      <c r="AC2527">
        <v>649750</v>
      </c>
      <c r="AD2527">
        <v>2</v>
      </c>
      <c r="AE2527">
        <v>359</v>
      </c>
      <c r="AF2527">
        <v>2020</v>
      </c>
      <c r="AG2527">
        <v>725180</v>
      </c>
      <c r="AP2527">
        <v>29</v>
      </c>
      <c r="AQ2527">
        <v>419</v>
      </c>
      <c r="AR2527">
        <v>1875</v>
      </c>
      <c r="AS2527">
        <v>853383</v>
      </c>
    </row>
    <row r="2528" spans="1:49" x14ac:dyDescent="0.2">
      <c r="A2528" s="51">
        <v>40437</v>
      </c>
      <c r="B2528">
        <v>1</v>
      </c>
      <c r="C2528">
        <v>118</v>
      </c>
      <c r="D2528">
        <v>2400</v>
      </c>
      <c r="E2528">
        <v>283200</v>
      </c>
      <c r="F2528">
        <v>1</v>
      </c>
      <c r="G2528">
        <v>142</v>
      </c>
      <c r="H2528">
        <v>2200</v>
      </c>
      <c r="I2528">
        <v>312400</v>
      </c>
      <c r="J2528">
        <v>131</v>
      </c>
      <c r="K2528">
        <v>171</v>
      </c>
      <c r="L2528">
        <v>2500</v>
      </c>
      <c r="M2528">
        <v>432949</v>
      </c>
      <c r="N2528">
        <v>102</v>
      </c>
      <c r="O2528">
        <v>199</v>
      </c>
      <c r="P2528">
        <v>2542</v>
      </c>
      <c r="Q2528">
        <v>499395</v>
      </c>
      <c r="R2528">
        <v>57</v>
      </c>
      <c r="S2528">
        <v>242</v>
      </c>
      <c r="T2528">
        <v>2388</v>
      </c>
      <c r="U2528">
        <v>580023</v>
      </c>
      <c r="V2528">
        <v>2</v>
      </c>
      <c r="W2528">
        <v>269</v>
      </c>
      <c r="X2528">
        <v>2200</v>
      </c>
      <c r="Y2528">
        <v>591800</v>
      </c>
      <c r="Z2528">
        <v>40</v>
      </c>
      <c r="AA2528">
        <v>293</v>
      </c>
      <c r="AB2528">
        <v>2375</v>
      </c>
      <c r="AC2528">
        <v>695442</v>
      </c>
      <c r="AD2528">
        <v>3</v>
      </c>
      <c r="AE2528">
        <v>343</v>
      </c>
      <c r="AF2528">
        <v>2500</v>
      </c>
      <c r="AG2528">
        <v>856667</v>
      </c>
      <c r="AH2528">
        <v>2</v>
      </c>
      <c r="AI2528">
        <v>429</v>
      </c>
      <c r="AJ2528">
        <v>2270</v>
      </c>
      <c r="AK2528">
        <v>974460</v>
      </c>
      <c r="AP2528">
        <v>14</v>
      </c>
      <c r="AQ2528">
        <v>442</v>
      </c>
      <c r="AR2528">
        <v>1950</v>
      </c>
      <c r="AS2528">
        <v>843443</v>
      </c>
      <c r="AT2528">
        <v>1</v>
      </c>
      <c r="AU2528">
        <v>412</v>
      </c>
      <c r="AV2528">
        <v>1950</v>
      </c>
      <c r="AW2528">
        <v>803400</v>
      </c>
    </row>
    <row r="2529" spans="1:49" x14ac:dyDescent="0.2">
      <c r="A2529" s="51">
        <v>40437</v>
      </c>
      <c r="V2529">
        <v>1</v>
      </c>
      <c r="W2529">
        <v>278</v>
      </c>
      <c r="X2529">
        <v>1800</v>
      </c>
      <c r="Y2529">
        <v>500400</v>
      </c>
      <c r="AD2529">
        <v>5</v>
      </c>
      <c r="AE2529">
        <v>351</v>
      </c>
      <c r="AF2529">
        <v>2150</v>
      </c>
      <c r="AG2529">
        <v>753416</v>
      </c>
      <c r="AH2529">
        <v>8</v>
      </c>
      <c r="AI2529">
        <v>368</v>
      </c>
      <c r="AJ2529">
        <v>2230</v>
      </c>
      <c r="AK2529">
        <v>822140</v>
      </c>
      <c r="AL2529">
        <v>5</v>
      </c>
      <c r="AM2529">
        <v>403</v>
      </c>
      <c r="AN2529">
        <v>2140</v>
      </c>
      <c r="AO2529">
        <v>880904</v>
      </c>
      <c r="AP2529">
        <v>79</v>
      </c>
      <c r="AQ2529">
        <v>456</v>
      </c>
      <c r="AR2529">
        <v>2058</v>
      </c>
      <c r="AS2529">
        <v>933968</v>
      </c>
    </row>
    <row r="2530" spans="1:49" x14ac:dyDescent="0.2">
      <c r="A2530" s="51">
        <v>40438</v>
      </c>
      <c r="B2530">
        <v>15</v>
      </c>
      <c r="C2530">
        <v>100</v>
      </c>
      <c r="D2530">
        <v>2450</v>
      </c>
      <c r="E2530">
        <v>245973</v>
      </c>
      <c r="F2530">
        <v>17</v>
      </c>
      <c r="G2530">
        <v>142</v>
      </c>
      <c r="H2530">
        <v>2367</v>
      </c>
      <c r="I2530">
        <v>336000</v>
      </c>
      <c r="J2530">
        <v>66</v>
      </c>
      <c r="K2530">
        <v>171</v>
      </c>
      <c r="L2530">
        <v>2400</v>
      </c>
      <c r="M2530">
        <v>416527</v>
      </c>
      <c r="N2530">
        <v>34</v>
      </c>
      <c r="O2530">
        <v>202</v>
      </c>
      <c r="P2530">
        <v>2383</v>
      </c>
      <c r="Q2530">
        <v>494250</v>
      </c>
      <c r="R2530">
        <v>13</v>
      </c>
      <c r="S2530">
        <v>239</v>
      </c>
      <c r="T2530">
        <v>2475</v>
      </c>
      <c r="U2530">
        <v>588138</v>
      </c>
      <c r="V2530">
        <v>9</v>
      </c>
      <c r="W2530">
        <v>264</v>
      </c>
      <c r="X2530">
        <v>2350</v>
      </c>
      <c r="Y2530">
        <v>620400</v>
      </c>
      <c r="Z2530">
        <v>4</v>
      </c>
      <c r="AA2530">
        <v>296</v>
      </c>
      <c r="AB2530">
        <v>2575</v>
      </c>
      <c r="AC2530">
        <v>841500</v>
      </c>
      <c r="AD2530">
        <v>3</v>
      </c>
      <c r="AE2530">
        <v>325</v>
      </c>
      <c r="AF2530">
        <v>2050</v>
      </c>
      <c r="AG2530">
        <v>666933</v>
      </c>
      <c r="AH2530">
        <v>2</v>
      </c>
      <c r="AI2530">
        <v>382</v>
      </c>
      <c r="AJ2530">
        <v>2080</v>
      </c>
      <c r="AK2530">
        <v>794560</v>
      </c>
      <c r="AL2530">
        <v>1</v>
      </c>
      <c r="AM2530">
        <v>482</v>
      </c>
      <c r="AN2530">
        <v>2000</v>
      </c>
      <c r="AO2530">
        <v>964000</v>
      </c>
      <c r="AP2530">
        <v>23</v>
      </c>
      <c r="AQ2530">
        <v>393</v>
      </c>
      <c r="AR2530">
        <v>2083</v>
      </c>
      <c r="AS2530">
        <v>814570</v>
      </c>
      <c r="AT2530">
        <v>14</v>
      </c>
      <c r="AU2530">
        <v>452</v>
      </c>
      <c r="AV2530">
        <v>2100</v>
      </c>
      <c r="AW2530">
        <v>963679</v>
      </c>
    </row>
    <row r="2531" spans="1:49" x14ac:dyDescent="0.2">
      <c r="A2531" s="87">
        <v>40441</v>
      </c>
      <c r="V2531">
        <v>1</v>
      </c>
      <c r="W2531">
        <v>274</v>
      </c>
      <c r="X2531">
        <v>2000</v>
      </c>
      <c r="Y2531">
        <v>548000</v>
      </c>
      <c r="Z2531">
        <v>5</v>
      </c>
      <c r="AA2531">
        <v>303</v>
      </c>
      <c r="AB2531">
        <v>2100</v>
      </c>
      <c r="AC2531">
        <v>635880</v>
      </c>
      <c r="AD2531">
        <v>46</v>
      </c>
      <c r="AE2531">
        <v>345</v>
      </c>
      <c r="AF2531">
        <v>2086</v>
      </c>
      <c r="AG2531">
        <v>727372</v>
      </c>
      <c r="AH2531">
        <v>19</v>
      </c>
      <c r="AI2531">
        <v>387</v>
      </c>
      <c r="AJ2531">
        <v>2140</v>
      </c>
      <c r="AK2531">
        <v>846939</v>
      </c>
      <c r="AP2531">
        <v>76</v>
      </c>
      <c r="AQ2531">
        <v>422</v>
      </c>
      <c r="AR2531">
        <v>2007</v>
      </c>
      <c r="AS2531">
        <v>847704</v>
      </c>
    </row>
    <row r="2532" spans="1:49" x14ac:dyDescent="0.2">
      <c r="A2532" s="51">
        <v>40442</v>
      </c>
      <c r="B2532">
        <v>24</v>
      </c>
      <c r="C2532">
        <v>123</v>
      </c>
      <c r="D2532">
        <v>2300</v>
      </c>
      <c r="E2532">
        <v>281942</v>
      </c>
      <c r="F2532">
        <v>5</v>
      </c>
      <c r="G2532">
        <v>135</v>
      </c>
      <c r="H2532">
        <v>2350</v>
      </c>
      <c r="I2532">
        <v>321760</v>
      </c>
      <c r="J2532">
        <v>41</v>
      </c>
      <c r="K2532">
        <v>169</v>
      </c>
      <c r="L2532">
        <v>2380</v>
      </c>
      <c r="M2532">
        <v>416744</v>
      </c>
      <c r="N2532">
        <v>51</v>
      </c>
      <c r="O2532">
        <v>196</v>
      </c>
      <c r="P2532">
        <v>2310</v>
      </c>
      <c r="Q2532">
        <v>466451</v>
      </c>
      <c r="R2532">
        <v>116</v>
      </c>
      <c r="S2532">
        <v>233</v>
      </c>
      <c r="T2532">
        <v>2450</v>
      </c>
      <c r="U2532">
        <v>2309</v>
      </c>
      <c r="V2532">
        <v>17</v>
      </c>
      <c r="W2532">
        <v>252</v>
      </c>
      <c r="X2532">
        <v>2250</v>
      </c>
      <c r="Y2532">
        <v>567265</v>
      </c>
      <c r="Z2532">
        <v>10</v>
      </c>
      <c r="AA2532">
        <v>306</v>
      </c>
      <c r="AB2532">
        <v>2350</v>
      </c>
      <c r="AC2532">
        <v>765660</v>
      </c>
      <c r="AD2532">
        <v>20</v>
      </c>
      <c r="AE2532">
        <v>326</v>
      </c>
      <c r="AF2532">
        <v>2200</v>
      </c>
      <c r="AG2532">
        <v>716760</v>
      </c>
      <c r="AL2532">
        <v>1</v>
      </c>
      <c r="AM2532">
        <v>420</v>
      </c>
      <c r="AN2532">
        <v>2100</v>
      </c>
      <c r="AO2532">
        <v>882000</v>
      </c>
      <c r="AP2532">
        <v>1</v>
      </c>
      <c r="AQ2532">
        <v>402</v>
      </c>
      <c r="AR2532">
        <v>1880</v>
      </c>
      <c r="AS2532">
        <v>755760</v>
      </c>
    </row>
    <row r="2533" spans="1:49" x14ac:dyDescent="0.2">
      <c r="A2533" s="51">
        <v>40442</v>
      </c>
      <c r="AD2533">
        <v>16</v>
      </c>
      <c r="AE2533">
        <v>349</v>
      </c>
      <c r="AF2533">
        <v>2140</v>
      </c>
      <c r="AG2533">
        <v>746325</v>
      </c>
      <c r="AP2533">
        <v>123</v>
      </c>
      <c r="AQ2533">
        <v>426</v>
      </c>
      <c r="AR2533">
        <v>2009</v>
      </c>
      <c r="AS2533">
        <v>866793</v>
      </c>
    </row>
    <row r="2534" spans="1:49" x14ac:dyDescent="0.2">
      <c r="A2534" s="51">
        <v>40443</v>
      </c>
      <c r="F2534">
        <v>38</v>
      </c>
      <c r="G2534">
        <v>145</v>
      </c>
      <c r="H2534">
        <v>2307</v>
      </c>
      <c r="I2534">
        <v>339803</v>
      </c>
      <c r="J2534">
        <v>23</v>
      </c>
      <c r="K2534">
        <v>168</v>
      </c>
      <c r="L2534">
        <v>2400</v>
      </c>
      <c r="M2534">
        <v>403826</v>
      </c>
      <c r="V2534">
        <v>9</v>
      </c>
      <c r="W2534">
        <v>265</v>
      </c>
      <c r="X2534">
        <v>2300</v>
      </c>
      <c r="Y2534">
        <v>610267</v>
      </c>
      <c r="AP2534">
        <v>9</v>
      </c>
      <c r="AQ2534">
        <v>450</v>
      </c>
      <c r="AR2534">
        <v>1793</v>
      </c>
      <c r="AS2534">
        <v>831044</v>
      </c>
    </row>
    <row r="2535" spans="1:49" x14ac:dyDescent="0.2">
      <c r="A2535" s="51">
        <v>40444</v>
      </c>
      <c r="B2535">
        <v>10</v>
      </c>
      <c r="C2535">
        <v>97</v>
      </c>
      <c r="D2535">
        <v>2350</v>
      </c>
      <c r="E2535">
        <v>227950</v>
      </c>
      <c r="F2535">
        <v>11</v>
      </c>
      <c r="G2535">
        <v>147</v>
      </c>
      <c r="H2535">
        <v>2325</v>
      </c>
      <c r="I2535">
        <v>338318</v>
      </c>
      <c r="J2535">
        <v>25</v>
      </c>
      <c r="K2535">
        <v>162</v>
      </c>
      <c r="L2535">
        <v>2350</v>
      </c>
      <c r="M2535">
        <v>396464</v>
      </c>
      <c r="N2535">
        <v>48</v>
      </c>
      <c r="O2535">
        <v>205</v>
      </c>
      <c r="P2535">
        <v>2362</v>
      </c>
      <c r="Q2535">
        <v>483812</v>
      </c>
      <c r="R2535">
        <v>32</v>
      </c>
      <c r="S2535">
        <v>244</v>
      </c>
      <c r="T2535">
        <v>2250</v>
      </c>
      <c r="U2535">
        <v>565903</v>
      </c>
      <c r="V2535">
        <v>7</v>
      </c>
      <c r="W2535">
        <v>263</v>
      </c>
      <c r="X2535">
        <v>2255</v>
      </c>
      <c r="Y2535">
        <v>596691</v>
      </c>
      <c r="Z2535">
        <v>18</v>
      </c>
      <c r="AA2535">
        <v>309</v>
      </c>
      <c r="AB2535">
        <v>2360</v>
      </c>
      <c r="AC2535">
        <v>729240</v>
      </c>
      <c r="AD2535">
        <v>18</v>
      </c>
      <c r="AE2535">
        <v>325</v>
      </c>
      <c r="AF2535">
        <v>2270</v>
      </c>
      <c r="AG2535">
        <v>751831</v>
      </c>
      <c r="AP2535">
        <v>15</v>
      </c>
      <c r="AQ2535">
        <v>433</v>
      </c>
      <c r="AR2535">
        <v>2049</v>
      </c>
      <c r="AS2535">
        <v>884285</v>
      </c>
    </row>
    <row r="2536" spans="1:49" x14ac:dyDescent="0.2">
      <c r="A2536" s="51">
        <v>40444</v>
      </c>
      <c r="N2536">
        <v>7</v>
      </c>
      <c r="O2536">
        <v>219</v>
      </c>
      <c r="P2536">
        <v>2150</v>
      </c>
      <c r="Q2536">
        <v>471771</v>
      </c>
      <c r="R2536">
        <v>6</v>
      </c>
      <c r="S2536">
        <v>222</v>
      </c>
      <c r="T2536">
        <v>2050</v>
      </c>
      <c r="U2536">
        <v>455100</v>
      </c>
      <c r="Z2536">
        <v>24</v>
      </c>
      <c r="AA2536">
        <v>286</v>
      </c>
      <c r="AB2536">
        <v>2100</v>
      </c>
      <c r="AC2536">
        <v>608467</v>
      </c>
      <c r="AD2536">
        <v>4</v>
      </c>
      <c r="AE2536">
        <v>357</v>
      </c>
      <c r="AF2536">
        <v>2220</v>
      </c>
      <c r="AG2536">
        <v>792540</v>
      </c>
      <c r="AH2536">
        <v>9</v>
      </c>
      <c r="AI2536">
        <v>372</v>
      </c>
      <c r="AJ2536">
        <v>2200</v>
      </c>
      <c r="AK2536">
        <v>821049</v>
      </c>
      <c r="AP2536">
        <v>61</v>
      </c>
      <c r="AQ2536">
        <v>465</v>
      </c>
      <c r="AR2536">
        <v>2024</v>
      </c>
      <c r="AS2536">
        <v>940549</v>
      </c>
    </row>
    <row r="2537" spans="1:49" x14ac:dyDescent="0.2">
      <c r="A2537" s="51">
        <v>40445</v>
      </c>
      <c r="B2537">
        <v>3</v>
      </c>
      <c r="C2537">
        <v>101</v>
      </c>
      <c r="D2537">
        <v>2250</v>
      </c>
      <c r="E2537">
        <v>226500</v>
      </c>
      <c r="F2537">
        <v>15</v>
      </c>
      <c r="G2537">
        <v>141</v>
      </c>
      <c r="H2537">
        <v>2267</v>
      </c>
      <c r="I2537">
        <v>321493</v>
      </c>
      <c r="J2537">
        <v>36</v>
      </c>
      <c r="K2537">
        <v>166</v>
      </c>
      <c r="L2537">
        <v>2450</v>
      </c>
      <c r="M2537">
        <v>404186</v>
      </c>
      <c r="N2537">
        <v>15</v>
      </c>
      <c r="O2537">
        <v>190</v>
      </c>
      <c r="P2537">
        <v>2317</v>
      </c>
      <c r="Q2537">
        <v>440800</v>
      </c>
      <c r="R2537">
        <v>36</v>
      </c>
      <c r="S2537">
        <v>233</v>
      </c>
      <c r="T2537">
        <v>2500</v>
      </c>
      <c r="U2537">
        <v>608486</v>
      </c>
      <c r="V2537">
        <v>19</v>
      </c>
      <c r="W2537">
        <v>271</v>
      </c>
      <c r="X2537">
        <v>2367</v>
      </c>
      <c r="Y2537">
        <v>666963</v>
      </c>
      <c r="Z2537">
        <v>7</v>
      </c>
      <c r="AA2537">
        <v>280</v>
      </c>
      <c r="AB2537">
        <v>2350</v>
      </c>
      <c r="AC2537">
        <v>658000</v>
      </c>
      <c r="AP2537">
        <v>3</v>
      </c>
      <c r="AQ2537">
        <v>375</v>
      </c>
      <c r="AR2537">
        <v>1900</v>
      </c>
      <c r="AS2537">
        <v>711867</v>
      </c>
      <c r="AT2537">
        <v>23</v>
      </c>
      <c r="AU2537">
        <v>441</v>
      </c>
      <c r="AV2537">
        <v>2038</v>
      </c>
      <c r="AW2537">
        <v>893057</v>
      </c>
    </row>
    <row r="2538" spans="1:49" x14ac:dyDescent="0.2">
      <c r="A2538" s="51">
        <v>40448</v>
      </c>
      <c r="Z2538">
        <v>8</v>
      </c>
      <c r="AA2538">
        <v>313</v>
      </c>
      <c r="AB2538">
        <v>1950</v>
      </c>
      <c r="AC2538">
        <v>602550</v>
      </c>
      <c r="AD2538">
        <v>14</v>
      </c>
      <c r="AE2538">
        <v>346</v>
      </c>
      <c r="AF2538">
        <v>2033</v>
      </c>
      <c r="AG2538">
        <v>695314</v>
      </c>
      <c r="AH2538">
        <v>5</v>
      </c>
      <c r="AI2538">
        <v>383</v>
      </c>
      <c r="AJ2538">
        <v>1940</v>
      </c>
      <c r="AK2538">
        <v>742632</v>
      </c>
      <c r="AP2538">
        <v>130</v>
      </c>
      <c r="AQ2538">
        <v>429</v>
      </c>
      <c r="AR2538">
        <v>1985</v>
      </c>
      <c r="AS2538">
        <v>848556</v>
      </c>
    </row>
    <row r="2539" spans="1:49" x14ac:dyDescent="0.2">
      <c r="A2539" s="87">
        <v>40449</v>
      </c>
      <c r="B2539">
        <v>35</v>
      </c>
      <c r="C2539">
        <v>122</v>
      </c>
      <c r="D2539">
        <v>2358</v>
      </c>
      <c r="E2539">
        <v>288843</v>
      </c>
      <c r="F2539">
        <v>6</v>
      </c>
      <c r="G2539">
        <v>143</v>
      </c>
      <c r="H2539">
        <v>2350</v>
      </c>
      <c r="I2539">
        <v>335267</v>
      </c>
      <c r="J2539">
        <v>51</v>
      </c>
      <c r="K2539">
        <v>161</v>
      </c>
      <c r="L2539">
        <v>2350</v>
      </c>
      <c r="M2539">
        <v>385718</v>
      </c>
      <c r="N2539">
        <v>65</v>
      </c>
      <c r="O2539">
        <v>209</v>
      </c>
      <c r="P2539">
        <v>2288</v>
      </c>
      <c r="Q2539">
        <v>476142</v>
      </c>
      <c r="R2539">
        <v>25</v>
      </c>
      <c r="S2539">
        <v>248</v>
      </c>
      <c r="T2539">
        <v>2300</v>
      </c>
      <c r="U2539">
        <v>594016</v>
      </c>
      <c r="V2539">
        <v>63</v>
      </c>
      <c r="W2539">
        <v>272</v>
      </c>
      <c r="X2539">
        <v>2080</v>
      </c>
      <c r="Y2539">
        <v>580829</v>
      </c>
      <c r="Z2539">
        <v>13</v>
      </c>
      <c r="AA2539">
        <v>288</v>
      </c>
      <c r="AB2539">
        <v>2050</v>
      </c>
      <c r="AC2539">
        <v>593862</v>
      </c>
      <c r="AD2539">
        <v>21</v>
      </c>
      <c r="AE2539">
        <v>336</v>
      </c>
      <c r="AF2539">
        <v>2200</v>
      </c>
      <c r="AG2539">
        <v>738152</v>
      </c>
      <c r="AH2539">
        <v>3</v>
      </c>
      <c r="AI2539">
        <v>379</v>
      </c>
      <c r="AJ2539">
        <v>1940</v>
      </c>
      <c r="AK2539">
        <v>735907</v>
      </c>
      <c r="AP2539">
        <v>6</v>
      </c>
      <c r="AQ2539">
        <v>470</v>
      </c>
      <c r="AR2539">
        <v>1920</v>
      </c>
      <c r="AS2539">
        <v>903040</v>
      </c>
      <c r="AT2539">
        <v>9</v>
      </c>
      <c r="AU2539">
        <v>482</v>
      </c>
      <c r="AV2539">
        <v>2000</v>
      </c>
      <c r="AW2539">
        <v>964444</v>
      </c>
    </row>
    <row r="2540" spans="1:49" x14ac:dyDescent="0.2">
      <c r="A2540" s="51">
        <v>40449</v>
      </c>
      <c r="AL2540">
        <v>4</v>
      </c>
      <c r="AM2540">
        <v>413</v>
      </c>
      <c r="AN2540">
        <v>2160</v>
      </c>
      <c r="AO2540">
        <v>892080</v>
      </c>
      <c r="AP2540">
        <v>178</v>
      </c>
      <c r="AQ2540">
        <v>401</v>
      </c>
      <c r="AR2540">
        <v>1919</v>
      </c>
      <c r="AS2540">
        <v>797755</v>
      </c>
    </row>
    <row r="2541" spans="1:49" ht="15" x14ac:dyDescent="0.25">
      <c r="A2541" s="203">
        <v>40450</v>
      </c>
    </row>
    <row r="2542" spans="1:49" ht="15" x14ac:dyDescent="0.25">
      <c r="A2542" s="203">
        <v>40451</v>
      </c>
      <c r="B2542" s="70"/>
      <c r="AH2542">
        <v>10</v>
      </c>
      <c r="AI2542">
        <v>379</v>
      </c>
      <c r="AJ2542">
        <v>2160</v>
      </c>
      <c r="AK2542">
        <v>816876</v>
      </c>
      <c r="AL2542">
        <v>1</v>
      </c>
      <c r="AM2542">
        <v>474</v>
      </c>
      <c r="AN2542">
        <v>2280</v>
      </c>
      <c r="AO2542">
        <v>1080720</v>
      </c>
      <c r="AP2542">
        <v>66</v>
      </c>
      <c r="AQ2542">
        <v>450</v>
      </c>
      <c r="AR2542">
        <v>2103</v>
      </c>
      <c r="AS2542">
        <v>943996</v>
      </c>
    </row>
    <row r="2543" spans="1:49" x14ac:dyDescent="0.2">
      <c r="A2543" s="51">
        <v>40451</v>
      </c>
      <c r="B2543">
        <v>8</v>
      </c>
      <c r="C2543">
        <v>124</v>
      </c>
      <c r="D2543">
        <v>2075</v>
      </c>
      <c r="E2543">
        <v>258962</v>
      </c>
      <c r="F2543">
        <v>64</v>
      </c>
      <c r="G2543">
        <v>142</v>
      </c>
      <c r="H2543">
        <v>2110</v>
      </c>
      <c r="I2543">
        <v>304336</v>
      </c>
      <c r="J2543">
        <v>98</v>
      </c>
      <c r="K2543">
        <v>169</v>
      </c>
      <c r="L2543">
        <v>2117</v>
      </c>
      <c r="M2543">
        <v>367637</v>
      </c>
      <c r="N2543">
        <v>129</v>
      </c>
      <c r="O2543">
        <v>203</v>
      </c>
      <c r="P2543">
        <v>2231</v>
      </c>
      <c r="Q2543">
        <v>456020</v>
      </c>
      <c r="R2543">
        <v>42</v>
      </c>
      <c r="S2543">
        <v>237</v>
      </c>
      <c r="T2543">
        <v>2058</v>
      </c>
      <c r="U2543">
        <v>499183</v>
      </c>
      <c r="V2543">
        <v>14</v>
      </c>
      <c r="W2543">
        <v>262</v>
      </c>
      <c r="X2543">
        <v>1930</v>
      </c>
      <c r="Y2543">
        <v>501849</v>
      </c>
      <c r="Z2543">
        <v>54</v>
      </c>
      <c r="AA2543">
        <v>302</v>
      </c>
      <c r="AB2543">
        <v>2036</v>
      </c>
      <c r="AC2543">
        <v>614181</v>
      </c>
      <c r="AD2543">
        <v>21</v>
      </c>
      <c r="AE2543">
        <v>323</v>
      </c>
      <c r="AF2543">
        <v>2015</v>
      </c>
      <c r="AG2543">
        <v>725322</v>
      </c>
      <c r="AL2543">
        <v>1</v>
      </c>
      <c r="AM2543">
        <v>462</v>
      </c>
      <c r="AN2543">
        <v>2180</v>
      </c>
      <c r="AO2543">
        <v>1007160</v>
      </c>
      <c r="AP2543">
        <v>16</v>
      </c>
      <c r="AQ2543">
        <v>445</v>
      </c>
      <c r="AR2543">
        <v>2025</v>
      </c>
      <c r="AS2543">
        <v>905930</v>
      </c>
      <c r="AT2543">
        <v>10</v>
      </c>
      <c r="AU2543">
        <v>490</v>
      </c>
      <c r="AV2543">
        <v>1950</v>
      </c>
      <c r="AW2543">
        <v>955110</v>
      </c>
    </row>
    <row r="2545" spans="1:49" x14ac:dyDescent="0.2">
      <c r="A2545" s="51">
        <v>40452</v>
      </c>
      <c r="B2545">
        <v>15</v>
      </c>
      <c r="C2545">
        <v>101</v>
      </c>
      <c r="D2545">
        <v>2250</v>
      </c>
      <c r="E2545">
        <v>228000</v>
      </c>
      <c r="F2545">
        <v>3</v>
      </c>
      <c r="G2545">
        <v>146</v>
      </c>
      <c r="H2545">
        <v>2300</v>
      </c>
      <c r="I2545">
        <v>335800</v>
      </c>
      <c r="J2545">
        <v>47</v>
      </c>
      <c r="K2545">
        <v>169</v>
      </c>
      <c r="L2545">
        <v>2340</v>
      </c>
      <c r="M2545">
        <v>397449</v>
      </c>
      <c r="V2545">
        <v>11</v>
      </c>
      <c r="W2545">
        <v>265</v>
      </c>
      <c r="X2545">
        <v>2075</v>
      </c>
      <c r="Y2545">
        <v>547100</v>
      </c>
      <c r="Z2545">
        <v>16</v>
      </c>
      <c r="AA2545">
        <v>312</v>
      </c>
      <c r="AB2545">
        <v>2075</v>
      </c>
      <c r="AC2545">
        <v>648050</v>
      </c>
      <c r="AH2545">
        <v>2</v>
      </c>
      <c r="AI2545">
        <v>386</v>
      </c>
      <c r="AJ2545">
        <v>2100</v>
      </c>
      <c r="AK2545">
        <v>810600</v>
      </c>
      <c r="AP2545">
        <v>1</v>
      </c>
      <c r="AQ2545">
        <v>402</v>
      </c>
      <c r="AR2545">
        <v>1960</v>
      </c>
      <c r="AS2545">
        <v>787920</v>
      </c>
      <c r="AT2545">
        <v>12</v>
      </c>
      <c r="AU2545">
        <v>453</v>
      </c>
      <c r="AV2545">
        <v>2000</v>
      </c>
      <c r="AW2545">
        <v>905667</v>
      </c>
    </row>
    <row r="2546" spans="1:49" x14ac:dyDescent="0.2">
      <c r="A2546" s="51">
        <v>40456</v>
      </c>
      <c r="F2546">
        <v>7</v>
      </c>
      <c r="G2546">
        <v>141</v>
      </c>
      <c r="H2546">
        <v>2300</v>
      </c>
      <c r="I2546">
        <v>330371</v>
      </c>
      <c r="J2546">
        <v>33</v>
      </c>
      <c r="K2546">
        <v>169</v>
      </c>
      <c r="L2546">
        <v>2300</v>
      </c>
      <c r="M2546">
        <v>386458</v>
      </c>
      <c r="N2546">
        <v>71</v>
      </c>
      <c r="O2546">
        <v>209</v>
      </c>
      <c r="P2546">
        <v>2280</v>
      </c>
      <c r="Q2546">
        <v>479873</v>
      </c>
      <c r="R2546">
        <v>106</v>
      </c>
      <c r="S2546">
        <v>234</v>
      </c>
      <c r="T2546">
        <v>2250</v>
      </c>
      <c r="U2546">
        <v>531236</v>
      </c>
      <c r="V2546">
        <v>36</v>
      </c>
      <c r="W2546">
        <v>269</v>
      </c>
      <c r="X2546">
        <v>2150</v>
      </c>
      <c r="Y2546">
        <v>599115</v>
      </c>
      <c r="Z2546">
        <v>6</v>
      </c>
      <c r="AA2546">
        <v>284</v>
      </c>
      <c r="AB2546">
        <v>2000</v>
      </c>
      <c r="AC2546">
        <v>567333</v>
      </c>
      <c r="AD2546">
        <v>32</v>
      </c>
      <c r="AE2546">
        <v>326</v>
      </c>
      <c r="AF2546">
        <v>2200</v>
      </c>
      <c r="AG2546">
        <v>715791</v>
      </c>
      <c r="AT2546">
        <v>8</v>
      </c>
      <c r="AU2546">
        <v>454</v>
      </c>
      <c r="AV2546">
        <v>2000</v>
      </c>
      <c r="AW2546">
        <v>909000</v>
      </c>
    </row>
    <row r="2547" spans="1:49" x14ac:dyDescent="0.2">
      <c r="A2547" s="51">
        <v>40456</v>
      </c>
      <c r="AD2547">
        <v>19</v>
      </c>
      <c r="AE2547">
        <v>329</v>
      </c>
      <c r="AF2547">
        <v>1950</v>
      </c>
      <c r="AG2547">
        <v>649705</v>
      </c>
      <c r="AH2547">
        <v>10</v>
      </c>
      <c r="AI2547">
        <v>375</v>
      </c>
      <c r="AJ2547">
        <v>1920</v>
      </c>
      <c r="AK2547">
        <v>720290</v>
      </c>
      <c r="AP2547">
        <v>100</v>
      </c>
      <c r="AQ2547">
        <v>402</v>
      </c>
      <c r="AR2547">
        <v>2028</v>
      </c>
      <c r="AS2547">
        <v>826290</v>
      </c>
    </row>
    <row r="2548" spans="1:49" x14ac:dyDescent="0.2">
      <c r="A2548" s="51">
        <v>40457</v>
      </c>
    </row>
    <row r="2549" spans="1:49" x14ac:dyDescent="0.2">
      <c r="A2549" s="51">
        <v>40458</v>
      </c>
      <c r="B2549">
        <v>9</v>
      </c>
      <c r="C2549">
        <v>119</v>
      </c>
      <c r="D2549">
        <v>1967</v>
      </c>
      <c r="E2549">
        <v>256267</v>
      </c>
      <c r="F2549">
        <v>11</v>
      </c>
      <c r="G2549">
        <v>140</v>
      </c>
      <c r="H2549">
        <v>2150</v>
      </c>
      <c r="I2549">
        <v>300609</v>
      </c>
      <c r="J2549">
        <v>36</v>
      </c>
      <c r="K2549">
        <v>173</v>
      </c>
      <c r="L2549">
        <v>2312</v>
      </c>
      <c r="M2549">
        <v>413861</v>
      </c>
      <c r="N2549">
        <v>49</v>
      </c>
      <c r="O2549">
        <v>195</v>
      </c>
      <c r="P2549">
        <v>2217</v>
      </c>
      <c r="Q2549">
        <v>439890</v>
      </c>
      <c r="R2549">
        <v>16</v>
      </c>
      <c r="S2549">
        <v>231</v>
      </c>
      <c r="T2549">
        <v>2125</v>
      </c>
      <c r="U2549">
        <v>494950</v>
      </c>
      <c r="V2549">
        <v>41</v>
      </c>
      <c r="W2549">
        <v>265</v>
      </c>
      <c r="X2549">
        <v>2338</v>
      </c>
      <c r="Y2549">
        <v>636907</v>
      </c>
      <c r="Z2549">
        <v>71</v>
      </c>
      <c r="AA2549">
        <v>304</v>
      </c>
      <c r="AB2549">
        <v>2241</v>
      </c>
      <c r="AC2549">
        <v>685824</v>
      </c>
      <c r="AD2549">
        <v>53</v>
      </c>
      <c r="AE2549">
        <v>335</v>
      </c>
      <c r="AF2549">
        <v>2175</v>
      </c>
      <c r="AG2549">
        <v>734298</v>
      </c>
      <c r="AP2549">
        <v>3</v>
      </c>
      <c r="AQ2549">
        <v>381</v>
      </c>
      <c r="AR2549">
        <v>2040</v>
      </c>
      <c r="AS2549">
        <v>769960</v>
      </c>
      <c r="AT2549">
        <v>5</v>
      </c>
      <c r="AU2549">
        <v>439</v>
      </c>
      <c r="AV2549">
        <v>2110</v>
      </c>
      <c r="AW2549">
        <v>920432</v>
      </c>
    </row>
    <row r="2550" spans="1:49" x14ac:dyDescent="0.2">
      <c r="A2550" s="51">
        <v>40458</v>
      </c>
    </row>
    <row r="2551" spans="1:49" x14ac:dyDescent="0.2">
      <c r="A2551" s="51">
        <v>40459</v>
      </c>
      <c r="B2551">
        <v>26</v>
      </c>
      <c r="C2551">
        <v>117</v>
      </c>
      <c r="D2551">
        <v>2300</v>
      </c>
      <c r="E2551">
        <v>272608</v>
      </c>
      <c r="F2551">
        <v>3</v>
      </c>
      <c r="G2551">
        <v>146</v>
      </c>
      <c r="H2551">
        <v>2200</v>
      </c>
      <c r="I2551">
        <v>321200</v>
      </c>
      <c r="J2551">
        <v>4</v>
      </c>
      <c r="K2551">
        <v>177</v>
      </c>
      <c r="L2551">
        <v>2200</v>
      </c>
      <c r="M2551">
        <v>389400</v>
      </c>
      <c r="N2551">
        <v>13</v>
      </c>
      <c r="O2551">
        <v>203</v>
      </c>
      <c r="P2551">
        <v>2283</v>
      </c>
      <c r="Q2551">
        <v>527354</v>
      </c>
      <c r="R2551">
        <v>42</v>
      </c>
      <c r="S2551">
        <v>230</v>
      </c>
      <c r="T2551">
        <v>2350</v>
      </c>
      <c r="U2551">
        <v>542357</v>
      </c>
      <c r="Z2551">
        <v>11</v>
      </c>
      <c r="AA2551">
        <v>304</v>
      </c>
      <c r="AB2551">
        <v>1800</v>
      </c>
      <c r="AC2551">
        <v>623018</v>
      </c>
      <c r="AT2551">
        <v>14</v>
      </c>
      <c r="AU2551">
        <v>450</v>
      </c>
      <c r="AV2551">
        <v>2183</v>
      </c>
      <c r="AW2551">
        <v>979014</v>
      </c>
    </row>
    <row r="2552" spans="1:49" x14ac:dyDescent="0.2">
      <c r="A2552" s="51">
        <v>40462</v>
      </c>
      <c r="AH2552">
        <v>15</v>
      </c>
      <c r="AI2552">
        <v>378</v>
      </c>
      <c r="AJ2552">
        <v>2267</v>
      </c>
      <c r="AK2552">
        <v>857107</v>
      </c>
      <c r="AP2552">
        <v>28</v>
      </c>
      <c r="AQ2552">
        <v>400</v>
      </c>
      <c r="AR2552">
        <v>2005</v>
      </c>
      <c r="AS2552">
        <v>790807</v>
      </c>
    </row>
    <row r="2553" spans="1:49" x14ac:dyDescent="0.2">
      <c r="A2553" s="51">
        <v>40463</v>
      </c>
      <c r="B2553">
        <v>18</v>
      </c>
      <c r="C2553">
        <v>118</v>
      </c>
      <c r="D2553">
        <v>1800</v>
      </c>
      <c r="E2553">
        <v>237400</v>
      </c>
      <c r="F2553">
        <v>4</v>
      </c>
      <c r="G2553">
        <v>134</v>
      </c>
      <c r="H2553">
        <v>2100</v>
      </c>
      <c r="I2553">
        <v>282450</v>
      </c>
      <c r="J2553">
        <v>23</v>
      </c>
      <c r="K2553">
        <v>155</v>
      </c>
      <c r="L2553">
        <v>2417</v>
      </c>
      <c r="M2553">
        <v>367478</v>
      </c>
      <c r="N2553">
        <v>25</v>
      </c>
      <c r="O2553">
        <v>207</v>
      </c>
      <c r="P2553">
        <v>2212</v>
      </c>
      <c r="Q2553">
        <v>459156</v>
      </c>
      <c r="V2553">
        <v>3</v>
      </c>
      <c r="W2553">
        <v>277</v>
      </c>
      <c r="X2553">
        <v>2025</v>
      </c>
      <c r="Y2553">
        <v>557687</v>
      </c>
      <c r="Z2553">
        <v>7</v>
      </c>
      <c r="AA2553">
        <v>284</v>
      </c>
      <c r="AB2553">
        <v>2050</v>
      </c>
      <c r="AC2553">
        <v>581614</v>
      </c>
      <c r="AD2553">
        <v>18</v>
      </c>
      <c r="AE2553">
        <v>339</v>
      </c>
      <c r="AF2553">
        <v>2300</v>
      </c>
      <c r="AG2553">
        <v>810778</v>
      </c>
      <c r="AT2553">
        <v>17</v>
      </c>
      <c r="AU2553">
        <v>442</v>
      </c>
      <c r="AV2553">
        <v>2050</v>
      </c>
      <c r="AW2553">
        <v>936994</v>
      </c>
    </row>
    <row r="2554" spans="1:49" x14ac:dyDescent="0.2">
      <c r="A2554" s="51">
        <v>40463</v>
      </c>
      <c r="AD2554">
        <v>3</v>
      </c>
      <c r="AE2554">
        <v>343</v>
      </c>
      <c r="AF2554">
        <v>2120</v>
      </c>
      <c r="AG2554">
        <v>727867</v>
      </c>
      <c r="AH2554">
        <v>13</v>
      </c>
      <c r="AI2554">
        <v>366</v>
      </c>
      <c r="AJ2554">
        <v>2220</v>
      </c>
      <c r="AK2554">
        <v>813591</v>
      </c>
      <c r="AP2554">
        <v>53</v>
      </c>
      <c r="AQ2554">
        <v>402</v>
      </c>
      <c r="AR2554">
        <v>1938</v>
      </c>
      <c r="AS2554">
        <v>801862</v>
      </c>
    </row>
    <row r="2555" spans="1:49" x14ac:dyDescent="0.2">
      <c r="A2555" s="51">
        <v>40464</v>
      </c>
      <c r="R2555">
        <v>15</v>
      </c>
      <c r="S2555">
        <v>245</v>
      </c>
      <c r="T2555">
        <v>1900</v>
      </c>
      <c r="U2555">
        <v>465500</v>
      </c>
      <c r="Z2555">
        <v>5</v>
      </c>
      <c r="AA2555">
        <v>296</v>
      </c>
      <c r="AB2555">
        <v>1900</v>
      </c>
      <c r="AC2555">
        <v>562400</v>
      </c>
      <c r="AH2555">
        <v>6</v>
      </c>
      <c r="AI2555">
        <v>388</v>
      </c>
      <c r="AJ2555">
        <v>3350</v>
      </c>
      <c r="AK2555">
        <v>1299800</v>
      </c>
    </row>
    <row r="2556" spans="1:49" x14ac:dyDescent="0.2">
      <c r="A2556" s="51">
        <v>40465</v>
      </c>
      <c r="B2556">
        <v>17</v>
      </c>
      <c r="C2556">
        <v>104</v>
      </c>
      <c r="D2556">
        <v>2080</v>
      </c>
      <c r="E2556">
        <v>220212</v>
      </c>
      <c r="F2556">
        <v>5</v>
      </c>
      <c r="G2556">
        <v>140</v>
      </c>
      <c r="H2556">
        <v>2525</v>
      </c>
      <c r="I2556">
        <v>357740</v>
      </c>
      <c r="J2556">
        <v>20</v>
      </c>
      <c r="K2556">
        <v>167</v>
      </c>
      <c r="L2556">
        <v>2264</v>
      </c>
      <c r="M2556">
        <v>379290</v>
      </c>
      <c r="N2556">
        <v>62</v>
      </c>
      <c r="O2556">
        <v>192</v>
      </c>
      <c r="P2556">
        <v>2312</v>
      </c>
      <c r="Q2556">
        <v>442476</v>
      </c>
      <c r="R2556">
        <v>20</v>
      </c>
      <c r="S2556">
        <v>238</v>
      </c>
      <c r="T2556">
        <v>2014</v>
      </c>
      <c r="U2556">
        <v>480246</v>
      </c>
      <c r="V2556">
        <v>63</v>
      </c>
      <c r="W2556">
        <v>266</v>
      </c>
      <c r="X2556">
        <v>2164</v>
      </c>
      <c r="Y2556">
        <v>581143</v>
      </c>
      <c r="Z2556">
        <v>2</v>
      </c>
      <c r="AA2556">
        <v>305</v>
      </c>
      <c r="AB2556">
        <v>1900</v>
      </c>
      <c r="AC2556">
        <v>579500</v>
      </c>
      <c r="AD2556">
        <v>2</v>
      </c>
      <c r="AE2556">
        <v>351</v>
      </c>
      <c r="AF2556">
        <v>2040</v>
      </c>
      <c r="AG2556">
        <v>716040</v>
      </c>
      <c r="AP2556">
        <v>6</v>
      </c>
      <c r="AQ2556">
        <v>43</v>
      </c>
      <c r="AR2556">
        <v>2050</v>
      </c>
      <c r="AS2556">
        <v>883933</v>
      </c>
      <c r="AT2556">
        <v>9</v>
      </c>
      <c r="AU2556">
        <v>480</v>
      </c>
      <c r="AV2556">
        <v>2100</v>
      </c>
      <c r="AW2556">
        <v>1008000</v>
      </c>
    </row>
    <row r="2557" spans="1:49" x14ac:dyDescent="0.2">
      <c r="A2557" s="51">
        <v>40465</v>
      </c>
      <c r="Z2557">
        <v>8</v>
      </c>
      <c r="AA2557">
        <v>318</v>
      </c>
      <c r="AB2557">
        <v>2100</v>
      </c>
      <c r="AC2557">
        <v>666750</v>
      </c>
      <c r="AD2557">
        <v>12</v>
      </c>
      <c r="AE2557">
        <v>345</v>
      </c>
      <c r="AF2557">
        <v>2210</v>
      </c>
      <c r="AG2557">
        <v>757892</v>
      </c>
      <c r="AH2557">
        <v>19</v>
      </c>
      <c r="AI2557">
        <v>369</v>
      </c>
      <c r="AJ2557">
        <v>2256</v>
      </c>
      <c r="AK2557">
        <v>827512</v>
      </c>
      <c r="AL2557">
        <v>2</v>
      </c>
      <c r="AM2557">
        <v>411</v>
      </c>
      <c r="AN2557">
        <v>2340</v>
      </c>
      <c r="AO2557">
        <v>961740</v>
      </c>
      <c r="AP2557">
        <v>49</v>
      </c>
      <c r="AQ2557">
        <v>438</v>
      </c>
      <c r="AR2557">
        <v>2018</v>
      </c>
      <c r="AS2557">
        <v>888565</v>
      </c>
    </row>
    <row r="2558" spans="1:49" x14ac:dyDescent="0.2">
      <c r="A2558" s="51">
        <v>40466</v>
      </c>
      <c r="J2558">
        <v>31</v>
      </c>
      <c r="K2558">
        <v>169</v>
      </c>
      <c r="L2558">
        <v>2425</v>
      </c>
      <c r="M2558">
        <v>411348</v>
      </c>
      <c r="N2558">
        <v>20</v>
      </c>
      <c r="O2558">
        <v>205</v>
      </c>
      <c r="P2558">
        <v>2500</v>
      </c>
      <c r="Q2558">
        <v>511750</v>
      </c>
      <c r="R2558">
        <v>1</v>
      </c>
      <c r="S2558">
        <v>246</v>
      </c>
      <c r="T2558">
        <v>2200</v>
      </c>
      <c r="U2558">
        <v>541200</v>
      </c>
      <c r="Z2558">
        <v>3</v>
      </c>
      <c r="AA2558">
        <v>282</v>
      </c>
      <c r="AB2558">
        <v>2350</v>
      </c>
      <c r="AC2558">
        <v>662700</v>
      </c>
    </row>
    <row r="2559" spans="1:49" x14ac:dyDescent="0.2">
      <c r="A2559" s="51">
        <v>40469</v>
      </c>
    </row>
    <row r="2560" spans="1:49" x14ac:dyDescent="0.2">
      <c r="A2560" s="51">
        <v>40470</v>
      </c>
      <c r="J2560">
        <v>13</v>
      </c>
      <c r="K2560">
        <v>165</v>
      </c>
      <c r="L2560">
        <v>2000</v>
      </c>
      <c r="M2560">
        <v>329538</v>
      </c>
      <c r="N2560">
        <v>46</v>
      </c>
      <c r="O2560">
        <v>204</v>
      </c>
      <c r="P2560">
        <v>2325</v>
      </c>
      <c r="Q2560">
        <v>474193</v>
      </c>
      <c r="R2560">
        <v>54</v>
      </c>
      <c r="S2560">
        <v>234</v>
      </c>
      <c r="T2560">
        <v>2110</v>
      </c>
      <c r="U2560">
        <v>536502</v>
      </c>
      <c r="V2560">
        <v>7</v>
      </c>
      <c r="W2560">
        <v>254</v>
      </c>
      <c r="X2560">
        <v>2050</v>
      </c>
      <c r="Y2560">
        <v>520700</v>
      </c>
      <c r="Z2560">
        <v>5</v>
      </c>
      <c r="AA2560">
        <v>287</v>
      </c>
      <c r="AB2560">
        <v>2100</v>
      </c>
      <c r="AC2560">
        <v>603120</v>
      </c>
      <c r="AD2560">
        <v>4</v>
      </c>
      <c r="AE2560">
        <v>345</v>
      </c>
      <c r="AF2560">
        <v>1850</v>
      </c>
      <c r="AG2560">
        <v>638250</v>
      </c>
      <c r="AP2560">
        <v>1</v>
      </c>
      <c r="AQ2560">
        <v>494</v>
      </c>
      <c r="AR2560">
        <v>2000</v>
      </c>
      <c r="AS2560">
        <v>988000</v>
      </c>
      <c r="AT2560">
        <v>4</v>
      </c>
      <c r="AU2560">
        <v>474</v>
      </c>
      <c r="AV2560">
        <v>1850</v>
      </c>
      <c r="AW2560">
        <v>875975</v>
      </c>
    </row>
    <row r="2561" spans="1:49" x14ac:dyDescent="0.2">
      <c r="A2561" s="51">
        <v>40470</v>
      </c>
      <c r="Z2561">
        <v>17</v>
      </c>
      <c r="AA2561">
        <v>301</v>
      </c>
      <c r="AB2561">
        <v>2120</v>
      </c>
      <c r="AC2561">
        <v>638245</v>
      </c>
      <c r="AD2561">
        <v>39</v>
      </c>
      <c r="AE2561">
        <v>336</v>
      </c>
      <c r="AF2561">
        <v>2160</v>
      </c>
      <c r="AG2561">
        <v>721504</v>
      </c>
      <c r="AH2561">
        <v>15</v>
      </c>
      <c r="AI2561">
        <v>371</v>
      </c>
      <c r="AJ2561">
        <v>2273</v>
      </c>
      <c r="AK2561">
        <v>842653</v>
      </c>
      <c r="AP2561">
        <v>15</v>
      </c>
      <c r="AQ2561">
        <v>423</v>
      </c>
      <c r="AR2561">
        <v>2035</v>
      </c>
      <c r="AS2561">
        <v>857453</v>
      </c>
    </row>
    <row r="2562" spans="1:49" x14ac:dyDescent="0.2">
      <c r="A2562" s="51">
        <v>40471</v>
      </c>
      <c r="J2562">
        <v>18</v>
      </c>
      <c r="K2562">
        <v>170</v>
      </c>
      <c r="L2562">
        <v>2100</v>
      </c>
      <c r="M2562">
        <v>357700</v>
      </c>
      <c r="AD2562">
        <v>2</v>
      </c>
      <c r="AE2562">
        <v>357</v>
      </c>
      <c r="AF2562">
        <v>2000</v>
      </c>
      <c r="AG2562">
        <v>714000</v>
      </c>
    </row>
    <row r="2563" spans="1:49" x14ac:dyDescent="0.2">
      <c r="A2563" s="51">
        <v>40472</v>
      </c>
      <c r="F2563">
        <v>6</v>
      </c>
      <c r="G2563">
        <v>131</v>
      </c>
      <c r="H2563">
        <v>2225</v>
      </c>
      <c r="I2563">
        <v>294400</v>
      </c>
      <c r="J2563">
        <v>9</v>
      </c>
      <c r="K2563">
        <v>155</v>
      </c>
      <c r="L2563">
        <v>2250</v>
      </c>
      <c r="M2563">
        <v>349500</v>
      </c>
      <c r="N2563">
        <v>8</v>
      </c>
      <c r="O2563">
        <v>193</v>
      </c>
      <c r="P2563">
        <v>2250</v>
      </c>
      <c r="Q2563">
        <v>433688</v>
      </c>
      <c r="R2563">
        <v>14</v>
      </c>
      <c r="S2563">
        <v>228</v>
      </c>
      <c r="T2563">
        <v>2133</v>
      </c>
      <c r="U2563">
        <v>482057</v>
      </c>
      <c r="V2563">
        <v>61</v>
      </c>
      <c r="W2563">
        <v>273</v>
      </c>
      <c r="X2563">
        <v>2134</v>
      </c>
      <c r="Y2563">
        <v>593873</v>
      </c>
      <c r="Z2563">
        <v>40</v>
      </c>
      <c r="AA2563">
        <v>293</v>
      </c>
      <c r="AB2563">
        <v>2140</v>
      </c>
      <c r="AC2563">
        <v>627963</v>
      </c>
      <c r="AH2563">
        <v>1</v>
      </c>
      <c r="AI2563">
        <v>364</v>
      </c>
      <c r="AJ2563">
        <v>2000</v>
      </c>
      <c r="AK2563">
        <v>728000</v>
      </c>
      <c r="AP2563">
        <v>5</v>
      </c>
      <c r="AQ2563">
        <v>376</v>
      </c>
      <c r="AR2563">
        <v>2040</v>
      </c>
      <c r="AS2563">
        <v>767040</v>
      </c>
      <c r="AT2563">
        <v>7</v>
      </c>
      <c r="AU2563">
        <v>426</v>
      </c>
      <c r="AV2563">
        <v>1800</v>
      </c>
      <c r="AW2563">
        <v>766800</v>
      </c>
    </row>
    <row r="2564" spans="1:49" x14ac:dyDescent="0.2">
      <c r="A2564" s="51">
        <v>40472</v>
      </c>
      <c r="AD2564">
        <v>2</v>
      </c>
      <c r="AE2564">
        <v>354</v>
      </c>
      <c r="AF2564">
        <v>2150</v>
      </c>
      <c r="AG2564">
        <v>761100</v>
      </c>
      <c r="AH2564">
        <v>30</v>
      </c>
      <c r="AI2564">
        <v>387</v>
      </c>
      <c r="AJ2564">
        <v>2340</v>
      </c>
      <c r="AK2564">
        <v>906565</v>
      </c>
      <c r="AL2564">
        <v>2</v>
      </c>
      <c r="AM2564">
        <v>402</v>
      </c>
      <c r="AN2564">
        <v>2380</v>
      </c>
      <c r="AO2564">
        <v>956760</v>
      </c>
      <c r="AP2564">
        <v>72</v>
      </c>
      <c r="AQ2564">
        <v>427</v>
      </c>
      <c r="AR2564">
        <v>2063</v>
      </c>
      <c r="AS2564">
        <v>874278</v>
      </c>
    </row>
    <row r="2565" spans="1:49" x14ac:dyDescent="0.2">
      <c r="A2565" s="51">
        <v>40473</v>
      </c>
      <c r="B2565">
        <v>5</v>
      </c>
      <c r="C2565">
        <v>117</v>
      </c>
      <c r="D2565">
        <v>2200</v>
      </c>
      <c r="E2565">
        <v>257840</v>
      </c>
      <c r="F2565">
        <v>12</v>
      </c>
      <c r="G2565">
        <v>143</v>
      </c>
      <c r="H2565">
        <v>2200</v>
      </c>
      <c r="I2565">
        <v>315333</v>
      </c>
      <c r="J2565">
        <v>9</v>
      </c>
      <c r="K2565">
        <v>167</v>
      </c>
      <c r="L2565">
        <v>2350</v>
      </c>
      <c r="M2565">
        <v>400933</v>
      </c>
      <c r="N2565">
        <v>26</v>
      </c>
      <c r="O2565">
        <v>184</v>
      </c>
      <c r="P2565">
        <v>2180</v>
      </c>
      <c r="Q2565">
        <v>409419</v>
      </c>
      <c r="R2565">
        <v>2</v>
      </c>
      <c r="S2565">
        <v>236</v>
      </c>
      <c r="T2565">
        <v>1900</v>
      </c>
      <c r="U2565">
        <v>448400</v>
      </c>
      <c r="V2565">
        <v>48</v>
      </c>
      <c r="W2565">
        <v>264</v>
      </c>
      <c r="X2565">
        <v>2383</v>
      </c>
      <c r="Y2565">
        <v>648167</v>
      </c>
      <c r="Z2565">
        <v>9</v>
      </c>
      <c r="AA2565">
        <v>288</v>
      </c>
      <c r="AB2565">
        <v>2250</v>
      </c>
      <c r="AC2565">
        <v>648400</v>
      </c>
      <c r="AP2565">
        <v>20</v>
      </c>
      <c r="AQ2565">
        <v>402</v>
      </c>
      <c r="AR2565">
        <v>2010</v>
      </c>
      <c r="AS2565">
        <v>802572</v>
      </c>
      <c r="AT2565">
        <v>6</v>
      </c>
      <c r="AU2565">
        <v>412</v>
      </c>
      <c r="AV2565">
        <v>2075</v>
      </c>
      <c r="AW2565">
        <v>854367</v>
      </c>
    </row>
    <row r="2566" spans="1:49" ht="15" x14ac:dyDescent="0.25">
      <c r="A2566" s="203">
        <v>40476</v>
      </c>
      <c r="Z2566">
        <v>4</v>
      </c>
      <c r="AA2566">
        <v>289</v>
      </c>
      <c r="AB2566">
        <v>2150</v>
      </c>
      <c r="AC2566">
        <v>621350</v>
      </c>
      <c r="AD2566">
        <v>7</v>
      </c>
      <c r="AE2566">
        <v>328</v>
      </c>
      <c r="AF2566">
        <v>2205</v>
      </c>
      <c r="AG2566">
        <v>710731</v>
      </c>
      <c r="AP2566">
        <v>44</v>
      </c>
      <c r="AQ2566">
        <v>420</v>
      </c>
      <c r="AR2566">
        <v>2118</v>
      </c>
      <c r="AS2566">
        <v>884570</v>
      </c>
    </row>
    <row r="2567" spans="1:49" ht="15" x14ac:dyDescent="0.25">
      <c r="A2567" s="203">
        <v>40477</v>
      </c>
      <c r="B2567">
        <v>17</v>
      </c>
      <c r="C2567">
        <v>109</v>
      </c>
      <c r="D2567">
        <v>1800</v>
      </c>
      <c r="E2567">
        <v>197612</v>
      </c>
      <c r="F2567">
        <v>56</v>
      </c>
      <c r="G2567">
        <v>141</v>
      </c>
      <c r="H2567">
        <v>2183</v>
      </c>
      <c r="I2567">
        <v>308255</v>
      </c>
      <c r="J2567">
        <v>33</v>
      </c>
      <c r="K2567">
        <v>172</v>
      </c>
      <c r="L2567">
        <v>2217</v>
      </c>
      <c r="M2567">
        <v>384748</v>
      </c>
      <c r="N2567">
        <v>25</v>
      </c>
      <c r="O2567">
        <v>217</v>
      </c>
      <c r="P2567">
        <v>2200</v>
      </c>
      <c r="Q2567">
        <v>476960</v>
      </c>
      <c r="R2567">
        <v>43</v>
      </c>
      <c r="S2567">
        <v>237</v>
      </c>
      <c r="T2567">
        <v>2300</v>
      </c>
      <c r="U2567">
        <v>543202</v>
      </c>
      <c r="V2567">
        <v>40</v>
      </c>
      <c r="W2567">
        <v>270</v>
      </c>
      <c r="X2567">
        <v>2267</v>
      </c>
      <c r="Y2567">
        <v>615475</v>
      </c>
      <c r="Z2567">
        <v>17</v>
      </c>
      <c r="AA2567">
        <v>280</v>
      </c>
      <c r="AB2567">
        <v>2125</v>
      </c>
      <c r="AC2567">
        <v>600018</v>
      </c>
    </row>
    <row r="2568" spans="1:49" ht="15" x14ac:dyDescent="0.25">
      <c r="A2568" s="203">
        <v>40477</v>
      </c>
      <c r="AD2568">
        <v>2</v>
      </c>
      <c r="AE2568">
        <v>323</v>
      </c>
      <c r="AF2568">
        <v>2180</v>
      </c>
      <c r="AG2568">
        <v>704140</v>
      </c>
      <c r="AH2568">
        <v>3</v>
      </c>
      <c r="AI2568">
        <v>362</v>
      </c>
      <c r="AJ2568">
        <v>2100</v>
      </c>
      <c r="AK2568">
        <v>760200</v>
      </c>
    </row>
    <row r="2569" spans="1:49" ht="15" x14ac:dyDescent="0.25">
      <c r="A2569" s="203">
        <v>40478</v>
      </c>
      <c r="R2569">
        <v>4</v>
      </c>
      <c r="S2569">
        <v>239</v>
      </c>
      <c r="T2569">
        <v>2200</v>
      </c>
      <c r="U2569">
        <v>525800</v>
      </c>
      <c r="AP2569">
        <v>30</v>
      </c>
      <c r="AQ2569">
        <v>473</v>
      </c>
      <c r="AR2569">
        <v>2200</v>
      </c>
      <c r="AS2569">
        <v>1041203</v>
      </c>
    </row>
    <row r="2570" spans="1:49" ht="15" x14ac:dyDescent="0.25">
      <c r="A2570" s="203">
        <v>40479</v>
      </c>
      <c r="B2570">
        <v>7</v>
      </c>
      <c r="C2570">
        <v>118</v>
      </c>
      <c r="D2570">
        <v>2300</v>
      </c>
      <c r="E2570">
        <v>270743</v>
      </c>
      <c r="F2570">
        <v>3</v>
      </c>
      <c r="G2570">
        <v>135</v>
      </c>
      <c r="H2570">
        <v>2500</v>
      </c>
      <c r="I2570">
        <v>336667</v>
      </c>
      <c r="J2570">
        <v>49</v>
      </c>
      <c r="K2570">
        <v>166</v>
      </c>
      <c r="L2570">
        <v>2300</v>
      </c>
      <c r="M2570">
        <v>381894</v>
      </c>
      <c r="N2570">
        <v>131</v>
      </c>
      <c r="O2570">
        <v>197</v>
      </c>
      <c r="P2570">
        <v>2338</v>
      </c>
      <c r="Q2570">
        <v>466081</v>
      </c>
      <c r="R2570">
        <v>81</v>
      </c>
      <c r="S2570">
        <v>230</v>
      </c>
      <c r="T2570">
        <v>2350</v>
      </c>
      <c r="U2570">
        <v>555015</v>
      </c>
      <c r="V2570">
        <v>22</v>
      </c>
      <c r="W2570">
        <v>252</v>
      </c>
      <c r="X2570">
        <v>2400</v>
      </c>
      <c r="Y2570">
        <v>605018</v>
      </c>
      <c r="Z2570">
        <v>23</v>
      </c>
      <c r="AA2570">
        <v>286</v>
      </c>
      <c r="AB2570">
        <v>2260</v>
      </c>
      <c r="AC2570">
        <v>669000</v>
      </c>
      <c r="AD2570">
        <v>20</v>
      </c>
      <c r="AE2570">
        <v>325</v>
      </c>
      <c r="AF2570">
        <v>2320</v>
      </c>
      <c r="AG2570">
        <v>753072</v>
      </c>
      <c r="AH2570">
        <v>2</v>
      </c>
      <c r="AI2570">
        <v>370</v>
      </c>
      <c r="AJ2570">
        <v>2200</v>
      </c>
      <c r="AK2570">
        <v>814000</v>
      </c>
      <c r="AL2570">
        <v>2</v>
      </c>
      <c r="AM2570">
        <v>488</v>
      </c>
      <c r="AN2570">
        <v>2580</v>
      </c>
      <c r="AO2570">
        <v>1259040</v>
      </c>
      <c r="AP2570">
        <v>8</v>
      </c>
      <c r="AQ2570">
        <v>468</v>
      </c>
      <c r="AR2570">
        <v>2200</v>
      </c>
      <c r="AS2570">
        <v>1030180</v>
      </c>
      <c r="AT2570">
        <v>5</v>
      </c>
      <c r="AU2570">
        <v>472</v>
      </c>
      <c r="AV2570">
        <v>2000</v>
      </c>
      <c r="AW2570">
        <v>944000</v>
      </c>
    </row>
    <row r="2571" spans="1:49" ht="15" x14ac:dyDescent="0.25">
      <c r="A2571" s="203">
        <v>40479</v>
      </c>
      <c r="V2571">
        <v>4</v>
      </c>
      <c r="W2571">
        <v>274</v>
      </c>
      <c r="X2571">
        <v>1900</v>
      </c>
      <c r="Y2571">
        <v>520600</v>
      </c>
      <c r="AD2571">
        <v>17</v>
      </c>
      <c r="AE2571">
        <v>350</v>
      </c>
      <c r="AF2571">
        <v>2460</v>
      </c>
      <c r="AG2571">
        <v>861000</v>
      </c>
      <c r="AP2571">
        <v>83</v>
      </c>
      <c r="AQ2571">
        <v>453</v>
      </c>
      <c r="AR2571">
        <v>2052</v>
      </c>
      <c r="AS2571">
        <v>941851</v>
      </c>
    </row>
    <row r="2572" spans="1:49" ht="15" x14ac:dyDescent="0.25">
      <c r="A2572" s="203">
        <v>40480</v>
      </c>
      <c r="F2572">
        <v>5</v>
      </c>
      <c r="G2572">
        <v>143</v>
      </c>
      <c r="H2572">
        <v>2200</v>
      </c>
      <c r="I2572">
        <v>314160</v>
      </c>
      <c r="J2572">
        <v>23</v>
      </c>
      <c r="K2572">
        <v>161</v>
      </c>
      <c r="L2572">
        <v>2367</v>
      </c>
      <c r="M2572">
        <v>382922</v>
      </c>
      <c r="N2572">
        <v>48</v>
      </c>
      <c r="O2572">
        <v>210</v>
      </c>
      <c r="P2572">
        <v>2283</v>
      </c>
      <c r="Q2572">
        <v>494612</v>
      </c>
      <c r="R2572">
        <v>7</v>
      </c>
      <c r="S2572">
        <v>230</v>
      </c>
      <c r="T2572">
        <v>2325</v>
      </c>
      <c r="U2572">
        <v>545957</v>
      </c>
      <c r="V2572">
        <v>8</v>
      </c>
      <c r="W2572">
        <v>277</v>
      </c>
      <c r="X2572">
        <v>2200</v>
      </c>
      <c r="Y2572">
        <v>605875</v>
      </c>
      <c r="Z2572">
        <v>2</v>
      </c>
      <c r="AA2572">
        <v>284</v>
      </c>
      <c r="AB2572">
        <v>2075</v>
      </c>
      <c r="AC2572">
        <v>590000</v>
      </c>
      <c r="AD2572">
        <v>2</v>
      </c>
      <c r="AE2572">
        <v>331</v>
      </c>
      <c r="AF2572">
        <v>2300</v>
      </c>
      <c r="AG2572">
        <v>761300</v>
      </c>
      <c r="AT2572">
        <v>24</v>
      </c>
      <c r="AU2572">
        <v>473</v>
      </c>
      <c r="AV2572">
        <v>2250</v>
      </c>
      <c r="AW2572">
        <v>1005867</v>
      </c>
    </row>
    <row r="2573" spans="1:49" x14ac:dyDescent="0.2">
      <c r="A2573" s="51"/>
    </row>
    <row r="2574" spans="1:49" ht="15" x14ac:dyDescent="0.25">
      <c r="A2574" s="204">
        <v>40484</v>
      </c>
      <c r="B2574" s="205">
        <v>1</v>
      </c>
      <c r="C2574" s="205">
        <v>100</v>
      </c>
      <c r="D2574" s="206">
        <v>2200</v>
      </c>
      <c r="E2574" s="206">
        <v>2200</v>
      </c>
      <c r="F2574" s="205">
        <v>15</v>
      </c>
      <c r="G2574" s="205">
        <v>139</v>
      </c>
      <c r="H2574" s="206">
        <v>2275</v>
      </c>
      <c r="I2574" s="206">
        <v>318027</v>
      </c>
      <c r="J2574" s="205">
        <v>8</v>
      </c>
      <c r="K2574" s="205">
        <v>166</v>
      </c>
      <c r="L2574" s="206">
        <v>2188</v>
      </c>
      <c r="M2574" s="206">
        <v>367062</v>
      </c>
      <c r="N2574" s="205">
        <v>52</v>
      </c>
      <c r="O2574" s="205">
        <v>194</v>
      </c>
      <c r="P2574" s="206">
        <v>2229</v>
      </c>
      <c r="Q2574" s="206">
        <v>431662</v>
      </c>
      <c r="R2574" s="205">
        <v>23</v>
      </c>
      <c r="S2574" s="205">
        <v>239</v>
      </c>
      <c r="T2574" s="206">
        <v>2275</v>
      </c>
      <c r="U2574" s="206">
        <v>544791</v>
      </c>
      <c r="V2574" s="205">
        <v>58</v>
      </c>
      <c r="W2574" s="205">
        <v>266</v>
      </c>
      <c r="X2574" s="206">
        <v>2233</v>
      </c>
      <c r="Y2574" s="206">
        <v>595845</v>
      </c>
      <c r="Z2574" s="205">
        <v>20</v>
      </c>
      <c r="AA2574" s="205">
        <v>282</v>
      </c>
      <c r="AB2574" s="206">
        <v>2750</v>
      </c>
      <c r="AC2574" s="206">
        <v>774400</v>
      </c>
      <c r="AD2574" s="205">
        <v>10</v>
      </c>
      <c r="AE2574" s="205">
        <v>330</v>
      </c>
      <c r="AF2574" s="206">
        <v>2350</v>
      </c>
      <c r="AG2574" s="206">
        <v>775030</v>
      </c>
      <c r="AH2574" s="207"/>
      <c r="AI2574" s="207"/>
      <c r="AJ2574" s="207"/>
      <c r="AK2574" s="207"/>
      <c r="AL2574" s="207"/>
      <c r="AM2574" s="207"/>
      <c r="AN2574" s="207"/>
      <c r="AO2574" s="207"/>
      <c r="AP2574" s="205">
        <v>4</v>
      </c>
      <c r="AQ2574" s="205">
        <v>461</v>
      </c>
      <c r="AR2574" s="206">
        <v>2000</v>
      </c>
      <c r="AS2574" s="206">
        <v>922000</v>
      </c>
      <c r="AT2574" s="205">
        <v>18</v>
      </c>
      <c r="AU2574" s="205">
        <v>509</v>
      </c>
      <c r="AV2574" s="206">
        <v>2325</v>
      </c>
      <c r="AW2574" s="206">
        <v>1189567</v>
      </c>
    </row>
    <row r="2575" spans="1:49" ht="15" x14ac:dyDescent="0.25">
      <c r="A2575" s="204">
        <v>40484</v>
      </c>
      <c r="B2575" s="205"/>
      <c r="C2575" s="205"/>
      <c r="D2575" s="205"/>
      <c r="E2575" s="205"/>
      <c r="F2575" s="205"/>
      <c r="G2575" s="205"/>
      <c r="H2575" s="205"/>
      <c r="I2575" s="205"/>
      <c r="J2575" s="205"/>
      <c r="K2575" s="205"/>
      <c r="L2575" s="206"/>
      <c r="M2575" s="206"/>
      <c r="N2575" s="205"/>
      <c r="O2575" s="205"/>
      <c r="P2575" s="206"/>
      <c r="Q2575" s="206"/>
      <c r="R2575" s="207"/>
      <c r="S2575" s="207"/>
      <c r="T2575" s="206"/>
      <c r="U2575" s="206"/>
      <c r="V2575" s="207"/>
      <c r="W2575" s="207"/>
      <c r="X2575" s="206"/>
      <c r="Y2575" s="206"/>
      <c r="Z2575" s="207"/>
      <c r="AA2575" s="207"/>
      <c r="AB2575" s="206"/>
      <c r="AC2575" s="206"/>
      <c r="AD2575" s="208">
        <v>3</v>
      </c>
      <c r="AE2575" s="208">
        <v>342</v>
      </c>
      <c r="AF2575" s="209">
        <v>2110</v>
      </c>
      <c r="AG2575" s="209">
        <v>720480</v>
      </c>
      <c r="AH2575" s="208">
        <v>28</v>
      </c>
      <c r="AI2575" s="208">
        <v>380</v>
      </c>
      <c r="AJ2575" s="209">
        <v>2227</v>
      </c>
      <c r="AK2575" s="209">
        <v>842323</v>
      </c>
      <c r="AL2575" s="207"/>
      <c r="AM2575" s="207"/>
      <c r="AN2575" s="207"/>
      <c r="AO2575" s="207"/>
      <c r="AP2575" s="208">
        <v>70</v>
      </c>
      <c r="AQ2575" s="208">
        <v>407</v>
      </c>
      <c r="AR2575" s="209">
        <v>1873</v>
      </c>
      <c r="AS2575" s="209">
        <v>785636</v>
      </c>
      <c r="AT2575" s="207"/>
      <c r="AU2575" s="207"/>
      <c r="AV2575" s="206"/>
      <c r="AW2575" s="206"/>
    </row>
    <row r="2576" spans="1:49" ht="15" x14ac:dyDescent="0.25">
      <c r="A2576" s="204">
        <v>40485</v>
      </c>
      <c r="B2576" s="205"/>
      <c r="C2576" s="205"/>
      <c r="D2576" s="205"/>
      <c r="E2576" s="205"/>
      <c r="F2576" s="205"/>
      <c r="G2576" s="205"/>
      <c r="H2576" s="205"/>
      <c r="I2576" s="205"/>
      <c r="J2576" s="205"/>
      <c r="K2576" s="205"/>
      <c r="L2576" s="206"/>
      <c r="M2576" s="206"/>
      <c r="N2576" s="208">
        <v>2</v>
      </c>
      <c r="O2576" s="208">
        <v>197</v>
      </c>
      <c r="P2576" s="209">
        <v>2000</v>
      </c>
      <c r="Q2576" s="209">
        <v>394000</v>
      </c>
      <c r="R2576" s="207"/>
      <c r="S2576" s="207"/>
      <c r="T2576" s="206"/>
      <c r="U2576" s="206"/>
      <c r="V2576" s="207"/>
      <c r="W2576" s="207"/>
      <c r="X2576" s="206"/>
      <c r="Y2576" s="206"/>
      <c r="Z2576" s="207"/>
      <c r="AA2576" s="207"/>
      <c r="AB2576" s="206"/>
      <c r="AC2576" s="206"/>
      <c r="AD2576" s="207"/>
      <c r="AE2576" s="207"/>
      <c r="AF2576" s="206"/>
      <c r="AG2576" s="206"/>
      <c r="AH2576" s="207"/>
      <c r="AI2576" s="207"/>
      <c r="AJ2576" s="206"/>
      <c r="AK2576" s="206"/>
      <c r="AL2576" s="207"/>
      <c r="AM2576" s="207"/>
      <c r="AN2576" s="207"/>
      <c r="AO2576" s="207"/>
      <c r="AP2576" s="207"/>
      <c r="AQ2576" s="207"/>
      <c r="AR2576" s="207"/>
      <c r="AS2576" s="207"/>
      <c r="AT2576" s="208">
        <v>2</v>
      </c>
      <c r="AU2576" s="208">
        <v>475</v>
      </c>
      <c r="AV2576" s="209">
        <v>2150</v>
      </c>
      <c r="AW2576" s="209">
        <v>1021250</v>
      </c>
    </row>
    <row r="2577" spans="1:49" ht="15" x14ac:dyDescent="0.25">
      <c r="A2577" s="204">
        <v>40486</v>
      </c>
      <c r="B2577" s="207"/>
      <c r="C2577" s="205"/>
      <c r="D2577" s="205"/>
      <c r="E2577" s="205"/>
      <c r="F2577" s="205"/>
      <c r="G2577" s="205"/>
      <c r="H2577" s="205"/>
      <c r="I2577" s="205"/>
      <c r="J2577" s="205"/>
      <c r="K2577" s="205"/>
      <c r="L2577" s="206"/>
      <c r="M2577" s="206"/>
      <c r="N2577" s="205"/>
      <c r="O2577" s="205"/>
      <c r="P2577" s="206"/>
      <c r="Q2577" s="206"/>
      <c r="R2577" s="207"/>
      <c r="S2577" s="207"/>
      <c r="T2577" s="206"/>
      <c r="U2577" s="206"/>
      <c r="V2577" s="207"/>
      <c r="W2577" s="207"/>
      <c r="X2577" s="206"/>
      <c r="Y2577" s="206"/>
      <c r="Z2577" s="207"/>
      <c r="AA2577" s="207"/>
      <c r="AB2577" s="206"/>
      <c r="AC2577" s="206"/>
      <c r="AD2577" s="205">
        <v>2</v>
      </c>
      <c r="AE2577" s="205">
        <v>325</v>
      </c>
      <c r="AF2577" s="206">
        <v>2100</v>
      </c>
      <c r="AG2577" s="206">
        <v>682500</v>
      </c>
      <c r="AH2577" s="205">
        <v>22</v>
      </c>
      <c r="AI2577" s="205">
        <v>387</v>
      </c>
      <c r="AJ2577" s="209">
        <v>2140</v>
      </c>
      <c r="AK2577" s="209">
        <v>825576</v>
      </c>
      <c r="AL2577" s="207"/>
      <c r="AM2577" s="207"/>
      <c r="AN2577" s="207"/>
      <c r="AO2577" s="207"/>
      <c r="AP2577" s="207">
        <v>101</v>
      </c>
      <c r="AQ2577" s="207">
        <v>427</v>
      </c>
      <c r="AR2577" s="207">
        <v>1991</v>
      </c>
      <c r="AS2577" s="207">
        <v>850303</v>
      </c>
      <c r="AT2577" s="207"/>
      <c r="AU2577" s="207"/>
      <c r="AV2577" s="206"/>
      <c r="AW2577" s="206"/>
    </row>
    <row r="2578" spans="1:49" ht="15" x14ac:dyDescent="0.25">
      <c r="A2578" s="204">
        <v>40486</v>
      </c>
      <c r="B2578" s="208">
        <v>33</v>
      </c>
      <c r="C2578" s="208">
        <v>109</v>
      </c>
      <c r="D2578" s="209">
        <v>2150</v>
      </c>
      <c r="E2578" s="209">
        <v>232824</v>
      </c>
      <c r="F2578" s="205"/>
      <c r="G2578" s="205"/>
      <c r="H2578" s="205"/>
      <c r="I2578" s="205"/>
      <c r="J2578" s="208">
        <v>6</v>
      </c>
      <c r="K2578" s="208">
        <v>173</v>
      </c>
      <c r="L2578" s="209">
        <v>2175</v>
      </c>
      <c r="M2578" s="209">
        <v>380400</v>
      </c>
      <c r="N2578" s="208">
        <v>59</v>
      </c>
      <c r="O2578" s="208">
        <v>199</v>
      </c>
      <c r="P2578" s="209">
        <v>2238</v>
      </c>
      <c r="Q2578" s="209">
        <v>443097</v>
      </c>
      <c r="R2578" s="208">
        <v>49</v>
      </c>
      <c r="S2578" s="208">
        <v>231</v>
      </c>
      <c r="T2578" s="209">
        <v>2400</v>
      </c>
      <c r="U2578" s="209">
        <v>560031</v>
      </c>
      <c r="V2578" s="208">
        <v>124</v>
      </c>
      <c r="W2578" s="208">
        <v>263</v>
      </c>
      <c r="X2578" s="209">
        <v>2257</v>
      </c>
      <c r="Y2578" s="209">
        <v>594164</v>
      </c>
      <c r="Z2578" s="208">
        <v>16</v>
      </c>
      <c r="AA2578" s="208">
        <v>301</v>
      </c>
      <c r="AB2578" s="209">
        <v>2300</v>
      </c>
      <c r="AC2578" s="209">
        <v>691725</v>
      </c>
      <c r="AD2578" s="208">
        <v>35</v>
      </c>
      <c r="AE2578" s="208">
        <v>337</v>
      </c>
      <c r="AF2578" s="209">
        <v>2233</v>
      </c>
      <c r="AG2578" s="209">
        <v>762335</v>
      </c>
      <c r="AH2578" s="207"/>
      <c r="AI2578" s="207"/>
      <c r="AJ2578" s="206"/>
      <c r="AK2578" s="206"/>
      <c r="AL2578" s="207"/>
      <c r="AM2578" s="207"/>
      <c r="AN2578" s="207"/>
      <c r="AO2578" s="207"/>
      <c r="AP2578" s="207"/>
      <c r="AQ2578" s="207"/>
      <c r="AR2578" s="207"/>
      <c r="AS2578" s="207"/>
      <c r="AT2578" s="208">
        <v>7</v>
      </c>
      <c r="AU2578" s="208">
        <v>504</v>
      </c>
      <c r="AV2578" s="209">
        <v>2100</v>
      </c>
      <c r="AW2578" s="209">
        <v>1059000</v>
      </c>
    </row>
    <row r="2579" spans="1:49" ht="15" x14ac:dyDescent="0.25">
      <c r="A2579" s="204">
        <v>40487</v>
      </c>
      <c r="B2579" s="205">
        <v>3</v>
      </c>
      <c r="C2579" s="205">
        <v>121</v>
      </c>
      <c r="D2579" s="206">
        <v>2475</v>
      </c>
      <c r="E2579" s="206">
        <v>293733</v>
      </c>
      <c r="F2579" s="205">
        <v>4</v>
      </c>
      <c r="G2579" s="205">
        <v>138</v>
      </c>
      <c r="H2579" s="206">
        <v>2267</v>
      </c>
      <c r="I2579" s="206">
        <v>311700</v>
      </c>
      <c r="J2579" s="205">
        <v>10</v>
      </c>
      <c r="K2579" s="205">
        <v>166</v>
      </c>
      <c r="L2579" s="206">
        <v>2200</v>
      </c>
      <c r="M2579" s="206">
        <v>364320</v>
      </c>
      <c r="N2579" s="205">
        <v>8</v>
      </c>
      <c r="O2579" s="205">
        <v>219</v>
      </c>
      <c r="P2579" s="206">
        <v>2100</v>
      </c>
      <c r="Q2579" s="206">
        <v>459900</v>
      </c>
      <c r="R2579" s="205">
        <v>1</v>
      </c>
      <c r="S2579" s="205">
        <v>220</v>
      </c>
      <c r="T2579" s="206">
        <v>2200</v>
      </c>
      <c r="U2579" s="206">
        <f>T2579*S2579</f>
        <v>484000</v>
      </c>
      <c r="V2579" s="205">
        <v>18</v>
      </c>
      <c r="W2579" s="205">
        <v>267</v>
      </c>
      <c r="X2579" s="206">
        <v>2150</v>
      </c>
      <c r="Y2579" s="206">
        <v>573344</v>
      </c>
      <c r="Z2579" s="205">
        <v>3</v>
      </c>
      <c r="AA2579" s="205">
        <v>290</v>
      </c>
      <c r="AB2579" s="206">
        <v>2200</v>
      </c>
      <c r="AC2579" s="206">
        <v>638000</v>
      </c>
      <c r="AD2579" s="207"/>
      <c r="AE2579" s="207"/>
      <c r="AF2579" s="206"/>
      <c r="AG2579" s="206"/>
      <c r="AH2579" s="207"/>
      <c r="AI2579" s="207"/>
      <c r="AJ2579" s="206"/>
      <c r="AK2579" s="206"/>
      <c r="AL2579" s="207"/>
      <c r="AM2579" s="207"/>
      <c r="AN2579" s="207"/>
      <c r="AO2579" s="207"/>
      <c r="AP2579" s="207"/>
      <c r="AQ2579" s="207"/>
      <c r="AR2579" s="207"/>
      <c r="AS2579" s="207"/>
      <c r="AT2579" s="207">
        <v>11</v>
      </c>
      <c r="AU2579" s="207">
        <v>407</v>
      </c>
      <c r="AV2579" s="207">
        <v>2025</v>
      </c>
      <c r="AW2579" s="207">
        <v>828336</v>
      </c>
    </row>
    <row r="2580" spans="1:49" ht="15" x14ac:dyDescent="0.25">
      <c r="A2580" s="204">
        <v>40490</v>
      </c>
      <c r="B2580" s="205"/>
      <c r="C2580" s="205"/>
      <c r="D2580" s="205"/>
      <c r="E2580" s="205"/>
      <c r="F2580" s="205"/>
      <c r="G2580" s="205"/>
      <c r="H2580" s="206"/>
      <c r="I2580" s="206"/>
      <c r="J2580" s="205"/>
      <c r="K2580" s="205"/>
      <c r="L2580" s="206"/>
      <c r="M2580" s="206"/>
      <c r="N2580" s="205"/>
      <c r="O2580" s="205"/>
      <c r="P2580" s="206"/>
      <c r="Q2580" s="206"/>
      <c r="R2580" s="207"/>
      <c r="S2580" s="207"/>
      <c r="T2580" s="206"/>
      <c r="U2580" s="206"/>
      <c r="V2580" s="207"/>
      <c r="W2580" s="207"/>
      <c r="X2580" s="206"/>
      <c r="Y2580" s="206"/>
      <c r="Z2580" s="207"/>
      <c r="AA2580" s="207"/>
      <c r="AB2580" s="206"/>
      <c r="AC2580" s="206"/>
      <c r="AD2580" s="207"/>
      <c r="AE2580" s="207"/>
      <c r="AF2580" s="206"/>
      <c r="AG2580" s="206"/>
      <c r="AH2580" s="207">
        <v>10</v>
      </c>
      <c r="AI2580" s="207">
        <v>374</v>
      </c>
      <c r="AJ2580" s="206">
        <v>2320</v>
      </c>
      <c r="AK2580" s="206">
        <v>868144</v>
      </c>
      <c r="AL2580" s="207">
        <v>1</v>
      </c>
      <c r="AM2580" s="207">
        <v>470</v>
      </c>
      <c r="AN2580" s="207">
        <v>2400</v>
      </c>
      <c r="AO2580" s="207">
        <v>1128000</v>
      </c>
      <c r="AP2580" s="207">
        <v>41</v>
      </c>
      <c r="AQ2580" s="207">
        <v>439</v>
      </c>
      <c r="AR2580" s="207">
        <v>2076</v>
      </c>
      <c r="AS2580" s="207">
        <v>897848</v>
      </c>
      <c r="AT2580" s="207"/>
      <c r="AU2580" s="207"/>
      <c r="AV2580" s="207"/>
      <c r="AW2580" s="207"/>
    </row>
    <row r="2581" spans="1:49" ht="15" x14ac:dyDescent="0.25">
      <c r="A2581" s="204">
        <v>40491</v>
      </c>
      <c r="B2581" s="205">
        <v>36</v>
      </c>
      <c r="C2581" s="205">
        <v>113</v>
      </c>
      <c r="D2581" s="206">
        <v>2188</v>
      </c>
      <c r="E2581" s="206">
        <v>246628</v>
      </c>
      <c r="F2581" s="205">
        <v>42</v>
      </c>
      <c r="G2581" s="205">
        <v>147</v>
      </c>
      <c r="H2581" s="206">
        <v>2075</v>
      </c>
      <c r="I2581" s="206">
        <v>310075</v>
      </c>
      <c r="J2581" s="205">
        <v>4</v>
      </c>
      <c r="K2581" s="205">
        <v>153</v>
      </c>
      <c r="L2581" s="206">
        <v>2250</v>
      </c>
      <c r="M2581" s="206">
        <v>344250</v>
      </c>
      <c r="N2581" s="205">
        <v>96</v>
      </c>
      <c r="O2581" s="205">
        <v>200</v>
      </c>
      <c r="P2581" s="206">
        <v>2200</v>
      </c>
      <c r="Q2581" s="206">
        <v>450796</v>
      </c>
      <c r="R2581" s="205">
        <v>7</v>
      </c>
      <c r="S2581" s="205">
        <v>240</v>
      </c>
      <c r="T2581" s="206">
        <v>2150</v>
      </c>
      <c r="U2581" s="206">
        <v>515386</v>
      </c>
      <c r="V2581" s="205">
        <v>98</v>
      </c>
      <c r="W2581" s="205">
        <v>264</v>
      </c>
      <c r="X2581" s="206">
        <v>2117</v>
      </c>
      <c r="Y2581" s="206">
        <v>582054</v>
      </c>
      <c r="Z2581" s="205">
        <v>7</v>
      </c>
      <c r="AA2581" s="205">
        <v>283</v>
      </c>
      <c r="AB2581" s="206">
        <v>2050</v>
      </c>
      <c r="AC2581" s="206">
        <v>579857</v>
      </c>
      <c r="AD2581" s="205">
        <v>10</v>
      </c>
      <c r="AE2581" s="205">
        <v>352</v>
      </c>
      <c r="AF2581" s="206">
        <v>2350</v>
      </c>
      <c r="AG2581" s="206">
        <v>827670</v>
      </c>
      <c r="AH2581" s="207"/>
      <c r="AI2581" s="207"/>
      <c r="AJ2581" s="206"/>
      <c r="AK2581" s="206"/>
      <c r="AL2581" s="207"/>
      <c r="AM2581" s="207"/>
      <c r="AN2581" s="207"/>
      <c r="AO2581" s="207"/>
      <c r="AP2581" s="207"/>
      <c r="AQ2581" s="207"/>
      <c r="AR2581" s="207"/>
      <c r="AS2581" s="207"/>
      <c r="AT2581" s="207">
        <v>11</v>
      </c>
      <c r="AU2581" s="207">
        <v>429</v>
      </c>
      <c r="AV2581" s="207">
        <v>1950</v>
      </c>
      <c r="AW2581" s="207">
        <v>835664</v>
      </c>
    </row>
    <row r="2582" spans="1:49" ht="15" x14ac:dyDescent="0.25">
      <c r="A2582" s="204">
        <v>40491</v>
      </c>
      <c r="B2582" s="205"/>
      <c r="C2582" s="205"/>
      <c r="D2582" s="205"/>
      <c r="E2582" s="205"/>
      <c r="F2582" s="205"/>
      <c r="G2582" s="205"/>
      <c r="H2582" s="205"/>
      <c r="I2582" s="205"/>
      <c r="J2582" s="205"/>
      <c r="K2582" s="205"/>
      <c r="L2582" s="206"/>
      <c r="M2582" s="206"/>
      <c r="N2582" s="205"/>
      <c r="O2582" s="205"/>
      <c r="P2582" s="206"/>
      <c r="Q2582" s="206"/>
      <c r="R2582" s="207"/>
      <c r="S2582" s="207"/>
      <c r="T2582" s="206"/>
      <c r="U2582" s="206"/>
      <c r="V2582" s="207"/>
      <c r="W2582" s="207"/>
      <c r="X2582" s="206"/>
      <c r="Y2582" s="206"/>
      <c r="Z2582" s="207"/>
      <c r="AA2582" s="207"/>
      <c r="AB2582" s="206"/>
      <c r="AC2582" s="206"/>
      <c r="AD2582" s="207"/>
      <c r="AE2582" s="207"/>
      <c r="AF2582" s="206"/>
      <c r="AG2582" s="206"/>
      <c r="AH2582" s="208">
        <v>14</v>
      </c>
      <c r="AI2582" s="208">
        <v>375</v>
      </c>
      <c r="AJ2582" s="209">
        <v>2290</v>
      </c>
      <c r="AK2582" s="209">
        <v>850680</v>
      </c>
      <c r="AL2582" s="207"/>
      <c r="AM2582" s="207"/>
      <c r="AN2582" s="207"/>
      <c r="AO2582" s="207"/>
      <c r="AP2582" s="207">
        <v>33</v>
      </c>
      <c r="AQ2582" s="207">
        <v>415</v>
      </c>
      <c r="AR2582" s="207">
        <v>1963</v>
      </c>
      <c r="AS2582" s="207">
        <v>826869</v>
      </c>
      <c r="AT2582" s="207"/>
      <c r="AU2582" s="207"/>
      <c r="AV2582" s="207"/>
      <c r="AW2582" s="207"/>
    </row>
    <row r="2583" spans="1:49" ht="15" x14ac:dyDescent="0.25">
      <c r="A2583" s="204">
        <v>40492</v>
      </c>
      <c r="B2583" s="205"/>
      <c r="C2583" s="205"/>
      <c r="D2583" s="205"/>
      <c r="E2583" s="205"/>
      <c r="F2583" s="205"/>
      <c r="G2583" s="205"/>
      <c r="H2583" s="205"/>
      <c r="I2583" s="205"/>
      <c r="J2583" s="205"/>
      <c r="K2583" s="205"/>
      <c r="L2583" s="206"/>
      <c r="M2583" s="206"/>
      <c r="N2583" s="205"/>
      <c r="O2583" s="205"/>
      <c r="P2583" s="206"/>
      <c r="Q2583" s="206"/>
      <c r="R2583" s="207"/>
      <c r="S2583" s="207"/>
      <c r="T2583" s="206"/>
      <c r="U2583" s="206"/>
      <c r="V2583" s="207"/>
      <c r="W2583" s="207"/>
      <c r="X2583" s="206"/>
      <c r="Y2583" s="206"/>
      <c r="Z2583" s="207"/>
      <c r="AA2583" s="207"/>
      <c r="AB2583" s="206"/>
      <c r="AC2583" s="206"/>
      <c r="AD2583" s="207"/>
      <c r="AE2583" s="207"/>
      <c r="AF2583" s="206"/>
      <c r="AG2583" s="206"/>
      <c r="AH2583" s="208">
        <v>10</v>
      </c>
      <c r="AI2583" s="208">
        <v>363</v>
      </c>
      <c r="AJ2583" s="209">
        <v>2250</v>
      </c>
      <c r="AK2583" s="209">
        <v>817200</v>
      </c>
      <c r="AL2583" s="207"/>
      <c r="AM2583" s="207"/>
      <c r="AN2583" s="207"/>
      <c r="AO2583" s="207"/>
      <c r="AP2583" s="208">
        <v>6</v>
      </c>
      <c r="AQ2583" s="208">
        <v>408</v>
      </c>
      <c r="AR2583" s="209">
        <v>1980</v>
      </c>
      <c r="AS2583" s="209">
        <v>808500</v>
      </c>
      <c r="AT2583" s="207"/>
      <c r="AU2583" s="207"/>
      <c r="AV2583" s="207"/>
      <c r="AW2583" s="207"/>
    </row>
    <row r="2584" spans="1:49" ht="15" x14ac:dyDescent="0.25">
      <c r="A2584" s="204">
        <v>40493</v>
      </c>
      <c r="B2584" s="205"/>
      <c r="C2584" s="205"/>
      <c r="D2584" s="205"/>
      <c r="E2584" s="205"/>
      <c r="F2584" s="205"/>
      <c r="G2584" s="205"/>
      <c r="H2584" s="205"/>
      <c r="I2584" s="205"/>
      <c r="J2584" s="205"/>
      <c r="K2584" s="205"/>
      <c r="L2584" s="206"/>
      <c r="M2584" s="206"/>
      <c r="N2584" s="205"/>
      <c r="O2584" s="205"/>
      <c r="P2584" s="206"/>
      <c r="Q2584" s="206"/>
      <c r="R2584" s="207"/>
      <c r="S2584" s="207"/>
      <c r="T2584" s="206"/>
      <c r="U2584" s="206"/>
      <c r="V2584" s="207"/>
      <c r="W2584" s="207"/>
      <c r="X2584" s="206"/>
      <c r="Y2584" s="206"/>
      <c r="Z2584" s="207"/>
      <c r="AA2584" s="207"/>
      <c r="AB2584" s="206"/>
      <c r="AC2584" s="206"/>
      <c r="AD2584" s="207">
        <v>2</v>
      </c>
      <c r="AE2584" s="207">
        <v>330</v>
      </c>
      <c r="AF2584" s="206">
        <v>2000</v>
      </c>
      <c r="AG2584" s="206">
        <f>AF2584*AE2584</f>
        <v>660000</v>
      </c>
      <c r="AH2584" s="207"/>
      <c r="AI2584" s="207"/>
      <c r="AJ2584" s="206"/>
      <c r="AK2584" s="206"/>
      <c r="AL2584" s="207"/>
      <c r="AM2584" s="207"/>
      <c r="AN2584" s="207"/>
      <c r="AO2584" s="207"/>
      <c r="AP2584" s="207">
        <v>62</v>
      </c>
      <c r="AQ2584" s="207">
        <v>441</v>
      </c>
      <c r="AR2584" s="206">
        <v>2116</v>
      </c>
      <c r="AS2584" s="206">
        <v>936918</v>
      </c>
      <c r="AT2584" s="207"/>
      <c r="AU2584" s="207"/>
      <c r="AV2584" s="207"/>
      <c r="AW2584" s="207"/>
    </row>
    <row r="2585" spans="1:49" ht="15" x14ac:dyDescent="0.25">
      <c r="A2585" s="204">
        <v>40493</v>
      </c>
      <c r="B2585" s="205"/>
      <c r="C2585" s="205"/>
      <c r="D2585" s="205"/>
      <c r="E2585" s="205"/>
      <c r="F2585" s="208">
        <v>22</v>
      </c>
      <c r="G2585" s="208">
        <v>145</v>
      </c>
      <c r="H2585" s="209">
        <v>2100</v>
      </c>
      <c r="I2585" s="209">
        <v>304691</v>
      </c>
      <c r="J2585" s="208">
        <v>56</v>
      </c>
      <c r="K2585" s="208">
        <v>161</v>
      </c>
      <c r="L2585" s="209">
        <v>2110</v>
      </c>
      <c r="M2585" s="209">
        <v>339321</v>
      </c>
      <c r="N2585" s="208">
        <v>36</v>
      </c>
      <c r="O2585" s="208">
        <v>196</v>
      </c>
      <c r="P2585" s="209">
        <v>2175</v>
      </c>
      <c r="Q2585" s="209">
        <v>426875</v>
      </c>
      <c r="R2585" s="208">
        <v>44</v>
      </c>
      <c r="S2585" s="208">
        <v>232</v>
      </c>
      <c r="T2585" s="209">
        <v>2133</v>
      </c>
      <c r="U2585" s="209">
        <v>513027</v>
      </c>
      <c r="V2585" s="208">
        <v>44</v>
      </c>
      <c r="W2585" s="208">
        <v>262</v>
      </c>
      <c r="X2585" s="209">
        <v>2158</v>
      </c>
      <c r="Y2585" s="209">
        <v>579749</v>
      </c>
      <c r="Z2585" s="207"/>
      <c r="AA2585" s="207"/>
      <c r="AB2585" s="206"/>
      <c r="AC2585" s="206"/>
      <c r="AD2585" s="208">
        <v>2</v>
      </c>
      <c r="AE2585" s="208">
        <v>346</v>
      </c>
      <c r="AF2585" s="209">
        <v>2150</v>
      </c>
      <c r="AG2585" s="209">
        <v>743900</v>
      </c>
      <c r="AH2585" s="207"/>
      <c r="AI2585" s="207"/>
      <c r="AJ2585" s="206"/>
      <c r="AK2585" s="206"/>
      <c r="AL2585" s="207"/>
      <c r="AM2585" s="207"/>
      <c r="AN2585" s="207"/>
      <c r="AO2585" s="207"/>
      <c r="AP2585" s="207">
        <v>2</v>
      </c>
      <c r="AQ2585" s="207">
        <v>390</v>
      </c>
      <c r="AR2585" s="206">
        <v>1980</v>
      </c>
      <c r="AS2585" s="206">
        <v>772200</v>
      </c>
      <c r="AT2585" s="207"/>
      <c r="AU2585" s="207"/>
      <c r="AV2585" s="207"/>
      <c r="AW2585" s="207"/>
    </row>
    <row r="2586" spans="1:49" ht="15" x14ac:dyDescent="0.25">
      <c r="A2586" s="204">
        <v>40494</v>
      </c>
      <c r="B2586" s="205">
        <v>96</v>
      </c>
      <c r="C2586" s="205">
        <v>116</v>
      </c>
      <c r="D2586" s="206">
        <v>2267</v>
      </c>
      <c r="E2586" s="206">
        <v>259489</v>
      </c>
      <c r="F2586" s="205">
        <v>32</v>
      </c>
      <c r="G2586" s="205">
        <v>142</v>
      </c>
      <c r="H2586" s="206">
        <v>2233</v>
      </c>
      <c r="I2586" s="206">
        <v>327825</v>
      </c>
      <c r="J2586" s="205">
        <v>36</v>
      </c>
      <c r="K2586" s="205">
        <v>174</v>
      </c>
      <c r="L2586" s="206">
        <v>2300</v>
      </c>
      <c r="M2586" s="206">
        <v>403667</v>
      </c>
      <c r="N2586" s="205">
        <v>27</v>
      </c>
      <c r="O2586" s="205">
        <v>188</v>
      </c>
      <c r="P2586" s="206">
        <v>2175</v>
      </c>
      <c r="Q2586" s="206">
        <v>407930</v>
      </c>
      <c r="R2586" s="205">
        <v>44</v>
      </c>
      <c r="S2586" s="205">
        <v>234</v>
      </c>
      <c r="T2586" s="206">
        <v>2200</v>
      </c>
      <c r="U2586" s="206">
        <v>520914</v>
      </c>
      <c r="V2586" s="205">
        <v>1</v>
      </c>
      <c r="W2586" s="205">
        <v>268</v>
      </c>
      <c r="X2586" s="206">
        <v>2100</v>
      </c>
      <c r="Y2586" s="206">
        <v>562800</v>
      </c>
      <c r="Z2586" s="205">
        <v>18</v>
      </c>
      <c r="AA2586" s="205">
        <v>310</v>
      </c>
      <c r="AB2586" s="206">
        <v>2150</v>
      </c>
      <c r="AC2586" s="206">
        <v>666022</v>
      </c>
      <c r="AD2586" s="207"/>
      <c r="AE2586" s="207"/>
      <c r="AF2586" s="206"/>
      <c r="AG2586" s="206"/>
      <c r="AH2586" s="207"/>
      <c r="AI2586" s="207"/>
      <c r="AJ2586" s="206"/>
      <c r="AK2586" s="206"/>
      <c r="AL2586" s="207"/>
      <c r="AM2586" s="207"/>
      <c r="AN2586" s="207"/>
      <c r="AO2586" s="207"/>
      <c r="AP2586" s="207"/>
      <c r="AQ2586" s="207"/>
      <c r="AR2586" s="206"/>
      <c r="AS2586" s="206"/>
      <c r="AT2586" s="207"/>
      <c r="AU2586" s="207"/>
      <c r="AV2586" s="207"/>
      <c r="AW2586" s="207"/>
    </row>
    <row r="2587" spans="1:49" ht="15" x14ac:dyDescent="0.25">
      <c r="A2587" s="204">
        <v>40498</v>
      </c>
      <c r="B2587" s="205"/>
      <c r="C2587" s="205"/>
      <c r="D2587" s="205"/>
      <c r="E2587" s="205"/>
      <c r="F2587" s="205"/>
      <c r="G2587" s="205"/>
      <c r="H2587" s="206"/>
      <c r="I2587" s="206"/>
      <c r="J2587" s="208">
        <v>8</v>
      </c>
      <c r="K2587" s="208">
        <v>167</v>
      </c>
      <c r="L2587" s="209">
        <v>2100</v>
      </c>
      <c r="M2587" s="209">
        <v>354450</v>
      </c>
      <c r="N2587" s="208"/>
      <c r="O2587" s="208"/>
      <c r="P2587" s="209"/>
      <c r="Q2587" s="209"/>
      <c r="R2587" s="208">
        <v>33</v>
      </c>
      <c r="S2587" s="208">
        <v>240</v>
      </c>
      <c r="T2587" s="209">
        <v>2150</v>
      </c>
      <c r="U2587" s="209">
        <v>515088</v>
      </c>
      <c r="V2587" s="208">
        <v>7</v>
      </c>
      <c r="W2587" s="208">
        <v>275</v>
      </c>
      <c r="X2587" s="209">
        <v>2000</v>
      </c>
      <c r="Y2587" s="209">
        <v>549714</v>
      </c>
      <c r="Z2587" s="205"/>
      <c r="AA2587" s="205"/>
      <c r="AB2587" s="206"/>
      <c r="AC2587" s="206"/>
      <c r="AD2587" s="205"/>
      <c r="AE2587" s="205"/>
      <c r="AF2587" s="206"/>
      <c r="AG2587" s="206"/>
      <c r="AH2587" s="207"/>
      <c r="AI2587" s="207"/>
      <c r="AJ2587" s="206"/>
      <c r="AK2587" s="206"/>
      <c r="AL2587" s="207"/>
      <c r="AM2587" s="207"/>
      <c r="AN2587" s="207"/>
      <c r="AO2587" s="207"/>
      <c r="AP2587" s="205"/>
      <c r="AQ2587" s="205"/>
      <c r="AR2587" s="206"/>
      <c r="AS2587" s="206"/>
      <c r="AT2587" s="205">
        <v>19</v>
      </c>
      <c r="AU2587" s="205">
        <v>565</v>
      </c>
      <c r="AV2587" s="206">
        <v>2125</v>
      </c>
      <c r="AW2587" s="206">
        <v>1202053</v>
      </c>
    </row>
    <row r="2588" spans="1:49" ht="15" x14ac:dyDescent="0.25">
      <c r="A2588" s="204">
        <v>40498</v>
      </c>
      <c r="B2588" s="205"/>
      <c r="C2588" s="205"/>
      <c r="D2588" s="205"/>
      <c r="E2588" s="205"/>
      <c r="F2588" s="205"/>
      <c r="G2588" s="205"/>
      <c r="H2588" s="206"/>
      <c r="I2588" s="206"/>
      <c r="J2588" s="205"/>
      <c r="K2588" s="205"/>
      <c r="L2588" s="206"/>
      <c r="M2588" s="206"/>
      <c r="N2588" s="205"/>
      <c r="O2588" s="205"/>
      <c r="P2588" s="206"/>
      <c r="Q2588" s="206"/>
      <c r="R2588" s="207"/>
      <c r="S2588" s="207"/>
      <c r="T2588" s="206"/>
      <c r="U2588" s="206"/>
      <c r="V2588" s="207"/>
      <c r="W2588" s="207"/>
      <c r="X2588" s="206"/>
      <c r="Y2588" s="206"/>
      <c r="Z2588" s="207"/>
      <c r="AA2588" s="207"/>
      <c r="AB2588" s="206"/>
      <c r="AC2588" s="206"/>
      <c r="AD2588" s="210">
        <v>6</v>
      </c>
      <c r="AE2588" s="210">
        <v>348</v>
      </c>
      <c r="AF2588" s="209">
        <v>2200</v>
      </c>
      <c r="AG2588" s="209">
        <v>766333</v>
      </c>
      <c r="AH2588" s="210"/>
      <c r="AI2588" s="210"/>
      <c r="AJ2588" s="209"/>
      <c r="AK2588" s="209"/>
      <c r="AL2588" s="207"/>
      <c r="AM2588" s="207"/>
      <c r="AN2588" s="207"/>
      <c r="AO2588" s="207"/>
      <c r="AP2588" s="208">
        <v>113</v>
      </c>
      <c r="AQ2588" s="208">
        <v>408</v>
      </c>
      <c r="AR2588" s="209">
        <v>2111</v>
      </c>
      <c r="AS2588" s="209">
        <v>842732</v>
      </c>
      <c r="AT2588" s="207"/>
      <c r="AU2588" s="207"/>
      <c r="AV2588" s="207"/>
      <c r="AW2588" s="207"/>
    </row>
    <row r="2589" spans="1:49" ht="15" x14ac:dyDescent="0.25">
      <c r="A2589" s="204">
        <v>40499</v>
      </c>
      <c r="B2589" s="208">
        <v>1</v>
      </c>
      <c r="C2589" s="208">
        <v>112</v>
      </c>
      <c r="D2589" s="208">
        <v>2100</v>
      </c>
      <c r="E2589" s="208">
        <v>235200</v>
      </c>
      <c r="F2589" s="205"/>
      <c r="G2589" s="205"/>
      <c r="H2589" s="206"/>
      <c r="I2589" s="206"/>
      <c r="J2589" s="205"/>
      <c r="K2589" s="205"/>
      <c r="L2589" s="206"/>
      <c r="M2589" s="206"/>
      <c r="N2589" s="205"/>
      <c r="O2589" s="205"/>
      <c r="P2589" s="206"/>
      <c r="Q2589" s="206"/>
      <c r="R2589" s="207"/>
      <c r="S2589" s="207"/>
      <c r="T2589" s="206"/>
      <c r="U2589" s="206"/>
      <c r="V2589" s="207"/>
      <c r="W2589" s="207"/>
      <c r="X2589" s="206"/>
      <c r="Y2589" s="206"/>
      <c r="Z2589" s="208"/>
      <c r="AA2589" s="208"/>
      <c r="AB2589" s="209"/>
      <c r="AC2589" s="209"/>
      <c r="AD2589" s="210"/>
      <c r="AE2589" s="210"/>
      <c r="AF2589" s="209"/>
      <c r="AG2589" s="209"/>
      <c r="AH2589" s="210"/>
      <c r="AI2589" s="210"/>
      <c r="AJ2589" s="209"/>
      <c r="AK2589" s="209"/>
      <c r="AL2589" s="207"/>
      <c r="AM2589" s="207"/>
      <c r="AN2589" s="207"/>
      <c r="AO2589" s="207"/>
      <c r="AP2589" s="207"/>
      <c r="AQ2589" s="207"/>
      <c r="AR2589" s="206"/>
      <c r="AS2589" s="206"/>
      <c r="AT2589" s="208"/>
      <c r="AU2589" s="208"/>
      <c r="AV2589" s="210"/>
      <c r="AW2589" s="210"/>
    </row>
    <row r="2590" spans="1:49" ht="15" x14ac:dyDescent="0.25">
      <c r="A2590" s="204">
        <v>40500</v>
      </c>
      <c r="B2590" s="207"/>
      <c r="C2590" s="205"/>
      <c r="D2590" s="205"/>
      <c r="E2590" s="205"/>
      <c r="F2590" s="205"/>
      <c r="G2590" s="205"/>
      <c r="H2590" s="206"/>
      <c r="I2590" s="206"/>
      <c r="J2590" s="205"/>
      <c r="K2590" s="205"/>
      <c r="L2590" s="206"/>
      <c r="M2590" s="206"/>
      <c r="N2590" s="205"/>
      <c r="O2590" s="205"/>
      <c r="P2590" s="206"/>
      <c r="Q2590" s="206"/>
      <c r="R2590" s="207"/>
      <c r="S2590" s="207"/>
      <c r="T2590" s="206"/>
      <c r="U2590" s="206"/>
      <c r="V2590" s="207"/>
      <c r="W2590" s="207"/>
      <c r="X2590" s="206"/>
      <c r="Y2590" s="206"/>
      <c r="Z2590" s="208">
        <v>3</v>
      </c>
      <c r="AA2590" s="208">
        <v>303</v>
      </c>
      <c r="AB2590" s="209">
        <v>2000</v>
      </c>
      <c r="AC2590" s="209">
        <v>597000</v>
      </c>
      <c r="AD2590" s="210">
        <v>3</v>
      </c>
      <c r="AE2590" s="210">
        <v>355</v>
      </c>
      <c r="AF2590" s="209">
        <v>2000</v>
      </c>
      <c r="AG2590" s="209">
        <v>709333</v>
      </c>
      <c r="AH2590" s="210">
        <v>8</v>
      </c>
      <c r="AI2590" s="210">
        <v>372</v>
      </c>
      <c r="AJ2590" s="209">
        <v>2067</v>
      </c>
      <c r="AK2590" s="209">
        <v>781125</v>
      </c>
      <c r="AL2590" s="207"/>
      <c r="AM2590" s="207"/>
      <c r="AN2590" s="207"/>
      <c r="AO2590" s="207"/>
      <c r="AP2590" s="207">
        <v>135</v>
      </c>
      <c r="AQ2590" s="207">
        <v>462</v>
      </c>
      <c r="AR2590" s="206">
        <v>2206</v>
      </c>
      <c r="AS2590" s="206">
        <v>1015353</v>
      </c>
      <c r="AT2590" s="207"/>
      <c r="AU2590" s="207"/>
      <c r="AV2590" s="207"/>
      <c r="AW2590" s="207"/>
    </row>
    <row r="2591" spans="1:49" ht="15" x14ac:dyDescent="0.25">
      <c r="A2591" s="204">
        <v>40500</v>
      </c>
      <c r="B2591" s="208">
        <v>1</v>
      </c>
      <c r="C2591" s="208">
        <v>112</v>
      </c>
      <c r="D2591" s="209">
        <v>2200</v>
      </c>
      <c r="E2591" s="209">
        <v>246400</v>
      </c>
      <c r="F2591" s="208">
        <v>5</v>
      </c>
      <c r="G2591" s="208">
        <v>138</v>
      </c>
      <c r="H2591" s="209">
        <v>2100</v>
      </c>
      <c r="I2591" s="209">
        <v>290640</v>
      </c>
      <c r="J2591" s="208">
        <v>7</v>
      </c>
      <c r="K2591" s="208">
        <v>155</v>
      </c>
      <c r="L2591" s="209">
        <v>2150</v>
      </c>
      <c r="M2591" s="209">
        <v>334171</v>
      </c>
      <c r="N2591" s="208">
        <v>78</v>
      </c>
      <c r="O2591" s="208">
        <v>199</v>
      </c>
      <c r="P2591" s="209">
        <v>2190</v>
      </c>
      <c r="Q2591" s="209">
        <v>442888</v>
      </c>
      <c r="R2591" s="208">
        <v>22</v>
      </c>
      <c r="S2591" s="208">
        <v>243</v>
      </c>
      <c r="T2591" s="209">
        <v>2300</v>
      </c>
      <c r="U2591" s="209">
        <v>559109</v>
      </c>
      <c r="V2591" s="208"/>
      <c r="W2591" s="208"/>
      <c r="X2591" s="209"/>
      <c r="Y2591" s="209"/>
      <c r="Z2591" s="208">
        <v>30</v>
      </c>
      <c r="AA2591" s="208">
        <v>301</v>
      </c>
      <c r="AB2591" s="209">
        <v>2290</v>
      </c>
      <c r="AC2591" s="209">
        <v>689035</v>
      </c>
      <c r="AD2591" s="210"/>
      <c r="AE2591" s="210"/>
      <c r="AF2591" s="209"/>
      <c r="AG2591" s="209"/>
      <c r="AH2591" s="210"/>
      <c r="AI2591" s="210"/>
      <c r="AJ2591" s="209"/>
      <c r="AK2591" s="209"/>
      <c r="AL2591" s="207"/>
      <c r="AM2591" s="207"/>
      <c r="AN2591" s="207"/>
      <c r="AO2591" s="207"/>
      <c r="AP2591" s="207">
        <v>46</v>
      </c>
      <c r="AQ2591" s="207">
        <v>426</v>
      </c>
      <c r="AR2591" s="206">
        <v>2100</v>
      </c>
      <c r="AS2591" s="206">
        <v>895422</v>
      </c>
      <c r="AT2591" s="208"/>
      <c r="AU2591" s="208"/>
      <c r="AV2591" s="210"/>
      <c r="AW2591" s="210"/>
    </row>
    <row r="2592" spans="1:49" ht="15" x14ac:dyDescent="0.25">
      <c r="A2592" s="204">
        <v>40501</v>
      </c>
      <c r="B2592" s="208">
        <v>2</v>
      </c>
      <c r="C2592" s="208">
        <v>123</v>
      </c>
      <c r="D2592" s="209">
        <v>2400</v>
      </c>
      <c r="E2592" s="209">
        <v>295200</v>
      </c>
      <c r="F2592" s="208">
        <v>45</v>
      </c>
      <c r="G2592" s="208">
        <v>136</v>
      </c>
      <c r="H2592" s="209">
        <v>2319</v>
      </c>
      <c r="I2592" s="209">
        <v>314033</v>
      </c>
      <c r="J2592" s="208">
        <v>5</v>
      </c>
      <c r="K2592" s="208">
        <v>166</v>
      </c>
      <c r="L2592" s="209">
        <v>2150</v>
      </c>
      <c r="M2592" s="209">
        <v>357760</v>
      </c>
      <c r="N2592" s="208">
        <v>28</v>
      </c>
      <c r="O2592" s="208">
        <v>199</v>
      </c>
      <c r="P2592" s="209">
        <v>2192</v>
      </c>
      <c r="Q2592" s="209">
        <v>452346</v>
      </c>
      <c r="R2592" s="208">
        <v>19</v>
      </c>
      <c r="S2592" s="208">
        <v>238</v>
      </c>
      <c r="T2592" s="209">
        <v>2275</v>
      </c>
      <c r="U2592" s="209">
        <v>554232</v>
      </c>
      <c r="V2592" s="208">
        <v>25</v>
      </c>
      <c r="W2592" s="208">
        <v>267</v>
      </c>
      <c r="X2592" s="209">
        <v>2262</v>
      </c>
      <c r="Y2592" s="209">
        <v>612624</v>
      </c>
      <c r="Z2592" s="208">
        <v>1</v>
      </c>
      <c r="AA2592" s="208">
        <v>284</v>
      </c>
      <c r="AB2592" s="209">
        <v>1900</v>
      </c>
      <c r="AC2592" s="209">
        <v>539600</v>
      </c>
      <c r="AD2592" s="207"/>
      <c r="AE2592" s="207"/>
      <c r="AF2592" s="206"/>
      <c r="AG2592" s="206"/>
      <c r="AH2592" s="207"/>
      <c r="AI2592" s="207"/>
      <c r="AJ2592" s="206"/>
      <c r="AK2592" s="206"/>
      <c r="AL2592" s="207"/>
      <c r="AM2592" s="207"/>
      <c r="AN2592" s="207"/>
      <c r="AO2592" s="207"/>
      <c r="AP2592" s="207">
        <v>1</v>
      </c>
      <c r="AQ2592" s="207">
        <v>516</v>
      </c>
      <c r="AR2592" s="206">
        <v>2040</v>
      </c>
      <c r="AS2592" s="206">
        <v>1052640</v>
      </c>
      <c r="AT2592" s="207">
        <v>10</v>
      </c>
      <c r="AU2592" s="207">
        <v>485</v>
      </c>
      <c r="AV2592" s="207">
        <v>1875</v>
      </c>
      <c r="AW2592" s="207">
        <v>917850</v>
      </c>
    </row>
    <row r="2593" spans="1:49" ht="15" x14ac:dyDescent="0.25">
      <c r="A2593" s="204">
        <v>40504</v>
      </c>
      <c r="B2593" s="211"/>
      <c r="C2593" s="211"/>
      <c r="D2593" s="211"/>
      <c r="E2593" s="211"/>
      <c r="F2593" s="211"/>
      <c r="G2593" s="211"/>
      <c r="H2593" s="212"/>
      <c r="I2593" s="212"/>
      <c r="J2593" s="211"/>
      <c r="K2593" s="211"/>
      <c r="L2593" s="212"/>
      <c r="M2593" s="212"/>
      <c r="N2593" s="211"/>
      <c r="O2593" s="211"/>
      <c r="P2593" s="212"/>
      <c r="Q2593" s="212"/>
      <c r="R2593" s="211"/>
      <c r="S2593" s="211"/>
      <c r="T2593" s="212"/>
      <c r="U2593" s="212"/>
      <c r="V2593" s="211"/>
      <c r="W2593" s="211"/>
      <c r="X2593" s="212"/>
      <c r="Y2593" s="212"/>
      <c r="Z2593" s="211">
        <v>8</v>
      </c>
      <c r="AA2593" s="211">
        <v>309</v>
      </c>
      <c r="AB2593" s="212">
        <v>2000</v>
      </c>
      <c r="AC2593" s="212">
        <v>618500</v>
      </c>
      <c r="AD2593" s="211"/>
      <c r="AE2593" s="211"/>
      <c r="AF2593" s="212"/>
      <c r="AG2593" s="212"/>
      <c r="AH2593" s="211"/>
      <c r="AI2593" s="211"/>
      <c r="AJ2593" s="212"/>
      <c r="AK2593" s="212"/>
      <c r="AL2593" s="211"/>
      <c r="AM2593" s="211"/>
      <c r="AN2593" s="211"/>
      <c r="AO2593" s="211"/>
      <c r="AP2593" s="211">
        <v>37</v>
      </c>
      <c r="AQ2593" s="211">
        <v>434</v>
      </c>
      <c r="AR2593" s="212">
        <v>2020</v>
      </c>
      <c r="AS2593" s="212">
        <v>877079</v>
      </c>
      <c r="AT2593" s="211"/>
      <c r="AU2593" s="211"/>
      <c r="AV2593" s="211"/>
      <c r="AW2593" s="211"/>
    </row>
    <row r="2594" spans="1:49" ht="15" x14ac:dyDescent="0.25">
      <c r="A2594" s="204">
        <v>40505</v>
      </c>
      <c r="B2594" s="211">
        <v>13</v>
      </c>
      <c r="C2594" s="211">
        <v>120</v>
      </c>
      <c r="D2594" s="212">
        <v>2162</v>
      </c>
      <c r="E2594" s="212">
        <v>258608</v>
      </c>
      <c r="F2594" s="211">
        <v>3</v>
      </c>
      <c r="G2594" s="211">
        <v>148</v>
      </c>
      <c r="H2594" s="212">
        <v>2150</v>
      </c>
      <c r="I2594" s="212">
        <v>318200</v>
      </c>
      <c r="J2594" s="211">
        <v>21</v>
      </c>
      <c r="K2594" s="211">
        <v>168</v>
      </c>
      <c r="L2594" s="212">
        <v>2188</v>
      </c>
      <c r="M2594" s="212">
        <v>369900</v>
      </c>
      <c r="N2594" s="211">
        <v>71</v>
      </c>
      <c r="O2594" s="211">
        <v>200</v>
      </c>
      <c r="P2594" s="212">
        <v>2286</v>
      </c>
      <c r="Q2594" s="212">
        <v>463893</v>
      </c>
      <c r="R2594" s="211">
        <v>36</v>
      </c>
      <c r="S2594" s="211">
        <v>232</v>
      </c>
      <c r="T2594" s="212">
        <v>2133</v>
      </c>
      <c r="U2594" s="212">
        <v>510600</v>
      </c>
      <c r="V2594" s="211">
        <v>18</v>
      </c>
      <c r="W2594" s="211">
        <v>267</v>
      </c>
      <c r="X2594" s="212">
        <v>2083</v>
      </c>
      <c r="Y2594" s="212">
        <v>557633</v>
      </c>
      <c r="Z2594" s="211">
        <v>10</v>
      </c>
      <c r="AA2594" s="211">
        <v>282</v>
      </c>
      <c r="AB2594" s="212">
        <v>2100</v>
      </c>
      <c r="AC2594" s="212">
        <v>593040</v>
      </c>
      <c r="AD2594" s="211">
        <v>2</v>
      </c>
      <c r="AE2594" s="211">
        <v>323</v>
      </c>
      <c r="AF2594" s="212">
        <v>2000</v>
      </c>
      <c r="AG2594" s="212">
        <v>646000</v>
      </c>
      <c r="AH2594" s="211"/>
      <c r="AI2594" s="211"/>
      <c r="AJ2594" s="212"/>
      <c r="AK2594" s="212"/>
      <c r="AL2594" s="211"/>
      <c r="AM2594" s="211"/>
      <c r="AN2594" s="211"/>
      <c r="AO2594" s="211"/>
      <c r="AP2594" s="211">
        <v>9</v>
      </c>
      <c r="AQ2594" s="211">
        <v>418</v>
      </c>
      <c r="AR2594" s="212">
        <v>2000</v>
      </c>
      <c r="AS2594" s="212">
        <v>829044</v>
      </c>
      <c r="AT2594" s="211">
        <v>16</v>
      </c>
      <c r="AU2594" s="211">
        <v>453</v>
      </c>
      <c r="AV2594" s="212">
        <v>1950</v>
      </c>
      <c r="AW2594" s="212">
        <v>882619</v>
      </c>
    </row>
    <row r="2595" spans="1:49" ht="15" x14ac:dyDescent="0.25">
      <c r="A2595" s="213">
        <v>40505</v>
      </c>
      <c r="B2595" s="211"/>
      <c r="C2595" s="211"/>
      <c r="D2595" s="211"/>
      <c r="E2595" s="211"/>
      <c r="F2595" s="211"/>
      <c r="G2595" s="211"/>
      <c r="H2595" s="212"/>
      <c r="I2595" s="212"/>
      <c r="J2595" s="211"/>
      <c r="K2595" s="211"/>
      <c r="L2595" s="212"/>
      <c r="M2595" s="212"/>
      <c r="N2595" s="211"/>
      <c r="O2595" s="211"/>
      <c r="P2595" s="212"/>
      <c r="Q2595" s="212"/>
      <c r="R2595" s="211"/>
      <c r="S2595" s="211"/>
      <c r="T2595" s="211"/>
      <c r="U2595" s="211"/>
      <c r="V2595" s="211"/>
      <c r="W2595" s="211"/>
      <c r="X2595" s="212"/>
      <c r="Y2595" s="212"/>
      <c r="Z2595" s="211"/>
      <c r="AA2595" s="211"/>
      <c r="AB2595" s="212"/>
      <c r="AC2595" s="212"/>
      <c r="AD2595" s="211"/>
      <c r="AE2595" s="211"/>
      <c r="AF2595" s="212"/>
      <c r="AG2595" s="212"/>
      <c r="AH2595" s="211">
        <v>8</v>
      </c>
      <c r="AI2595" s="211">
        <v>361</v>
      </c>
      <c r="AJ2595" s="212">
        <v>2100</v>
      </c>
      <c r="AK2595" s="212">
        <v>757575</v>
      </c>
      <c r="AL2595" s="211"/>
      <c r="AM2595" s="211"/>
      <c r="AN2595" s="211"/>
      <c r="AO2595" s="211"/>
      <c r="AP2595" s="211">
        <v>49</v>
      </c>
      <c r="AQ2595" s="211">
        <v>410</v>
      </c>
      <c r="AR2595" s="212">
        <v>1952</v>
      </c>
      <c r="AS2595" s="212">
        <v>815353</v>
      </c>
      <c r="AT2595" s="211"/>
      <c r="AU2595" s="211"/>
      <c r="AV2595" s="211"/>
      <c r="AW2595" s="211"/>
    </row>
    <row r="2596" spans="1:49" ht="15" x14ac:dyDescent="0.25">
      <c r="A2596" s="204">
        <v>40506</v>
      </c>
      <c r="F2596" s="211">
        <v>15</v>
      </c>
      <c r="G2596" s="211">
        <v>132</v>
      </c>
      <c r="H2596" s="211">
        <v>2150</v>
      </c>
      <c r="I2596" s="211">
        <v>283800</v>
      </c>
      <c r="J2596" s="211"/>
      <c r="K2596" s="211"/>
      <c r="L2596" s="212"/>
      <c r="M2596" s="212"/>
      <c r="N2596" s="211"/>
      <c r="O2596" s="211"/>
      <c r="P2596" s="212"/>
      <c r="Q2596" s="212"/>
      <c r="R2596" s="211">
        <v>21</v>
      </c>
      <c r="S2596" s="211">
        <v>172</v>
      </c>
      <c r="T2596" s="211">
        <v>2150</v>
      </c>
      <c r="U2596" s="211">
        <v>370619</v>
      </c>
      <c r="AP2596" s="211">
        <v>15</v>
      </c>
      <c r="AQ2596" s="211">
        <v>401</v>
      </c>
      <c r="AR2596" s="212">
        <v>2250</v>
      </c>
      <c r="AS2596" s="212">
        <v>902100</v>
      </c>
      <c r="AT2596" s="211"/>
      <c r="AU2596" s="211"/>
      <c r="AV2596" s="211"/>
      <c r="AW2596" s="211"/>
    </row>
    <row r="2597" spans="1:49" ht="15" x14ac:dyDescent="0.25">
      <c r="A2597" s="204">
        <v>40507</v>
      </c>
      <c r="B2597" s="211"/>
      <c r="C2597" s="211"/>
      <c r="D2597" s="211"/>
      <c r="E2597" s="211"/>
      <c r="F2597" s="211"/>
      <c r="G2597" s="211"/>
      <c r="H2597" s="212"/>
      <c r="I2597" s="212"/>
      <c r="J2597" s="211">
        <v>21</v>
      </c>
      <c r="K2597" s="211">
        <v>172</v>
      </c>
      <c r="L2597" s="212">
        <v>2150</v>
      </c>
      <c r="M2597" s="212">
        <v>370619</v>
      </c>
      <c r="N2597" s="211"/>
      <c r="O2597" s="211"/>
      <c r="P2597" s="212"/>
      <c r="Q2597" s="212"/>
      <c r="R2597" s="211"/>
      <c r="S2597" s="211"/>
      <c r="T2597" s="211"/>
      <c r="U2597" s="211"/>
      <c r="V2597" s="214">
        <v>11</v>
      </c>
      <c r="W2597" s="214">
        <v>268</v>
      </c>
      <c r="X2597" s="215">
        <v>1850</v>
      </c>
      <c r="Y2597" s="215">
        <v>495127</v>
      </c>
      <c r="Z2597" s="211"/>
      <c r="AA2597" s="211"/>
      <c r="AB2597" s="212"/>
      <c r="AC2597" s="212"/>
      <c r="AD2597" s="214">
        <v>4</v>
      </c>
      <c r="AE2597" s="214">
        <v>340</v>
      </c>
      <c r="AF2597" s="215">
        <v>2000</v>
      </c>
      <c r="AG2597" s="215">
        <v>679000</v>
      </c>
      <c r="AH2597" s="214">
        <v>5</v>
      </c>
      <c r="AI2597" s="214">
        <v>386</v>
      </c>
      <c r="AJ2597" s="215">
        <v>2140</v>
      </c>
      <c r="AK2597" s="215">
        <v>826040</v>
      </c>
      <c r="AL2597" s="214">
        <v>2</v>
      </c>
      <c r="AM2597" s="214">
        <v>445</v>
      </c>
      <c r="AN2597" s="214">
        <v>2300</v>
      </c>
      <c r="AO2597" s="214">
        <v>1023500</v>
      </c>
      <c r="AP2597" s="211">
        <v>72</v>
      </c>
      <c r="AQ2597" s="211">
        <v>430</v>
      </c>
      <c r="AR2597" s="212">
        <v>2169</v>
      </c>
      <c r="AS2597" s="212">
        <v>915502</v>
      </c>
      <c r="AT2597" s="211"/>
      <c r="AU2597" s="211"/>
      <c r="AV2597" s="211"/>
      <c r="AW2597" s="211"/>
    </row>
    <row r="2598" spans="1:49" ht="15" x14ac:dyDescent="0.25">
      <c r="A2598" s="204">
        <v>40507</v>
      </c>
      <c r="B2598" s="211">
        <v>4</v>
      </c>
      <c r="C2598" s="211">
        <v>128</v>
      </c>
      <c r="D2598" s="212">
        <v>2000</v>
      </c>
      <c r="E2598" s="212">
        <v>257000</v>
      </c>
      <c r="F2598" s="211">
        <v>8</v>
      </c>
      <c r="G2598" s="211">
        <v>145</v>
      </c>
      <c r="H2598" s="212">
        <v>2100</v>
      </c>
      <c r="I2598" s="212">
        <v>310125</v>
      </c>
      <c r="J2598" s="211">
        <v>12</v>
      </c>
      <c r="K2598" s="211">
        <v>153</v>
      </c>
      <c r="L2598" s="212">
        <v>2250</v>
      </c>
      <c r="M2598" s="212">
        <v>343000</v>
      </c>
      <c r="N2598" s="211">
        <v>38</v>
      </c>
      <c r="O2598" s="211">
        <v>189</v>
      </c>
      <c r="P2598" s="212">
        <v>2175</v>
      </c>
      <c r="Q2598" s="212">
        <v>412847</v>
      </c>
      <c r="R2598" s="211">
        <v>26</v>
      </c>
      <c r="S2598" s="211">
        <v>229</v>
      </c>
      <c r="T2598" s="211">
        <v>2300</v>
      </c>
      <c r="U2598" s="211">
        <v>550777</v>
      </c>
      <c r="V2598" s="211">
        <v>59</v>
      </c>
      <c r="W2598" s="211">
        <v>258</v>
      </c>
      <c r="X2598" s="212">
        <v>2260</v>
      </c>
      <c r="Y2598" s="212">
        <v>582080</v>
      </c>
      <c r="Z2598" s="211">
        <v>3</v>
      </c>
      <c r="AA2598" s="211">
        <v>287</v>
      </c>
      <c r="AB2598" s="212">
        <v>2200</v>
      </c>
      <c r="AC2598" s="212">
        <v>632133</v>
      </c>
      <c r="AD2598" s="211">
        <v>18</v>
      </c>
      <c r="AE2598" s="211">
        <v>354</v>
      </c>
      <c r="AF2598" s="212">
        <v>2300</v>
      </c>
      <c r="AG2598" s="212">
        <v>814711</v>
      </c>
      <c r="AH2598" s="211"/>
      <c r="AI2598" s="211"/>
      <c r="AJ2598" s="212"/>
      <c r="AK2598" s="212"/>
      <c r="AL2598" s="211"/>
      <c r="AM2598" s="211"/>
      <c r="AN2598" s="211"/>
      <c r="AO2598" s="211"/>
      <c r="AP2598" s="211">
        <v>27</v>
      </c>
      <c r="AQ2598" s="211">
        <v>381</v>
      </c>
      <c r="AR2598" s="212">
        <v>2150</v>
      </c>
      <c r="AS2598" s="212">
        <v>796876</v>
      </c>
      <c r="AT2598" s="211">
        <v>15</v>
      </c>
      <c r="AU2598" s="211">
        <v>487</v>
      </c>
      <c r="AV2598" s="212">
        <v>2123</v>
      </c>
      <c r="AW2598" s="212">
        <v>1041893</v>
      </c>
    </row>
    <row r="2599" spans="1:49" ht="15" x14ac:dyDescent="0.25">
      <c r="A2599" s="204">
        <v>40508</v>
      </c>
      <c r="B2599" s="211">
        <v>29</v>
      </c>
      <c r="C2599" s="211">
        <v>103</v>
      </c>
      <c r="D2599" s="212">
        <v>2167</v>
      </c>
      <c r="E2599" s="212">
        <v>220207</v>
      </c>
      <c r="F2599" s="211">
        <v>13</v>
      </c>
      <c r="G2599" s="211">
        <v>140</v>
      </c>
      <c r="H2599" s="212">
        <v>2350</v>
      </c>
      <c r="I2599" s="212">
        <v>309646</v>
      </c>
      <c r="J2599" s="211">
        <v>52</v>
      </c>
      <c r="K2599" s="211">
        <v>172</v>
      </c>
      <c r="L2599" s="212">
        <v>2160</v>
      </c>
      <c r="M2599" s="212">
        <v>367715</v>
      </c>
      <c r="N2599" s="211">
        <v>9</v>
      </c>
      <c r="O2599" s="211">
        <v>200</v>
      </c>
      <c r="P2599" s="212">
        <v>2175</v>
      </c>
      <c r="Q2599" s="212">
        <v>432389</v>
      </c>
      <c r="R2599" s="211">
        <v>10</v>
      </c>
      <c r="S2599" s="211">
        <v>242</v>
      </c>
      <c r="T2599" s="211">
        <v>2100</v>
      </c>
      <c r="U2599" s="211">
        <v>507360</v>
      </c>
      <c r="V2599" s="211">
        <v>16</v>
      </c>
      <c r="W2599" s="211">
        <v>261</v>
      </c>
      <c r="X2599" s="212">
        <v>2300</v>
      </c>
      <c r="Y2599" s="212">
        <v>601162</v>
      </c>
      <c r="Z2599" s="211">
        <v>1</v>
      </c>
      <c r="AA2599" s="211">
        <v>298</v>
      </c>
      <c r="AB2599" s="212">
        <v>2150</v>
      </c>
      <c r="AC2599" s="212">
        <v>640700</v>
      </c>
      <c r="AD2599" s="211">
        <v>5</v>
      </c>
      <c r="AE2599" s="211">
        <v>353</v>
      </c>
      <c r="AF2599" s="212">
        <v>1875</v>
      </c>
      <c r="AG2599" s="212">
        <v>646140</v>
      </c>
      <c r="AH2599" s="211"/>
      <c r="AI2599" s="211"/>
      <c r="AJ2599" s="212"/>
      <c r="AK2599" s="212"/>
      <c r="AL2599" s="211"/>
      <c r="AM2599" s="211"/>
      <c r="AN2599" s="211"/>
      <c r="AO2599" s="211"/>
      <c r="AP2599" s="211"/>
      <c r="AQ2599" s="211"/>
      <c r="AR2599" s="212"/>
      <c r="AS2599" s="212"/>
      <c r="AT2599" s="211">
        <v>25</v>
      </c>
      <c r="AU2599" s="211">
        <v>418</v>
      </c>
      <c r="AV2599" s="212">
        <v>1925</v>
      </c>
      <c r="AW2599" s="212">
        <v>813000</v>
      </c>
    </row>
    <row r="2600" spans="1:49" ht="15" x14ac:dyDescent="0.25">
      <c r="A2600" s="204">
        <v>40511</v>
      </c>
      <c r="B2600" s="211"/>
      <c r="C2600" s="211"/>
      <c r="D2600" s="211"/>
      <c r="E2600" s="211"/>
      <c r="F2600" s="211"/>
      <c r="G2600" s="211"/>
      <c r="H2600" s="211"/>
      <c r="I2600" s="211"/>
      <c r="J2600" s="211"/>
      <c r="K2600" s="211"/>
      <c r="L2600" s="212"/>
      <c r="M2600" s="212"/>
      <c r="N2600" s="211"/>
      <c r="O2600" s="211"/>
      <c r="P2600" s="212"/>
      <c r="Q2600" s="212"/>
      <c r="R2600" s="211"/>
      <c r="S2600" s="211"/>
      <c r="T2600" s="211"/>
      <c r="U2600" s="211"/>
      <c r="V2600" s="211">
        <v>2</v>
      </c>
      <c r="W2600" s="211">
        <v>279</v>
      </c>
      <c r="X2600" s="212">
        <v>1950</v>
      </c>
      <c r="Y2600" s="212">
        <v>544050</v>
      </c>
      <c r="Z2600" s="211">
        <v>11</v>
      </c>
      <c r="AA2600" s="211">
        <v>301</v>
      </c>
      <c r="AB2600" s="212">
        <v>1967</v>
      </c>
      <c r="AC2600" s="212">
        <v>583309</v>
      </c>
      <c r="AD2600" s="211">
        <v>1</v>
      </c>
      <c r="AE2600" s="211">
        <v>354</v>
      </c>
      <c r="AF2600" s="212">
        <v>1940</v>
      </c>
      <c r="AG2600" s="212">
        <v>686760</v>
      </c>
      <c r="AH2600" s="211">
        <v>12</v>
      </c>
      <c r="AI2600" s="211">
        <v>377</v>
      </c>
      <c r="AJ2600" s="212">
        <v>2213</v>
      </c>
      <c r="AK2600" s="212">
        <v>843433</v>
      </c>
      <c r="AL2600" s="211"/>
      <c r="AM2600" s="211"/>
      <c r="AN2600" s="211"/>
      <c r="AO2600" s="211"/>
      <c r="AP2600" s="211">
        <v>45</v>
      </c>
      <c r="AQ2600" s="211">
        <v>431</v>
      </c>
      <c r="AR2600" s="212">
        <v>1975</v>
      </c>
      <c r="AS2600" s="212">
        <v>852196</v>
      </c>
      <c r="AT2600" s="211"/>
      <c r="AU2600" s="211"/>
      <c r="AV2600" s="211"/>
      <c r="AW2600" s="211"/>
    </row>
    <row r="2601" spans="1:49" ht="15" x14ac:dyDescent="0.25">
      <c r="A2601" s="204">
        <v>40512</v>
      </c>
      <c r="B2601" s="211">
        <v>25</v>
      </c>
      <c r="C2601" s="211">
        <v>119</v>
      </c>
      <c r="D2601" s="212">
        <v>2100</v>
      </c>
      <c r="E2601" s="212">
        <v>249144</v>
      </c>
      <c r="F2601" s="211">
        <v>30</v>
      </c>
      <c r="G2601" s="211">
        <v>148</v>
      </c>
      <c r="H2601" s="212">
        <v>2125</v>
      </c>
      <c r="I2601" s="212">
        <v>317617</v>
      </c>
      <c r="J2601" s="211">
        <v>44</v>
      </c>
      <c r="K2601" s="211">
        <v>173</v>
      </c>
      <c r="L2601" s="212">
        <v>2183</v>
      </c>
      <c r="M2601" s="212">
        <v>377050</v>
      </c>
      <c r="N2601" s="211">
        <v>8</v>
      </c>
      <c r="O2601" s="211">
        <v>183</v>
      </c>
      <c r="P2601" s="212">
        <v>2100</v>
      </c>
      <c r="Q2601" s="212">
        <v>384300</v>
      </c>
      <c r="R2601" s="211">
        <v>51</v>
      </c>
      <c r="S2601" s="211">
        <v>236</v>
      </c>
      <c r="T2601" s="211">
        <v>2270</v>
      </c>
      <c r="U2601" s="211">
        <v>528241</v>
      </c>
      <c r="V2601" s="211">
        <v>11</v>
      </c>
      <c r="W2601" s="211">
        <v>265</v>
      </c>
      <c r="X2601" s="212">
        <v>2275</v>
      </c>
      <c r="Y2601" s="212">
        <v>603291</v>
      </c>
      <c r="Z2601" s="211">
        <v>27</v>
      </c>
      <c r="AA2601" s="211">
        <v>299</v>
      </c>
      <c r="AB2601" s="212">
        <v>2162</v>
      </c>
      <c r="AC2601" s="212">
        <v>688200</v>
      </c>
      <c r="AD2601" s="211">
        <v>18</v>
      </c>
      <c r="AE2601" s="211">
        <v>332</v>
      </c>
      <c r="AF2601" s="212">
        <v>2200</v>
      </c>
      <c r="AG2601" s="212">
        <v>731133</v>
      </c>
      <c r="AH2601" s="211"/>
      <c r="AI2601" s="211"/>
      <c r="AJ2601" s="211"/>
      <c r="AK2601" s="211"/>
      <c r="AL2601" s="211"/>
      <c r="AM2601" s="211"/>
      <c r="AN2601" s="211"/>
      <c r="AO2601" s="211"/>
      <c r="AP2601" s="211"/>
      <c r="AQ2601" s="211"/>
      <c r="AR2601" s="211"/>
      <c r="AS2601" s="211"/>
      <c r="AT2601" s="211">
        <v>9</v>
      </c>
      <c r="AU2601" s="211">
        <v>566</v>
      </c>
      <c r="AV2601" s="212">
        <v>2000</v>
      </c>
      <c r="AW2601" s="212">
        <v>1131111</v>
      </c>
    </row>
    <row r="2602" spans="1:49" ht="15" x14ac:dyDescent="0.25">
      <c r="A2602" s="204">
        <v>40512</v>
      </c>
      <c r="B2602" s="211"/>
      <c r="C2602" s="211"/>
      <c r="D2602" s="211"/>
      <c r="E2602" s="211"/>
      <c r="F2602" s="211"/>
      <c r="G2602" s="211"/>
      <c r="H2602" s="211"/>
      <c r="I2602" s="211"/>
      <c r="J2602" s="211"/>
      <c r="K2602" s="211"/>
      <c r="L2602" s="211"/>
      <c r="M2602" s="211"/>
      <c r="N2602" s="211"/>
      <c r="O2602" s="211"/>
      <c r="P2602" s="211"/>
      <c r="Q2602" s="211"/>
      <c r="R2602" s="211"/>
      <c r="S2602" s="211"/>
      <c r="T2602" s="211"/>
      <c r="U2602" s="211"/>
      <c r="V2602" s="211"/>
      <c r="W2602" s="211"/>
      <c r="X2602" s="211"/>
      <c r="Y2602" s="211"/>
      <c r="Z2602" s="211"/>
      <c r="AA2602" s="211"/>
      <c r="AB2602" s="211"/>
      <c r="AC2602" s="211"/>
      <c r="AD2602" s="211"/>
      <c r="AE2602" s="211"/>
      <c r="AF2602" s="211"/>
      <c r="AG2602" s="211"/>
      <c r="AH2602" s="211"/>
      <c r="AI2602" s="211"/>
      <c r="AJ2602" s="211"/>
      <c r="AK2602" s="211"/>
      <c r="AL2602" s="211"/>
      <c r="AM2602" s="211"/>
      <c r="AN2602" s="211"/>
      <c r="AO2602" s="211"/>
      <c r="AP2602" s="211">
        <v>103</v>
      </c>
      <c r="AQ2602" s="211">
        <v>400</v>
      </c>
      <c r="AR2602" s="212">
        <v>2032</v>
      </c>
      <c r="AS2602" s="212">
        <v>831699</v>
      </c>
      <c r="AT2602" s="211"/>
      <c r="AU2602" s="211"/>
      <c r="AV2602" s="211"/>
      <c r="AW2602" s="211"/>
    </row>
    <row r="2604" spans="1:49" x14ac:dyDescent="0.2">
      <c r="A2604" s="111">
        <v>40513</v>
      </c>
      <c r="B2604" s="112"/>
      <c r="C2604" s="112"/>
      <c r="D2604" s="112"/>
      <c r="E2604" s="112"/>
      <c r="F2604" s="108">
        <v>1</v>
      </c>
      <c r="G2604" s="108">
        <v>142</v>
      </c>
      <c r="H2604" s="109">
        <v>2100</v>
      </c>
      <c r="I2604" s="109">
        <v>298200</v>
      </c>
      <c r="J2604" s="108">
        <v>24</v>
      </c>
      <c r="K2604" s="108">
        <v>164</v>
      </c>
      <c r="L2604" s="109">
        <v>2450</v>
      </c>
      <c r="M2604" s="109">
        <v>401392</v>
      </c>
      <c r="N2604" s="108">
        <v>133</v>
      </c>
      <c r="O2604" s="108">
        <v>194</v>
      </c>
      <c r="P2604" s="109">
        <v>2617</v>
      </c>
      <c r="Q2604" s="109">
        <v>486321</v>
      </c>
      <c r="R2604" s="112"/>
      <c r="S2604" s="112"/>
      <c r="T2604" s="112"/>
      <c r="U2604" s="112"/>
      <c r="V2604" s="108">
        <v>20</v>
      </c>
      <c r="W2604" s="108">
        <v>257</v>
      </c>
      <c r="X2604" s="109">
        <v>2280</v>
      </c>
      <c r="Y2604" s="109">
        <v>585048</v>
      </c>
      <c r="Z2604" s="108">
        <v>1</v>
      </c>
      <c r="AA2604" s="108">
        <v>292</v>
      </c>
      <c r="AB2604" s="109">
        <v>2140</v>
      </c>
      <c r="AC2604" s="109">
        <v>624880</v>
      </c>
      <c r="AD2604" s="112"/>
      <c r="AE2604" s="112"/>
      <c r="AF2604" s="112"/>
      <c r="AG2604" s="112"/>
      <c r="AH2604" s="108"/>
      <c r="AI2604" s="108"/>
      <c r="AJ2604" s="108"/>
      <c r="AK2604" s="108"/>
      <c r="AL2604" s="108"/>
      <c r="AM2604" s="108"/>
      <c r="AN2604" s="108"/>
      <c r="AO2604" s="108"/>
      <c r="AP2604" s="112">
        <v>14</v>
      </c>
      <c r="AQ2604" s="112">
        <v>408</v>
      </c>
      <c r="AR2604" s="109">
        <v>2200</v>
      </c>
      <c r="AS2604" s="109">
        <v>898229</v>
      </c>
      <c r="AT2604" s="108">
        <v>2</v>
      </c>
      <c r="AU2604" s="108">
        <v>456</v>
      </c>
      <c r="AV2604" s="109">
        <v>1900</v>
      </c>
      <c r="AW2604" s="109">
        <v>866400</v>
      </c>
    </row>
    <row r="2605" spans="1:49" x14ac:dyDescent="0.2">
      <c r="A2605" s="111">
        <v>40514</v>
      </c>
      <c r="B2605" s="112"/>
      <c r="C2605" s="112"/>
      <c r="D2605" s="112"/>
      <c r="E2605" s="112"/>
      <c r="F2605" s="112"/>
      <c r="G2605" s="112"/>
      <c r="H2605" s="112"/>
      <c r="I2605" s="112"/>
      <c r="J2605" s="112"/>
      <c r="K2605" s="112"/>
      <c r="L2605" s="112"/>
      <c r="M2605" s="112"/>
      <c r="N2605" s="112"/>
      <c r="O2605" s="112"/>
      <c r="P2605" s="112"/>
      <c r="Q2605" s="112"/>
      <c r="R2605" s="108"/>
      <c r="S2605" s="108"/>
      <c r="T2605" s="108"/>
      <c r="U2605" s="108"/>
      <c r="V2605" s="108"/>
      <c r="W2605" s="108"/>
      <c r="X2605" s="108"/>
      <c r="Y2605" s="108"/>
      <c r="Z2605" s="108"/>
      <c r="AA2605" s="108"/>
      <c r="AB2605" s="108"/>
      <c r="AC2605" s="108"/>
      <c r="AD2605" s="108">
        <v>14</v>
      </c>
      <c r="AE2605" s="108">
        <v>348</v>
      </c>
      <c r="AF2605" s="109">
        <v>2227</v>
      </c>
      <c r="AG2605" s="109">
        <v>741423</v>
      </c>
      <c r="AH2605" s="108">
        <v>3</v>
      </c>
      <c r="AI2605" s="108">
        <v>379</v>
      </c>
      <c r="AJ2605" s="109">
        <v>2120</v>
      </c>
      <c r="AK2605" s="109">
        <v>804187</v>
      </c>
      <c r="AL2605" s="108"/>
      <c r="AM2605" s="108"/>
      <c r="AN2605" s="108"/>
      <c r="AO2605" s="108"/>
      <c r="AP2605" s="108">
        <v>37</v>
      </c>
      <c r="AQ2605" s="108">
        <v>413</v>
      </c>
      <c r="AR2605" s="109">
        <v>2092</v>
      </c>
      <c r="AS2605" s="109">
        <v>848394</v>
      </c>
      <c r="AT2605" s="108"/>
      <c r="AU2605" s="108"/>
      <c r="AV2605" s="108"/>
      <c r="AW2605" s="108"/>
    </row>
    <row r="2606" spans="1:49" x14ac:dyDescent="0.2">
      <c r="A2606" s="111">
        <v>40514</v>
      </c>
      <c r="B2606" s="112"/>
      <c r="C2606" s="112"/>
      <c r="D2606" s="112"/>
      <c r="E2606" s="112"/>
      <c r="F2606" s="112">
        <v>18</v>
      </c>
      <c r="G2606" s="112">
        <v>146</v>
      </c>
      <c r="H2606" s="109">
        <v>2050</v>
      </c>
      <c r="I2606" s="109">
        <v>298971</v>
      </c>
      <c r="J2606" s="112">
        <v>18</v>
      </c>
      <c r="K2606" s="112">
        <v>169</v>
      </c>
      <c r="L2606" s="109">
        <v>2075</v>
      </c>
      <c r="M2606" s="109">
        <v>350906</v>
      </c>
      <c r="N2606" s="112">
        <v>19</v>
      </c>
      <c r="O2606" s="112">
        <v>197</v>
      </c>
      <c r="P2606" s="109">
        <v>2175</v>
      </c>
      <c r="Q2606" s="109">
        <v>428716</v>
      </c>
      <c r="R2606" s="108">
        <v>43</v>
      </c>
      <c r="S2606" s="108">
        <v>240</v>
      </c>
      <c r="T2606" s="108">
        <v>2223</v>
      </c>
      <c r="U2606" s="108">
        <v>541849</v>
      </c>
      <c r="V2606" s="108">
        <v>3</v>
      </c>
      <c r="W2606" s="108">
        <v>260</v>
      </c>
      <c r="X2606" s="108">
        <v>2100</v>
      </c>
      <c r="Y2606" s="108">
        <v>546000</v>
      </c>
      <c r="Z2606" s="108">
        <v>2</v>
      </c>
      <c r="AA2606" s="108">
        <v>287</v>
      </c>
      <c r="AB2606" s="108">
        <v>2240</v>
      </c>
      <c r="AC2606" s="108">
        <v>642880</v>
      </c>
      <c r="AD2606" s="108">
        <v>12</v>
      </c>
      <c r="AE2606" s="108">
        <v>334</v>
      </c>
      <c r="AF2606" s="109">
        <v>2260</v>
      </c>
      <c r="AG2606" s="109">
        <v>755217</v>
      </c>
      <c r="AH2606" s="108">
        <v>4</v>
      </c>
      <c r="AI2606" s="108">
        <v>390</v>
      </c>
      <c r="AJ2606" s="109">
        <v>2400</v>
      </c>
      <c r="AK2606" s="109">
        <v>937200</v>
      </c>
      <c r="AL2606" s="108"/>
      <c r="AM2606" s="108"/>
      <c r="AN2606" s="108"/>
      <c r="AO2606" s="108"/>
      <c r="AP2606" s="108">
        <v>21</v>
      </c>
      <c r="AQ2606" s="108">
        <v>350</v>
      </c>
      <c r="AR2606" s="109">
        <v>1980</v>
      </c>
      <c r="AS2606" s="109">
        <v>690735</v>
      </c>
      <c r="AT2606" s="108"/>
      <c r="AU2606" s="108"/>
      <c r="AV2606" s="108"/>
      <c r="AW2606" s="108"/>
    </row>
    <row r="2607" spans="1:49" x14ac:dyDescent="0.2">
      <c r="A2607" s="111">
        <v>40515</v>
      </c>
      <c r="B2607" s="108">
        <v>19</v>
      </c>
      <c r="C2607" s="108">
        <v>120</v>
      </c>
      <c r="D2607" s="109">
        <v>2312</v>
      </c>
      <c r="E2607" s="109">
        <v>275884</v>
      </c>
      <c r="F2607" s="108">
        <v>37</v>
      </c>
      <c r="G2607" s="108">
        <v>145</v>
      </c>
      <c r="H2607" s="109">
        <v>2212</v>
      </c>
      <c r="I2607" s="109">
        <v>317614</v>
      </c>
      <c r="J2607" s="108">
        <v>10</v>
      </c>
      <c r="K2607" s="108">
        <v>165</v>
      </c>
      <c r="L2607" s="109">
        <v>2283</v>
      </c>
      <c r="M2607" s="109">
        <v>374250</v>
      </c>
      <c r="N2607" s="108">
        <v>10</v>
      </c>
      <c r="O2607" s="108">
        <v>204</v>
      </c>
      <c r="P2607" s="109">
        <v>2150</v>
      </c>
      <c r="Q2607" s="109">
        <v>427460</v>
      </c>
      <c r="R2607" s="108">
        <v>7</v>
      </c>
      <c r="S2607" s="108">
        <v>239</v>
      </c>
      <c r="T2607" s="109">
        <v>2250</v>
      </c>
      <c r="U2607" s="109">
        <v>538071</v>
      </c>
      <c r="V2607" s="108">
        <v>1</v>
      </c>
      <c r="W2607" s="108">
        <v>274</v>
      </c>
      <c r="X2607" s="109">
        <v>1800</v>
      </c>
      <c r="Y2607" s="109">
        <v>493200</v>
      </c>
      <c r="Z2607" s="108"/>
      <c r="AA2607" s="108"/>
      <c r="AB2607" s="108"/>
      <c r="AC2607" s="108"/>
      <c r="AD2607" s="108">
        <v>1</v>
      </c>
      <c r="AE2607" s="108">
        <v>290</v>
      </c>
      <c r="AF2607" s="109">
        <v>2100</v>
      </c>
      <c r="AG2607" s="108">
        <v>609000</v>
      </c>
      <c r="AH2607" s="108"/>
      <c r="AI2607" s="108"/>
      <c r="AJ2607" s="108"/>
      <c r="AK2607" s="108"/>
      <c r="AL2607" s="108"/>
      <c r="AM2607" s="108"/>
      <c r="AN2607" s="108"/>
      <c r="AO2607" s="108"/>
      <c r="AP2607" s="108"/>
      <c r="AQ2607" s="108"/>
      <c r="AR2607" s="108"/>
      <c r="AS2607" s="108"/>
      <c r="AT2607" s="108">
        <v>9</v>
      </c>
      <c r="AU2607" s="108">
        <v>440</v>
      </c>
      <c r="AV2607" s="108">
        <v>2000</v>
      </c>
      <c r="AW2607" s="108">
        <v>879111</v>
      </c>
    </row>
    <row r="2608" spans="1:49" x14ac:dyDescent="0.2">
      <c r="A2608" s="111">
        <v>40518</v>
      </c>
      <c r="B2608" s="139"/>
      <c r="C2608" s="139"/>
      <c r="D2608" s="139"/>
      <c r="E2608" s="139"/>
      <c r="F2608" s="139"/>
      <c r="G2608" s="139"/>
      <c r="H2608" s="139"/>
      <c r="I2608" s="139"/>
      <c r="J2608" s="139"/>
      <c r="K2608" s="139"/>
      <c r="L2608" s="139"/>
      <c r="M2608" s="139"/>
      <c r="N2608" s="139"/>
      <c r="O2608" s="139"/>
      <c r="P2608" s="139"/>
      <c r="Q2608" s="139"/>
      <c r="R2608" s="139"/>
      <c r="S2608" s="139"/>
      <c r="T2608" s="139"/>
      <c r="U2608" s="139"/>
      <c r="V2608" s="108"/>
      <c r="W2608" s="108"/>
      <c r="X2608" s="108"/>
      <c r="Y2608" s="108"/>
      <c r="Z2608" s="108">
        <v>3</v>
      </c>
      <c r="AA2608" s="108">
        <v>305</v>
      </c>
      <c r="AB2608" s="109">
        <v>2100</v>
      </c>
      <c r="AC2608" s="109">
        <v>641200</v>
      </c>
      <c r="AD2608" s="108"/>
      <c r="AE2608" s="108"/>
      <c r="AF2608" s="112"/>
      <c r="AG2608" s="112"/>
      <c r="AH2608" s="108">
        <v>21</v>
      </c>
      <c r="AI2608" s="108">
        <v>375</v>
      </c>
      <c r="AJ2608" s="109">
        <v>2368</v>
      </c>
      <c r="AK2608" s="109">
        <v>885297</v>
      </c>
      <c r="AL2608" s="108">
        <v>6</v>
      </c>
      <c r="AM2608" s="108">
        <v>420</v>
      </c>
      <c r="AN2608" s="109">
        <v>2400</v>
      </c>
      <c r="AO2608" s="108">
        <f>AN2608*AM2608</f>
        <v>1008000</v>
      </c>
      <c r="AP2608" s="108">
        <v>37</v>
      </c>
      <c r="AQ2608" s="108">
        <v>459</v>
      </c>
      <c r="AR2608" s="108">
        <v>2231</v>
      </c>
      <c r="AS2608" s="108">
        <v>1028581</v>
      </c>
      <c r="AT2608" s="108"/>
      <c r="AU2608" s="108"/>
      <c r="AV2608" s="108"/>
      <c r="AW2608" s="108"/>
    </row>
    <row r="2609" spans="1:49" x14ac:dyDescent="0.2">
      <c r="A2609" s="111">
        <v>40519</v>
      </c>
      <c r="B2609" s="108"/>
      <c r="C2609" s="108"/>
      <c r="D2609" s="108"/>
      <c r="E2609" s="112"/>
      <c r="F2609" s="139"/>
      <c r="G2609" s="139"/>
      <c r="H2609" s="139"/>
      <c r="I2609" s="139"/>
      <c r="J2609" s="139"/>
      <c r="K2609" s="139"/>
      <c r="L2609" s="139"/>
      <c r="M2609" s="139"/>
      <c r="N2609" s="139"/>
      <c r="O2609" s="139"/>
      <c r="P2609" s="139"/>
      <c r="Q2609" s="139"/>
      <c r="R2609" s="139"/>
      <c r="S2609" s="139"/>
      <c r="T2609" s="139"/>
      <c r="U2609" s="139"/>
      <c r="V2609" s="139"/>
      <c r="W2609" s="139"/>
      <c r="X2609" s="139"/>
      <c r="Y2609" s="139"/>
      <c r="Z2609" s="139"/>
      <c r="AA2609" s="139"/>
      <c r="AB2609" s="139"/>
      <c r="AC2609" s="139"/>
      <c r="AD2609" s="139"/>
      <c r="AE2609" s="139"/>
      <c r="AF2609" s="139"/>
      <c r="AG2609" s="139"/>
      <c r="AH2609" s="108">
        <v>1</v>
      </c>
      <c r="AI2609" s="108">
        <v>390</v>
      </c>
      <c r="AJ2609" s="108">
        <v>2380</v>
      </c>
      <c r="AK2609" s="108">
        <v>928200</v>
      </c>
      <c r="AL2609" s="108">
        <v>6</v>
      </c>
      <c r="AM2609" s="108">
        <v>450</v>
      </c>
      <c r="AN2609" s="108">
        <v>2340</v>
      </c>
      <c r="AO2609" s="108">
        <v>11053000</v>
      </c>
      <c r="AP2609" s="108">
        <v>88</v>
      </c>
      <c r="AQ2609" s="108">
        <v>417</v>
      </c>
      <c r="AR2609" s="108">
        <v>2174</v>
      </c>
      <c r="AS2609" s="108">
        <v>904215</v>
      </c>
      <c r="AT2609" s="108"/>
      <c r="AU2609" s="108"/>
      <c r="AV2609" s="112"/>
      <c r="AW2609" s="112"/>
    </row>
    <row r="2610" spans="1:49" x14ac:dyDescent="0.2">
      <c r="A2610" s="111">
        <v>40519</v>
      </c>
      <c r="B2610" s="139"/>
      <c r="C2610" s="139"/>
      <c r="D2610" s="139"/>
      <c r="E2610" s="139"/>
      <c r="F2610" s="108">
        <v>9</v>
      </c>
      <c r="G2610" s="108">
        <v>136</v>
      </c>
      <c r="H2610" s="109">
        <v>2200</v>
      </c>
      <c r="I2610" s="109">
        <v>290933</v>
      </c>
      <c r="J2610" s="108">
        <v>26</v>
      </c>
      <c r="K2610" s="108">
        <v>166</v>
      </c>
      <c r="L2610" s="109">
        <v>2160</v>
      </c>
      <c r="M2610" s="109">
        <v>360385</v>
      </c>
      <c r="N2610" s="108">
        <v>27</v>
      </c>
      <c r="O2610" s="108">
        <v>205</v>
      </c>
      <c r="P2610" s="109">
        <v>2225</v>
      </c>
      <c r="Q2610" s="109">
        <v>473567</v>
      </c>
      <c r="R2610" s="108">
        <v>24</v>
      </c>
      <c r="S2610" s="108">
        <v>241</v>
      </c>
      <c r="T2610" s="109">
        <v>2100</v>
      </c>
      <c r="U2610" s="109">
        <v>539125</v>
      </c>
      <c r="V2610" s="108">
        <v>20</v>
      </c>
      <c r="W2610" s="108">
        <v>261</v>
      </c>
      <c r="X2610" s="109">
        <v>2200</v>
      </c>
      <c r="Y2610" s="109">
        <v>573320</v>
      </c>
      <c r="Z2610" s="108">
        <v>40</v>
      </c>
      <c r="AA2610" s="108">
        <v>284</v>
      </c>
      <c r="AB2610" s="109">
        <v>2188</v>
      </c>
      <c r="AC2610" s="109">
        <v>624992</v>
      </c>
      <c r="AD2610" s="108"/>
      <c r="AE2610" s="108"/>
      <c r="AF2610" s="108"/>
      <c r="AG2610" s="108"/>
      <c r="AH2610" s="108"/>
      <c r="AI2610" s="108"/>
      <c r="AJ2610" s="112"/>
      <c r="AK2610" s="108"/>
      <c r="AL2610" s="108"/>
      <c r="AM2610" s="108"/>
      <c r="AN2610" s="108"/>
      <c r="AO2610" s="108"/>
      <c r="AP2610" s="108">
        <v>6</v>
      </c>
      <c r="AQ2610" s="108">
        <v>456</v>
      </c>
      <c r="AR2610" s="108">
        <v>2100</v>
      </c>
      <c r="AS2610" s="108">
        <v>957600</v>
      </c>
      <c r="AT2610" s="108">
        <v>33</v>
      </c>
      <c r="AU2610" s="108">
        <v>455</v>
      </c>
      <c r="AV2610" s="108">
        <v>2000</v>
      </c>
      <c r="AW2610" s="108">
        <v>909185</v>
      </c>
    </row>
    <row r="2611" spans="1:49" x14ac:dyDescent="0.2">
      <c r="A2611" s="111">
        <v>40521</v>
      </c>
      <c r="B2611" s="108"/>
      <c r="C2611" s="108"/>
      <c r="D2611" s="108"/>
      <c r="E2611" s="112"/>
      <c r="F2611" s="112">
        <v>18</v>
      </c>
      <c r="G2611" s="112">
        <v>137</v>
      </c>
      <c r="H2611" s="109">
        <v>2100</v>
      </c>
      <c r="I2611" s="109">
        <v>292633</v>
      </c>
      <c r="J2611" s="112">
        <v>23</v>
      </c>
      <c r="K2611" s="112">
        <v>166</v>
      </c>
      <c r="L2611" s="109">
        <v>2150</v>
      </c>
      <c r="M2611" s="109">
        <v>363513</v>
      </c>
      <c r="N2611" s="108">
        <v>48</v>
      </c>
      <c r="O2611" s="108">
        <v>195</v>
      </c>
      <c r="P2611" s="109">
        <v>2050</v>
      </c>
      <c r="Q2611" s="109">
        <v>401212</v>
      </c>
      <c r="R2611" s="108"/>
      <c r="S2611" s="108"/>
      <c r="T2611" s="108"/>
      <c r="U2611" s="108"/>
      <c r="V2611" s="108">
        <v>68</v>
      </c>
      <c r="W2611" s="108">
        <v>267</v>
      </c>
      <c r="X2611" s="108">
        <v>2084</v>
      </c>
      <c r="Y2611" s="108">
        <v>572748</v>
      </c>
      <c r="Z2611" s="108">
        <v>7</v>
      </c>
      <c r="AA2611" s="108">
        <v>312</v>
      </c>
      <c r="AB2611" s="108">
        <v>2084</v>
      </c>
      <c r="AC2611" s="108">
        <v>718257</v>
      </c>
      <c r="AD2611" s="108">
        <v>4</v>
      </c>
      <c r="AE2611" s="108">
        <v>340</v>
      </c>
      <c r="AF2611" s="108">
        <v>2080</v>
      </c>
      <c r="AG2611" s="108">
        <v>706160</v>
      </c>
      <c r="AH2611" s="112">
        <v>3</v>
      </c>
      <c r="AI2611" s="112">
        <v>410</v>
      </c>
      <c r="AJ2611" s="109">
        <v>2240</v>
      </c>
      <c r="AK2611" s="109">
        <v>918400</v>
      </c>
      <c r="AL2611" s="108"/>
      <c r="AM2611" s="108"/>
      <c r="AN2611" s="108"/>
      <c r="AO2611" s="108"/>
      <c r="AP2611" s="108">
        <v>10</v>
      </c>
      <c r="AQ2611" s="108">
        <v>387</v>
      </c>
      <c r="AR2611" s="108">
        <v>2010</v>
      </c>
      <c r="AS2611" s="108">
        <v>782276</v>
      </c>
      <c r="AT2611" s="108">
        <v>7</v>
      </c>
      <c r="AU2611" s="108">
        <v>437</v>
      </c>
      <c r="AV2611" s="108">
        <v>1967</v>
      </c>
      <c r="AW2611" s="108">
        <v>866829</v>
      </c>
    </row>
    <row r="2612" spans="1:49" x14ac:dyDescent="0.2">
      <c r="A2612" s="111">
        <v>40521</v>
      </c>
      <c r="B2612" s="139"/>
      <c r="C2612" s="139"/>
      <c r="D2612" s="139"/>
      <c r="E2612" s="139"/>
      <c r="F2612" s="139"/>
      <c r="G2612" s="139"/>
      <c r="H2612" s="139"/>
      <c r="I2612" s="139"/>
      <c r="J2612" s="139"/>
      <c r="K2612" s="139"/>
      <c r="L2612" s="139"/>
      <c r="M2612" s="139"/>
      <c r="N2612" s="139"/>
      <c r="O2612" s="139"/>
      <c r="P2612" s="139"/>
      <c r="Q2612" s="139"/>
      <c r="R2612" s="139"/>
      <c r="S2612" s="139"/>
      <c r="T2612" s="139"/>
      <c r="U2612" s="139"/>
      <c r="V2612" s="108">
        <v>1</v>
      </c>
      <c r="W2612" s="108">
        <v>278</v>
      </c>
      <c r="X2612" s="108">
        <f>Y2612/W2612</f>
        <v>2000</v>
      </c>
      <c r="Y2612" s="108">
        <v>556000</v>
      </c>
      <c r="Z2612" s="108">
        <v>1</v>
      </c>
      <c r="AA2612" s="108">
        <v>304</v>
      </c>
      <c r="AB2612" s="109">
        <v>2100</v>
      </c>
      <c r="AC2612" s="109">
        <v>638400</v>
      </c>
      <c r="AD2612" s="108">
        <v>5</v>
      </c>
      <c r="AE2612" s="108">
        <v>339</v>
      </c>
      <c r="AF2612" s="109">
        <v>2125</v>
      </c>
      <c r="AG2612" s="109">
        <v>733460</v>
      </c>
      <c r="AH2612" s="108">
        <v>32</v>
      </c>
      <c r="AI2612" s="108">
        <v>379</v>
      </c>
      <c r="AJ2612" s="109">
        <v>2300</v>
      </c>
      <c r="AK2612" s="109">
        <v>872131</v>
      </c>
      <c r="AL2612" s="108">
        <v>1</v>
      </c>
      <c r="AM2612" s="108">
        <v>440</v>
      </c>
      <c r="AN2612" s="109">
        <v>2320</v>
      </c>
      <c r="AO2612" s="109">
        <v>1020800</v>
      </c>
      <c r="AP2612" s="108">
        <v>77</v>
      </c>
      <c r="AQ2612" s="108">
        <v>411</v>
      </c>
      <c r="AR2612" s="108">
        <v>2055</v>
      </c>
      <c r="AS2612" s="108">
        <v>842209</v>
      </c>
      <c r="AT2612" s="108"/>
      <c r="AU2612" s="108"/>
      <c r="AV2612" s="108"/>
      <c r="AW2612" s="108"/>
    </row>
    <row r="2613" spans="1:49" x14ac:dyDescent="0.2">
      <c r="A2613" s="111">
        <v>40522</v>
      </c>
      <c r="B2613" s="139"/>
      <c r="C2613" s="139"/>
      <c r="D2613" s="139"/>
      <c r="E2613" s="139"/>
      <c r="F2613" s="139"/>
      <c r="G2613" s="139"/>
      <c r="H2613" s="139"/>
      <c r="I2613" s="139"/>
      <c r="J2613" s="108">
        <v>69</v>
      </c>
      <c r="K2613" s="108">
        <v>166</v>
      </c>
      <c r="L2613" s="109">
        <v>2350</v>
      </c>
      <c r="M2613" s="109">
        <v>398172</v>
      </c>
      <c r="N2613" s="108">
        <v>49</v>
      </c>
      <c r="O2613" s="108">
        <v>210</v>
      </c>
      <c r="P2613" s="109">
        <v>2325</v>
      </c>
      <c r="Q2613" s="109">
        <v>487949</v>
      </c>
      <c r="R2613" s="108">
        <v>53</v>
      </c>
      <c r="S2613" s="108">
        <v>235</v>
      </c>
      <c r="T2613" s="109">
        <v>2312</v>
      </c>
      <c r="U2613" s="109">
        <v>547143</v>
      </c>
      <c r="V2613" s="108">
        <v>27</v>
      </c>
      <c r="W2613" s="108">
        <v>259</v>
      </c>
      <c r="X2613" s="109">
        <v>2325</v>
      </c>
      <c r="Y2613" s="109">
        <v>593115</v>
      </c>
      <c r="Z2613" s="108">
        <v>33</v>
      </c>
      <c r="AA2613" s="108">
        <v>310</v>
      </c>
      <c r="AB2613" s="109">
        <v>2325</v>
      </c>
      <c r="AC2613" s="109">
        <v>721202</v>
      </c>
      <c r="AD2613" s="108">
        <v>18</v>
      </c>
      <c r="AE2613" s="108">
        <v>335</v>
      </c>
      <c r="AF2613" s="109">
        <v>2378</v>
      </c>
      <c r="AG2613" s="109">
        <v>836450</v>
      </c>
      <c r="AH2613" s="108">
        <v>3</v>
      </c>
      <c r="AI2613" s="108">
        <v>375</v>
      </c>
      <c r="AJ2613" s="109">
        <v>2300</v>
      </c>
      <c r="AK2613" s="109">
        <v>863267</v>
      </c>
      <c r="AL2613" s="108">
        <v>12</v>
      </c>
      <c r="AM2613" s="108">
        <v>444</v>
      </c>
      <c r="AN2613" s="108">
        <v>2325</v>
      </c>
      <c r="AO2613" s="108">
        <v>1028420</v>
      </c>
      <c r="AP2613" s="112">
        <v>11</v>
      </c>
      <c r="AQ2613" s="112">
        <v>535</v>
      </c>
      <c r="AR2613" s="109">
        <v>2350</v>
      </c>
      <c r="AS2613" s="109">
        <v>1257036</v>
      </c>
      <c r="AT2613" s="112">
        <v>11</v>
      </c>
      <c r="AU2613" s="112">
        <v>518</v>
      </c>
      <c r="AV2613" s="109">
        <v>2350</v>
      </c>
      <c r="AW2613" s="109">
        <v>1216873</v>
      </c>
    </row>
    <row r="2614" spans="1:49" x14ac:dyDescent="0.2">
      <c r="A2614" s="111">
        <v>40525</v>
      </c>
      <c r="B2614" s="139"/>
      <c r="C2614" s="139"/>
      <c r="D2614" s="139"/>
      <c r="E2614" s="139"/>
      <c r="F2614" s="139"/>
      <c r="G2614" s="139"/>
      <c r="H2614" s="139"/>
      <c r="I2614" s="139"/>
      <c r="J2614" s="139"/>
      <c r="K2614" s="139"/>
      <c r="L2614" s="139"/>
      <c r="M2614" s="139"/>
      <c r="N2614" s="139"/>
      <c r="O2614" s="139"/>
      <c r="P2614" s="139"/>
      <c r="Q2614" s="139"/>
      <c r="R2614" s="139"/>
      <c r="S2614" s="139"/>
      <c r="T2614" s="139"/>
      <c r="U2614" s="139"/>
      <c r="V2614" s="108"/>
      <c r="W2614" s="108"/>
      <c r="X2614" s="112"/>
      <c r="Y2614" s="112"/>
      <c r="Z2614" s="108">
        <v>21</v>
      </c>
      <c r="AA2614" s="108">
        <v>291</v>
      </c>
      <c r="AB2614" s="109">
        <v>2050</v>
      </c>
      <c r="AC2614" s="109">
        <v>636943</v>
      </c>
      <c r="AD2614" s="108">
        <v>2</v>
      </c>
      <c r="AE2614" s="108">
        <v>344</v>
      </c>
      <c r="AF2614" s="109">
        <v>2250</v>
      </c>
      <c r="AG2614" s="108">
        <v>774000</v>
      </c>
      <c r="AH2614" s="108">
        <v>28</v>
      </c>
      <c r="AI2614" s="108">
        <v>384</v>
      </c>
      <c r="AJ2614" s="109">
        <v>2400</v>
      </c>
      <c r="AK2614" s="109">
        <v>933356</v>
      </c>
      <c r="AL2614" s="108">
        <v>41</v>
      </c>
      <c r="AM2614" s="108">
        <v>417</v>
      </c>
      <c r="AN2614" s="109">
        <v>2463</v>
      </c>
      <c r="AO2614" s="109">
        <v>1027770</v>
      </c>
      <c r="AP2614" s="108">
        <v>9</v>
      </c>
      <c r="AQ2614" s="108">
        <v>422</v>
      </c>
      <c r="AR2614" s="109">
        <v>2295</v>
      </c>
      <c r="AS2614" s="109">
        <v>966036</v>
      </c>
      <c r="AT2614" s="108"/>
      <c r="AU2614" s="108"/>
      <c r="AV2614" s="108"/>
      <c r="AW2614" s="108"/>
    </row>
    <row r="2615" spans="1:49" x14ac:dyDescent="0.2">
      <c r="A2615" s="111">
        <v>40526</v>
      </c>
      <c r="B2615" s="108"/>
      <c r="C2615" s="108"/>
      <c r="D2615" s="108"/>
      <c r="E2615" s="112"/>
      <c r="F2615" s="112"/>
      <c r="G2615" s="112"/>
      <c r="H2615" s="112"/>
      <c r="I2615" s="112"/>
      <c r="J2615" s="108"/>
      <c r="K2615" s="108"/>
      <c r="L2615" s="112"/>
      <c r="M2615" s="112"/>
      <c r="N2615" s="108"/>
      <c r="O2615" s="108"/>
      <c r="P2615" s="112"/>
      <c r="Q2615" s="112"/>
      <c r="R2615" s="108"/>
      <c r="S2615" s="108"/>
      <c r="T2615" s="112"/>
      <c r="U2615" s="112"/>
      <c r="V2615" s="108"/>
      <c r="W2615" s="108"/>
      <c r="X2615" s="112"/>
      <c r="Y2615" s="112"/>
      <c r="Z2615" s="108"/>
      <c r="AA2615" s="108"/>
      <c r="AB2615" s="112"/>
      <c r="AC2615" s="112"/>
      <c r="AD2615" s="108"/>
      <c r="AE2615" s="108"/>
      <c r="AF2615" s="112"/>
      <c r="AG2615" s="112"/>
      <c r="AH2615" s="108">
        <v>32</v>
      </c>
      <c r="AI2615" s="108">
        <v>378</v>
      </c>
      <c r="AJ2615" s="108">
        <v>2365</v>
      </c>
      <c r="AK2615" s="108">
        <v>887345</v>
      </c>
      <c r="AL2615" s="108">
        <v>7</v>
      </c>
      <c r="AM2615" s="108">
        <v>444</v>
      </c>
      <c r="AN2615" s="108">
        <v>2430</v>
      </c>
      <c r="AO2615" s="108">
        <v>1079663</v>
      </c>
      <c r="AP2615" s="108">
        <v>68</v>
      </c>
      <c r="AQ2615" s="108">
        <v>433</v>
      </c>
      <c r="AR2615" s="108">
        <v>2273</v>
      </c>
      <c r="AS2615" s="108">
        <v>995991</v>
      </c>
      <c r="AT2615" s="108"/>
      <c r="AU2615" s="108"/>
      <c r="AV2615" s="112"/>
      <c r="AW2615" s="112"/>
    </row>
    <row r="2616" spans="1:49" x14ac:dyDescent="0.2">
      <c r="A2616" s="111">
        <v>40526</v>
      </c>
      <c r="B2616" s="108">
        <v>3</v>
      </c>
      <c r="C2616" s="108">
        <v>116</v>
      </c>
      <c r="D2616" s="109">
        <v>2183</v>
      </c>
      <c r="E2616" s="109">
        <v>253467</v>
      </c>
      <c r="F2616" s="108">
        <v>6</v>
      </c>
      <c r="G2616" s="108">
        <v>145</v>
      </c>
      <c r="H2616" s="109">
        <v>2400</v>
      </c>
      <c r="I2616" s="109">
        <v>348800</v>
      </c>
      <c r="J2616" s="108">
        <v>19</v>
      </c>
      <c r="K2616" s="108">
        <v>157</v>
      </c>
      <c r="L2616" s="109">
        <v>2208</v>
      </c>
      <c r="M2616" s="109">
        <v>347011</v>
      </c>
      <c r="N2616" s="108">
        <v>24</v>
      </c>
      <c r="O2616" s="108">
        <v>193</v>
      </c>
      <c r="P2616" s="109">
        <v>2267</v>
      </c>
      <c r="Q2616" s="109">
        <v>441375</v>
      </c>
      <c r="R2616" s="108">
        <v>20</v>
      </c>
      <c r="S2616" s="108">
        <v>229</v>
      </c>
      <c r="T2616" s="109">
        <v>2183</v>
      </c>
      <c r="U2616" s="109">
        <v>515030</v>
      </c>
      <c r="V2616" s="108">
        <v>12</v>
      </c>
      <c r="W2616" s="108">
        <v>250</v>
      </c>
      <c r="X2616" s="109">
        <v>2300</v>
      </c>
      <c r="Y2616" s="108">
        <v>575000</v>
      </c>
      <c r="Z2616" s="108">
        <v>16</v>
      </c>
      <c r="AA2616" s="108">
        <v>282</v>
      </c>
      <c r="AB2616" s="109">
        <v>2225</v>
      </c>
      <c r="AC2616" s="109">
        <v>633869</v>
      </c>
      <c r="AD2616" s="108">
        <v>9</v>
      </c>
      <c r="AE2616" s="108">
        <v>321</v>
      </c>
      <c r="AF2616" s="109">
        <v>2500</v>
      </c>
      <c r="AG2616" s="109">
        <v>802778</v>
      </c>
      <c r="AH2616" s="108">
        <v>2</v>
      </c>
      <c r="AI2616" s="108">
        <v>385</v>
      </c>
      <c r="AJ2616" s="109">
        <v>2150</v>
      </c>
      <c r="AK2616" s="109">
        <v>827750</v>
      </c>
      <c r="AL2616" s="108"/>
      <c r="AM2616" s="108"/>
      <c r="AN2616" s="108"/>
      <c r="AO2616" s="108"/>
      <c r="AP2616" s="108">
        <v>1</v>
      </c>
      <c r="AQ2616" s="108">
        <v>490</v>
      </c>
      <c r="AR2616" s="108">
        <v>2360</v>
      </c>
      <c r="AS2616" s="108">
        <v>1156400</v>
      </c>
      <c r="AT2616" s="108">
        <v>10</v>
      </c>
      <c r="AU2616" s="108">
        <v>485</v>
      </c>
      <c r="AV2616" s="108">
        <v>1975</v>
      </c>
      <c r="AW2616" s="108">
        <v>948840</v>
      </c>
    </row>
    <row r="2617" spans="1:49" x14ac:dyDescent="0.2">
      <c r="A2617" s="111">
        <v>40527</v>
      </c>
      <c r="B2617" s="108">
        <v>1</v>
      </c>
      <c r="C2617" s="108">
        <v>78</v>
      </c>
      <c r="D2617" s="108">
        <v>1500</v>
      </c>
      <c r="E2617" s="109">
        <v>117000</v>
      </c>
      <c r="F2617" s="112"/>
      <c r="G2617" s="112"/>
      <c r="H2617" s="112"/>
      <c r="I2617" s="112"/>
      <c r="J2617" s="112"/>
      <c r="K2617" s="112"/>
      <c r="L2617" s="112"/>
      <c r="M2617" s="112"/>
      <c r="N2617" s="112"/>
      <c r="O2617" s="112"/>
      <c r="P2617" s="112"/>
      <c r="Q2617" s="112"/>
      <c r="R2617" s="112"/>
      <c r="S2617" s="112"/>
      <c r="T2617" s="112"/>
      <c r="U2617" s="112"/>
      <c r="V2617" s="112"/>
      <c r="W2617" s="112"/>
      <c r="X2617" s="112"/>
      <c r="Y2617" s="112"/>
      <c r="Z2617" s="112">
        <v>21</v>
      </c>
      <c r="AA2617" s="112">
        <v>312</v>
      </c>
      <c r="AB2617" s="109">
        <v>2260</v>
      </c>
      <c r="AC2617" s="109">
        <v>705120</v>
      </c>
      <c r="AD2617" s="108"/>
      <c r="AE2617" s="108"/>
      <c r="AF2617" s="108"/>
      <c r="AG2617" s="108"/>
      <c r="AH2617" s="108"/>
      <c r="AI2617" s="108"/>
      <c r="AJ2617" s="108"/>
      <c r="AK2617" s="108"/>
      <c r="AL2617" s="108"/>
      <c r="AM2617" s="108"/>
      <c r="AN2617" s="108"/>
      <c r="AO2617" s="108"/>
      <c r="AP2617" s="108">
        <v>39</v>
      </c>
      <c r="AQ2617" s="108">
        <v>447</v>
      </c>
      <c r="AR2617" s="108">
        <v>2207</v>
      </c>
      <c r="AS2617" s="108">
        <v>1002041</v>
      </c>
      <c r="AT2617" s="108"/>
      <c r="AU2617" s="108"/>
      <c r="AV2617" s="108"/>
      <c r="AW2617" s="108"/>
    </row>
    <row r="2618" spans="1:49" x14ac:dyDescent="0.2">
      <c r="A2618" s="111">
        <v>40528</v>
      </c>
      <c r="B2618" s="108">
        <v>11</v>
      </c>
      <c r="C2618" s="108">
        <v>126</v>
      </c>
      <c r="D2618" s="109">
        <v>1875</v>
      </c>
      <c r="E2618" s="109">
        <v>244255</v>
      </c>
      <c r="F2618" s="108">
        <v>12</v>
      </c>
      <c r="G2618" s="112">
        <v>143</v>
      </c>
      <c r="H2618" s="109">
        <v>2100</v>
      </c>
      <c r="I2618" s="109">
        <v>301000</v>
      </c>
      <c r="J2618" s="139"/>
      <c r="K2618" s="139"/>
      <c r="L2618" s="139"/>
      <c r="M2618" s="139"/>
      <c r="N2618" s="108">
        <v>84</v>
      </c>
      <c r="O2618" s="108">
        <v>201</v>
      </c>
      <c r="P2618" s="109">
        <v>2139</v>
      </c>
      <c r="Q2618" s="109">
        <v>445063</v>
      </c>
      <c r="R2618" s="112">
        <v>27</v>
      </c>
      <c r="S2618" s="112">
        <v>232</v>
      </c>
      <c r="T2618" s="109">
        <v>2200</v>
      </c>
      <c r="U2618" s="109">
        <v>525859</v>
      </c>
      <c r="V2618" s="108">
        <v>36</v>
      </c>
      <c r="W2618" s="108">
        <v>264</v>
      </c>
      <c r="X2618" s="109">
        <v>2220</v>
      </c>
      <c r="Y2618" s="109">
        <v>599917</v>
      </c>
      <c r="Z2618" s="108">
        <v>17</v>
      </c>
      <c r="AA2618" s="108">
        <v>300</v>
      </c>
      <c r="AB2618" s="109">
        <v>2160</v>
      </c>
      <c r="AC2618" s="109">
        <v>647238</v>
      </c>
      <c r="AD2618" s="108"/>
      <c r="AE2618" s="108"/>
      <c r="AF2618" s="108"/>
      <c r="AG2618" s="108"/>
      <c r="AH2618" s="108"/>
      <c r="AI2618" s="108"/>
      <c r="AJ2618" s="108"/>
      <c r="AK2618" s="108"/>
      <c r="AL2618" s="108"/>
      <c r="AM2618" s="108"/>
      <c r="AN2618" s="108"/>
      <c r="AO2618" s="108"/>
      <c r="AP2618" s="108">
        <v>11</v>
      </c>
      <c r="AQ2618" s="108">
        <v>376</v>
      </c>
      <c r="AR2618" s="108">
        <v>2140</v>
      </c>
      <c r="AS2618" s="108">
        <v>787389</v>
      </c>
      <c r="AT2618" s="108"/>
      <c r="AU2618" s="108"/>
      <c r="AV2618" s="108"/>
      <c r="AW2618" s="108"/>
    </row>
    <row r="2619" spans="1:49" x14ac:dyDescent="0.2">
      <c r="A2619" s="111">
        <v>40528</v>
      </c>
      <c r="B2619" s="139"/>
      <c r="C2619" s="139"/>
      <c r="D2619" s="139"/>
      <c r="E2619" s="139"/>
      <c r="F2619" s="139"/>
      <c r="G2619" s="139"/>
      <c r="H2619" s="139"/>
      <c r="I2619" s="139"/>
      <c r="J2619" s="139"/>
      <c r="K2619" s="139"/>
      <c r="L2619" s="139"/>
      <c r="M2619" s="139"/>
      <c r="N2619" s="139"/>
      <c r="O2619" s="139"/>
      <c r="P2619" s="139"/>
      <c r="Q2619" s="139"/>
      <c r="R2619" s="139"/>
      <c r="S2619" s="139"/>
      <c r="T2619" s="139"/>
      <c r="U2619" s="139"/>
      <c r="V2619" s="118">
        <v>2</v>
      </c>
      <c r="W2619" s="118">
        <v>263</v>
      </c>
      <c r="X2619" s="119">
        <v>1900</v>
      </c>
      <c r="Y2619" s="119">
        <v>499700</v>
      </c>
      <c r="Z2619" s="118">
        <v>8</v>
      </c>
      <c r="AA2619" s="118">
        <v>310</v>
      </c>
      <c r="AB2619" s="119">
        <v>2025</v>
      </c>
      <c r="AC2619" s="119">
        <v>622350</v>
      </c>
      <c r="AD2619" s="139"/>
      <c r="AE2619" s="139"/>
      <c r="AF2619" s="139"/>
      <c r="AG2619" s="139"/>
      <c r="AH2619" s="118">
        <v>3</v>
      </c>
      <c r="AI2619" s="118">
        <v>381</v>
      </c>
      <c r="AJ2619" s="119">
        <v>2330</v>
      </c>
      <c r="AK2619" s="119">
        <v>897653</v>
      </c>
      <c r="AL2619" s="118">
        <v>5</v>
      </c>
      <c r="AM2619" s="118">
        <v>425</v>
      </c>
      <c r="AN2619" s="119">
        <v>2440</v>
      </c>
      <c r="AO2619" s="119">
        <v>1037480</v>
      </c>
      <c r="AP2619" s="108">
        <v>61</v>
      </c>
      <c r="AQ2619" s="108">
        <v>422</v>
      </c>
      <c r="AR2619" s="108">
        <v>2213</v>
      </c>
      <c r="AS2619" s="108">
        <v>923944</v>
      </c>
      <c r="AT2619" s="108"/>
      <c r="AU2619" s="108"/>
      <c r="AV2619" s="112"/>
      <c r="AW2619" s="112"/>
    </row>
    <row r="2620" spans="1:49" x14ac:dyDescent="0.2">
      <c r="A2620" s="111">
        <v>40529</v>
      </c>
      <c r="B2620" s="108">
        <v>18</v>
      </c>
      <c r="C2620" s="108">
        <v>106</v>
      </c>
      <c r="D2620" s="109">
        <v>2083</v>
      </c>
      <c r="E2620" s="109">
        <v>220506</v>
      </c>
      <c r="F2620" s="108">
        <v>15</v>
      </c>
      <c r="G2620" s="108">
        <v>136</v>
      </c>
      <c r="H2620" s="109">
        <v>2250</v>
      </c>
      <c r="I2620" s="109">
        <v>306900</v>
      </c>
      <c r="J2620" s="108">
        <v>36</v>
      </c>
      <c r="K2620" s="108">
        <v>159</v>
      </c>
      <c r="L2620" s="109">
        <v>2143</v>
      </c>
      <c r="M2620" s="109">
        <v>338981</v>
      </c>
      <c r="N2620" s="108">
        <v>32</v>
      </c>
      <c r="O2620" s="108">
        <v>204</v>
      </c>
      <c r="P2620" s="109">
        <v>2250</v>
      </c>
      <c r="Q2620" s="109">
        <v>460375</v>
      </c>
      <c r="R2620" s="108">
        <v>30</v>
      </c>
      <c r="S2620" s="108">
        <v>235</v>
      </c>
      <c r="T2620" s="109">
        <v>2162</v>
      </c>
      <c r="U2620" s="109">
        <v>509150</v>
      </c>
      <c r="V2620" s="108">
        <v>19</v>
      </c>
      <c r="W2620" s="108">
        <v>267</v>
      </c>
      <c r="X2620" s="109">
        <v>2133</v>
      </c>
      <c r="Y2620" s="109">
        <v>574653</v>
      </c>
      <c r="Z2620" s="108">
        <v>24</v>
      </c>
      <c r="AA2620" s="108">
        <v>292</v>
      </c>
      <c r="AB2620" s="109">
        <v>2275</v>
      </c>
      <c r="AC2620" s="109">
        <v>659958</v>
      </c>
      <c r="AD2620" s="139"/>
      <c r="AE2620" s="139"/>
      <c r="AF2620" s="139"/>
      <c r="AG2620" s="139"/>
      <c r="AH2620" s="112"/>
      <c r="AI2620" s="112"/>
      <c r="AJ2620" s="112"/>
      <c r="AK2620" s="112"/>
      <c r="AL2620" s="108"/>
      <c r="AM2620" s="108"/>
      <c r="AN2620" s="108"/>
      <c r="AO2620" s="108"/>
      <c r="AP2620" s="108">
        <v>13</v>
      </c>
      <c r="AQ2620" s="108">
        <v>412</v>
      </c>
      <c r="AR2620" s="108">
        <v>2215</v>
      </c>
      <c r="AS2620" s="108">
        <v>945605</v>
      </c>
      <c r="AT2620" s="108">
        <v>3</v>
      </c>
      <c r="AU2620" s="108">
        <v>421</v>
      </c>
      <c r="AV2620" s="109">
        <v>2000</v>
      </c>
      <c r="AW2620" s="109">
        <v>842667</v>
      </c>
    </row>
    <row r="2621" spans="1:49" x14ac:dyDescent="0.2">
      <c r="A2621" s="111">
        <v>40533</v>
      </c>
      <c r="B2621" s="108"/>
      <c r="C2621" s="108"/>
      <c r="D2621" s="108"/>
      <c r="E2621" s="112"/>
      <c r="F2621" s="112"/>
      <c r="G2621" s="112"/>
      <c r="H2621" s="112"/>
      <c r="I2621" s="112"/>
      <c r="J2621" s="112"/>
      <c r="K2621" s="112"/>
      <c r="L2621" s="112"/>
      <c r="M2621" s="112"/>
      <c r="N2621" s="112"/>
      <c r="O2621" s="112"/>
      <c r="P2621" s="112"/>
      <c r="Q2621" s="112"/>
      <c r="R2621" s="108"/>
      <c r="S2621" s="108"/>
      <c r="T2621" s="108"/>
      <c r="U2621" s="108"/>
      <c r="V2621" s="139"/>
      <c r="W2621" s="139"/>
      <c r="X2621" s="139"/>
      <c r="Y2621" s="139"/>
      <c r="Z2621" s="108"/>
      <c r="AA2621" s="108"/>
      <c r="AB2621" s="108"/>
      <c r="AC2621" s="108"/>
      <c r="AD2621" s="108"/>
      <c r="AE2621" s="108"/>
      <c r="AF2621" s="108"/>
      <c r="AG2621" s="108"/>
      <c r="AH2621" s="108">
        <v>16</v>
      </c>
      <c r="AI2621" s="108">
        <v>364</v>
      </c>
      <c r="AJ2621" s="109">
        <v>2400</v>
      </c>
      <c r="AK2621" s="109">
        <v>874800</v>
      </c>
      <c r="AL2621" s="108"/>
      <c r="AM2621" s="108"/>
      <c r="AN2621" s="108"/>
      <c r="AO2621" s="108"/>
      <c r="AP2621" s="108">
        <v>76</v>
      </c>
      <c r="AQ2621" s="108">
        <v>411</v>
      </c>
      <c r="AR2621" s="108">
        <v>2202</v>
      </c>
      <c r="AS2621" s="108">
        <v>914475</v>
      </c>
      <c r="AT2621" s="108"/>
      <c r="AU2621" s="108"/>
      <c r="AV2621" s="108"/>
      <c r="AW2621" s="108"/>
    </row>
    <row r="2622" spans="1:49" x14ac:dyDescent="0.2">
      <c r="A2622" s="111">
        <v>40534</v>
      </c>
      <c r="B2622" s="108">
        <v>2</v>
      </c>
      <c r="C2622" s="108">
        <v>117</v>
      </c>
      <c r="D2622" s="109">
        <v>2000</v>
      </c>
      <c r="E2622" s="109">
        <v>234000</v>
      </c>
      <c r="F2622" s="112"/>
      <c r="G2622" s="112"/>
      <c r="H2622" s="112"/>
      <c r="I2622" s="112"/>
      <c r="J2622" s="112"/>
      <c r="K2622" s="112"/>
      <c r="L2622" s="112"/>
      <c r="M2622" s="112"/>
      <c r="N2622" s="112"/>
      <c r="O2622" s="112"/>
      <c r="P2622" s="112"/>
      <c r="Q2622" s="112"/>
      <c r="R2622" s="112"/>
      <c r="S2622" s="112"/>
      <c r="T2622" s="112"/>
      <c r="U2622" s="112"/>
      <c r="V2622" s="112"/>
      <c r="W2622" s="112"/>
      <c r="X2622" s="112"/>
      <c r="Y2622" s="112"/>
      <c r="Z2622" s="108">
        <v>15</v>
      </c>
      <c r="AA2622" s="108">
        <v>302</v>
      </c>
      <c r="AB2622" s="109">
        <v>2025</v>
      </c>
      <c r="AC2622" s="109">
        <v>597227</v>
      </c>
      <c r="AD2622" s="112"/>
      <c r="AE2622" s="112"/>
      <c r="AF2622" s="112"/>
      <c r="AG2622" s="112"/>
      <c r="AH2622" s="108"/>
      <c r="AI2622" s="108"/>
      <c r="AJ2622" s="108"/>
      <c r="AK2622" s="108"/>
      <c r="AL2622" s="108"/>
      <c r="AM2622" s="108"/>
      <c r="AN2622" s="108"/>
      <c r="AO2622" s="108"/>
      <c r="AP2622" s="108">
        <v>1</v>
      </c>
      <c r="AQ2622" s="108">
        <v>374</v>
      </c>
      <c r="AR2622" s="108">
        <v>2080</v>
      </c>
      <c r="AS2622" s="108">
        <v>777920</v>
      </c>
      <c r="AT2622" s="108"/>
      <c r="AU2622" s="108"/>
      <c r="AV2622" s="108"/>
      <c r="AW2622" s="108"/>
    </row>
    <row r="2625" spans="1:49" x14ac:dyDescent="0.2">
      <c r="A2625" s="111">
        <v>40547</v>
      </c>
      <c r="B2625" s="112"/>
      <c r="C2625" s="112"/>
      <c r="D2625" s="112"/>
      <c r="E2625" s="112"/>
      <c r="F2625" s="112"/>
      <c r="G2625" s="112"/>
      <c r="H2625" s="112"/>
      <c r="I2625" s="112"/>
      <c r="J2625" s="112"/>
      <c r="K2625" s="112"/>
      <c r="L2625" s="112"/>
      <c r="M2625" s="112"/>
      <c r="N2625" s="112"/>
      <c r="O2625" s="112"/>
      <c r="P2625" s="112"/>
      <c r="Q2625" s="112"/>
      <c r="R2625" s="112"/>
      <c r="S2625" s="112"/>
      <c r="T2625" s="112"/>
      <c r="U2625" s="112"/>
      <c r="V2625" s="112"/>
      <c r="W2625" s="112"/>
      <c r="X2625" s="112"/>
      <c r="Y2625" s="112"/>
      <c r="Z2625" s="112"/>
      <c r="AA2625" s="112"/>
      <c r="AB2625" s="112"/>
      <c r="AC2625" s="112"/>
      <c r="AD2625" s="112">
        <v>4</v>
      </c>
      <c r="AE2625" s="112">
        <v>350</v>
      </c>
      <c r="AF2625" s="109">
        <v>2360</v>
      </c>
      <c r="AG2625" s="109">
        <v>824820</v>
      </c>
      <c r="AH2625" s="112"/>
      <c r="AI2625" s="112"/>
      <c r="AJ2625" s="112"/>
      <c r="AK2625" s="112"/>
      <c r="AL2625" s="112"/>
      <c r="AM2625" s="112"/>
      <c r="AN2625" s="112"/>
      <c r="AO2625" s="112"/>
      <c r="AP2625" s="112">
        <v>93</v>
      </c>
      <c r="AQ2625" s="112">
        <v>429</v>
      </c>
      <c r="AR2625" s="109">
        <v>2390</v>
      </c>
      <c r="AS2625" s="109">
        <v>1037075</v>
      </c>
      <c r="AT2625" s="112"/>
      <c r="AU2625" s="112"/>
      <c r="AV2625" s="112"/>
      <c r="AW2625" s="112"/>
    </row>
    <row r="2626" spans="1:49" x14ac:dyDescent="0.2">
      <c r="A2626" s="111">
        <v>40548</v>
      </c>
      <c r="B2626" s="112"/>
      <c r="C2626" s="112"/>
      <c r="D2626" s="112"/>
      <c r="E2626" s="112"/>
      <c r="F2626" s="112"/>
      <c r="G2626" s="112"/>
      <c r="H2626" s="112"/>
      <c r="I2626" s="112"/>
      <c r="J2626" s="112"/>
      <c r="K2626" s="112"/>
      <c r="L2626" s="112"/>
      <c r="M2626" s="112"/>
      <c r="N2626" s="112"/>
      <c r="O2626" s="112"/>
      <c r="P2626" s="112"/>
      <c r="Q2626" s="112"/>
      <c r="R2626" s="112"/>
      <c r="S2626" s="112"/>
      <c r="T2626" s="112"/>
      <c r="U2626" s="112"/>
      <c r="V2626" s="112"/>
      <c r="W2626" s="112"/>
      <c r="X2626" s="112"/>
      <c r="Y2626" s="112"/>
      <c r="Z2626" s="112"/>
      <c r="AA2626" s="112"/>
      <c r="AB2626" s="112"/>
      <c r="AC2626" s="112"/>
      <c r="AD2626" s="112"/>
      <c r="AE2626" s="112"/>
      <c r="AF2626" s="109"/>
      <c r="AG2626" s="109"/>
      <c r="AH2626" s="112"/>
      <c r="AI2626" s="112"/>
      <c r="AJ2626" s="112"/>
      <c r="AK2626" s="112"/>
      <c r="AL2626" s="112"/>
      <c r="AM2626" s="112"/>
      <c r="AN2626" s="112"/>
      <c r="AO2626" s="112"/>
      <c r="AP2626" s="112"/>
      <c r="AQ2626" s="112"/>
      <c r="AR2626" s="112"/>
      <c r="AS2626" s="112"/>
      <c r="AT2626" s="112"/>
      <c r="AU2626" s="112"/>
      <c r="AV2626" s="112"/>
      <c r="AW2626" s="112"/>
    </row>
    <row r="2627" spans="1:49" x14ac:dyDescent="0.2">
      <c r="A2627" s="111">
        <v>40549</v>
      </c>
      <c r="B2627" s="112"/>
      <c r="C2627" s="112"/>
      <c r="D2627" s="112"/>
      <c r="E2627" s="112"/>
      <c r="F2627" s="112">
        <v>7</v>
      </c>
      <c r="G2627" s="112">
        <v>141</v>
      </c>
      <c r="H2627" s="109">
        <v>2150</v>
      </c>
      <c r="I2627" s="109">
        <v>303457</v>
      </c>
      <c r="J2627" s="112"/>
      <c r="K2627" s="112"/>
      <c r="L2627" s="112"/>
      <c r="M2627" s="112"/>
      <c r="N2627" s="112">
        <v>2</v>
      </c>
      <c r="O2627" s="112">
        <v>187</v>
      </c>
      <c r="P2627" s="109">
        <v>2300</v>
      </c>
      <c r="Q2627" s="109">
        <v>430100</v>
      </c>
      <c r="R2627" s="112"/>
      <c r="S2627" s="112"/>
      <c r="T2627" s="112"/>
      <c r="U2627" s="112"/>
      <c r="V2627" s="112">
        <v>17</v>
      </c>
      <c r="W2627" s="112">
        <v>264</v>
      </c>
      <c r="X2627" s="109">
        <v>2550</v>
      </c>
      <c r="Y2627" s="109">
        <v>673200</v>
      </c>
      <c r="Z2627" s="112">
        <v>80</v>
      </c>
      <c r="AA2627" s="112">
        <v>300</v>
      </c>
      <c r="AB2627" s="109">
        <v>2580</v>
      </c>
      <c r="AC2627" s="109">
        <v>772730</v>
      </c>
      <c r="AD2627" s="112"/>
      <c r="AE2627" s="112"/>
      <c r="AF2627" s="112"/>
      <c r="AG2627" s="112"/>
      <c r="AH2627" s="112"/>
      <c r="AI2627" s="112"/>
      <c r="AJ2627" s="112"/>
      <c r="AK2627" s="112"/>
      <c r="AL2627" s="112"/>
      <c r="AM2627" s="112"/>
      <c r="AN2627" s="112"/>
      <c r="AO2627" s="112"/>
      <c r="AP2627" s="112">
        <v>10</v>
      </c>
      <c r="AQ2627" s="112">
        <v>417</v>
      </c>
      <c r="AR2627" s="109">
        <v>2420</v>
      </c>
      <c r="AS2627" s="109">
        <v>1016568</v>
      </c>
      <c r="AT2627" s="112"/>
      <c r="AU2627" s="112"/>
      <c r="AV2627" s="112"/>
      <c r="AW2627" s="112"/>
    </row>
    <row r="2628" spans="1:49" x14ac:dyDescent="0.2">
      <c r="A2628" s="111">
        <v>40554</v>
      </c>
      <c r="B2628" s="112"/>
      <c r="C2628" s="112"/>
      <c r="D2628" s="112"/>
      <c r="E2628" s="112"/>
      <c r="F2628" s="112"/>
      <c r="G2628" s="112"/>
      <c r="H2628" s="112"/>
      <c r="I2628" s="112"/>
      <c r="J2628" s="112"/>
      <c r="K2628" s="112"/>
      <c r="L2628" s="112"/>
      <c r="M2628" s="112"/>
      <c r="N2628" s="112"/>
      <c r="O2628" s="112"/>
      <c r="P2628" s="112"/>
      <c r="Q2628" s="112"/>
      <c r="R2628" s="112"/>
      <c r="S2628" s="112"/>
      <c r="T2628" s="112"/>
      <c r="U2628" s="112"/>
      <c r="V2628" s="112"/>
      <c r="W2628" s="112"/>
      <c r="X2628" s="112"/>
      <c r="Y2628" s="112"/>
      <c r="Z2628" s="112"/>
      <c r="AA2628" s="112"/>
      <c r="AB2628" s="112"/>
      <c r="AC2628" s="112"/>
      <c r="AD2628" s="112">
        <v>12</v>
      </c>
      <c r="AE2628" s="112">
        <v>346</v>
      </c>
      <c r="AF2628" s="109">
        <v>2540</v>
      </c>
      <c r="AG2628" s="109">
        <v>878627</v>
      </c>
      <c r="AH2628" s="112">
        <v>12</v>
      </c>
      <c r="AI2628" s="112">
        <v>377</v>
      </c>
      <c r="AJ2628" s="109">
        <v>2540</v>
      </c>
      <c r="AK2628" s="109">
        <v>957813</v>
      </c>
      <c r="AL2628" s="112">
        <v>28</v>
      </c>
      <c r="AM2628" s="112">
        <v>439</v>
      </c>
      <c r="AN2628" s="109">
        <v>2590</v>
      </c>
      <c r="AO2628" s="109">
        <v>1138655</v>
      </c>
      <c r="AP2628" s="112">
        <v>62</v>
      </c>
      <c r="AQ2628" s="112">
        <v>436</v>
      </c>
      <c r="AR2628" s="109">
        <v>2496</v>
      </c>
      <c r="AS2628" s="109">
        <v>1089124</v>
      </c>
      <c r="AT2628" s="112"/>
      <c r="AU2628" s="112"/>
      <c r="AV2628" s="112"/>
      <c r="AW2628" s="112"/>
    </row>
    <row r="2629" spans="1:49" x14ac:dyDescent="0.2">
      <c r="A2629" s="111">
        <v>40554</v>
      </c>
      <c r="B2629" s="112">
        <v>14</v>
      </c>
      <c r="C2629" s="112">
        <v>113</v>
      </c>
      <c r="D2629" s="109">
        <v>2475</v>
      </c>
      <c r="E2629" s="109">
        <v>282150</v>
      </c>
      <c r="F2629" s="112">
        <v>3</v>
      </c>
      <c r="G2629" s="112">
        <v>143</v>
      </c>
      <c r="H2629" s="109">
        <v>2450</v>
      </c>
      <c r="I2629" s="109">
        <v>349533</v>
      </c>
      <c r="J2629" s="112">
        <v>1</v>
      </c>
      <c r="K2629" s="112">
        <v>150</v>
      </c>
      <c r="L2629" s="109">
        <v>2300</v>
      </c>
      <c r="M2629" s="109">
        <v>345000</v>
      </c>
      <c r="N2629" s="112">
        <v>11</v>
      </c>
      <c r="O2629" s="112">
        <v>189</v>
      </c>
      <c r="P2629" s="109">
        <v>2450</v>
      </c>
      <c r="Q2629" s="109">
        <v>463273</v>
      </c>
      <c r="R2629" s="112">
        <v>33</v>
      </c>
      <c r="S2629" s="112">
        <v>228</v>
      </c>
      <c r="T2629" s="109">
        <v>2450</v>
      </c>
      <c r="U2629" s="109">
        <v>559321</v>
      </c>
      <c r="V2629" s="112"/>
      <c r="W2629" s="112"/>
      <c r="X2629" s="112"/>
      <c r="Y2629" s="112"/>
      <c r="Z2629" s="112"/>
      <c r="AA2629" s="112"/>
      <c r="AB2629" s="112"/>
      <c r="AC2629" s="112"/>
      <c r="AD2629" s="112"/>
      <c r="AE2629" s="112"/>
      <c r="AF2629" s="109"/>
      <c r="AG2629" s="109"/>
      <c r="AH2629" s="112"/>
      <c r="AI2629" s="112"/>
      <c r="AJ2629" s="109"/>
      <c r="AK2629" s="109"/>
      <c r="AL2629" s="112"/>
      <c r="AM2629" s="112"/>
      <c r="AN2629" s="109"/>
      <c r="AO2629" s="109"/>
      <c r="AP2629" s="112">
        <v>5</v>
      </c>
      <c r="AQ2629" s="112">
        <v>363</v>
      </c>
      <c r="AR2629" s="109">
        <v>2150</v>
      </c>
      <c r="AS2629" s="109">
        <v>780880</v>
      </c>
      <c r="AT2629" s="112">
        <v>25</v>
      </c>
      <c r="AU2629" s="112">
        <v>427</v>
      </c>
      <c r="AV2629" s="109">
        <v>2100</v>
      </c>
      <c r="AW2629" s="109">
        <v>907864</v>
      </c>
    </row>
    <row r="2630" spans="1:49" x14ac:dyDescent="0.2">
      <c r="A2630" s="111">
        <v>40555</v>
      </c>
      <c r="B2630" s="112">
        <v>4</v>
      </c>
      <c r="C2630" s="112">
        <v>124</v>
      </c>
      <c r="D2630" s="109">
        <v>2100</v>
      </c>
      <c r="E2630" s="109">
        <v>260400</v>
      </c>
      <c r="F2630" s="112">
        <v>7</v>
      </c>
      <c r="G2630" s="112">
        <v>131</v>
      </c>
      <c r="H2630" s="109">
        <v>2200</v>
      </c>
      <c r="I2630" s="109">
        <v>288200</v>
      </c>
      <c r="J2630" s="112"/>
      <c r="K2630" s="112"/>
      <c r="L2630" s="112"/>
      <c r="M2630" s="112"/>
      <c r="N2630" s="112">
        <v>3</v>
      </c>
      <c r="O2630" s="112">
        <v>205</v>
      </c>
      <c r="P2630" s="109">
        <v>2250</v>
      </c>
      <c r="Q2630" s="109">
        <v>461200</v>
      </c>
      <c r="R2630" s="112"/>
      <c r="S2630" s="112"/>
      <c r="T2630" s="112"/>
      <c r="U2630" s="112"/>
      <c r="V2630" s="112"/>
      <c r="W2630" s="112"/>
      <c r="X2630" s="112"/>
      <c r="Y2630" s="112"/>
      <c r="Z2630" s="112"/>
      <c r="AA2630" s="112"/>
      <c r="AB2630" s="112"/>
      <c r="AC2630" s="112"/>
      <c r="AD2630" s="112"/>
      <c r="AE2630" s="112"/>
      <c r="AF2630" s="112"/>
      <c r="AG2630" s="112"/>
      <c r="AH2630" s="112"/>
      <c r="AI2630" s="112"/>
      <c r="AJ2630" s="112"/>
      <c r="AK2630" s="112"/>
      <c r="AL2630" s="112">
        <v>2</v>
      </c>
      <c r="AM2630" s="112">
        <v>445</v>
      </c>
      <c r="AN2630" s="109">
        <v>2200</v>
      </c>
      <c r="AO2630" s="109">
        <v>979000</v>
      </c>
      <c r="AP2630" s="112">
        <v>2</v>
      </c>
      <c r="AQ2630" s="112">
        <v>445</v>
      </c>
      <c r="AR2630" s="109">
        <v>2200</v>
      </c>
      <c r="AS2630" s="109">
        <v>979000</v>
      </c>
      <c r="AT2630" s="112"/>
      <c r="AU2630" s="112"/>
      <c r="AV2630" s="112"/>
      <c r="AW2630" s="112"/>
    </row>
    <row r="2631" spans="1:49" x14ac:dyDescent="0.2">
      <c r="A2631" s="111">
        <v>40556</v>
      </c>
      <c r="B2631" s="112">
        <v>60</v>
      </c>
      <c r="C2631" s="112">
        <v>103</v>
      </c>
      <c r="D2631" s="109">
        <v>2260</v>
      </c>
      <c r="E2631" s="109">
        <v>242417</v>
      </c>
      <c r="F2631" s="112">
        <v>74</v>
      </c>
      <c r="G2631" s="112">
        <v>139</v>
      </c>
      <c r="H2631" s="109">
        <v>2338</v>
      </c>
      <c r="I2631" s="109">
        <v>337445</v>
      </c>
      <c r="J2631" s="112">
        <v>86</v>
      </c>
      <c r="K2631" s="112">
        <v>170</v>
      </c>
      <c r="L2631" s="109">
        <v>2364</v>
      </c>
      <c r="M2631" s="109">
        <v>415431</v>
      </c>
      <c r="N2631" s="112">
        <v>96</v>
      </c>
      <c r="O2631" s="112">
        <v>206</v>
      </c>
      <c r="P2631" s="109">
        <v>2425</v>
      </c>
      <c r="Q2631" s="109">
        <v>502089</v>
      </c>
      <c r="R2631" s="112">
        <v>152</v>
      </c>
      <c r="S2631" s="112">
        <v>242</v>
      </c>
      <c r="T2631" s="109">
        <v>2390</v>
      </c>
      <c r="U2631" s="109">
        <v>587486</v>
      </c>
      <c r="V2631" s="112"/>
      <c r="W2631" s="112"/>
      <c r="X2631" s="112"/>
      <c r="Y2631" s="112"/>
      <c r="Z2631" s="112">
        <v>34</v>
      </c>
      <c r="AA2631" s="112">
        <v>301</v>
      </c>
      <c r="AB2631" s="109">
        <v>2409</v>
      </c>
      <c r="AC2631" s="109">
        <v>734646</v>
      </c>
      <c r="AD2631" s="112"/>
      <c r="AE2631" s="112"/>
      <c r="AF2631" s="112"/>
      <c r="AG2631" s="112"/>
      <c r="AH2631" s="112"/>
      <c r="AI2631" s="112"/>
      <c r="AJ2631" s="112"/>
      <c r="AK2631" s="112"/>
      <c r="AL2631" s="112"/>
      <c r="AM2631" s="112"/>
      <c r="AN2631" s="112"/>
      <c r="AO2631" s="112"/>
      <c r="AP2631" s="112">
        <v>21</v>
      </c>
      <c r="AQ2631" s="112">
        <v>422</v>
      </c>
      <c r="AR2631" s="109">
        <v>2355</v>
      </c>
      <c r="AS2631" s="109">
        <v>1012552</v>
      </c>
      <c r="AT2631" s="112">
        <v>24</v>
      </c>
      <c r="AU2631" s="112">
        <v>394</v>
      </c>
      <c r="AV2631" s="109">
        <v>2250</v>
      </c>
      <c r="AW2631" s="109">
        <v>890962</v>
      </c>
    </row>
    <row r="2632" spans="1:49" x14ac:dyDescent="0.2">
      <c r="A2632" s="111">
        <v>40556</v>
      </c>
      <c r="B2632" s="112"/>
      <c r="C2632" s="112"/>
      <c r="D2632" s="112"/>
      <c r="E2632" s="112"/>
      <c r="F2632" s="112"/>
      <c r="G2632" s="112"/>
      <c r="H2632" s="112"/>
      <c r="I2632" s="112"/>
      <c r="J2632" s="112"/>
      <c r="K2632" s="112"/>
      <c r="L2632" s="112"/>
      <c r="M2632" s="112"/>
      <c r="N2632" s="112"/>
      <c r="O2632" s="112"/>
      <c r="P2632" s="112"/>
      <c r="Q2632" s="112"/>
      <c r="R2632" s="112"/>
      <c r="S2632" s="112"/>
      <c r="T2632" s="112"/>
      <c r="U2632" s="112"/>
      <c r="V2632" s="112">
        <v>3</v>
      </c>
      <c r="W2632" s="112">
        <v>276</v>
      </c>
      <c r="X2632" s="109">
        <v>2300</v>
      </c>
      <c r="Y2632" s="109">
        <v>634800</v>
      </c>
      <c r="Z2632" s="112">
        <v>2</v>
      </c>
      <c r="AA2632" s="112">
        <v>297</v>
      </c>
      <c r="AB2632" s="109">
        <v>2250</v>
      </c>
      <c r="AC2632" s="109">
        <v>668250</v>
      </c>
      <c r="AD2632" s="112">
        <v>20</v>
      </c>
      <c r="AE2632" s="112">
        <v>336</v>
      </c>
      <c r="AF2632" s="109">
        <v>2450</v>
      </c>
      <c r="AG2632" s="109">
        <v>812240</v>
      </c>
      <c r="AH2632" s="112">
        <v>6</v>
      </c>
      <c r="AI2632" s="112">
        <v>373</v>
      </c>
      <c r="AJ2632" s="109">
        <v>2495</v>
      </c>
      <c r="AK2632" s="109">
        <v>925520</v>
      </c>
      <c r="AL2632" s="112">
        <v>9</v>
      </c>
      <c r="AM2632" s="112">
        <v>432</v>
      </c>
      <c r="AN2632" s="109">
        <v>2560</v>
      </c>
      <c r="AO2632" s="109">
        <v>1104756</v>
      </c>
      <c r="AP2632" s="112">
        <v>68</v>
      </c>
      <c r="AQ2632" s="112">
        <v>462</v>
      </c>
      <c r="AR2632" s="109">
        <v>2458</v>
      </c>
      <c r="AS2632" s="109">
        <v>1134268</v>
      </c>
      <c r="AT2632" s="112"/>
      <c r="AU2632" s="112"/>
      <c r="AV2632" s="109"/>
      <c r="AW2632" s="109"/>
    </row>
    <row r="2633" spans="1:49" x14ac:dyDescent="0.2">
      <c r="A2633" s="216">
        <v>40557</v>
      </c>
      <c r="B2633" s="112">
        <v>8</v>
      </c>
      <c r="C2633" s="112">
        <v>101</v>
      </c>
      <c r="D2633" s="109">
        <v>2417</v>
      </c>
      <c r="E2633" s="109">
        <v>266975</v>
      </c>
      <c r="F2633" s="112"/>
      <c r="G2633" s="112"/>
      <c r="H2633" s="112"/>
      <c r="I2633" s="112"/>
      <c r="J2633" s="112">
        <v>23</v>
      </c>
      <c r="K2633" s="112">
        <v>155</v>
      </c>
      <c r="L2633" s="109">
        <v>2400</v>
      </c>
      <c r="M2633" s="109">
        <v>379535</v>
      </c>
      <c r="N2633" s="112">
        <v>30</v>
      </c>
      <c r="O2633" s="112">
        <v>197</v>
      </c>
      <c r="P2633" s="109">
        <v>2320</v>
      </c>
      <c r="Q2633" s="109">
        <v>457517</v>
      </c>
      <c r="R2633" s="112">
        <v>46</v>
      </c>
      <c r="S2633" s="112">
        <v>231</v>
      </c>
      <c r="T2633" s="109">
        <v>2525</v>
      </c>
      <c r="U2633" s="109">
        <v>584435</v>
      </c>
      <c r="V2633" s="112">
        <v>12</v>
      </c>
      <c r="W2633" s="112">
        <v>265</v>
      </c>
      <c r="X2633" s="109">
        <v>2400</v>
      </c>
      <c r="Y2633" s="109">
        <v>635325</v>
      </c>
      <c r="Z2633" s="112"/>
      <c r="AA2633" s="112"/>
      <c r="AB2633" s="112"/>
      <c r="AC2633" s="112"/>
      <c r="AD2633" s="112"/>
      <c r="AE2633" s="112"/>
      <c r="AF2633" s="112"/>
      <c r="AG2633" s="112"/>
      <c r="AH2633" s="112"/>
      <c r="AI2633" s="112"/>
      <c r="AJ2633" s="112"/>
      <c r="AK2633" s="112"/>
      <c r="AL2633" s="112"/>
      <c r="AM2633" s="112"/>
      <c r="AN2633" s="112"/>
      <c r="AO2633" s="112"/>
      <c r="AP2633" s="112">
        <v>3</v>
      </c>
      <c r="AQ2633" s="112">
        <v>433</v>
      </c>
      <c r="AR2633" s="109">
        <v>2370</v>
      </c>
      <c r="AS2633" s="109">
        <v>1025880</v>
      </c>
      <c r="AT2633" s="112">
        <v>7</v>
      </c>
      <c r="AU2633" s="112">
        <v>493</v>
      </c>
      <c r="AV2633" s="109">
        <v>2250</v>
      </c>
      <c r="AW2633" s="109">
        <v>1108286</v>
      </c>
    </row>
    <row r="2634" spans="1:49" x14ac:dyDescent="0.2">
      <c r="A2634" s="111">
        <v>40560</v>
      </c>
      <c r="B2634" s="112"/>
      <c r="C2634" s="112"/>
      <c r="D2634" s="112"/>
      <c r="E2634" s="112"/>
      <c r="F2634" s="112"/>
      <c r="G2634" s="112"/>
      <c r="H2634" s="112"/>
      <c r="I2634" s="112"/>
      <c r="J2634" s="112"/>
      <c r="K2634" s="112"/>
      <c r="L2634" s="112"/>
      <c r="M2634" s="112"/>
      <c r="N2634" s="112"/>
      <c r="O2634" s="112"/>
      <c r="P2634" s="112"/>
      <c r="Q2634" s="112"/>
      <c r="R2634" s="112"/>
      <c r="S2634" s="112"/>
      <c r="T2634" s="112"/>
      <c r="U2634" s="112"/>
      <c r="V2634" s="112"/>
      <c r="W2634" s="112"/>
      <c r="X2634" s="112"/>
      <c r="Y2634" s="112"/>
      <c r="Z2634" s="112"/>
      <c r="AA2634" s="112"/>
      <c r="AB2634" s="112"/>
      <c r="AC2634" s="112"/>
      <c r="AD2634" s="112">
        <v>11</v>
      </c>
      <c r="AE2634" s="112">
        <v>351</v>
      </c>
      <c r="AF2634" s="109">
        <v>2360</v>
      </c>
      <c r="AG2634" s="109">
        <v>827716</v>
      </c>
      <c r="AH2634" s="112"/>
      <c r="AI2634" s="112"/>
      <c r="AJ2634" s="112"/>
      <c r="AK2634" s="112"/>
      <c r="AL2634" s="112"/>
      <c r="AM2634" s="112"/>
      <c r="AN2634" s="112"/>
      <c r="AO2634" s="112"/>
      <c r="AP2634" s="112">
        <v>60</v>
      </c>
      <c r="AQ2634" s="112">
        <v>412</v>
      </c>
      <c r="AR2634" s="109">
        <v>2453</v>
      </c>
      <c r="AS2634" s="109">
        <v>1009488</v>
      </c>
      <c r="AT2634" s="112"/>
      <c r="AU2634" s="112"/>
      <c r="AV2634" s="112"/>
      <c r="AW2634" s="112"/>
    </row>
    <row r="2635" spans="1:49" x14ac:dyDescent="0.2">
      <c r="A2635" s="111">
        <v>40561</v>
      </c>
      <c r="B2635" s="112">
        <v>5</v>
      </c>
      <c r="C2635" s="112">
        <v>121</v>
      </c>
      <c r="D2635" s="109">
        <v>2400</v>
      </c>
      <c r="E2635" s="109">
        <v>297760</v>
      </c>
      <c r="F2635" s="112">
        <v>43</v>
      </c>
      <c r="G2635" s="112">
        <v>140</v>
      </c>
      <c r="H2635" s="109">
        <v>2333</v>
      </c>
      <c r="I2635" s="109">
        <v>328079</v>
      </c>
      <c r="J2635" s="112">
        <v>38</v>
      </c>
      <c r="K2635" s="112">
        <v>159</v>
      </c>
      <c r="L2635" s="109">
        <v>2525</v>
      </c>
      <c r="M2635" s="109">
        <v>411463</v>
      </c>
      <c r="N2635" s="112">
        <v>111</v>
      </c>
      <c r="O2635" s="112">
        <v>206</v>
      </c>
      <c r="P2635" s="109">
        <v>2364</v>
      </c>
      <c r="Q2635" s="109">
        <v>489137</v>
      </c>
      <c r="R2635" s="112">
        <v>72</v>
      </c>
      <c r="S2635" s="112">
        <v>238</v>
      </c>
      <c r="T2635" s="109">
        <v>2410</v>
      </c>
      <c r="U2635" s="109">
        <v>577047</v>
      </c>
      <c r="V2635" s="112">
        <v>2</v>
      </c>
      <c r="W2635" s="112">
        <v>270</v>
      </c>
      <c r="X2635" s="109">
        <v>2300</v>
      </c>
      <c r="Y2635" s="109">
        <v>621000</v>
      </c>
      <c r="Z2635" s="112">
        <v>19</v>
      </c>
      <c r="AA2635" s="112">
        <v>317</v>
      </c>
      <c r="AB2635" s="109">
        <v>2425</v>
      </c>
      <c r="AC2635" s="109">
        <v>805526</v>
      </c>
      <c r="AD2635" s="112">
        <v>19</v>
      </c>
      <c r="AE2635" s="112">
        <v>333</v>
      </c>
      <c r="AF2635" s="109">
        <v>2450</v>
      </c>
      <c r="AG2635" s="109">
        <v>820842</v>
      </c>
      <c r="AH2635" s="112"/>
      <c r="AI2635" s="112"/>
      <c r="AJ2635" s="112"/>
      <c r="AK2635" s="112"/>
      <c r="AL2635" s="112">
        <v>7</v>
      </c>
      <c r="AM2635" s="112">
        <v>407</v>
      </c>
      <c r="AN2635" s="109">
        <v>2500</v>
      </c>
      <c r="AO2635" s="109">
        <v>1018571</v>
      </c>
      <c r="AP2635" s="112">
        <v>6</v>
      </c>
      <c r="AQ2635" s="112">
        <v>433</v>
      </c>
      <c r="AR2635" s="109">
        <v>2120</v>
      </c>
      <c r="AS2635" s="109">
        <v>918667</v>
      </c>
      <c r="AT2635" s="112">
        <v>11</v>
      </c>
      <c r="AU2635" s="112">
        <v>431</v>
      </c>
      <c r="AV2635" s="109">
        <v>1975</v>
      </c>
      <c r="AW2635" s="109">
        <v>852855</v>
      </c>
    </row>
    <row r="2636" spans="1:49" x14ac:dyDescent="0.2">
      <c r="A2636" s="111">
        <v>40561</v>
      </c>
      <c r="B2636" s="112"/>
      <c r="C2636" s="112"/>
      <c r="D2636" s="112"/>
      <c r="E2636" s="112"/>
      <c r="F2636" s="112"/>
      <c r="G2636" s="112"/>
      <c r="H2636" s="112"/>
      <c r="I2636" s="112"/>
      <c r="J2636" s="112"/>
      <c r="K2636" s="112"/>
      <c r="L2636" s="112"/>
      <c r="M2636" s="112"/>
      <c r="N2636" s="112"/>
      <c r="O2636" s="112"/>
      <c r="P2636" s="112"/>
      <c r="Q2636" s="112"/>
      <c r="R2636" s="112"/>
      <c r="S2636" s="112"/>
      <c r="T2636" s="112"/>
      <c r="U2636" s="112"/>
      <c r="V2636" s="112"/>
      <c r="W2636" s="112"/>
      <c r="X2636" s="112"/>
      <c r="Y2636" s="112"/>
      <c r="Z2636" s="112"/>
      <c r="AA2636" s="112"/>
      <c r="AB2636" s="112"/>
      <c r="AC2636" s="112"/>
      <c r="AD2636" s="112">
        <v>8</v>
      </c>
      <c r="AE2636" s="112">
        <v>344</v>
      </c>
      <c r="AF2636" s="109">
        <v>2310</v>
      </c>
      <c r="AG2636" s="109">
        <v>806750</v>
      </c>
      <c r="AH2636" s="112">
        <v>17</v>
      </c>
      <c r="AI2636" s="112">
        <v>378</v>
      </c>
      <c r="AJ2636" s="109">
        <v>2387</v>
      </c>
      <c r="AK2636" s="109">
        <v>895480</v>
      </c>
      <c r="AL2636" s="112"/>
      <c r="AM2636" s="112"/>
      <c r="AN2636" s="112"/>
      <c r="AO2636" s="112"/>
      <c r="AP2636" s="112">
        <v>221</v>
      </c>
      <c r="AQ2636" s="112">
        <v>413</v>
      </c>
      <c r="AR2636" s="109">
        <v>2345</v>
      </c>
      <c r="AS2636" s="109">
        <v>975190</v>
      </c>
      <c r="AT2636" s="112"/>
      <c r="AU2636" s="112"/>
      <c r="AV2636" s="112"/>
      <c r="AW2636" s="112"/>
    </row>
    <row r="2637" spans="1:49" x14ac:dyDescent="0.2">
      <c r="A2637" s="111">
        <v>40562</v>
      </c>
      <c r="B2637" s="112"/>
      <c r="C2637" s="112"/>
      <c r="D2637" s="112"/>
      <c r="E2637" s="112"/>
      <c r="F2637" s="112">
        <v>1</v>
      </c>
      <c r="G2637" s="112">
        <v>134</v>
      </c>
      <c r="H2637" s="109">
        <v>2000</v>
      </c>
      <c r="I2637" s="109">
        <v>268000</v>
      </c>
      <c r="J2637" s="112">
        <v>24</v>
      </c>
      <c r="K2637" s="112">
        <v>178</v>
      </c>
      <c r="L2637" s="109">
        <v>2250</v>
      </c>
      <c r="M2637" s="109">
        <v>400500</v>
      </c>
      <c r="N2637" s="112">
        <v>2</v>
      </c>
      <c r="O2637" s="112">
        <v>218</v>
      </c>
      <c r="P2637" s="109">
        <v>2100</v>
      </c>
      <c r="Q2637" s="109">
        <v>457800</v>
      </c>
      <c r="R2637" s="112"/>
      <c r="S2637" s="112"/>
      <c r="T2637" s="112"/>
      <c r="U2637" s="112"/>
      <c r="V2637" s="112">
        <v>8</v>
      </c>
      <c r="W2637" s="112">
        <v>267</v>
      </c>
      <c r="X2637" s="109">
        <v>2173</v>
      </c>
      <c r="Y2637" s="109">
        <v>571425</v>
      </c>
      <c r="Z2637" s="112"/>
      <c r="AA2637" s="112"/>
      <c r="AB2637" s="112"/>
      <c r="AC2637" s="112"/>
      <c r="AD2637" s="112"/>
      <c r="AE2637" s="112"/>
      <c r="AF2637" s="112"/>
      <c r="AG2637" s="112"/>
      <c r="AH2637" s="112"/>
      <c r="AI2637" s="112"/>
      <c r="AJ2637" s="112"/>
      <c r="AK2637" s="112"/>
      <c r="AL2637" s="112"/>
      <c r="AM2637" s="112"/>
      <c r="AN2637" s="112"/>
      <c r="AO2637" s="112"/>
      <c r="AP2637" s="112">
        <v>1</v>
      </c>
      <c r="AQ2637" s="112">
        <v>406</v>
      </c>
      <c r="AR2637" s="109">
        <v>2320</v>
      </c>
      <c r="AS2637" s="109">
        <v>941920</v>
      </c>
      <c r="AT2637" s="112">
        <v>11</v>
      </c>
      <c r="AU2637" s="112">
        <v>365</v>
      </c>
      <c r="AV2637" s="109">
        <v>1900</v>
      </c>
      <c r="AW2637" s="109">
        <v>692982</v>
      </c>
    </row>
    <row r="2638" spans="1:49" x14ac:dyDescent="0.2">
      <c r="A2638" s="111">
        <v>40563</v>
      </c>
      <c r="B2638" s="112">
        <v>5</v>
      </c>
      <c r="C2638" s="112">
        <v>122</v>
      </c>
      <c r="D2638" s="109">
        <v>2275</v>
      </c>
      <c r="E2638" s="109">
        <v>275760</v>
      </c>
      <c r="F2638" s="112">
        <v>14</v>
      </c>
      <c r="G2638" s="112">
        <v>142</v>
      </c>
      <c r="H2638" s="109">
        <v>2150</v>
      </c>
      <c r="I2638" s="109">
        <v>304993</v>
      </c>
      <c r="J2638" s="112">
        <v>59</v>
      </c>
      <c r="K2638" s="112">
        <v>161</v>
      </c>
      <c r="L2638" s="109">
        <v>2150</v>
      </c>
      <c r="M2638" s="109">
        <v>343947</v>
      </c>
      <c r="N2638" s="112">
        <v>63</v>
      </c>
      <c r="O2638" s="112">
        <v>200</v>
      </c>
      <c r="P2638" s="109">
        <v>2200</v>
      </c>
      <c r="Q2638" s="109">
        <v>445673</v>
      </c>
      <c r="R2638" s="112">
        <v>21</v>
      </c>
      <c r="S2638" s="112">
        <v>221</v>
      </c>
      <c r="T2638" s="109">
        <v>2150</v>
      </c>
      <c r="U2638" s="109">
        <v>465048</v>
      </c>
      <c r="V2638" s="112">
        <v>54</v>
      </c>
      <c r="W2638" s="112">
        <v>264</v>
      </c>
      <c r="X2638" s="109">
        <v>2208</v>
      </c>
      <c r="Y2638" s="109">
        <v>588533</v>
      </c>
      <c r="Z2638" s="112">
        <v>44</v>
      </c>
      <c r="AA2638" s="112">
        <v>297</v>
      </c>
      <c r="AB2638" s="109">
        <v>2250</v>
      </c>
      <c r="AC2638" s="109">
        <v>667891</v>
      </c>
      <c r="AD2638" s="112">
        <v>8</v>
      </c>
      <c r="AE2638" s="112">
        <v>345</v>
      </c>
      <c r="AF2638" s="109">
        <v>2235</v>
      </c>
      <c r="AG2638" s="109">
        <v>769575</v>
      </c>
      <c r="AH2638" s="112"/>
      <c r="AI2638" s="112"/>
      <c r="AJ2638" s="112"/>
      <c r="AK2638" s="112"/>
      <c r="AL2638" s="112"/>
      <c r="AM2638" s="112"/>
      <c r="AN2638" s="112"/>
      <c r="AO2638" s="112"/>
      <c r="AP2638" s="112">
        <v>10</v>
      </c>
      <c r="AQ2638" s="112">
        <v>467</v>
      </c>
      <c r="AR2638" s="109">
        <v>2300</v>
      </c>
      <c r="AS2638" s="109">
        <v>1093988</v>
      </c>
      <c r="AT2638" s="112">
        <v>15</v>
      </c>
      <c r="AU2638" s="112">
        <v>387</v>
      </c>
      <c r="AV2638" s="109">
        <v>1938</v>
      </c>
      <c r="AW2638" s="109">
        <v>767113</v>
      </c>
    </row>
    <row r="2639" spans="1:49" x14ac:dyDescent="0.2">
      <c r="A2639" s="111">
        <v>40564</v>
      </c>
      <c r="B2639" s="112">
        <v>9</v>
      </c>
      <c r="C2639" s="112">
        <v>112</v>
      </c>
      <c r="D2639" s="109">
        <v>2267</v>
      </c>
      <c r="E2639" s="109">
        <v>253922</v>
      </c>
      <c r="F2639" s="112">
        <v>31</v>
      </c>
      <c r="G2639" s="112">
        <v>137</v>
      </c>
      <c r="H2639" s="109">
        <v>2300</v>
      </c>
      <c r="I2639" s="109">
        <v>310990</v>
      </c>
      <c r="J2639" s="112">
        <v>49</v>
      </c>
      <c r="K2639" s="112">
        <v>165</v>
      </c>
      <c r="L2639" s="109">
        <v>2288</v>
      </c>
      <c r="M2639" s="109">
        <v>381878</v>
      </c>
      <c r="N2639" s="112">
        <v>42</v>
      </c>
      <c r="O2639" s="112">
        <v>208</v>
      </c>
      <c r="P2639" s="109">
        <v>2167</v>
      </c>
      <c r="Q2639" s="109"/>
      <c r="R2639" s="112">
        <v>15</v>
      </c>
      <c r="S2639" s="112">
        <v>234</v>
      </c>
      <c r="T2639" s="109">
        <v>2188</v>
      </c>
      <c r="U2639" s="109">
        <v>518327</v>
      </c>
      <c r="V2639" s="112"/>
      <c r="W2639" s="112"/>
      <c r="X2639" s="109"/>
      <c r="Y2639" s="109"/>
      <c r="Z2639" s="112"/>
      <c r="AA2639" s="112"/>
      <c r="AB2639" s="109"/>
      <c r="AC2639" s="109"/>
      <c r="AD2639" s="112">
        <v>2</v>
      </c>
      <c r="AE2639" s="112">
        <v>334</v>
      </c>
      <c r="AF2639" s="109">
        <v>2260</v>
      </c>
      <c r="AG2639" s="109">
        <v>754840</v>
      </c>
      <c r="AH2639" s="112"/>
      <c r="AI2639" s="112"/>
      <c r="AJ2639" s="112"/>
      <c r="AK2639" s="112"/>
      <c r="AL2639" s="112"/>
      <c r="AM2639" s="112"/>
      <c r="AN2639" s="112"/>
      <c r="AO2639" s="112"/>
      <c r="AP2639" s="112">
        <v>15</v>
      </c>
      <c r="AQ2639" s="112">
        <v>328</v>
      </c>
      <c r="AR2639" s="109">
        <v>2250</v>
      </c>
      <c r="AS2639" s="109">
        <v>738900</v>
      </c>
      <c r="AT2639" s="112">
        <v>37</v>
      </c>
      <c r="AU2639" s="112">
        <v>393</v>
      </c>
      <c r="AV2639" s="109">
        <v>2175</v>
      </c>
      <c r="AW2639" s="109">
        <v>919515</v>
      </c>
    </row>
    <row r="2640" spans="1:49" x14ac:dyDescent="0.2">
      <c r="A2640" s="111">
        <v>40567</v>
      </c>
      <c r="B2640" s="112"/>
      <c r="C2640" s="112"/>
      <c r="D2640" s="112"/>
      <c r="E2640" s="112"/>
      <c r="F2640" s="112"/>
      <c r="G2640" s="112"/>
      <c r="H2640" s="112"/>
      <c r="I2640" s="112"/>
      <c r="J2640" s="112"/>
      <c r="K2640" s="112"/>
      <c r="L2640" s="112"/>
      <c r="M2640" s="112"/>
      <c r="N2640" s="112"/>
      <c r="O2640" s="112"/>
      <c r="P2640" s="112"/>
      <c r="Q2640" s="112"/>
      <c r="R2640" s="112"/>
      <c r="S2640" s="112"/>
      <c r="T2640" s="112"/>
      <c r="U2640" s="112"/>
      <c r="V2640" s="112"/>
      <c r="W2640" s="112"/>
      <c r="X2640" s="112"/>
      <c r="Y2640" s="112"/>
      <c r="Z2640" s="112"/>
      <c r="AA2640" s="112"/>
      <c r="AB2640" s="112"/>
      <c r="AC2640" s="112"/>
      <c r="AD2640" s="112">
        <v>4</v>
      </c>
      <c r="AE2640" s="112">
        <v>334</v>
      </c>
      <c r="AF2640" s="109">
        <v>2250</v>
      </c>
      <c r="AG2640" s="109">
        <v>751500</v>
      </c>
      <c r="AH2640" s="112">
        <v>9</v>
      </c>
      <c r="AI2640" s="112">
        <v>391</v>
      </c>
      <c r="AJ2640" s="109">
        <v>2470</v>
      </c>
      <c r="AK2640" s="109">
        <v>967124</v>
      </c>
      <c r="AL2640" s="112">
        <v>15</v>
      </c>
      <c r="AM2640" s="112">
        <v>407</v>
      </c>
      <c r="AN2640" s="109">
        <v>2500</v>
      </c>
      <c r="AO2640" s="109">
        <v>1016333</v>
      </c>
      <c r="AP2640" s="112">
        <v>50</v>
      </c>
      <c r="AQ2640" s="112">
        <v>421</v>
      </c>
      <c r="AR2640" s="109">
        <v>2335</v>
      </c>
      <c r="AS2640" s="109">
        <v>986905</v>
      </c>
      <c r="AT2640" s="112"/>
      <c r="AU2640" s="112"/>
      <c r="AV2640" s="112"/>
      <c r="AW2640" s="112"/>
    </row>
    <row r="2641" spans="1:49" x14ac:dyDescent="0.2">
      <c r="A2641" s="114">
        <v>40568</v>
      </c>
      <c r="B2641" s="112">
        <v>18</v>
      </c>
      <c r="C2641" s="112">
        <v>127</v>
      </c>
      <c r="D2641" s="109">
        <v>2150</v>
      </c>
      <c r="E2641" s="109">
        <v>273289</v>
      </c>
      <c r="F2641" s="112">
        <v>19</v>
      </c>
      <c r="G2641" s="112">
        <v>142</v>
      </c>
      <c r="H2641" s="109">
        <v>2300</v>
      </c>
      <c r="I2641" s="109">
        <v>324711</v>
      </c>
      <c r="J2641" s="112">
        <v>37</v>
      </c>
      <c r="K2641" s="112">
        <v>165</v>
      </c>
      <c r="L2641" s="109">
        <v>2325</v>
      </c>
      <c r="M2641" s="109">
        <v>392873</v>
      </c>
      <c r="N2641" s="112">
        <v>92</v>
      </c>
      <c r="O2641" s="112">
        <v>203</v>
      </c>
      <c r="P2641" s="109">
        <v>2233</v>
      </c>
      <c r="Q2641" s="109">
        <v>453164</v>
      </c>
      <c r="R2641" s="112">
        <v>82</v>
      </c>
      <c r="S2641" s="112">
        <v>234</v>
      </c>
      <c r="T2641" s="109">
        <v>2208</v>
      </c>
      <c r="U2641" s="109">
        <v>515272</v>
      </c>
      <c r="V2641" s="112">
        <v>17</v>
      </c>
      <c r="W2641" s="112">
        <v>269</v>
      </c>
      <c r="X2641" s="109">
        <v>2275</v>
      </c>
      <c r="Y2641" s="109">
        <v>621482</v>
      </c>
      <c r="Z2641" s="112">
        <v>3</v>
      </c>
      <c r="AA2641" s="112">
        <v>317</v>
      </c>
      <c r="AB2641" s="109">
        <v>2250</v>
      </c>
      <c r="AC2641" s="109">
        <v>714000</v>
      </c>
      <c r="AD2641" s="112">
        <v>5</v>
      </c>
      <c r="AE2641" s="112">
        <v>323</v>
      </c>
      <c r="AF2641" s="109">
        <v>2250</v>
      </c>
      <c r="AG2641" s="109">
        <v>726300</v>
      </c>
      <c r="AH2641" s="112"/>
      <c r="AI2641" s="112"/>
      <c r="AJ2641" s="112"/>
      <c r="AK2641" s="112"/>
      <c r="AL2641" s="112"/>
      <c r="AM2641" s="112"/>
      <c r="AN2641" s="112"/>
      <c r="AO2641" s="112"/>
      <c r="AP2641" s="112">
        <v>4</v>
      </c>
      <c r="AQ2641" s="112">
        <v>384</v>
      </c>
      <c r="AR2641" s="109">
        <v>2100</v>
      </c>
      <c r="AS2641" s="109">
        <v>805350</v>
      </c>
      <c r="AT2641" s="112">
        <v>14</v>
      </c>
      <c r="AU2641" s="112">
        <v>454</v>
      </c>
      <c r="AV2641" s="109">
        <v>2175</v>
      </c>
      <c r="AW2641" s="109">
        <v>963664</v>
      </c>
    </row>
    <row r="2642" spans="1:49" x14ac:dyDescent="0.2">
      <c r="A2642" s="111">
        <v>40568</v>
      </c>
      <c r="B2642" s="112"/>
      <c r="C2642" s="112"/>
      <c r="D2642" s="112"/>
      <c r="E2642" s="112"/>
      <c r="F2642" s="112"/>
      <c r="G2642" s="112"/>
      <c r="H2642" s="112"/>
      <c r="I2642" s="112"/>
      <c r="J2642" s="112"/>
      <c r="K2642" s="112"/>
      <c r="L2642" s="112"/>
      <c r="M2642" s="112"/>
      <c r="N2642" s="112"/>
      <c r="O2642" s="112"/>
      <c r="P2642" s="112"/>
      <c r="Q2642" s="112"/>
      <c r="R2642" s="112"/>
      <c r="S2642" s="112"/>
      <c r="T2642" s="112"/>
      <c r="U2642" s="112"/>
      <c r="V2642" s="112"/>
      <c r="W2642" s="112"/>
      <c r="X2642" s="112"/>
      <c r="Y2642" s="112"/>
      <c r="Z2642" s="112"/>
      <c r="AA2642" s="112"/>
      <c r="AB2642" s="112"/>
      <c r="AC2642" s="112"/>
      <c r="AD2642" s="112">
        <v>8</v>
      </c>
      <c r="AE2642" s="112">
        <v>342</v>
      </c>
      <c r="AF2642" s="109">
        <v>2220</v>
      </c>
      <c r="AG2642" s="109">
        <v>759240</v>
      </c>
      <c r="AH2642" s="112"/>
      <c r="AI2642" s="112"/>
      <c r="AJ2642" s="112"/>
      <c r="AK2642" s="112"/>
      <c r="AL2642" s="112">
        <v>1</v>
      </c>
      <c r="AM2642" s="112">
        <v>426</v>
      </c>
      <c r="AN2642" s="109">
        <v>2520</v>
      </c>
      <c r="AO2642" s="109">
        <v>1073520</v>
      </c>
      <c r="AP2642" s="112">
        <v>141</v>
      </c>
      <c r="AQ2642" s="112">
        <v>422</v>
      </c>
      <c r="AR2642" s="109">
        <v>2357</v>
      </c>
      <c r="AS2642" s="109">
        <v>997309</v>
      </c>
      <c r="AT2642" s="112"/>
      <c r="AU2642" s="112"/>
      <c r="AV2642" s="112"/>
      <c r="AW2642" s="112"/>
    </row>
    <row r="2643" spans="1:49" x14ac:dyDescent="0.2">
      <c r="A2643" s="111">
        <v>40569</v>
      </c>
      <c r="B2643" s="112"/>
      <c r="C2643" s="112"/>
      <c r="D2643" s="112"/>
      <c r="E2643" s="112"/>
      <c r="F2643" s="112">
        <v>10</v>
      </c>
      <c r="G2643" s="112">
        <v>142</v>
      </c>
      <c r="H2643" s="109">
        <v>2000</v>
      </c>
      <c r="I2643" s="109">
        <v>284800</v>
      </c>
      <c r="J2643" s="112"/>
      <c r="K2643" s="112"/>
      <c r="L2643" s="112"/>
      <c r="M2643" s="112"/>
      <c r="N2643" s="112"/>
      <c r="O2643" s="112"/>
      <c r="P2643" s="112"/>
      <c r="Q2643" s="112"/>
      <c r="R2643" s="112"/>
      <c r="S2643" s="112"/>
      <c r="T2643" s="112"/>
      <c r="U2643" s="112"/>
      <c r="V2643" s="112">
        <v>22</v>
      </c>
      <c r="W2643" s="112">
        <v>250</v>
      </c>
      <c r="X2643" s="109">
        <v>2040</v>
      </c>
      <c r="Y2643" s="109">
        <v>510371</v>
      </c>
      <c r="Z2643" s="112"/>
      <c r="AA2643" s="112"/>
      <c r="AB2643" s="112"/>
      <c r="AC2643" s="112"/>
      <c r="AD2643" s="112"/>
      <c r="AE2643" s="112"/>
      <c r="AF2643" s="112"/>
      <c r="AG2643" s="112"/>
      <c r="AH2643" s="112"/>
      <c r="AI2643" s="112"/>
      <c r="AJ2643" s="112"/>
      <c r="AK2643" s="112"/>
      <c r="AL2643" s="112"/>
      <c r="AM2643" s="112"/>
      <c r="AN2643" s="112"/>
      <c r="AO2643" s="112"/>
      <c r="AP2643" s="112">
        <v>2</v>
      </c>
      <c r="AQ2643" s="112">
        <v>425</v>
      </c>
      <c r="AR2643" s="109">
        <v>2150</v>
      </c>
      <c r="AS2643" s="109">
        <v>913720</v>
      </c>
      <c r="AT2643" s="112">
        <v>1</v>
      </c>
      <c r="AU2643" s="112">
        <v>484</v>
      </c>
      <c r="AV2643" s="109">
        <v>2000</v>
      </c>
      <c r="AW2643" s="109">
        <v>968000</v>
      </c>
    </row>
    <row r="2644" spans="1:49" x14ac:dyDescent="0.2">
      <c r="A2644" s="111">
        <v>40570</v>
      </c>
      <c r="B2644" s="112"/>
      <c r="C2644" s="112"/>
      <c r="D2644" s="112"/>
      <c r="E2644" s="112"/>
      <c r="F2644" s="112"/>
      <c r="G2644" s="112"/>
      <c r="H2644" s="112"/>
      <c r="I2644" s="112"/>
      <c r="J2644" s="112"/>
      <c r="K2644" s="112"/>
      <c r="L2644" s="112"/>
      <c r="M2644" s="112"/>
      <c r="N2644" s="112"/>
      <c r="O2644" s="112"/>
      <c r="P2644" s="112"/>
      <c r="Q2644" s="112"/>
      <c r="R2644" s="112"/>
      <c r="S2644" s="112"/>
      <c r="T2644" s="112"/>
      <c r="U2644" s="112"/>
      <c r="V2644" s="112">
        <v>5</v>
      </c>
      <c r="W2644" s="112">
        <v>274</v>
      </c>
      <c r="X2644" s="109">
        <v>2125</v>
      </c>
      <c r="Y2644" s="109">
        <v>588000</v>
      </c>
      <c r="Z2644" s="112">
        <v>36</v>
      </c>
      <c r="AA2644" s="112">
        <v>290</v>
      </c>
      <c r="AB2644" s="109">
        <v>2275</v>
      </c>
      <c r="AC2644" s="109">
        <v>660325</v>
      </c>
      <c r="AD2644" s="112">
        <v>2</v>
      </c>
      <c r="AE2644" s="112">
        <v>347</v>
      </c>
      <c r="AF2644" s="109">
        <v>2420</v>
      </c>
      <c r="AG2644" s="109">
        <v>839740</v>
      </c>
      <c r="AH2644" s="112">
        <v>10</v>
      </c>
      <c r="AI2644" s="112">
        <v>379</v>
      </c>
      <c r="AJ2644" s="109">
        <v>2380</v>
      </c>
      <c r="AK2644" s="109">
        <v>884000</v>
      </c>
      <c r="AL2644" s="112"/>
      <c r="AM2644" s="112"/>
      <c r="AN2644" s="112"/>
      <c r="AO2644" s="112"/>
      <c r="AP2644" s="112">
        <v>74</v>
      </c>
      <c r="AQ2644" s="112">
        <v>435</v>
      </c>
      <c r="AR2644" s="109">
        <v>2353</v>
      </c>
      <c r="AS2644" s="109">
        <v>1015007</v>
      </c>
      <c r="AT2644" s="112"/>
      <c r="AU2644" s="112"/>
      <c r="AV2644" s="112"/>
      <c r="AW2644" s="112"/>
    </row>
    <row r="2645" spans="1:49" x14ac:dyDescent="0.2">
      <c r="A2645" s="111">
        <v>40570</v>
      </c>
      <c r="B2645" s="112"/>
      <c r="C2645" s="112"/>
      <c r="D2645" s="112"/>
      <c r="E2645" s="112"/>
      <c r="F2645" s="112">
        <v>20</v>
      </c>
      <c r="G2645" s="112">
        <v>134</v>
      </c>
      <c r="H2645" s="109">
        <v>2050</v>
      </c>
      <c r="I2645" s="109">
        <v>274495</v>
      </c>
      <c r="J2645" s="112">
        <v>45</v>
      </c>
      <c r="K2645" s="112">
        <v>153</v>
      </c>
      <c r="L2645" s="109">
        <v>2060</v>
      </c>
      <c r="M2645" s="109">
        <v>308302</v>
      </c>
      <c r="N2645" s="112">
        <v>154</v>
      </c>
      <c r="O2645" s="112">
        <v>203</v>
      </c>
      <c r="P2645" s="109">
        <v>2088</v>
      </c>
      <c r="Q2645" s="109">
        <v>418119</v>
      </c>
      <c r="R2645" s="112">
        <v>23</v>
      </c>
      <c r="S2645" s="112">
        <v>235</v>
      </c>
      <c r="T2645" s="109">
        <v>2150</v>
      </c>
      <c r="U2645" s="109">
        <v>514922</v>
      </c>
      <c r="V2645" s="112">
        <v>5</v>
      </c>
      <c r="W2645" s="112">
        <v>278</v>
      </c>
      <c r="X2645" s="109">
        <v>2150</v>
      </c>
      <c r="Y2645" s="109">
        <v>598560</v>
      </c>
      <c r="Z2645" s="112">
        <v>35</v>
      </c>
      <c r="AA2645" s="112">
        <v>297</v>
      </c>
      <c r="AB2645" s="109">
        <v>2300</v>
      </c>
      <c r="AC2645" s="109">
        <v>701366</v>
      </c>
      <c r="AD2645" s="112"/>
      <c r="AE2645" s="112"/>
      <c r="AF2645" s="112"/>
      <c r="AG2645" s="112"/>
      <c r="AH2645" s="112"/>
      <c r="AI2645" s="112"/>
      <c r="AJ2645" s="112"/>
      <c r="AK2645" s="112"/>
      <c r="AL2645" s="112">
        <v>1</v>
      </c>
      <c r="AM2645" s="112">
        <v>496</v>
      </c>
      <c r="AN2645" s="109">
        <v>2500</v>
      </c>
      <c r="AO2645" s="109">
        <v>1240000</v>
      </c>
      <c r="AP2645" s="112">
        <v>1</v>
      </c>
      <c r="AQ2645" s="112">
        <v>424</v>
      </c>
      <c r="AR2645" s="109">
        <v>2240</v>
      </c>
      <c r="AS2645" s="109">
        <v>949760</v>
      </c>
      <c r="AT2645" s="112">
        <v>8</v>
      </c>
      <c r="AU2645" s="112">
        <v>335</v>
      </c>
      <c r="AV2645" s="109">
        <v>1400</v>
      </c>
      <c r="AW2645" s="109">
        <v>469000</v>
      </c>
    </row>
    <row r="2646" spans="1:49" x14ac:dyDescent="0.2">
      <c r="A2646" s="111">
        <v>40571</v>
      </c>
      <c r="B2646" s="112">
        <v>7</v>
      </c>
      <c r="C2646" s="112">
        <v>119</v>
      </c>
      <c r="D2646" s="109">
        <v>2250</v>
      </c>
      <c r="E2646" s="109">
        <v>266786</v>
      </c>
      <c r="F2646" s="112">
        <v>5</v>
      </c>
      <c r="G2646" s="112">
        <v>134</v>
      </c>
      <c r="H2646" s="109">
        <v>2250</v>
      </c>
      <c r="I2646" s="109">
        <v>301500</v>
      </c>
      <c r="J2646" s="112">
        <v>4</v>
      </c>
      <c r="K2646" s="112">
        <v>156</v>
      </c>
      <c r="L2646" s="109">
        <v>2117</v>
      </c>
      <c r="M2646" s="109">
        <v>330325</v>
      </c>
      <c r="N2646" s="112">
        <v>11</v>
      </c>
      <c r="O2646" s="112">
        <v>189</v>
      </c>
      <c r="P2646" s="109">
        <v>2083</v>
      </c>
      <c r="Q2646" s="109">
        <v>399573</v>
      </c>
      <c r="R2646" s="112">
        <v>4</v>
      </c>
      <c r="S2646" s="112">
        <v>246</v>
      </c>
      <c r="T2646" s="109">
        <v>2150</v>
      </c>
      <c r="U2646" s="109">
        <v>528900</v>
      </c>
      <c r="V2646" s="112">
        <v>15</v>
      </c>
      <c r="W2646" s="112">
        <v>265</v>
      </c>
      <c r="X2646" s="109">
        <v>2225</v>
      </c>
      <c r="Y2646" s="109">
        <v>591433</v>
      </c>
      <c r="Z2646" s="112"/>
      <c r="AA2646" s="112"/>
      <c r="AB2646" s="112"/>
      <c r="AC2646" s="109"/>
      <c r="AD2646" s="112"/>
      <c r="AE2646" s="112"/>
      <c r="AF2646" s="112"/>
      <c r="AG2646" s="112"/>
      <c r="AH2646" s="112"/>
      <c r="AI2646" s="112"/>
      <c r="AJ2646" s="112"/>
      <c r="AK2646" s="112"/>
      <c r="AL2646" s="112"/>
      <c r="AM2646" s="112"/>
      <c r="AN2646" s="112"/>
      <c r="AO2646" s="112"/>
      <c r="AP2646" s="112"/>
      <c r="AQ2646" s="112"/>
      <c r="AR2646" s="112"/>
      <c r="AS2646" s="112"/>
      <c r="AT2646" s="112">
        <v>34</v>
      </c>
      <c r="AU2646" s="112">
        <v>421</v>
      </c>
      <c r="AV2646" s="109">
        <v>2282</v>
      </c>
      <c r="AW2646" s="109">
        <v>972135</v>
      </c>
    </row>
    <row r="2647" spans="1:49" x14ac:dyDescent="0.2">
      <c r="A2647" s="143">
        <v>40574</v>
      </c>
      <c r="AD2647">
        <v>5</v>
      </c>
      <c r="AE2647">
        <v>350</v>
      </c>
      <c r="AF2647">
        <v>2340</v>
      </c>
      <c r="AG2647">
        <v>819936</v>
      </c>
      <c r="AH2647">
        <v>10</v>
      </c>
      <c r="AI2647">
        <v>382</v>
      </c>
      <c r="AJ2647">
        <v>2440</v>
      </c>
      <c r="AK2647">
        <v>932376</v>
      </c>
      <c r="AL2647">
        <v>11</v>
      </c>
      <c r="AM2647">
        <v>418</v>
      </c>
      <c r="AN2647">
        <v>2485</v>
      </c>
      <c r="AO2647">
        <v>1038255</v>
      </c>
      <c r="AP2647">
        <v>86</v>
      </c>
      <c r="AQ2647">
        <v>412</v>
      </c>
      <c r="AR2647">
        <v>2346</v>
      </c>
      <c r="AS2647">
        <v>964422</v>
      </c>
    </row>
    <row r="2649" spans="1:49" x14ac:dyDescent="0.2">
      <c r="A2649" s="111">
        <v>40575</v>
      </c>
      <c r="B2649" s="112"/>
      <c r="C2649" s="112"/>
      <c r="D2649" s="112"/>
      <c r="E2649" s="112"/>
      <c r="F2649" s="112"/>
      <c r="G2649" s="112"/>
      <c r="H2649" s="112"/>
      <c r="I2649" s="112"/>
      <c r="J2649" s="112"/>
      <c r="K2649" s="112"/>
      <c r="L2649" s="112"/>
      <c r="M2649" s="112"/>
      <c r="N2649" s="112"/>
      <c r="O2649" s="112"/>
      <c r="P2649" s="112"/>
      <c r="Q2649" s="112"/>
      <c r="R2649" s="112"/>
      <c r="S2649" s="112"/>
      <c r="T2649" s="112"/>
      <c r="U2649" s="112"/>
      <c r="V2649" s="112"/>
      <c r="W2649" s="112"/>
      <c r="X2649" s="112"/>
      <c r="Y2649" s="112"/>
      <c r="Z2649" s="108">
        <v>1</v>
      </c>
      <c r="AA2649" s="108">
        <v>290</v>
      </c>
      <c r="AB2649" s="112">
        <v>2000</v>
      </c>
      <c r="AC2649" s="112">
        <v>580000</v>
      </c>
      <c r="AD2649" s="112"/>
      <c r="AE2649" s="112"/>
      <c r="AF2649" s="112"/>
      <c r="AG2649" s="112"/>
      <c r="AH2649" s="108">
        <v>9</v>
      </c>
      <c r="AI2649" s="108">
        <v>392</v>
      </c>
      <c r="AJ2649" s="112">
        <v>2000</v>
      </c>
      <c r="AK2649" s="112">
        <v>784444</v>
      </c>
      <c r="AL2649" s="108">
        <v>11</v>
      </c>
      <c r="AM2649" s="108">
        <v>417</v>
      </c>
      <c r="AN2649" s="109">
        <v>2440</v>
      </c>
      <c r="AO2649" s="109">
        <v>1017258</v>
      </c>
      <c r="AP2649" s="112">
        <v>173</v>
      </c>
      <c r="AQ2649" s="112">
        <v>437</v>
      </c>
      <c r="AR2649" s="109">
        <v>2113</v>
      </c>
      <c r="AS2649" s="109">
        <v>924644</v>
      </c>
      <c r="AT2649" s="112"/>
      <c r="AU2649" s="112"/>
      <c r="AV2649" s="112"/>
      <c r="AW2649" s="112"/>
    </row>
    <row r="2650" spans="1:49" x14ac:dyDescent="0.2">
      <c r="A2650" s="111">
        <v>40575</v>
      </c>
      <c r="B2650" s="109">
        <v>40</v>
      </c>
      <c r="C2650" s="109">
        <v>116</v>
      </c>
      <c r="D2650" s="109">
        <v>2012</v>
      </c>
      <c r="E2650" s="109">
        <v>233655</v>
      </c>
      <c r="F2650" s="109">
        <v>6</v>
      </c>
      <c r="G2650" s="109">
        <v>139</v>
      </c>
      <c r="H2650" s="109">
        <v>2000</v>
      </c>
      <c r="I2650" s="109">
        <v>277333</v>
      </c>
      <c r="J2650" s="109">
        <v>64</v>
      </c>
      <c r="K2650" s="109">
        <v>168</v>
      </c>
      <c r="L2650" s="109">
        <v>2025</v>
      </c>
      <c r="M2650" s="109">
        <v>329739</v>
      </c>
      <c r="N2650" s="109">
        <v>55</v>
      </c>
      <c r="O2650" s="109">
        <v>200</v>
      </c>
      <c r="P2650" s="109">
        <v>2030</v>
      </c>
      <c r="Q2650" s="109">
        <v>406749</v>
      </c>
      <c r="R2650" s="109">
        <v>34</v>
      </c>
      <c r="S2650" s="109">
        <v>230</v>
      </c>
      <c r="T2650" s="109">
        <v>2075</v>
      </c>
      <c r="U2650" s="109">
        <v>485224</v>
      </c>
      <c r="V2650" s="109">
        <v>16</v>
      </c>
      <c r="W2650" s="109">
        <v>278</v>
      </c>
      <c r="X2650" s="109">
        <v>2000</v>
      </c>
      <c r="Y2650" s="109">
        <v>556750</v>
      </c>
      <c r="Z2650" s="109"/>
      <c r="AA2650" s="109"/>
      <c r="AB2650" s="109"/>
      <c r="AC2650" s="109"/>
      <c r="AD2650" s="109"/>
      <c r="AE2650" s="109"/>
      <c r="AF2650" s="109"/>
      <c r="AG2650" s="109"/>
      <c r="AH2650" s="109">
        <v>14</v>
      </c>
      <c r="AI2650" s="109">
        <v>392</v>
      </c>
      <c r="AJ2650" s="109">
        <v>2500</v>
      </c>
      <c r="AK2650" s="109">
        <v>980000</v>
      </c>
      <c r="AL2650" s="109"/>
      <c r="AM2650" s="109"/>
      <c r="AN2650" s="109"/>
      <c r="AO2650" s="109"/>
      <c r="AP2650" s="109">
        <v>4</v>
      </c>
      <c r="AQ2650" s="109">
        <v>465</v>
      </c>
      <c r="AR2650" s="109">
        <v>2180</v>
      </c>
      <c r="AS2650" s="109">
        <v>1013700</v>
      </c>
      <c r="AT2650" s="109">
        <v>14</v>
      </c>
      <c r="AU2650" s="109">
        <v>394</v>
      </c>
      <c r="AV2650" s="109">
        <v>1933</v>
      </c>
      <c r="AW2650" s="109">
        <v>770707</v>
      </c>
    </row>
    <row r="2651" spans="1:49" x14ac:dyDescent="0.2">
      <c r="A2651" s="111">
        <v>40576</v>
      </c>
      <c r="B2651" s="109"/>
      <c r="C2651" s="109"/>
      <c r="D2651" s="109"/>
      <c r="E2651" s="109"/>
      <c r="F2651" s="109"/>
      <c r="G2651" s="109"/>
      <c r="H2651" s="109"/>
      <c r="I2651" s="109"/>
      <c r="J2651" s="109">
        <v>4</v>
      </c>
      <c r="K2651" s="109">
        <v>176</v>
      </c>
      <c r="L2651" s="109">
        <v>2150</v>
      </c>
      <c r="M2651" s="109">
        <v>377325</v>
      </c>
      <c r="N2651" s="109">
        <v>4</v>
      </c>
      <c r="O2651" s="109">
        <v>202</v>
      </c>
      <c r="P2651" s="109">
        <v>2600</v>
      </c>
      <c r="Q2651" s="109">
        <v>526500</v>
      </c>
      <c r="R2651" s="109">
        <v>10</v>
      </c>
      <c r="S2651" s="109">
        <v>245</v>
      </c>
      <c r="T2651" s="109">
        <v>2000</v>
      </c>
      <c r="U2651" s="109">
        <v>509180</v>
      </c>
      <c r="V2651" s="109">
        <v>6</v>
      </c>
      <c r="W2651" s="109">
        <v>254</v>
      </c>
      <c r="X2651" s="109">
        <v>2240</v>
      </c>
      <c r="Y2651" s="109">
        <v>546233</v>
      </c>
      <c r="Z2651" s="109">
        <v>8</v>
      </c>
      <c r="AA2651" s="109">
        <v>313</v>
      </c>
      <c r="AB2651" s="109">
        <v>2150</v>
      </c>
      <c r="AC2651" s="109">
        <v>672950</v>
      </c>
      <c r="AD2651" s="109"/>
      <c r="AE2651" s="109"/>
      <c r="AF2651" s="109"/>
      <c r="AG2651" s="109"/>
      <c r="AH2651" s="109">
        <v>15</v>
      </c>
      <c r="AI2651" s="109">
        <v>382</v>
      </c>
      <c r="AJ2651" s="109">
        <v>2400</v>
      </c>
      <c r="AK2651" s="109">
        <v>917440</v>
      </c>
      <c r="AL2651" s="109"/>
      <c r="AM2651" s="109"/>
      <c r="AN2651" s="109"/>
      <c r="AO2651" s="109"/>
      <c r="AP2651" s="109">
        <v>58</v>
      </c>
      <c r="AQ2651" s="109">
        <v>420</v>
      </c>
      <c r="AR2651" s="109">
        <v>2033</v>
      </c>
      <c r="AS2651" s="109">
        <v>887895</v>
      </c>
      <c r="AT2651" s="109"/>
      <c r="AU2651" s="109"/>
      <c r="AV2651" s="109"/>
      <c r="AW2651" s="109"/>
    </row>
    <row r="2652" spans="1:49" x14ac:dyDescent="0.2">
      <c r="A2652" s="111">
        <v>40578</v>
      </c>
      <c r="B2652" s="109">
        <v>10</v>
      </c>
      <c r="C2652" s="109">
        <v>112</v>
      </c>
      <c r="D2652" s="109">
        <v>2275</v>
      </c>
      <c r="E2652" s="109">
        <v>256040</v>
      </c>
      <c r="F2652" s="109">
        <v>18</v>
      </c>
      <c r="G2652" s="109">
        <v>142</v>
      </c>
      <c r="H2652" s="109">
        <v>2050</v>
      </c>
      <c r="I2652" s="109">
        <v>291222</v>
      </c>
      <c r="J2652" s="109">
        <v>46</v>
      </c>
      <c r="K2652" s="109">
        <v>172</v>
      </c>
      <c r="L2652" s="109">
        <v>2050</v>
      </c>
      <c r="M2652" s="109">
        <v>348530</v>
      </c>
      <c r="N2652" s="109">
        <v>23</v>
      </c>
      <c r="O2652" s="109">
        <v>182</v>
      </c>
      <c r="P2652" s="109">
        <v>2025</v>
      </c>
      <c r="Q2652" s="109">
        <v>372913</v>
      </c>
      <c r="R2652" s="109"/>
      <c r="S2652" s="109"/>
      <c r="T2652" s="109"/>
      <c r="U2652" s="109"/>
      <c r="V2652" s="109">
        <v>1</v>
      </c>
      <c r="W2652" s="109">
        <v>278</v>
      </c>
      <c r="X2652" s="109">
        <v>2050</v>
      </c>
      <c r="Y2652" s="109">
        <v>569900</v>
      </c>
      <c r="Z2652" s="109">
        <v>2</v>
      </c>
      <c r="AA2652" s="109">
        <v>287</v>
      </c>
      <c r="AB2652" s="109">
        <v>1700</v>
      </c>
      <c r="AC2652" s="109">
        <v>487900</v>
      </c>
      <c r="AD2652" s="109">
        <v>6</v>
      </c>
      <c r="AE2652" s="109">
        <v>332</v>
      </c>
      <c r="AF2652" s="109">
        <v>2100</v>
      </c>
      <c r="AG2652" s="109">
        <v>675667</v>
      </c>
      <c r="AH2652" s="109">
        <v>6</v>
      </c>
      <c r="AI2652" s="109">
        <v>372</v>
      </c>
      <c r="AJ2652" s="109">
        <v>2300</v>
      </c>
      <c r="AK2652" s="109">
        <v>856367</v>
      </c>
      <c r="AL2652" s="109"/>
      <c r="AM2652" s="109"/>
      <c r="AN2652" s="109"/>
      <c r="AO2652" s="109"/>
      <c r="AP2652" s="109"/>
      <c r="AQ2652" s="109"/>
      <c r="AR2652" s="109"/>
      <c r="AS2652" s="109"/>
      <c r="AT2652" s="109"/>
      <c r="AU2652" s="109"/>
      <c r="AV2652" s="109"/>
      <c r="AW2652" s="109"/>
    </row>
    <row r="2653" spans="1:49" x14ac:dyDescent="0.2">
      <c r="A2653" s="111">
        <v>40581</v>
      </c>
      <c r="B2653" s="109"/>
      <c r="C2653" s="109"/>
      <c r="D2653" s="109"/>
      <c r="E2653" s="109"/>
      <c r="F2653" s="109"/>
      <c r="G2653" s="109"/>
      <c r="H2653" s="109"/>
      <c r="I2653" s="109"/>
      <c r="J2653" s="109"/>
      <c r="K2653" s="109"/>
      <c r="L2653" s="109"/>
      <c r="M2653" s="109"/>
      <c r="N2653" s="109"/>
      <c r="O2653" s="109"/>
      <c r="P2653" s="109"/>
      <c r="Q2653" s="109"/>
      <c r="R2653" s="109"/>
      <c r="S2653" s="109"/>
      <c r="T2653" s="109"/>
      <c r="U2653" s="109"/>
      <c r="V2653" s="109"/>
      <c r="W2653" s="109"/>
      <c r="X2653" s="109"/>
      <c r="Y2653" s="109"/>
      <c r="Z2653" s="109">
        <v>19</v>
      </c>
      <c r="AA2653" s="109">
        <v>297</v>
      </c>
      <c r="AB2653" s="109">
        <v>1912</v>
      </c>
      <c r="AC2653" s="109">
        <v>572874</v>
      </c>
      <c r="AD2653" s="109">
        <v>12</v>
      </c>
      <c r="AE2653" s="109">
        <v>338</v>
      </c>
      <c r="AF2653" s="109">
        <v>2215</v>
      </c>
      <c r="AG2653" s="109">
        <v>740420</v>
      </c>
      <c r="AH2653" s="109">
        <v>34</v>
      </c>
      <c r="AI2653" s="109">
        <v>388</v>
      </c>
      <c r="AJ2653" s="109">
        <v>2348</v>
      </c>
      <c r="AK2653" s="109">
        <v>899098</v>
      </c>
      <c r="AL2653" s="109">
        <v>16</v>
      </c>
      <c r="AM2653" s="109">
        <v>425</v>
      </c>
      <c r="AN2653" s="109">
        <v>2393</v>
      </c>
      <c r="AO2653" s="109">
        <v>1015400</v>
      </c>
      <c r="AP2653" s="109">
        <v>131</v>
      </c>
      <c r="AQ2653" s="109">
        <v>439</v>
      </c>
      <c r="AR2653" s="109">
        <v>2228</v>
      </c>
      <c r="AS2653" s="109">
        <v>967421</v>
      </c>
      <c r="AT2653" s="109"/>
      <c r="AU2653" s="109"/>
      <c r="AV2653" s="109"/>
      <c r="AW2653" s="109"/>
    </row>
    <row r="2654" spans="1:49" x14ac:dyDescent="0.2">
      <c r="A2654" s="111">
        <v>40582</v>
      </c>
      <c r="B2654" s="109">
        <v>8</v>
      </c>
      <c r="C2654" s="109">
        <v>120</v>
      </c>
      <c r="D2654" s="109">
        <v>1750</v>
      </c>
      <c r="E2654" s="109">
        <v>215425</v>
      </c>
      <c r="F2654" s="109">
        <v>29</v>
      </c>
      <c r="G2654" s="109">
        <v>144</v>
      </c>
      <c r="H2654" s="109">
        <v>2000</v>
      </c>
      <c r="I2654" s="109">
        <v>287034</v>
      </c>
      <c r="J2654" s="109">
        <v>42</v>
      </c>
      <c r="K2654" s="109">
        <v>160</v>
      </c>
      <c r="L2654" s="109">
        <v>2125</v>
      </c>
      <c r="M2654" s="109">
        <v>341145</v>
      </c>
      <c r="N2654" s="109">
        <v>60</v>
      </c>
      <c r="O2654" s="109">
        <v>211</v>
      </c>
      <c r="P2654" s="109">
        <v>2071</v>
      </c>
      <c r="Q2654" s="109">
        <v>444707</v>
      </c>
      <c r="R2654" s="109">
        <v>48</v>
      </c>
      <c r="S2654" s="109">
        <v>228</v>
      </c>
      <c r="T2654" s="109">
        <v>2183</v>
      </c>
      <c r="U2654" s="109">
        <v>508456</v>
      </c>
      <c r="V2654" s="109">
        <v>55</v>
      </c>
      <c r="W2654" s="109">
        <v>268</v>
      </c>
      <c r="X2654" s="109">
        <v>2180</v>
      </c>
      <c r="Y2654" s="109">
        <v>560698</v>
      </c>
      <c r="Z2654" s="109">
        <v>8</v>
      </c>
      <c r="AA2654" s="109">
        <v>290</v>
      </c>
      <c r="AB2654" s="109">
        <v>2100</v>
      </c>
      <c r="AC2654" s="109">
        <v>610050</v>
      </c>
      <c r="AD2654" s="109"/>
      <c r="AE2654" s="109"/>
      <c r="AF2654" s="109"/>
      <c r="AG2654" s="109"/>
      <c r="AH2654" s="109">
        <v>14</v>
      </c>
      <c r="AI2654" s="109">
        <v>390</v>
      </c>
      <c r="AJ2654" s="109">
        <v>2600</v>
      </c>
      <c r="AK2654" s="109">
        <v>1014743</v>
      </c>
      <c r="AL2654" s="109"/>
      <c r="AM2654" s="109"/>
      <c r="AN2654" s="109"/>
      <c r="AO2654" s="109"/>
      <c r="AP2654" s="109">
        <v>8</v>
      </c>
      <c r="AQ2654" s="109">
        <v>419</v>
      </c>
      <c r="AR2654" s="109">
        <v>2087</v>
      </c>
      <c r="AS2654" s="109">
        <v>895400</v>
      </c>
      <c r="AT2654" s="109">
        <v>20</v>
      </c>
      <c r="AU2654" s="109">
        <v>457</v>
      </c>
      <c r="AV2654" s="109">
        <v>2025</v>
      </c>
      <c r="AW2654" s="109">
        <v>933675</v>
      </c>
    </row>
    <row r="2655" spans="1:49" x14ac:dyDescent="0.2">
      <c r="A2655" s="111">
        <v>40582</v>
      </c>
      <c r="B2655" s="109">
        <v>16</v>
      </c>
      <c r="C2655" s="109">
        <v>127</v>
      </c>
      <c r="D2655" s="109">
        <v>2075</v>
      </c>
      <c r="E2655" s="109">
        <v>263019</v>
      </c>
      <c r="F2655" s="109">
        <v>29</v>
      </c>
      <c r="G2655" s="109">
        <v>137</v>
      </c>
      <c r="H2655" s="109">
        <v>2083</v>
      </c>
      <c r="I2655" s="109">
        <v>292121</v>
      </c>
      <c r="J2655" s="109">
        <v>24</v>
      </c>
      <c r="K2655" s="109">
        <v>168</v>
      </c>
      <c r="L2655" s="109">
        <v>2100</v>
      </c>
      <c r="M2655" s="109">
        <v>359500</v>
      </c>
      <c r="N2655" s="109">
        <v>42</v>
      </c>
      <c r="O2655" s="109">
        <v>190</v>
      </c>
      <c r="P2655" s="109">
        <v>2167</v>
      </c>
      <c r="Q2655" s="109">
        <v>416862</v>
      </c>
      <c r="R2655" s="109">
        <v>40</v>
      </c>
      <c r="S2655" s="109">
        <v>229</v>
      </c>
      <c r="T2655" s="109">
        <v>2050</v>
      </c>
      <c r="U2655" s="109">
        <v>467882</v>
      </c>
      <c r="V2655" s="109">
        <v>73</v>
      </c>
      <c r="W2655" s="109">
        <v>273</v>
      </c>
      <c r="X2655" s="109">
        <v>2120</v>
      </c>
      <c r="Y2655" s="109">
        <v>588855</v>
      </c>
      <c r="Z2655" s="109">
        <v>53</v>
      </c>
      <c r="AA2655" s="109">
        <v>293</v>
      </c>
      <c r="AB2655" s="109">
        <v>2250</v>
      </c>
      <c r="AC2655" s="109">
        <v>672858</v>
      </c>
      <c r="AD2655" s="109">
        <v>3</v>
      </c>
      <c r="AE2655" s="109">
        <v>354</v>
      </c>
      <c r="AF2655" s="109">
        <v>2340</v>
      </c>
      <c r="AG2655" s="109">
        <v>828360</v>
      </c>
      <c r="AH2655" s="109">
        <v>7</v>
      </c>
      <c r="AI2655" s="109">
        <v>386</v>
      </c>
      <c r="AJ2655" s="109">
        <v>2420</v>
      </c>
      <c r="AK2655" s="109">
        <v>930160</v>
      </c>
      <c r="AL2655" s="109">
        <v>2</v>
      </c>
      <c r="AM2655" s="109">
        <v>423</v>
      </c>
      <c r="AN2655" s="109">
        <v>2420</v>
      </c>
      <c r="AO2655" s="109">
        <v>1023660</v>
      </c>
      <c r="AP2655" s="109">
        <v>136</v>
      </c>
      <c r="AQ2655" s="109">
        <v>436</v>
      </c>
      <c r="AR2655" s="109">
        <v>2224</v>
      </c>
      <c r="AS2655" s="109">
        <v>961116</v>
      </c>
      <c r="AT2655" s="109"/>
      <c r="AU2655" s="109"/>
      <c r="AV2655" s="109"/>
      <c r="AW2655" s="109"/>
    </row>
    <row r="2656" spans="1:49" x14ac:dyDescent="0.2">
      <c r="A2656" s="111">
        <v>40584</v>
      </c>
      <c r="B2656" s="109"/>
      <c r="C2656" s="109"/>
      <c r="D2656" s="109"/>
      <c r="E2656" s="109"/>
      <c r="F2656" s="109"/>
      <c r="G2656" s="109"/>
      <c r="H2656" s="109"/>
      <c r="I2656" s="109"/>
      <c r="J2656" s="109"/>
      <c r="K2656" s="109"/>
      <c r="L2656" s="109"/>
      <c r="M2656" s="109"/>
      <c r="N2656" s="109"/>
      <c r="O2656" s="109"/>
      <c r="P2656" s="109"/>
      <c r="Q2656" s="109"/>
      <c r="R2656" s="109"/>
      <c r="S2656" s="109"/>
      <c r="T2656" s="109"/>
      <c r="U2656" s="109"/>
      <c r="V2656" s="109"/>
      <c r="W2656" s="109"/>
      <c r="X2656" s="109"/>
      <c r="Y2656" s="109"/>
      <c r="Z2656" s="109"/>
      <c r="AA2656" s="109"/>
      <c r="AB2656" s="109"/>
      <c r="AC2656" s="109"/>
      <c r="AD2656" s="109"/>
      <c r="AE2656" s="109"/>
      <c r="AF2656" s="109"/>
      <c r="AG2656" s="109"/>
      <c r="AH2656" s="109">
        <v>4</v>
      </c>
      <c r="AI2656" s="109">
        <v>360</v>
      </c>
      <c r="AJ2656" s="109">
        <v>2240</v>
      </c>
      <c r="AK2656" s="109">
        <v>806400</v>
      </c>
      <c r="AL2656" s="109"/>
      <c r="AM2656" s="109"/>
      <c r="AN2656" s="109"/>
      <c r="AO2656" s="109"/>
      <c r="AP2656" s="109">
        <v>40</v>
      </c>
      <c r="AQ2656" s="109">
        <v>420</v>
      </c>
      <c r="AR2656" s="109">
        <v>2057</v>
      </c>
      <c r="AS2656" s="109">
        <v>866590</v>
      </c>
      <c r="AT2656" s="109"/>
      <c r="AU2656" s="109"/>
      <c r="AV2656" s="109"/>
      <c r="AW2656" s="109"/>
    </row>
    <row r="2657" spans="1:49" x14ac:dyDescent="0.2">
      <c r="A2657" s="111">
        <v>40588</v>
      </c>
      <c r="B2657" s="109"/>
      <c r="C2657" s="109"/>
      <c r="D2657" s="109"/>
      <c r="E2657" s="109"/>
      <c r="F2657" s="109"/>
      <c r="G2657" s="109"/>
      <c r="H2657" s="109"/>
      <c r="I2657" s="109"/>
      <c r="J2657" s="109"/>
      <c r="K2657" s="109"/>
      <c r="L2657" s="109"/>
      <c r="M2657" s="109"/>
      <c r="N2657" s="109"/>
      <c r="O2657" s="109"/>
      <c r="P2657" s="109"/>
      <c r="Q2657" s="109"/>
      <c r="R2657" s="109"/>
      <c r="S2657" s="109"/>
      <c r="T2657" s="109"/>
      <c r="U2657" s="109"/>
      <c r="V2657" s="109"/>
      <c r="W2657" s="109"/>
      <c r="X2657" s="109"/>
      <c r="Y2657" s="109"/>
      <c r="Z2657" s="119">
        <v>13</v>
      </c>
      <c r="AA2657" s="119">
        <v>308</v>
      </c>
      <c r="AB2657" s="119">
        <v>2000</v>
      </c>
      <c r="AC2657" s="119">
        <v>615077</v>
      </c>
      <c r="AD2657" s="119">
        <v>28</v>
      </c>
      <c r="AE2657" s="119">
        <v>348</v>
      </c>
      <c r="AF2657" s="119">
        <v>2112</v>
      </c>
      <c r="AG2657" s="119">
        <v>736804</v>
      </c>
      <c r="AH2657" s="119">
        <v>29</v>
      </c>
      <c r="AI2657" s="119">
        <v>377</v>
      </c>
      <c r="AJ2657" s="119">
        <v>2282</v>
      </c>
      <c r="AK2657" s="119">
        <v>862043</v>
      </c>
      <c r="AL2657" s="119">
        <v>7</v>
      </c>
      <c r="AM2657" s="119">
        <v>411</v>
      </c>
      <c r="AN2657" s="119">
        <v>2300</v>
      </c>
      <c r="AO2657" s="119">
        <v>944314</v>
      </c>
      <c r="AP2657" s="109">
        <v>61</v>
      </c>
      <c r="AQ2657" s="109">
        <v>408</v>
      </c>
      <c r="AR2657" s="109">
        <v>2130</v>
      </c>
      <c r="AS2657" s="109">
        <v>867048</v>
      </c>
      <c r="AT2657" s="109"/>
      <c r="AU2657" s="109"/>
      <c r="AV2657" s="109"/>
      <c r="AW2657" s="109"/>
    </row>
    <row r="2658" spans="1:49" x14ac:dyDescent="0.2">
      <c r="A2658" s="111">
        <v>40589</v>
      </c>
      <c r="B2658" s="119">
        <v>55</v>
      </c>
      <c r="C2658" s="119">
        <v>119</v>
      </c>
      <c r="D2658" s="119">
        <v>2060</v>
      </c>
      <c r="E2658" s="119">
        <v>246984</v>
      </c>
      <c r="F2658" s="119">
        <v>18</v>
      </c>
      <c r="G2658" s="119">
        <v>142</v>
      </c>
      <c r="H2658" s="119">
        <v>2067</v>
      </c>
      <c r="I2658" s="119">
        <v>291633</v>
      </c>
      <c r="J2658" s="119">
        <v>16</v>
      </c>
      <c r="K2658" s="119">
        <v>160</v>
      </c>
      <c r="L2658" s="119">
        <v>2250</v>
      </c>
      <c r="M2658" s="119">
        <v>367762</v>
      </c>
      <c r="N2658" s="119">
        <v>63</v>
      </c>
      <c r="O2658" s="119">
        <v>198</v>
      </c>
      <c r="P2658" s="119">
        <v>2094</v>
      </c>
      <c r="Q2658" s="119">
        <v>422437</v>
      </c>
      <c r="R2658" s="119">
        <v>4</v>
      </c>
      <c r="S2658" s="119">
        <v>235</v>
      </c>
      <c r="T2658" s="119">
        <v>2175</v>
      </c>
      <c r="U2658" s="119">
        <v>511050</v>
      </c>
      <c r="V2658" s="119">
        <v>20</v>
      </c>
      <c r="W2658" s="119">
        <v>258</v>
      </c>
      <c r="X2658" s="119">
        <v>2250</v>
      </c>
      <c r="Y2658" s="119">
        <v>581625</v>
      </c>
      <c r="Z2658" s="119">
        <v>11</v>
      </c>
      <c r="AA2658" s="119">
        <v>305</v>
      </c>
      <c r="AB2658" s="119">
        <v>2033</v>
      </c>
      <c r="AC2658" s="119">
        <v>640582</v>
      </c>
      <c r="AD2658" s="119">
        <v>6</v>
      </c>
      <c r="AE2658" s="119">
        <v>322</v>
      </c>
      <c r="AF2658" s="119">
        <v>2100</v>
      </c>
      <c r="AG2658" s="119">
        <v>676200</v>
      </c>
      <c r="AH2658" s="109"/>
      <c r="AI2658" s="109"/>
      <c r="AJ2658" s="109"/>
      <c r="AK2658" s="109"/>
      <c r="AL2658" s="109"/>
      <c r="AM2658" s="109"/>
      <c r="AN2658" s="109"/>
      <c r="AO2658" s="109"/>
      <c r="AP2658" s="109"/>
      <c r="AQ2658" s="109"/>
      <c r="AR2658" s="109"/>
      <c r="AS2658" s="109"/>
      <c r="AT2658" s="109">
        <v>35</v>
      </c>
      <c r="AU2658" s="109">
        <v>399</v>
      </c>
      <c r="AV2658" s="109">
        <v>1990</v>
      </c>
      <c r="AW2658" s="109">
        <v>803534</v>
      </c>
    </row>
    <row r="2659" spans="1:49" x14ac:dyDescent="0.2">
      <c r="A2659" s="111">
        <v>40589</v>
      </c>
      <c r="B2659" s="119">
        <v>10</v>
      </c>
      <c r="C2659" s="119">
        <v>122</v>
      </c>
      <c r="D2659" s="119">
        <v>2100</v>
      </c>
      <c r="E2659" s="119">
        <v>255360</v>
      </c>
      <c r="F2659" s="119">
        <v>31</v>
      </c>
      <c r="G2659" s="119">
        <v>141</v>
      </c>
      <c r="H2659" s="119">
        <v>2150</v>
      </c>
      <c r="I2659" s="119">
        <v>307613</v>
      </c>
      <c r="J2659" s="119">
        <v>33</v>
      </c>
      <c r="K2659" s="119">
        <v>170</v>
      </c>
      <c r="L2659" s="119">
        <v>2100</v>
      </c>
      <c r="M2659" s="119">
        <v>366455</v>
      </c>
      <c r="N2659" s="119">
        <v>19</v>
      </c>
      <c r="O2659" s="119">
        <v>235</v>
      </c>
      <c r="P2659" s="119">
        <v>2100</v>
      </c>
      <c r="Q2659" s="119">
        <v>492505</v>
      </c>
      <c r="R2659" s="119"/>
      <c r="S2659" s="119"/>
      <c r="T2659" s="119"/>
      <c r="U2659" s="119"/>
      <c r="V2659" s="119"/>
      <c r="W2659" s="119"/>
      <c r="X2659" s="119"/>
      <c r="Y2659" s="119"/>
      <c r="Z2659" s="119"/>
      <c r="AA2659" s="119"/>
      <c r="AB2659" s="119"/>
      <c r="AC2659" s="119"/>
      <c r="AD2659" s="119">
        <v>30</v>
      </c>
      <c r="AE2659" s="119">
        <v>345</v>
      </c>
      <c r="AF2659" s="119">
        <v>2130</v>
      </c>
      <c r="AG2659" s="119">
        <v>735176</v>
      </c>
      <c r="AH2659" s="109">
        <v>21</v>
      </c>
      <c r="AI2659" s="109">
        <v>368</v>
      </c>
      <c r="AJ2659" s="109">
        <v>2900</v>
      </c>
      <c r="AK2659" s="109">
        <v>1157619</v>
      </c>
      <c r="AL2659" s="109">
        <v>6</v>
      </c>
      <c r="AM2659" s="109">
        <v>437</v>
      </c>
      <c r="AN2659" s="109">
        <v>2240</v>
      </c>
      <c r="AO2659" s="109">
        <v>979627</v>
      </c>
      <c r="AP2659" s="109">
        <v>112</v>
      </c>
      <c r="AQ2659" s="109">
        <v>408</v>
      </c>
      <c r="AR2659" s="109">
        <v>2106</v>
      </c>
      <c r="AS2659" s="109">
        <v>855591</v>
      </c>
      <c r="AT2659" s="109">
        <v>14</v>
      </c>
      <c r="AU2659" s="109">
        <v>483</v>
      </c>
      <c r="AV2659" s="109">
        <v>2250</v>
      </c>
      <c r="AW2659" s="109">
        <v>1144000</v>
      </c>
    </row>
    <row r="2660" spans="1:49" x14ac:dyDescent="0.2">
      <c r="A2660" s="111">
        <v>40591</v>
      </c>
      <c r="B2660" s="109"/>
      <c r="C2660" s="109"/>
      <c r="D2660" s="109"/>
      <c r="E2660" s="109"/>
      <c r="F2660" s="109"/>
      <c r="G2660" s="109"/>
      <c r="H2660" s="109"/>
      <c r="I2660" s="109"/>
      <c r="J2660" s="109"/>
      <c r="K2660" s="109"/>
      <c r="L2660" s="109"/>
      <c r="M2660" s="109"/>
      <c r="N2660" s="109"/>
      <c r="O2660" s="109"/>
      <c r="P2660" s="109"/>
      <c r="Q2660" s="109"/>
      <c r="R2660" s="109"/>
      <c r="S2660" s="109"/>
      <c r="T2660" s="109"/>
      <c r="U2660" s="109"/>
      <c r="V2660" s="109"/>
      <c r="W2660" s="109"/>
      <c r="X2660" s="109"/>
      <c r="Y2660" s="109"/>
      <c r="Z2660" s="119">
        <v>39</v>
      </c>
      <c r="AA2660" s="119">
        <v>299</v>
      </c>
      <c r="AB2660" s="119">
        <v>2083</v>
      </c>
      <c r="AC2660" s="119">
        <v>632359</v>
      </c>
      <c r="AD2660" s="119">
        <v>1</v>
      </c>
      <c r="AE2660" s="119">
        <v>348</v>
      </c>
      <c r="AF2660" s="119">
        <v>2280</v>
      </c>
      <c r="AG2660" s="119">
        <v>793440</v>
      </c>
      <c r="AH2660" s="119">
        <v>2</v>
      </c>
      <c r="AI2660" s="119">
        <v>379</v>
      </c>
      <c r="AJ2660" s="119">
        <v>2420</v>
      </c>
      <c r="AK2660" s="119">
        <v>917180</v>
      </c>
      <c r="AL2660" s="119">
        <v>9</v>
      </c>
      <c r="AM2660" s="119">
        <v>529</v>
      </c>
      <c r="AN2660" s="119">
        <v>2430</v>
      </c>
      <c r="AO2660" s="119">
        <v>1287276</v>
      </c>
      <c r="AP2660" s="109">
        <v>25</v>
      </c>
      <c r="AQ2660" s="109">
        <v>444</v>
      </c>
      <c r="AR2660" s="109">
        <v>2115</v>
      </c>
      <c r="AS2660" s="109">
        <v>963882</v>
      </c>
      <c r="AT2660" s="109"/>
      <c r="AU2660" s="109"/>
      <c r="AV2660" s="109"/>
      <c r="AW2660" s="109"/>
    </row>
    <row r="2661" spans="1:49" x14ac:dyDescent="0.2">
      <c r="A2661" s="111">
        <v>40592</v>
      </c>
      <c r="B2661" s="119">
        <v>8</v>
      </c>
      <c r="C2661" s="119">
        <v>120</v>
      </c>
      <c r="D2661" s="119">
        <v>2250</v>
      </c>
      <c r="E2661" s="119">
        <v>271125</v>
      </c>
      <c r="F2661" s="119">
        <v>50</v>
      </c>
      <c r="G2661" s="119">
        <v>139</v>
      </c>
      <c r="H2661" s="119">
        <v>2312</v>
      </c>
      <c r="I2661" s="119">
        <v>320866</v>
      </c>
      <c r="J2661" s="109"/>
      <c r="K2661" s="109"/>
      <c r="L2661" s="109"/>
      <c r="M2661" s="109"/>
      <c r="N2661" s="119">
        <v>9</v>
      </c>
      <c r="O2661" s="119">
        <v>185</v>
      </c>
      <c r="P2661" s="119">
        <v>2200</v>
      </c>
      <c r="Q2661" s="119">
        <v>407733</v>
      </c>
      <c r="R2661" s="109"/>
      <c r="S2661" s="109"/>
      <c r="T2661" s="109"/>
      <c r="U2661" s="109"/>
      <c r="V2661" s="119">
        <v>24</v>
      </c>
      <c r="W2661" s="119">
        <v>272</v>
      </c>
      <c r="X2661" s="119">
        <v>2150</v>
      </c>
      <c r="Y2661" s="119">
        <v>589183</v>
      </c>
      <c r="Z2661" s="109"/>
      <c r="AA2661" s="109"/>
      <c r="AB2661" s="109"/>
      <c r="AC2661" s="109"/>
      <c r="AD2661" s="109"/>
      <c r="AE2661" s="109"/>
      <c r="AF2661" s="109"/>
      <c r="AG2661" s="109"/>
      <c r="AH2661" s="109"/>
      <c r="AI2661" s="109"/>
      <c r="AJ2661" s="109"/>
      <c r="AK2661" s="109"/>
      <c r="AL2661" s="109"/>
      <c r="AM2661" s="109"/>
      <c r="AN2661" s="109"/>
      <c r="AO2661" s="109"/>
      <c r="AP2661" s="109"/>
      <c r="AQ2661" s="109"/>
      <c r="AR2661" s="109"/>
      <c r="AS2661" s="109"/>
      <c r="AT2661" s="109">
        <v>8</v>
      </c>
      <c r="AU2661" s="109">
        <v>428</v>
      </c>
      <c r="AV2661" s="109">
        <v>2350</v>
      </c>
      <c r="AW2661" s="109">
        <v>1004625</v>
      </c>
    </row>
    <row r="2662" spans="1:49" x14ac:dyDescent="0.2">
      <c r="A2662" s="111">
        <v>40595</v>
      </c>
      <c r="B2662" s="109"/>
      <c r="C2662" s="109"/>
      <c r="D2662" s="109"/>
      <c r="E2662" s="109"/>
      <c r="F2662" s="109"/>
      <c r="G2662" s="109"/>
      <c r="H2662" s="109"/>
      <c r="I2662" s="109"/>
      <c r="J2662" s="109"/>
      <c r="K2662" s="109"/>
      <c r="L2662" s="109"/>
      <c r="M2662" s="109"/>
      <c r="N2662" s="109"/>
      <c r="O2662" s="109"/>
      <c r="P2662" s="109"/>
      <c r="Q2662" s="109"/>
      <c r="R2662" s="109"/>
      <c r="S2662" s="109"/>
      <c r="T2662" s="109"/>
      <c r="U2662" s="109"/>
      <c r="V2662" s="109"/>
      <c r="W2662" s="109"/>
      <c r="X2662" s="109"/>
      <c r="Y2662" s="109"/>
      <c r="Z2662" s="119">
        <v>2</v>
      </c>
      <c r="AA2662" s="119">
        <v>314</v>
      </c>
      <c r="AB2662" s="119">
        <v>2000</v>
      </c>
      <c r="AC2662" s="119">
        <v>628000</v>
      </c>
      <c r="AD2662" s="119">
        <v>2</v>
      </c>
      <c r="AE2662" s="119">
        <v>328</v>
      </c>
      <c r="AF2662" s="119">
        <v>2050</v>
      </c>
      <c r="AG2662" s="119">
        <v>672400</v>
      </c>
      <c r="AH2662" s="119">
        <v>5</v>
      </c>
      <c r="AI2662" s="119">
        <v>394</v>
      </c>
      <c r="AJ2662" s="119">
        <v>2490</v>
      </c>
      <c r="AK2662" s="119">
        <v>982416</v>
      </c>
      <c r="AL2662" s="109"/>
      <c r="AM2662" s="109"/>
      <c r="AN2662" s="109"/>
      <c r="AO2662" s="109"/>
      <c r="AP2662" s="109">
        <v>73</v>
      </c>
      <c r="AQ2662" s="109">
        <v>422</v>
      </c>
      <c r="AR2662" s="109">
        <v>2173</v>
      </c>
      <c r="AS2662" s="109">
        <v>903142</v>
      </c>
      <c r="AT2662" s="109"/>
      <c r="AU2662" s="109"/>
      <c r="AV2662" s="109"/>
      <c r="AW2662" s="109"/>
    </row>
    <row r="2663" spans="1:49" x14ac:dyDescent="0.2">
      <c r="A2663" s="111">
        <v>40596</v>
      </c>
      <c r="B2663" s="109"/>
      <c r="C2663" s="109"/>
      <c r="D2663" s="109"/>
      <c r="E2663" s="109"/>
      <c r="F2663" s="109"/>
      <c r="G2663" s="109"/>
      <c r="H2663" s="109"/>
      <c r="I2663" s="109"/>
      <c r="J2663" s="109"/>
      <c r="K2663" s="109"/>
      <c r="L2663" s="109"/>
      <c r="M2663" s="109"/>
      <c r="N2663" s="109"/>
      <c r="O2663" s="109"/>
      <c r="P2663" s="109"/>
      <c r="Q2663" s="109"/>
      <c r="R2663" s="109"/>
      <c r="S2663" s="109"/>
      <c r="T2663" s="109"/>
      <c r="U2663" s="109"/>
      <c r="V2663" s="109"/>
      <c r="W2663" s="109"/>
      <c r="X2663" s="109"/>
      <c r="Y2663" s="109"/>
      <c r="Z2663" s="109"/>
      <c r="AA2663" s="109"/>
      <c r="AB2663" s="109"/>
      <c r="AC2663" s="109"/>
      <c r="AD2663" s="109">
        <v>8</v>
      </c>
      <c r="AE2663" s="109">
        <v>327</v>
      </c>
      <c r="AF2663" s="109">
        <v>2040</v>
      </c>
      <c r="AG2663" s="109">
        <v>667590</v>
      </c>
      <c r="AH2663" s="109">
        <v>5</v>
      </c>
      <c r="AI2663" s="109">
        <v>372</v>
      </c>
      <c r="AJ2663" s="109">
        <v>2140</v>
      </c>
      <c r="AK2663" s="109">
        <v>796936</v>
      </c>
      <c r="AL2663" s="109"/>
      <c r="AM2663" s="109"/>
      <c r="AN2663" s="109"/>
      <c r="AO2663" s="109"/>
      <c r="AP2663" s="109">
        <v>43</v>
      </c>
      <c r="AQ2663" s="109">
        <v>424</v>
      </c>
      <c r="AR2663" s="109">
        <v>2158</v>
      </c>
      <c r="AS2663" s="109">
        <v>930694</v>
      </c>
      <c r="AT2663" s="109"/>
      <c r="AU2663" s="109"/>
      <c r="AV2663" s="109"/>
      <c r="AW2663" s="109"/>
    </row>
    <row r="2664" spans="1:49" x14ac:dyDescent="0.2">
      <c r="A2664" s="111">
        <v>40596</v>
      </c>
      <c r="B2664" s="109"/>
      <c r="C2664" s="109"/>
      <c r="D2664" s="109"/>
      <c r="E2664" s="109"/>
      <c r="F2664" s="119">
        <v>1</v>
      </c>
      <c r="G2664" s="119">
        <v>134</v>
      </c>
      <c r="H2664" s="119">
        <v>2100</v>
      </c>
      <c r="I2664" s="119">
        <v>281400</v>
      </c>
      <c r="J2664" s="119">
        <v>21</v>
      </c>
      <c r="K2664" s="119">
        <v>157</v>
      </c>
      <c r="L2664" s="119">
        <v>2050</v>
      </c>
      <c r="M2664" s="119">
        <v>327262</v>
      </c>
      <c r="N2664" s="119">
        <v>16</v>
      </c>
      <c r="O2664" s="119">
        <v>188</v>
      </c>
      <c r="P2664" s="119">
        <v>2083</v>
      </c>
      <c r="Q2664" s="119">
        <v>397144</v>
      </c>
      <c r="R2664" s="119">
        <v>12</v>
      </c>
      <c r="S2664" s="119">
        <v>238</v>
      </c>
      <c r="T2664" s="119">
        <v>2225</v>
      </c>
      <c r="U2664" s="119">
        <v>526058</v>
      </c>
      <c r="V2664" s="119">
        <v>28</v>
      </c>
      <c r="W2664" s="119">
        <v>267</v>
      </c>
      <c r="X2664" s="119">
        <v>2100</v>
      </c>
      <c r="Y2664" s="119">
        <v>584336</v>
      </c>
      <c r="Z2664" s="119">
        <v>7</v>
      </c>
      <c r="AA2664" s="119">
        <v>291</v>
      </c>
      <c r="AB2664" s="119">
        <v>2150</v>
      </c>
      <c r="AC2664" s="119">
        <v>624729</v>
      </c>
      <c r="AD2664" s="109"/>
      <c r="AE2664" s="109"/>
      <c r="AF2664" s="109"/>
      <c r="AG2664" s="109"/>
      <c r="AH2664" s="109"/>
      <c r="AI2664" s="109"/>
      <c r="AJ2664" s="109"/>
      <c r="AK2664" s="109"/>
      <c r="AL2664" s="109"/>
      <c r="AM2664" s="109"/>
      <c r="AN2664" s="109"/>
      <c r="AO2664" s="109"/>
      <c r="AP2664" s="109">
        <v>2</v>
      </c>
      <c r="AQ2664" s="109">
        <v>430</v>
      </c>
      <c r="AR2664" s="109">
        <v>2240</v>
      </c>
      <c r="AS2664" s="109">
        <v>963200</v>
      </c>
      <c r="AT2664" s="109">
        <v>15</v>
      </c>
      <c r="AU2664" s="109">
        <v>436</v>
      </c>
      <c r="AV2664" s="109">
        <v>1950</v>
      </c>
      <c r="AW2664" s="109">
        <v>901040</v>
      </c>
    </row>
    <row r="2665" spans="1:49" x14ac:dyDescent="0.2">
      <c r="A2665" s="111">
        <v>40597</v>
      </c>
      <c r="B2665" s="109"/>
      <c r="C2665" s="109"/>
      <c r="D2665" s="109"/>
      <c r="E2665" s="109"/>
      <c r="F2665" s="109"/>
      <c r="G2665" s="109"/>
      <c r="H2665" s="109"/>
      <c r="I2665" s="109"/>
      <c r="J2665" s="109">
        <v>13</v>
      </c>
      <c r="K2665" s="109">
        <v>156</v>
      </c>
      <c r="L2665" s="109">
        <v>2050</v>
      </c>
      <c r="M2665" s="109">
        <v>320431</v>
      </c>
      <c r="N2665" s="109"/>
      <c r="O2665" s="109"/>
      <c r="P2665" s="109"/>
      <c r="Q2665" s="109"/>
      <c r="R2665" s="109"/>
      <c r="S2665" s="109"/>
      <c r="T2665" s="109"/>
      <c r="U2665" s="109"/>
      <c r="V2665" s="109"/>
      <c r="W2665" s="109"/>
      <c r="X2665" s="109"/>
      <c r="Y2665" s="109"/>
      <c r="Z2665" s="109">
        <v>4</v>
      </c>
      <c r="AA2665" s="109">
        <v>316</v>
      </c>
      <c r="AB2665" s="109">
        <v>2120</v>
      </c>
      <c r="AC2665" s="109">
        <v>669920</v>
      </c>
      <c r="AD2665" s="109"/>
      <c r="AE2665" s="109"/>
      <c r="AF2665" s="109"/>
      <c r="AG2665" s="109"/>
      <c r="AH2665" s="109"/>
      <c r="AI2665" s="109"/>
      <c r="AJ2665" s="109"/>
      <c r="AK2665" s="109"/>
      <c r="AL2665" s="109"/>
      <c r="AM2665" s="109"/>
      <c r="AN2665" s="109"/>
      <c r="AO2665" s="109"/>
      <c r="AP2665" s="109">
        <v>4</v>
      </c>
      <c r="AQ2665" s="109">
        <v>328</v>
      </c>
      <c r="AR2665" s="109">
        <v>1940</v>
      </c>
      <c r="AS2665" s="109">
        <v>635350</v>
      </c>
      <c r="AT2665" s="109"/>
      <c r="AU2665" s="109"/>
      <c r="AV2665" s="109"/>
      <c r="AW2665" s="109"/>
    </row>
    <row r="2666" spans="1:49" x14ac:dyDescent="0.2">
      <c r="A2666" s="111">
        <v>40598</v>
      </c>
      <c r="B2666" s="109">
        <v>13</v>
      </c>
      <c r="C2666" s="109">
        <v>96</v>
      </c>
      <c r="D2666" s="109">
        <v>2100</v>
      </c>
      <c r="E2666" s="109">
        <v>201923</v>
      </c>
      <c r="F2666" s="109"/>
      <c r="G2666" s="109"/>
      <c r="H2666" s="109"/>
      <c r="I2666" s="109"/>
      <c r="J2666" s="109">
        <v>14</v>
      </c>
      <c r="K2666" s="109">
        <v>154</v>
      </c>
      <c r="L2666" s="109">
        <v>2133</v>
      </c>
      <c r="M2666" s="109">
        <v>325557</v>
      </c>
      <c r="N2666" s="109">
        <v>19</v>
      </c>
      <c r="O2666" s="109">
        <v>189</v>
      </c>
      <c r="P2666" s="109">
        <v>2100</v>
      </c>
      <c r="Q2666" s="109">
        <v>397011</v>
      </c>
      <c r="R2666" s="109">
        <v>17</v>
      </c>
      <c r="S2666" s="109">
        <v>233</v>
      </c>
      <c r="T2666" s="109">
        <v>2033</v>
      </c>
      <c r="U2666" s="109">
        <v>473047</v>
      </c>
      <c r="V2666" s="109">
        <v>12</v>
      </c>
      <c r="W2666" s="109">
        <v>275</v>
      </c>
      <c r="X2666" s="109">
        <v>2150</v>
      </c>
      <c r="Y2666" s="109">
        <v>591250</v>
      </c>
      <c r="Z2666" s="109">
        <v>18</v>
      </c>
      <c r="AA2666" s="109">
        <v>290</v>
      </c>
      <c r="AB2666" s="109">
        <v>2075</v>
      </c>
      <c r="AC2666" s="109">
        <v>604289</v>
      </c>
      <c r="AD2666" s="109">
        <v>4</v>
      </c>
      <c r="AE2666" s="109">
        <v>338</v>
      </c>
      <c r="AF2666" s="109">
        <v>2225</v>
      </c>
      <c r="AG2666" s="109">
        <v>750600</v>
      </c>
      <c r="AH2666" s="109"/>
      <c r="AI2666" s="109"/>
      <c r="AJ2666" s="109"/>
      <c r="AK2666" s="109"/>
      <c r="AL2666" s="109">
        <v>6</v>
      </c>
      <c r="AM2666" s="109">
        <v>421</v>
      </c>
      <c r="AN2666" s="109">
        <v>2400</v>
      </c>
      <c r="AO2666" s="109">
        <v>1011200</v>
      </c>
      <c r="AP2666" s="109">
        <v>25</v>
      </c>
      <c r="AQ2666" s="109">
        <v>480</v>
      </c>
      <c r="AR2666" s="109">
        <v>1968</v>
      </c>
      <c r="AS2666" s="109">
        <v>1031947</v>
      </c>
      <c r="AT2666" s="109">
        <v>5</v>
      </c>
      <c r="AU2666" s="109">
        <v>540</v>
      </c>
      <c r="AV2666" s="109">
        <v>2280</v>
      </c>
      <c r="AW2666" s="109">
        <v>1230288</v>
      </c>
    </row>
    <row r="2667" spans="1:49" x14ac:dyDescent="0.2">
      <c r="A2667" s="111">
        <v>40598</v>
      </c>
      <c r="B2667" s="109"/>
      <c r="C2667" s="109"/>
      <c r="D2667" s="109"/>
      <c r="E2667" s="109"/>
      <c r="F2667" s="109"/>
      <c r="G2667" s="109"/>
      <c r="H2667" s="109"/>
      <c r="I2667" s="109"/>
      <c r="J2667" s="109"/>
      <c r="K2667" s="109"/>
      <c r="L2667" s="109"/>
      <c r="M2667" s="109"/>
      <c r="N2667" s="109"/>
      <c r="O2667" s="109"/>
      <c r="P2667" s="109"/>
      <c r="Q2667" s="109"/>
      <c r="R2667" s="109"/>
      <c r="S2667" s="109"/>
      <c r="T2667" s="109"/>
      <c r="U2667" s="109"/>
      <c r="V2667" s="109"/>
      <c r="W2667" s="109"/>
      <c r="X2667" s="109"/>
      <c r="Y2667" s="109"/>
      <c r="Z2667" s="119">
        <v>21</v>
      </c>
      <c r="AA2667" s="119">
        <v>303</v>
      </c>
      <c r="AB2667" s="119">
        <v>2150</v>
      </c>
      <c r="AC2667" s="119">
        <v>674429</v>
      </c>
      <c r="AD2667" s="119">
        <v>7</v>
      </c>
      <c r="AE2667" s="119">
        <v>335</v>
      </c>
      <c r="AF2667" s="119">
        <v>2027</v>
      </c>
      <c r="AG2667" s="119">
        <v>678423</v>
      </c>
      <c r="AH2667" s="119">
        <v>4</v>
      </c>
      <c r="AI2667" s="119">
        <v>364</v>
      </c>
      <c r="AJ2667" s="119">
        <v>2220</v>
      </c>
      <c r="AK2667" s="119">
        <v>806970</v>
      </c>
      <c r="AL2667" s="119">
        <v>4</v>
      </c>
      <c r="AM2667" s="119">
        <v>443</v>
      </c>
      <c r="AN2667" s="119">
        <v>2340</v>
      </c>
      <c r="AO2667" s="119">
        <v>1072300</v>
      </c>
      <c r="AP2667" s="109">
        <v>51</v>
      </c>
      <c r="AQ2667" s="109">
        <v>420</v>
      </c>
      <c r="AR2667" s="109">
        <v>2178</v>
      </c>
      <c r="AS2667" s="109">
        <v>907959</v>
      </c>
      <c r="AT2667" s="109"/>
      <c r="AU2667" s="109"/>
      <c r="AV2667" s="109"/>
      <c r="AW2667" s="109"/>
    </row>
    <row r="2668" spans="1:49" x14ac:dyDescent="0.2">
      <c r="A2668" s="87">
        <v>40599</v>
      </c>
      <c r="B2668">
        <v>17</v>
      </c>
      <c r="C2668">
        <v>119</v>
      </c>
      <c r="D2668">
        <v>2000</v>
      </c>
      <c r="E2668">
        <v>237647</v>
      </c>
      <c r="F2668">
        <v>3</v>
      </c>
      <c r="G2668">
        <v>139</v>
      </c>
      <c r="H2668">
        <v>2125</v>
      </c>
      <c r="I2668">
        <v>290333</v>
      </c>
      <c r="J2668" s="103">
        <v>1</v>
      </c>
      <c r="K2668" s="103">
        <v>154</v>
      </c>
      <c r="L2668" s="103">
        <v>2000</v>
      </c>
      <c r="M2668" s="103">
        <v>308000</v>
      </c>
      <c r="N2668" s="103">
        <v>11</v>
      </c>
      <c r="O2668" s="103">
        <v>211</v>
      </c>
      <c r="P2668" s="103">
        <v>2050</v>
      </c>
      <c r="Q2668" s="103">
        <v>423109</v>
      </c>
      <c r="R2668" s="103">
        <v>11</v>
      </c>
      <c r="S2668" s="103">
        <v>225</v>
      </c>
      <c r="T2668" s="103">
        <v>2012</v>
      </c>
      <c r="U2668" s="103">
        <v>456209</v>
      </c>
      <c r="V2668" s="103">
        <v>10</v>
      </c>
      <c r="W2668" s="103">
        <v>262</v>
      </c>
      <c r="X2668" s="103">
        <v>1975</v>
      </c>
      <c r="Y2668" s="103">
        <v>515060</v>
      </c>
      <c r="AP2668">
        <v>3</v>
      </c>
      <c r="AQ2668">
        <v>483</v>
      </c>
      <c r="AR2668">
        <v>2180</v>
      </c>
      <c r="AS2668">
        <v>1094107</v>
      </c>
      <c r="AT2668">
        <v>3</v>
      </c>
      <c r="AU2668">
        <v>494</v>
      </c>
      <c r="AV2668">
        <v>2050</v>
      </c>
      <c r="AW2668">
        <v>1012700</v>
      </c>
    </row>
    <row r="2669" spans="1:49" x14ac:dyDescent="0.2">
      <c r="A2669" s="51">
        <v>40602</v>
      </c>
      <c r="AD2669">
        <v>11</v>
      </c>
      <c r="AE2669">
        <v>331</v>
      </c>
      <c r="AF2669">
        <v>2363</v>
      </c>
      <c r="AG2669">
        <v>779324</v>
      </c>
      <c r="AH2669">
        <v>39</v>
      </c>
      <c r="AI2669">
        <v>375</v>
      </c>
      <c r="AJ2669">
        <v>2431</v>
      </c>
      <c r="AK2669">
        <v>911268</v>
      </c>
      <c r="AL2669">
        <v>7</v>
      </c>
      <c r="AM2669">
        <v>415</v>
      </c>
      <c r="AN2669">
        <v>2500</v>
      </c>
      <c r="AO2669">
        <v>1037183</v>
      </c>
      <c r="AP2669" s="103">
        <v>16</v>
      </c>
      <c r="AQ2669" s="103">
        <v>417</v>
      </c>
      <c r="AR2669" s="103">
        <v>2388</v>
      </c>
      <c r="AS2669" s="103">
        <v>983225</v>
      </c>
    </row>
    <row r="2671" spans="1:49" x14ac:dyDescent="0.2">
      <c r="A2671" s="114">
        <v>40603</v>
      </c>
      <c r="B2671" s="102"/>
      <c r="C2671" s="102"/>
      <c r="D2671" s="102"/>
      <c r="E2671" s="102"/>
      <c r="F2671" s="102"/>
      <c r="G2671" s="102"/>
      <c r="H2671" s="102"/>
      <c r="I2671" s="102"/>
      <c r="J2671" s="102"/>
      <c r="K2671" s="102"/>
      <c r="L2671" s="102"/>
      <c r="M2671" s="102"/>
      <c r="N2671" s="102"/>
      <c r="O2671" s="102"/>
      <c r="P2671" s="102"/>
      <c r="Q2671" s="102"/>
      <c r="R2671" s="101">
        <v>1</v>
      </c>
      <c r="S2671" s="101">
        <v>244</v>
      </c>
      <c r="T2671" s="101">
        <v>2000</v>
      </c>
      <c r="U2671" s="101">
        <v>488000</v>
      </c>
      <c r="V2671" s="102"/>
      <c r="W2671" s="102"/>
      <c r="X2671" s="102"/>
      <c r="Y2671" s="102"/>
      <c r="Z2671" s="101"/>
      <c r="AA2671" s="101"/>
      <c r="AB2671" s="102"/>
      <c r="AC2671" s="102"/>
      <c r="AD2671" s="102"/>
      <c r="AE2671" s="102"/>
      <c r="AF2671" s="102"/>
      <c r="AG2671" s="102"/>
      <c r="AH2671" s="101"/>
      <c r="AI2671" s="101"/>
      <c r="AJ2671" s="102"/>
      <c r="AK2671" s="102"/>
      <c r="AL2671" s="101"/>
      <c r="AM2671" s="101"/>
      <c r="AN2671" s="102"/>
      <c r="AO2671" s="102"/>
      <c r="AP2671" s="102">
        <v>55</v>
      </c>
      <c r="AQ2671" s="102">
        <v>406</v>
      </c>
      <c r="AR2671" s="103">
        <v>2142</v>
      </c>
      <c r="AS2671" s="103">
        <v>871593</v>
      </c>
      <c r="AT2671" s="102"/>
      <c r="AU2671" s="102"/>
      <c r="AV2671" s="102"/>
      <c r="AW2671" s="102"/>
    </row>
    <row r="2672" spans="1:49" x14ac:dyDescent="0.2">
      <c r="A2672" s="114">
        <v>40603</v>
      </c>
      <c r="B2672" s="102"/>
      <c r="C2672" s="102"/>
      <c r="D2672" s="102"/>
      <c r="E2672" s="102"/>
      <c r="F2672" s="102"/>
      <c r="G2672" s="102"/>
      <c r="H2672" s="102"/>
      <c r="I2672" s="102"/>
      <c r="J2672" s="105">
        <v>70</v>
      </c>
      <c r="K2672" s="105">
        <v>156</v>
      </c>
      <c r="L2672" s="106">
        <v>2212</v>
      </c>
      <c r="M2672" s="106">
        <v>350307</v>
      </c>
      <c r="N2672" s="105">
        <v>61</v>
      </c>
      <c r="O2672" s="105">
        <v>207</v>
      </c>
      <c r="P2672" s="106">
        <v>2400</v>
      </c>
      <c r="Q2672" s="106">
        <v>537921</v>
      </c>
      <c r="R2672" s="105">
        <v>126</v>
      </c>
      <c r="S2672" s="105">
        <v>229</v>
      </c>
      <c r="T2672" s="106">
        <v>2288</v>
      </c>
      <c r="U2672" s="106">
        <v>547044</v>
      </c>
      <c r="V2672" s="105">
        <v>20</v>
      </c>
      <c r="W2672" s="105">
        <v>252</v>
      </c>
      <c r="X2672" s="106">
        <v>2500</v>
      </c>
      <c r="Y2672" s="106">
        <v>630250</v>
      </c>
      <c r="Z2672" s="101"/>
      <c r="AA2672" s="101"/>
      <c r="AB2672" s="101"/>
      <c r="AC2672" s="101"/>
      <c r="AD2672" s="105">
        <v>23</v>
      </c>
      <c r="AE2672" s="105">
        <v>329</v>
      </c>
      <c r="AF2672" s="106">
        <v>2375</v>
      </c>
      <c r="AG2672" s="106">
        <v>822439</v>
      </c>
      <c r="AH2672" s="101"/>
      <c r="AI2672" s="101"/>
      <c r="AJ2672" s="101"/>
      <c r="AK2672" s="101"/>
      <c r="AL2672" s="101"/>
      <c r="AM2672" s="101"/>
      <c r="AN2672" s="101"/>
      <c r="AO2672" s="101"/>
      <c r="AP2672" s="102">
        <v>2</v>
      </c>
      <c r="AQ2672" s="102">
        <v>450</v>
      </c>
      <c r="AR2672" s="103">
        <v>2280</v>
      </c>
      <c r="AS2672" s="103">
        <v>1026000</v>
      </c>
      <c r="AT2672" s="102">
        <v>20</v>
      </c>
      <c r="AU2672" s="102">
        <v>372</v>
      </c>
      <c r="AV2672" s="103">
        <v>1890</v>
      </c>
      <c r="AW2672" s="103">
        <v>726995</v>
      </c>
    </row>
    <row r="2673" spans="1:49" x14ac:dyDescent="0.2">
      <c r="A2673" s="114">
        <v>40604</v>
      </c>
      <c r="B2673" s="102"/>
      <c r="C2673" s="102"/>
      <c r="D2673" s="102"/>
      <c r="E2673" s="102"/>
      <c r="F2673" s="102"/>
      <c r="G2673" s="102"/>
      <c r="H2673" s="102"/>
      <c r="I2673" s="102"/>
      <c r="J2673" s="102">
        <v>25</v>
      </c>
      <c r="K2673" s="102">
        <v>157</v>
      </c>
      <c r="L2673" s="103">
        <v>2300</v>
      </c>
      <c r="M2673" s="103">
        <v>362112</v>
      </c>
      <c r="N2673" s="102">
        <v>45</v>
      </c>
      <c r="O2673" s="102">
        <v>199</v>
      </c>
      <c r="P2673" s="103">
        <v>2275</v>
      </c>
      <c r="Q2673" s="103">
        <v>453187</v>
      </c>
      <c r="R2673" s="102"/>
      <c r="S2673" s="102"/>
      <c r="T2673" s="102"/>
      <c r="U2673" s="102"/>
      <c r="V2673" s="102"/>
      <c r="W2673" s="102"/>
      <c r="X2673" s="102"/>
      <c r="Y2673" s="102"/>
      <c r="Z2673" s="102">
        <v>80</v>
      </c>
      <c r="AA2673" s="102">
        <v>292</v>
      </c>
      <c r="AB2673" s="103">
        <v>2355</v>
      </c>
      <c r="AC2673" s="103">
        <v>686644</v>
      </c>
      <c r="AD2673" s="102"/>
      <c r="AE2673" s="102"/>
      <c r="AF2673" s="102"/>
      <c r="AG2673" s="102"/>
      <c r="AH2673" s="102"/>
      <c r="AI2673" s="102"/>
      <c r="AJ2673" s="102"/>
      <c r="AK2673" s="102"/>
      <c r="AL2673" s="102"/>
      <c r="AM2673" s="102"/>
      <c r="AN2673" s="102"/>
      <c r="AO2673" s="102"/>
      <c r="AP2673" s="102">
        <v>1</v>
      </c>
      <c r="AQ2673" s="102">
        <v>274</v>
      </c>
      <c r="AR2673" s="103">
        <v>1000</v>
      </c>
      <c r="AS2673" s="103">
        <v>274000</v>
      </c>
      <c r="AT2673" s="102">
        <v>5</v>
      </c>
      <c r="AU2673" s="102">
        <v>477</v>
      </c>
      <c r="AV2673" s="103">
        <v>1950</v>
      </c>
      <c r="AW2673" s="103">
        <v>929760</v>
      </c>
    </row>
    <row r="2674" spans="1:49" x14ac:dyDescent="0.2">
      <c r="A2674" s="114">
        <v>40605</v>
      </c>
      <c r="B2674" s="101">
        <v>11</v>
      </c>
      <c r="C2674" s="101">
        <v>123</v>
      </c>
      <c r="D2674" s="103">
        <v>2325</v>
      </c>
      <c r="E2674" s="103">
        <v>278691</v>
      </c>
      <c r="F2674" s="101">
        <v>30</v>
      </c>
      <c r="G2674" s="101">
        <v>146</v>
      </c>
      <c r="H2674" s="103">
        <v>2275</v>
      </c>
      <c r="I2674" s="103">
        <v>332837</v>
      </c>
      <c r="J2674" s="101">
        <v>64</v>
      </c>
      <c r="K2674" s="101">
        <v>173</v>
      </c>
      <c r="L2674" s="103">
        <v>2492</v>
      </c>
      <c r="M2674" s="103">
        <v>413750</v>
      </c>
      <c r="N2674" s="101">
        <v>5</v>
      </c>
      <c r="O2674" s="101">
        <v>217</v>
      </c>
      <c r="P2674" s="103">
        <v>2300</v>
      </c>
      <c r="Q2674" s="103">
        <v>498640</v>
      </c>
      <c r="R2674" s="101">
        <v>17</v>
      </c>
      <c r="S2674" s="101">
        <v>232</v>
      </c>
      <c r="T2674" s="103">
        <v>2225</v>
      </c>
      <c r="U2674" s="103">
        <v>512094</v>
      </c>
      <c r="V2674" s="101">
        <v>22</v>
      </c>
      <c r="W2674" s="101">
        <v>257</v>
      </c>
      <c r="X2674" s="103">
        <v>2250</v>
      </c>
      <c r="Y2674" s="103">
        <v>579273</v>
      </c>
      <c r="Z2674" s="101"/>
      <c r="AA2674" s="101"/>
      <c r="AB2674" s="102"/>
      <c r="AC2674" s="102"/>
      <c r="AD2674" s="101">
        <v>6</v>
      </c>
      <c r="AE2674" s="101">
        <v>357</v>
      </c>
      <c r="AF2674" s="103">
        <v>2550</v>
      </c>
      <c r="AG2674" s="103">
        <v>910350</v>
      </c>
      <c r="AH2674" s="101">
        <v>2</v>
      </c>
      <c r="AI2674" s="101">
        <v>380</v>
      </c>
      <c r="AJ2674" s="103">
        <v>2500</v>
      </c>
      <c r="AK2674" s="103">
        <v>950000</v>
      </c>
      <c r="AL2674" s="101"/>
      <c r="AM2674" s="101"/>
      <c r="AN2674" s="101"/>
      <c r="AO2674" s="101"/>
      <c r="AP2674" s="101"/>
      <c r="AQ2674" s="101"/>
      <c r="AR2674" s="102"/>
      <c r="AS2674" s="102"/>
      <c r="AT2674" s="101">
        <v>3</v>
      </c>
      <c r="AU2674" s="101">
        <v>409</v>
      </c>
      <c r="AV2674" s="103">
        <v>2000</v>
      </c>
      <c r="AW2674" s="103">
        <v>817333</v>
      </c>
    </row>
    <row r="2675" spans="1:49" x14ac:dyDescent="0.2">
      <c r="A2675" s="114">
        <v>40605</v>
      </c>
      <c r="B2675" s="101"/>
      <c r="C2675" s="101"/>
      <c r="D2675" s="102"/>
      <c r="E2675" s="102"/>
      <c r="F2675" s="101"/>
      <c r="G2675" s="101"/>
      <c r="H2675" s="102"/>
      <c r="I2675" s="102"/>
      <c r="J2675" s="101"/>
      <c r="K2675" s="101"/>
      <c r="L2675" s="102"/>
      <c r="M2675" s="102"/>
      <c r="N2675" s="101"/>
      <c r="O2675" s="101"/>
      <c r="P2675" s="102"/>
      <c r="Q2675" s="102"/>
      <c r="R2675" s="101"/>
      <c r="S2675" s="101"/>
      <c r="T2675" s="102"/>
      <c r="U2675" s="102"/>
      <c r="V2675" s="101"/>
      <c r="W2675" s="101"/>
      <c r="X2675" s="102"/>
      <c r="Y2675" s="102"/>
      <c r="Z2675" s="105">
        <v>18</v>
      </c>
      <c r="AA2675" s="105">
        <v>303</v>
      </c>
      <c r="AB2675" s="106">
        <v>2250</v>
      </c>
      <c r="AC2675" s="106">
        <v>681250</v>
      </c>
      <c r="AD2675" s="105">
        <v>21</v>
      </c>
      <c r="AE2675" s="105">
        <v>340</v>
      </c>
      <c r="AF2675" s="106">
        <v>2196</v>
      </c>
      <c r="AG2675" s="106">
        <v>760626</v>
      </c>
      <c r="AH2675" s="105">
        <v>9</v>
      </c>
      <c r="AI2675" s="105">
        <v>391</v>
      </c>
      <c r="AJ2675" s="106">
        <v>2410</v>
      </c>
      <c r="AK2675" s="106">
        <v>944956</v>
      </c>
      <c r="AL2675" s="105">
        <v>15</v>
      </c>
      <c r="AM2675" s="105">
        <v>440</v>
      </c>
      <c r="AN2675" s="106">
        <v>2522</v>
      </c>
      <c r="AO2675" s="106">
        <v>1109173</v>
      </c>
      <c r="AP2675" s="102">
        <v>46</v>
      </c>
      <c r="AQ2675" s="102">
        <v>432</v>
      </c>
      <c r="AR2675" s="103">
        <v>2292</v>
      </c>
      <c r="AS2675" s="103">
        <v>982884</v>
      </c>
      <c r="AT2675" s="101"/>
      <c r="AU2675" s="101"/>
      <c r="AV2675" s="101"/>
      <c r="AW2675" s="101"/>
    </row>
    <row r="2676" spans="1:49" x14ac:dyDescent="0.2">
      <c r="A2676" s="114">
        <v>40606</v>
      </c>
      <c r="B2676" s="102"/>
      <c r="C2676" s="102"/>
      <c r="D2676" s="102"/>
      <c r="E2676" s="102"/>
      <c r="F2676" s="108">
        <v>7</v>
      </c>
      <c r="G2676" s="108">
        <v>139</v>
      </c>
      <c r="H2676" s="109">
        <v>2167</v>
      </c>
      <c r="I2676" s="109">
        <v>302700</v>
      </c>
      <c r="J2676" s="108">
        <v>25</v>
      </c>
      <c r="K2676" s="108">
        <v>154</v>
      </c>
      <c r="L2676" s="109">
        <v>2217</v>
      </c>
      <c r="M2676" s="109">
        <v>337248</v>
      </c>
      <c r="N2676" s="108">
        <v>7</v>
      </c>
      <c r="O2676" s="108">
        <v>214</v>
      </c>
      <c r="P2676" s="109">
        <v>2075</v>
      </c>
      <c r="Q2676" s="109">
        <v>455514</v>
      </c>
      <c r="R2676" s="108">
        <v>4</v>
      </c>
      <c r="S2676" s="108">
        <v>238</v>
      </c>
      <c r="T2676" s="109">
        <v>2200</v>
      </c>
      <c r="U2676" s="109">
        <v>522500</v>
      </c>
      <c r="V2676" s="108">
        <v>2</v>
      </c>
      <c r="W2676" s="108">
        <v>258</v>
      </c>
      <c r="X2676" s="109">
        <v>2200</v>
      </c>
      <c r="Y2676" s="109">
        <v>567600</v>
      </c>
      <c r="Z2676" s="101"/>
      <c r="AA2676" s="101"/>
      <c r="AB2676" s="101"/>
      <c r="AC2676" s="101"/>
      <c r="AD2676" s="108">
        <v>4</v>
      </c>
      <c r="AE2676" s="108">
        <v>330</v>
      </c>
      <c r="AF2676" s="109">
        <v>2350</v>
      </c>
      <c r="AG2676" s="109">
        <v>776675</v>
      </c>
      <c r="AH2676" s="101"/>
      <c r="AI2676" s="101"/>
      <c r="AJ2676" s="102"/>
      <c r="AK2676" s="102"/>
      <c r="AL2676" s="101"/>
      <c r="AM2676" s="101"/>
      <c r="AN2676" s="101"/>
      <c r="AO2676" s="101"/>
      <c r="AP2676" s="102">
        <v>3</v>
      </c>
      <c r="AQ2676" s="102">
        <v>391</v>
      </c>
      <c r="AR2676" s="103">
        <v>2240</v>
      </c>
      <c r="AS2676" s="103">
        <v>876587</v>
      </c>
      <c r="AT2676" s="102">
        <v>5</v>
      </c>
      <c r="AU2676" s="102">
        <v>431</v>
      </c>
      <c r="AV2676" s="103">
        <v>2300</v>
      </c>
      <c r="AW2676" s="103">
        <v>991760</v>
      </c>
    </row>
    <row r="2677" spans="1:49" x14ac:dyDescent="0.2">
      <c r="A2677" s="114">
        <v>40609</v>
      </c>
      <c r="B2677" s="102"/>
      <c r="C2677" s="102"/>
      <c r="D2677" s="102"/>
      <c r="E2677" s="102"/>
      <c r="F2677" s="102"/>
      <c r="G2677" s="102"/>
      <c r="H2677" s="102"/>
      <c r="I2677" s="102"/>
      <c r="J2677" s="102"/>
      <c r="K2677" s="102"/>
      <c r="L2677" s="102"/>
      <c r="M2677" s="102"/>
      <c r="N2677" s="102"/>
      <c r="O2677" s="102"/>
      <c r="P2677" s="102"/>
      <c r="Q2677" s="102"/>
      <c r="R2677" s="101"/>
      <c r="S2677" s="101"/>
      <c r="T2677" s="101"/>
      <c r="U2677" s="101"/>
      <c r="V2677" s="108">
        <v>2</v>
      </c>
      <c r="W2677" s="108">
        <v>272</v>
      </c>
      <c r="X2677" s="109">
        <v>1950</v>
      </c>
      <c r="Y2677" s="109">
        <v>530400</v>
      </c>
      <c r="Z2677" s="108">
        <v>18</v>
      </c>
      <c r="AA2677" s="108">
        <v>312</v>
      </c>
      <c r="AB2677" s="109">
        <v>2167</v>
      </c>
      <c r="AC2677" s="109">
        <v>677706</v>
      </c>
      <c r="AD2677" s="108">
        <v>5</v>
      </c>
      <c r="AE2677" s="108">
        <v>359</v>
      </c>
      <c r="AF2677" s="109">
        <v>2380</v>
      </c>
      <c r="AG2677" s="109">
        <v>853944</v>
      </c>
      <c r="AH2677" s="108">
        <v>15</v>
      </c>
      <c r="AI2677" s="108">
        <v>365</v>
      </c>
      <c r="AJ2677" s="109">
        <v>2400</v>
      </c>
      <c r="AK2677" s="109">
        <v>873181</v>
      </c>
      <c r="AL2677" s="108">
        <v>3</v>
      </c>
      <c r="AM2677" s="108">
        <v>402</v>
      </c>
      <c r="AN2677" s="109">
        <v>2380</v>
      </c>
      <c r="AO2677" s="109">
        <v>956760</v>
      </c>
      <c r="AP2677" s="102">
        <v>54</v>
      </c>
      <c r="AQ2677" s="102">
        <v>414</v>
      </c>
      <c r="AR2677" s="103">
        <v>2246</v>
      </c>
      <c r="AS2677" s="103">
        <v>952064</v>
      </c>
      <c r="AT2677" s="101"/>
      <c r="AU2677" s="101"/>
      <c r="AV2677" s="101"/>
      <c r="AW2677" s="101"/>
    </row>
    <row r="2678" spans="1:49" x14ac:dyDescent="0.2">
      <c r="A2678" s="114">
        <v>40610</v>
      </c>
      <c r="B2678" s="102"/>
      <c r="C2678" s="102"/>
      <c r="D2678" s="102"/>
      <c r="E2678" s="102"/>
      <c r="F2678" s="102"/>
      <c r="G2678" s="102"/>
      <c r="H2678" s="102"/>
      <c r="I2678" s="102"/>
      <c r="J2678" s="102"/>
      <c r="K2678" s="102"/>
      <c r="L2678" s="102"/>
      <c r="M2678" s="102"/>
      <c r="N2678" s="101">
        <v>8</v>
      </c>
      <c r="O2678" s="101">
        <v>326</v>
      </c>
      <c r="P2678" s="103">
        <v>2020</v>
      </c>
      <c r="Q2678" s="103">
        <v>659025</v>
      </c>
      <c r="R2678" s="101"/>
      <c r="S2678" s="101"/>
      <c r="T2678" s="101"/>
      <c r="U2678" s="101"/>
      <c r="V2678" s="101"/>
      <c r="W2678" s="101"/>
      <c r="X2678" s="101"/>
      <c r="Y2678" s="101"/>
      <c r="Z2678" s="101"/>
      <c r="AA2678" s="101"/>
      <c r="AB2678" s="102"/>
      <c r="AC2678" s="102"/>
      <c r="AD2678" s="101"/>
      <c r="AE2678" s="101"/>
      <c r="AF2678" s="102"/>
      <c r="AG2678" s="102"/>
      <c r="AH2678" s="101"/>
      <c r="AI2678" s="101"/>
      <c r="AJ2678" s="102"/>
      <c r="AK2678" s="102"/>
      <c r="AL2678" s="101"/>
      <c r="AM2678" s="101"/>
      <c r="AN2678" s="102"/>
      <c r="AO2678" s="102"/>
      <c r="AP2678" s="102">
        <v>62</v>
      </c>
      <c r="AQ2678" s="102">
        <v>417</v>
      </c>
      <c r="AR2678" s="103">
        <v>2158</v>
      </c>
      <c r="AS2678" s="103">
        <v>898374</v>
      </c>
      <c r="AT2678" s="101"/>
      <c r="AU2678" s="101"/>
      <c r="AV2678" s="101"/>
      <c r="AW2678" s="102"/>
    </row>
    <row r="2679" spans="1:49" x14ac:dyDescent="0.2">
      <c r="A2679" s="114">
        <v>40610</v>
      </c>
      <c r="B2679" s="108">
        <v>12</v>
      </c>
      <c r="C2679" s="108">
        <v>122</v>
      </c>
      <c r="D2679" s="109">
        <v>2033</v>
      </c>
      <c r="E2679" s="109">
        <v>248575</v>
      </c>
      <c r="F2679" s="108">
        <v>9</v>
      </c>
      <c r="G2679" s="108">
        <v>146</v>
      </c>
      <c r="H2679" s="109">
        <v>2075</v>
      </c>
      <c r="I2679" s="109">
        <v>303889</v>
      </c>
      <c r="J2679" s="108">
        <v>28</v>
      </c>
      <c r="K2679" s="108">
        <v>160</v>
      </c>
      <c r="L2679" s="109">
        <v>2062</v>
      </c>
      <c r="M2679" s="109">
        <v>354486</v>
      </c>
      <c r="N2679" s="108">
        <v>60</v>
      </c>
      <c r="O2679" s="108">
        <v>199</v>
      </c>
      <c r="P2679" s="109">
        <v>2136</v>
      </c>
      <c r="Q2679" s="109">
        <v>439947</v>
      </c>
      <c r="R2679" s="108">
        <v>42</v>
      </c>
      <c r="S2679" s="108">
        <v>230</v>
      </c>
      <c r="T2679" s="109">
        <v>2325</v>
      </c>
      <c r="U2679" s="109">
        <v>534593</v>
      </c>
      <c r="V2679" s="108">
        <v>2</v>
      </c>
      <c r="W2679" s="108">
        <v>272</v>
      </c>
      <c r="X2679" s="109">
        <v>2000</v>
      </c>
      <c r="Y2679" s="109">
        <v>544000</v>
      </c>
      <c r="Z2679" s="108">
        <v>18</v>
      </c>
      <c r="AA2679" s="108">
        <v>298</v>
      </c>
      <c r="AB2679" s="109">
        <v>2350</v>
      </c>
      <c r="AC2679" s="109">
        <v>700561</v>
      </c>
      <c r="AD2679" s="108">
        <v>5</v>
      </c>
      <c r="AE2679" s="108">
        <v>327</v>
      </c>
      <c r="AF2679" s="109">
        <v>2250</v>
      </c>
      <c r="AG2679" s="109">
        <v>735300</v>
      </c>
      <c r="AH2679" s="101"/>
      <c r="AI2679" s="101"/>
      <c r="AJ2679" s="101"/>
      <c r="AK2679" s="101"/>
      <c r="AL2679" s="101"/>
      <c r="AM2679" s="101"/>
      <c r="AN2679" s="101"/>
      <c r="AO2679" s="101"/>
      <c r="AP2679" s="102">
        <v>27</v>
      </c>
      <c r="AQ2679" s="102">
        <v>513</v>
      </c>
      <c r="AR2679" s="103">
        <v>2540</v>
      </c>
      <c r="AS2679" s="103">
        <v>1459704</v>
      </c>
      <c r="AT2679" s="102">
        <v>15</v>
      </c>
      <c r="AU2679" s="102">
        <v>363</v>
      </c>
      <c r="AV2679" s="103">
        <v>2083</v>
      </c>
      <c r="AW2679" s="103">
        <v>739800</v>
      </c>
    </row>
    <row r="2680" spans="1:49" x14ac:dyDescent="0.2">
      <c r="A2680" s="114">
        <v>40611</v>
      </c>
      <c r="B2680" s="101"/>
      <c r="C2680" s="101"/>
      <c r="D2680" s="102"/>
      <c r="E2680" s="102"/>
      <c r="F2680" s="102"/>
      <c r="G2680" s="102"/>
      <c r="H2680" s="102"/>
      <c r="I2680" s="102"/>
      <c r="J2680" s="101">
        <v>15</v>
      </c>
      <c r="K2680" s="101">
        <v>169</v>
      </c>
      <c r="L2680" s="103">
        <v>2100</v>
      </c>
      <c r="M2680" s="103">
        <v>355880</v>
      </c>
      <c r="N2680" s="101"/>
      <c r="O2680" s="101"/>
      <c r="P2680" s="102"/>
      <c r="Q2680" s="102"/>
      <c r="R2680" s="101"/>
      <c r="S2680" s="101"/>
      <c r="T2680" s="102"/>
      <c r="U2680" s="102"/>
      <c r="V2680" s="101"/>
      <c r="W2680" s="101"/>
      <c r="X2680" s="102"/>
      <c r="Y2680" s="102"/>
      <c r="Z2680" s="101"/>
      <c r="AA2680" s="101"/>
      <c r="AB2680" s="102"/>
      <c r="AC2680" s="102"/>
      <c r="AD2680" s="101"/>
      <c r="AE2680" s="101"/>
      <c r="AF2680" s="102"/>
      <c r="AG2680" s="102"/>
      <c r="AH2680" s="101">
        <v>1</v>
      </c>
      <c r="AI2680" s="101">
        <v>370</v>
      </c>
      <c r="AJ2680" s="103">
        <v>2300</v>
      </c>
      <c r="AK2680" s="103">
        <v>851000</v>
      </c>
      <c r="AL2680" s="101"/>
      <c r="AM2680" s="101"/>
      <c r="AN2680" s="102"/>
      <c r="AO2680" s="102"/>
      <c r="AP2680" s="102">
        <v>50</v>
      </c>
      <c r="AQ2680" s="102">
        <v>414</v>
      </c>
      <c r="AR2680" s="103">
        <v>2207</v>
      </c>
      <c r="AS2680" s="103">
        <v>908042</v>
      </c>
      <c r="AT2680" s="101"/>
      <c r="AU2680" s="101"/>
      <c r="AV2680" s="102"/>
      <c r="AW2680" s="102"/>
    </row>
    <row r="2681" spans="1:49" x14ac:dyDescent="0.2">
      <c r="A2681" s="114">
        <v>40612</v>
      </c>
      <c r="B2681" s="101">
        <v>7</v>
      </c>
      <c r="C2681" s="101">
        <v>118</v>
      </c>
      <c r="D2681" s="103">
        <v>2150</v>
      </c>
      <c r="E2681" s="103">
        <v>253700</v>
      </c>
      <c r="F2681" s="101">
        <v>25</v>
      </c>
      <c r="G2681" s="101">
        <v>133</v>
      </c>
      <c r="H2681" s="103">
        <v>2500</v>
      </c>
      <c r="I2681" s="103">
        <v>331400</v>
      </c>
      <c r="J2681" s="101">
        <v>34</v>
      </c>
      <c r="K2681" s="101">
        <v>164</v>
      </c>
      <c r="L2681" s="103">
        <v>2230</v>
      </c>
      <c r="M2681" s="103">
        <v>373082</v>
      </c>
      <c r="N2681" s="101">
        <v>69</v>
      </c>
      <c r="O2681" s="101">
        <v>205</v>
      </c>
      <c r="P2681" s="103">
        <v>2350</v>
      </c>
      <c r="Q2681" s="103">
        <v>472084</v>
      </c>
      <c r="R2681" s="101">
        <v>51</v>
      </c>
      <c r="S2681" s="101">
        <v>235</v>
      </c>
      <c r="T2681" s="103">
        <v>2250</v>
      </c>
      <c r="U2681" s="103">
        <v>532616</v>
      </c>
      <c r="V2681" s="101">
        <v>9</v>
      </c>
      <c r="W2681" s="101">
        <v>251</v>
      </c>
      <c r="X2681" s="103">
        <v>2175</v>
      </c>
      <c r="Y2681" s="103">
        <v>560833</v>
      </c>
      <c r="Z2681" s="101">
        <v>12</v>
      </c>
      <c r="AA2681" s="101">
        <v>288</v>
      </c>
      <c r="AB2681" s="103">
        <v>2215</v>
      </c>
      <c r="AC2681" s="103">
        <v>645625</v>
      </c>
      <c r="AD2681" s="101"/>
      <c r="AE2681" s="101"/>
      <c r="AF2681" s="101"/>
      <c r="AG2681" s="101"/>
      <c r="AH2681" s="101"/>
      <c r="AI2681" s="101"/>
      <c r="AJ2681" s="102"/>
      <c r="AK2681" s="102"/>
      <c r="AL2681" s="101"/>
      <c r="AM2681" s="101"/>
      <c r="AN2681" s="101"/>
      <c r="AO2681" s="101"/>
      <c r="AP2681" s="101"/>
      <c r="AQ2681" s="101"/>
      <c r="AR2681" s="101"/>
      <c r="AS2681" s="101"/>
      <c r="AT2681" s="101"/>
      <c r="AU2681" s="101"/>
      <c r="AV2681" s="101"/>
      <c r="AW2681" s="101"/>
    </row>
    <row r="2682" spans="1:49" x14ac:dyDescent="0.2">
      <c r="A2682" s="114">
        <v>40612</v>
      </c>
      <c r="B2682" s="112"/>
      <c r="C2682" s="112"/>
      <c r="D2682" s="112"/>
      <c r="E2682" s="112"/>
      <c r="F2682" s="108"/>
      <c r="G2682" s="108"/>
      <c r="H2682" s="112"/>
      <c r="I2682" s="112"/>
      <c r="J2682" s="108"/>
      <c r="K2682" s="108"/>
      <c r="L2682" s="112"/>
      <c r="M2682" s="112"/>
      <c r="N2682" s="108"/>
      <c r="O2682" s="108"/>
      <c r="P2682" s="112"/>
      <c r="Q2682" s="112"/>
      <c r="R2682" s="108"/>
      <c r="S2682" s="108"/>
      <c r="T2682" s="112"/>
      <c r="U2682" s="112"/>
      <c r="V2682" s="118">
        <v>17</v>
      </c>
      <c r="W2682" s="118">
        <v>274</v>
      </c>
      <c r="X2682" s="119">
        <v>2200</v>
      </c>
      <c r="Y2682" s="119">
        <v>602024</v>
      </c>
      <c r="Z2682" s="118">
        <v>15</v>
      </c>
      <c r="AA2682" s="118">
        <v>295</v>
      </c>
      <c r="AB2682" s="119">
        <v>2225</v>
      </c>
      <c r="AC2682" s="119">
        <v>656313</v>
      </c>
      <c r="AD2682" s="118">
        <v>32</v>
      </c>
      <c r="AE2682" s="118">
        <v>331</v>
      </c>
      <c r="AF2682" s="119">
        <v>2182</v>
      </c>
      <c r="AG2682" s="119">
        <v>718946</v>
      </c>
      <c r="AH2682" s="118">
        <v>6</v>
      </c>
      <c r="AI2682" s="118">
        <v>364</v>
      </c>
      <c r="AJ2682" s="119">
        <v>2150</v>
      </c>
      <c r="AK2682" s="119">
        <v>789820</v>
      </c>
      <c r="AL2682" s="118"/>
      <c r="AM2682" s="118"/>
      <c r="AN2682" s="120"/>
      <c r="AO2682" s="120"/>
      <c r="AP2682" s="102">
        <v>56</v>
      </c>
      <c r="AQ2682" s="102">
        <v>427</v>
      </c>
      <c r="AR2682" s="103">
        <v>2192</v>
      </c>
      <c r="AS2682" s="103">
        <v>926819</v>
      </c>
      <c r="AT2682" s="108"/>
      <c r="AU2682" s="108"/>
      <c r="AV2682" s="108"/>
      <c r="AW2682" s="108"/>
    </row>
    <row r="2683" spans="1:49" x14ac:dyDescent="0.2">
      <c r="A2683" s="114">
        <v>40613</v>
      </c>
      <c r="B2683" s="118">
        <v>3</v>
      </c>
      <c r="C2683" s="118">
        <v>105</v>
      </c>
      <c r="D2683" s="119">
        <v>2000</v>
      </c>
      <c r="E2683" s="119">
        <v>210667</v>
      </c>
      <c r="F2683" s="118">
        <v>1</v>
      </c>
      <c r="G2683" s="118">
        <v>130</v>
      </c>
      <c r="H2683" s="119">
        <v>2100</v>
      </c>
      <c r="I2683" s="119">
        <v>273000</v>
      </c>
      <c r="J2683" s="118">
        <v>29</v>
      </c>
      <c r="K2683" s="118">
        <v>169</v>
      </c>
      <c r="L2683" s="119">
        <v>2075</v>
      </c>
      <c r="M2683" s="119">
        <v>347355</v>
      </c>
      <c r="N2683" s="118">
        <v>40</v>
      </c>
      <c r="O2683" s="118">
        <v>191</v>
      </c>
      <c r="P2683" s="119">
        <v>2083</v>
      </c>
      <c r="Q2683" s="119">
        <v>394505</v>
      </c>
      <c r="R2683" s="118">
        <v>8</v>
      </c>
      <c r="S2683" s="118">
        <v>230</v>
      </c>
      <c r="T2683" s="119">
        <v>2200</v>
      </c>
      <c r="U2683" s="119">
        <v>507100</v>
      </c>
      <c r="V2683" s="118">
        <v>10</v>
      </c>
      <c r="W2683" s="118">
        <v>259</v>
      </c>
      <c r="X2683" s="119">
        <v>2300</v>
      </c>
      <c r="Y2683" s="119">
        <v>596620</v>
      </c>
      <c r="Z2683" s="118">
        <v>5</v>
      </c>
      <c r="AA2683" s="118">
        <v>301</v>
      </c>
      <c r="AB2683" s="119">
        <v>2150</v>
      </c>
      <c r="AC2683" s="119">
        <v>646720</v>
      </c>
      <c r="AD2683" s="118">
        <v>1</v>
      </c>
      <c r="AE2683" s="118">
        <v>332</v>
      </c>
      <c r="AF2683" s="119">
        <v>2150</v>
      </c>
      <c r="AG2683" s="119">
        <v>713800</v>
      </c>
      <c r="AH2683" s="118"/>
      <c r="AI2683" s="118"/>
      <c r="AJ2683" s="120"/>
      <c r="AK2683" s="120"/>
      <c r="AL2683" s="118"/>
      <c r="AM2683" s="118"/>
      <c r="AN2683" s="120"/>
      <c r="AO2683" s="120"/>
      <c r="AP2683" s="108"/>
      <c r="AQ2683" s="108"/>
      <c r="AR2683" s="108"/>
      <c r="AS2683" s="108"/>
      <c r="AT2683" s="102">
        <v>88</v>
      </c>
      <c r="AU2683" s="102">
        <v>431</v>
      </c>
      <c r="AV2683" s="103">
        <v>1975</v>
      </c>
      <c r="AW2683" s="103">
        <v>838234</v>
      </c>
    </row>
    <row r="2684" spans="1:49" x14ac:dyDescent="0.2">
      <c r="A2684" s="114">
        <v>40616</v>
      </c>
      <c r="B2684" s="112"/>
      <c r="C2684" s="112"/>
      <c r="D2684" s="112"/>
      <c r="E2684" s="112"/>
      <c r="F2684" s="108"/>
      <c r="G2684" s="108"/>
      <c r="H2684" s="112"/>
      <c r="I2684" s="112"/>
      <c r="J2684" s="108"/>
      <c r="K2684" s="108"/>
      <c r="L2684" s="112"/>
      <c r="M2684" s="112"/>
      <c r="N2684" s="108"/>
      <c r="O2684" s="108"/>
      <c r="P2684" s="112"/>
      <c r="Q2684" s="112"/>
      <c r="R2684" s="108"/>
      <c r="S2684" s="108"/>
      <c r="T2684" s="112"/>
      <c r="U2684" s="112"/>
      <c r="V2684" s="118">
        <v>1</v>
      </c>
      <c r="W2684" s="118">
        <v>268</v>
      </c>
      <c r="X2684" s="119">
        <v>1900</v>
      </c>
      <c r="Y2684" s="119">
        <v>509200</v>
      </c>
      <c r="Z2684" s="118">
        <v>2</v>
      </c>
      <c r="AA2684" s="118">
        <v>286</v>
      </c>
      <c r="AB2684" s="119">
        <v>2150</v>
      </c>
      <c r="AC2684" s="119">
        <v>614900</v>
      </c>
      <c r="AD2684" s="118">
        <v>16</v>
      </c>
      <c r="AE2684" s="118">
        <v>343</v>
      </c>
      <c r="AF2684" s="119">
        <v>2170</v>
      </c>
      <c r="AG2684" s="119">
        <v>725415</v>
      </c>
      <c r="AH2684" s="118">
        <v>16</v>
      </c>
      <c r="AI2684" s="118">
        <v>389</v>
      </c>
      <c r="AJ2684" s="119">
        <v>2360</v>
      </c>
      <c r="AK2684" s="119">
        <v>916940</v>
      </c>
      <c r="AL2684" s="118">
        <v>4</v>
      </c>
      <c r="AM2684" s="118">
        <v>476</v>
      </c>
      <c r="AN2684" s="119">
        <v>2380</v>
      </c>
      <c r="AO2684" s="119">
        <v>1143670</v>
      </c>
      <c r="AP2684" s="102">
        <v>76</v>
      </c>
      <c r="AQ2684" s="102">
        <v>425</v>
      </c>
      <c r="AR2684" s="103">
        <v>2158</v>
      </c>
      <c r="AS2684" s="103">
        <v>908255</v>
      </c>
      <c r="AT2684" s="108"/>
      <c r="AU2684" s="108"/>
      <c r="AV2684" s="108"/>
      <c r="AW2684" s="108"/>
    </row>
    <row r="2685" spans="1:49" x14ac:dyDescent="0.2">
      <c r="A2685" s="114">
        <v>40617</v>
      </c>
      <c r="B2685" s="118">
        <v>2</v>
      </c>
      <c r="C2685" s="118">
        <v>107</v>
      </c>
      <c r="D2685" s="119">
        <v>2000</v>
      </c>
      <c r="E2685" s="119">
        <v>214000</v>
      </c>
      <c r="F2685" s="118">
        <v>32</v>
      </c>
      <c r="G2685" s="118">
        <v>139</v>
      </c>
      <c r="H2685" s="119">
        <v>2250</v>
      </c>
      <c r="I2685" s="119">
        <v>318694</v>
      </c>
      <c r="J2685" s="118">
        <v>37</v>
      </c>
      <c r="K2685" s="118">
        <v>160</v>
      </c>
      <c r="L2685" s="119">
        <v>2117</v>
      </c>
      <c r="M2685" s="119">
        <v>342938</v>
      </c>
      <c r="N2685" s="118">
        <v>79</v>
      </c>
      <c r="O2685" s="118">
        <v>198</v>
      </c>
      <c r="P2685" s="119">
        <v>2262</v>
      </c>
      <c r="Q2685" s="119">
        <v>451456</v>
      </c>
      <c r="R2685" s="118">
        <v>12</v>
      </c>
      <c r="S2685" s="118">
        <v>227</v>
      </c>
      <c r="T2685" s="119">
        <v>2050</v>
      </c>
      <c r="U2685" s="119">
        <v>465350</v>
      </c>
      <c r="V2685" s="118"/>
      <c r="W2685" s="118"/>
      <c r="X2685" s="120"/>
      <c r="Y2685" s="120"/>
      <c r="Z2685" s="118">
        <v>4</v>
      </c>
      <c r="AA2685" s="118">
        <v>314</v>
      </c>
      <c r="AB2685" s="119">
        <v>2120</v>
      </c>
      <c r="AC2685" s="119">
        <v>664620</v>
      </c>
      <c r="AD2685" s="118">
        <v>18</v>
      </c>
      <c r="AE2685" s="118">
        <v>333</v>
      </c>
      <c r="AF2685" s="119">
        <v>2350</v>
      </c>
      <c r="AG2685" s="119">
        <v>782550</v>
      </c>
      <c r="AH2685" s="118"/>
      <c r="AI2685" s="118"/>
      <c r="AJ2685" s="120"/>
      <c r="AK2685" s="120"/>
      <c r="AL2685" s="118"/>
      <c r="AM2685" s="118"/>
      <c r="AN2685" s="120"/>
      <c r="AO2685" s="120"/>
      <c r="AP2685" s="102">
        <v>18</v>
      </c>
      <c r="AQ2685" s="102">
        <v>396</v>
      </c>
      <c r="AR2685" s="103">
        <v>2090</v>
      </c>
      <c r="AS2685" s="103">
        <v>830151</v>
      </c>
      <c r="AT2685" s="102">
        <v>121</v>
      </c>
      <c r="AU2685" s="102">
        <v>442</v>
      </c>
      <c r="AV2685" s="103">
        <v>1965</v>
      </c>
      <c r="AW2685" s="103">
        <v>862090</v>
      </c>
    </row>
    <row r="2686" spans="1:49" x14ac:dyDescent="0.2">
      <c r="A2686" s="114">
        <v>40617</v>
      </c>
      <c r="B2686" s="118"/>
      <c r="C2686" s="118"/>
      <c r="D2686" s="120"/>
      <c r="E2686" s="120"/>
      <c r="F2686" s="118"/>
      <c r="G2686" s="118"/>
      <c r="H2686" s="120"/>
      <c r="I2686" s="120"/>
      <c r="J2686" s="118"/>
      <c r="K2686" s="118"/>
      <c r="L2686" s="120"/>
      <c r="M2686" s="120"/>
      <c r="N2686" s="118"/>
      <c r="O2686" s="118"/>
      <c r="P2686" s="120"/>
      <c r="Q2686" s="120"/>
      <c r="R2686" s="118"/>
      <c r="S2686" s="118"/>
      <c r="T2686" s="120"/>
      <c r="U2686" s="120"/>
      <c r="V2686" s="118"/>
      <c r="W2686" s="118"/>
      <c r="X2686" s="120"/>
      <c r="Y2686" s="120"/>
      <c r="Z2686" s="118"/>
      <c r="AA2686" s="118"/>
      <c r="AB2686" s="120"/>
      <c r="AC2686" s="120"/>
      <c r="AD2686" s="118"/>
      <c r="AE2686" s="118"/>
      <c r="AF2686" s="120"/>
      <c r="AG2686" s="120"/>
      <c r="AH2686" s="118"/>
      <c r="AI2686" s="118"/>
      <c r="AJ2686" s="120"/>
      <c r="AK2686" s="120"/>
      <c r="AL2686" s="118"/>
      <c r="AM2686" s="118"/>
      <c r="AN2686" s="120"/>
      <c r="AO2686" s="120"/>
      <c r="AP2686" s="102">
        <v>132</v>
      </c>
      <c r="AQ2686" s="102">
        <v>417</v>
      </c>
      <c r="AR2686" s="103">
        <v>2036</v>
      </c>
      <c r="AS2686" s="103">
        <v>863531</v>
      </c>
      <c r="AT2686" s="108"/>
      <c r="AU2686" s="108"/>
      <c r="AV2686" s="108"/>
      <c r="AW2686" s="108"/>
    </row>
    <row r="2687" spans="1:49" x14ac:dyDescent="0.2">
      <c r="A2687" s="114">
        <v>40618</v>
      </c>
      <c r="B2687" s="102"/>
      <c r="C2687" s="102"/>
      <c r="D2687" s="102"/>
      <c r="E2687" s="102"/>
      <c r="F2687" s="102"/>
      <c r="G2687" s="102"/>
      <c r="H2687" s="102"/>
      <c r="I2687" s="102"/>
      <c r="J2687" s="102"/>
      <c r="K2687" s="102"/>
      <c r="L2687" s="102"/>
      <c r="M2687" s="102"/>
      <c r="N2687" s="101">
        <v>18</v>
      </c>
      <c r="O2687" s="101">
        <v>213</v>
      </c>
      <c r="P2687" s="103">
        <v>2250</v>
      </c>
      <c r="Q2687" s="103">
        <v>479750</v>
      </c>
      <c r="R2687" s="101"/>
      <c r="S2687" s="101"/>
      <c r="T2687" s="101"/>
      <c r="U2687" s="101"/>
      <c r="V2687" s="101">
        <v>2</v>
      </c>
      <c r="W2687" s="101">
        <v>258</v>
      </c>
      <c r="X2687" s="103">
        <v>1985</v>
      </c>
      <c r="Y2687" s="103">
        <v>512130</v>
      </c>
      <c r="Z2687" s="101">
        <v>16</v>
      </c>
      <c r="AA2687" s="101">
        <v>285</v>
      </c>
      <c r="AB2687" s="103">
        <v>2320</v>
      </c>
      <c r="AC2687" s="103">
        <v>661490</v>
      </c>
      <c r="AD2687" s="101"/>
      <c r="AE2687" s="101"/>
      <c r="AF2687" s="101"/>
      <c r="AG2687" s="101"/>
      <c r="AH2687" s="101"/>
      <c r="AI2687" s="101"/>
      <c r="AJ2687" s="101"/>
      <c r="AK2687" s="101"/>
      <c r="AL2687" s="101"/>
      <c r="AM2687" s="101"/>
      <c r="AN2687" s="101"/>
      <c r="AO2687" s="101"/>
      <c r="AP2687" s="101"/>
      <c r="AQ2687" s="101"/>
      <c r="AR2687" s="101"/>
      <c r="AS2687" s="101"/>
      <c r="AT2687" s="101"/>
      <c r="AU2687" s="101"/>
      <c r="AV2687" s="101"/>
      <c r="AW2687" s="101"/>
    </row>
    <row r="2688" spans="1:49" x14ac:dyDescent="0.2">
      <c r="A2688" s="114">
        <v>40619</v>
      </c>
      <c r="B2688" s="112"/>
      <c r="C2688" s="112"/>
      <c r="D2688" s="112"/>
      <c r="E2688" s="112"/>
      <c r="F2688" s="108"/>
      <c r="G2688" s="108"/>
      <c r="H2688" s="112"/>
      <c r="I2688" s="112"/>
      <c r="J2688" s="108"/>
      <c r="K2688" s="108"/>
      <c r="L2688" s="112"/>
      <c r="M2688" s="112"/>
      <c r="N2688" s="108"/>
      <c r="O2688" s="108"/>
      <c r="P2688" s="112"/>
      <c r="Q2688" s="112"/>
      <c r="R2688" s="108"/>
      <c r="S2688" s="108"/>
      <c r="T2688" s="112"/>
      <c r="U2688" s="112"/>
      <c r="V2688" s="118"/>
      <c r="W2688" s="118"/>
      <c r="X2688" s="120"/>
      <c r="Y2688" s="120"/>
      <c r="Z2688" s="118">
        <v>3</v>
      </c>
      <c r="AA2688" s="118">
        <v>311</v>
      </c>
      <c r="AB2688" s="119">
        <v>2025</v>
      </c>
      <c r="AC2688" s="119">
        <v>639000</v>
      </c>
      <c r="AD2688" s="118">
        <v>15</v>
      </c>
      <c r="AE2688" s="118">
        <v>339</v>
      </c>
      <c r="AF2688" s="119">
        <v>2170</v>
      </c>
      <c r="AG2688" s="119">
        <v>702789</v>
      </c>
      <c r="AH2688" s="118">
        <v>14</v>
      </c>
      <c r="AI2688" s="118">
        <v>376</v>
      </c>
      <c r="AJ2688" s="119">
        <v>2460</v>
      </c>
      <c r="AK2688" s="119">
        <v>924566</v>
      </c>
      <c r="AL2688" s="118">
        <v>14</v>
      </c>
      <c r="AM2688" s="118">
        <v>545</v>
      </c>
      <c r="AN2688" s="119">
        <v>2870</v>
      </c>
      <c r="AO2688" s="119">
        <v>1689440</v>
      </c>
      <c r="AP2688" s="102">
        <v>30</v>
      </c>
      <c r="AQ2688" s="102">
        <v>463</v>
      </c>
      <c r="AR2688" s="103">
        <v>2220</v>
      </c>
      <c r="AS2688" s="103">
        <v>1072517</v>
      </c>
      <c r="AT2688" s="108"/>
      <c r="AU2688" s="108"/>
      <c r="AV2688" s="108"/>
      <c r="AW2688" s="108"/>
    </row>
    <row r="2689" spans="1:49" x14ac:dyDescent="0.2">
      <c r="A2689" s="114">
        <v>40619</v>
      </c>
      <c r="B2689" s="108">
        <v>1</v>
      </c>
      <c r="C2689" s="108">
        <v>112</v>
      </c>
      <c r="D2689" s="109">
        <v>2100</v>
      </c>
      <c r="E2689" s="109">
        <v>235200</v>
      </c>
      <c r="F2689" s="108">
        <v>19</v>
      </c>
      <c r="G2689" s="108">
        <v>137</v>
      </c>
      <c r="H2689" s="109">
        <v>2083</v>
      </c>
      <c r="I2689" s="109">
        <v>283711</v>
      </c>
      <c r="J2689" s="108">
        <v>74</v>
      </c>
      <c r="K2689" s="108">
        <v>164</v>
      </c>
      <c r="L2689" s="109">
        <v>2133</v>
      </c>
      <c r="M2689" s="109">
        <v>354028</v>
      </c>
      <c r="N2689" s="108">
        <v>25</v>
      </c>
      <c r="O2689" s="108">
        <v>208</v>
      </c>
      <c r="P2689" s="109">
        <v>2125</v>
      </c>
      <c r="Q2689" s="109">
        <v>445280</v>
      </c>
      <c r="R2689" s="108">
        <v>43</v>
      </c>
      <c r="S2689" s="108">
        <v>229</v>
      </c>
      <c r="T2689" s="109">
        <v>2138</v>
      </c>
      <c r="U2689" s="109">
        <v>501767</v>
      </c>
      <c r="V2689" s="108">
        <v>63</v>
      </c>
      <c r="W2689" s="108">
        <v>262</v>
      </c>
      <c r="X2689" s="109">
        <v>2162</v>
      </c>
      <c r="Y2689" s="109">
        <v>567286</v>
      </c>
      <c r="Z2689" s="108">
        <v>61</v>
      </c>
      <c r="AA2689" s="108">
        <v>283</v>
      </c>
      <c r="AB2689" s="109">
        <v>2200</v>
      </c>
      <c r="AC2689" s="109">
        <v>629838</v>
      </c>
      <c r="AD2689" s="108">
        <v>40</v>
      </c>
      <c r="AE2689" s="108">
        <v>341</v>
      </c>
      <c r="AF2689" s="109">
        <v>2217</v>
      </c>
      <c r="AG2689" s="109">
        <v>757650</v>
      </c>
      <c r="AH2689" s="118"/>
      <c r="AI2689" s="118"/>
      <c r="AJ2689" s="120"/>
      <c r="AK2689" s="120"/>
      <c r="AL2689" s="108"/>
      <c r="AM2689" s="108"/>
      <c r="AN2689" s="108"/>
      <c r="AO2689" s="108"/>
      <c r="AP2689" s="102">
        <v>71</v>
      </c>
      <c r="AQ2689" s="102">
        <v>343</v>
      </c>
      <c r="AR2689" s="103">
        <v>2105</v>
      </c>
      <c r="AS2689" s="103">
        <v>691975</v>
      </c>
      <c r="AT2689" s="108"/>
      <c r="AU2689" s="108"/>
      <c r="AV2689" s="108"/>
      <c r="AW2689" s="108"/>
    </row>
    <row r="2690" spans="1:49" x14ac:dyDescent="0.2">
      <c r="A2690" s="114">
        <v>40620</v>
      </c>
      <c r="B2690" s="118">
        <v>38</v>
      </c>
      <c r="C2690" s="118">
        <v>116</v>
      </c>
      <c r="D2690" s="119">
        <v>2033</v>
      </c>
      <c r="E2690" s="119">
        <v>236608</v>
      </c>
      <c r="F2690" s="108"/>
      <c r="G2690" s="108"/>
      <c r="H2690" s="112"/>
      <c r="I2690" s="112"/>
      <c r="J2690" s="118">
        <v>31</v>
      </c>
      <c r="K2690" s="118">
        <v>163</v>
      </c>
      <c r="L2690" s="119">
        <v>2250</v>
      </c>
      <c r="M2690" s="119">
        <v>356887</v>
      </c>
      <c r="N2690" s="118">
        <v>8</v>
      </c>
      <c r="O2690" s="118">
        <v>189</v>
      </c>
      <c r="P2690" s="119">
        <v>2100</v>
      </c>
      <c r="Q2690" s="119">
        <v>393375</v>
      </c>
      <c r="R2690" s="118">
        <v>2</v>
      </c>
      <c r="S2690" s="118">
        <v>238</v>
      </c>
      <c r="T2690" s="119">
        <v>2350</v>
      </c>
      <c r="U2690" s="119">
        <v>559300</v>
      </c>
      <c r="V2690" s="118">
        <v>1</v>
      </c>
      <c r="W2690" s="118">
        <v>260</v>
      </c>
      <c r="X2690" s="119">
        <v>2100</v>
      </c>
      <c r="Y2690" s="119">
        <v>546000</v>
      </c>
      <c r="Z2690" s="118"/>
      <c r="AA2690" s="118"/>
      <c r="AB2690" s="120"/>
      <c r="AC2690" s="120"/>
      <c r="AD2690" s="118"/>
      <c r="AE2690" s="118"/>
      <c r="AF2690" s="120"/>
      <c r="AG2690" s="120"/>
      <c r="AH2690" s="118"/>
      <c r="AI2690" s="118"/>
      <c r="AJ2690" s="120"/>
      <c r="AK2690" s="120"/>
      <c r="AL2690" s="118"/>
      <c r="AM2690" s="118"/>
      <c r="AN2690" s="120"/>
      <c r="AO2690" s="120"/>
      <c r="AP2690" s="108"/>
      <c r="AQ2690" s="108"/>
      <c r="AR2690" s="108"/>
      <c r="AS2690" s="108"/>
      <c r="AT2690" s="112">
        <v>47</v>
      </c>
      <c r="AU2690" s="112">
        <v>420</v>
      </c>
      <c r="AV2690" s="109">
        <v>1967</v>
      </c>
      <c r="AW2690" s="109">
        <v>815553</v>
      </c>
    </row>
    <row r="2691" spans="1:49" x14ac:dyDescent="0.2">
      <c r="A2691" s="114">
        <v>40624</v>
      </c>
      <c r="B2691" s="112"/>
      <c r="C2691" s="112"/>
      <c r="D2691" s="112"/>
      <c r="E2691" s="112"/>
      <c r="F2691" s="112">
        <v>9</v>
      </c>
      <c r="G2691" s="112">
        <v>146</v>
      </c>
      <c r="H2691" s="109">
        <v>2100</v>
      </c>
      <c r="I2691" s="109">
        <v>306133</v>
      </c>
      <c r="J2691" s="112">
        <v>68</v>
      </c>
      <c r="K2691" s="112">
        <v>169</v>
      </c>
      <c r="L2691" s="109">
        <v>2270</v>
      </c>
      <c r="M2691" s="109">
        <v>387865</v>
      </c>
      <c r="N2691" s="112"/>
      <c r="O2691" s="112"/>
      <c r="P2691" s="112"/>
      <c r="Q2691" s="112"/>
      <c r="R2691" s="112">
        <v>10</v>
      </c>
      <c r="S2691" s="112">
        <v>242</v>
      </c>
      <c r="T2691" s="109">
        <v>2350</v>
      </c>
      <c r="U2691" s="109">
        <v>569170</v>
      </c>
      <c r="V2691" s="112">
        <v>2</v>
      </c>
      <c r="W2691" s="112">
        <v>253</v>
      </c>
      <c r="X2691" s="109">
        <v>2000</v>
      </c>
      <c r="Y2691" s="109">
        <v>506000</v>
      </c>
      <c r="Z2691" s="112"/>
      <c r="AA2691" s="112"/>
      <c r="AB2691" s="112"/>
      <c r="AC2691" s="112"/>
      <c r="AD2691" s="112"/>
      <c r="AE2691" s="112"/>
      <c r="AF2691" s="112"/>
      <c r="AG2691" s="112"/>
      <c r="AH2691" s="112"/>
      <c r="AI2691" s="112"/>
      <c r="AJ2691" s="112"/>
      <c r="AK2691" s="112"/>
      <c r="AL2691" s="112">
        <v>1</v>
      </c>
      <c r="AM2691" s="112">
        <v>416</v>
      </c>
      <c r="AN2691" s="109">
        <v>2150</v>
      </c>
      <c r="AO2691" s="109">
        <v>894400</v>
      </c>
      <c r="AP2691" s="112"/>
      <c r="AQ2691" s="112"/>
      <c r="AR2691" s="112"/>
      <c r="AS2691" s="112"/>
      <c r="AT2691" s="112">
        <v>15</v>
      </c>
      <c r="AU2691" s="112">
        <v>473</v>
      </c>
      <c r="AV2691" s="109">
        <v>2100</v>
      </c>
      <c r="AW2691" s="109">
        <v>998507</v>
      </c>
    </row>
    <row r="2692" spans="1:49" x14ac:dyDescent="0.2">
      <c r="A2692" s="114">
        <v>40624</v>
      </c>
      <c r="B2692" s="112"/>
      <c r="C2692" s="112"/>
      <c r="D2692" s="112"/>
      <c r="E2692" s="112"/>
      <c r="F2692" s="112"/>
      <c r="G2692" s="112"/>
      <c r="H2692" s="112"/>
      <c r="I2692" s="112"/>
      <c r="J2692" s="112"/>
      <c r="K2692" s="112"/>
      <c r="L2692" s="112"/>
      <c r="M2692" s="112"/>
      <c r="N2692" s="112"/>
      <c r="O2692" s="112"/>
      <c r="P2692" s="112"/>
      <c r="Q2692" s="112"/>
      <c r="R2692" s="112"/>
      <c r="S2692" s="112"/>
      <c r="T2692" s="112"/>
      <c r="U2692" s="112"/>
      <c r="V2692" s="112"/>
      <c r="W2692" s="112"/>
      <c r="X2692" s="112"/>
      <c r="Y2692" s="112"/>
      <c r="Z2692" s="112"/>
      <c r="AA2692" s="112"/>
      <c r="AB2692" s="112"/>
      <c r="AC2692" s="112"/>
      <c r="AD2692" s="112"/>
      <c r="AE2692" s="112"/>
      <c r="AF2692" s="112"/>
      <c r="AG2692" s="112"/>
      <c r="AH2692" s="112"/>
      <c r="AI2692" s="112"/>
      <c r="AJ2692" s="112"/>
      <c r="AK2692" s="112"/>
      <c r="AL2692" s="112"/>
      <c r="AM2692" s="112"/>
      <c r="AN2692" s="112"/>
      <c r="AO2692" s="112"/>
      <c r="AP2692" s="102">
        <v>51</v>
      </c>
      <c r="AQ2692" s="102">
        <v>407</v>
      </c>
      <c r="AR2692" s="103">
        <v>2077</v>
      </c>
      <c r="AS2692" s="103">
        <v>844723</v>
      </c>
      <c r="AT2692" s="112"/>
      <c r="AU2692" s="112"/>
      <c r="AV2692" s="112"/>
      <c r="AW2692" s="112"/>
    </row>
    <row r="2693" spans="1:49" x14ac:dyDescent="0.2">
      <c r="A2693" s="114">
        <v>40625</v>
      </c>
      <c r="B2693" s="112"/>
      <c r="C2693" s="112"/>
      <c r="D2693" s="112"/>
      <c r="E2693" s="112"/>
      <c r="F2693" s="118"/>
      <c r="G2693" s="118"/>
      <c r="H2693" s="120"/>
      <c r="I2693" s="120"/>
      <c r="J2693" s="118"/>
      <c r="K2693" s="118"/>
      <c r="L2693" s="120"/>
      <c r="M2693" s="120"/>
      <c r="N2693" s="118"/>
      <c r="O2693" s="118"/>
      <c r="P2693" s="120"/>
      <c r="Q2693" s="120"/>
      <c r="R2693" s="118"/>
      <c r="S2693" s="118"/>
      <c r="T2693" s="120"/>
      <c r="U2693" s="120"/>
      <c r="V2693" s="108">
        <v>1</v>
      </c>
      <c r="W2693" s="108">
        <v>274</v>
      </c>
      <c r="X2693" s="109">
        <v>2000</v>
      </c>
      <c r="Y2693" s="109">
        <v>548000</v>
      </c>
      <c r="Z2693" s="118"/>
      <c r="AA2693" s="118"/>
      <c r="AB2693" s="120"/>
      <c r="AC2693" s="120"/>
      <c r="AD2693" s="112"/>
      <c r="AE2693" s="112"/>
      <c r="AF2693" s="112"/>
      <c r="AG2693" s="112"/>
      <c r="AH2693" s="108"/>
      <c r="AI2693" s="108"/>
      <c r="AJ2693" s="108"/>
      <c r="AK2693" s="108"/>
      <c r="AL2693" s="108"/>
      <c r="AM2693" s="108"/>
      <c r="AN2693" s="108"/>
      <c r="AO2693" s="108"/>
      <c r="AP2693" s="112"/>
      <c r="AQ2693" s="112"/>
      <c r="AR2693" s="112"/>
      <c r="AS2693" s="112"/>
      <c r="AT2693" s="112"/>
      <c r="AU2693" s="112"/>
      <c r="AV2693" s="112"/>
      <c r="AW2693" s="112"/>
    </row>
    <row r="2694" spans="1:49" x14ac:dyDescent="0.2">
      <c r="A2694" s="114">
        <v>40626</v>
      </c>
      <c r="B2694" s="112"/>
      <c r="C2694" s="112"/>
      <c r="D2694" s="112"/>
      <c r="E2694" s="112"/>
      <c r="F2694" s="108">
        <v>22</v>
      </c>
      <c r="G2694" s="108">
        <v>141</v>
      </c>
      <c r="H2694" s="109">
        <v>2150</v>
      </c>
      <c r="I2694" s="109">
        <v>308155</v>
      </c>
      <c r="J2694" s="108">
        <v>32</v>
      </c>
      <c r="K2694" s="108">
        <v>168</v>
      </c>
      <c r="L2694" s="109">
        <v>2175</v>
      </c>
      <c r="M2694" s="109">
        <v>376031</v>
      </c>
      <c r="N2694" s="108">
        <v>37</v>
      </c>
      <c r="O2694" s="108">
        <v>191</v>
      </c>
      <c r="P2694" s="109">
        <v>2188</v>
      </c>
      <c r="Q2694" s="109">
        <v>423122</v>
      </c>
      <c r="R2694" s="108">
        <v>10</v>
      </c>
      <c r="S2694" s="108">
        <v>189</v>
      </c>
      <c r="T2694" s="109">
        <v>2300</v>
      </c>
      <c r="U2694" s="109">
        <v>435160</v>
      </c>
      <c r="V2694" s="108"/>
      <c r="W2694" s="108"/>
      <c r="X2694" s="108"/>
      <c r="Y2694" s="108"/>
      <c r="Z2694" s="108">
        <v>5</v>
      </c>
      <c r="AA2694" s="108">
        <v>286</v>
      </c>
      <c r="AB2694" s="109">
        <v>2000</v>
      </c>
      <c r="AC2694" s="109">
        <v>572000</v>
      </c>
      <c r="AD2694" s="118"/>
      <c r="AE2694" s="118"/>
      <c r="AF2694" s="120"/>
      <c r="AG2694" s="120"/>
      <c r="AH2694" s="118"/>
      <c r="AI2694" s="118"/>
      <c r="AJ2694" s="120"/>
      <c r="AK2694" s="120"/>
      <c r="AL2694" s="118"/>
      <c r="AM2694" s="118"/>
      <c r="AN2694" s="120"/>
      <c r="AO2694" s="120"/>
      <c r="AP2694" s="102">
        <v>1</v>
      </c>
      <c r="AQ2694" s="102">
        <v>534</v>
      </c>
      <c r="AR2694" s="103">
        <v>2320</v>
      </c>
      <c r="AS2694" s="103">
        <v>1238880</v>
      </c>
      <c r="AT2694" s="108">
        <v>4</v>
      </c>
      <c r="AU2694" s="108">
        <v>506</v>
      </c>
      <c r="AV2694" s="109">
        <v>2100</v>
      </c>
      <c r="AW2694" s="109">
        <v>1062600</v>
      </c>
    </row>
    <row r="2695" spans="1:49" x14ac:dyDescent="0.2">
      <c r="A2695" s="114">
        <v>40626</v>
      </c>
      <c r="B2695" s="102"/>
      <c r="C2695" s="102"/>
      <c r="D2695" s="102"/>
      <c r="E2695" s="102"/>
      <c r="F2695" s="102"/>
      <c r="G2695" s="102"/>
      <c r="H2695" s="102"/>
      <c r="I2695" s="102"/>
      <c r="J2695" s="102"/>
      <c r="K2695" s="102"/>
      <c r="L2695" s="102"/>
      <c r="M2695" s="102"/>
      <c r="N2695" s="102"/>
      <c r="O2695" s="102"/>
      <c r="P2695" s="102"/>
      <c r="Q2695" s="102"/>
      <c r="R2695" s="102"/>
      <c r="S2695" s="102"/>
      <c r="T2695" s="102"/>
      <c r="U2695" s="102"/>
      <c r="V2695" s="102">
        <v>3</v>
      </c>
      <c r="W2695" s="102">
        <v>269</v>
      </c>
      <c r="X2695" s="103">
        <v>1850</v>
      </c>
      <c r="Y2695" s="103">
        <v>498267</v>
      </c>
      <c r="Z2695" s="102"/>
      <c r="AA2695" s="102"/>
      <c r="AB2695" s="102"/>
      <c r="AC2695" s="102"/>
      <c r="AD2695" s="102">
        <v>23</v>
      </c>
      <c r="AE2695" s="102">
        <v>344</v>
      </c>
      <c r="AF2695" s="103">
        <v>2100</v>
      </c>
      <c r="AG2695" s="103">
        <v>722948</v>
      </c>
      <c r="AH2695" s="102">
        <v>15</v>
      </c>
      <c r="AI2695" s="102">
        <v>395</v>
      </c>
      <c r="AJ2695" s="102">
        <v>2447</v>
      </c>
      <c r="AK2695" s="102">
        <v>967187</v>
      </c>
      <c r="AL2695" s="102">
        <v>20</v>
      </c>
      <c r="AM2695" s="102">
        <v>416</v>
      </c>
      <c r="AN2695" s="103">
        <v>2460</v>
      </c>
      <c r="AO2695" s="103">
        <v>1029968</v>
      </c>
      <c r="AP2695" s="102">
        <v>39</v>
      </c>
      <c r="AQ2695" s="102">
        <v>419</v>
      </c>
      <c r="AR2695" s="103">
        <v>2094</v>
      </c>
      <c r="AS2695" s="103">
        <v>877316</v>
      </c>
      <c r="AT2695" s="102"/>
      <c r="AU2695" s="102"/>
      <c r="AV2695" s="102"/>
      <c r="AW2695" s="102"/>
    </row>
    <row r="2696" spans="1:49" x14ac:dyDescent="0.2">
      <c r="A2696" s="114">
        <v>40627</v>
      </c>
      <c r="B2696" s="118">
        <v>38</v>
      </c>
      <c r="C2696" s="118">
        <v>118</v>
      </c>
      <c r="D2696" s="119">
        <v>2150</v>
      </c>
      <c r="E2696" s="119">
        <v>250411</v>
      </c>
      <c r="F2696" s="108"/>
      <c r="G2696" s="108"/>
      <c r="H2696" s="112"/>
      <c r="I2696" s="112"/>
      <c r="J2696" s="118">
        <v>6</v>
      </c>
      <c r="K2696" s="118">
        <v>164</v>
      </c>
      <c r="L2696" s="119">
        <v>2000</v>
      </c>
      <c r="M2696" s="119">
        <v>327333</v>
      </c>
      <c r="N2696" s="118">
        <v>37</v>
      </c>
      <c r="O2696" s="118">
        <v>207</v>
      </c>
      <c r="P2696" s="119">
        <v>2217</v>
      </c>
      <c r="Q2696" s="119">
        <v>459197</v>
      </c>
      <c r="R2696" s="108"/>
      <c r="S2696" s="108"/>
      <c r="T2696" s="112"/>
      <c r="U2696" s="112"/>
      <c r="V2696" s="118"/>
      <c r="W2696" s="118"/>
      <c r="X2696" s="120"/>
      <c r="Y2696" s="120"/>
      <c r="Z2696" s="118"/>
      <c r="AA2696" s="118"/>
      <c r="AB2696" s="120"/>
      <c r="AC2696" s="120"/>
      <c r="AD2696" s="118"/>
      <c r="AE2696" s="118"/>
      <c r="AF2696" s="120"/>
      <c r="AG2696" s="120"/>
      <c r="AH2696" s="118"/>
      <c r="AI2696" s="118"/>
      <c r="AJ2696" s="120"/>
      <c r="AK2696" s="120"/>
      <c r="AL2696" s="118"/>
      <c r="AM2696" s="118"/>
      <c r="AN2696" s="120"/>
      <c r="AO2696" s="120"/>
      <c r="AP2696" s="102">
        <v>105</v>
      </c>
      <c r="AQ2696" s="102">
        <v>352</v>
      </c>
      <c r="AR2696" s="103">
        <v>2000</v>
      </c>
      <c r="AS2696" s="103">
        <v>703429</v>
      </c>
      <c r="AT2696" s="102">
        <v>19</v>
      </c>
      <c r="AU2696" s="102">
        <v>449</v>
      </c>
      <c r="AV2696" s="103">
        <v>2033</v>
      </c>
      <c r="AW2696" s="103">
        <v>903842</v>
      </c>
    </row>
    <row r="2697" spans="1:49" x14ac:dyDescent="0.2">
      <c r="A2697" s="217">
        <v>40630</v>
      </c>
      <c r="B2697" s="55"/>
      <c r="C2697" s="55"/>
      <c r="D2697" s="55"/>
      <c r="E2697" s="55"/>
      <c r="F2697" s="55"/>
      <c r="G2697" s="55"/>
      <c r="H2697" s="55"/>
      <c r="I2697" s="55"/>
      <c r="J2697" s="55"/>
      <c r="K2697" s="55"/>
      <c r="L2697" s="55"/>
      <c r="M2697" s="55"/>
      <c r="N2697" s="55"/>
      <c r="O2697" s="55"/>
      <c r="P2697" s="55"/>
      <c r="Q2697" s="55"/>
      <c r="R2697" s="55"/>
      <c r="S2697" s="55"/>
      <c r="T2697" s="55"/>
      <c r="U2697" s="55"/>
      <c r="V2697" s="55"/>
      <c r="W2697" s="55"/>
      <c r="X2697" s="55"/>
      <c r="Y2697" s="55"/>
      <c r="Z2697" s="55">
        <v>5</v>
      </c>
      <c r="AA2697" s="55">
        <v>305</v>
      </c>
      <c r="AB2697" s="55">
        <v>2050</v>
      </c>
      <c r="AC2697" s="55">
        <v>625660</v>
      </c>
      <c r="AD2697" s="55"/>
      <c r="AE2697" s="55"/>
      <c r="AF2697" s="55"/>
      <c r="AG2697" s="55"/>
      <c r="AH2697" s="55"/>
      <c r="AI2697" s="55"/>
      <c r="AJ2697" s="55"/>
      <c r="AK2697" s="55"/>
      <c r="AL2697" s="55">
        <v>9</v>
      </c>
      <c r="AM2697" s="55">
        <v>449</v>
      </c>
      <c r="AN2697" s="55">
        <v>2510</v>
      </c>
      <c r="AO2697" s="55">
        <v>1125507</v>
      </c>
      <c r="AP2697" s="102">
        <v>65</v>
      </c>
      <c r="AQ2697" s="102">
        <v>406</v>
      </c>
      <c r="AR2697" s="103">
        <v>2142</v>
      </c>
      <c r="AS2697" s="103">
        <v>859440</v>
      </c>
      <c r="AT2697" s="55"/>
      <c r="AU2697" s="55"/>
      <c r="AV2697" s="55"/>
      <c r="AW2697" s="55"/>
    </row>
    <row r="2698" spans="1:49" x14ac:dyDescent="0.2">
      <c r="A2698" s="217">
        <v>40631</v>
      </c>
      <c r="B2698" s="55">
        <v>20</v>
      </c>
      <c r="C2698" s="55">
        <v>90</v>
      </c>
      <c r="D2698" s="55">
        <v>1700</v>
      </c>
      <c r="E2698" s="55">
        <v>150660</v>
      </c>
      <c r="F2698" s="55">
        <v>11</v>
      </c>
      <c r="G2698" s="55">
        <v>135</v>
      </c>
      <c r="H2698" s="55">
        <v>2050</v>
      </c>
      <c r="I2698" s="55">
        <v>282536</v>
      </c>
      <c r="J2698" s="55">
        <v>95</v>
      </c>
      <c r="K2698" s="55">
        <v>170</v>
      </c>
      <c r="L2698" s="55">
        <v>2164</v>
      </c>
      <c r="M2698" s="55">
        <v>369729</v>
      </c>
      <c r="N2698" s="55">
        <v>29</v>
      </c>
      <c r="O2698" s="55">
        <v>205</v>
      </c>
      <c r="P2698" s="55">
        <v>2120</v>
      </c>
      <c r="Q2698" s="55">
        <v>437876</v>
      </c>
      <c r="R2698" s="55">
        <v>32</v>
      </c>
      <c r="S2698" s="55">
        <v>234</v>
      </c>
      <c r="T2698" s="55">
        <v>2183</v>
      </c>
      <c r="U2698" s="55">
        <v>513209</v>
      </c>
      <c r="V2698" s="55">
        <v>1</v>
      </c>
      <c r="W2698" s="55">
        <v>256</v>
      </c>
      <c r="X2698" s="55">
        <v>2100</v>
      </c>
      <c r="Y2698" s="55">
        <v>537600</v>
      </c>
      <c r="Z2698" s="55">
        <v>8</v>
      </c>
      <c r="AA2698" s="55">
        <v>300</v>
      </c>
      <c r="AB2698" s="55">
        <v>2000</v>
      </c>
      <c r="AC2698" s="55">
        <v>599000</v>
      </c>
      <c r="AD2698" s="55"/>
      <c r="AE2698" s="55"/>
      <c r="AF2698" s="55"/>
      <c r="AG2698" s="55"/>
      <c r="AH2698" s="55"/>
      <c r="AI2698" s="55"/>
      <c r="AJ2698" s="55"/>
      <c r="AK2698" s="55"/>
      <c r="AL2698" s="55">
        <v>2</v>
      </c>
      <c r="AM2698" s="55">
        <v>411</v>
      </c>
      <c r="AN2698" s="55">
        <v>2300</v>
      </c>
      <c r="AO2698" s="55">
        <v>945300</v>
      </c>
      <c r="AP2698" s="102">
        <v>11</v>
      </c>
      <c r="AQ2698" s="102">
        <v>276</v>
      </c>
      <c r="AR2698" s="103">
        <v>1980</v>
      </c>
      <c r="AS2698" s="103">
        <v>529902</v>
      </c>
      <c r="AT2698" s="55">
        <v>50</v>
      </c>
      <c r="AU2698" s="55">
        <v>447</v>
      </c>
      <c r="AV2698" s="55">
        <v>2086</v>
      </c>
      <c r="AW2698" s="55">
        <v>946152</v>
      </c>
    </row>
    <row r="2699" spans="1:49" x14ac:dyDescent="0.2">
      <c r="A2699" s="217">
        <v>40631</v>
      </c>
      <c r="B2699" s="55"/>
      <c r="C2699" s="55"/>
      <c r="D2699" s="55"/>
      <c r="E2699" s="55"/>
      <c r="F2699" s="55"/>
      <c r="G2699" s="55"/>
      <c r="H2699" s="55"/>
      <c r="I2699" s="55"/>
      <c r="J2699" s="55"/>
      <c r="K2699" s="55"/>
      <c r="L2699" s="55"/>
      <c r="M2699" s="55"/>
      <c r="N2699" s="55"/>
      <c r="O2699" s="55"/>
      <c r="P2699" s="55"/>
      <c r="Q2699" s="55"/>
      <c r="R2699" s="55"/>
      <c r="S2699" s="55"/>
      <c r="T2699" s="55"/>
      <c r="U2699" s="55"/>
      <c r="V2699" s="55"/>
      <c r="W2699" s="55"/>
      <c r="X2699" s="55"/>
      <c r="Y2699" s="55"/>
      <c r="Z2699" s="55"/>
      <c r="AA2699" s="55"/>
      <c r="AB2699" s="55"/>
      <c r="AC2699" s="55"/>
      <c r="AD2699" s="55"/>
      <c r="AE2699" s="55"/>
      <c r="AF2699" s="55"/>
      <c r="AG2699" s="55"/>
      <c r="AH2699" s="55"/>
      <c r="AI2699" s="55"/>
      <c r="AJ2699" s="55"/>
      <c r="AK2699" s="55"/>
      <c r="AL2699" s="55"/>
      <c r="AM2699" s="55"/>
      <c r="AN2699" s="55"/>
      <c r="AO2699" s="55"/>
      <c r="AP2699" s="102">
        <v>28</v>
      </c>
      <c r="AQ2699" s="102">
        <v>445</v>
      </c>
      <c r="AR2699" s="103">
        <v>2186</v>
      </c>
      <c r="AS2699" s="103">
        <v>971257</v>
      </c>
      <c r="AT2699" s="55"/>
      <c r="AU2699" s="55"/>
      <c r="AV2699" s="55"/>
      <c r="AW2699" s="55"/>
    </row>
    <row r="2700" spans="1:49" x14ac:dyDescent="0.2">
      <c r="A2700" s="51">
        <v>40632</v>
      </c>
      <c r="B2700" s="55"/>
      <c r="C2700" s="55"/>
      <c r="D2700" s="55"/>
      <c r="E2700" s="55"/>
      <c r="F2700" s="55"/>
      <c r="G2700" s="55"/>
      <c r="H2700" s="55"/>
      <c r="I2700" s="55"/>
      <c r="J2700" s="55"/>
      <c r="K2700" s="55"/>
      <c r="L2700" s="55"/>
      <c r="M2700" s="55"/>
      <c r="N2700" s="55"/>
      <c r="O2700" s="55"/>
      <c r="P2700" s="55"/>
      <c r="Q2700" s="55"/>
      <c r="R2700" s="55"/>
      <c r="S2700" s="55"/>
      <c r="T2700" s="55"/>
      <c r="U2700" s="55"/>
      <c r="V2700" s="55">
        <v>20</v>
      </c>
      <c r="W2700" s="55">
        <v>262</v>
      </c>
      <c r="X2700" s="55">
        <v>2250</v>
      </c>
      <c r="Y2700" s="55">
        <v>588600</v>
      </c>
      <c r="Z2700" s="55"/>
      <c r="AA2700" s="55"/>
      <c r="AB2700" s="55"/>
      <c r="AC2700" s="55"/>
      <c r="AD2700" s="55"/>
      <c r="AE2700" s="55"/>
      <c r="AF2700" s="55"/>
      <c r="AG2700" s="55"/>
      <c r="AH2700" s="55">
        <v>14</v>
      </c>
      <c r="AI2700" s="55">
        <v>389</v>
      </c>
      <c r="AJ2700" s="55">
        <v>2150</v>
      </c>
      <c r="AK2700" s="55">
        <v>835429</v>
      </c>
      <c r="AL2700" s="55"/>
      <c r="AM2700" s="55"/>
      <c r="AN2700" s="55"/>
      <c r="AO2700" s="55"/>
      <c r="AP2700" s="102">
        <v>56</v>
      </c>
      <c r="AQ2700" s="102">
        <v>366</v>
      </c>
      <c r="AR2700" s="103">
        <v>2150</v>
      </c>
      <c r="AS2700" s="103">
        <v>787054</v>
      </c>
      <c r="AT2700" s="55">
        <v>10</v>
      </c>
      <c r="AU2700" s="55">
        <v>460</v>
      </c>
      <c r="AV2700" s="55">
        <v>1700</v>
      </c>
      <c r="AW2700" s="55">
        <v>782680</v>
      </c>
    </row>
    <row r="2701" spans="1:49" x14ac:dyDescent="0.2">
      <c r="A2701" s="51">
        <v>40633</v>
      </c>
      <c r="Z2701">
        <v>4</v>
      </c>
      <c r="AA2701">
        <v>304</v>
      </c>
      <c r="AB2701">
        <v>2175</v>
      </c>
      <c r="AC2701">
        <v>661125</v>
      </c>
      <c r="AH2701">
        <v>10</v>
      </c>
      <c r="AI2701">
        <v>388</v>
      </c>
      <c r="AJ2701">
        <v>2467</v>
      </c>
      <c r="AK2701">
        <v>961420</v>
      </c>
      <c r="AP2701" s="102">
        <v>29</v>
      </c>
      <c r="AQ2701" s="102">
        <v>406</v>
      </c>
      <c r="AR2701" s="103">
        <v>2151</v>
      </c>
      <c r="AS2701" s="103">
        <v>865612</v>
      </c>
    </row>
    <row r="2702" spans="1:49" x14ac:dyDescent="0.2">
      <c r="A2702" s="51">
        <v>40633</v>
      </c>
      <c r="B2702">
        <v>9</v>
      </c>
      <c r="C2702">
        <v>114</v>
      </c>
      <c r="D2702">
        <v>2050</v>
      </c>
      <c r="E2702">
        <v>232789</v>
      </c>
      <c r="F2702">
        <v>46</v>
      </c>
      <c r="G2702">
        <v>144</v>
      </c>
      <c r="H2702">
        <v>2062</v>
      </c>
      <c r="I2702">
        <v>297687</v>
      </c>
      <c r="J2702">
        <v>49</v>
      </c>
      <c r="K2702">
        <v>164</v>
      </c>
      <c r="L2702">
        <v>2200</v>
      </c>
      <c r="M2702">
        <v>360061</v>
      </c>
      <c r="N2702">
        <v>21</v>
      </c>
      <c r="O2702">
        <v>214</v>
      </c>
      <c r="P2702">
        <v>2250</v>
      </c>
      <c r="Q2702">
        <v>480643</v>
      </c>
      <c r="R2702">
        <v>2</v>
      </c>
      <c r="S2702">
        <v>221</v>
      </c>
      <c r="T2702">
        <v>2180</v>
      </c>
      <c r="U2702">
        <v>481780</v>
      </c>
      <c r="V2702">
        <v>2</v>
      </c>
      <c r="W2702">
        <v>252</v>
      </c>
      <c r="X2702">
        <v>2120</v>
      </c>
      <c r="Y2702">
        <v>534240</v>
      </c>
      <c r="Z2702">
        <v>37</v>
      </c>
      <c r="AA2702">
        <v>293</v>
      </c>
      <c r="AB2702">
        <v>2176</v>
      </c>
      <c r="AC2702">
        <v>658416</v>
      </c>
      <c r="AP2702" s="102">
        <v>78</v>
      </c>
      <c r="AQ2702" s="102">
        <v>397</v>
      </c>
      <c r="AR2702" s="103">
        <v>2175</v>
      </c>
      <c r="AS2702" s="103">
        <v>857390</v>
      </c>
      <c r="AT2702">
        <v>8</v>
      </c>
      <c r="AU2702">
        <v>577</v>
      </c>
      <c r="AV2702">
        <v>2200</v>
      </c>
      <c r="AW2702">
        <v>1269400</v>
      </c>
    </row>
    <row r="2704" spans="1:49" x14ac:dyDescent="0.2">
      <c r="A2704" s="114">
        <v>40634</v>
      </c>
      <c r="B2704" s="118">
        <v>24</v>
      </c>
      <c r="C2704" s="118">
        <v>86</v>
      </c>
      <c r="D2704" s="118">
        <v>1700</v>
      </c>
      <c r="E2704" s="118">
        <v>145350</v>
      </c>
      <c r="F2704" s="118">
        <v>8</v>
      </c>
      <c r="G2704" s="118">
        <v>139</v>
      </c>
      <c r="H2704" s="118">
        <v>2100</v>
      </c>
      <c r="I2704" s="118">
        <v>292425</v>
      </c>
      <c r="J2704" s="118">
        <v>2</v>
      </c>
      <c r="K2704" s="118">
        <v>152</v>
      </c>
      <c r="L2704" s="118">
        <v>2250</v>
      </c>
      <c r="M2704" s="118">
        <v>342000</v>
      </c>
      <c r="N2704" s="118">
        <v>2</v>
      </c>
      <c r="O2704" s="118">
        <v>214</v>
      </c>
      <c r="P2704" s="118">
        <v>2100</v>
      </c>
      <c r="Q2704" s="118">
        <v>449400</v>
      </c>
      <c r="R2704" s="101"/>
      <c r="S2704" s="101"/>
      <c r="T2704" s="101"/>
      <c r="U2704" s="101"/>
      <c r="V2704" s="102"/>
      <c r="W2704" s="102"/>
      <c r="X2704" s="102"/>
      <c r="Y2704" s="102"/>
      <c r="Z2704" s="101"/>
      <c r="AA2704" s="101"/>
      <c r="AB2704" s="102"/>
      <c r="AC2704" s="102"/>
      <c r="AD2704" s="102"/>
      <c r="AE2704" s="102"/>
      <c r="AF2704" s="102"/>
      <c r="AG2704" s="102"/>
      <c r="AH2704" s="101"/>
      <c r="AI2704" s="101"/>
      <c r="AJ2704" s="102"/>
      <c r="AK2704" s="102"/>
      <c r="AL2704" s="118">
        <v>1</v>
      </c>
      <c r="AM2704" s="118">
        <v>532</v>
      </c>
      <c r="AN2704" s="118">
        <v>2400</v>
      </c>
      <c r="AO2704" s="118">
        <v>1276800</v>
      </c>
      <c r="AP2704" s="118">
        <v>3</v>
      </c>
      <c r="AQ2704" s="118">
        <v>488</v>
      </c>
      <c r="AR2704" s="118">
        <v>2100</v>
      </c>
      <c r="AS2704" s="118">
        <v>1011067</v>
      </c>
      <c r="AT2704" s="118">
        <v>6</v>
      </c>
      <c r="AU2704" s="118">
        <v>498</v>
      </c>
      <c r="AV2704" s="118">
        <v>2050</v>
      </c>
      <c r="AW2704" s="118">
        <v>1027867</v>
      </c>
    </row>
    <row r="2705" spans="1:49" x14ac:dyDescent="0.2">
      <c r="A2705" s="114">
        <v>40637</v>
      </c>
      <c r="B2705" s="102"/>
      <c r="C2705" s="102"/>
      <c r="D2705" s="102"/>
      <c r="E2705" s="102"/>
      <c r="F2705" s="102"/>
      <c r="G2705" s="102"/>
      <c r="H2705" s="102"/>
      <c r="I2705" s="102"/>
      <c r="J2705" s="105"/>
      <c r="K2705" s="105"/>
      <c r="L2705" s="137"/>
      <c r="M2705" s="137"/>
      <c r="N2705" s="105"/>
      <c r="O2705" s="105"/>
      <c r="P2705" s="137"/>
      <c r="Q2705" s="137"/>
      <c r="R2705" s="105"/>
      <c r="S2705" s="105"/>
      <c r="T2705" s="137"/>
      <c r="U2705" s="137"/>
      <c r="V2705" s="105"/>
      <c r="W2705" s="105"/>
      <c r="X2705" s="137"/>
      <c r="Y2705" s="137"/>
      <c r="Z2705" s="118">
        <v>6</v>
      </c>
      <c r="AA2705" s="118">
        <v>312</v>
      </c>
      <c r="AB2705" s="118">
        <v>2100</v>
      </c>
      <c r="AC2705" s="118">
        <v>655900</v>
      </c>
      <c r="AD2705" s="118">
        <v>18</v>
      </c>
      <c r="AE2705" s="118">
        <v>335</v>
      </c>
      <c r="AF2705" s="118">
        <v>2140</v>
      </c>
      <c r="AG2705" s="118">
        <v>722473</v>
      </c>
      <c r="AH2705" s="101"/>
      <c r="AI2705" s="101"/>
      <c r="AJ2705" s="101"/>
      <c r="AK2705" s="101"/>
      <c r="AL2705" s="118">
        <v>18</v>
      </c>
      <c r="AM2705" s="118">
        <v>409</v>
      </c>
      <c r="AN2705" s="118">
        <v>2405</v>
      </c>
      <c r="AO2705" s="118">
        <v>1008256</v>
      </c>
      <c r="AP2705" s="118">
        <v>80</v>
      </c>
      <c r="AQ2705" s="118">
        <v>438</v>
      </c>
      <c r="AR2705" s="118">
        <v>2245</v>
      </c>
      <c r="AS2705" s="118">
        <v>975136</v>
      </c>
      <c r="AT2705" s="102"/>
      <c r="AU2705" s="102"/>
      <c r="AV2705" s="102"/>
      <c r="AW2705" s="102"/>
    </row>
    <row r="2706" spans="1:49" x14ac:dyDescent="0.2">
      <c r="A2706" s="114">
        <v>40638</v>
      </c>
      <c r="B2706" s="102"/>
      <c r="C2706" s="102"/>
      <c r="D2706" s="102"/>
      <c r="E2706" s="102"/>
      <c r="F2706" s="118">
        <v>23</v>
      </c>
      <c r="G2706" s="118">
        <v>135</v>
      </c>
      <c r="H2706" s="118">
        <v>2000</v>
      </c>
      <c r="I2706" s="118">
        <v>269657</v>
      </c>
      <c r="J2706" s="118">
        <v>13</v>
      </c>
      <c r="K2706" s="118">
        <v>162</v>
      </c>
      <c r="L2706" s="118">
        <v>2125</v>
      </c>
      <c r="M2706" s="118">
        <v>344262</v>
      </c>
      <c r="N2706" s="118">
        <v>20</v>
      </c>
      <c r="O2706" s="118">
        <v>211</v>
      </c>
      <c r="P2706" s="118">
        <v>2050</v>
      </c>
      <c r="Q2706" s="118">
        <v>432140</v>
      </c>
      <c r="R2706" s="118">
        <v>82</v>
      </c>
      <c r="S2706" s="118">
        <v>232</v>
      </c>
      <c r="T2706" s="118">
        <v>2136</v>
      </c>
      <c r="U2706" s="118">
        <v>503410</v>
      </c>
      <c r="V2706" s="118">
        <v>20</v>
      </c>
      <c r="W2706" s="118">
        <v>294</v>
      </c>
      <c r="X2706" s="118">
        <v>2350</v>
      </c>
      <c r="Y2706" s="118">
        <v>690195</v>
      </c>
      <c r="Z2706" s="102"/>
      <c r="AA2706" s="102"/>
      <c r="AB2706" s="102"/>
      <c r="AC2706" s="102"/>
      <c r="AD2706" s="102"/>
      <c r="AE2706" s="102"/>
      <c r="AF2706" s="102"/>
      <c r="AG2706" s="102"/>
      <c r="AH2706" s="102"/>
      <c r="AI2706" s="102"/>
      <c r="AJ2706" s="102"/>
      <c r="AK2706" s="102"/>
      <c r="AL2706" s="118">
        <v>7</v>
      </c>
      <c r="AM2706" s="118">
        <v>462</v>
      </c>
      <c r="AN2706" s="118">
        <v>2350</v>
      </c>
      <c r="AO2706" s="118">
        <v>1085029</v>
      </c>
      <c r="AP2706" s="118">
        <v>7</v>
      </c>
      <c r="AQ2706" s="118">
        <v>470</v>
      </c>
      <c r="AR2706" s="118">
        <v>2080</v>
      </c>
      <c r="AS2706" s="118">
        <v>977006</v>
      </c>
      <c r="AT2706" s="118">
        <v>23</v>
      </c>
      <c r="AU2706" s="118">
        <v>483</v>
      </c>
      <c r="AV2706" s="118">
        <v>2067</v>
      </c>
      <c r="AW2706" s="118">
        <v>1001417</v>
      </c>
    </row>
    <row r="2707" spans="1:49" x14ac:dyDescent="0.2">
      <c r="A2707" s="114">
        <v>40638</v>
      </c>
      <c r="B2707" s="118"/>
      <c r="C2707" s="118"/>
      <c r="D2707" s="120"/>
      <c r="E2707" s="120"/>
      <c r="F2707" s="118"/>
      <c r="G2707" s="118"/>
      <c r="H2707" s="120"/>
      <c r="I2707" s="120"/>
      <c r="J2707" s="118"/>
      <c r="K2707" s="118"/>
      <c r="L2707" s="120"/>
      <c r="M2707" s="120"/>
      <c r="N2707" s="118"/>
      <c r="O2707" s="118"/>
      <c r="P2707" s="120"/>
      <c r="Q2707" s="120"/>
      <c r="R2707" s="118"/>
      <c r="S2707" s="118"/>
      <c r="T2707" s="120"/>
      <c r="U2707" s="120"/>
      <c r="V2707" s="118"/>
      <c r="W2707" s="118"/>
      <c r="X2707" s="120"/>
      <c r="Y2707" s="120"/>
      <c r="Z2707" s="118"/>
      <c r="AA2707" s="118"/>
      <c r="AB2707" s="120"/>
      <c r="AC2707" s="120"/>
      <c r="AD2707" s="118"/>
      <c r="AE2707" s="118"/>
      <c r="AF2707" s="120"/>
      <c r="AG2707" s="120"/>
      <c r="AH2707" s="108">
        <v>6</v>
      </c>
      <c r="AI2707" s="108">
        <v>376</v>
      </c>
      <c r="AJ2707" s="108">
        <v>2300</v>
      </c>
      <c r="AK2707" s="108">
        <v>864800</v>
      </c>
      <c r="AL2707" s="118"/>
      <c r="AM2707" s="118"/>
      <c r="AN2707" s="120"/>
      <c r="AO2707" s="120"/>
      <c r="AP2707" s="108">
        <v>47</v>
      </c>
      <c r="AQ2707" s="108">
        <v>400</v>
      </c>
      <c r="AR2707" s="108">
        <v>2120</v>
      </c>
      <c r="AS2707" s="108">
        <v>840130</v>
      </c>
      <c r="AT2707" s="102"/>
      <c r="AU2707" s="102"/>
      <c r="AV2707" s="102"/>
      <c r="AW2707" s="102"/>
    </row>
    <row r="2708" spans="1:49" x14ac:dyDescent="0.2">
      <c r="A2708" s="114">
        <v>40639</v>
      </c>
      <c r="B2708" s="102"/>
      <c r="C2708" s="102"/>
      <c r="D2708" s="102"/>
      <c r="E2708" s="102"/>
      <c r="F2708" s="102"/>
      <c r="G2708" s="102"/>
      <c r="H2708" s="102"/>
      <c r="I2708" s="102"/>
      <c r="J2708" s="102"/>
      <c r="K2708" s="102"/>
      <c r="L2708" s="102"/>
      <c r="M2708" s="102"/>
      <c r="N2708" s="101"/>
      <c r="O2708" s="101"/>
      <c r="P2708" s="102"/>
      <c r="Q2708" s="102"/>
      <c r="R2708" s="101"/>
      <c r="S2708" s="101"/>
      <c r="T2708" s="101"/>
      <c r="U2708" s="101"/>
      <c r="V2708" s="101"/>
      <c r="W2708" s="101"/>
      <c r="X2708" s="102"/>
      <c r="Y2708" s="102"/>
      <c r="Z2708" s="101"/>
      <c r="AA2708" s="101"/>
      <c r="AB2708" s="102"/>
      <c r="AC2708" s="102"/>
      <c r="AD2708" s="101"/>
      <c r="AE2708" s="101"/>
      <c r="AF2708" s="101"/>
      <c r="AG2708" s="101"/>
      <c r="AH2708" s="101"/>
      <c r="AI2708" s="101"/>
      <c r="AJ2708" s="101"/>
      <c r="AK2708" s="101"/>
      <c r="AL2708" s="101"/>
      <c r="AM2708" s="101"/>
      <c r="AN2708" s="101"/>
      <c r="AO2708" s="101"/>
      <c r="AP2708" s="101"/>
      <c r="AQ2708" s="101"/>
      <c r="AR2708" s="101"/>
      <c r="AS2708" s="101"/>
      <c r="AT2708" s="101"/>
      <c r="AU2708" s="101"/>
      <c r="AV2708" s="101"/>
      <c r="AW2708" s="101"/>
    </row>
    <row r="2709" spans="1:49" x14ac:dyDescent="0.2">
      <c r="A2709" s="114">
        <v>40640</v>
      </c>
      <c r="B2709" s="101"/>
      <c r="C2709" s="101"/>
      <c r="D2709" s="102"/>
      <c r="E2709" s="102"/>
      <c r="F2709" s="101"/>
      <c r="G2709" s="101"/>
      <c r="H2709" s="102"/>
      <c r="I2709" s="102"/>
      <c r="J2709" s="101"/>
      <c r="K2709" s="101"/>
      <c r="L2709" s="102"/>
      <c r="M2709" s="102"/>
      <c r="N2709" s="101"/>
      <c r="O2709" s="101"/>
      <c r="P2709" s="102"/>
      <c r="Q2709" s="102"/>
      <c r="R2709" s="101"/>
      <c r="S2709" s="101"/>
      <c r="T2709" s="102"/>
      <c r="U2709" s="102"/>
      <c r="V2709" s="118">
        <v>1</v>
      </c>
      <c r="W2709" s="118">
        <v>274</v>
      </c>
      <c r="X2709" s="118">
        <v>1850</v>
      </c>
      <c r="Y2709" s="118">
        <v>506900</v>
      </c>
      <c r="Z2709" s="118">
        <v>9</v>
      </c>
      <c r="AA2709" s="118">
        <v>311</v>
      </c>
      <c r="AB2709" s="118">
        <v>2100</v>
      </c>
      <c r="AC2709" s="118">
        <v>652400</v>
      </c>
      <c r="AD2709" s="101"/>
      <c r="AE2709" s="101"/>
      <c r="AF2709" s="102"/>
      <c r="AG2709" s="102"/>
      <c r="AH2709" s="118">
        <v>7</v>
      </c>
      <c r="AI2709" s="118">
        <v>387</v>
      </c>
      <c r="AJ2709" s="118">
        <v>2270</v>
      </c>
      <c r="AK2709" s="118">
        <v>875400</v>
      </c>
      <c r="AL2709" s="118">
        <v>7</v>
      </c>
      <c r="AM2709" s="118">
        <v>409</v>
      </c>
      <c r="AN2709" s="118">
        <v>2380</v>
      </c>
      <c r="AO2709" s="118">
        <v>974263</v>
      </c>
      <c r="AP2709" s="118">
        <v>27</v>
      </c>
      <c r="AQ2709" s="118">
        <v>406</v>
      </c>
      <c r="AR2709" s="118">
        <v>2110</v>
      </c>
      <c r="AS2709" s="118">
        <v>865310</v>
      </c>
      <c r="AT2709" s="101"/>
      <c r="AU2709" s="101"/>
      <c r="AV2709" s="102"/>
      <c r="AW2709" s="102"/>
    </row>
    <row r="2710" spans="1:49" x14ac:dyDescent="0.2">
      <c r="A2710" s="114">
        <v>40640</v>
      </c>
      <c r="B2710" s="108">
        <v>30</v>
      </c>
      <c r="C2710" s="108">
        <v>114</v>
      </c>
      <c r="D2710" s="108">
        <v>2000</v>
      </c>
      <c r="E2710" s="108">
        <v>228800</v>
      </c>
      <c r="F2710" s="108">
        <v>26</v>
      </c>
      <c r="G2710" s="108">
        <v>136</v>
      </c>
      <c r="H2710" s="108">
        <v>2075</v>
      </c>
      <c r="I2710" s="108">
        <v>280123</v>
      </c>
      <c r="J2710" s="108">
        <v>46</v>
      </c>
      <c r="K2710" s="108">
        <v>174</v>
      </c>
      <c r="L2710" s="108">
        <v>2188</v>
      </c>
      <c r="M2710" s="108">
        <v>391104</v>
      </c>
      <c r="N2710" s="108">
        <v>67</v>
      </c>
      <c r="O2710" s="108">
        <v>210</v>
      </c>
      <c r="P2710" s="108">
        <v>2510</v>
      </c>
      <c r="Q2710" s="108">
        <v>549057</v>
      </c>
      <c r="R2710" s="108">
        <v>20</v>
      </c>
      <c r="S2710" s="108">
        <v>238</v>
      </c>
      <c r="T2710" s="108">
        <v>2325</v>
      </c>
      <c r="U2710" s="108">
        <v>555750</v>
      </c>
      <c r="V2710" s="108">
        <v>19</v>
      </c>
      <c r="W2710" s="108">
        <v>277</v>
      </c>
      <c r="X2710" s="108">
        <v>2750</v>
      </c>
      <c r="Y2710" s="108">
        <v>761316</v>
      </c>
      <c r="Z2710" s="108">
        <v>55</v>
      </c>
      <c r="AA2710" s="108">
        <v>295</v>
      </c>
      <c r="AB2710" s="108">
        <v>2225</v>
      </c>
      <c r="AC2710" s="108">
        <v>654538</v>
      </c>
      <c r="AD2710" s="118"/>
      <c r="AE2710" s="118"/>
      <c r="AF2710" s="120"/>
      <c r="AG2710" s="120"/>
      <c r="AH2710" s="108">
        <v>2</v>
      </c>
      <c r="AI2710" s="108">
        <v>390</v>
      </c>
      <c r="AJ2710" s="108">
        <v>2350</v>
      </c>
      <c r="AK2710" s="108">
        <v>916500</v>
      </c>
      <c r="AL2710" s="118"/>
      <c r="AM2710" s="118"/>
      <c r="AN2710" s="120"/>
      <c r="AO2710" s="120"/>
      <c r="AP2710" s="108"/>
      <c r="AQ2710" s="108"/>
      <c r="AR2710" s="108"/>
      <c r="AS2710" s="108"/>
      <c r="AT2710" s="102"/>
      <c r="AU2710" s="102"/>
      <c r="AV2710" s="102"/>
      <c r="AW2710" s="102"/>
    </row>
    <row r="2711" spans="1:49" x14ac:dyDescent="0.2">
      <c r="A2711" s="114">
        <v>40641</v>
      </c>
      <c r="B2711" s="118">
        <v>14</v>
      </c>
      <c r="C2711" s="118">
        <v>119</v>
      </c>
      <c r="D2711" s="118">
        <v>2000</v>
      </c>
      <c r="E2711" s="118">
        <v>237714</v>
      </c>
      <c r="F2711" s="101"/>
      <c r="G2711" s="101"/>
      <c r="H2711" s="102"/>
      <c r="I2711" s="102"/>
      <c r="J2711" s="118">
        <v>2</v>
      </c>
      <c r="K2711" s="118">
        <v>154</v>
      </c>
      <c r="L2711" s="118">
        <v>2250</v>
      </c>
      <c r="M2711" s="118">
        <v>346500</v>
      </c>
      <c r="N2711" s="118">
        <v>4</v>
      </c>
      <c r="O2711" s="118">
        <v>191</v>
      </c>
      <c r="P2711" s="118">
        <v>2200</v>
      </c>
      <c r="Q2711" s="118">
        <v>420200</v>
      </c>
      <c r="R2711" s="118">
        <v>6</v>
      </c>
      <c r="S2711" s="118">
        <v>240</v>
      </c>
      <c r="T2711" s="118">
        <v>2050</v>
      </c>
      <c r="U2711" s="118">
        <v>492683</v>
      </c>
      <c r="V2711" s="118">
        <v>10</v>
      </c>
      <c r="W2711" s="118">
        <v>261</v>
      </c>
      <c r="X2711" s="118">
        <v>2300</v>
      </c>
      <c r="Y2711" s="118">
        <v>600300</v>
      </c>
      <c r="Z2711" s="105"/>
      <c r="AA2711" s="105"/>
      <c r="AB2711" s="137"/>
      <c r="AC2711" s="137"/>
      <c r="AD2711" s="105"/>
      <c r="AE2711" s="105"/>
      <c r="AF2711" s="137"/>
      <c r="AG2711" s="137"/>
      <c r="AH2711" s="105"/>
      <c r="AI2711" s="105"/>
      <c r="AJ2711" s="137"/>
      <c r="AK2711" s="137"/>
      <c r="AL2711" s="105"/>
      <c r="AM2711" s="105"/>
      <c r="AN2711" s="137"/>
      <c r="AO2711" s="137"/>
      <c r="AP2711" s="101"/>
      <c r="AQ2711" s="101"/>
      <c r="AR2711" s="101"/>
      <c r="AS2711" s="101"/>
      <c r="AT2711" s="118">
        <v>2</v>
      </c>
      <c r="AU2711" s="118">
        <v>401</v>
      </c>
      <c r="AV2711" s="118">
        <v>2125</v>
      </c>
      <c r="AW2711" s="118">
        <v>852900</v>
      </c>
    </row>
    <row r="2712" spans="1:49" x14ac:dyDescent="0.2">
      <c r="A2712" s="114">
        <v>40644</v>
      </c>
      <c r="B2712" s="102"/>
      <c r="C2712" s="102"/>
      <c r="D2712" s="102"/>
      <c r="E2712" s="102"/>
      <c r="F2712" s="108"/>
      <c r="G2712" s="108"/>
      <c r="H2712" s="112"/>
      <c r="I2712" s="112"/>
      <c r="J2712" s="108"/>
      <c r="K2712" s="108"/>
      <c r="L2712" s="112"/>
      <c r="M2712" s="112"/>
      <c r="N2712" s="108"/>
      <c r="O2712" s="108"/>
      <c r="P2712" s="112"/>
      <c r="Q2712" s="112"/>
      <c r="R2712" s="108"/>
      <c r="S2712" s="108"/>
      <c r="T2712" s="112"/>
      <c r="U2712" s="112"/>
      <c r="V2712" s="108"/>
      <c r="W2712" s="108"/>
      <c r="X2712" s="112"/>
      <c r="Y2712" s="112"/>
      <c r="Z2712" s="101"/>
      <c r="AA2712" s="101"/>
      <c r="AB2712" s="101"/>
      <c r="AC2712" s="101"/>
      <c r="AD2712" s="108">
        <v>1</v>
      </c>
      <c r="AE2712" s="108">
        <v>354</v>
      </c>
      <c r="AF2712" s="108">
        <v>2200</v>
      </c>
      <c r="AG2712" s="108">
        <v>778800</v>
      </c>
      <c r="AH2712" s="108">
        <v>13</v>
      </c>
      <c r="AI2712" s="108">
        <v>374</v>
      </c>
      <c r="AJ2712" s="108">
        <v>2280</v>
      </c>
      <c r="AK2712" s="108">
        <v>849702</v>
      </c>
      <c r="AL2712" s="108">
        <v>29</v>
      </c>
      <c r="AM2712" s="108">
        <v>415</v>
      </c>
      <c r="AN2712" s="108">
        <v>2416</v>
      </c>
      <c r="AO2712" s="108">
        <v>1005634</v>
      </c>
      <c r="AP2712" s="108">
        <v>77</v>
      </c>
      <c r="AQ2712" s="108">
        <v>437</v>
      </c>
      <c r="AR2712" s="108">
        <v>2237</v>
      </c>
      <c r="AS2712" s="108">
        <v>980172</v>
      </c>
      <c r="AT2712" s="102"/>
      <c r="AU2712" s="102"/>
      <c r="AV2712" s="102"/>
      <c r="AW2712" s="102"/>
    </row>
    <row r="2713" spans="1:49" x14ac:dyDescent="0.2">
      <c r="A2713" s="114">
        <v>40645</v>
      </c>
      <c r="B2713" s="108">
        <v>4</v>
      </c>
      <c r="C2713" s="108">
        <v>127</v>
      </c>
      <c r="D2713" s="108">
        <v>2100</v>
      </c>
      <c r="E2713" s="108">
        <v>266700</v>
      </c>
      <c r="F2713" s="108">
        <v>6</v>
      </c>
      <c r="G2713" s="108">
        <v>141</v>
      </c>
      <c r="H2713" s="108">
        <v>2125</v>
      </c>
      <c r="I2713" s="108">
        <v>301450</v>
      </c>
      <c r="J2713" s="108">
        <v>11</v>
      </c>
      <c r="K2713" s="108">
        <v>169</v>
      </c>
      <c r="L2713" s="108">
        <v>2250</v>
      </c>
      <c r="M2713" s="108">
        <v>381273</v>
      </c>
      <c r="N2713" s="108">
        <v>67</v>
      </c>
      <c r="O2713" s="108">
        <v>190</v>
      </c>
      <c r="P2713" s="108">
        <v>2150</v>
      </c>
      <c r="Q2713" s="108">
        <v>409345</v>
      </c>
      <c r="R2713" s="101"/>
      <c r="S2713" s="101"/>
      <c r="T2713" s="101"/>
      <c r="U2713" s="101"/>
      <c r="V2713" s="108">
        <v>17</v>
      </c>
      <c r="W2713" s="108">
        <v>265</v>
      </c>
      <c r="X2713" s="108">
        <v>2175</v>
      </c>
      <c r="Y2713" s="108">
        <v>576376</v>
      </c>
      <c r="Z2713" s="108"/>
      <c r="AA2713" s="108"/>
      <c r="AB2713" s="112"/>
      <c r="AC2713" s="112"/>
      <c r="AD2713" s="108"/>
      <c r="AE2713" s="108"/>
      <c r="AF2713" s="112"/>
      <c r="AG2713" s="112"/>
      <c r="AH2713" s="108"/>
      <c r="AI2713" s="108"/>
      <c r="AJ2713" s="112"/>
      <c r="AK2713" s="112"/>
      <c r="AL2713" s="108">
        <v>14</v>
      </c>
      <c r="AM2713" s="108">
        <v>415</v>
      </c>
      <c r="AN2713" s="108">
        <v>2700</v>
      </c>
      <c r="AO2713" s="108">
        <v>1119343</v>
      </c>
      <c r="AP2713" s="108">
        <v>1</v>
      </c>
      <c r="AQ2713" s="108">
        <v>432</v>
      </c>
      <c r="AR2713" s="108">
        <v>2140</v>
      </c>
      <c r="AS2713" s="108">
        <v>924480</v>
      </c>
      <c r="AT2713" s="108">
        <v>39</v>
      </c>
      <c r="AU2713" s="108">
        <v>524</v>
      </c>
      <c r="AV2713" s="108">
        <v>2200</v>
      </c>
      <c r="AW2713" s="108">
        <v>1154069</v>
      </c>
    </row>
    <row r="2714" spans="1:49" x14ac:dyDescent="0.2">
      <c r="A2714" s="114">
        <v>40645</v>
      </c>
      <c r="B2714" s="108"/>
      <c r="C2714" s="108"/>
      <c r="D2714" s="112"/>
      <c r="E2714" s="112"/>
      <c r="F2714" s="108"/>
      <c r="G2714" s="108"/>
      <c r="H2714" s="112"/>
      <c r="I2714" s="112"/>
      <c r="J2714" s="108">
        <v>8</v>
      </c>
      <c r="K2714" s="108">
        <v>160</v>
      </c>
      <c r="L2714" s="108">
        <v>2370</v>
      </c>
      <c r="M2714" s="108">
        <v>379792</v>
      </c>
      <c r="N2714" s="108"/>
      <c r="O2714" s="108"/>
      <c r="P2714" s="108"/>
      <c r="Q2714" s="108"/>
      <c r="R2714" s="108"/>
      <c r="S2714" s="108"/>
      <c r="T2714" s="112"/>
      <c r="U2714" s="112"/>
      <c r="V2714" s="108"/>
      <c r="W2714" s="108"/>
      <c r="X2714" s="112"/>
      <c r="Y2714" s="112"/>
      <c r="Z2714" s="108"/>
      <c r="AA2714" s="108"/>
      <c r="AB2714" s="112"/>
      <c r="AC2714" s="112"/>
      <c r="AD2714" s="108">
        <v>6</v>
      </c>
      <c r="AE2714" s="108">
        <v>344</v>
      </c>
      <c r="AF2714" s="108">
        <v>2120</v>
      </c>
      <c r="AG2714" s="108">
        <v>729987</v>
      </c>
      <c r="AH2714" s="108">
        <v>14</v>
      </c>
      <c r="AI2714" s="108">
        <v>374</v>
      </c>
      <c r="AJ2714" s="108">
        <v>2300</v>
      </c>
      <c r="AK2714" s="108">
        <v>861186</v>
      </c>
      <c r="AL2714" s="108">
        <v>5</v>
      </c>
      <c r="AM2714" s="108">
        <v>444</v>
      </c>
      <c r="AN2714" s="108">
        <v>2375</v>
      </c>
      <c r="AO2714" s="108">
        <v>1057960</v>
      </c>
      <c r="AP2714" s="108">
        <v>58</v>
      </c>
      <c r="AQ2714" s="108">
        <v>438</v>
      </c>
      <c r="AR2714" s="108">
        <v>2225</v>
      </c>
      <c r="AS2714" s="108">
        <v>979948</v>
      </c>
      <c r="AT2714" s="102"/>
      <c r="AU2714" s="102"/>
      <c r="AV2714" s="102"/>
      <c r="AW2714" s="102"/>
    </row>
    <row r="2715" spans="1:49" x14ac:dyDescent="0.2">
      <c r="A2715" s="114">
        <v>40646</v>
      </c>
      <c r="B2715" s="118"/>
      <c r="C2715" s="118"/>
      <c r="D2715" s="120"/>
      <c r="E2715" s="120"/>
      <c r="F2715" s="108">
        <v>1</v>
      </c>
      <c r="G2715" s="108">
        <v>146</v>
      </c>
      <c r="H2715" s="108">
        <v>2000</v>
      </c>
      <c r="I2715" s="108">
        <v>292000</v>
      </c>
      <c r="J2715" s="118"/>
      <c r="K2715" s="118"/>
      <c r="L2715" s="120"/>
      <c r="M2715" s="120"/>
      <c r="N2715" s="118"/>
      <c r="O2715" s="118"/>
      <c r="P2715" s="120"/>
      <c r="Q2715" s="120"/>
      <c r="R2715" s="118"/>
      <c r="S2715" s="118"/>
      <c r="T2715" s="120"/>
      <c r="U2715" s="120"/>
      <c r="V2715" s="108">
        <v>17</v>
      </c>
      <c r="W2715" s="108">
        <v>275</v>
      </c>
      <c r="X2715" s="108">
        <v>2150</v>
      </c>
      <c r="Y2715" s="108">
        <v>603659</v>
      </c>
      <c r="Z2715" s="118"/>
      <c r="AA2715" s="118"/>
      <c r="AB2715" s="120"/>
      <c r="AC2715" s="120"/>
      <c r="AD2715" s="118"/>
      <c r="AE2715" s="118"/>
      <c r="AF2715" s="120"/>
      <c r="AG2715" s="120"/>
      <c r="AH2715" s="108">
        <v>1</v>
      </c>
      <c r="AI2715" s="108">
        <v>372</v>
      </c>
      <c r="AJ2715" s="108">
        <v>2100</v>
      </c>
      <c r="AK2715" s="108">
        <v>781200</v>
      </c>
      <c r="AL2715" s="118"/>
      <c r="AM2715" s="118"/>
      <c r="AN2715" s="120"/>
      <c r="AO2715" s="120"/>
      <c r="AP2715" s="108">
        <v>2</v>
      </c>
      <c r="AQ2715" s="108">
        <v>467</v>
      </c>
      <c r="AR2715" s="108">
        <v>2060</v>
      </c>
      <c r="AS2715" s="108">
        <v>962020</v>
      </c>
      <c r="AT2715" s="108"/>
      <c r="AU2715" s="108"/>
      <c r="AV2715" s="108"/>
      <c r="AW2715" s="108"/>
    </row>
    <row r="2716" spans="1:49" x14ac:dyDescent="0.2">
      <c r="A2716" s="114">
        <v>40647</v>
      </c>
      <c r="B2716" s="102"/>
      <c r="C2716" s="102"/>
      <c r="D2716" s="102"/>
      <c r="E2716" s="102"/>
      <c r="F2716" s="102"/>
      <c r="G2716" s="102"/>
      <c r="H2716" s="102"/>
      <c r="I2716" s="102"/>
      <c r="J2716" s="102"/>
      <c r="K2716" s="102"/>
      <c r="L2716" s="102"/>
      <c r="M2716" s="102"/>
      <c r="N2716" s="101"/>
      <c r="O2716" s="101"/>
      <c r="P2716" s="102"/>
      <c r="Q2716" s="102"/>
      <c r="R2716" s="101"/>
      <c r="S2716" s="101"/>
      <c r="T2716" s="101"/>
      <c r="U2716" s="101"/>
      <c r="V2716" s="108">
        <v>3</v>
      </c>
      <c r="W2716" s="108">
        <v>268</v>
      </c>
      <c r="X2716" s="108">
        <v>1900</v>
      </c>
      <c r="Y2716" s="108">
        <v>509200</v>
      </c>
      <c r="Z2716" s="108">
        <v>6</v>
      </c>
      <c r="AA2716" s="108">
        <v>301</v>
      </c>
      <c r="AB2716" s="108">
        <v>2025</v>
      </c>
      <c r="AC2716" s="108">
        <v>609467</v>
      </c>
      <c r="AD2716" s="108">
        <v>6</v>
      </c>
      <c r="AE2716" s="108">
        <v>353</v>
      </c>
      <c r="AF2716" s="108">
        <v>2300</v>
      </c>
      <c r="AG2716" s="108">
        <v>790907</v>
      </c>
      <c r="AH2716" s="108">
        <v>5</v>
      </c>
      <c r="AI2716" s="108">
        <v>370</v>
      </c>
      <c r="AJ2716" s="108">
        <v>1940</v>
      </c>
      <c r="AK2716" s="108">
        <v>717024</v>
      </c>
      <c r="AL2716" s="108">
        <v>1</v>
      </c>
      <c r="AM2716" s="108">
        <v>478</v>
      </c>
      <c r="AN2716" s="108">
        <v>2420</v>
      </c>
      <c r="AO2716" s="108">
        <v>1156760</v>
      </c>
      <c r="AP2716" s="108">
        <v>39</v>
      </c>
      <c r="AQ2716" s="108">
        <v>443</v>
      </c>
      <c r="AR2716" s="108">
        <v>2203</v>
      </c>
      <c r="AS2716" s="108">
        <v>972707</v>
      </c>
      <c r="AT2716" s="102"/>
      <c r="AU2716" s="102"/>
      <c r="AV2716" s="102"/>
      <c r="AW2716" s="102"/>
    </row>
    <row r="2717" spans="1:49" x14ac:dyDescent="0.2">
      <c r="A2717" s="114">
        <v>40647</v>
      </c>
      <c r="B2717" s="108">
        <v>19</v>
      </c>
      <c r="C2717" s="108">
        <v>109</v>
      </c>
      <c r="D2717" s="108">
        <v>2100</v>
      </c>
      <c r="E2717" s="108">
        <v>225916</v>
      </c>
      <c r="F2717" s="108">
        <v>16</v>
      </c>
      <c r="G2717" s="108">
        <v>139</v>
      </c>
      <c r="H2717" s="108">
        <v>2162</v>
      </c>
      <c r="I2717" s="108">
        <v>299850</v>
      </c>
      <c r="J2717" s="108">
        <v>17</v>
      </c>
      <c r="K2717" s="108">
        <v>158</v>
      </c>
      <c r="L2717" s="108">
        <v>2200</v>
      </c>
      <c r="M2717" s="108">
        <v>341641</v>
      </c>
      <c r="N2717" s="108">
        <v>36</v>
      </c>
      <c r="O2717" s="108">
        <v>198</v>
      </c>
      <c r="P2717" s="108">
        <v>2383</v>
      </c>
      <c r="Q2717" s="108">
        <v>461911</v>
      </c>
      <c r="R2717" s="108">
        <v>44</v>
      </c>
      <c r="S2717" s="108">
        <v>230</v>
      </c>
      <c r="T2717" s="108">
        <v>2220</v>
      </c>
      <c r="U2717" s="108">
        <v>513057</v>
      </c>
      <c r="V2717" s="108">
        <v>1</v>
      </c>
      <c r="W2717" s="108">
        <v>262</v>
      </c>
      <c r="X2717" s="108">
        <v>2250</v>
      </c>
      <c r="Y2717" s="108">
        <v>589500</v>
      </c>
      <c r="Z2717" s="108">
        <v>36</v>
      </c>
      <c r="AA2717" s="108">
        <v>297</v>
      </c>
      <c r="AB2717" s="108">
        <v>2280</v>
      </c>
      <c r="AC2717" s="108">
        <v>677456</v>
      </c>
      <c r="AD2717" s="108">
        <v>1</v>
      </c>
      <c r="AE2717" s="108">
        <v>328</v>
      </c>
      <c r="AF2717" s="108">
        <v>2050</v>
      </c>
      <c r="AG2717" s="108">
        <v>672400</v>
      </c>
      <c r="AH2717" s="112"/>
      <c r="AI2717" s="112"/>
      <c r="AJ2717" s="112"/>
      <c r="AK2717" s="112"/>
      <c r="AL2717" s="112"/>
      <c r="AM2717" s="112"/>
      <c r="AN2717" s="112"/>
      <c r="AO2717" s="112"/>
      <c r="AP2717" s="108">
        <v>6</v>
      </c>
      <c r="AQ2717" s="108">
        <v>360</v>
      </c>
      <c r="AR2717" s="108">
        <v>2100</v>
      </c>
      <c r="AS2717" s="108">
        <v>756000</v>
      </c>
      <c r="AT2717" s="112"/>
      <c r="AU2717" s="112"/>
      <c r="AV2717" s="112"/>
      <c r="AW2717" s="112"/>
    </row>
    <row r="2718" spans="1:49" x14ac:dyDescent="0.2">
      <c r="A2718" s="114">
        <v>40648</v>
      </c>
      <c r="B2718" s="108"/>
      <c r="C2718" s="108"/>
      <c r="D2718" s="112"/>
      <c r="E2718" s="112"/>
      <c r="F2718" s="108">
        <v>3</v>
      </c>
      <c r="G2718" s="108">
        <v>130</v>
      </c>
      <c r="H2718" s="108">
        <v>2100</v>
      </c>
      <c r="I2718" s="108">
        <v>273000</v>
      </c>
      <c r="J2718" s="108">
        <v>83</v>
      </c>
      <c r="K2718" s="108">
        <v>163</v>
      </c>
      <c r="L2718" s="108">
        <v>2370</v>
      </c>
      <c r="M2718" s="108">
        <v>386872</v>
      </c>
      <c r="N2718" s="108">
        <v>90</v>
      </c>
      <c r="O2718" s="108">
        <v>204</v>
      </c>
      <c r="P2718" s="108">
        <v>2350</v>
      </c>
      <c r="Q2718" s="108">
        <v>472859</v>
      </c>
      <c r="R2718" s="108">
        <v>37</v>
      </c>
      <c r="S2718" s="108">
        <v>229</v>
      </c>
      <c r="T2718" s="108">
        <v>2238</v>
      </c>
      <c r="U2718" s="108">
        <v>528554</v>
      </c>
      <c r="V2718" s="108"/>
      <c r="W2718" s="108"/>
      <c r="X2718" s="108"/>
      <c r="Y2718" s="108"/>
      <c r="Z2718" s="108">
        <v>35</v>
      </c>
      <c r="AA2718" s="108">
        <v>303</v>
      </c>
      <c r="AB2718" s="108">
        <v>2483</v>
      </c>
      <c r="AC2718" s="108">
        <v>771891</v>
      </c>
      <c r="AD2718" s="108">
        <v>2</v>
      </c>
      <c r="AE2718" s="108">
        <v>332</v>
      </c>
      <c r="AF2718" s="108">
        <v>2300</v>
      </c>
      <c r="AG2718" s="108">
        <v>763600</v>
      </c>
      <c r="AH2718" s="101"/>
      <c r="AI2718" s="101"/>
      <c r="AJ2718" s="101"/>
      <c r="AK2718" s="101"/>
      <c r="AL2718" s="108">
        <v>1</v>
      </c>
      <c r="AM2718" s="108">
        <v>480</v>
      </c>
      <c r="AN2718" s="108">
        <v>2420</v>
      </c>
      <c r="AO2718" s="108">
        <v>1161600</v>
      </c>
      <c r="AP2718" s="108">
        <v>9</v>
      </c>
      <c r="AQ2718" s="108">
        <v>480</v>
      </c>
      <c r="AR2718" s="108">
        <v>2248</v>
      </c>
      <c r="AS2718" s="108">
        <v>1100796</v>
      </c>
      <c r="AT2718" s="108">
        <v>27</v>
      </c>
      <c r="AU2718" s="108">
        <v>461</v>
      </c>
      <c r="AV2718" s="108">
        <v>2183</v>
      </c>
      <c r="AW2718" s="108">
        <v>1013733</v>
      </c>
    </row>
    <row r="2719" spans="1:49" x14ac:dyDescent="0.2">
      <c r="A2719" s="114">
        <v>40651</v>
      </c>
      <c r="B2719" s="101"/>
      <c r="C2719" s="101"/>
      <c r="D2719" s="102"/>
      <c r="E2719" s="102"/>
      <c r="F2719" s="102"/>
      <c r="G2719" s="102"/>
      <c r="H2719" s="102"/>
      <c r="I2719" s="102"/>
      <c r="J2719" s="101"/>
      <c r="K2719" s="101"/>
      <c r="L2719" s="102"/>
      <c r="M2719" s="102"/>
      <c r="N2719" s="101"/>
      <c r="O2719" s="101"/>
      <c r="P2719" s="102"/>
      <c r="Q2719" s="102"/>
      <c r="R2719" s="108">
        <v>2</v>
      </c>
      <c r="S2719" s="108">
        <v>249</v>
      </c>
      <c r="T2719" s="108">
        <v>2100</v>
      </c>
      <c r="U2719" s="108">
        <v>522900</v>
      </c>
      <c r="V2719" s="108">
        <v>2</v>
      </c>
      <c r="W2719" s="108">
        <v>271</v>
      </c>
      <c r="X2719" s="108">
        <v>2050</v>
      </c>
      <c r="Y2719" s="108">
        <v>555550</v>
      </c>
      <c r="Z2719" s="101"/>
      <c r="AA2719" s="101"/>
      <c r="AB2719" s="102"/>
      <c r="AC2719" s="102"/>
      <c r="AD2719" s="108">
        <v>16</v>
      </c>
      <c r="AE2719" s="108">
        <v>339</v>
      </c>
      <c r="AF2719" s="108">
        <v>2380</v>
      </c>
      <c r="AG2719" s="108">
        <v>793078</v>
      </c>
      <c r="AH2719" s="101"/>
      <c r="AI2719" s="101"/>
      <c r="AJ2719" s="102"/>
      <c r="AK2719" s="102"/>
      <c r="AL2719" s="108">
        <v>4</v>
      </c>
      <c r="AM2719" s="108">
        <v>502</v>
      </c>
      <c r="AN2719" s="108">
        <v>2660</v>
      </c>
      <c r="AO2719" s="108">
        <v>1333990</v>
      </c>
      <c r="AP2719" s="108">
        <v>30</v>
      </c>
      <c r="AQ2719" s="108">
        <v>475</v>
      </c>
      <c r="AR2719" s="108">
        <v>2310</v>
      </c>
      <c r="AS2719" s="108">
        <v>1064404</v>
      </c>
      <c r="AT2719" s="108">
        <v>11</v>
      </c>
      <c r="AU2719" s="108">
        <v>478</v>
      </c>
      <c r="AV2719" s="108">
        <v>2200</v>
      </c>
      <c r="AW2719" s="108">
        <v>1052400</v>
      </c>
    </row>
    <row r="2720" spans="1:49" x14ac:dyDescent="0.2">
      <c r="A2720" s="114">
        <v>40652</v>
      </c>
      <c r="B2720" s="108">
        <v>4</v>
      </c>
      <c r="C2720" s="108">
        <v>126</v>
      </c>
      <c r="D2720" s="108">
        <v>2000</v>
      </c>
      <c r="E2720" s="108">
        <v>252000</v>
      </c>
      <c r="F2720" s="108">
        <v>15</v>
      </c>
      <c r="G2720" s="108">
        <v>131</v>
      </c>
      <c r="H2720" s="108">
        <v>2000</v>
      </c>
      <c r="I2720" s="108">
        <v>261600</v>
      </c>
      <c r="J2720" s="108">
        <v>21</v>
      </c>
      <c r="K2720" s="108">
        <v>158</v>
      </c>
      <c r="L2720" s="108">
        <v>2125</v>
      </c>
      <c r="M2720" s="108">
        <v>341710</v>
      </c>
      <c r="N2720" s="108">
        <v>11</v>
      </c>
      <c r="O2720" s="108">
        <v>214</v>
      </c>
      <c r="P2720" s="108">
        <v>2075</v>
      </c>
      <c r="Q2720" s="108">
        <v>440327</v>
      </c>
      <c r="R2720" s="108">
        <v>2</v>
      </c>
      <c r="S2720" s="108">
        <v>220</v>
      </c>
      <c r="T2720" s="108">
        <v>2150</v>
      </c>
      <c r="U2720" s="108">
        <v>473000</v>
      </c>
      <c r="V2720" s="108">
        <v>31</v>
      </c>
      <c r="W2720" s="108">
        <v>266</v>
      </c>
      <c r="X2720" s="108">
        <v>2162</v>
      </c>
      <c r="Y2720" s="108">
        <v>572716</v>
      </c>
      <c r="Z2720" s="108">
        <v>10</v>
      </c>
      <c r="AA2720" s="108">
        <v>280</v>
      </c>
      <c r="AB2720" s="108">
        <v>2150</v>
      </c>
      <c r="AC2720" s="108">
        <v>601140</v>
      </c>
      <c r="AD2720" s="101"/>
      <c r="AE2720" s="101"/>
      <c r="AF2720" s="101"/>
      <c r="AG2720" s="101"/>
      <c r="AH2720" s="101"/>
      <c r="AI2720" s="101"/>
      <c r="AJ2720" s="102"/>
      <c r="AK2720" s="102"/>
      <c r="AL2720" s="101"/>
      <c r="AM2720" s="101"/>
      <c r="AN2720" s="101"/>
      <c r="AO2720" s="101"/>
      <c r="AP2720" s="108">
        <v>10</v>
      </c>
      <c r="AQ2720" s="108">
        <v>438</v>
      </c>
      <c r="AR2720" s="108">
        <v>2160</v>
      </c>
      <c r="AS2720" s="108">
        <v>945216</v>
      </c>
      <c r="AT2720" s="108">
        <v>33</v>
      </c>
      <c r="AU2720" s="108">
        <v>428</v>
      </c>
      <c r="AV2720" s="108">
        <v>2040</v>
      </c>
      <c r="AW2720" s="108">
        <v>872342</v>
      </c>
    </row>
    <row r="2721" spans="1:49" x14ac:dyDescent="0.2">
      <c r="A2721" s="114">
        <v>40658</v>
      </c>
      <c r="B2721" s="112"/>
      <c r="C2721" s="112"/>
      <c r="D2721" s="112"/>
      <c r="E2721" s="112"/>
      <c r="F2721" s="112"/>
      <c r="G2721" s="112"/>
      <c r="H2721" s="112"/>
      <c r="I2721" s="112"/>
      <c r="J2721" s="112"/>
      <c r="K2721" s="112"/>
      <c r="L2721" s="112"/>
      <c r="M2721" s="112"/>
      <c r="N2721" s="112">
        <v>19</v>
      </c>
      <c r="O2721" s="112">
        <v>194</v>
      </c>
      <c r="P2721" s="112">
        <v>2350</v>
      </c>
      <c r="Q2721" s="112">
        <v>456147</v>
      </c>
      <c r="R2721" s="112"/>
      <c r="S2721" s="112"/>
      <c r="T2721" s="112"/>
      <c r="U2721" s="112"/>
      <c r="V2721" s="112"/>
      <c r="W2721" s="112"/>
      <c r="X2721" s="112"/>
      <c r="Y2721" s="112"/>
      <c r="Z2721" s="112"/>
      <c r="AA2721" s="112"/>
      <c r="AB2721" s="112"/>
      <c r="AC2721" s="112"/>
      <c r="AD2721" s="112"/>
      <c r="AE2721" s="112"/>
      <c r="AF2721" s="112"/>
      <c r="AG2721" s="112"/>
      <c r="AH2721" s="112">
        <v>26</v>
      </c>
      <c r="AI2721" s="112">
        <v>377</v>
      </c>
      <c r="AJ2721" s="112">
        <v>2370</v>
      </c>
      <c r="AK2721" s="112">
        <v>880858</v>
      </c>
      <c r="AL2721" s="112"/>
      <c r="AM2721" s="112"/>
      <c r="AN2721" s="112"/>
      <c r="AO2721" s="112"/>
      <c r="AP2721" s="112">
        <v>106</v>
      </c>
      <c r="AQ2721" s="112">
        <v>390</v>
      </c>
      <c r="AR2721" s="112">
        <v>2245</v>
      </c>
      <c r="AS2721" s="112">
        <v>871706</v>
      </c>
      <c r="AT2721" s="102"/>
      <c r="AU2721" s="102"/>
      <c r="AV2721" s="102"/>
      <c r="AW2721" s="102"/>
    </row>
    <row r="2722" spans="1:49" x14ac:dyDescent="0.2">
      <c r="A2722" s="114">
        <v>40658</v>
      </c>
      <c r="B2722" s="112"/>
      <c r="C2722" s="112"/>
      <c r="D2722" s="112"/>
      <c r="E2722" s="112"/>
      <c r="F2722" s="108"/>
      <c r="G2722" s="108"/>
      <c r="H2722" s="112"/>
      <c r="I2722" s="112"/>
      <c r="J2722" s="108"/>
      <c r="K2722" s="108"/>
      <c r="L2722" s="112"/>
      <c r="M2722" s="112"/>
      <c r="N2722" s="108"/>
      <c r="O2722" s="108"/>
      <c r="P2722" s="112"/>
      <c r="Q2722" s="112"/>
      <c r="R2722" s="108"/>
      <c r="S2722" s="108"/>
      <c r="T2722" s="112"/>
      <c r="U2722" s="112"/>
      <c r="V2722" s="108">
        <v>1</v>
      </c>
      <c r="W2722" s="108">
        <v>272</v>
      </c>
      <c r="X2722" s="108">
        <v>2000</v>
      </c>
      <c r="Y2722" s="108">
        <v>544000</v>
      </c>
      <c r="Z2722" s="118"/>
      <c r="AA2722" s="118"/>
      <c r="AB2722" s="120"/>
      <c r="AC2722" s="120"/>
      <c r="AD2722" s="118"/>
      <c r="AE2722" s="118"/>
      <c r="AF2722" s="120"/>
      <c r="AG2722" s="120"/>
      <c r="AH2722" s="108">
        <v>19</v>
      </c>
      <c r="AI2722" s="108">
        <v>377</v>
      </c>
      <c r="AJ2722" s="108">
        <v>2335</v>
      </c>
      <c r="AK2722" s="108">
        <v>889766</v>
      </c>
      <c r="AL2722" s="108">
        <v>1</v>
      </c>
      <c r="AM2722" s="108">
        <v>436</v>
      </c>
      <c r="AN2722" s="108">
        <v>2440</v>
      </c>
      <c r="AO2722" s="108">
        <v>1063840</v>
      </c>
      <c r="AP2722" s="108">
        <v>83</v>
      </c>
      <c r="AQ2722" s="108">
        <v>414</v>
      </c>
      <c r="AR2722" s="108">
        <v>2231</v>
      </c>
      <c r="AS2722" s="108">
        <v>916790</v>
      </c>
      <c r="AT2722" s="102"/>
      <c r="AU2722" s="102"/>
      <c r="AV2722" s="102"/>
      <c r="AW2722" s="102"/>
    </row>
    <row r="2723" spans="1:49" x14ac:dyDescent="0.2">
      <c r="A2723" s="114">
        <v>40659</v>
      </c>
      <c r="B2723" s="108">
        <v>2</v>
      </c>
      <c r="C2723" s="108">
        <v>125</v>
      </c>
      <c r="D2723" s="108">
        <v>2250</v>
      </c>
      <c r="E2723" s="108">
        <v>281250</v>
      </c>
      <c r="F2723" s="108">
        <v>2</v>
      </c>
      <c r="G2723" s="108">
        <v>139</v>
      </c>
      <c r="H2723" s="108">
        <v>2050</v>
      </c>
      <c r="I2723" s="108">
        <v>284950</v>
      </c>
      <c r="J2723" s="108">
        <v>28</v>
      </c>
      <c r="K2723" s="108">
        <v>176</v>
      </c>
      <c r="L2723" s="108">
        <v>2100</v>
      </c>
      <c r="M2723" s="108">
        <v>389389</v>
      </c>
      <c r="N2723" s="108">
        <v>82</v>
      </c>
      <c r="O2723" s="108">
        <v>192</v>
      </c>
      <c r="P2723" s="108">
        <v>2269</v>
      </c>
      <c r="Q2723" s="108">
        <v>437472</v>
      </c>
      <c r="R2723" s="108">
        <v>32</v>
      </c>
      <c r="S2723" s="108">
        <v>239</v>
      </c>
      <c r="T2723" s="108">
        <v>2250</v>
      </c>
      <c r="U2723" s="108">
        <v>529838</v>
      </c>
      <c r="V2723" s="108">
        <v>37</v>
      </c>
      <c r="W2723" s="108">
        <v>263</v>
      </c>
      <c r="X2723" s="108">
        <v>2212</v>
      </c>
      <c r="Y2723" s="108">
        <v>586986</v>
      </c>
      <c r="Z2723" s="108">
        <v>5</v>
      </c>
      <c r="AA2723" s="108">
        <v>301</v>
      </c>
      <c r="AB2723" s="108">
        <v>2000</v>
      </c>
      <c r="AC2723" s="108">
        <v>602400</v>
      </c>
      <c r="AD2723" s="118"/>
      <c r="AE2723" s="118"/>
      <c r="AF2723" s="120"/>
      <c r="AG2723" s="120"/>
      <c r="AH2723" s="118"/>
      <c r="AI2723" s="118"/>
      <c r="AJ2723" s="120"/>
      <c r="AK2723" s="120"/>
      <c r="AL2723" s="118"/>
      <c r="AM2723" s="118"/>
      <c r="AN2723" s="120"/>
      <c r="AO2723" s="120"/>
      <c r="AP2723" s="108">
        <v>5</v>
      </c>
      <c r="AQ2723" s="108">
        <v>510</v>
      </c>
      <c r="AR2723" s="108">
        <v>2130</v>
      </c>
      <c r="AS2723" s="108">
        <v>1092688</v>
      </c>
      <c r="AT2723" s="108">
        <v>38</v>
      </c>
      <c r="AU2723" s="108">
        <v>448</v>
      </c>
      <c r="AV2723" s="108">
        <v>2160</v>
      </c>
      <c r="AW2723" s="108">
        <v>991742</v>
      </c>
    </row>
    <row r="2724" spans="1:49" x14ac:dyDescent="0.2">
      <c r="A2724" s="114">
        <v>40659</v>
      </c>
      <c r="B2724" s="112"/>
      <c r="C2724" s="112"/>
      <c r="D2724" s="112"/>
      <c r="E2724" s="112"/>
      <c r="F2724" s="118"/>
      <c r="G2724" s="118"/>
      <c r="H2724" s="120"/>
      <c r="I2724" s="120"/>
      <c r="J2724" s="118"/>
      <c r="K2724" s="118"/>
      <c r="L2724" s="120"/>
      <c r="M2724" s="120"/>
      <c r="N2724" s="118"/>
      <c r="O2724" s="118"/>
      <c r="P2724" s="120"/>
      <c r="Q2724" s="120"/>
      <c r="R2724" s="118"/>
      <c r="S2724" s="118"/>
      <c r="T2724" s="120"/>
      <c r="U2724" s="120"/>
      <c r="V2724" s="108"/>
      <c r="W2724" s="108"/>
      <c r="X2724" s="112"/>
      <c r="Y2724" s="112"/>
      <c r="Z2724" s="118"/>
      <c r="AA2724" s="118"/>
      <c r="AB2724" s="120"/>
      <c r="AC2724" s="120"/>
      <c r="AD2724" s="108">
        <v>4</v>
      </c>
      <c r="AE2724" s="108">
        <v>352</v>
      </c>
      <c r="AF2724" s="108">
        <v>2300</v>
      </c>
      <c r="AG2724" s="108">
        <v>810750</v>
      </c>
      <c r="AH2724" s="108"/>
      <c r="AI2724" s="108"/>
      <c r="AJ2724" s="108"/>
      <c r="AK2724" s="108"/>
      <c r="AL2724" s="108"/>
      <c r="AM2724" s="108"/>
      <c r="AN2724" s="108"/>
      <c r="AO2724" s="108"/>
      <c r="AP2724" s="108">
        <v>54</v>
      </c>
      <c r="AQ2724" s="108">
        <v>447</v>
      </c>
      <c r="AR2724" s="108">
        <v>2243</v>
      </c>
      <c r="AS2724" s="108">
        <v>1021053</v>
      </c>
      <c r="AT2724" s="112"/>
      <c r="AU2724" s="112"/>
      <c r="AV2724" s="112"/>
      <c r="AW2724" s="112"/>
    </row>
    <row r="2725" spans="1:49" x14ac:dyDescent="0.2">
      <c r="A2725" s="114">
        <v>40660</v>
      </c>
      <c r="B2725" s="112"/>
      <c r="C2725" s="112"/>
      <c r="D2725" s="112"/>
      <c r="E2725" s="112"/>
      <c r="F2725" s="108"/>
      <c r="G2725" s="108"/>
      <c r="H2725" s="112"/>
      <c r="I2725" s="112"/>
      <c r="J2725" s="108"/>
      <c r="K2725" s="108"/>
      <c r="L2725" s="112"/>
      <c r="M2725" s="112"/>
      <c r="N2725" s="108"/>
      <c r="O2725" s="108"/>
      <c r="P2725" s="112"/>
      <c r="Q2725" s="112"/>
      <c r="R2725" s="108"/>
      <c r="S2725" s="108"/>
      <c r="T2725" s="112"/>
      <c r="U2725" s="112"/>
      <c r="V2725" s="108"/>
      <c r="W2725" s="108"/>
      <c r="X2725" s="108"/>
      <c r="Y2725" s="108"/>
      <c r="Z2725" s="108"/>
      <c r="AA2725" s="108"/>
      <c r="AB2725" s="112"/>
      <c r="AC2725" s="112"/>
      <c r="AD2725" s="118"/>
      <c r="AE2725" s="118"/>
      <c r="AF2725" s="120"/>
      <c r="AG2725" s="120"/>
      <c r="AH2725" s="118"/>
      <c r="AI2725" s="118"/>
      <c r="AJ2725" s="120"/>
      <c r="AK2725" s="120"/>
      <c r="AL2725" s="118"/>
      <c r="AM2725" s="118"/>
      <c r="AN2725" s="120"/>
      <c r="AO2725" s="120"/>
      <c r="AP2725" s="108">
        <v>3</v>
      </c>
      <c r="AQ2725" s="108">
        <v>377</v>
      </c>
      <c r="AR2725" s="108">
        <v>1940</v>
      </c>
      <c r="AS2725" s="108">
        <v>732027</v>
      </c>
      <c r="AT2725" s="102"/>
      <c r="AU2725" s="102"/>
      <c r="AV2725" s="102"/>
      <c r="AW2725" s="102"/>
    </row>
    <row r="2726" spans="1:49" x14ac:dyDescent="0.2">
      <c r="A2726" s="114">
        <v>40661</v>
      </c>
      <c r="B2726" s="112"/>
      <c r="C2726" s="112"/>
      <c r="D2726" s="112"/>
      <c r="E2726" s="112"/>
      <c r="F2726" s="108"/>
      <c r="G2726" s="108"/>
      <c r="H2726" s="112"/>
      <c r="I2726" s="112"/>
      <c r="J2726" s="108"/>
      <c r="K2726" s="108"/>
      <c r="L2726" s="112"/>
      <c r="M2726" s="112"/>
      <c r="N2726" s="108"/>
      <c r="O2726" s="108"/>
      <c r="P2726" s="112"/>
      <c r="Q2726" s="112"/>
      <c r="R2726" s="108"/>
      <c r="S2726" s="108"/>
      <c r="T2726" s="112"/>
      <c r="U2726" s="112"/>
      <c r="V2726" s="118"/>
      <c r="W2726" s="118"/>
      <c r="X2726" s="120"/>
      <c r="Y2726" s="120"/>
      <c r="Z2726" s="118"/>
      <c r="AA2726" s="118"/>
      <c r="AB2726" s="120"/>
      <c r="AC2726" s="120"/>
      <c r="AD2726" s="118"/>
      <c r="AE2726" s="118"/>
      <c r="AF2726" s="120"/>
      <c r="AG2726" s="120"/>
      <c r="AH2726" s="118"/>
      <c r="AI2726" s="118"/>
      <c r="AJ2726" s="120"/>
      <c r="AK2726" s="120"/>
      <c r="AL2726" s="108">
        <v>15</v>
      </c>
      <c r="AM2726" s="108">
        <v>413</v>
      </c>
      <c r="AN2726" s="108">
        <v>2490</v>
      </c>
      <c r="AO2726" s="108">
        <v>1028139</v>
      </c>
      <c r="AP2726" s="108">
        <v>68</v>
      </c>
      <c r="AQ2726" s="108">
        <v>415</v>
      </c>
      <c r="AR2726" s="108">
        <v>2262</v>
      </c>
      <c r="AS2726" s="108">
        <v>929845</v>
      </c>
      <c r="AT2726" s="102"/>
      <c r="AU2726" s="102"/>
      <c r="AV2726" s="102"/>
      <c r="AW2726" s="102"/>
    </row>
    <row r="2727" spans="1:49" x14ac:dyDescent="0.2">
      <c r="A2727" s="114">
        <v>40661</v>
      </c>
      <c r="B2727" s="102"/>
      <c r="C2727" s="102"/>
      <c r="D2727" s="102"/>
      <c r="E2727" s="102"/>
      <c r="F2727" s="108">
        <v>6</v>
      </c>
      <c r="G2727" s="108">
        <v>134</v>
      </c>
      <c r="H2727" s="108">
        <v>2400</v>
      </c>
      <c r="I2727" s="108">
        <v>322400</v>
      </c>
      <c r="J2727" s="108">
        <v>43</v>
      </c>
      <c r="K2727" s="108">
        <v>164</v>
      </c>
      <c r="L2727" s="108">
        <v>2438</v>
      </c>
      <c r="M2727" s="108">
        <v>395260</v>
      </c>
      <c r="N2727" s="108">
        <v>65</v>
      </c>
      <c r="O2727" s="108">
        <v>188</v>
      </c>
      <c r="P2727" s="108">
        <v>2238</v>
      </c>
      <c r="Q2727" s="108">
        <v>437603</v>
      </c>
      <c r="R2727" s="108">
        <v>57</v>
      </c>
      <c r="S2727" s="108">
        <v>232</v>
      </c>
      <c r="T2727" s="108">
        <v>2325</v>
      </c>
      <c r="U2727" s="108">
        <v>544858</v>
      </c>
      <c r="V2727" s="108">
        <v>21</v>
      </c>
      <c r="W2727" s="108">
        <v>273</v>
      </c>
      <c r="X2727" s="108">
        <v>2875</v>
      </c>
      <c r="Y2727" s="108">
        <v>690276</v>
      </c>
      <c r="Z2727" s="108">
        <v>42</v>
      </c>
      <c r="AA2727" s="108">
        <v>305</v>
      </c>
      <c r="AB2727" s="108">
        <v>2294</v>
      </c>
      <c r="AC2727" s="108">
        <v>695039</v>
      </c>
      <c r="AD2727" s="102"/>
      <c r="AE2727" s="102"/>
      <c r="AF2727" s="102"/>
      <c r="AG2727" s="102"/>
      <c r="AH2727" s="102"/>
      <c r="AI2727" s="102"/>
      <c r="AJ2727" s="102"/>
      <c r="AK2727" s="102"/>
      <c r="AL2727" s="102"/>
      <c r="AM2727" s="102"/>
      <c r="AN2727" s="102"/>
      <c r="AO2727" s="102"/>
      <c r="AP2727" s="108">
        <v>113</v>
      </c>
      <c r="AQ2727" s="108">
        <v>395</v>
      </c>
      <c r="AR2727" s="108">
        <v>2160</v>
      </c>
      <c r="AS2727" s="108">
        <v>865427</v>
      </c>
      <c r="AT2727" s="102">
        <v>14</v>
      </c>
      <c r="AU2727" s="102">
        <v>394</v>
      </c>
      <c r="AV2727" s="103">
        <v>2075</v>
      </c>
      <c r="AW2727" s="103">
        <v>812079</v>
      </c>
    </row>
    <row r="2728" spans="1:49" x14ac:dyDescent="0.2">
      <c r="A2728" s="114">
        <v>40662</v>
      </c>
      <c r="B2728" s="108">
        <v>4</v>
      </c>
      <c r="C2728" s="108">
        <v>118</v>
      </c>
      <c r="D2728" s="108">
        <v>2250</v>
      </c>
      <c r="E2728" s="108">
        <v>264375</v>
      </c>
      <c r="F2728" s="108">
        <v>23</v>
      </c>
      <c r="G2728" s="108">
        <v>140</v>
      </c>
      <c r="H2728" s="108">
        <v>2125</v>
      </c>
      <c r="I2728" s="108">
        <v>297852</v>
      </c>
      <c r="J2728" s="108">
        <v>15</v>
      </c>
      <c r="K2728" s="108">
        <v>169</v>
      </c>
      <c r="L2728" s="108">
        <v>2000</v>
      </c>
      <c r="M2728" s="108">
        <v>337333</v>
      </c>
      <c r="N2728" s="108">
        <v>7</v>
      </c>
      <c r="O2728" s="108">
        <v>198</v>
      </c>
      <c r="P2728" s="108">
        <v>2183</v>
      </c>
      <c r="Q2728" s="108">
        <v>431557</v>
      </c>
      <c r="R2728" s="108">
        <v>2</v>
      </c>
      <c r="S2728" s="108">
        <v>242</v>
      </c>
      <c r="T2728" s="108">
        <v>2250</v>
      </c>
      <c r="U2728" s="108">
        <v>544500</v>
      </c>
      <c r="V2728" s="108">
        <v>6</v>
      </c>
      <c r="W2728" s="108">
        <v>261</v>
      </c>
      <c r="X2728" s="108">
        <v>2150</v>
      </c>
      <c r="Y2728" s="108">
        <v>564400</v>
      </c>
      <c r="Z2728" s="118"/>
      <c r="AA2728" s="118"/>
      <c r="AB2728" s="120"/>
      <c r="AC2728" s="120"/>
      <c r="AD2728" s="118"/>
      <c r="AE2728" s="118"/>
      <c r="AF2728" s="120"/>
      <c r="AG2728" s="120"/>
      <c r="AH2728" s="118"/>
      <c r="AI2728" s="118"/>
      <c r="AJ2728" s="120"/>
      <c r="AK2728" s="120"/>
      <c r="AL2728" s="118"/>
      <c r="AM2728" s="118"/>
      <c r="AN2728" s="120"/>
      <c r="AO2728" s="120"/>
      <c r="AP2728" s="108">
        <v>11</v>
      </c>
      <c r="AQ2728" s="108">
        <v>545</v>
      </c>
      <c r="AR2728" s="108">
        <v>2310</v>
      </c>
      <c r="AS2728" s="108">
        <v>1263971</v>
      </c>
      <c r="AT2728" s="108">
        <v>11</v>
      </c>
      <c r="AU2728" s="108">
        <v>475</v>
      </c>
      <c r="AV2728" s="108">
        <v>2250</v>
      </c>
      <c r="AW2728" s="108">
        <v>1067727</v>
      </c>
    </row>
    <row r="2730" spans="1:49" x14ac:dyDescent="0.2">
      <c r="A2730" s="114">
        <v>40665</v>
      </c>
      <c r="B2730" s="112"/>
      <c r="C2730" s="218"/>
      <c r="D2730" s="112"/>
      <c r="E2730" s="112"/>
      <c r="F2730" s="112"/>
      <c r="G2730" s="218"/>
      <c r="H2730" s="112"/>
      <c r="I2730" s="112"/>
      <c r="J2730" s="112"/>
      <c r="K2730" s="218"/>
      <c r="L2730" s="112"/>
      <c r="M2730" s="218"/>
      <c r="N2730" s="112"/>
      <c r="O2730" s="218"/>
      <c r="P2730" s="112"/>
      <c r="Q2730" s="112"/>
      <c r="R2730" s="108"/>
      <c r="S2730" s="139"/>
      <c r="T2730" s="108"/>
      <c r="U2730" s="139"/>
      <c r="V2730" s="108"/>
      <c r="W2730" s="139"/>
      <c r="X2730" s="108"/>
      <c r="Y2730" s="108"/>
      <c r="Z2730" s="108">
        <v>18</v>
      </c>
      <c r="AA2730" s="108">
        <v>312</v>
      </c>
      <c r="AB2730" s="108">
        <v>2050</v>
      </c>
      <c r="AC2730" s="108">
        <v>646550</v>
      </c>
      <c r="AD2730" s="108">
        <v>14</v>
      </c>
      <c r="AE2730" s="108">
        <v>326</v>
      </c>
      <c r="AF2730" s="108">
        <v>2250</v>
      </c>
      <c r="AG2730" s="108">
        <v>732857</v>
      </c>
      <c r="AH2730" s="108">
        <v>12</v>
      </c>
      <c r="AI2730" s="108">
        <v>388</v>
      </c>
      <c r="AJ2730" s="108">
        <v>2293</v>
      </c>
      <c r="AK2730" s="108">
        <v>906663</v>
      </c>
      <c r="AL2730" s="108">
        <v>5</v>
      </c>
      <c r="AM2730" s="108">
        <v>475</v>
      </c>
      <c r="AN2730" s="108">
        <v>2400</v>
      </c>
      <c r="AO2730" s="108">
        <v>1140480</v>
      </c>
      <c r="AP2730" s="108">
        <v>65</v>
      </c>
      <c r="AQ2730" s="108">
        <v>438</v>
      </c>
      <c r="AR2730" s="108">
        <v>2256</v>
      </c>
      <c r="AS2730" s="108">
        <v>997329</v>
      </c>
      <c r="AT2730" s="108"/>
      <c r="AU2730" s="139"/>
      <c r="AV2730" s="108"/>
      <c r="AW2730" s="139"/>
    </row>
    <row r="2731" spans="1:49" x14ac:dyDescent="0.2">
      <c r="A2731" s="114">
        <v>40666</v>
      </c>
      <c r="B2731" s="102"/>
      <c r="C2731" s="102"/>
      <c r="D2731" s="102"/>
      <c r="E2731" s="102"/>
      <c r="F2731" s="108">
        <v>26</v>
      </c>
      <c r="G2731" s="108">
        <v>141</v>
      </c>
      <c r="H2731" s="108">
        <v>2100</v>
      </c>
      <c r="I2731" s="108">
        <v>296065</v>
      </c>
      <c r="J2731" s="108">
        <v>19</v>
      </c>
      <c r="K2731" s="108">
        <v>165</v>
      </c>
      <c r="L2731" s="108">
        <v>2250</v>
      </c>
      <c r="M2731" s="108">
        <v>381900</v>
      </c>
      <c r="N2731" s="108">
        <v>21</v>
      </c>
      <c r="O2731" s="108">
        <v>214</v>
      </c>
      <c r="P2731" s="108">
        <v>2030</v>
      </c>
      <c r="Q2731" s="108">
        <v>453862</v>
      </c>
      <c r="R2731" s="108">
        <v>12</v>
      </c>
      <c r="S2731" s="108">
        <v>228</v>
      </c>
      <c r="T2731" s="108">
        <v>2225</v>
      </c>
      <c r="U2731" s="108">
        <v>539150</v>
      </c>
      <c r="V2731" s="108">
        <v>2</v>
      </c>
      <c r="W2731" s="108">
        <v>271</v>
      </c>
      <c r="X2731" s="108">
        <v>2150</v>
      </c>
      <c r="Y2731" s="108">
        <v>582650</v>
      </c>
      <c r="Z2731" s="108">
        <v>17</v>
      </c>
      <c r="AA2731" s="108">
        <v>313</v>
      </c>
      <c r="AB2731" s="108">
        <v>2200</v>
      </c>
      <c r="AC2731" s="108">
        <v>688988</v>
      </c>
      <c r="AD2731" s="108"/>
      <c r="AE2731" s="108"/>
      <c r="AF2731" s="112"/>
      <c r="AG2731" s="112"/>
      <c r="AH2731" s="108"/>
      <c r="AI2731" s="108"/>
      <c r="AJ2731" s="112"/>
      <c r="AK2731" s="112"/>
      <c r="AL2731" s="108"/>
      <c r="AM2731" s="108"/>
      <c r="AN2731" s="112"/>
      <c r="AO2731" s="112"/>
      <c r="AP2731" s="108">
        <v>14</v>
      </c>
      <c r="AQ2731" s="108">
        <v>331</v>
      </c>
      <c r="AR2731" s="108">
        <v>2700</v>
      </c>
      <c r="AS2731" s="108">
        <v>894471</v>
      </c>
      <c r="AT2731" s="108">
        <v>27</v>
      </c>
      <c r="AU2731" s="108">
        <v>462</v>
      </c>
      <c r="AV2731" s="108">
        <v>2170</v>
      </c>
      <c r="AW2731" s="108">
        <v>1026300</v>
      </c>
    </row>
    <row r="2732" spans="1:49" x14ac:dyDescent="0.2">
      <c r="A2732" s="114">
        <v>40666</v>
      </c>
      <c r="B2732" s="108"/>
      <c r="C2732" s="108"/>
      <c r="D2732" s="112"/>
      <c r="E2732" s="112"/>
      <c r="F2732" s="108"/>
      <c r="G2732" s="108"/>
      <c r="H2732" s="112"/>
      <c r="I2732" s="112"/>
      <c r="J2732" s="108"/>
      <c r="K2732" s="108"/>
      <c r="L2732" s="112"/>
      <c r="M2732" s="112"/>
      <c r="N2732" s="108"/>
      <c r="O2732" s="108"/>
      <c r="P2732" s="112"/>
      <c r="Q2732" s="112"/>
      <c r="R2732" s="108"/>
      <c r="S2732" s="108"/>
      <c r="T2732" s="112"/>
      <c r="U2732" s="112"/>
      <c r="V2732" s="108">
        <v>3</v>
      </c>
      <c r="W2732" s="108">
        <v>277</v>
      </c>
      <c r="X2732" s="108">
        <v>2300</v>
      </c>
      <c r="Y2732" s="108">
        <v>637867</v>
      </c>
      <c r="Z2732" s="108">
        <v>11</v>
      </c>
      <c r="AA2732" s="108">
        <v>313</v>
      </c>
      <c r="AB2732" s="108">
        <v>2050</v>
      </c>
      <c r="AC2732" s="108">
        <v>641836</v>
      </c>
      <c r="AD2732" s="108">
        <v>19</v>
      </c>
      <c r="AE2732" s="108">
        <v>335</v>
      </c>
      <c r="AF2732" s="108">
        <v>2193</v>
      </c>
      <c r="AG2732" s="108">
        <v>733432</v>
      </c>
      <c r="AH2732" s="108">
        <v>6</v>
      </c>
      <c r="AI2732" s="108">
        <v>393</v>
      </c>
      <c r="AJ2732" s="108">
        <v>2390</v>
      </c>
      <c r="AK2732" s="108">
        <v>934553</v>
      </c>
      <c r="AL2732" s="108">
        <v>1</v>
      </c>
      <c r="AM2732" s="108">
        <v>408</v>
      </c>
      <c r="AN2732" s="108">
        <v>2320</v>
      </c>
      <c r="AO2732" s="108">
        <v>946560</v>
      </c>
      <c r="AP2732" s="108">
        <v>43</v>
      </c>
      <c r="AQ2732" s="108">
        <v>427</v>
      </c>
      <c r="AR2732" s="108">
        <v>2096</v>
      </c>
      <c r="AS2732" s="108">
        <v>909214</v>
      </c>
      <c r="AT2732" s="108"/>
      <c r="AU2732" s="108"/>
      <c r="AV2732" s="108"/>
      <c r="AW2732" s="108"/>
    </row>
    <row r="2733" spans="1:49" x14ac:dyDescent="0.2">
      <c r="A2733" s="114">
        <v>40667</v>
      </c>
      <c r="B2733" s="118"/>
      <c r="C2733" s="118"/>
      <c r="D2733" s="120"/>
      <c r="E2733" s="120"/>
      <c r="F2733" s="108"/>
      <c r="G2733" s="108"/>
      <c r="H2733" s="112"/>
      <c r="I2733" s="112"/>
      <c r="J2733" s="108">
        <v>31</v>
      </c>
      <c r="K2733" s="108">
        <v>173</v>
      </c>
      <c r="L2733" s="108">
        <v>2225</v>
      </c>
      <c r="M2733" s="108">
        <v>387306</v>
      </c>
      <c r="N2733" s="108"/>
      <c r="O2733" s="108"/>
      <c r="P2733" s="108"/>
      <c r="Q2733" s="108"/>
      <c r="R2733" s="108"/>
      <c r="S2733" s="108"/>
      <c r="T2733" s="108"/>
      <c r="U2733" s="108"/>
      <c r="V2733" s="118"/>
      <c r="W2733" s="118"/>
      <c r="X2733" s="120"/>
      <c r="Y2733" s="120"/>
      <c r="Z2733" s="108"/>
      <c r="AA2733" s="108"/>
      <c r="AB2733" s="108"/>
      <c r="AC2733" s="108"/>
      <c r="AD2733" s="108"/>
      <c r="AE2733" s="108"/>
      <c r="AF2733" s="108"/>
      <c r="AG2733" s="108"/>
      <c r="AH2733" s="108"/>
      <c r="AI2733" s="108"/>
      <c r="AJ2733" s="108"/>
      <c r="AK2733" s="108"/>
      <c r="AL2733" s="108"/>
      <c r="AM2733" s="108"/>
      <c r="AN2733" s="108"/>
      <c r="AO2733" s="108"/>
      <c r="AP2733" s="108"/>
      <c r="AQ2733" s="108"/>
      <c r="AR2733" s="108"/>
      <c r="AS2733" s="108"/>
      <c r="AT2733" s="112"/>
      <c r="AU2733" s="112"/>
      <c r="AV2733" s="112"/>
      <c r="AW2733" s="112"/>
    </row>
    <row r="2734" spans="1:49" x14ac:dyDescent="0.2">
      <c r="A2734" s="114">
        <v>40668</v>
      </c>
      <c r="B2734" s="108"/>
      <c r="C2734" s="108"/>
      <c r="D2734" s="112"/>
      <c r="E2734" s="112"/>
      <c r="F2734" s="108"/>
      <c r="G2734" s="108"/>
      <c r="H2734" s="112"/>
      <c r="I2734" s="112"/>
      <c r="J2734" s="108"/>
      <c r="K2734" s="108"/>
      <c r="L2734" s="112"/>
      <c r="M2734" s="112"/>
      <c r="N2734" s="108"/>
      <c r="O2734" s="108"/>
      <c r="P2734" s="112"/>
      <c r="Q2734" s="112"/>
      <c r="R2734" s="108"/>
      <c r="S2734" s="108"/>
      <c r="T2734" s="112"/>
      <c r="U2734" s="112"/>
      <c r="V2734" s="102"/>
      <c r="W2734" s="102"/>
      <c r="X2734" s="102"/>
      <c r="Y2734" s="102"/>
      <c r="Z2734" s="108">
        <v>2</v>
      </c>
      <c r="AA2734" s="108">
        <v>299</v>
      </c>
      <c r="AB2734" s="108">
        <v>2150</v>
      </c>
      <c r="AC2734" s="108">
        <v>642850</v>
      </c>
      <c r="AD2734" s="108">
        <v>8</v>
      </c>
      <c r="AE2734" s="108">
        <v>346</v>
      </c>
      <c r="AF2734" s="108">
        <v>2280</v>
      </c>
      <c r="AG2734" s="108">
        <v>787740</v>
      </c>
      <c r="AH2734" s="108">
        <v>34</v>
      </c>
      <c r="AI2734" s="108">
        <v>385</v>
      </c>
      <c r="AJ2734" s="108">
        <v>2389</v>
      </c>
      <c r="AK2734" s="108">
        <v>939702</v>
      </c>
      <c r="AL2734" s="102"/>
      <c r="AM2734" s="102"/>
      <c r="AN2734" s="102"/>
      <c r="AO2734" s="102"/>
      <c r="AP2734" s="108">
        <v>30</v>
      </c>
      <c r="AQ2734" s="108">
        <v>416</v>
      </c>
      <c r="AR2734" s="108">
        <v>2267</v>
      </c>
      <c r="AS2734" s="108">
        <v>924760</v>
      </c>
      <c r="AT2734" s="108"/>
      <c r="AU2734" s="108"/>
      <c r="AV2734" s="112"/>
      <c r="AW2734" s="112"/>
    </row>
    <row r="2735" spans="1:49" x14ac:dyDescent="0.2">
      <c r="A2735" s="114">
        <v>40668</v>
      </c>
      <c r="B2735" s="108">
        <v>6</v>
      </c>
      <c r="C2735" s="108">
        <v>106</v>
      </c>
      <c r="D2735" s="108">
        <v>2150</v>
      </c>
      <c r="E2735" s="108">
        <v>227183</v>
      </c>
      <c r="F2735" s="108">
        <v>17</v>
      </c>
      <c r="G2735" s="108">
        <v>134</v>
      </c>
      <c r="H2735" s="108">
        <v>2200</v>
      </c>
      <c r="I2735" s="108">
        <v>295318</v>
      </c>
      <c r="J2735" s="108">
        <v>26</v>
      </c>
      <c r="K2735" s="108">
        <v>173</v>
      </c>
      <c r="L2735" s="108">
        <v>2217</v>
      </c>
      <c r="M2735" s="108">
        <v>389265</v>
      </c>
      <c r="N2735" s="108">
        <v>50</v>
      </c>
      <c r="O2735" s="108">
        <v>192</v>
      </c>
      <c r="P2735" s="108">
        <v>2200</v>
      </c>
      <c r="Q2735" s="108">
        <v>418698</v>
      </c>
      <c r="R2735" s="108">
        <v>33</v>
      </c>
      <c r="S2735" s="108">
        <v>224</v>
      </c>
      <c r="T2735" s="108">
        <v>2250</v>
      </c>
      <c r="U2735" s="108">
        <v>510230</v>
      </c>
      <c r="V2735" s="112"/>
      <c r="W2735" s="112"/>
      <c r="X2735" s="112"/>
      <c r="Y2735" s="112"/>
      <c r="Z2735" s="108">
        <v>5</v>
      </c>
      <c r="AA2735" s="108">
        <v>294</v>
      </c>
      <c r="AB2735" s="108">
        <v>2200</v>
      </c>
      <c r="AC2735" s="108">
        <v>647680</v>
      </c>
      <c r="AD2735" s="112"/>
      <c r="AE2735" s="112"/>
      <c r="AF2735" s="112"/>
      <c r="AG2735" s="112"/>
      <c r="AH2735" s="112"/>
      <c r="AI2735" s="112"/>
      <c r="AJ2735" s="112"/>
      <c r="AK2735" s="112"/>
      <c r="AL2735" s="112"/>
      <c r="AM2735" s="112"/>
      <c r="AN2735" s="112"/>
      <c r="AO2735" s="112"/>
      <c r="AP2735" s="108">
        <v>1</v>
      </c>
      <c r="AQ2735" s="108">
        <v>312</v>
      </c>
      <c r="AR2735" s="108">
        <v>2100</v>
      </c>
      <c r="AS2735" s="108">
        <v>655200</v>
      </c>
      <c r="AT2735" s="108">
        <v>4</v>
      </c>
      <c r="AU2735" s="108">
        <v>409</v>
      </c>
      <c r="AV2735" s="108">
        <v>2067</v>
      </c>
      <c r="AW2735" s="108">
        <v>838500</v>
      </c>
    </row>
    <row r="2736" spans="1:49" x14ac:dyDescent="0.2">
      <c r="A2736" s="114">
        <v>40669</v>
      </c>
      <c r="B2736" s="108">
        <v>1</v>
      </c>
      <c r="C2736" s="108">
        <v>116</v>
      </c>
      <c r="D2736" s="108">
        <v>1500</v>
      </c>
      <c r="E2736" s="108">
        <v>174000</v>
      </c>
      <c r="F2736" s="101"/>
      <c r="G2736" s="101"/>
      <c r="H2736" s="102"/>
      <c r="I2736" s="102"/>
      <c r="J2736" s="108">
        <v>45</v>
      </c>
      <c r="K2736" s="108">
        <v>166</v>
      </c>
      <c r="L2736" s="108">
        <v>2175</v>
      </c>
      <c r="M2736" s="108">
        <v>360993</v>
      </c>
      <c r="N2736" s="108">
        <v>8</v>
      </c>
      <c r="O2736" s="108">
        <v>198</v>
      </c>
      <c r="P2736" s="108">
        <v>2125</v>
      </c>
      <c r="Q2736" s="108">
        <v>403312</v>
      </c>
      <c r="R2736" s="108">
        <v>10</v>
      </c>
      <c r="S2736" s="108">
        <v>239</v>
      </c>
      <c r="T2736" s="108">
        <v>2250</v>
      </c>
      <c r="U2736" s="108">
        <v>537300</v>
      </c>
      <c r="V2736" s="101"/>
      <c r="W2736" s="101"/>
      <c r="X2736" s="102"/>
      <c r="Y2736" s="102"/>
      <c r="Z2736" s="101"/>
      <c r="AA2736" s="101"/>
      <c r="AB2736" s="102"/>
      <c r="AC2736" s="102"/>
      <c r="AD2736" s="101"/>
      <c r="AE2736" s="101"/>
      <c r="AF2736" s="102"/>
      <c r="AG2736" s="102"/>
      <c r="AH2736" s="101"/>
      <c r="AI2736" s="101"/>
      <c r="AJ2736" s="102"/>
      <c r="AK2736" s="102"/>
      <c r="AL2736" s="108">
        <v>1</v>
      </c>
      <c r="AM2736" s="108">
        <v>426</v>
      </c>
      <c r="AN2736" s="108">
        <v>2260</v>
      </c>
      <c r="AO2736" s="108">
        <v>962760</v>
      </c>
      <c r="AP2736" s="108"/>
      <c r="AQ2736" s="108"/>
      <c r="AR2736" s="112"/>
      <c r="AS2736" s="112"/>
      <c r="AT2736" s="108">
        <v>4</v>
      </c>
      <c r="AU2736" s="108">
        <v>428</v>
      </c>
      <c r="AV2736" s="108">
        <v>2025</v>
      </c>
      <c r="AW2736" s="108">
        <v>896375</v>
      </c>
    </row>
    <row r="2737" spans="1:49" x14ac:dyDescent="0.2">
      <c r="A2737" s="114">
        <v>40672</v>
      </c>
      <c r="B2737" s="101"/>
      <c r="C2737" s="101"/>
      <c r="D2737" s="102"/>
      <c r="E2737" s="102"/>
      <c r="F2737" s="101"/>
      <c r="G2737" s="101"/>
      <c r="H2737" s="102"/>
      <c r="I2737" s="102"/>
      <c r="J2737" s="101"/>
      <c r="K2737" s="101"/>
      <c r="L2737" s="102"/>
      <c r="M2737" s="102"/>
      <c r="N2737" s="101"/>
      <c r="O2737" s="101"/>
      <c r="P2737" s="102"/>
      <c r="Q2737" s="102"/>
      <c r="R2737" s="101"/>
      <c r="S2737" s="101"/>
      <c r="T2737" s="102"/>
      <c r="U2737" s="102"/>
      <c r="V2737" s="101"/>
      <c r="W2737" s="101"/>
      <c r="X2737" s="102"/>
      <c r="Y2737" s="102"/>
      <c r="Z2737" s="105"/>
      <c r="AA2737" s="105"/>
      <c r="AB2737" s="137"/>
      <c r="AC2737" s="137"/>
      <c r="AD2737" s="108"/>
      <c r="AE2737" s="108"/>
      <c r="AF2737" s="112"/>
      <c r="AG2737" s="112"/>
      <c r="AH2737" s="108">
        <v>18</v>
      </c>
      <c r="AI2737" s="108">
        <v>381</v>
      </c>
      <c r="AJ2737" s="108">
        <v>2427</v>
      </c>
      <c r="AK2737" s="108">
        <v>924758</v>
      </c>
      <c r="AL2737" s="108">
        <v>26</v>
      </c>
      <c r="AM2737" s="108">
        <v>424</v>
      </c>
      <c r="AN2737" s="108">
        <v>2420</v>
      </c>
      <c r="AO2737" s="108">
        <v>1024012</v>
      </c>
      <c r="AP2737" s="108">
        <v>51</v>
      </c>
      <c r="AQ2737" s="108">
        <v>413</v>
      </c>
      <c r="AR2737" s="108">
        <v>2223</v>
      </c>
      <c r="AS2737" s="108">
        <v>909864</v>
      </c>
      <c r="AT2737" s="108"/>
      <c r="AU2737" s="108"/>
      <c r="AV2737" s="112"/>
      <c r="AW2737" s="112"/>
    </row>
    <row r="2738" spans="1:49" x14ac:dyDescent="0.2">
      <c r="A2738" s="114">
        <v>40673</v>
      </c>
      <c r="B2738" s="108">
        <v>1</v>
      </c>
      <c r="C2738" s="108">
        <v>68</v>
      </c>
      <c r="D2738" s="108">
        <v>1500</v>
      </c>
      <c r="E2738" s="108">
        <v>102000</v>
      </c>
      <c r="F2738" s="108">
        <v>11</v>
      </c>
      <c r="G2738" s="108">
        <v>137</v>
      </c>
      <c r="H2738" s="108">
        <v>2250</v>
      </c>
      <c r="I2738" s="108">
        <v>310582</v>
      </c>
      <c r="J2738" s="108">
        <v>32</v>
      </c>
      <c r="K2738" s="108">
        <v>167</v>
      </c>
      <c r="L2738" s="108">
        <v>2125</v>
      </c>
      <c r="M2738" s="108">
        <v>355744</v>
      </c>
      <c r="N2738" s="108">
        <v>54</v>
      </c>
      <c r="O2738" s="108">
        <v>196</v>
      </c>
      <c r="P2738" s="108">
        <v>2233</v>
      </c>
      <c r="Q2738" s="108">
        <v>447826</v>
      </c>
      <c r="R2738" s="108"/>
      <c r="S2738" s="108"/>
      <c r="T2738" s="112"/>
      <c r="U2738" s="112"/>
      <c r="V2738" s="108">
        <v>9</v>
      </c>
      <c r="W2738" s="108">
        <v>274</v>
      </c>
      <c r="X2738" s="108">
        <v>2200</v>
      </c>
      <c r="Y2738" s="108">
        <v>600489</v>
      </c>
      <c r="Z2738" s="108">
        <v>29</v>
      </c>
      <c r="AA2738" s="108">
        <v>288</v>
      </c>
      <c r="AB2738" s="108">
        <v>2325</v>
      </c>
      <c r="AC2738" s="108">
        <v>673245</v>
      </c>
      <c r="AD2738" s="108"/>
      <c r="AE2738" s="108"/>
      <c r="AF2738" s="112"/>
      <c r="AG2738" s="112"/>
      <c r="AH2738" s="108"/>
      <c r="AI2738" s="108"/>
      <c r="AJ2738" s="112"/>
      <c r="AK2738" s="112"/>
      <c r="AL2738" s="101"/>
      <c r="AM2738" s="101"/>
      <c r="AN2738" s="101"/>
      <c r="AO2738" s="101"/>
      <c r="AP2738" s="108"/>
      <c r="AQ2738" s="108"/>
      <c r="AR2738" s="112"/>
      <c r="AS2738" s="112"/>
      <c r="AT2738" s="108"/>
      <c r="AU2738" s="108"/>
      <c r="AV2738" s="112"/>
      <c r="AW2738" s="112"/>
    </row>
    <row r="2739" spans="1:49" x14ac:dyDescent="0.2">
      <c r="A2739" s="114">
        <v>40673</v>
      </c>
      <c r="B2739" s="112"/>
      <c r="C2739" s="112"/>
      <c r="D2739" s="112"/>
      <c r="E2739" s="112"/>
      <c r="F2739" s="112"/>
      <c r="G2739" s="112"/>
      <c r="H2739" s="112"/>
      <c r="I2739" s="112"/>
      <c r="J2739" s="112"/>
      <c r="K2739" s="112"/>
      <c r="L2739" s="112"/>
      <c r="M2739" s="112"/>
      <c r="N2739" s="112"/>
      <c r="O2739" s="112"/>
      <c r="P2739" s="112"/>
      <c r="Q2739" s="112"/>
      <c r="R2739" s="112"/>
      <c r="S2739" s="112"/>
      <c r="T2739" s="112"/>
      <c r="U2739" s="112"/>
      <c r="V2739" s="112"/>
      <c r="W2739" s="112"/>
      <c r="X2739" s="112"/>
      <c r="Y2739" s="112"/>
      <c r="Z2739" s="112"/>
      <c r="AA2739" s="112"/>
      <c r="AB2739" s="112"/>
      <c r="AC2739" s="112"/>
      <c r="AD2739" s="112"/>
      <c r="AE2739" s="112"/>
      <c r="AF2739" s="112"/>
      <c r="AG2739" s="112"/>
      <c r="AH2739" s="112"/>
      <c r="AI2739" s="112"/>
      <c r="AJ2739" s="112"/>
      <c r="AK2739" s="112"/>
      <c r="AL2739" s="112"/>
      <c r="AM2739" s="112"/>
      <c r="AN2739" s="112"/>
      <c r="AO2739" s="112"/>
      <c r="AP2739" s="108">
        <v>8</v>
      </c>
      <c r="AQ2739" s="108">
        <v>448</v>
      </c>
      <c r="AR2739" s="108">
        <v>2320</v>
      </c>
      <c r="AS2739" s="108">
        <v>1017120</v>
      </c>
      <c r="AT2739" s="112"/>
      <c r="AU2739" s="112"/>
      <c r="AV2739" s="112"/>
      <c r="AW2739" s="112"/>
    </row>
    <row r="2740" spans="1:49" x14ac:dyDescent="0.2">
      <c r="A2740" s="114">
        <v>40674</v>
      </c>
      <c r="B2740" s="112"/>
      <c r="C2740" s="112"/>
      <c r="D2740" s="112"/>
      <c r="E2740" s="112"/>
      <c r="F2740" s="118"/>
      <c r="G2740" s="118"/>
      <c r="H2740" s="120"/>
      <c r="I2740" s="120"/>
      <c r="J2740" s="118"/>
      <c r="K2740" s="118"/>
      <c r="L2740" s="120"/>
      <c r="M2740" s="120"/>
      <c r="N2740" s="118"/>
      <c r="O2740" s="118"/>
      <c r="P2740" s="120"/>
      <c r="Q2740" s="120"/>
      <c r="R2740" s="118"/>
      <c r="S2740" s="118"/>
      <c r="T2740" s="120"/>
      <c r="U2740" s="120"/>
      <c r="V2740" s="108"/>
      <c r="W2740" s="108"/>
      <c r="X2740" s="112"/>
      <c r="Y2740" s="112"/>
      <c r="Z2740" s="118"/>
      <c r="AA2740" s="118"/>
      <c r="AB2740" s="120"/>
      <c r="AC2740" s="120"/>
      <c r="AD2740" s="108">
        <v>3</v>
      </c>
      <c r="AE2740" s="108">
        <v>359</v>
      </c>
      <c r="AF2740" s="108">
        <v>2260</v>
      </c>
      <c r="AG2740" s="108">
        <v>812093</v>
      </c>
      <c r="AH2740" s="108"/>
      <c r="AI2740" s="108"/>
      <c r="AJ2740" s="108"/>
      <c r="AK2740" s="108"/>
      <c r="AL2740" s="108"/>
      <c r="AM2740" s="108"/>
      <c r="AN2740" s="108"/>
      <c r="AO2740" s="108"/>
      <c r="AP2740" s="108">
        <v>4</v>
      </c>
      <c r="AQ2740" s="108">
        <v>466</v>
      </c>
      <c r="AR2740" s="108">
        <v>2240</v>
      </c>
      <c r="AS2740" s="108">
        <v>1043840</v>
      </c>
      <c r="AT2740" s="108">
        <v>2</v>
      </c>
      <c r="AU2740" s="108">
        <v>552</v>
      </c>
      <c r="AV2740" s="108">
        <v>2150</v>
      </c>
      <c r="AW2740" s="108">
        <v>1186800</v>
      </c>
    </row>
    <row r="2741" spans="1:49" x14ac:dyDescent="0.2">
      <c r="A2741" s="114">
        <v>40675</v>
      </c>
      <c r="B2741" s="102"/>
      <c r="C2741" s="102"/>
      <c r="D2741" s="102"/>
      <c r="E2741" s="102"/>
      <c r="F2741" s="102"/>
      <c r="G2741" s="102"/>
      <c r="H2741" s="102"/>
      <c r="I2741" s="102"/>
      <c r="J2741" s="102"/>
      <c r="K2741" s="102"/>
      <c r="L2741" s="102"/>
      <c r="M2741" s="102"/>
      <c r="N2741" s="102"/>
      <c r="O2741" s="102"/>
      <c r="P2741" s="102"/>
      <c r="Q2741" s="102"/>
      <c r="R2741" s="101"/>
      <c r="S2741" s="101"/>
      <c r="T2741" s="101"/>
      <c r="U2741" s="101"/>
      <c r="V2741" s="108"/>
      <c r="W2741" s="108"/>
      <c r="X2741" s="112"/>
      <c r="Y2741" s="112"/>
      <c r="Z2741" s="108"/>
      <c r="AA2741" s="108"/>
      <c r="AB2741" s="112"/>
      <c r="AC2741" s="112"/>
      <c r="AD2741" s="108">
        <v>5</v>
      </c>
      <c r="AE2741" s="108">
        <v>342</v>
      </c>
      <c r="AF2741" s="108">
        <v>2340</v>
      </c>
      <c r="AG2741" s="108">
        <v>800280</v>
      </c>
      <c r="AH2741" s="108">
        <v>22</v>
      </c>
      <c r="AI2741" s="108">
        <v>372</v>
      </c>
      <c r="AJ2741" s="108">
        <v>2348</v>
      </c>
      <c r="AK2741" s="108">
        <v>876293</v>
      </c>
      <c r="AL2741" s="108"/>
      <c r="AM2741" s="108"/>
      <c r="AN2741" s="112"/>
      <c r="AO2741" s="112"/>
      <c r="AP2741" s="108">
        <v>44</v>
      </c>
      <c r="AQ2741" s="108">
        <v>409</v>
      </c>
      <c r="AR2741" s="108">
        <v>2264</v>
      </c>
      <c r="AS2741" s="108">
        <v>918438</v>
      </c>
      <c r="AT2741" s="101"/>
      <c r="AU2741" s="101"/>
      <c r="AV2741" s="101"/>
      <c r="AW2741" s="101"/>
    </row>
    <row r="2742" spans="1:49" x14ac:dyDescent="0.2">
      <c r="A2742" s="114">
        <v>40675</v>
      </c>
      <c r="B2742" s="108">
        <v>18</v>
      </c>
      <c r="C2742" s="108">
        <v>109</v>
      </c>
      <c r="D2742" s="108">
        <v>2117</v>
      </c>
      <c r="E2742" s="108">
        <v>230028</v>
      </c>
      <c r="F2742" s="108">
        <v>23</v>
      </c>
      <c r="G2742" s="108">
        <v>135</v>
      </c>
      <c r="H2742" s="108">
        <v>2150</v>
      </c>
      <c r="I2742" s="108">
        <v>293239</v>
      </c>
      <c r="J2742" s="108">
        <v>37</v>
      </c>
      <c r="K2742" s="108">
        <v>167</v>
      </c>
      <c r="L2742" s="108">
        <v>2120</v>
      </c>
      <c r="M2742" s="108">
        <v>366635</v>
      </c>
      <c r="N2742" s="108">
        <v>45</v>
      </c>
      <c r="O2742" s="108">
        <v>196</v>
      </c>
      <c r="P2742" s="108">
        <v>2275</v>
      </c>
      <c r="Q2742" s="108">
        <v>445184</v>
      </c>
      <c r="R2742" s="108">
        <v>39</v>
      </c>
      <c r="S2742" s="108">
        <v>223</v>
      </c>
      <c r="T2742" s="108">
        <v>2283</v>
      </c>
      <c r="U2742" s="108">
        <v>512636</v>
      </c>
      <c r="V2742" s="108">
        <v>17</v>
      </c>
      <c r="W2742" s="108">
        <v>267</v>
      </c>
      <c r="X2742" s="108">
        <v>2200</v>
      </c>
      <c r="Y2742" s="108">
        <v>587271</v>
      </c>
      <c r="Z2742" s="108">
        <v>5</v>
      </c>
      <c r="AA2742" s="108">
        <v>304</v>
      </c>
      <c r="AB2742" s="108">
        <v>2300</v>
      </c>
      <c r="AC2742" s="108">
        <v>699200</v>
      </c>
      <c r="AD2742" s="118"/>
      <c r="AE2742" s="118"/>
      <c r="AF2742" s="120"/>
      <c r="AG2742" s="120"/>
      <c r="AH2742" s="108">
        <v>7</v>
      </c>
      <c r="AI2742" s="108">
        <v>377</v>
      </c>
      <c r="AJ2742" s="108">
        <v>2270</v>
      </c>
      <c r="AK2742" s="108">
        <v>850326</v>
      </c>
      <c r="AL2742" s="118"/>
      <c r="AM2742" s="118"/>
      <c r="AN2742" s="120"/>
      <c r="AO2742" s="120"/>
      <c r="AP2742" s="108">
        <v>3</v>
      </c>
      <c r="AQ2742" s="108">
        <v>377</v>
      </c>
      <c r="AR2742" s="108">
        <v>2090</v>
      </c>
      <c r="AS2742" s="108">
        <v>797733</v>
      </c>
      <c r="AT2742" s="108">
        <v>3</v>
      </c>
      <c r="AU2742" s="108">
        <v>412</v>
      </c>
      <c r="AV2742" s="108">
        <v>2050</v>
      </c>
      <c r="AW2742" s="108">
        <v>844600</v>
      </c>
    </row>
    <row r="2743" spans="1:49" x14ac:dyDescent="0.2">
      <c r="A2743" s="114">
        <v>40676</v>
      </c>
      <c r="B2743" s="108"/>
      <c r="C2743" s="108"/>
      <c r="D2743" s="112"/>
      <c r="E2743" s="112"/>
      <c r="F2743" s="108"/>
      <c r="G2743" s="108"/>
      <c r="H2743" s="112"/>
      <c r="I2743" s="112"/>
      <c r="J2743" s="108">
        <v>24</v>
      </c>
      <c r="K2743" s="108">
        <v>168</v>
      </c>
      <c r="L2743" s="108">
        <v>2950</v>
      </c>
      <c r="M2743" s="108">
        <v>427500</v>
      </c>
      <c r="N2743" s="108">
        <v>62</v>
      </c>
      <c r="O2743" s="108">
        <v>208</v>
      </c>
      <c r="P2743" s="108">
        <v>2500</v>
      </c>
      <c r="Q2743" s="108">
        <v>523466</v>
      </c>
      <c r="R2743" s="108">
        <v>40</v>
      </c>
      <c r="S2743" s="108">
        <v>227</v>
      </c>
      <c r="T2743" s="108">
        <v>2475</v>
      </c>
      <c r="U2743" s="108">
        <v>561210</v>
      </c>
      <c r="V2743" s="108">
        <v>2</v>
      </c>
      <c r="W2743" s="108">
        <v>266</v>
      </c>
      <c r="X2743" s="108">
        <v>2575</v>
      </c>
      <c r="Y2743" s="108">
        <v>686250</v>
      </c>
      <c r="Z2743" s="108">
        <v>23</v>
      </c>
      <c r="AA2743" s="108">
        <v>314</v>
      </c>
      <c r="AB2743" s="108">
        <v>2483</v>
      </c>
      <c r="AC2743" s="108">
        <v>812170</v>
      </c>
      <c r="AD2743" s="108">
        <v>1</v>
      </c>
      <c r="AE2743" s="108">
        <v>328</v>
      </c>
      <c r="AF2743" s="108">
        <v>2250</v>
      </c>
      <c r="AG2743" s="108">
        <v>738000</v>
      </c>
      <c r="AH2743" s="101"/>
      <c r="AI2743" s="101"/>
      <c r="AJ2743" s="101"/>
      <c r="AK2743" s="101"/>
      <c r="AL2743" s="101"/>
      <c r="AM2743" s="101"/>
      <c r="AN2743" s="101"/>
      <c r="AO2743" s="101"/>
      <c r="AP2743" s="108"/>
      <c r="AQ2743" s="108"/>
      <c r="AR2743" s="112"/>
      <c r="AS2743" s="112"/>
      <c r="AT2743" s="108">
        <v>33</v>
      </c>
      <c r="AU2743" s="108">
        <v>570</v>
      </c>
      <c r="AV2743" s="108">
        <v>2612</v>
      </c>
      <c r="AW2743" s="108">
        <v>1477718</v>
      </c>
    </row>
    <row r="2744" spans="1:49" x14ac:dyDescent="0.2">
      <c r="A2744" s="114">
        <v>40679</v>
      </c>
      <c r="B2744" s="101"/>
      <c r="C2744" s="101"/>
      <c r="D2744" s="102"/>
      <c r="E2744" s="102"/>
      <c r="F2744" s="102"/>
      <c r="G2744" s="102"/>
      <c r="H2744" s="102"/>
      <c r="I2744" s="102"/>
      <c r="J2744" s="101"/>
      <c r="K2744" s="101"/>
      <c r="L2744" s="102"/>
      <c r="M2744" s="102"/>
      <c r="N2744" s="101"/>
      <c r="O2744" s="101"/>
      <c r="P2744" s="102"/>
      <c r="Q2744" s="102"/>
      <c r="R2744" s="101"/>
      <c r="S2744" s="101"/>
      <c r="T2744" s="102"/>
      <c r="U2744" s="102"/>
      <c r="V2744" s="101"/>
      <c r="W2744" s="101"/>
      <c r="X2744" s="102"/>
      <c r="Y2744" s="102"/>
      <c r="Z2744" s="101"/>
      <c r="AA2744" s="101"/>
      <c r="AB2744" s="102"/>
      <c r="AC2744" s="102"/>
      <c r="AD2744" s="108">
        <v>14</v>
      </c>
      <c r="AE2744" s="108">
        <v>339</v>
      </c>
      <c r="AF2744" s="108">
        <v>2250</v>
      </c>
      <c r="AG2744" s="108">
        <v>767164</v>
      </c>
      <c r="AH2744" s="108">
        <v>19</v>
      </c>
      <c r="AI2744" s="108">
        <v>376</v>
      </c>
      <c r="AJ2744" s="108">
        <v>2380</v>
      </c>
      <c r="AK2744" s="108">
        <v>894347</v>
      </c>
      <c r="AL2744" s="108">
        <v>8</v>
      </c>
      <c r="AM2744" s="108">
        <v>405</v>
      </c>
      <c r="AN2744" s="108">
        <v>2500</v>
      </c>
      <c r="AO2744" s="108">
        <v>1013125</v>
      </c>
      <c r="AP2744" s="108">
        <v>26</v>
      </c>
      <c r="AQ2744" s="108">
        <v>443</v>
      </c>
      <c r="AR2744" s="108">
        <v>2347</v>
      </c>
      <c r="AS2744" s="108">
        <v>1048526</v>
      </c>
      <c r="AT2744" s="101"/>
      <c r="AU2744" s="101"/>
      <c r="AV2744" s="102"/>
      <c r="AW2744" s="102"/>
    </row>
    <row r="2745" spans="1:49" x14ac:dyDescent="0.2">
      <c r="A2745" s="114">
        <v>40680</v>
      </c>
      <c r="B2745" s="102"/>
      <c r="C2745" s="102"/>
      <c r="D2745" s="102"/>
      <c r="E2745" s="102"/>
      <c r="F2745" s="102"/>
      <c r="G2745" s="102"/>
      <c r="H2745" s="102"/>
      <c r="I2745" s="102"/>
      <c r="J2745" s="102"/>
      <c r="K2745" s="102"/>
      <c r="L2745" s="102"/>
      <c r="M2745" s="102"/>
      <c r="N2745" s="102"/>
      <c r="O2745" s="102"/>
      <c r="P2745" s="102"/>
      <c r="Q2745" s="102"/>
      <c r="R2745" s="102"/>
      <c r="S2745" s="102"/>
      <c r="T2745" s="102"/>
      <c r="U2745" s="102"/>
      <c r="V2745" s="102"/>
      <c r="W2745" s="102"/>
      <c r="X2745" s="102"/>
      <c r="Y2745" s="102"/>
      <c r="Z2745" s="102"/>
      <c r="AA2745" s="102"/>
      <c r="AB2745" s="102"/>
      <c r="AC2745" s="102"/>
      <c r="AD2745" s="108">
        <v>8</v>
      </c>
      <c r="AE2745" s="108">
        <v>340</v>
      </c>
      <c r="AF2745" s="108">
        <v>2220</v>
      </c>
      <c r="AG2745" s="108">
        <v>755355</v>
      </c>
      <c r="AH2745" s="108">
        <v>3</v>
      </c>
      <c r="AI2745" s="108">
        <v>372</v>
      </c>
      <c r="AJ2745" s="108">
        <v>2300</v>
      </c>
      <c r="AK2745" s="108">
        <v>855600</v>
      </c>
      <c r="AL2745" s="102"/>
      <c r="AM2745" s="102"/>
      <c r="AN2745" s="102"/>
      <c r="AO2745" s="102"/>
      <c r="AP2745" s="108">
        <v>28</v>
      </c>
      <c r="AQ2745" s="108">
        <v>413</v>
      </c>
      <c r="AR2745" s="108">
        <v>2211</v>
      </c>
      <c r="AS2745" s="108">
        <v>898706</v>
      </c>
      <c r="AT2745" s="102"/>
      <c r="AU2745" s="102"/>
      <c r="AV2745" s="102"/>
      <c r="AW2745" s="102"/>
    </row>
    <row r="2746" spans="1:49" x14ac:dyDescent="0.2">
      <c r="A2746" s="114">
        <v>40680</v>
      </c>
      <c r="B2746" s="102"/>
      <c r="C2746" s="102"/>
      <c r="D2746" s="102"/>
      <c r="E2746" s="102"/>
      <c r="F2746" s="102"/>
      <c r="G2746" s="102"/>
      <c r="H2746" s="102"/>
      <c r="I2746" s="102"/>
      <c r="J2746" s="102"/>
      <c r="K2746" s="102"/>
      <c r="L2746" s="102"/>
      <c r="M2746" s="102"/>
      <c r="N2746" s="102"/>
      <c r="O2746" s="102"/>
      <c r="P2746" s="102"/>
      <c r="Q2746" s="102"/>
      <c r="R2746" s="102"/>
      <c r="S2746" s="102"/>
      <c r="T2746" s="102"/>
      <c r="U2746" s="102"/>
      <c r="V2746" s="108">
        <v>7</v>
      </c>
      <c r="W2746" s="108">
        <v>252</v>
      </c>
      <c r="X2746" s="108">
        <v>2250</v>
      </c>
      <c r="Y2746" s="108">
        <v>567643</v>
      </c>
      <c r="Z2746" s="102"/>
      <c r="AA2746" s="102"/>
      <c r="AB2746" s="102"/>
      <c r="AC2746" s="102"/>
      <c r="AD2746" s="102"/>
      <c r="AE2746" s="102"/>
      <c r="AF2746" s="102"/>
      <c r="AG2746" s="102"/>
      <c r="AH2746" s="102"/>
      <c r="AI2746" s="102"/>
      <c r="AJ2746" s="102"/>
      <c r="AK2746" s="102"/>
      <c r="AL2746" s="102"/>
      <c r="AM2746" s="102"/>
      <c r="AN2746" s="102"/>
      <c r="AO2746" s="102"/>
      <c r="AP2746" s="108">
        <v>1</v>
      </c>
      <c r="AQ2746" s="108">
        <v>435</v>
      </c>
      <c r="AR2746" s="108">
        <v>2200</v>
      </c>
      <c r="AS2746" s="108">
        <v>957000</v>
      </c>
      <c r="AT2746" s="108">
        <v>6</v>
      </c>
      <c r="AU2746" s="108">
        <v>372</v>
      </c>
      <c r="AV2746" s="108">
        <v>2150</v>
      </c>
      <c r="AW2746" s="108">
        <v>799800</v>
      </c>
    </row>
    <row r="2747" spans="1:49" x14ac:dyDescent="0.2">
      <c r="A2747" s="114">
        <v>40681</v>
      </c>
      <c r="B2747" s="108"/>
      <c r="C2747" s="108"/>
      <c r="D2747" s="112"/>
      <c r="E2747" s="112"/>
      <c r="F2747" s="108">
        <v>28</v>
      </c>
      <c r="G2747" s="108">
        <v>146</v>
      </c>
      <c r="H2747" s="108">
        <v>2175</v>
      </c>
      <c r="I2747" s="108">
        <v>326636</v>
      </c>
      <c r="J2747" s="108">
        <v>10</v>
      </c>
      <c r="K2747" s="108">
        <v>169</v>
      </c>
      <c r="L2747" s="108">
        <v>2300</v>
      </c>
      <c r="M2747" s="108">
        <v>388240</v>
      </c>
      <c r="N2747" s="108">
        <v>44</v>
      </c>
      <c r="O2747" s="108">
        <v>190</v>
      </c>
      <c r="P2747" s="108">
        <v>2050</v>
      </c>
      <c r="Q2747" s="108">
        <v>430489</v>
      </c>
      <c r="R2747" s="108">
        <v>12</v>
      </c>
      <c r="S2747" s="108">
        <v>238</v>
      </c>
      <c r="T2747" s="108">
        <v>2175</v>
      </c>
      <c r="U2747" s="108">
        <v>530300</v>
      </c>
      <c r="V2747" s="108">
        <v>18</v>
      </c>
      <c r="W2747" s="108">
        <v>250</v>
      </c>
      <c r="X2747" s="108">
        <v>2250</v>
      </c>
      <c r="Y2747" s="108">
        <v>562750</v>
      </c>
      <c r="Z2747" s="108">
        <v>36</v>
      </c>
      <c r="AA2747" s="108">
        <v>287</v>
      </c>
      <c r="AB2747" s="108">
        <v>2275</v>
      </c>
      <c r="AC2747" s="108">
        <v>652375</v>
      </c>
      <c r="AD2747" s="108"/>
      <c r="AE2747" s="108"/>
      <c r="AF2747" s="112"/>
      <c r="AG2747" s="112"/>
      <c r="AH2747" s="108">
        <v>1</v>
      </c>
      <c r="AI2747" s="108">
        <v>366</v>
      </c>
      <c r="AJ2747" s="108">
        <v>2320</v>
      </c>
      <c r="AK2747" s="108">
        <v>849120</v>
      </c>
      <c r="AL2747" s="101"/>
      <c r="AM2747" s="101"/>
      <c r="AN2747" s="101"/>
      <c r="AO2747" s="101"/>
      <c r="AP2747" s="108">
        <v>17</v>
      </c>
      <c r="AQ2747" s="108">
        <v>461</v>
      </c>
      <c r="AR2747" s="108">
        <v>2235</v>
      </c>
      <c r="AS2747" s="108">
        <v>1017135</v>
      </c>
      <c r="AT2747" s="108">
        <v>31</v>
      </c>
      <c r="AU2747" s="108">
        <v>472</v>
      </c>
      <c r="AV2747" s="108">
        <v>2100</v>
      </c>
      <c r="AW2747" s="108">
        <v>1022329</v>
      </c>
    </row>
    <row r="2748" spans="1:49" x14ac:dyDescent="0.2">
      <c r="A2748" s="114">
        <v>40682</v>
      </c>
      <c r="B2748" s="108"/>
      <c r="C2748" s="108"/>
      <c r="D2748" s="112"/>
      <c r="E2748" s="112"/>
      <c r="F2748" s="108"/>
      <c r="G2748" s="108"/>
      <c r="H2748" s="112"/>
      <c r="I2748" s="112"/>
      <c r="J2748" s="108"/>
      <c r="K2748" s="108"/>
      <c r="L2748" s="112"/>
      <c r="M2748" s="112"/>
      <c r="N2748" s="108"/>
      <c r="O2748" s="108"/>
      <c r="P2748" s="112"/>
      <c r="Q2748" s="112"/>
      <c r="R2748" s="108"/>
      <c r="S2748" s="108"/>
      <c r="T2748" s="112"/>
      <c r="U2748" s="112"/>
      <c r="V2748" s="108"/>
      <c r="W2748" s="108"/>
      <c r="X2748" s="112"/>
      <c r="Y2748" s="112"/>
      <c r="Z2748" s="108">
        <v>12</v>
      </c>
      <c r="AA2748" s="108">
        <v>306</v>
      </c>
      <c r="AB2748" s="108">
        <v>2265</v>
      </c>
      <c r="AC2748" s="108">
        <v>665032</v>
      </c>
      <c r="AD2748" s="108">
        <v>2</v>
      </c>
      <c r="AE2748" s="108">
        <v>342</v>
      </c>
      <c r="AF2748" s="108">
        <v>2400</v>
      </c>
      <c r="AG2748" s="108">
        <v>820800</v>
      </c>
      <c r="AH2748" s="108">
        <v>22</v>
      </c>
      <c r="AI2748" s="108">
        <v>380</v>
      </c>
      <c r="AJ2748" s="108">
        <v>2425</v>
      </c>
      <c r="AK2748" s="108">
        <v>934649</v>
      </c>
      <c r="AL2748" s="108">
        <v>1</v>
      </c>
      <c r="AM2748" s="108">
        <v>412</v>
      </c>
      <c r="AN2748" s="108">
        <v>2260</v>
      </c>
      <c r="AO2748" s="108">
        <v>931120</v>
      </c>
      <c r="AP2748" s="108">
        <v>55</v>
      </c>
      <c r="AQ2748" s="108">
        <v>421</v>
      </c>
      <c r="AR2748" s="108">
        <v>2275</v>
      </c>
      <c r="AS2748" s="108">
        <v>933108</v>
      </c>
      <c r="AT2748" s="108"/>
      <c r="AU2748" s="108"/>
      <c r="AV2748" s="108"/>
      <c r="AW2748" s="108"/>
    </row>
    <row r="2749" spans="1:49" x14ac:dyDescent="0.2">
      <c r="A2749" s="114">
        <v>40682</v>
      </c>
      <c r="B2749" s="108">
        <v>6</v>
      </c>
      <c r="C2749" s="108">
        <v>98</v>
      </c>
      <c r="D2749" s="108">
        <v>1900</v>
      </c>
      <c r="E2749" s="108">
        <v>186200</v>
      </c>
      <c r="F2749" s="102"/>
      <c r="G2749" s="102"/>
      <c r="H2749" s="102"/>
      <c r="I2749" s="102"/>
      <c r="J2749" s="108">
        <v>42</v>
      </c>
      <c r="K2749" s="108">
        <v>169</v>
      </c>
      <c r="L2749" s="108">
        <v>2225</v>
      </c>
      <c r="M2749" s="108">
        <v>386726</v>
      </c>
      <c r="N2749" s="108">
        <v>85</v>
      </c>
      <c r="O2749" s="108">
        <v>194</v>
      </c>
      <c r="P2749" s="108">
        <v>2230</v>
      </c>
      <c r="Q2749" s="108">
        <v>435013</v>
      </c>
      <c r="R2749" s="108">
        <v>45</v>
      </c>
      <c r="S2749" s="108">
        <v>238</v>
      </c>
      <c r="T2749" s="108">
        <v>2180</v>
      </c>
      <c r="U2749" s="108">
        <v>520720</v>
      </c>
      <c r="V2749" s="108">
        <v>18</v>
      </c>
      <c r="W2749" s="108">
        <v>268</v>
      </c>
      <c r="X2749" s="108">
        <v>2250</v>
      </c>
      <c r="Y2749" s="108">
        <v>602750</v>
      </c>
      <c r="Z2749" s="108">
        <v>18</v>
      </c>
      <c r="AA2749" s="108">
        <v>281</v>
      </c>
      <c r="AB2749" s="108">
        <v>2250</v>
      </c>
      <c r="AC2749" s="108">
        <v>632500</v>
      </c>
      <c r="AD2749" s="102"/>
      <c r="AE2749" s="102"/>
      <c r="AF2749" s="102"/>
      <c r="AG2749" s="102"/>
      <c r="AH2749" s="102"/>
      <c r="AI2749" s="102"/>
      <c r="AJ2749" s="102"/>
      <c r="AK2749" s="102"/>
      <c r="AL2749" s="102"/>
      <c r="AM2749" s="102"/>
      <c r="AN2749" s="102"/>
      <c r="AO2749" s="102"/>
      <c r="AP2749" s="108">
        <v>13</v>
      </c>
      <c r="AQ2749" s="108">
        <v>409</v>
      </c>
      <c r="AR2749" s="108">
        <v>2210</v>
      </c>
      <c r="AS2749" s="108">
        <v>893388</v>
      </c>
      <c r="AT2749" s="108">
        <v>9</v>
      </c>
      <c r="AU2749" s="108">
        <v>448</v>
      </c>
      <c r="AV2749" s="108">
        <v>2250</v>
      </c>
      <c r="AW2749" s="108">
        <v>1007000</v>
      </c>
    </row>
    <row r="2750" spans="1:49" x14ac:dyDescent="0.2">
      <c r="A2750" s="114">
        <v>40683</v>
      </c>
      <c r="B2750" s="108">
        <v>8</v>
      </c>
      <c r="C2750" s="108">
        <v>120</v>
      </c>
      <c r="D2750" s="108">
        <v>2300</v>
      </c>
      <c r="E2750" s="108">
        <v>277625</v>
      </c>
      <c r="F2750" s="108">
        <v>22</v>
      </c>
      <c r="G2750" s="108">
        <v>139</v>
      </c>
      <c r="H2750" s="108">
        <v>2183</v>
      </c>
      <c r="I2750" s="108">
        <v>299459</v>
      </c>
      <c r="J2750" s="108">
        <v>31</v>
      </c>
      <c r="K2750" s="108">
        <v>163</v>
      </c>
      <c r="L2750" s="108">
        <v>2267</v>
      </c>
      <c r="M2750" s="108">
        <v>367226</v>
      </c>
      <c r="N2750" s="108">
        <v>129</v>
      </c>
      <c r="O2750" s="108">
        <v>207</v>
      </c>
      <c r="P2750" s="108">
        <v>2288</v>
      </c>
      <c r="Q2750" s="108">
        <v>485474</v>
      </c>
      <c r="R2750" s="108">
        <v>73</v>
      </c>
      <c r="S2750" s="108">
        <v>234</v>
      </c>
      <c r="T2750" s="108">
        <v>2260</v>
      </c>
      <c r="U2750" s="108">
        <v>544216</v>
      </c>
      <c r="V2750" s="118"/>
      <c r="W2750" s="118"/>
      <c r="X2750" s="120"/>
      <c r="Y2750" s="120"/>
      <c r="Z2750" s="108">
        <v>42</v>
      </c>
      <c r="AA2750" s="108">
        <v>299</v>
      </c>
      <c r="AB2750" s="108">
        <v>2267</v>
      </c>
      <c r="AC2750" s="108">
        <v>695493</v>
      </c>
      <c r="AD2750" s="108"/>
      <c r="AE2750" s="108"/>
      <c r="AF2750" s="108"/>
      <c r="AG2750" s="112"/>
      <c r="AH2750" s="108"/>
      <c r="AI2750" s="108"/>
      <c r="AJ2750" s="108"/>
      <c r="AK2750" s="112"/>
      <c r="AL2750" s="108"/>
      <c r="AM2750" s="108"/>
      <c r="AN2750" s="108"/>
      <c r="AO2750" s="112"/>
      <c r="AP2750" s="108"/>
      <c r="AQ2750" s="108"/>
      <c r="AR2750" s="108"/>
      <c r="AS2750" s="112"/>
      <c r="AT2750" s="108">
        <v>7</v>
      </c>
      <c r="AU2750" s="108">
        <v>374</v>
      </c>
      <c r="AV2750" s="108">
        <v>2250</v>
      </c>
      <c r="AW2750" s="108">
        <v>841500</v>
      </c>
    </row>
    <row r="2751" spans="1:49" x14ac:dyDescent="0.2">
      <c r="A2751" s="114">
        <v>40686</v>
      </c>
      <c r="B2751" s="112"/>
      <c r="C2751" s="112"/>
      <c r="D2751" s="112"/>
      <c r="E2751" s="112"/>
      <c r="F2751" s="108"/>
      <c r="G2751" s="108"/>
      <c r="H2751" s="112"/>
      <c r="I2751" s="112"/>
      <c r="J2751" s="108"/>
      <c r="K2751" s="108"/>
      <c r="L2751" s="112"/>
      <c r="M2751" s="112"/>
      <c r="N2751" s="108"/>
      <c r="O2751" s="108"/>
      <c r="P2751" s="112"/>
      <c r="Q2751" s="112"/>
      <c r="R2751" s="108"/>
      <c r="S2751" s="108"/>
      <c r="T2751" s="112"/>
      <c r="U2751" s="112"/>
      <c r="V2751" s="108"/>
      <c r="W2751" s="108"/>
      <c r="X2751" s="112"/>
      <c r="Y2751" s="112"/>
      <c r="Z2751" s="108">
        <v>16</v>
      </c>
      <c r="AA2751" s="108">
        <v>298</v>
      </c>
      <c r="AB2751" s="108">
        <v>2300</v>
      </c>
      <c r="AC2751" s="108">
        <v>684538</v>
      </c>
      <c r="AD2751" s="108">
        <v>5</v>
      </c>
      <c r="AE2751" s="108">
        <v>338</v>
      </c>
      <c r="AF2751" s="108">
        <v>2100</v>
      </c>
      <c r="AG2751" s="108">
        <v>710640</v>
      </c>
      <c r="AH2751" s="108">
        <v>4</v>
      </c>
      <c r="AI2751" s="108">
        <v>380</v>
      </c>
      <c r="AJ2751" s="108">
        <v>2140</v>
      </c>
      <c r="AK2751" s="108">
        <v>812130</v>
      </c>
      <c r="AL2751" s="118"/>
      <c r="AM2751" s="118"/>
      <c r="AN2751" s="120"/>
      <c r="AO2751" s="120"/>
      <c r="AP2751" s="108">
        <v>68</v>
      </c>
      <c r="AQ2751" s="108">
        <v>413</v>
      </c>
      <c r="AR2751" s="108">
        <v>2261</v>
      </c>
      <c r="AS2751" s="108">
        <v>926894</v>
      </c>
      <c r="AT2751" s="108"/>
      <c r="AU2751" s="108"/>
      <c r="AV2751" s="108"/>
      <c r="AW2751" s="108"/>
    </row>
    <row r="2752" spans="1:49" x14ac:dyDescent="0.2">
      <c r="A2752" s="114">
        <v>40687</v>
      </c>
      <c r="B2752" s="108">
        <v>12</v>
      </c>
      <c r="C2752" s="108">
        <v>104</v>
      </c>
      <c r="D2752" s="108">
        <v>2025</v>
      </c>
      <c r="E2752" s="108">
        <v>200500</v>
      </c>
      <c r="F2752" s="108">
        <v>19</v>
      </c>
      <c r="G2752" s="108">
        <v>138</v>
      </c>
      <c r="H2752" s="108">
        <v>2138</v>
      </c>
      <c r="I2752" s="108">
        <v>284526</v>
      </c>
      <c r="J2752" s="108">
        <v>43</v>
      </c>
      <c r="K2752" s="108">
        <v>164</v>
      </c>
      <c r="L2752" s="108">
        <v>2193</v>
      </c>
      <c r="M2752" s="108">
        <v>376949</v>
      </c>
      <c r="N2752" s="108">
        <v>11</v>
      </c>
      <c r="O2752" s="108">
        <v>189</v>
      </c>
      <c r="P2752" s="108">
        <v>2100</v>
      </c>
      <c r="Q2752" s="108">
        <v>396327</v>
      </c>
      <c r="R2752" s="108">
        <v>41</v>
      </c>
      <c r="S2752" s="108">
        <v>241</v>
      </c>
      <c r="T2752" s="108">
        <v>2240</v>
      </c>
      <c r="U2752" s="108">
        <v>542763</v>
      </c>
      <c r="V2752" s="108">
        <v>67</v>
      </c>
      <c r="W2752" s="108">
        <v>262</v>
      </c>
      <c r="X2752" s="108">
        <v>2310</v>
      </c>
      <c r="Y2752" s="108">
        <v>607990</v>
      </c>
      <c r="Z2752" s="108"/>
      <c r="AA2752" s="108"/>
      <c r="AB2752" s="112"/>
      <c r="AC2752" s="112"/>
      <c r="AD2752" s="108">
        <v>24</v>
      </c>
      <c r="AE2752" s="108">
        <v>341</v>
      </c>
      <c r="AF2752" s="108">
        <v>2683</v>
      </c>
      <c r="AG2752" s="108">
        <v>906646</v>
      </c>
      <c r="AH2752" s="108">
        <v>10</v>
      </c>
      <c r="AI2752" s="108">
        <v>367</v>
      </c>
      <c r="AJ2752" s="108">
        <v>2650</v>
      </c>
      <c r="AK2752" s="108">
        <v>973610</v>
      </c>
      <c r="AL2752" s="118"/>
      <c r="AM2752" s="118"/>
      <c r="AN2752" s="120"/>
      <c r="AO2752" s="120"/>
      <c r="AP2752" s="108">
        <v>3</v>
      </c>
      <c r="AQ2752" s="108">
        <v>379</v>
      </c>
      <c r="AR2752" s="108">
        <v>2180</v>
      </c>
      <c r="AS2752" s="108">
        <v>825493</v>
      </c>
      <c r="AT2752" s="108">
        <v>6</v>
      </c>
      <c r="AU2752" s="108">
        <v>405</v>
      </c>
      <c r="AV2752" s="108">
        <v>2150</v>
      </c>
      <c r="AW2752" s="108">
        <v>848000</v>
      </c>
    </row>
    <row r="2753" spans="1:49" x14ac:dyDescent="0.2">
      <c r="A2753" s="114">
        <v>40687</v>
      </c>
      <c r="B2753" s="102"/>
      <c r="C2753" s="102"/>
      <c r="D2753" s="102"/>
      <c r="E2753" s="102"/>
      <c r="F2753" s="102"/>
      <c r="G2753" s="102"/>
      <c r="H2753" s="102"/>
      <c r="I2753" s="102"/>
      <c r="J2753" s="102"/>
      <c r="K2753" s="102"/>
      <c r="L2753" s="102"/>
      <c r="M2753" s="102"/>
      <c r="N2753" s="102"/>
      <c r="O2753" s="102"/>
      <c r="P2753" s="102"/>
      <c r="Q2753" s="102"/>
      <c r="R2753" s="102"/>
      <c r="S2753" s="102"/>
      <c r="T2753" s="102"/>
      <c r="U2753" s="102"/>
      <c r="V2753" s="102"/>
      <c r="W2753" s="102"/>
      <c r="X2753" s="102"/>
      <c r="Y2753" s="102"/>
      <c r="Z2753" s="102"/>
      <c r="AA2753" s="102"/>
      <c r="AB2753" s="102"/>
      <c r="AC2753" s="102"/>
      <c r="AD2753" s="108">
        <v>22</v>
      </c>
      <c r="AE2753" s="108">
        <v>355</v>
      </c>
      <c r="AF2753" s="108">
        <v>2090</v>
      </c>
      <c r="AG2753" s="108">
        <v>743447</v>
      </c>
      <c r="AH2753" s="108">
        <v>46</v>
      </c>
      <c r="AI2753" s="108">
        <v>368</v>
      </c>
      <c r="AJ2753" s="108">
        <v>2180</v>
      </c>
      <c r="AK2753" s="108">
        <v>797167</v>
      </c>
      <c r="AL2753" s="108">
        <v>3</v>
      </c>
      <c r="AM2753" s="108">
        <v>426</v>
      </c>
      <c r="AN2753" s="108">
        <v>2325</v>
      </c>
      <c r="AO2753" s="108">
        <v>1017633</v>
      </c>
      <c r="AP2753" s="108">
        <v>120</v>
      </c>
      <c r="AQ2753" s="108">
        <v>424</v>
      </c>
      <c r="AR2753" s="108">
        <v>2077</v>
      </c>
      <c r="AS2753" s="108">
        <v>881602</v>
      </c>
      <c r="AT2753" s="102"/>
      <c r="AU2753" s="102"/>
      <c r="AV2753" s="102"/>
      <c r="AW2753" s="102"/>
    </row>
    <row r="2754" spans="1:49" x14ac:dyDescent="0.2">
      <c r="A2754" s="114">
        <v>40688</v>
      </c>
      <c r="B2754" s="108">
        <v>20</v>
      </c>
      <c r="C2754" s="108">
        <v>112</v>
      </c>
      <c r="D2754" s="108">
        <v>1933</v>
      </c>
      <c r="E2754" s="108">
        <v>223740</v>
      </c>
      <c r="F2754" s="108">
        <v>8</v>
      </c>
      <c r="G2754" s="108">
        <v>138</v>
      </c>
      <c r="H2754" s="108">
        <v>2100</v>
      </c>
      <c r="I2754" s="108">
        <v>288750</v>
      </c>
      <c r="J2754" s="108">
        <v>16</v>
      </c>
      <c r="K2754" s="108">
        <v>155</v>
      </c>
      <c r="L2754" s="108">
        <v>2200</v>
      </c>
      <c r="M2754" s="108">
        <v>341000</v>
      </c>
      <c r="N2754" s="108">
        <v>4</v>
      </c>
      <c r="O2754" s="108">
        <v>201</v>
      </c>
      <c r="P2754" s="108">
        <v>2250</v>
      </c>
      <c r="Q2754" s="108">
        <v>451050</v>
      </c>
      <c r="R2754" s="108"/>
      <c r="S2754" s="108"/>
      <c r="T2754" s="112"/>
      <c r="U2754" s="112"/>
      <c r="V2754" s="108">
        <v>1</v>
      </c>
      <c r="W2754" s="108">
        <v>272</v>
      </c>
      <c r="X2754" s="108">
        <v>2160</v>
      </c>
      <c r="Y2754" s="108">
        <v>587520</v>
      </c>
      <c r="Z2754" s="118"/>
      <c r="AA2754" s="118"/>
      <c r="AB2754" s="120"/>
      <c r="AC2754" s="120"/>
      <c r="AD2754" s="108">
        <v>1</v>
      </c>
      <c r="AE2754" s="108">
        <v>320</v>
      </c>
      <c r="AF2754" s="108">
        <v>2000</v>
      </c>
      <c r="AG2754" s="108">
        <v>640000</v>
      </c>
      <c r="AH2754" s="118"/>
      <c r="AI2754" s="118"/>
      <c r="AJ2754" s="120"/>
      <c r="AK2754" s="120"/>
      <c r="AL2754" s="118"/>
      <c r="AM2754" s="118"/>
      <c r="AN2754" s="120"/>
      <c r="AO2754" s="120"/>
      <c r="AP2754" s="108"/>
      <c r="AQ2754" s="108"/>
      <c r="AR2754" s="108"/>
      <c r="AS2754" s="102"/>
      <c r="AT2754" s="108">
        <v>12</v>
      </c>
      <c r="AU2754" s="108">
        <v>439</v>
      </c>
      <c r="AV2754" s="108">
        <v>2200</v>
      </c>
      <c r="AW2754" s="108">
        <v>951092</v>
      </c>
    </row>
    <row r="2755" spans="1:49" x14ac:dyDescent="0.2">
      <c r="A2755" s="114">
        <v>40689</v>
      </c>
      <c r="B2755" s="108"/>
      <c r="C2755" s="108"/>
      <c r="D2755" s="108"/>
      <c r="E2755" s="108"/>
      <c r="F2755" s="118"/>
      <c r="G2755" s="118"/>
      <c r="H2755" s="120"/>
      <c r="I2755" s="120"/>
      <c r="J2755" s="108"/>
      <c r="K2755" s="108"/>
      <c r="L2755" s="112"/>
      <c r="M2755" s="112"/>
      <c r="N2755" s="108"/>
      <c r="O2755" s="108"/>
      <c r="P2755" s="108"/>
      <c r="Q2755" s="108"/>
      <c r="R2755" s="108"/>
      <c r="S2755" s="108"/>
      <c r="T2755" s="108"/>
      <c r="U2755" s="108"/>
      <c r="V2755" s="108">
        <v>1</v>
      </c>
      <c r="W2755" s="108">
        <v>266</v>
      </c>
      <c r="X2755" s="108">
        <v>2050</v>
      </c>
      <c r="Y2755" s="108">
        <v>545300</v>
      </c>
      <c r="Z2755" s="108">
        <v>2</v>
      </c>
      <c r="AA2755" s="108">
        <v>301</v>
      </c>
      <c r="AB2755" s="108">
        <v>2150</v>
      </c>
      <c r="AC2755" s="108">
        <v>647150</v>
      </c>
      <c r="AD2755" s="108">
        <v>16</v>
      </c>
      <c r="AE2755" s="108">
        <v>338</v>
      </c>
      <c r="AF2755" s="108">
        <v>2170</v>
      </c>
      <c r="AG2755" s="108">
        <v>726000</v>
      </c>
      <c r="AH2755" s="108">
        <v>54</v>
      </c>
      <c r="AI2755" s="108">
        <v>382</v>
      </c>
      <c r="AJ2755" s="108">
        <v>2408</v>
      </c>
      <c r="AK2755" s="108">
        <v>925882</v>
      </c>
      <c r="AL2755" s="108">
        <v>12</v>
      </c>
      <c r="AM2755" s="108">
        <v>409</v>
      </c>
      <c r="AN2755" s="108">
        <v>2420</v>
      </c>
      <c r="AO2755" s="108">
        <v>987613</v>
      </c>
      <c r="AP2755" s="108">
        <v>55</v>
      </c>
      <c r="AQ2755" s="108">
        <v>433</v>
      </c>
      <c r="AR2755" s="108">
        <v>2206</v>
      </c>
      <c r="AS2755" s="108">
        <v>965728</v>
      </c>
      <c r="AT2755" s="108"/>
      <c r="AU2755" s="108"/>
      <c r="AV2755" s="108"/>
      <c r="AW2755" s="108"/>
    </row>
    <row r="2756" spans="1:49" x14ac:dyDescent="0.2">
      <c r="A2756" s="114">
        <v>40689</v>
      </c>
      <c r="B2756" s="108">
        <v>4</v>
      </c>
      <c r="C2756" s="108">
        <v>114</v>
      </c>
      <c r="D2756" s="108">
        <v>1800</v>
      </c>
      <c r="E2756" s="108">
        <v>205200</v>
      </c>
      <c r="F2756" s="108">
        <v>26</v>
      </c>
      <c r="G2756" s="108">
        <v>139</v>
      </c>
      <c r="H2756" s="108">
        <v>2000</v>
      </c>
      <c r="I2756" s="108">
        <v>278615</v>
      </c>
      <c r="J2756" s="108">
        <v>49</v>
      </c>
      <c r="K2756" s="108">
        <v>168</v>
      </c>
      <c r="L2756" s="108">
        <v>2275</v>
      </c>
      <c r="M2756" s="108">
        <v>381731</v>
      </c>
      <c r="N2756" s="112"/>
      <c r="O2756" s="112"/>
      <c r="P2756" s="112"/>
      <c r="Q2756" s="112"/>
      <c r="R2756" s="108">
        <v>35</v>
      </c>
      <c r="S2756" s="108">
        <v>230</v>
      </c>
      <c r="T2756" s="108">
        <v>2350</v>
      </c>
      <c r="U2756" s="108">
        <v>536703</v>
      </c>
      <c r="V2756" s="108">
        <v>41</v>
      </c>
      <c r="W2756" s="108">
        <v>270</v>
      </c>
      <c r="X2756" s="108">
        <v>2463</v>
      </c>
      <c r="Y2756" s="108">
        <v>663306</v>
      </c>
      <c r="Z2756" s="108"/>
      <c r="AA2756" s="108"/>
      <c r="AB2756" s="112"/>
      <c r="AC2756" s="112"/>
      <c r="AD2756" s="112"/>
      <c r="AE2756" s="112"/>
      <c r="AF2756" s="112"/>
      <c r="AG2756" s="112"/>
      <c r="AH2756" s="112"/>
      <c r="AI2756" s="112"/>
      <c r="AJ2756" s="112"/>
      <c r="AK2756" s="112"/>
      <c r="AL2756" s="108"/>
      <c r="AM2756" s="108"/>
      <c r="AN2756" s="108"/>
      <c r="AO2756" s="108"/>
      <c r="AP2756" s="108">
        <v>13</v>
      </c>
      <c r="AQ2756" s="108">
        <v>311</v>
      </c>
      <c r="AR2756" s="108">
        <v>2120</v>
      </c>
      <c r="AS2756" s="108">
        <v>658505</v>
      </c>
      <c r="AT2756" s="108"/>
      <c r="AU2756" s="108"/>
      <c r="AV2756" s="112"/>
      <c r="AW2756" s="112"/>
    </row>
    <row r="2757" spans="1:49" x14ac:dyDescent="0.2">
      <c r="A2757" s="114">
        <v>40690</v>
      </c>
      <c r="B2757" s="108">
        <v>9</v>
      </c>
      <c r="C2757" s="108">
        <v>118</v>
      </c>
      <c r="D2757" s="108">
        <v>2100</v>
      </c>
      <c r="E2757" s="108">
        <v>247333</v>
      </c>
      <c r="F2757" s="108">
        <v>9</v>
      </c>
      <c r="G2757" s="108">
        <v>138</v>
      </c>
      <c r="H2757" s="108">
        <v>2100</v>
      </c>
      <c r="I2757" s="108">
        <v>290733</v>
      </c>
      <c r="J2757" s="108">
        <v>23</v>
      </c>
      <c r="K2757" s="108">
        <v>164</v>
      </c>
      <c r="L2757" s="108">
        <v>2150</v>
      </c>
      <c r="M2757" s="108">
        <v>349435</v>
      </c>
      <c r="N2757" s="108">
        <v>27</v>
      </c>
      <c r="O2757" s="108">
        <v>202</v>
      </c>
      <c r="P2757" s="108">
        <v>2588</v>
      </c>
      <c r="Q2757" s="108">
        <v>509652</v>
      </c>
      <c r="R2757" s="108">
        <v>19</v>
      </c>
      <c r="S2757" s="108">
        <v>227</v>
      </c>
      <c r="T2757" s="108">
        <v>2050</v>
      </c>
      <c r="U2757" s="108">
        <v>472111</v>
      </c>
      <c r="V2757" s="108">
        <v>6</v>
      </c>
      <c r="W2757" s="108">
        <v>252</v>
      </c>
      <c r="X2757" s="108">
        <v>2075</v>
      </c>
      <c r="Y2757" s="108">
        <v>551717</v>
      </c>
      <c r="Z2757" s="101"/>
      <c r="AA2757" s="101"/>
      <c r="AB2757" s="102"/>
      <c r="AC2757" s="102"/>
      <c r="AD2757" s="101"/>
      <c r="AE2757" s="101"/>
      <c r="AF2757" s="101"/>
      <c r="AG2757" s="101"/>
      <c r="AH2757" s="108"/>
      <c r="AI2757" s="108"/>
      <c r="AJ2757" s="108"/>
      <c r="AK2757" s="108"/>
      <c r="AL2757" s="108"/>
      <c r="AM2757" s="108"/>
      <c r="AN2757" s="108"/>
      <c r="AO2757" s="108"/>
      <c r="AP2757" s="108">
        <v>9</v>
      </c>
      <c r="AQ2757" s="108">
        <v>477</v>
      </c>
      <c r="AR2757" s="108">
        <v>2750</v>
      </c>
      <c r="AS2757" s="108">
        <v>1306067</v>
      </c>
      <c r="AT2757" s="101"/>
      <c r="AU2757" s="101"/>
      <c r="AV2757" s="101"/>
      <c r="AW2757" s="101"/>
    </row>
    <row r="2758" spans="1:49" x14ac:dyDescent="0.2">
      <c r="A2758" s="114">
        <v>40693</v>
      </c>
      <c r="B2758" s="108"/>
      <c r="C2758" s="108"/>
      <c r="D2758" s="108"/>
      <c r="E2758" s="108"/>
      <c r="F2758" s="108"/>
      <c r="G2758" s="108"/>
      <c r="H2758" s="108"/>
      <c r="I2758" s="108"/>
      <c r="J2758" s="108"/>
      <c r="K2758" s="108"/>
      <c r="L2758" s="108"/>
      <c r="M2758" s="108"/>
      <c r="N2758" s="108"/>
      <c r="O2758" s="108"/>
      <c r="P2758" s="108"/>
      <c r="Q2758" s="108"/>
      <c r="R2758" s="108"/>
      <c r="S2758" s="108"/>
      <c r="T2758" s="112"/>
      <c r="U2758" s="112"/>
      <c r="V2758" s="108"/>
      <c r="W2758" s="108"/>
      <c r="X2758" s="108"/>
      <c r="Y2758" s="108"/>
      <c r="Z2758" s="108">
        <v>4</v>
      </c>
      <c r="AA2758" s="108">
        <v>312</v>
      </c>
      <c r="AB2758" s="108">
        <v>2150</v>
      </c>
      <c r="AC2758" s="108">
        <v>671875</v>
      </c>
      <c r="AD2758" s="108">
        <v>18</v>
      </c>
      <c r="AE2758" s="108">
        <v>326</v>
      </c>
      <c r="AF2758" s="108">
        <v>2300</v>
      </c>
      <c r="AG2758" s="108">
        <v>749033</v>
      </c>
      <c r="AH2758" s="108">
        <v>7</v>
      </c>
      <c r="AI2758" s="108">
        <v>394</v>
      </c>
      <c r="AJ2758" s="108">
        <v>2340</v>
      </c>
      <c r="AK2758" s="108">
        <v>921291</v>
      </c>
      <c r="AL2758" s="118"/>
      <c r="AM2758" s="118"/>
      <c r="AN2758" s="120"/>
      <c r="AO2758" s="120"/>
      <c r="AP2758" s="108">
        <v>66</v>
      </c>
      <c r="AQ2758" s="108">
        <v>445</v>
      </c>
      <c r="AR2758" s="108">
        <v>2223</v>
      </c>
      <c r="AS2758" s="108">
        <v>994569</v>
      </c>
      <c r="AT2758" s="108"/>
      <c r="AU2758" s="108"/>
      <c r="AV2758" s="108"/>
      <c r="AW2758" s="108"/>
    </row>
    <row r="2759" spans="1:49" x14ac:dyDescent="0.2">
      <c r="A2759" s="219" t="s">
        <v>172</v>
      </c>
      <c r="B2759" s="112">
        <v>5</v>
      </c>
      <c r="C2759" s="112">
        <v>125</v>
      </c>
      <c r="D2759" s="109">
        <v>2300</v>
      </c>
      <c r="E2759" s="109">
        <v>287040</v>
      </c>
      <c r="F2759" s="112">
        <v>12</v>
      </c>
      <c r="G2759" s="112">
        <v>132</v>
      </c>
      <c r="H2759" s="109">
        <v>2100</v>
      </c>
      <c r="I2759" s="109">
        <v>276500</v>
      </c>
      <c r="J2759" s="112">
        <v>27</v>
      </c>
      <c r="K2759" s="112">
        <v>167</v>
      </c>
      <c r="L2759" s="109">
        <v>2175</v>
      </c>
      <c r="M2759" s="109">
        <v>363770</v>
      </c>
      <c r="N2759" s="112">
        <v>9</v>
      </c>
      <c r="O2759" s="112">
        <v>180</v>
      </c>
      <c r="P2759" s="109">
        <v>2300</v>
      </c>
      <c r="Q2759" s="109">
        <v>414000</v>
      </c>
      <c r="R2759" s="108">
        <v>14</v>
      </c>
      <c r="S2759" s="108">
        <v>230</v>
      </c>
      <c r="T2759" s="108">
        <v>2300</v>
      </c>
      <c r="U2759" s="108">
        <v>529329</v>
      </c>
      <c r="V2759" s="108">
        <v>33</v>
      </c>
      <c r="W2759" s="108">
        <v>268</v>
      </c>
      <c r="X2759" s="108">
        <v>2262</v>
      </c>
      <c r="Y2759" s="108">
        <v>602730</v>
      </c>
      <c r="Z2759" s="108">
        <v>12</v>
      </c>
      <c r="AA2759" s="108">
        <v>281</v>
      </c>
      <c r="AB2759" s="109">
        <v>3050</v>
      </c>
      <c r="AC2759" s="109">
        <v>857050</v>
      </c>
      <c r="AD2759" s="112">
        <v>28</v>
      </c>
      <c r="AE2759" s="112">
        <v>332</v>
      </c>
      <c r="AF2759" s="109">
        <v>2250</v>
      </c>
      <c r="AG2759" s="109">
        <v>747643</v>
      </c>
      <c r="AH2759" s="112"/>
      <c r="AI2759" s="112"/>
      <c r="AJ2759" s="112"/>
      <c r="AK2759" s="112"/>
      <c r="AL2759" s="108"/>
      <c r="AM2759" s="108"/>
      <c r="AN2759" s="108"/>
      <c r="AO2759" s="108"/>
      <c r="AP2759" s="108"/>
      <c r="AQ2759" s="108"/>
      <c r="AR2759" s="108"/>
      <c r="AS2759" s="108"/>
      <c r="AT2759" s="108">
        <v>24</v>
      </c>
      <c r="AU2759" s="108">
        <v>462</v>
      </c>
      <c r="AV2759" s="108">
        <v>2175</v>
      </c>
      <c r="AW2759" s="108">
        <v>1006408</v>
      </c>
    </row>
    <row r="2760" spans="1:49" x14ac:dyDescent="0.2">
      <c r="A2760" s="219" t="s">
        <v>172</v>
      </c>
      <c r="B2760" s="112"/>
      <c r="C2760" s="112"/>
      <c r="D2760" s="112"/>
      <c r="E2760" s="112"/>
      <c r="F2760" s="108"/>
      <c r="G2760" s="108"/>
      <c r="H2760" s="112"/>
      <c r="I2760" s="112"/>
      <c r="J2760" s="108"/>
      <c r="K2760" s="108"/>
      <c r="L2760" s="112"/>
      <c r="M2760" s="112"/>
      <c r="N2760" s="108"/>
      <c r="O2760" s="108"/>
      <c r="P2760" s="112"/>
      <c r="Q2760" s="112"/>
      <c r="R2760" s="108"/>
      <c r="S2760" s="108"/>
      <c r="T2760" s="112"/>
      <c r="U2760" s="112"/>
      <c r="V2760" s="108"/>
      <c r="W2760" s="108"/>
      <c r="X2760" s="112"/>
      <c r="Y2760" s="112"/>
      <c r="Z2760" s="108">
        <v>1</v>
      </c>
      <c r="AA2760" s="108">
        <v>306</v>
      </c>
      <c r="AB2760" s="109">
        <v>2140</v>
      </c>
      <c r="AC2760" s="109">
        <v>654840</v>
      </c>
      <c r="AD2760" s="112">
        <v>1</v>
      </c>
      <c r="AE2760" s="112">
        <v>336</v>
      </c>
      <c r="AF2760" s="109">
        <v>2140</v>
      </c>
      <c r="AG2760" s="109">
        <v>719040</v>
      </c>
      <c r="AH2760" s="112">
        <v>14</v>
      </c>
      <c r="AI2760" s="112">
        <v>385</v>
      </c>
      <c r="AJ2760" s="109">
        <v>2200</v>
      </c>
      <c r="AK2760" s="109">
        <v>847000</v>
      </c>
      <c r="AL2760" s="108"/>
      <c r="AM2760" s="108"/>
      <c r="AN2760" s="108"/>
      <c r="AO2760" s="108"/>
      <c r="AP2760" s="108">
        <v>62</v>
      </c>
      <c r="AQ2760" s="108">
        <v>410</v>
      </c>
      <c r="AR2760" s="108">
        <v>2092</v>
      </c>
      <c r="AS2760" s="108">
        <v>852859</v>
      </c>
      <c r="AT2760" s="108"/>
      <c r="AU2760" s="108"/>
      <c r="AV2760" s="112"/>
      <c r="AW2760" s="112"/>
    </row>
    <row r="2761" spans="1:49" x14ac:dyDescent="0.2">
      <c r="A2761" s="55"/>
      <c r="B2761" s="81"/>
      <c r="C2761" s="81"/>
      <c r="D2761" s="81"/>
      <c r="E2761" s="81"/>
      <c r="F2761" s="81"/>
      <c r="G2761" s="81"/>
      <c r="H2761" s="81"/>
      <c r="I2761" s="81"/>
      <c r="J2761" s="81"/>
      <c r="K2761" s="81"/>
      <c r="L2761" s="81"/>
      <c r="M2761" s="81"/>
      <c r="N2761" s="81"/>
      <c r="O2761" s="81"/>
      <c r="P2761" s="81"/>
      <c r="Q2761" s="81"/>
      <c r="R2761" s="81"/>
      <c r="S2761" s="81"/>
      <c r="T2761" s="81"/>
      <c r="U2761" s="81"/>
      <c r="V2761" s="81"/>
      <c r="W2761" s="81"/>
      <c r="X2761" s="81"/>
      <c r="Y2761" s="81"/>
      <c r="Z2761" s="81"/>
      <c r="AA2761" s="81"/>
      <c r="AB2761" s="81"/>
      <c r="AC2761" s="81"/>
      <c r="AD2761" s="81"/>
      <c r="AE2761" s="81"/>
      <c r="AF2761" s="81"/>
      <c r="AG2761" s="81"/>
      <c r="AH2761" s="81"/>
      <c r="AI2761" s="81"/>
      <c r="AJ2761" s="81"/>
      <c r="AK2761" s="81"/>
      <c r="AL2761" s="81"/>
      <c r="AM2761" s="81"/>
      <c r="AN2761" s="81"/>
      <c r="AO2761" s="81"/>
      <c r="AP2761" s="81"/>
      <c r="AQ2761" s="81"/>
      <c r="AR2761" s="81"/>
      <c r="AS2761" s="81"/>
      <c r="AT2761" s="81"/>
      <c r="AU2761" s="81"/>
      <c r="AV2761" s="81"/>
      <c r="AW2761" s="81"/>
    </row>
    <row r="2762" spans="1:49" x14ac:dyDescent="0.2">
      <c r="A2762" s="114">
        <v>40695</v>
      </c>
      <c r="B2762" s="102"/>
      <c r="C2762" s="102"/>
      <c r="D2762" s="102"/>
      <c r="E2762" s="102"/>
      <c r="F2762" s="102"/>
      <c r="G2762" s="102"/>
      <c r="H2762" s="102"/>
      <c r="I2762" s="102"/>
      <c r="J2762" s="108"/>
      <c r="K2762" s="108"/>
      <c r="L2762" s="108"/>
      <c r="M2762" s="108"/>
      <c r="N2762" s="108"/>
      <c r="O2762" s="108"/>
      <c r="P2762" s="108"/>
      <c r="Q2762" s="108"/>
      <c r="R2762" s="108">
        <v>25</v>
      </c>
      <c r="S2762" s="108">
        <v>239</v>
      </c>
      <c r="T2762" s="108">
        <v>2150</v>
      </c>
      <c r="U2762" s="108">
        <v>505824</v>
      </c>
      <c r="V2762" s="108">
        <v>16</v>
      </c>
      <c r="W2762" s="108">
        <v>265</v>
      </c>
      <c r="X2762" s="108">
        <v>2175</v>
      </c>
      <c r="Y2762" s="108">
        <v>581369</v>
      </c>
      <c r="Z2762" s="108"/>
      <c r="AA2762" s="108"/>
      <c r="AB2762" s="108"/>
      <c r="AC2762" s="108"/>
      <c r="AD2762" s="108"/>
      <c r="AE2762" s="108"/>
      <c r="AF2762" s="108"/>
      <c r="AG2762" s="108"/>
      <c r="AH2762" s="108"/>
      <c r="AI2762" s="108"/>
      <c r="AJ2762" s="108"/>
      <c r="AK2762" s="108"/>
      <c r="AL2762" s="108"/>
      <c r="AM2762" s="108"/>
      <c r="AN2762" s="108"/>
      <c r="AO2762" s="108"/>
      <c r="AP2762" s="108"/>
      <c r="AQ2762" s="108"/>
      <c r="AR2762" s="108"/>
      <c r="AS2762" s="108"/>
      <c r="AT2762" s="108"/>
      <c r="AU2762" s="108"/>
      <c r="AV2762" s="108"/>
      <c r="AW2762" s="108"/>
    </row>
    <row r="2763" spans="1:49" x14ac:dyDescent="0.2">
      <c r="A2763" s="114">
        <v>40696</v>
      </c>
      <c r="B2763" s="112"/>
      <c r="C2763" s="218"/>
      <c r="D2763" s="112"/>
      <c r="E2763" s="112"/>
      <c r="F2763" s="112"/>
      <c r="G2763" s="218"/>
      <c r="H2763" s="112"/>
      <c r="I2763" s="112"/>
      <c r="J2763" s="112"/>
      <c r="K2763" s="218"/>
      <c r="L2763" s="112"/>
      <c r="M2763" s="218"/>
      <c r="N2763" s="112"/>
      <c r="O2763" s="218"/>
      <c r="P2763" s="112"/>
      <c r="Q2763" s="112"/>
      <c r="R2763" s="108"/>
      <c r="S2763" s="139"/>
      <c r="T2763" s="108"/>
      <c r="U2763" s="139"/>
      <c r="V2763" s="108"/>
      <c r="W2763" s="139"/>
      <c r="X2763" s="108"/>
      <c r="Y2763" s="108"/>
      <c r="Z2763" s="108">
        <v>19</v>
      </c>
      <c r="AA2763" s="108">
        <v>298</v>
      </c>
      <c r="AB2763" s="108">
        <v>2167</v>
      </c>
      <c r="AC2763" s="108">
        <v>645742</v>
      </c>
      <c r="AD2763" s="108">
        <v>8</v>
      </c>
      <c r="AE2763" s="108">
        <v>336</v>
      </c>
      <c r="AF2763" s="108">
        <v>2100</v>
      </c>
      <c r="AG2763" s="108">
        <v>704550</v>
      </c>
      <c r="AH2763" s="108">
        <v>40</v>
      </c>
      <c r="AI2763" s="108">
        <v>388</v>
      </c>
      <c r="AJ2763" s="108">
        <v>2340</v>
      </c>
      <c r="AK2763" s="108">
        <v>919098</v>
      </c>
      <c r="AL2763" s="108">
        <v>6</v>
      </c>
      <c r="AM2763" s="108">
        <v>415</v>
      </c>
      <c r="AN2763" s="108">
        <v>2340</v>
      </c>
      <c r="AO2763" s="108">
        <v>971100</v>
      </c>
      <c r="AP2763" s="108">
        <v>73</v>
      </c>
      <c r="AQ2763" s="108">
        <v>420</v>
      </c>
      <c r="AR2763" s="108">
        <v>2275</v>
      </c>
      <c r="AS2763" s="108">
        <v>961285</v>
      </c>
      <c r="AT2763" s="108"/>
      <c r="AU2763" s="139"/>
      <c r="AV2763" s="108"/>
      <c r="AW2763" s="139"/>
    </row>
    <row r="2764" spans="1:49" x14ac:dyDescent="0.2">
      <c r="A2764" s="114">
        <v>40696</v>
      </c>
      <c r="B2764" s="108">
        <v>8</v>
      </c>
      <c r="C2764" s="108">
        <v>117</v>
      </c>
      <c r="D2764" s="108">
        <v>2200</v>
      </c>
      <c r="E2764" s="108">
        <v>256175</v>
      </c>
      <c r="F2764" s="108">
        <v>20</v>
      </c>
      <c r="G2764" s="108">
        <v>146</v>
      </c>
      <c r="H2764" s="108">
        <v>2150</v>
      </c>
      <c r="I2764" s="108">
        <v>315700</v>
      </c>
      <c r="J2764" s="108">
        <v>19</v>
      </c>
      <c r="K2764" s="108">
        <v>156</v>
      </c>
      <c r="L2764" s="108">
        <v>2150</v>
      </c>
      <c r="M2764" s="108">
        <v>344321</v>
      </c>
      <c r="N2764" s="108">
        <v>13</v>
      </c>
      <c r="O2764" s="108">
        <v>193</v>
      </c>
      <c r="P2764" s="108">
        <v>2725</v>
      </c>
      <c r="Q2764" s="108">
        <v>513915</v>
      </c>
      <c r="R2764" s="108"/>
      <c r="S2764" s="108"/>
      <c r="T2764" s="108"/>
      <c r="U2764" s="108"/>
      <c r="V2764" s="108">
        <v>10</v>
      </c>
      <c r="W2764" s="108">
        <v>269</v>
      </c>
      <c r="X2764" s="108">
        <v>2175</v>
      </c>
      <c r="Y2764" s="108">
        <v>584330</v>
      </c>
      <c r="Z2764" s="108">
        <v>23</v>
      </c>
      <c r="AA2764" s="108">
        <v>294</v>
      </c>
      <c r="AB2764" s="108">
        <v>2200</v>
      </c>
      <c r="AC2764" s="108">
        <v>654443</v>
      </c>
      <c r="AD2764" s="108"/>
      <c r="AE2764" s="108"/>
      <c r="AF2764" s="108"/>
      <c r="AG2764" s="108"/>
      <c r="AH2764" s="101"/>
      <c r="AI2764" s="101"/>
      <c r="AJ2764" s="101"/>
      <c r="AK2764" s="101"/>
      <c r="AL2764" s="101"/>
      <c r="AM2764" s="101"/>
      <c r="AN2764" s="101"/>
      <c r="AO2764" s="101"/>
      <c r="AP2764" s="108"/>
      <c r="AQ2764" s="108"/>
      <c r="AR2764" s="112"/>
      <c r="AS2764" s="112"/>
      <c r="AT2764" s="108"/>
      <c r="AU2764" s="108"/>
      <c r="AV2764" s="112"/>
      <c r="AW2764" s="112"/>
    </row>
    <row r="2765" spans="1:49" x14ac:dyDescent="0.2">
      <c r="A2765" s="114">
        <v>40697</v>
      </c>
      <c r="B2765" s="102"/>
      <c r="C2765" s="102"/>
      <c r="D2765" s="102"/>
      <c r="E2765" s="102"/>
      <c r="F2765" s="108">
        <v>3</v>
      </c>
      <c r="G2765" s="108">
        <v>143</v>
      </c>
      <c r="H2765" s="108">
        <v>2100</v>
      </c>
      <c r="I2765" s="108">
        <v>301000</v>
      </c>
      <c r="J2765" s="108">
        <v>7</v>
      </c>
      <c r="K2765" s="108">
        <v>171</v>
      </c>
      <c r="L2765" s="108">
        <v>2175</v>
      </c>
      <c r="M2765" s="108">
        <v>378043</v>
      </c>
      <c r="N2765" s="108">
        <v>42</v>
      </c>
      <c r="O2765" s="108">
        <v>205</v>
      </c>
      <c r="P2765" s="108">
        <v>2275</v>
      </c>
      <c r="Q2765" s="108">
        <v>467219</v>
      </c>
      <c r="R2765" s="108">
        <v>24</v>
      </c>
      <c r="S2765" s="108">
        <v>228</v>
      </c>
      <c r="T2765" s="108">
        <v>2250</v>
      </c>
      <c r="U2765" s="108">
        <v>531979</v>
      </c>
      <c r="V2765" s="108">
        <v>10</v>
      </c>
      <c r="W2765" s="108">
        <v>275</v>
      </c>
      <c r="X2765" s="108">
        <v>2350</v>
      </c>
      <c r="Y2765" s="108">
        <v>662910</v>
      </c>
      <c r="Z2765" s="108"/>
      <c r="AA2765" s="108"/>
      <c r="AB2765" s="108"/>
      <c r="AC2765" s="108"/>
      <c r="AD2765" s="108"/>
      <c r="AE2765" s="108"/>
      <c r="AF2765" s="112"/>
      <c r="AG2765" s="112"/>
      <c r="AH2765" s="108"/>
      <c r="AI2765" s="108"/>
      <c r="AJ2765" s="112"/>
      <c r="AK2765" s="112"/>
      <c r="AL2765" s="108"/>
      <c r="AM2765" s="108"/>
      <c r="AN2765" s="112"/>
      <c r="AO2765" s="112"/>
      <c r="AP2765" s="108"/>
      <c r="AQ2765" s="108"/>
      <c r="AR2765" s="108"/>
      <c r="AS2765" s="108"/>
      <c r="AT2765" s="108">
        <v>13</v>
      </c>
      <c r="AU2765" s="108">
        <v>395</v>
      </c>
      <c r="AV2765" s="108">
        <v>2250</v>
      </c>
      <c r="AW2765" s="108">
        <v>855554</v>
      </c>
    </row>
    <row r="2766" spans="1:49" x14ac:dyDescent="0.2">
      <c r="A2766" s="114">
        <v>40701</v>
      </c>
      <c r="B2766" s="108">
        <v>1</v>
      </c>
      <c r="C2766" s="108">
        <v>108</v>
      </c>
      <c r="D2766" s="108">
        <v>2000</v>
      </c>
      <c r="E2766" s="108">
        <v>216000</v>
      </c>
      <c r="F2766" s="108">
        <v>62</v>
      </c>
      <c r="G2766" s="108">
        <v>140</v>
      </c>
      <c r="H2766" s="108">
        <v>2190</v>
      </c>
      <c r="I2766" s="108">
        <v>298731</v>
      </c>
      <c r="J2766" s="108">
        <v>1</v>
      </c>
      <c r="K2766" s="108">
        <v>164</v>
      </c>
      <c r="L2766" s="108">
        <v>2100</v>
      </c>
      <c r="M2766" s="108">
        <v>344400</v>
      </c>
      <c r="N2766" s="108">
        <v>37</v>
      </c>
      <c r="O2766" s="108">
        <v>191</v>
      </c>
      <c r="P2766" s="108">
        <v>2214</v>
      </c>
      <c r="Q2766" s="108">
        <v>421503</v>
      </c>
      <c r="R2766" s="108">
        <v>48</v>
      </c>
      <c r="S2766" s="108">
        <v>232</v>
      </c>
      <c r="T2766" s="108">
        <v>2275</v>
      </c>
      <c r="U2766" s="108">
        <v>531100</v>
      </c>
      <c r="V2766" s="108">
        <v>10</v>
      </c>
      <c r="W2766" s="108">
        <v>266</v>
      </c>
      <c r="X2766" s="108">
        <v>2125</v>
      </c>
      <c r="Y2766" s="108">
        <v>569740</v>
      </c>
      <c r="Z2766" s="108">
        <v>32</v>
      </c>
      <c r="AA2766" s="108">
        <v>297</v>
      </c>
      <c r="AB2766" s="108">
        <v>2300</v>
      </c>
      <c r="AC2766" s="108">
        <v>686950</v>
      </c>
      <c r="AD2766" s="108"/>
      <c r="AE2766" s="108"/>
      <c r="AF2766" s="108"/>
      <c r="AG2766" s="108"/>
      <c r="AH2766" s="108"/>
      <c r="AI2766" s="108"/>
      <c r="AJ2766" s="108"/>
      <c r="AK2766" s="108"/>
      <c r="AL2766" s="108"/>
      <c r="AM2766" s="108"/>
      <c r="AN2766" s="108"/>
      <c r="AO2766" s="108"/>
      <c r="AP2766" s="108">
        <v>40</v>
      </c>
      <c r="AQ2766" s="108">
        <v>406</v>
      </c>
      <c r="AR2766" s="108">
        <v>2683</v>
      </c>
      <c r="AS2766" s="108">
        <v>1085062</v>
      </c>
      <c r="AT2766" s="108">
        <v>41</v>
      </c>
      <c r="AU2766" s="108">
        <v>410</v>
      </c>
      <c r="AV2766" s="108">
        <v>2050</v>
      </c>
      <c r="AW2766" s="108">
        <v>851749</v>
      </c>
    </row>
    <row r="2767" spans="1:49" x14ac:dyDescent="0.2">
      <c r="A2767" s="114">
        <v>40701</v>
      </c>
      <c r="B2767" s="101"/>
      <c r="C2767" s="101"/>
      <c r="D2767" s="102"/>
      <c r="E2767" s="102"/>
      <c r="F2767" s="102"/>
      <c r="G2767" s="102"/>
      <c r="H2767" s="102"/>
      <c r="I2767" s="102"/>
      <c r="J2767" s="101"/>
      <c r="K2767" s="101"/>
      <c r="L2767" s="102"/>
      <c r="M2767" s="102"/>
      <c r="N2767" s="101"/>
      <c r="O2767" s="101"/>
      <c r="P2767" s="102"/>
      <c r="Q2767" s="102"/>
      <c r="R2767" s="101"/>
      <c r="S2767" s="101"/>
      <c r="T2767" s="102"/>
      <c r="U2767" s="102"/>
      <c r="V2767" s="101"/>
      <c r="W2767" s="101"/>
      <c r="X2767" s="102"/>
      <c r="Y2767" s="102"/>
      <c r="Z2767" s="108">
        <v>15</v>
      </c>
      <c r="AA2767" s="108">
        <v>299</v>
      </c>
      <c r="AB2767" s="108">
        <v>2020</v>
      </c>
      <c r="AC2767" s="108">
        <v>605456</v>
      </c>
      <c r="AD2767" s="108">
        <v>21</v>
      </c>
      <c r="AE2767" s="108">
        <v>351</v>
      </c>
      <c r="AF2767" s="108">
        <v>2253</v>
      </c>
      <c r="AG2767" s="108">
        <v>797265</v>
      </c>
      <c r="AH2767" s="108"/>
      <c r="AI2767" s="108"/>
      <c r="AJ2767" s="108"/>
      <c r="AK2767" s="108"/>
      <c r="AL2767" s="108"/>
      <c r="AM2767" s="108"/>
      <c r="AN2767" s="108"/>
      <c r="AO2767" s="108"/>
      <c r="AP2767" s="108">
        <v>66</v>
      </c>
      <c r="AQ2767" s="108">
        <v>418</v>
      </c>
      <c r="AR2767" s="108">
        <v>2082</v>
      </c>
      <c r="AS2767" s="108">
        <v>889471</v>
      </c>
      <c r="AT2767" s="101"/>
      <c r="AU2767" s="101"/>
      <c r="AV2767" s="102"/>
      <c r="AW2767" s="102"/>
    </row>
    <row r="2768" spans="1:49" x14ac:dyDescent="0.2">
      <c r="A2768" s="114">
        <v>40702</v>
      </c>
      <c r="B2768" s="102"/>
      <c r="C2768" s="102"/>
      <c r="D2768" s="102"/>
      <c r="E2768" s="102"/>
      <c r="F2768" s="108">
        <v>1</v>
      </c>
      <c r="G2768" s="108">
        <v>134</v>
      </c>
      <c r="H2768" s="108">
        <v>2100</v>
      </c>
      <c r="I2768" s="108">
        <v>281400</v>
      </c>
      <c r="J2768" s="102"/>
      <c r="K2768" s="102"/>
      <c r="L2768" s="102"/>
      <c r="M2768" s="102"/>
      <c r="N2768" s="102"/>
      <c r="O2768" s="102"/>
      <c r="P2768" s="102"/>
      <c r="Q2768" s="102"/>
      <c r="R2768" s="102"/>
      <c r="S2768" s="102"/>
      <c r="T2768" s="102"/>
      <c r="U2768" s="102"/>
      <c r="V2768" s="102"/>
      <c r="W2768" s="102"/>
      <c r="X2768" s="102"/>
      <c r="Y2768" s="102"/>
      <c r="Z2768" s="102"/>
      <c r="AA2768" s="102"/>
      <c r="AB2768" s="102"/>
      <c r="AC2768" s="102"/>
      <c r="AD2768" s="108"/>
      <c r="AE2768" s="108"/>
      <c r="AF2768" s="108"/>
      <c r="AG2768" s="108"/>
      <c r="AH2768" s="108"/>
      <c r="AI2768" s="108"/>
      <c r="AJ2768" s="108"/>
      <c r="AK2768" s="108"/>
      <c r="AL2768" s="102"/>
      <c r="AM2768" s="102"/>
      <c r="AN2768" s="102"/>
      <c r="AO2768" s="102"/>
      <c r="AP2768" s="108">
        <v>47</v>
      </c>
      <c r="AQ2768" s="108">
        <v>378</v>
      </c>
      <c r="AR2768" s="108">
        <v>2015</v>
      </c>
      <c r="AS2768" s="108">
        <v>760466</v>
      </c>
      <c r="AT2768" s="102"/>
      <c r="AU2768" s="102"/>
      <c r="AV2768" s="102"/>
      <c r="AW2768" s="102"/>
    </row>
    <row r="2769" spans="1:49" x14ac:dyDescent="0.2">
      <c r="A2769" s="114">
        <v>40703</v>
      </c>
      <c r="B2769" s="102"/>
      <c r="C2769" s="102"/>
      <c r="D2769" s="102"/>
      <c r="E2769" s="102"/>
      <c r="F2769" s="102"/>
      <c r="G2769" s="102"/>
      <c r="H2769" s="102"/>
      <c r="I2769" s="102"/>
      <c r="J2769" s="108"/>
      <c r="K2769" s="108"/>
      <c r="L2769" s="112"/>
      <c r="M2769" s="112"/>
      <c r="N2769" s="105"/>
      <c r="O2769" s="105"/>
      <c r="P2769" s="137"/>
      <c r="Q2769" s="137"/>
      <c r="R2769" s="105"/>
      <c r="S2769" s="105"/>
      <c r="T2769" s="137"/>
      <c r="U2769" s="137"/>
      <c r="V2769" s="108">
        <v>4</v>
      </c>
      <c r="W2769" s="108">
        <v>276</v>
      </c>
      <c r="X2769" s="108">
        <v>2200</v>
      </c>
      <c r="Y2769" s="108">
        <v>606100</v>
      </c>
      <c r="Z2769" s="101"/>
      <c r="AA2769" s="101"/>
      <c r="AB2769" s="101"/>
      <c r="AC2769" s="101"/>
      <c r="AD2769" s="108">
        <v>62</v>
      </c>
      <c r="AE2769" s="108">
        <v>346</v>
      </c>
      <c r="AF2769" s="108">
        <v>2165</v>
      </c>
      <c r="AG2769" s="108">
        <v>750271</v>
      </c>
      <c r="AH2769" s="108">
        <v>22</v>
      </c>
      <c r="AI2769" s="108">
        <v>383</v>
      </c>
      <c r="AJ2769" s="108">
        <v>2407</v>
      </c>
      <c r="AK2769" s="108">
        <v>923145</v>
      </c>
      <c r="AL2769" s="108">
        <v>21</v>
      </c>
      <c r="AM2769" s="108">
        <v>408</v>
      </c>
      <c r="AN2769" s="108">
        <v>2415</v>
      </c>
      <c r="AO2769" s="108">
        <v>1000251</v>
      </c>
      <c r="AP2769" s="108">
        <v>90</v>
      </c>
      <c r="AQ2769" s="108">
        <v>414</v>
      </c>
      <c r="AR2769" s="108">
        <v>2230</v>
      </c>
      <c r="AS2769" s="108">
        <v>911220</v>
      </c>
      <c r="AT2769" s="102"/>
      <c r="AU2769" s="102"/>
      <c r="AV2769" s="102"/>
      <c r="AW2769" s="102"/>
    </row>
    <row r="2770" spans="1:49" x14ac:dyDescent="0.2">
      <c r="A2770" s="114">
        <v>40703</v>
      </c>
      <c r="B2770" s="108">
        <v>5</v>
      </c>
      <c r="C2770" s="108">
        <v>113</v>
      </c>
      <c r="D2770" s="108">
        <v>2050</v>
      </c>
      <c r="E2770" s="108">
        <v>231240</v>
      </c>
      <c r="F2770" s="108">
        <v>15</v>
      </c>
      <c r="G2770" s="108">
        <v>134</v>
      </c>
      <c r="H2770" s="108">
        <v>2012</v>
      </c>
      <c r="I2770" s="108">
        <v>276987</v>
      </c>
      <c r="J2770" s="108">
        <v>52</v>
      </c>
      <c r="K2770" s="108">
        <v>164</v>
      </c>
      <c r="L2770" s="108">
        <v>2167</v>
      </c>
      <c r="M2770" s="108">
        <v>361094</v>
      </c>
      <c r="N2770" s="108">
        <v>25</v>
      </c>
      <c r="O2770" s="108">
        <v>193</v>
      </c>
      <c r="P2770" s="108">
        <v>2200</v>
      </c>
      <c r="Q2770" s="108">
        <v>432328</v>
      </c>
      <c r="R2770" s="108">
        <v>12</v>
      </c>
      <c r="S2770" s="108">
        <v>232</v>
      </c>
      <c r="T2770" s="108">
        <v>2200</v>
      </c>
      <c r="U2770" s="108">
        <v>511133</v>
      </c>
      <c r="V2770" s="108">
        <v>4</v>
      </c>
      <c r="W2770" s="108">
        <v>252</v>
      </c>
      <c r="X2770" s="108">
        <v>2060</v>
      </c>
      <c r="Y2770" s="108">
        <v>510190</v>
      </c>
      <c r="Z2770" s="108">
        <v>25</v>
      </c>
      <c r="AA2770" s="108">
        <v>308</v>
      </c>
      <c r="AB2770" s="108">
        <v>2105</v>
      </c>
      <c r="AC2770" s="108">
        <v>666798</v>
      </c>
      <c r="AD2770" s="108"/>
      <c r="AE2770" s="108"/>
      <c r="AF2770" s="112"/>
      <c r="AG2770" s="112"/>
      <c r="AH2770" s="108"/>
      <c r="AI2770" s="108"/>
      <c r="AJ2770" s="108"/>
      <c r="AK2770" s="108"/>
      <c r="AL2770" s="101"/>
      <c r="AM2770" s="101"/>
      <c r="AN2770" s="101"/>
      <c r="AO2770" s="101"/>
      <c r="AP2770" s="108">
        <v>18</v>
      </c>
      <c r="AQ2770" s="108">
        <v>397</v>
      </c>
      <c r="AR2770" s="108">
        <v>2120</v>
      </c>
      <c r="AS2770" s="108">
        <v>839907</v>
      </c>
      <c r="AT2770" s="108">
        <v>51</v>
      </c>
      <c r="AU2770" s="108">
        <v>408</v>
      </c>
      <c r="AV2770" s="108">
        <v>2136</v>
      </c>
      <c r="AW2770" s="108">
        <v>897022</v>
      </c>
    </row>
    <row r="2771" spans="1:49" x14ac:dyDescent="0.2">
      <c r="A2771" s="114">
        <v>40704</v>
      </c>
      <c r="B2771" s="108">
        <v>5</v>
      </c>
      <c r="C2771" s="108">
        <v>117</v>
      </c>
      <c r="D2771" s="108">
        <v>1950</v>
      </c>
      <c r="E2771" s="108">
        <v>228540</v>
      </c>
      <c r="F2771" s="108">
        <v>7</v>
      </c>
      <c r="G2771" s="108">
        <v>141</v>
      </c>
      <c r="H2771" s="108">
        <v>2400</v>
      </c>
      <c r="I2771" s="108">
        <v>338743</v>
      </c>
      <c r="J2771" s="108">
        <v>28</v>
      </c>
      <c r="K2771" s="108">
        <v>166</v>
      </c>
      <c r="L2771" s="108">
        <v>2412</v>
      </c>
      <c r="M2771" s="108">
        <v>406457</v>
      </c>
      <c r="N2771" s="108">
        <v>6</v>
      </c>
      <c r="O2771" s="108">
        <v>214</v>
      </c>
      <c r="P2771" s="108">
        <v>2050</v>
      </c>
      <c r="Q2771" s="108">
        <v>438017</v>
      </c>
      <c r="R2771" s="108"/>
      <c r="S2771" s="108"/>
      <c r="T2771" s="108"/>
      <c r="U2771" s="108"/>
      <c r="V2771" s="118"/>
      <c r="W2771" s="118"/>
      <c r="X2771" s="120"/>
      <c r="Y2771" s="120"/>
      <c r="Z2771" s="108">
        <v>1</v>
      </c>
      <c r="AA2771" s="108">
        <v>310</v>
      </c>
      <c r="AB2771" s="108">
        <v>2100</v>
      </c>
      <c r="AC2771" s="108">
        <v>651000</v>
      </c>
      <c r="AD2771" s="108"/>
      <c r="AE2771" s="108"/>
      <c r="AF2771" s="108"/>
      <c r="AG2771" s="108"/>
      <c r="AH2771" s="108"/>
      <c r="AI2771" s="108"/>
      <c r="AJ2771" s="108"/>
      <c r="AK2771" s="108"/>
      <c r="AL2771" s="108">
        <v>1</v>
      </c>
      <c r="AM2771" s="108">
        <v>428</v>
      </c>
      <c r="AN2771" s="108">
        <v>2280</v>
      </c>
      <c r="AO2771" s="108">
        <v>975840</v>
      </c>
      <c r="AP2771" s="108">
        <v>8</v>
      </c>
      <c r="AQ2771" s="108">
        <v>426</v>
      </c>
      <c r="AR2771" s="108">
        <v>2140</v>
      </c>
      <c r="AS2771" s="108">
        <v>892650</v>
      </c>
      <c r="AT2771" s="108">
        <v>6</v>
      </c>
      <c r="AU2771" s="108">
        <v>493</v>
      </c>
      <c r="AV2771" s="108">
        <v>2000</v>
      </c>
      <c r="AW2771" s="108">
        <v>985333</v>
      </c>
    </row>
    <row r="2772" spans="1:49" x14ac:dyDescent="0.2">
      <c r="A2772" s="114">
        <v>40707</v>
      </c>
      <c r="B2772" s="108"/>
      <c r="C2772" s="108"/>
      <c r="D2772" s="112"/>
      <c r="E2772" s="112"/>
      <c r="F2772" s="108"/>
      <c r="G2772" s="108"/>
      <c r="H2772" s="112"/>
      <c r="I2772" s="112"/>
      <c r="J2772" s="108"/>
      <c r="K2772" s="108"/>
      <c r="L2772" s="112"/>
      <c r="M2772" s="112"/>
      <c r="N2772" s="108"/>
      <c r="O2772" s="108"/>
      <c r="P2772" s="112"/>
      <c r="Q2772" s="112"/>
      <c r="R2772" s="108"/>
      <c r="S2772" s="108"/>
      <c r="T2772" s="112"/>
      <c r="U2772" s="112"/>
      <c r="V2772" s="102"/>
      <c r="W2772" s="102"/>
      <c r="X2772" s="102"/>
      <c r="Y2772" s="102"/>
      <c r="Z2772" s="108">
        <v>22</v>
      </c>
      <c r="AA2772" s="108">
        <v>307</v>
      </c>
      <c r="AB2772" s="108">
        <v>2017</v>
      </c>
      <c r="AC2772" s="108">
        <v>617545</v>
      </c>
      <c r="AD2772" s="108">
        <v>35</v>
      </c>
      <c r="AE2772" s="108">
        <v>344</v>
      </c>
      <c r="AF2772" s="108">
        <v>2292</v>
      </c>
      <c r="AG2772" s="108">
        <v>781885</v>
      </c>
      <c r="AH2772" s="108">
        <v>15</v>
      </c>
      <c r="AI2772" s="108">
        <v>372</v>
      </c>
      <c r="AJ2772" s="108">
        <v>2180</v>
      </c>
      <c r="AK2772" s="108">
        <v>810816</v>
      </c>
      <c r="AL2772" s="108">
        <v>28</v>
      </c>
      <c r="AM2772" s="108">
        <v>445</v>
      </c>
      <c r="AN2772" s="108">
        <v>2525</v>
      </c>
      <c r="AO2772" s="108">
        <v>1124209</v>
      </c>
      <c r="AP2772" s="108">
        <v>44</v>
      </c>
      <c r="AQ2772" s="108">
        <v>416</v>
      </c>
      <c r="AR2772" s="108">
        <v>2239</v>
      </c>
      <c r="AS2772" s="108">
        <v>944114</v>
      </c>
      <c r="AT2772" s="108"/>
      <c r="AU2772" s="108"/>
      <c r="AV2772" s="112"/>
      <c r="AW2772" s="112"/>
    </row>
    <row r="2773" spans="1:49" x14ac:dyDescent="0.2">
      <c r="A2773" s="114">
        <v>40708</v>
      </c>
      <c r="B2773" s="108">
        <v>7</v>
      </c>
      <c r="C2773" s="108">
        <v>96</v>
      </c>
      <c r="D2773" s="108">
        <v>2100</v>
      </c>
      <c r="E2773" s="108">
        <v>207029</v>
      </c>
      <c r="F2773" s="108"/>
      <c r="G2773" s="108"/>
      <c r="H2773" s="108"/>
      <c r="I2773" s="108"/>
      <c r="J2773" s="108">
        <v>18</v>
      </c>
      <c r="K2773" s="108">
        <v>165</v>
      </c>
      <c r="L2773" s="108">
        <v>2150</v>
      </c>
      <c r="M2773" s="108">
        <v>352956</v>
      </c>
      <c r="N2773" s="108">
        <v>40</v>
      </c>
      <c r="O2773" s="108">
        <v>201</v>
      </c>
      <c r="P2773" s="108">
        <v>2088</v>
      </c>
      <c r="Q2773" s="108">
        <v>427765</v>
      </c>
      <c r="R2773" s="108">
        <v>29</v>
      </c>
      <c r="S2773" s="108">
        <v>223</v>
      </c>
      <c r="T2773" s="108">
        <v>2183</v>
      </c>
      <c r="U2773" s="108">
        <v>487162</v>
      </c>
      <c r="V2773" s="108">
        <v>10</v>
      </c>
      <c r="W2773" s="108">
        <v>254</v>
      </c>
      <c r="X2773" s="108">
        <v>2250</v>
      </c>
      <c r="Y2773" s="108">
        <v>571950</v>
      </c>
      <c r="Z2773" s="108">
        <v>3</v>
      </c>
      <c r="AA2773" s="108">
        <v>286</v>
      </c>
      <c r="AB2773" s="108">
        <v>2200</v>
      </c>
      <c r="AC2773" s="108">
        <v>629200</v>
      </c>
      <c r="AD2773" s="108">
        <v>17</v>
      </c>
      <c r="AE2773" s="108">
        <v>331</v>
      </c>
      <c r="AF2773" s="108">
        <v>2350</v>
      </c>
      <c r="AG2773" s="108">
        <v>777988</v>
      </c>
      <c r="AH2773" s="112"/>
      <c r="AI2773" s="112"/>
      <c r="AJ2773" s="112"/>
      <c r="AK2773" s="112"/>
      <c r="AL2773" s="112"/>
      <c r="AM2773" s="112"/>
      <c r="AN2773" s="112"/>
      <c r="AO2773" s="112"/>
      <c r="AP2773" s="108"/>
      <c r="AQ2773" s="108"/>
      <c r="AR2773" s="108"/>
      <c r="AS2773" s="108"/>
      <c r="AT2773" s="108">
        <v>2</v>
      </c>
      <c r="AU2773" s="108">
        <v>339</v>
      </c>
      <c r="AV2773" s="108">
        <v>1900</v>
      </c>
      <c r="AW2773" s="108">
        <v>644100</v>
      </c>
    </row>
    <row r="2774" spans="1:49" x14ac:dyDescent="0.2">
      <c r="A2774" s="114">
        <v>40708</v>
      </c>
      <c r="B2774" s="102"/>
      <c r="C2774" s="102"/>
      <c r="D2774" s="102"/>
      <c r="E2774" s="102"/>
      <c r="F2774" s="102"/>
      <c r="G2774" s="102"/>
      <c r="H2774" s="102"/>
      <c r="I2774" s="102"/>
      <c r="J2774" s="102"/>
      <c r="K2774" s="102"/>
      <c r="L2774" s="102"/>
      <c r="M2774" s="102"/>
      <c r="N2774" s="102"/>
      <c r="O2774" s="102"/>
      <c r="P2774" s="102"/>
      <c r="Q2774" s="102"/>
      <c r="R2774" s="102"/>
      <c r="S2774" s="102"/>
      <c r="T2774" s="102"/>
      <c r="U2774" s="102"/>
      <c r="V2774" s="108"/>
      <c r="W2774" s="108"/>
      <c r="X2774" s="108"/>
      <c r="Y2774" s="108"/>
      <c r="Z2774" s="108">
        <v>10</v>
      </c>
      <c r="AA2774" s="108">
        <v>289</v>
      </c>
      <c r="AB2774" s="108">
        <v>1900</v>
      </c>
      <c r="AC2774" s="108">
        <v>548340</v>
      </c>
      <c r="AD2774" s="108">
        <v>14</v>
      </c>
      <c r="AE2774" s="108">
        <v>349</v>
      </c>
      <c r="AF2774" s="108">
        <v>2200</v>
      </c>
      <c r="AG2774" s="108">
        <v>767171</v>
      </c>
      <c r="AH2774" s="108">
        <v>10</v>
      </c>
      <c r="AI2774" s="108">
        <v>390</v>
      </c>
      <c r="AJ2774" s="108">
        <v>2410</v>
      </c>
      <c r="AK2774" s="108">
        <v>940348</v>
      </c>
      <c r="AL2774" s="102"/>
      <c r="AM2774" s="102"/>
      <c r="AN2774" s="102"/>
      <c r="AO2774" s="102"/>
      <c r="AP2774" s="108">
        <v>73</v>
      </c>
      <c r="AQ2774" s="108">
        <v>438</v>
      </c>
      <c r="AR2774" s="108">
        <v>2238</v>
      </c>
      <c r="AS2774" s="108">
        <v>972837</v>
      </c>
      <c r="AT2774" s="108"/>
      <c r="AU2774" s="108"/>
      <c r="AV2774" s="108"/>
      <c r="AW2774" s="108"/>
    </row>
    <row r="2775" spans="1:49" x14ac:dyDescent="0.2">
      <c r="A2775" s="114">
        <v>40709</v>
      </c>
      <c r="B2775" s="108"/>
      <c r="C2775" s="108"/>
      <c r="D2775" s="108"/>
      <c r="E2775" s="108"/>
      <c r="F2775" s="108">
        <v>2</v>
      </c>
      <c r="G2775" s="108">
        <v>133</v>
      </c>
      <c r="H2775" s="108">
        <v>2000</v>
      </c>
      <c r="I2775" s="108">
        <v>266000</v>
      </c>
      <c r="J2775" s="108"/>
      <c r="K2775" s="108"/>
      <c r="L2775" s="112"/>
      <c r="M2775" s="112"/>
      <c r="N2775" s="108">
        <v>24</v>
      </c>
      <c r="O2775" s="108">
        <v>190</v>
      </c>
      <c r="P2775" s="108">
        <v>2033</v>
      </c>
      <c r="Q2775" s="108">
        <v>389133</v>
      </c>
      <c r="R2775" s="108">
        <v>2</v>
      </c>
      <c r="S2775" s="108">
        <v>229</v>
      </c>
      <c r="T2775" s="108">
        <v>2100</v>
      </c>
      <c r="U2775" s="108">
        <v>480900</v>
      </c>
      <c r="V2775" s="108"/>
      <c r="W2775" s="108"/>
      <c r="X2775" s="112"/>
      <c r="Y2775" s="112"/>
      <c r="Z2775" s="108">
        <v>15</v>
      </c>
      <c r="AA2775" s="108">
        <v>289</v>
      </c>
      <c r="AB2775" s="108">
        <v>2300</v>
      </c>
      <c r="AC2775" s="108">
        <v>665773</v>
      </c>
      <c r="AD2775" s="108"/>
      <c r="AE2775" s="108"/>
      <c r="AF2775" s="108"/>
      <c r="AG2775" s="108"/>
      <c r="AH2775" s="108"/>
      <c r="AI2775" s="108"/>
      <c r="AJ2775" s="108"/>
      <c r="AK2775" s="108"/>
      <c r="AL2775" s="108"/>
      <c r="AM2775" s="108"/>
      <c r="AN2775" s="108"/>
      <c r="AO2775" s="108"/>
      <c r="AP2775" s="108"/>
      <c r="AQ2775" s="108"/>
      <c r="AR2775" s="108"/>
      <c r="AS2775" s="108"/>
      <c r="AT2775" s="108"/>
      <c r="AU2775" s="108"/>
      <c r="AV2775" s="108"/>
      <c r="AW2775" s="108"/>
    </row>
    <row r="2776" spans="1:49" x14ac:dyDescent="0.2">
      <c r="A2776" s="114">
        <v>40710</v>
      </c>
      <c r="B2776" s="108"/>
      <c r="C2776" s="108"/>
      <c r="D2776" s="108"/>
      <c r="E2776" s="108"/>
      <c r="F2776" s="101"/>
      <c r="G2776" s="101"/>
      <c r="H2776" s="102"/>
      <c r="I2776" s="102"/>
      <c r="J2776" s="108"/>
      <c r="K2776" s="108"/>
      <c r="L2776" s="108"/>
      <c r="M2776" s="108"/>
      <c r="N2776" s="108"/>
      <c r="O2776" s="108"/>
      <c r="P2776" s="108"/>
      <c r="Q2776" s="108"/>
      <c r="R2776" s="108"/>
      <c r="S2776" s="108"/>
      <c r="T2776" s="108"/>
      <c r="U2776" s="108"/>
      <c r="V2776" s="101"/>
      <c r="W2776" s="101"/>
      <c r="X2776" s="102"/>
      <c r="Y2776" s="102"/>
      <c r="Z2776" s="108">
        <v>4</v>
      </c>
      <c r="AA2776" s="108">
        <v>280</v>
      </c>
      <c r="AB2776" s="108">
        <v>1900</v>
      </c>
      <c r="AC2776" s="108">
        <v>531050</v>
      </c>
      <c r="AD2776" s="108">
        <v>4</v>
      </c>
      <c r="AE2776" s="108">
        <v>322</v>
      </c>
      <c r="AF2776" s="108">
        <v>2050</v>
      </c>
      <c r="AG2776" s="108">
        <v>659075</v>
      </c>
      <c r="AH2776" s="108">
        <v>38</v>
      </c>
      <c r="AI2776" s="108">
        <v>381</v>
      </c>
      <c r="AJ2776" s="108">
        <v>2370</v>
      </c>
      <c r="AK2776" s="108">
        <v>901349</v>
      </c>
      <c r="AL2776" s="108">
        <v>13</v>
      </c>
      <c r="AM2776" s="108">
        <v>467</v>
      </c>
      <c r="AN2776" s="108">
        <v>2372</v>
      </c>
      <c r="AO2776" s="108">
        <v>1134748</v>
      </c>
      <c r="AP2776" s="108">
        <v>70</v>
      </c>
      <c r="AQ2776" s="108">
        <v>407</v>
      </c>
      <c r="AR2776" s="108">
        <v>2190</v>
      </c>
      <c r="AS2776" s="108">
        <v>875161</v>
      </c>
      <c r="AT2776" s="101"/>
      <c r="AU2776" s="101"/>
      <c r="AV2776" s="102"/>
      <c r="AW2776" s="102"/>
    </row>
    <row r="2777" spans="1:49" x14ac:dyDescent="0.2">
      <c r="A2777" s="114">
        <v>40710</v>
      </c>
      <c r="B2777" s="108">
        <v>16</v>
      </c>
      <c r="C2777" s="108">
        <v>127</v>
      </c>
      <c r="D2777" s="108">
        <v>2100</v>
      </c>
      <c r="E2777" s="108">
        <v>267225</v>
      </c>
      <c r="F2777" s="102"/>
      <c r="G2777" s="102"/>
      <c r="H2777" s="102"/>
      <c r="I2777" s="102"/>
      <c r="J2777" s="108">
        <v>28</v>
      </c>
      <c r="K2777" s="108">
        <v>160</v>
      </c>
      <c r="L2777" s="108">
        <v>2138</v>
      </c>
      <c r="M2777" s="108">
        <v>340614</v>
      </c>
      <c r="N2777" s="108">
        <v>43</v>
      </c>
      <c r="O2777" s="108">
        <v>202</v>
      </c>
      <c r="P2777" s="108">
        <v>2175</v>
      </c>
      <c r="Q2777" s="108">
        <v>442758</v>
      </c>
      <c r="R2777" s="108">
        <v>12</v>
      </c>
      <c r="S2777" s="108">
        <v>236</v>
      </c>
      <c r="T2777" s="108">
        <v>2083</v>
      </c>
      <c r="U2777" s="108">
        <v>491217</v>
      </c>
      <c r="V2777" s="108">
        <v>9</v>
      </c>
      <c r="W2777" s="108">
        <v>275</v>
      </c>
      <c r="X2777" s="108">
        <v>3020</v>
      </c>
      <c r="Y2777" s="108">
        <v>831507</v>
      </c>
      <c r="Z2777" s="108">
        <v>2</v>
      </c>
      <c r="AA2777" s="108">
        <v>296</v>
      </c>
      <c r="AB2777" s="108">
        <v>2100</v>
      </c>
      <c r="AC2777" s="108">
        <v>621600</v>
      </c>
      <c r="AD2777" s="102"/>
      <c r="AE2777" s="102"/>
      <c r="AF2777" s="102"/>
      <c r="AG2777" s="102"/>
      <c r="AH2777" s="102"/>
      <c r="AI2777" s="102"/>
      <c r="AJ2777" s="102"/>
      <c r="AK2777" s="102"/>
      <c r="AL2777" s="102"/>
      <c r="AM2777" s="102"/>
      <c r="AN2777" s="102"/>
      <c r="AO2777" s="102"/>
      <c r="AP2777" s="108">
        <v>16</v>
      </c>
      <c r="AQ2777" s="108">
        <v>370</v>
      </c>
      <c r="AR2777" s="108">
        <v>2200</v>
      </c>
      <c r="AS2777" s="108">
        <v>843638</v>
      </c>
      <c r="AT2777" s="108">
        <v>4</v>
      </c>
      <c r="AU2777" s="108">
        <v>516</v>
      </c>
      <c r="AV2777" s="108">
        <v>2060</v>
      </c>
      <c r="AW2777" s="108">
        <v>1063990</v>
      </c>
    </row>
    <row r="2778" spans="1:49" x14ac:dyDescent="0.2">
      <c r="A2778" s="114">
        <v>40711</v>
      </c>
      <c r="B2778" s="108"/>
      <c r="C2778" s="108"/>
      <c r="D2778" s="108"/>
      <c r="E2778" s="108"/>
      <c r="F2778" s="108">
        <v>2</v>
      </c>
      <c r="G2778" s="108">
        <v>141</v>
      </c>
      <c r="H2778" s="108">
        <v>2100</v>
      </c>
      <c r="I2778" s="108">
        <v>296100</v>
      </c>
      <c r="J2778" s="108">
        <v>52</v>
      </c>
      <c r="K2778" s="108">
        <v>170</v>
      </c>
      <c r="L2778" s="108">
        <v>2550</v>
      </c>
      <c r="M2778" s="108">
        <v>431525</v>
      </c>
      <c r="N2778" s="108">
        <v>85</v>
      </c>
      <c r="O2778" s="108">
        <v>198</v>
      </c>
      <c r="P2778" s="108">
        <v>2338</v>
      </c>
      <c r="Q2778" s="108">
        <v>467481</v>
      </c>
      <c r="R2778" s="108">
        <v>54</v>
      </c>
      <c r="S2778" s="108">
        <v>238</v>
      </c>
      <c r="T2778" s="108">
        <v>2300</v>
      </c>
      <c r="U2778" s="108">
        <v>550319</v>
      </c>
      <c r="V2778" s="108">
        <v>20</v>
      </c>
      <c r="W2778" s="108">
        <v>258</v>
      </c>
      <c r="X2778" s="108">
        <v>2600</v>
      </c>
      <c r="Y2778" s="108">
        <v>672100</v>
      </c>
      <c r="Z2778" s="108">
        <v>5</v>
      </c>
      <c r="AA2778" s="108">
        <v>303</v>
      </c>
      <c r="AB2778" s="108">
        <v>2150</v>
      </c>
      <c r="AC2778" s="108">
        <v>651880</v>
      </c>
      <c r="AD2778" s="108"/>
      <c r="AE2778" s="108"/>
      <c r="AF2778" s="112"/>
      <c r="AG2778" s="112"/>
      <c r="AH2778" s="108"/>
      <c r="AI2778" s="108"/>
      <c r="AJ2778" s="112"/>
      <c r="AK2778" s="112"/>
      <c r="AL2778" s="101"/>
      <c r="AM2778" s="101"/>
      <c r="AN2778" s="101"/>
      <c r="AO2778" s="101"/>
      <c r="AP2778" s="108"/>
      <c r="AQ2778" s="108"/>
      <c r="AR2778" s="112"/>
      <c r="AS2778" s="112"/>
      <c r="AT2778" s="108">
        <v>14</v>
      </c>
      <c r="AU2778" s="108">
        <v>506</v>
      </c>
      <c r="AV2778" s="108">
        <v>2475</v>
      </c>
      <c r="AW2778" s="108">
        <v>12164930</v>
      </c>
    </row>
    <row r="2779" spans="1:49" x14ac:dyDescent="0.2">
      <c r="A2779" s="114">
        <v>40714</v>
      </c>
      <c r="B2779" s="108"/>
      <c r="C2779" s="108"/>
      <c r="D2779" s="108"/>
      <c r="E2779" s="108"/>
      <c r="F2779" s="108"/>
      <c r="G2779" s="108"/>
      <c r="H2779" s="108"/>
      <c r="I2779" s="108"/>
      <c r="J2779" s="108"/>
      <c r="K2779" s="108"/>
      <c r="L2779" s="108"/>
      <c r="M2779" s="108"/>
      <c r="N2779" s="108"/>
      <c r="O2779" s="108"/>
      <c r="P2779" s="108"/>
      <c r="Q2779" s="108"/>
      <c r="R2779" s="108"/>
      <c r="S2779" s="108"/>
      <c r="T2779" s="108"/>
      <c r="U2779" s="108"/>
      <c r="V2779" s="108"/>
      <c r="W2779" s="108"/>
      <c r="X2779" s="108"/>
      <c r="Y2779" s="108"/>
      <c r="Z2779" s="108"/>
      <c r="AA2779" s="108"/>
      <c r="AB2779" s="108"/>
      <c r="AC2779" s="108"/>
      <c r="AD2779" s="108">
        <v>7</v>
      </c>
      <c r="AE2779" s="108">
        <v>355</v>
      </c>
      <c r="AF2779" s="108">
        <v>2160</v>
      </c>
      <c r="AG2779" s="108">
        <v>766491</v>
      </c>
      <c r="AH2779" s="108">
        <v>22</v>
      </c>
      <c r="AI2779" s="108">
        <v>385</v>
      </c>
      <c r="AJ2779" s="108">
        <v>2260</v>
      </c>
      <c r="AK2779" s="108">
        <v>869373</v>
      </c>
      <c r="AL2779" s="108">
        <v>12</v>
      </c>
      <c r="AM2779" s="108">
        <v>412</v>
      </c>
      <c r="AN2779" s="108">
        <v>2433</v>
      </c>
      <c r="AO2779" s="108">
        <v>1004920</v>
      </c>
      <c r="AP2779" s="108">
        <v>144</v>
      </c>
      <c r="AQ2779" s="108">
        <v>459</v>
      </c>
      <c r="AR2779" s="108">
        <v>2197</v>
      </c>
      <c r="AS2779" s="108">
        <v>1002540</v>
      </c>
      <c r="AT2779" s="108"/>
      <c r="AU2779" s="108"/>
      <c r="AV2779" s="112"/>
      <c r="AW2779" s="112"/>
    </row>
    <row r="2780" spans="1:49" x14ac:dyDescent="0.2">
      <c r="A2780" s="114">
        <v>40715</v>
      </c>
      <c r="B2780" s="108">
        <v>46</v>
      </c>
      <c r="C2780" s="108">
        <v>127</v>
      </c>
      <c r="D2780" s="108">
        <v>2110</v>
      </c>
      <c r="E2780" s="108">
        <v>268774</v>
      </c>
      <c r="F2780" s="108">
        <v>7</v>
      </c>
      <c r="G2780" s="108">
        <v>145</v>
      </c>
      <c r="H2780" s="108">
        <v>2100</v>
      </c>
      <c r="I2780" s="108">
        <v>303600</v>
      </c>
      <c r="J2780" s="108">
        <v>75</v>
      </c>
      <c r="K2780" s="108">
        <v>165</v>
      </c>
      <c r="L2780" s="108">
        <v>2250</v>
      </c>
      <c r="M2780" s="108">
        <v>383760</v>
      </c>
      <c r="N2780" s="108">
        <v>23</v>
      </c>
      <c r="O2780" s="108">
        <v>203</v>
      </c>
      <c r="P2780" s="108">
        <v>2180</v>
      </c>
      <c r="Q2780" s="108">
        <v>440639</v>
      </c>
      <c r="R2780" s="112"/>
      <c r="S2780" s="112"/>
      <c r="T2780" s="112"/>
      <c r="U2780" s="112"/>
      <c r="V2780" s="108">
        <v>26</v>
      </c>
      <c r="W2780" s="108">
        <v>253</v>
      </c>
      <c r="X2780" s="108">
        <v>2200</v>
      </c>
      <c r="Y2780" s="108">
        <v>568146</v>
      </c>
      <c r="Z2780" s="108">
        <v>15</v>
      </c>
      <c r="AA2780" s="108">
        <v>285</v>
      </c>
      <c r="AB2780" s="108">
        <v>2225</v>
      </c>
      <c r="AC2780" s="108">
        <v>636300</v>
      </c>
      <c r="AD2780" s="108">
        <v>10</v>
      </c>
      <c r="AE2780" s="108">
        <v>332</v>
      </c>
      <c r="AF2780" s="108">
        <v>2200</v>
      </c>
      <c r="AG2780" s="108">
        <v>729960</v>
      </c>
      <c r="AH2780" s="108">
        <v>7</v>
      </c>
      <c r="AI2780" s="108">
        <v>388</v>
      </c>
      <c r="AJ2780" s="108">
        <v>2203</v>
      </c>
      <c r="AK2780" s="108">
        <v>848969</v>
      </c>
      <c r="AL2780" s="112"/>
      <c r="AM2780" s="112"/>
      <c r="AN2780" s="112"/>
      <c r="AO2780" s="112"/>
      <c r="AP2780" s="108"/>
      <c r="AQ2780" s="108"/>
      <c r="AR2780" s="108"/>
      <c r="AS2780" s="108"/>
      <c r="AT2780" s="112"/>
      <c r="AU2780" s="112"/>
      <c r="AV2780" s="112"/>
      <c r="AW2780" s="112"/>
    </row>
    <row r="2781" spans="1:49" x14ac:dyDescent="0.2">
      <c r="A2781" s="114">
        <v>40715</v>
      </c>
      <c r="B2781" s="108"/>
      <c r="C2781" s="108"/>
      <c r="D2781" s="108"/>
      <c r="E2781" s="108"/>
      <c r="F2781" s="102"/>
      <c r="G2781" s="102"/>
      <c r="H2781" s="102"/>
      <c r="I2781" s="102"/>
      <c r="J2781" s="108"/>
      <c r="K2781" s="108"/>
      <c r="L2781" s="108"/>
      <c r="M2781" s="108"/>
      <c r="N2781" s="108"/>
      <c r="O2781" s="108"/>
      <c r="P2781" s="108"/>
      <c r="Q2781" s="108"/>
      <c r="R2781" s="108"/>
      <c r="S2781" s="108"/>
      <c r="T2781" s="108"/>
      <c r="U2781" s="108"/>
      <c r="V2781" s="108"/>
      <c r="W2781" s="108"/>
      <c r="X2781" s="108"/>
      <c r="Y2781" s="108"/>
      <c r="Z2781" s="108"/>
      <c r="AA2781" s="108"/>
      <c r="AB2781" s="108"/>
      <c r="AC2781" s="108"/>
      <c r="AD2781" s="108">
        <v>25</v>
      </c>
      <c r="AE2781" s="108">
        <v>342</v>
      </c>
      <c r="AF2781" s="108">
        <v>2130</v>
      </c>
      <c r="AG2781" s="108">
        <v>710366</v>
      </c>
      <c r="AH2781" s="108">
        <v>6</v>
      </c>
      <c r="AI2781" s="108">
        <v>370</v>
      </c>
      <c r="AJ2781" s="108">
        <v>2120</v>
      </c>
      <c r="AK2781" s="108">
        <v>784400</v>
      </c>
      <c r="AL2781" s="102"/>
      <c r="AM2781" s="102"/>
      <c r="AN2781" s="102"/>
      <c r="AO2781" s="102"/>
      <c r="AP2781" s="108">
        <v>115</v>
      </c>
      <c r="AQ2781" s="108">
        <v>409</v>
      </c>
      <c r="AR2781" s="108">
        <v>2026</v>
      </c>
      <c r="AS2781" s="108">
        <v>843428</v>
      </c>
      <c r="AT2781" s="108">
        <v>6</v>
      </c>
      <c r="AU2781" s="108">
        <v>430</v>
      </c>
      <c r="AV2781" s="108">
        <v>2100</v>
      </c>
      <c r="AW2781" s="108">
        <v>903000</v>
      </c>
    </row>
    <row r="2782" spans="1:49" x14ac:dyDescent="0.2">
      <c r="A2782" s="114">
        <v>40716</v>
      </c>
      <c r="B2782" s="108"/>
      <c r="C2782" s="108"/>
      <c r="D2782" s="108"/>
      <c r="E2782" s="108"/>
      <c r="F2782" s="102"/>
      <c r="G2782" s="102"/>
      <c r="H2782" s="102"/>
      <c r="I2782" s="102"/>
      <c r="J2782" s="108">
        <v>43</v>
      </c>
      <c r="K2782" s="108">
        <v>176</v>
      </c>
      <c r="L2782" s="108">
        <v>2200</v>
      </c>
      <c r="M2782" s="108">
        <v>388223</v>
      </c>
      <c r="N2782" s="108"/>
      <c r="O2782" s="108"/>
      <c r="P2782" s="108"/>
      <c r="Q2782" s="108"/>
      <c r="R2782" s="108"/>
      <c r="S2782" s="108"/>
      <c r="T2782" s="108"/>
      <c r="U2782" s="108"/>
      <c r="V2782" s="108"/>
      <c r="W2782" s="108"/>
      <c r="X2782" s="108"/>
      <c r="Y2782" s="108"/>
      <c r="Z2782" s="108"/>
      <c r="AA2782" s="108"/>
      <c r="AB2782" s="108"/>
      <c r="AC2782" s="108"/>
      <c r="AD2782" s="102"/>
      <c r="AE2782" s="102"/>
      <c r="AF2782" s="102"/>
      <c r="AG2782" s="102"/>
      <c r="AH2782" s="102"/>
      <c r="AI2782" s="102"/>
      <c r="AJ2782" s="102"/>
      <c r="AK2782" s="102"/>
      <c r="AL2782" s="102"/>
      <c r="AM2782" s="102"/>
      <c r="AN2782" s="102"/>
      <c r="AO2782" s="102"/>
      <c r="AP2782" s="108">
        <v>40</v>
      </c>
      <c r="AQ2782" s="108">
        <v>422</v>
      </c>
      <c r="AR2782" s="108">
        <v>1891</v>
      </c>
      <c r="AS2782" s="108">
        <v>806512</v>
      </c>
      <c r="AT2782" s="108">
        <v>5</v>
      </c>
      <c r="AU2782" s="108">
        <v>502</v>
      </c>
      <c r="AV2782" s="108">
        <v>2000</v>
      </c>
      <c r="AW2782" s="108">
        <v>1004800</v>
      </c>
    </row>
    <row r="2783" spans="1:49" x14ac:dyDescent="0.2">
      <c r="A2783" s="114">
        <v>40717</v>
      </c>
      <c r="B2783" s="112"/>
      <c r="C2783" s="112"/>
      <c r="D2783" s="112"/>
      <c r="E2783" s="112"/>
      <c r="F2783" s="118"/>
      <c r="G2783" s="118"/>
      <c r="H2783" s="120"/>
      <c r="I2783" s="120"/>
      <c r="J2783" s="118"/>
      <c r="K2783" s="118"/>
      <c r="L2783" s="120"/>
      <c r="M2783" s="120"/>
      <c r="N2783" s="118"/>
      <c r="O2783" s="118"/>
      <c r="P2783" s="120"/>
      <c r="Q2783" s="120"/>
      <c r="R2783" s="118"/>
      <c r="S2783" s="118"/>
      <c r="T2783" s="120"/>
      <c r="U2783" s="120"/>
      <c r="V2783" s="108"/>
      <c r="W2783" s="108"/>
      <c r="X2783" s="112"/>
      <c r="Y2783" s="112"/>
      <c r="Z2783" s="108">
        <v>6</v>
      </c>
      <c r="AA2783" s="108">
        <v>319</v>
      </c>
      <c r="AB2783" s="108">
        <v>2050</v>
      </c>
      <c r="AC2783" s="108">
        <v>653267</v>
      </c>
      <c r="AD2783" s="108">
        <v>22</v>
      </c>
      <c r="AE2783" s="108">
        <v>345</v>
      </c>
      <c r="AF2783" s="108">
        <v>2158</v>
      </c>
      <c r="AG2783" s="108">
        <v>737100</v>
      </c>
      <c r="AH2783" s="108"/>
      <c r="AI2783" s="108"/>
      <c r="AJ2783" s="108"/>
      <c r="AK2783" s="108"/>
      <c r="AL2783" s="108">
        <v>2</v>
      </c>
      <c r="AM2783" s="108">
        <v>455</v>
      </c>
      <c r="AN2783" s="108">
        <v>2440</v>
      </c>
      <c r="AO2783" s="108">
        <v>1110200</v>
      </c>
      <c r="AP2783" s="108">
        <v>59</v>
      </c>
      <c r="AQ2783" s="108">
        <v>410</v>
      </c>
      <c r="AR2783" s="108">
        <v>2268</v>
      </c>
      <c r="AS2783" s="108">
        <v>913354</v>
      </c>
      <c r="AT2783" s="108"/>
      <c r="AU2783" s="108"/>
      <c r="AV2783" s="108"/>
      <c r="AW2783" s="108"/>
    </row>
    <row r="2784" spans="1:49" x14ac:dyDescent="0.2">
      <c r="A2784" s="114">
        <v>40717</v>
      </c>
      <c r="B2784" s="108"/>
      <c r="C2784" s="108"/>
      <c r="D2784" s="108"/>
      <c r="E2784" s="108"/>
      <c r="F2784" s="108">
        <v>3</v>
      </c>
      <c r="G2784" s="108">
        <v>143</v>
      </c>
      <c r="H2784" s="108">
        <v>2000</v>
      </c>
      <c r="I2784" s="108">
        <v>285333</v>
      </c>
      <c r="J2784" s="108">
        <v>29</v>
      </c>
      <c r="K2784" s="108">
        <v>162</v>
      </c>
      <c r="L2784" s="108">
        <v>2000</v>
      </c>
      <c r="M2784" s="108">
        <v>324552</v>
      </c>
      <c r="N2784" s="108">
        <v>60</v>
      </c>
      <c r="O2784" s="108">
        <v>203</v>
      </c>
      <c r="P2784" s="108">
        <v>2129</v>
      </c>
      <c r="Q2784" s="108">
        <v>449315</v>
      </c>
      <c r="R2784" s="108">
        <v>46</v>
      </c>
      <c r="S2784" s="108">
        <v>237</v>
      </c>
      <c r="T2784" s="108">
        <v>2260</v>
      </c>
      <c r="U2784" s="108">
        <v>564085</v>
      </c>
      <c r="V2784" s="108"/>
      <c r="W2784" s="108"/>
      <c r="X2784" s="108"/>
      <c r="Y2784" s="108"/>
      <c r="Z2784" s="108">
        <v>6</v>
      </c>
      <c r="AA2784" s="108">
        <v>300</v>
      </c>
      <c r="AB2784" s="108">
        <v>2170</v>
      </c>
      <c r="AC2784" s="108">
        <v>658093</v>
      </c>
      <c r="AD2784" s="102"/>
      <c r="AE2784" s="102"/>
      <c r="AF2784" s="102"/>
      <c r="AG2784" s="102"/>
      <c r="AH2784" s="102"/>
      <c r="AI2784" s="102"/>
      <c r="AJ2784" s="102"/>
      <c r="AK2784" s="102"/>
      <c r="AL2784" s="102"/>
      <c r="AM2784" s="102"/>
      <c r="AN2784" s="102"/>
      <c r="AO2784" s="102"/>
      <c r="AP2784" s="108"/>
      <c r="AQ2784" s="108"/>
      <c r="AR2784" s="108"/>
      <c r="AS2784" s="108"/>
      <c r="AT2784" s="108">
        <v>11</v>
      </c>
      <c r="AU2784" s="108">
        <v>418</v>
      </c>
      <c r="AV2784" s="108">
        <v>1800</v>
      </c>
      <c r="AW2784" s="108">
        <v>751745</v>
      </c>
    </row>
    <row r="2785" spans="1:49" x14ac:dyDescent="0.2">
      <c r="A2785" s="114">
        <v>40718</v>
      </c>
      <c r="B2785" s="108">
        <v>10</v>
      </c>
      <c r="C2785" s="108">
        <v>94</v>
      </c>
      <c r="D2785" s="108">
        <v>2300</v>
      </c>
      <c r="E2785" s="108">
        <v>216660</v>
      </c>
      <c r="F2785" s="102"/>
      <c r="G2785" s="102"/>
      <c r="H2785" s="102"/>
      <c r="I2785" s="102"/>
      <c r="J2785" s="108">
        <v>6</v>
      </c>
      <c r="K2785" s="108">
        <v>156</v>
      </c>
      <c r="L2785" s="108">
        <v>2050</v>
      </c>
      <c r="M2785" s="108">
        <v>319117</v>
      </c>
      <c r="N2785" s="108">
        <v>15</v>
      </c>
      <c r="O2785" s="108">
        <v>203</v>
      </c>
      <c r="P2785" s="108">
        <v>2050</v>
      </c>
      <c r="Q2785" s="108">
        <v>432207</v>
      </c>
      <c r="R2785" s="101"/>
      <c r="S2785" s="101"/>
      <c r="T2785" s="101"/>
      <c r="U2785" s="101"/>
      <c r="V2785" s="108">
        <v>42</v>
      </c>
      <c r="W2785" s="108">
        <v>253</v>
      </c>
      <c r="X2785" s="108">
        <v>2188</v>
      </c>
      <c r="Y2785" s="108">
        <v>558414</v>
      </c>
      <c r="Z2785" s="108">
        <v>15</v>
      </c>
      <c r="AA2785" s="108">
        <v>304</v>
      </c>
      <c r="AB2785" s="108">
        <v>2250</v>
      </c>
      <c r="AC2785" s="108">
        <v>684600</v>
      </c>
      <c r="AD2785" s="108">
        <v>11</v>
      </c>
      <c r="AE2785" s="108">
        <v>323</v>
      </c>
      <c r="AF2785" s="108">
        <v>2150</v>
      </c>
      <c r="AG2785" s="108">
        <v>695036</v>
      </c>
      <c r="AH2785" s="108">
        <v>1</v>
      </c>
      <c r="AI2785" s="108">
        <v>382</v>
      </c>
      <c r="AJ2785" s="108">
        <v>2150</v>
      </c>
      <c r="AK2785" s="108">
        <v>821300</v>
      </c>
      <c r="AL2785" s="108"/>
      <c r="AM2785" s="108"/>
      <c r="AN2785" s="112"/>
      <c r="AO2785" s="112"/>
      <c r="AP2785" s="108">
        <v>13</v>
      </c>
      <c r="AQ2785" s="108">
        <v>456</v>
      </c>
      <c r="AR2785" s="108">
        <v>2233</v>
      </c>
      <c r="AS2785" s="108">
        <v>1058092</v>
      </c>
      <c r="AT2785" s="108">
        <v>5</v>
      </c>
      <c r="AU2785" s="108">
        <v>420</v>
      </c>
      <c r="AV2785" s="108">
        <v>2075</v>
      </c>
      <c r="AW2785" s="108">
        <v>872900</v>
      </c>
    </row>
    <row r="2786" spans="1:49" x14ac:dyDescent="0.2">
      <c r="A2786" s="114">
        <v>40722</v>
      </c>
      <c r="B2786" s="108">
        <v>1</v>
      </c>
      <c r="C2786" s="108">
        <v>124</v>
      </c>
      <c r="D2786" s="108">
        <v>2100</v>
      </c>
      <c r="E2786" s="108">
        <v>260400</v>
      </c>
      <c r="F2786" s="108"/>
      <c r="G2786" s="108"/>
      <c r="H2786" s="108"/>
      <c r="I2786" s="108"/>
      <c r="J2786" s="108">
        <v>68</v>
      </c>
      <c r="K2786" s="108">
        <v>172</v>
      </c>
      <c r="L2786" s="108">
        <v>2133</v>
      </c>
      <c r="M2786" s="108">
        <v>368306</v>
      </c>
      <c r="N2786" s="108">
        <v>5</v>
      </c>
      <c r="O2786" s="108">
        <v>185</v>
      </c>
      <c r="P2786" s="108">
        <v>2100</v>
      </c>
      <c r="Q2786" s="108">
        <v>388080</v>
      </c>
      <c r="R2786" s="108"/>
      <c r="S2786" s="108"/>
      <c r="T2786" s="108"/>
      <c r="U2786" s="108"/>
      <c r="V2786" s="108">
        <v>1</v>
      </c>
      <c r="W2786" s="108">
        <v>250</v>
      </c>
      <c r="X2786" s="108">
        <v>2000</v>
      </c>
      <c r="Y2786" s="108">
        <v>500000</v>
      </c>
      <c r="Z2786" s="108"/>
      <c r="AA2786" s="108"/>
      <c r="AB2786" s="108"/>
      <c r="AC2786" s="108"/>
      <c r="AD2786" s="108">
        <v>15</v>
      </c>
      <c r="AE2786" s="108">
        <v>355</v>
      </c>
      <c r="AF2786" s="108">
        <v>2150</v>
      </c>
      <c r="AG2786" s="108">
        <v>762820</v>
      </c>
      <c r="AH2786" s="108"/>
      <c r="AI2786" s="108"/>
      <c r="AJ2786" s="108"/>
      <c r="AK2786" s="108"/>
      <c r="AL2786" s="118"/>
      <c r="AM2786" s="118"/>
      <c r="AN2786" s="120"/>
      <c r="AO2786" s="120"/>
      <c r="AP2786" s="108">
        <v>33</v>
      </c>
      <c r="AQ2786" s="108">
        <v>488</v>
      </c>
      <c r="AR2786" s="108">
        <v>2260</v>
      </c>
      <c r="AS2786" s="108">
        <v>1102109</v>
      </c>
      <c r="AT2786" s="108">
        <v>33</v>
      </c>
      <c r="AU2786" s="108">
        <v>543</v>
      </c>
      <c r="AV2786" s="108">
        <v>2086</v>
      </c>
      <c r="AW2786" s="108">
        <v>1145230</v>
      </c>
    </row>
    <row r="2787" spans="1:49" x14ac:dyDescent="0.2">
      <c r="A2787" s="114">
        <v>40722</v>
      </c>
      <c r="B2787" s="108"/>
      <c r="C2787" s="108"/>
      <c r="D2787" s="108"/>
      <c r="E2787" s="108"/>
      <c r="F2787" s="102"/>
      <c r="G2787" s="102"/>
      <c r="H2787" s="102"/>
      <c r="I2787" s="102"/>
      <c r="J2787" s="108"/>
      <c r="K2787" s="108"/>
      <c r="L2787" s="108"/>
      <c r="M2787" s="108"/>
      <c r="N2787" s="108"/>
      <c r="O2787" s="108"/>
      <c r="P2787" s="108"/>
      <c r="Q2787" s="108"/>
      <c r="R2787" s="108"/>
      <c r="S2787" s="108"/>
      <c r="T2787" s="108"/>
      <c r="U2787" s="108"/>
      <c r="V2787" s="108"/>
      <c r="W2787" s="108"/>
      <c r="X2787" s="108"/>
      <c r="Y2787" s="108"/>
      <c r="Z2787" s="108"/>
      <c r="AA2787" s="108"/>
      <c r="AB2787" s="108"/>
      <c r="AC2787" s="108"/>
      <c r="AD2787" s="102"/>
      <c r="AE2787" s="102"/>
      <c r="AF2787" s="102"/>
      <c r="AG2787" s="102"/>
      <c r="AH2787" s="108">
        <v>4</v>
      </c>
      <c r="AI2787" s="108">
        <v>376</v>
      </c>
      <c r="AJ2787" s="108">
        <v>2360</v>
      </c>
      <c r="AK2787" s="108">
        <v>887360</v>
      </c>
      <c r="AL2787" s="108">
        <v>2</v>
      </c>
      <c r="AM2787" s="108">
        <v>524</v>
      </c>
      <c r="AN2787" s="108">
        <v>2320</v>
      </c>
      <c r="AO2787" s="108">
        <v>1215680</v>
      </c>
      <c r="AP2787" s="108">
        <v>132</v>
      </c>
      <c r="AQ2787" s="108">
        <v>410</v>
      </c>
      <c r="AR2787" s="108">
        <v>2109</v>
      </c>
      <c r="AS2787" s="108">
        <v>871163</v>
      </c>
      <c r="AT2787" s="108"/>
      <c r="AU2787" s="108"/>
      <c r="AV2787" s="108"/>
      <c r="AW2787" s="108"/>
    </row>
    <row r="2788" spans="1:49" x14ac:dyDescent="0.2">
      <c r="A2788" s="114">
        <v>40723</v>
      </c>
      <c r="B2788" s="108"/>
      <c r="C2788" s="108"/>
      <c r="D2788" s="108"/>
      <c r="E2788" s="108"/>
      <c r="F2788" s="108">
        <v>8</v>
      </c>
      <c r="G2788" s="108">
        <v>147</v>
      </c>
      <c r="H2788" s="108">
        <v>2000</v>
      </c>
      <c r="I2788" s="108">
        <v>294000</v>
      </c>
      <c r="J2788" s="108">
        <v>5</v>
      </c>
      <c r="K2788" s="108">
        <v>154</v>
      </c>
      <c r="L2788" s="108">
        <v>2000</v>
      </c>
      <c r="M2788" s="108">
        <v>308800</v>
      </c>
      <c r="N2788" s="108">
        <v>12</v>
      </c>
      <c r="O2788" s="108">
        <v>201</v>
      </c>
      <c r="P2788" s="108">
        <v>2000</v>
      </c>
      <c r="Q2788" s="108">
        <v>402333</v>
      </c>
      <c r="R2788" s="108"/>
      <c r="S2788" s="108"/>
      <c r="T2788" s="108"/>
      <c r="U2788" s="108"/>
      <c r="V2788" s="108">
        <v>30</v>
      </c>
      <c r="W2788" s="108">
        <v>252</v>
      </c>
      <c r="X2788" s="108">
        <v>2400</v>
      </c>
      <c r="Y2788" s="108">
        <v>604320</v>
      </c>
      <c r="Z2788" s="108"/>
      <c r="AA2788" s="108"/>
      <c r="AB2788" s="108"/>
      <c r="AC2788" s="108"/>
      <c r="AD2788" s="102"/>
      <c r="AE2788" s="102"/>
      <c r="AF2788" s="102"/>
      <c r="AG2788" s="102"/>
      <c r="AH2788" s="102"/>
      <c r="AI2788" s="102"/>
      <c r="AJ2788" s="102"/>
      <c r="AK2788" s="102"/>
      <c r="AL2788" s="102"/>
      <c r="AM2788" s="102"/>
      <c r="AN2788" s="102"/>
      <c r="AO2788" s="102"/>
      <c r="AP2788" s="108"/>
      <c r="AQ2788" s="108"/>
      <c r="AR2788" s="108"/>
      <c r="AS2788" s="108"/>
      <c r="AT2788" s="108"/>
      <c r="AU2788" s="108"/>
      <c r="AV2788" s="108"/>
      <c r="AW2788" s="108"/>
    </row>
    <row r="2789" spans="1:49" x14ac:dyDescent="0.2">
      <c r="A2789" s="87">
        <v>40724</v>
      </c>
      <c r="B2789" s="55"/>
      <c r="C2789" s="55"/>
      <c r="D2789" s="55"/>
      <c r="E2789" s="55"/>
      <c r="F2789" s="55"/>
      <c r="G2789" s="55"/>
      <c r="H2789" s="55"/>
      <c r="I2789" s="55"/>
      <c r="J2789" s="55"/>
      <c r="K2789" s="55"/>
      <c r="L2789" s="55"/>
      <c r="M2789" s="55"/>
      <c r="N2789" s="55"/>
      <c r="O2789" s="55"/>
      <c r="P2789" s="55"/>
      <c r="Q2789" s="55"/>
      <c r="R2789" s="55"/>
      <c r="S2789" s="55"/>
      <c r="T2789" s="55"/>
      <c r="U2789" s="55"/>
      <c r="V2789" s="55"/>
      <c r="W2789" s="55"/>
      <c r="X2789" s="55"/>
      <c r="Y2789" s="55"/>
      <c r="Z2789" s="55">
        <v>8</v>
      </c>
      <c r="AA2789" s="55">
        <v>308</v>
      </c>
      <c r="AB2789" s="55">
        <v>1850</v>
      </c>
      <c r="AC2789" s="55">
        <v>565675</v>
      </c>
      <c r="AD2789" s="55">
        <v>3</v>
      </c>
      <c r="AE2789" s="55">
        <v>324</v>
      </c>
      <c r="AF2789" s="55">
        <v>1900</v>
      </c>
      <c r="AG2789" s="55">
        <v>615600</v>
      </c>
      <c r="AH2789" s="55">
        <v>31</v>
      </c>
      <c r="AI2789" s="55">
        <v>371</v>
      </c>
      <c r="AJ2789" s="55">
        <v>2300</v>
      </c>
      <c r="AK2789" s="55">
        <v>848582</v>
      </c>
      <c r="AL2789" s="55">
        <v>10</v>
      </c>
      <c r="AM2789" s="55">
        <v>401</v>
      </c>
      <c r="AN2789" s="55">
        <v>2400</v>
      </c>
      <c r="AO2789" s="55">
        <v>961920</v>
      </c>
      <c r="AP2789" s="101">
        <v>151</v>
      </c>
      <c r="AQ2789" s="101">
        <v>422</v>
      </c>
      <c r="AR2789" s="101">
        <v>2084</v>
      </c>
      <c r="AS2789" s="101">
        <v>880031</v>
      </c>
      <c r="AT2789" s="55"/>
      <c r="AU2789" s="55"/>
      <c r="AV2789" s="55"/>
      <c r="AW2789" s="55"/>
    </row>
    <row r="2790" spans="1:49" x14ac:dyDescent="0.2">
      <c r="A2790" s="87">
        <v>40724</v>
      </c>
      <c r="B2790" s="55"/>
      <c r="C2790" s="55"/>
      <c r="D2790" s="55"/>
      <c r="E2790" s="55"/>
      <c r="F2790" s="55">
        <v>3</v>
      </c>
      <c r="G2790" s="55">
        <v>130</v>
      </c>
      <c r="H2790" s="55">
        <v>2150</v>
      </c>
      <c r="I2790" s="55">
        <v>279500</v>
      </c>
      <c r="J2790" s="101">
        <v>17</v>
      </c>
      <c r="K2790" s="101">
        <v>158</v>
      </c>
      <c r="L2790" s="101">
        <v>2100</v>
      </c>
      <c r="M2790" s="101">
        <v>332294</v>
      </c>
      <c r="N2790" s="101">
        <v>33</v>
      </c>
      <c r="O2790" s="101">
        <v>198</v>
      </c>
      <c r="P2790" s="101">
        <v>2175</v>
      </c>
      <c r="Q2790" s="101">
        <v>436218</v>
      </c>
      <c r="R2790" s="101">
        <v>62</v>
      </c>
      <c r="S2790" s="101">
        <v>230</v>
      </c>
      <c r="T2790" s="101">
        <v>2238</v>
      </c>
      <c r="U2790" s="101">
        <v>526637</v>
      </c>
      <c r="V2790" s="101">
        <v>69</v>
      </c>
      <c r="W2790" s="101">
        <v>263</v>
      </c>
      <c r="X2790" s="101">
        <v>2250</v>
      </c>
      <c r="Y2790" s="101">
        <v>598954</v>
      </c>
      <c r="Z2790" s="101">
        <v>12</v>
      </c>
      <c r="AA2790" s="101">
        <v>285</v>
      </c>
      <c r="AB2790" s="101">
        <v>2050</v>
      </c>
      <c r="AC2790" s="101">
        <v>583567</v>
      </c>
      <c r="AD2790" s="55"/>
      <c r="AE2790" s="55"/>
      <c r="AF2790" s="55"/>
      <c r="AG2790" s="55"/>
      <c r="AH2790" s="55"/>
      <c r="AI2790" s="55"/>
      <c r="AJ2790" s="55"/>
      <c r="AK2790" s="55"/>
      <c r="AL2790" s="55"/>
      <c r="AM2790" s="55"/>
      <c r="AN2790" s="55"/>
      <c r="AO2790" s="55"/>
      <c r="AP2790" s="55"/>
      <c r="AQ2790" s="55"/>
      <c r="AR2790" s="55"/>
      <c r="AS2790" s="55"/>
      <c r="AT2790" s="55">
        <v>54</v>
      </c>
      <c r="AU2790" s="55">
        <v>526</v>
      </c>
      <c r="AV2790" s="55">
        <v>2086</v>
      </c>
      <c r="AW2790" s="55">
        <v>1097791</v>
      </c>
    </row>
    <row r="2791" spans="1:49" x14ac:dyDescent="0.2">
      <c r="A2791" s="55"/>
      <c r="B2791" s="55"/>
      <c r="C2791" s="55"/>
      <c r="D2791" s="55"/>
      <c r="E2791" s="55"/>
      <c r="F2791" s="55"/>
      <c r="G2791" s="55"/>
      <c r="H2791" s="55"/>
      <c r="I2791" s="55"/>
      <c r="J2791" s="55"/>
      <c r="K2791" s="55"/>
      <c r="L2791" s="55"/>
      <c r="M2791" s="55"/>
      <c r="N2791" s="55"/>
      <c r="O2791" s="55"/>
      <c r="P2791" s="55"/>
      <c r="Q2791" s="55"/>
      <c r="R2791" s="55"/>
      <c r="S2791" s="55"/>
      <c r="T2791" s="55"/>
      <c r="U2791" s="55"/>
      <c r="V2791" s="55"/>
      <c r="W2791" s="55"/>
      <c r="X2791" s="55"/>
      <c r="Y2791" s="55"/>
      <c r="Z2791" s="55"/>
      <c r="AA2791" s="55"/>
      <c r="AB2791" s="55"/>
      <c r="AC2791" s="55"/>
      <c r="AD2791" s="55"/>
      <c r="AE2791" s="55"/>
      <c r="AF2791" s="55"/>
      <c r="AG2791" s="55"/>
      <c r="AH2791" s="55"/>
      <c r="AI2791" s="55"/>
      <c r="AJ2791" s="55"/>
      <c r="AK2791" s="55"/>
      <c r="AL2791" s="55"/>
      <c r="AM2791" s="55"/>
      <c r="AN2791" s="55"/>
      <c r="AO2791" s="55"/>
      <c r="AP2791" s="55"/>
      <c r="AQ2791" s="55"/>
      <c r="AR2791" s="55"/>
      <c r="AS2791" s="55"/>
      <c r="AT2791" s="55"/>
      <c r="AU2791" s="55"/>
      <c r="AV2791" s="55"/>
      <c r="AW2791" s="55"/>
    </row>
    <row r="2792" spans="1:49" x14ac:dyDescent="0.2">
      <c r="A2792" s="114">
        <v>40725</v>
      </c>
      <c r="B2792" s="140">
        <v>13</v>
      </c>
      <c r="C2792" s="140">
        <v>118</v>
      </c>
      <c r="D2792" s="140">
        <v>1950</v>
      </c>
      <c r="E2792" s="140">
        <v>228431</v>
      </c>
      <c r="F2792" s="140">
        <v>51</v>
      </c>
      <c r="G2792" s="140">
        <v>136</v>
      </c>
      <c r="H2792" s="140">
        <v>1983</v>
      </c>
      <c r="I2792" s="140">
        <v>270535</v>
      </c>
      <c r="J2792" s="141"/>
      <c r="K2792" s="220"/>
      <c r="L2792" s="141"/>
      <c r="M2792" s="220"/>
      <c r="N2792" s="140">
        <v>51</v>
      </c>
      <c r="O2792" s="140">
        <v>208</v>
      </c>
      <c r="P2792" s="140">
        <v>2138</v>
      </c>
      <c r="Q2792" s="140">
        <v>444776</v>
      </c>
      <c r="R2792" s="141"/>
      <c r="S2792" s="220"/>
      <c r="T2792" s="141"/>
      <c r="U2792" s="220"/>
      <c r="V2792" s="140">
        <v>3</v>
      </c>
      <c r="W2792" s="140">
        <v>267</v>
      </c>
      <c r="X2792" s="140">
        <v>2100</v>
      </c>
      <c r="Y2792" s="140">
        <v>561400</v>
      </c>
      <c r="Z2792" s="140">
        <v>15</v>
      </c>
      <c r="AA2792" s="140">
        <v>282</v>
      </c>
      <c r="AB2792" s="140">
        <v>2200</v>
      </c>
      <c r="AC2792" s="140">
        <v>620107</v>
      </c>
      <c r="AD2792" s="141"/>
      <c r="AE2792" s="141"/>
      <c r="AF2792" s="141"/>
      <c r="AG2792" s="141"/>
      <c r="AH2792" s="141"/>
      <c r="AI2792" s="141"/>
      <c r="AJ2792" s="141"/>
      <c r="AK2792" s="141"/>
      <c r="AL2792" s="141"/>
      <c r="AM2792" s="141"/>
      <c r="AN2792" s="141"/>
      <c r="AO2792" s="141"/>
      <c r="AP2792" s="140">
        <v>8</v>
      </c>
      <c r="AQ2792" s="140">
        <v>436</v>
      </c>
      <c r="AR2792" s="140">
        <v>1850</v>
      </c>
      <c r="AS2792" s="140">
        <v>805575</v>
      </c>
      <c r="AT2792" s="141"/>
      <c r="AU2792" s="220"/>
      <c r="AV2792" s="141"/>
      <c r="AW2792" s="220"/>
    </row>
    <row r="2793" spans="1:49" x14ac:dyDescent="0.2">
      <c r="A2793" s="114">
        <v>40729</v>
      </c>
      <c r="B2793" s="140">
        <v>16</v>
      </c>
      <c r="C2793" s="140">
        <v>126</v>
      </c>
      <c r="D2793" s="140">
        <v>2000</v>
      </c>
      <c r="E2793" s="140">
        <v>252000</v>
      </c>
      <c r="F2793" s="141"/>
      <c r="G2793" s="141"/>
      <c r="H2793" s="141"/>
      <c r="I2793" s="141"/>
      <c r="J2793" s="140">
        <v>12</v>
      </c>
      <c r="K2793" s="140">
        <v>167</v>
      </c>
      <c r="L2793" s="140">
        <v>2200</v>
      </c>
      <c r="M2793" s="140">
        <v>366667</v>
      </c>
      <c r="N2793" s="140">
        <v>4</v>
      </c>
      <c r="O2793" s="140">
        <v>192</v>
      </c>
      <c r="P2793" s="140">
        <v>2075</v>
      </c>
      <c r="Q2793" s="140">
        <v>397400</v>
      </c>
      <c r="R2793" s="140">
        <v>30</v>
      </c>
      <c r="S2793" s="140">
        <v>236</v>
      </c>
      <c r="T2793" s="140">
        <v>2225</v>
      </c>
      <c r="U2793" s="140">
        <v>526737</v>
      </c>
      <c r="V2793" s="140">
        <v>38</v>
      </c>
      <c r="W2793" s="140">
        <v>263</v>
      </c>
      <c r="X2793" s="140">
        <v>2300</v>
      </c>
      <c r="Y2793" s="140">
        <v>605505</v>
      </c>
      <c r="Z2793" s="140">
        <v>6</v>
      </c>
      <c r="AA2793" s="140">
        <v>319</v>
      </c>
      <c r="AB2793" s="140">
        <v>2300</v>
      </c>
      <c r="AC2793" s="140">
        <v>732933</v>
      </c>
      <c r="AD2793" s="140">
        <v>18</v>
      </c>
      <c r="AE2793" s="140">
        <v>330</v>
      </c>
      <c r="AF2793" s="140">
        <v>2250</v>
      </c>
      <c r="AG2793" s="140">
        <v>742750</v>
      </c>
      <c r="AH2793" s="141"/>
      <c r="AI2793" s="141"/>
      <c r="AJ2793" s="141"/>
      <c r="AK2793" s="141"/>
      <c r="AL2793" s="141"/>
      <c r="AM2793" s="141"/>
      <c r="AN2793" s="141"/>
      <c r="AO2793" s="141"/>
      <c r="AP2793" s="141"/>
      <c r="AQ2793" s="141"/>
      <c r="AR2793" s="141"/>
      <c r="AS2793" s="141"/>
      <c r="AT2793" s="221"/>
      <c r="AU2793" s="221"/>
      <c r="AV2793" s="221"/>
      <c r="AW2793" s="221"/>
    </row>
    <row r="2794" spans="1:49" x14ac:dyDescent="0.2">
      <c r="A2794" s="114">
        <v>40729</v>
      </c>
      <c r="B2794" s="221"/>
      <c r="C2794" s="221"/>
      <c r="D2794" s="221"/>
      <c r="E2794" s="221"/>
      <c r="F2794" s="221"/>
      <c r="G2794" s="221"/>
      <c r="H2794" s="221"/>
      <c r="I2794" s="221"/>
      <c r="J2794" s="221"/>
      <c r="K2794" s="221"/>
      <c r="L2794" s="221"/>
      <c r="M2794" s="221"/>
      <c r="N2794" s="221"/>
      <c r="O2794" s="221"/>
      <c r="P2794" s="221"/>
      <c r="Q2794" s="221"/>
      <c r="R2794" s="221"/>
      <c r="S2794" s="221"/>
      <c r="T2794" s="221"/>
      <c r="U2794" s="221"/>
      <c r="V2794" s="221"/>
      <c r="W2794" s="221"/>
      <c r="X2794" s="221"/>
      <c r="Y2794" s="221"/>
      <c r="Z2794" s="221"/>
      <c r="AA2794" s="221"/>
      <c r="AB2794" s="221"/>
      <c r="AC2794" s="140"/>
      <c r="AD2794" s="140">
        <v>1</v>
      </c>
      <c r="AE2794" s="140">
        <v>354</v>
      </c>
      <c r="AF2794" s="140">
        <v>2240</v>
      </c>
      <c r="AG2794" s="140">
        <v>792960</v>
      </c>
      <c r="AH2794" s="141"/>
      <c r="AI2794" s="141"/>
      <c r="AJ2794" s="141"/>
      <c r="AK2794" s="141"/>
      <c r="AL2794" s="141"/>
      <c r="AM2794" s="141"/>
      <c r="AN2794" s="141"/>
      <c r="AO2794" s="141"/>
      <c r="AP2794" s="140">
        <v>130</v>
      </c>
      <c r="AQ2794" s="140">
        <v>425</v>
      </c>
      <c r="AR2794" s="140">
        <v>2094</v>
      </c>
      <c r="AS2794" s="140">
        <v>890308</v>
      </c>
      <c r="AT2794" s="221"/>
      <c r="AU2794" s="221"/>
      <c r="AV2794" s="221"/>
      <c r="AW2794" s="221"/>
    </row>
    <row r="2795" spans="1:49" x14ac:dyDescent="0.2">
      <c r="A2795" s="114">
        <v>40730</v>
      </c>
      <c r="B2795" s="221"/>
      <c r="C2795" s="221"/>
      <c r="D2795" s="221"/>
      <c r="E2795" s="221"/>
      <c r="F2795" s="221"/>
      <c r="G2795" s="221"/>
      <c r="H2795" s="221"/>
      <c r="I2795" s="221"/>
      <c r="J2795" s="140">
        <v>1</v>
      </c>
      <c r="K2795" s="140">
        <v>168</v>
      </c>
      <c r="L2795" s="140">
        <v>2000</v>
      </c>
      <c r="M2795" s="140">
        <v>336000</v>
      </c>
      <c r="N2795" s="221"/>
      <c r="O2795" s="221"/>
      <c r="P2795" s="221"/>
      <c r="Q2795" s="221"/>
      <c r="R2795" s="140">
        <v>2</v>
      </c>
      <c r="S2795" s="140">
        <v>230</v>
      </c>
      <c r="T2795" s="140">
        <v>2000</v>
      </c>
      <c r="U2795" s="140">
        <v>460000</v>
      </c>
      <c r="V2795" s="221"/>
      <c r="W2795" s="221"/>
      <c r="X2795" s="221"/>
      <c r="Y2795" s="221"/>
      <c r="Z2795" s="140">
        <v>5</v>
      </c>
      <c r="AA2795" s="140">
        <v>306</v>
      </c>
      <c r="AB2795" s="140">
        <v>2100</v>
      </c>
      <c r="AC2795" s="140">
        <v>641760</v>
      </c>
      <c r="AD2795" s="140">
        <v>2</v>
      </c>
      <c r="AE2795" s="140">
        <v>336</v>
      </c>
      <c r="AF2795" s="140">
        <v>2120</v>
      </c>
      <c r="AG2795" s="140">
        <v>712320</v>
      </c>
      <c r="AH2795" s="141"/>
      <c r="AI2795" s="141"/>
      <c r="AJ2795" s="141"/>
      <c r="AK2795" s="141"/>
      <c r="AL2795" s="221"/>
      <c r="AM2795" s="221"/>
      <c r="AN2795" s="221"/>
      <c r="AO2795" s="221"/>
      <c r="AP2795" s="140">
        <v>2</v>
      </c>
      <c r="AQ2795" s="140">
        <v>364</v>
      </c>
      <c r="AR2795" s="140">
        <v>1980</v>
      </c>
      <c r="AS2795" s="140">
        <v>723920</v>
      </c>
      <c r="AT2795" s="221"/>
      <c r="AU2795" s="221"/>
      <c r="AV2795" s="221"/>
      <c r="AW2795" s="221"/>
    </row>
    <row r="2796" spans="1:49" x14ac:dyDescent="0.2">
      <c r="A2796" s="114">
        <v>40731</v>
      </c>
      <c r="B2796" s="141"/>
      <c r="C2796" s="141"/>
      <c r="D2796" s="141"/>
      <c r="E2796" s="141"/>
      <c r="F2796" s="141"/>
      <c r="G2796" s="141"/>
      <c r="H2796" s="141"/>
      <c r="I2796" s="141"/>
      <c r="J2796" s="141"/>
      <c r="K2796" s="141"/>
      <c r="L2796" s="141"/>
      <c r="M2796" s="141"/>
      <c r="N2796" s="141"/>
      <c r="O2796" s="141"/>
      <c r="P2796" s="141"/>
      <c r="Q2796" s="141"/>
      <c r="R2796" s="140">
        <v>1</v>
      </c>
      <c r="S2796" s="140">
        <v>248</v>
      </c>
      <c r="T2796" s="140">
        <v>1800</v>
      </c>
      <c r="U2796" s="140">
        <v>446400</v>
      </c>
      <c r="V2796" s="141"/>
      <c r="W2796" s="141"/>
      <c r="X2796" s="141"/>
      <c r="Y2796" s="141"/>
      <c r="Z2796" s="141"/>
      <c r="AA2796" s="141"/>
      <c r="AB2796" s="141"/>
      <c r="AC2796" s="141"/>
      <c r="AD2796" s="140">
        <v>2</v>
      </c>
      <c r="AE2796" s="140">
        <v>340</v>
      </c>
      <c r="AF2796" s="140">
        <v>2050</v>
      </c>
      <c r="AG2796" s="140">
        <v>697000</v>
      </c>
      <c r="AH2796" s="140">
        <v>27</v>
      </c>
      <c r="AI2796" s="140">
        <v>378</v>
      </c>
      <c r="AJ2796" s="140">
        <v>2233</v>
      </c>
      <c r="AK2796" s="140">
        <v>831566</v>
      </c>
      <c r="AL2796" s="141"/>
      <c r="AM2796" s="141"/>
      <c r="AN2796" s="141"/>
      <c r="AO2796" s="141"/>
      <c r="AP2796" s="140">
        <v>89</v>
      </c>
      <c r="AQ2796" s="140">
        <v>419</v>
      </c>
      <c r="AR2796" s="140">
        <v>2096</v>
      </c>
      <c r="AS2796" s="140">
        <v>876745</v>
      </c>
      <c r="AT2796" s="141"/>
      <c r="AU2796" s="141"/>
      <c r="AV2796" s="141"/>
      <c r="AW2796" s="141"/>
    </row>
    <row r="2797" spans="1:49" x14ac:dyDescent="0.2">
      <c r="A2797" s="114">
        <v>40731</v>
      </c>
      <c r="B2797" s="141"/>
      <c r="C2797" s="141"/>
      <c r="D2797" s="141"/>
      <c r="E2797" s="141"/>
      <c r="F2797" s="140">
        <v>37</v>
      </c>
      <c r="G2797" s="140">
        <v>143</v>
      </c>
      <c r="H2797" s="140">
        <v>1967</v>
      </c>
      <c r="I2797" s="140">
        <v>294827</v>
      </c>
      <c r="J2797" s="140">
        <v>32</v>
      </c>
      <c r="K2797" s="140">
        <v>163</v>
      </c>
      <c r="L2797" s="140">
        <v>2033</v>
      </c>
      <c r="M2797" s="140">
        <v>330119</v>
      </c>
      <c r="N2797" s="140">
        <v>85</v>
      </c>
      <c r="O2797" s="140">
        <v>209</v>
      </c>
      <c r="P2797" s="140">
        <v>2183</v>
      </c>
      <c r="Q2797" s="140">
        <v>458527</v>
      </c>
      <c r="R2797" s="140">
        <v>8</v>
      </c>
      <c r="S2797" s="140">
        <v>227</v>
      </c>
      <c r="T2797" s="140">
        <v>2075</v>
      </c>
      <c r="U2797" s="140">
        <v>470262</v>
      </c>
      <c r="V2797" s="140">
        <v>5</v>
      </c>
      <c r="W2797" s="140">
        <v>252</v>
      </c>
      <c r="X2797" s="140">
        <v>2100</v>
      </c>
      <c r="Y2797" s="140">
        <v>528360</v>
      </c>
      <c r="Z2797" s="140">
        <v>9</v>
      </c>
      <c r="AA2797" s="140">
        <v>292</v>
      </c>
      <c r="AB2797" s="140">
        <v>1975</v>
      </c>
      <c r="AC2797" s="140">
        <v>616044</v>
      </c>
      <c r="AD2797" s="141"/>
      <c r="AE2797" s="141"/>
      <c r="AF2797" s="141"/>
      <c r="AG2797" s="141"/>
      <c r="AH2797" s="141"/>
      <c r="AI2797" s="141"/>
      <c r="AJ2797" s="141"/>
      <c r="AK2797" s="141"/>
      <c r="AL2797" s="221"/>
      <c r="AM2797" s="221"/>
      <c r="AN2797" s="221"/>
      <c r="AO2797" s="221"/>
      <c r="AP2797" s="140">
        <v>6</v>
      </c>
      <c r="AQ2797" s="140">
        <v>480</v>
      </c>
      <c r="AR2797" s="140">
        <v>2373</v>
      </c>
      <c r="AS2797" s="140">
        <v>1068227</v>
      </c>
      <c r="AT2797" s="140">
        <v>30</v>
      </c>
      <c r="AU2797" s="140">
        <v>454</v>
      </c>
      <c r="AV2797" s="140">
        <v>1925</v>
      </c>
      <c r="AW2797" s="140">
        <v>889007</v>
      </c>
    </row>
    <row r="2798" spans="1:49" x14ac:dyDescent="0.2">
      <c r="A2798" s="114">
        <v>40732</v>
      </c>
      <c r="B2798" s="140">
        <v>7</v>
      </c>
      <c r="C2798" s="140">
        <v>117</v>
      </c>
      <c r="D2798" s="140">
        <v>1900</v>
      </c>
      <c r="E2798" s="140">
        <v>222571</v>
      </c>
      <c r="F2798" s="140">
        <v>26</v>
      </c>
      <c r="G2798" s="140">
        <v>136</v>
      </c>
      <c r="H2798" s="140">
        <v>1900</v>
      </c>
      <c r="I2798" s="140">
        <v>257523</v>
      </c>
      <c r="J2798" s="140">
        <v>16</v>
      </c>
      <c r="K2798" s="140">
        <v>170</v>
      </c>
      <c r="L2798" s="140">
        <v>2130</v>
      </c>
      <c r="M2798" s="140">
        <v>361088</v>
      </c>
      <c r="N2798" s="140">
        <v>22</v>
      </c>
      <c r="O2798" s="140">
        <v>193</v>
      </c>
      <c r="P2798" s="140">
        <v>2350</v>
      </c>
      <c r="Q2798" s="140">
        <v>441623</v>
      </c>
      <c r="R2798" s="140">
        <v>18</v>
      </c>
      <c r="S2798" s="140">
        <v>228</v>
      </c>
      <c r="T2798" s="140">
        <v>2100</v>
      </c>
      <c r="U2798" s="140">
        <v>478567</v>
      </c>
      <c r="V2798" s="222"/>
      <c r="W2798" s="222"/>
      <c r="X2798" s="222"/>
      <c r="Y2798" s="222"/>
      <c r="Z2798" s="221"/>
      <c r="AA2798" s="221"/>
      <c r="AB2798" s="221"/>
      <c r="AC2798" s="221"/>
      <c r="AD2798" s="140">
        <v>15</v>
      </c>
      <c r="AE2798" s="140">
        <v>342</v>
      </c>
      <c r="AF2798" s="140">
        <v>2200</v>
      </c>
      <c r="AG2798" s="140">
        <v>752107</v>
      </c>
      <c r="AH2798" s="221"/>
      <c r="AI2798" s="221"/>
      <c r="AJ2798" s="221"/>
      <c r="AK2798" s="221"/>
      <c r="AL2798" s="221"/>
      <c r="AM2798" s="221"/>
      <c r="AN2798" s="221"/>
      <c r="AO2798" s="221"/>
      <c r="AP2798" s="140">
        <v>1</v>
      </c>
      <c r="AQ2798" s="140">
        <v>420</v>
      </c>
      <c r="AR2798" s="140">
        <v>1800</v>
      </c>
      <c r="AS2798" s="140">
        <v>756000</v>
      </c>
      <c r="AT2798" s="140">
        <v>36</v>
      </c>
      <c r="AU2798" s="140">
        <v>523</v>
      </c>
      <c r="AV2798" s="140">
        <v>2088</v>
      </c>
      <c r="AW2798" s="140">
        <v>1094061</v>
      </c>
    </row>
    <row r="2799" spans="1:49" x14ac:dyDescent="0.2">
      <c r="A2799" s="114">
        <v>40735</v>
      </c>
      <c r="B2799" s="223"/>
      <c r="C2799" s="223"/>
      <c r="D2799" s="223"/>
      <c r="E2799" s="223"/>
      <c r="F2799" s="141"/>
      <c r="G2799" s="141"/>
      <c r="H2799" s="141"/>
      <c r="I2799" s="141"/>
      <c r="J2799" s="141"/>
      <c r="K2799" s="141"/>
      <c r="L2799" s="141"/>
      <c r="M2799" s="141"/>
      <c r="N2799" s="141"/>
      <c r="O2799" s="141"/>
      <c r="P2799" s="141"/>
      <c r="Q2799" s="141"/>
      <c r="R2799" s="141"/>
      <c r="S2799" s="141"/>
      <c r="T2799" s="141"/>
      <c r="U2799" s="141"/>
      <c r="V2799" s="140">
        <v>1</v>
      </c>
      <c r="W2799" s="140">
        <v>262</v>
      </c>
      <c r="X2799" s="140">
        <v>1900</v>
      </c>
      <c r="Y2799" s="140">
        <v>497800</v>
      </c>
      <c r="Z2799" s="141"/>
      <c r="AA2799" s="141"/>
      <c r="AB2799" s="141"/>
      <c r="AC2799" s="141"/>
      <c r="AD2799" s="140">
        <v>4</v>
      </c>
      <c r="AE2799" s="140">
        <v>354</v>
      </c>
      <c r="AF2799" s="140">
        <v>2050</v>
      </c>
      <c r="AG2799" s="140">
        <v>724675</v>
      </c>
      <c r="AH2799" s="140">
        <v>9</v>
      </c>
      <c r="AI2799" s="140">
        <v>378</v>
      </c>
      <c r="AJ2799" s="140">
        <v>2200</v>
      </c>
      <c r="AK2799" s="140">
        <v>815533</v>
      </c>
      <c r="AL2799" s="140">
        <v>23</v>
      </c>
      <c r="AM2799" s="140">
        <v>410</v>
      </c>
      <c r="AN2799" s="140">
        <v>2412</v>
      </c>
      <c r="AO2799" s="140">
        <v>1012927</v>
      </c>
      <c r="AP2799" s="140">
        <v>84</v>
      </c>
      <c r="AQ2799" s="140">
        <v>432</v>
      </c>
      <c r="AR2799" s="140">
        <v>2165</v>
      </c>
      <c r="AS2799" s="140">
        <v>933892</v>
      </c>
      <c r="AT2799" s="141"/>
      <c r="AU2799" s="141"/>
      <c r="AV2799" s="141"/>
      <c r="AW2799" s="141"/>
    </row>
    <row r="2800" spans="1:49" x14ac:dyDescent="0.2">
      <c r="A2800" s="114">
        <v>40736</v>
      </c>
      <c r="B2800" s="221"/>
      <c r="C2800" s="221"/>
      <c r="D2800" s="221"/>
      <c r="E2800" s="221"/>
      <c r="F2800" s="221"/>
      <c r="G2800" s="221"/>
      <c r="H2800" s="221"/>
      <c r="I2800" s="221"/>
      <c r="J2800" s="221"/>
      <c r="K2800" s="221"/>
      <c r="L2800" s="221"/>
      <c r="M2800" s="221"/>
      <c r="N2800" s="221"/>
      <c r="O2800" s="221"/>
      <c r="P2800" s="221"/>
      <c r="Q2800" s="221"/>
      <c r="R2800" s="221"/>
      <c r="S2800" s="221"/>
      <c r="T2800" s="221"/>
      <c r="U2800" s="221"/>
      <c r="V2800" s="141"/>
      <c r="W2800" s="141"/>
      <c r="X2800" s="141"/>
      <c r="Y2800" s="141"/>
      <c r="Z2800" s="221"/>
      <c r="AA2800" s="221"/>
      <c r="AB2800" s="221"/>
      <c r="AC2800" s="221"/>
      <c r="AD2800" s="221"/>
      <c r="AE2800" s="221"/>
      <c r="AF2800" s="221"/>
      <c r="AG2800" s="221"/>
      <c r="AH2800" s="140">
        <v>14</v>
      </c>
      <c r="AI2800" s="140">
        <v>369</v>
      </c>
      <c r="AJ2800" s="140">
        <v>2400</v>
      </c>
      <c r="AK2800" s="140">
        <v>884571</v>
      </c>
      <c r="AL2800" s="140">
        <v>8</v>
      </c>
      <c r="AM2800" s="140">
        <v>466</v>
      </c>
      <c r="AN2800" s="140">
        <v>2520</v>
      </c>
      <c r="AO2800" s="140">
        <v>1178010</v>
      </c>
      <c r="AP2800" s="140">
        <v>182</v>
      </c>
      <c r="AQ2800" s="140">
        <v>447</v>
      </c>
      <c r="AR2800" s="140">
        <v>2204</v>
      </c>
      <c r="AS2800" s="140">
        <v>999031</v>
      </c>
      <c r="AT2800" s="141"/>
      <c r="AU2800" s="141"/>
      <c r="AV2800" s="141"/>
      <c r="AW2800" s="141"/>
    </row>
    <row r="2801" spans="1:49" x14ac:dyDescent="0.2">
      <c r="A2801" s="114">
        <v>40736</v>
      </c>
      <c r="B2801" s="140">
        <v>7</v>
      </c>
      <c r="C2801" s="140">
        <v>128</v>
      </c>
      <c r="D2801" s="140">
        <v>1950</v>
      </c>
      <c r="E2801" s="140">
        <v>249600</v>
      </c>
      <c r="F2801" s="140">
        <v>15</v>
      </c>
      <c r="G2801" s="140">
        <v>147</v>
      </c>
      <c r="H2801" s="140">
        <v>2100</v>
      </c>
      <c r="I2801" s="140">
        <v>308560</v>
      </c>
      <c r="J2801" s="140">
        <v>7</v>
      </c>
      <c r="K2801" s="140">
        <v>160</v>
      </c>
      <c r="L2801" s="140">
        <v>2050</v>
      </c>
      <c r="M2801" s="140">
        <v>328814</v>
      </c>
      <c r="N2801" s="140">
        <v>10</v>
      </c>
      <c r="O2801" s="140">
        <v>181</v>
      </c>
      <c r="P2801" s="140">
        <v>2150</v>
      </c>
      <c r="Q2801" s="140">
        <v>390010</v>
      </c>
      <c r="R2801" s="140">
        <v>42</v>
      </c>
      <c r="S2801" s="140">
        <v>238</v>
      </c>
      <c r="T2801" s="140">
        <v>2150</v>
      </c>
      <c r="U2801" s="140">
        <v>538479</v>
      </c>
      <c r="V2801" s="140">
        <v>5</v>
      </c>
      <c r="W2801" s="140">
        <v>265</v>
      </c>
      <c r="X2801" s="140">
        <v>2100</v>
      </c>
      <c r="Y2801" s="140">
        <v>556080</v>
      </c>
      <c r="Z2801" s="140">
        <v>8</v>
      </c>
      <c r="AA2801" s="140">
        <v>290</v>
      </c>
      <c r="AB2801" s="140">
        <v>2200</v>
      </c>
      <c r="AC2801" s="140">
        <v>636900</v>
      </c>
      <c r="AD2801" s="141"/>
      <c r="AE2801" s="141"/>
      <c r="AF2801" s="141"/>
      <c r="AG2801" s="141"/>
      <c r="AH2801" s="141"/>
      <c r="AI2801" s="141"/>
      <c r="AJ2801" s="141"/>
      <c r="AK2801" s="141"/>
      <c r="AL2801" s="221"/>
      <c r="AM2801" s="221"/>
      <c r="AN2801" s="221"/>
      <c r="AO2801" s="221"/>
      <c r="AP2801" s="140">
        <v>34</v>
      </c>
      <c r="AQ2801" s="140">
        <v>396</v>
      </c>
      <c r="AR2801" s="140">
        <v>2120</v>
      </c>
      <c r="AS2801" s="140">
        <v>828588</v>
      </c>
      <c r="AT2801" s="140">
        <v>21</v>
      </c>
      <c r="AU2801" s="140">
        <v>473</v>
      </c>
      <c r="AV2801" s="140">
        <v>1975</v>
      </c>
      <c r="AW2801" s="140">
        <v>931014</v>
      </c>
    </row>
    <row r="2802" spans="1:49" x14ac:dyDescent="0.2">
      <c r="A2802" s="114">
        <v>40737</v>
      </c>
      <c r="B2802" s="141"/>
      <c r="C2802" s="141"/>
      <c r="D2802" s="141"/>
      <c r="E2802" s="141"/>
      <c r="F2802" s="141"/>
      <c r="G2802" s="141"/>
      <c r="H2802" s="141"/>
      <c r="I2802" s="141"/>
      <c r="J2802" s="140">
        <v>24</v>
      </c>
      <c r="K2802" s="140">
        <v>169</v>
      </c>
      <c r="L2802" s="140">
        <v>2350</v>
      </c>
      <c r="M2802" s="140">
        <v>396367</v>
      </c>
      <c r="N2802" s="140">
        <v>15</v>
      </c>
      <c r="O2802" s="140">
        <v>189</v>
      </c>
      <c r="P2802" s="140">
        <v>2050</v>
      </c>
      <c r="Q2802" s="140">
        <v>386767</v>
      </c>
      <c r="R2802" s="141"/>
      <c r="S2802" s="141"/>
      <c r="T2802" s="141"/>
      <c r="U2802" s="141"/>
      <c r="V2802" s="141"/>
      <c r="W2802" s="141"/>
      <c r="X2802" s="141"/>
      <c r="Y2802" s="141"/>
      <c r="Z2802" s="141"/>
      <c r="AA2802" s="141"/>
      <c r="AB2802" s="141"/>
      <c r="AC2802" s="141"/>
      <c r="AD2802" s="141"/>
      <c r="AE2802" s="141"/>
      <c r="AF2802" s="141"/>
      <c r="AG2802" s="141"/>
      <c r="AH2802" s="141"/>
      <c r="AI2802" s="141"/>
      <c r="AJ2802" s="141"/>
      <c r="AK2802" s="141"/>
      <c r="AL2802" s="141"/>
      <c r="AM2802" s="141"/>
      <c r="AN2802" s="141"/>
      <c r="AO2802" s="141"/>
      <c r="AP2802" s="141"/>
      <c r="AQ2802" s="141"/>
      <c r="AR2802" s="141"/>
      <c r="AS2802" s="141"/>
      <c r="AT2802" s="141"/>
      <c r="AU2802" s="141"/>
      <c r="AV2802" s="141"/>
      <c r="AW2802" s="141"/>
    </row>
    <row r="2803" spans="1:49" x14ac:dyDescent="0.2">
      <c r="A2803" s="114">
        <v>40738</v>
      </c>
      <c r="B2803" s="141"/>
      <c r="C2803" s="141"/>
      <c r="D2803" s="141"/>
      <c r="E2803" s="141"/>
      <c r="F2803" s="141"/>
      <c r="G2803" s="141"/>
      <c r="H2803" s="141"/>
      <c r="I2803" s="141"/>
      <c r="J2803" s="141"/>
      <c r="K2803" s="141"/>
      <c r="L2803" s="141"/>
      <c r="M2803" s="141"/>
      <c r="N2803" s="141"/>
      <c r="O2803" s="141"/>
      <c r="P2803" s="141"/>
      <c r="Q2803" s="141"/>
      <c r="R2803" s="141"/>
      <c r="S2803" s="141"/>
      <c r="T2803" s="141"/>
      <c r="U2803" s="141"/>
      <c r="V2803" s="141"/>
      <c r="W2803" s="141"/>
      <c r="X2803" s="141"/>
      <c r="Y2803" s="141"/>
      <c r="Z2803" s="140">
        <v>3</v>
      </c>
      <c r="AA2803" s="140">
        <v>311</v>
      </c>
      <c r="AB2803" s="140">
        <v>1850</v>
      </c>
      <c r="AC2803" s="140">
        <v>575967</v>
      </c>
      <c r="AD2803" s="140">
        <v>19</v>
      </c>
      <c r="AE2803" s="140">
        <v>330</v>
      </c>
      <c r="AF2803" s="140">
        <v>2253</v>
      </c>
      <c r="AG2803" s="140">
        <v>753943</v>
      </c>
      <c r="AH2803" s="140">
        <v>8</v>
      </c>
      <c r="AI2803" s="140">
        <v>366</v>
      </c>
      <c r="AJ2803" s="140">
        <v>2160</v>
      </c>
      <c r="AK2803" s="140">
        <v>774540</v>
      </c>
      <c r="AL2803" s="140">
        <v>9</v>
      </c>
      <c r="AM2803" s="140">
        <v>419</v>
      </c>
      <c r="AN2803" s="140">
        <v>2313</v>
      </c>
      <c r="AO2803" s="140">
        <v>973200</v>
      </c>
      <c r="AP2803" s="140">
        <v>91</v>
      </c>
      <c r="AQ2803" s="140">
        <v>412</v>
      </c>
      <c r="AR2803" s="140">
        <v>2150</v>
      </c>
      <c r="AS2803" s="140">
        <v>887480</v>
      </c>
      <c r="AT2803" s="141"/>
      <c r="AU2803" s="141"/>
      <c r="AV2803" s="141"/>
      <c r="AW2803" s="141"/>
    </row>
    <row r="2804" spans="1:49" x14ac:dyDescent="0.2">
      <c r="A2804" s="114">
        <v>40738</v>
      </c>
      <c r="B2804" s="141"/>
      <c r="C2804" s="141"/>
      <c r="D2804" s="141"/>
      <c r="E2804" s="141"/>
      <c r="F2804" s="141">
        <v>2</v>
      </c>
      <c r="G2804" s="141">
        <v>136</v>
      </c>
      <c r="H2804" s="141">
        <v>2050</v>
      </c>
      <c r="I2804" s="141">
        <v>278800</v>
      </c>
      <c r="J2804" s="141">
        <v>137</v>
      </c>
      <c r="K2804" s="141">
        <v>164</v>
      </c>
      <c r="L2804" s="141">
        <v>2140</v>
      </c>
      <c r="M2804" s="141">
        <v>355086</v>
      </c>
      <c r="N2804" s="141">
        <v>51</v>
      </c>
      <c r="O2804" s="141">
        <v>196</v>
      </c>
      <c r="P2804" s="141">
        <v>2200</v>
      </c>
      <c r="Q2804" s="141">
        <v>429900</v>
      </c>
      <c r="R2804" s="141"/>
      <c r="S2804" s="141"/>
      <c r="T2804" s="141"/>
      <c r="U2804" s="141"/>
      <c r="V2804" s="141">
        <v>15</v>
      </c>
      <c r="W2804" s="141">
        <v>268</v>
      </c>
      <c r="X2804" s="141">
        <v>2200</v>
      </c>
      <c r="Y2804" s="141">
        <v>590187</v>
      </c>
      <c r="Z2804" s="140">
        <v>2</v>
      </c>
      <c r="AA2804" s="140">
        <v>285</v>
      </c>
      <c r="AB2804" s="140">
        <v>200</v>
      </c>
      <c r="AC2804" s="140">
        <v>570000</v>
      </c>
      <c r="AD2804" s="140">
        <v>6</v>
      </c>
      <c r="AE2804" s="140">
        <v>343</v>
      </c>
      <c r="AF2804" s="140">
        <v>2150</v>
      </c>
      <c r="AG2804" s="140">
        <v>737450</v>
      </c>
      <c r="AH2804" s="140"/>
      <c r="AI2804" s="140"/>
      <c r="AJ2804" s="140"/>
      <c r="AK2804" s="140"/>
      <c r="AL2804" s="140"/>
      <c r="AM2804" s="140"/>
      <c r="AN2804" s="140"/>
      <c r="AO2804" s="140"/>
      <c r="AP2804" s="140">
        <v>56</v>
      </c>
      <c r="AQ2804" s="140">
        <v>378</v>
      </c>
      <c r="AR2804" s="140">
        <v>2200</v>
      </c>
      <c r="AS2804" s="140">
        <v>831670</v>
      </c>
      <c r="AT2804" s="141"/>
      <c r="AU2804" s="141"/>
      <c r="AV2804" s="141"/>
      <c r="AW2804" s="141"/>
    </row>
    <row r="2805" spans="1:49" x14ac:dyDescent="0.2">
      <c r="A2805" s="114">
        <v>40739</v>
      </c>
      <c r="B2805" s="141"/>
      <c r="C2805" s="141"/>
      <c r="D2805" s="141"/>
      <c r="E2805" s="141"/>
      <c r="F2805" s="140">
        <v>54</v>
      </c>
      <c r="G2805" s="140">
        <v>139</v>
      </c>
      <c r="H2805" s="140">
        <v>2333</v>
      </c>
      <c r="I2805" s="140">
        <v>322839</v>
      </c>
      <c r="J2805" s="141"/>
      <c r="K2805" s="141"/>
      <c r="L2805" s="141"/>
      <c r="M2805" s="141"/>
      <c r="N2805" s="140">
        <v>22</v>
      </c>
      <c r="O2805" s="140">
        <v>197</v>
      </c>
      <c r="P2805" s="140">
        <v>2167</v>
      </c>
      <c r="Q2805" s="140">
        <v>441509</v>
      </c>
      <c r="R2805" s="140">
        <v>22</v>
      </c>
      <c r="S2805" s="140">
        <v>227</v>
      </c>
      <c r="T2805" s="140">
        <v>2200</v>
      </c>
      <c r="U2805" s="140">
        <v>527923</v>
      </c>
      <c r="V2805" s="140">
        <v>14</v>
      </c>
      <c r="W2805" s="140">
        <v>270</v>
      </c>
      <c r="X2805" s="140">
        <v>2167</v>
      </c>
      <c r="Y2805" s="140">
        <v>587307</v>
      </c>
      <c r="Z2805" s="140">
        <v>3</v>
      </c>
      <c r="AA2805" s="140">
        <v>287</v>
      </c>
      <c r="AB2805" s="140">
        <v>2100</v>
      </c>
      <c r="AC2805" s="140">
        <v>597667</v>
      </c>
      <c r="AD2805" s="221"/>
      <c r="AE2805" s="221"/>
      <c r="AF2805" s="221"/>
      <c r="AG2805" s="221"/>
      <c r="AH2805" s="221"/>
      <c r="AI2805" s="221"/>
      <c r="AJ2805" s="221"/>
      <c r="AK2805" s="221"/>
      <c r="AL2805" s="141"/>
      <c r="AM2805" s="141"/>
      <c r="AN2805" s="141"/>
      <c r="AO2805" s="141"/>
      <c r="AP2805" s="141"/>
      <c r="AQ2805" s="141"/>
      <c r="AR2805" s="141"/>
      <c r="AS2805" s="141"/>
      <c r="AT2805" s="140">
        <v>45</v>
      </c>
      <c r="AU2805" s="140">
        <v>506</v>
      </c>
      <c r="AV2805" s="140">
        <v>2042</v>
      </c>
      <c r="AW2805" s="140">
        <v>1062276</v>
      </c>
    </row>
    <row r="2806" spans="1:49" x14ac:dyDescent="0.2">
      <c r="A2806" s="114">
        <v>40742</v>
      </c>
      <c r="B2806" s="221"/>
      <c r="C2806" s="221"/>
      <c r="D2806" s="221"/>
      <c r="E2806" s="221"/>
      <c r="F2806" s="221"/>
      <c r="G2806" s="221"/>
      <c r="H2806" s="221"/>
      <c r="I2806" s="221"/>
      <c r="J2806" s="221"/>
      <c r="K2806" s="221"/>
      <c r="L2806" s="221"/>
      <c r="M2806" s="221"/>
      <c r="N2806" s="221"/>
      <c r="O2806" s="221"/>
      <c r="P2806" s="221"/>
      <c r="Q2806" s="221"/>
      <c r="R2806" s="221"/>
      <c r="S2806" s="221"/>
      <c r="T2806" s="221"/>
      <c r="U2806" s="221"/>
      <c r="V2806" s="140">
        <v>5</v>
      </c>
      <c r="W2806" s="140">
        <v>276</v>
      </c>
      <c r="X2806" s="140">
        <v>2100</v>
      </c>
      <c r="Y2806" s="140">
        <v>579600</v>
      </c>
      <c r="Z2806" s="222"/>
      <c r="AA2806" s="222"/>
      <c r="AB2806" s="222"/>
      <c r="AC2806" s="222"/>
      <c r="AD2806" s="140">
        <v>23</v>
      </c>
      <c r="AE2806" s="140">
        <v>331</v>
      </c>
      <c r="AF2806" s="140">
        <v>2150</v>
      </c>
      <c r="AG2806" s="140">
        <v>718478</v>
      </c>
      <c r="AH2806" s="140">
        <v>21</v>
      </c>
      <c r="AI2806" s="140">
        <v>387</v>
      </c>
      <c r="AJ2806" s="140">
        <v>2300</v>
      </c>
      <c r="AK2806" s="140">
        <v>901074</v>
      </c>
      <c r="AL2806" s="140">
        <v>4</v>
      </c>
      <c r="AM2806" s="140">
        <v>420</v>
      </c>
      <c r="AN2806" s="140">
        <v>2200</v>
      </c>
      <c r="AO2806" s="140">
        <v>922900</v>
      </c>
      <c r="AP2806" s="140">
        <v>96</v>
      </c>
      <c r="AQ2806" s="140">
        <v>450</v>
      </c>
      <c r="AR2806" s="140">
        <v>2057</v>
      </c>
      <c r="AS2806" s="140">
        <v>930181</v>
      </c>
      <c r="AT2806" s="141"/>
      <c r="AU2806" s="141"/>
      <c r="AV2806" s="141"/>
      <c r="AW2806" s="141"/>
    </row>
    <row r="2807" spans="1:49" x14ac:dyDescent="0.2">
      <c r="A2807" s="114">
        <v>40743</v>
      </c>
      <c r="B2807" s="140">
        <v>35</v>
      </c>
      <c r="C2807" s="140">
        <v>120</v>
      </c>
      <c r="D2807" s="140">
        <v>2225</v>
      </c>
      <c r="E2807" s="140">
        <v>269977</v>
      </c>
      <c r="F2807" s="141"/>
      <c r="G2807" s="141"/>
      <c r="H2807" s="141"/>
      <c r="I2807" s="141"/>
      <c r="J2807" s="140">
        <v>41</v>
      </c>
      <c r="K2807" s="140">
        <v>174</v>
      </c>
      <c r="L2807" s="140">
        <v>2183</v>
      </c>
      <c r="M2807" s="140">
        <v>380441</v>
      </c>
      <c r="N2807" s="140">
        <v>79</v>
      </c>
      <c r="O2807" s="140">
        <v>197</v>
      </c>
      <c r="P2807" s="140">
        <v>2117</v>
      </c>
      <c r="Q2807" s="140">
        <v>420997</v>
      </c>
      <c r="R2807" s="140">
        <v>24</v>
      </c>
      <c r="S2807" s="140">
        <v>234</v>
      </c>
      <c r="T2807" s="140">
        <v>2125</v>
      </c>
      <c r="U2807" s="140">
        <v>513729</v>
      </c>
      <c r="V2807" s="140">
        <v>1</v>
      </c>
      <c r="W2807" s="140">
        <v>274</v>
      </c>
      <c r="X2807" s="140">
        <v>2000</v>
      </c>
      <c r="Y2807" s="140">
        <v>548000</v>
      </c>
      <c r="Z2807" s="140">
        <v>17</v>
      </c>
      <c r="AA2807" s="140">
        <v>292</v>
      </c>
      <c r="AB2807" s="140">
        <v>2200</v>
      </c>
      <c r="AC2807" s="140">
        <v>641882</v>
      </c>
      <c r="AD2807" s="140">
        <v>30</v>
      </c>
      <c r="AE2807" s="140">
        <v>335</v>
      </c>
      <c r="AF2807" s="140">
        <v>2300</v>
      </c>
      <c r="AG2807" s="140">
        <v>758420</v>
      </c>
      <c r="AH2807" s="141"/>
      <c r="AI2807" s="141"/>
      <c r="AJ2807" s="141"/>
      <c r="AK2807" s="141"/>
      <c r="AL2807" s="221"/>
      <c r="AM2807" s="221"/>
      <c r="AN2807" s="221"/>
      <c r="AO2807" s="221"/>
      <c r="AP2807" s="141"/>
      <c r="AQ2807" s="141"/>
      <c r="AR2807" s="141"/>
      <c r="AS2807" s="141"/>
      <c r="AT2807" s="140">
        <v>85</v>
      </c>
      <c r="AU2807" s="140">
        <v>509</v>
      </c>
      <c r="AV2807" s="140">
        <v>2110</v>
      </c>
      <c r="AW2807" s="140">
        <v>1100219</v>
      </c>
    </row>
    <row r="2808" spans="1:49" x14ac:dyDescent="0.2">
      <c r="A2808" s="114">
        <v>40743</v>
      </c>
      <c r="B2808" s="140"/>
      <c r="C2808" s="140"/>
      <c r="D2808" s="140"/>
      <c r="E2808" s="140"/>
      <c r="F2808" s="141"/>
      <c r="G2808" s="141"/>
      <c r="H2808" s="141"/>
      <c r="I2808" s="141"/>
      <c r="J2808" s="140"/>
      <c r="K2808" s="140"/>
      <c r="L2808" s="140"/>
      <c r="M2808" s="140"/>
      <c r="N2808" s="140"/>
      <c r="O2808" s="140"/>
      <c r="P2808" s="140"/>
      <c r="Q2808" s="140"/>
      <c r="R2808" s="140"/>
      <c r="S2808" s="140"/>
      <c r="T2808" s="140"/>
      <c r="U2808" s="140"/>
      <c r="V2808" s="140"/>
      <c r="W2808" s="140"/>
      <c r="X2808" s="140"/>
      <c r="Y2808" s="140"/>
      <c r="Z2808" s="140"/>
      <c r="AA2808" s="140"/>
      <c r="AB2808" s="140"/>
      <c r="AC2808" s="140"/>
      <c r="AD2808" s="140">
        <v>15</v>
      </c>
      <c r="AE2808" s="140">
        <v>353</v>
      </c>
      <c r="AF2808" s="140">
        <v>2187</v>
      </c>
      <c r="AG2808" s="140">
        <v>784445</v>
      </c>
      <c r="AH2808" s="141"/>
      <c r="AI2808" s="141"/>
      <c r="AJ2808" s="141"/>
      <c r="AK2808" s="141"/>
      <c r="AL2808" s="221"/>
      <c r="AM2808" s="221"/>
      <c r="AN2808" s="221"/>
      <c r="AO2808" s="221"/>
      <c r="AP2808" s="141">
        <v>131</v>
      </c>
      <c r="AQ2808" s="141">
        <v>426</v>
      </c>
      <c r="AR2808" s="141">
        <v>2166</v>
      </c>
      <c r="AS2808" s="141">
        <v>922435</v>
      </c>
      <c r="AT2808" s="140"/>
      <c r="AU2808" s="140"/>
      <c r="AV2808" s="140"/>
      <c r="AW2808" s="140"/>
    </row>
    <row r="2809" spans="1:49" x14ac:dyDescent="0.2">
      <c r="A2809" s="114">
        <v>40745</v>
      </c>
      <c r="B2809" s="141"/>
      <c r="C2809" s="141"/>
      <c r="D2809" s="141"/>
      <c r="E2809" s="141"/>
      <c r="F2809" s="55"/>
      <c r="G2809" s="55"/>
      <c r="H2809" s="55"/>
      <c r="I2809" s="55"/>
      <c r="J2809" s="55"/>
      <c r="K2809" s="55"/>
      <c r="L2809" s="55"/>
      <c r="M2809" s="55"/>
      <c r="N2809" s="55"/>
      <c r="O2809" s="55"/>
      <c r="P2809" s="55"/>
      <c r="Q2809" s="55"/>
      <c r="R2809" s="55"/>
      <c r="S2809" s="55"/>
      <c r="T2809" s="55"/>
      <c r="U2809" s="55"/>
      <c r="V2809" s="140">
        <v>4</v>
      </c>
      <c r="W2809" s="140">
        <v>276</v>
      </c>
      <c r="X2809" s="140">
        <v>2000</v>
      </c>
      <c r="Y2809" s="140">
        <v>552000</v>
      </c>
      <c r="Z2809" s="140">
        <v>1</v>
      </c>
      <c r="AA2809" s="140">
        <v>290</v>
      </c>
      <c r="AB2809" s="140">
        <v>2050</v>
      </c>
      <c r="AC2809" s="140">
        <v>594500</v>
      </c>
      <c r="AD2809" s="140">
        <v>6</v>
      </c>
      <c r="AE2809" s="140">
        <v>331</v>
      </c>
      <c r="AF2809" s="140">
        <v>2200</v>
      </c>
      <c r="AG2809" s="140">
        <v>728200</v>
      </c>
      <c r="AH2809" s="140">
        <v>6</v>
      </c>
      <c r="AI2809" s="140">
        <v>394</v>
      </c>
      <c r="AJ2809" s="140">
        <v>2260</v>
      </c>
      <c r="AK2809" s="140">
        <v>912473</v>
      </c>
      <c r="AL2809" s="141"/>
      <c r="AM2809" s="141"/>
      <c r="AN2809" s="141"/>
      <c r="AO2809" s="141"/>
      <c r="AP2809" s="140">
        <v>48</v>
      </c>
      <c r="AQ2809" s="140">
        <v>414</v>
      </c>
      <c r="AR2809" s="140">
        <v>2225</v>
      </c>
      <c r="AS2809" s="140">
        <v>921737</v>
      </c>
      <c r="AT2809" s="141"/>
      <c r="AU2809" s="141"/>
      <c r="AV2809" s="141"/>
      <c r="AW2809" s="141"/>
    </row>
    <row r="2810" spans="1:49" x14ac:dyDescent="0.2">
      <c r="A2810" s="114">
        <v>40745</v>
      </c>
      <c r="B2810" s="141"/>
      <c r="C2810" s="141"/>
      <c r="D2810" s="141"/>
      <c r="E2810" s="141"/>
      <c r="F2810" s="141">
        <v>27</v>
      </c>
      <c r="G2810" s="141">
        <v>142</v>
      </c>
      <c r="H2810" s="141">
        <v>2150</v>
      </c>
      <c r="I2810" s="141">
        <v>306096</v>
      </c>
      <c r="J2810" s="141">
        <v>8</v>
      </c>
      <c r="K2810" s="141">
        <v>150</v>
      </c>
      <c r="L2810" s="141">
        <v>2100</v>
      </c>
      <c r="M2810" s="141">
        <v>316050</v>
      </c>
      <c r="N2810" s="141">
        <v>38</v>
      </c>
      <c r="O2810" s="141">
        <v>214</v>
      </c>
      <c r="P2810" s="141">
        <v>2233</v>
      </c>
      <c r="Q2810" s="141">
        <v>484916</v>
      </c>
      <c r="R2810" s="141">
        <v>32</v>
      </c>
      <c r="S2810" s="141">
        <v>232</v>
      </c>
      <c r="T2810" s="141">
        <v>2150</v>
      </c>
      <c r="U2810" s="141">
        <v>504072</v>
      </c>
      <c r="V2810" s="140"/>
      <c r="W2810" s="140"/>
      <c r="X2810" s="140"/>
      <c r="Y2810" s="140"/>
      <c r="Z2810" s="140"/>
      <c r="AA2810" s="140"/>
      <c r="AB2810" s="140"/>
      <c r="AC2810" s="140"/>
      <c r="AD2810" s="140">
        <v>10</v>
      </c>
      <c r="AE2810" s="140">
        <v>348</v>
      </c>
      <c r="AF2810" s="140">
        <v>2360</v>
      </c>
      <c r="AG2810" s="140">
        <v>887152</v>
      </c>
      <c r="AH2810" s="140"/>
      <c r="AI2810" s="140"/>
      <c r="AJ2810" s="140"/>
      <c r="AK2810" s="140"/>
      <c r="AL2810" s="141">
        <v>14</v>
      </c>
      <c r="AM2810" s="141">
        <v>446</v>
      </c>
      <c r="AN2810" s="141">
        <v>2550</v>
      </c>
      <c r="AO2810" s="141">
        <v>1136571</v>
      </c>
      <c r="AP2810" s="140">
        <v>95</v>
      </c>
      <c r="AQ2810" s="140">
        <v>441</v>
      </c>
      <c r="AR2810" s="140">
        <v>2310</v>
      </c>
      <c r="AS2810" s="140">
        <v>1008633</v>
      </c>
      <c r="AT2810" s="141"/>
      <c r="AU2810" s="141"/>
      <c r="AV2810" s="141"/>
      <c r="AW2810" s="141"/>
    </row>
    <row r="2811" spans="1:49" x14ac:dyDescent="0.2">
      <c r="A2811" s="114">
        <v>40746</v>
      </c>
      <c r="B2811" s="140">
        <v>3</v>
      </c>
      <c r="C2811" s="140">
        <v>107</v>
      </c>
      <c r="D2811" s="140">
        <v>2050</v>
      </c>
      <c r="E2811" s="140">
        <v>224000</v>
      </c>
      <c r="F2811" s="223"/>
      <c r="G2811" s="223"/>
      <c r="H2811" s="223"/>
      <c r="I2811" s="223"/>
      <c r="J2811" s="223"/>
      <c r="K2811" s="223"/>
      <c r="L2811" s="223"/>
      <c r="M2811" s="223"/>
      <c r="N2811" s="140">
        <v>38</v>
      </c>
      <c r="O2811" s="140">
        <v>214</v>
      </c>
      <c r="P2811" s="140">
        <v>2100</v>
      </c>
      <c r="Q2811" s="140">
        <v>462384</v>
      </c>
      <c r="R2811" s="140">
        <v>1</v>
      </c>
      <c r="S2811" s="140">
        <v>242</v>
      </c>
      <c r="T2811" s="140">
        <v>2000</v>
      </c>
      <c r="U2811" s="140">
        <v>484000</v>
      </c>
      <c r="V2811" s="141"/>
      <c r="W2811" s="141"/>
      <c r="X2811" s="141"/>
      <c r="Y2811" s="141"/>
      <c r="Z2811" s="223"/>
      <c r="AA2811" s="223"/>
      <c r="AB2811" s="223"/>
      <c r="AC2811" s="223"/>
      <c r="AD2811" s="141"/>
      <c r="AE2811" s="141"/>
      <c r="AF2811" s="141"/>
      <c r="AG2811" s="141"/>
      <c r="AH2811" s="141"/>
      <c r="AI2811" s="141"/>
      <c r="AJ2811" s="141"/>
      <c r="AK2811" s="141"/>
      <c r="AL2811" s="141"/>
      <c r="AM2811" s="141"/>
      <c r="AN2811" s="141"/>
      <c r="AO2811" s="141"/>
      <c r="AP2811" s="140">
        <v>1</v>
      </c>
      <c r="AQ2811" s="140">
        <v>372</v>
      </c>
      <c r="AR2811" s="140">
        <v>1900</v>
      </c>
      <c r="AS2811" s="140">
        <v>706800</v>
      </c>
      <c r="AT2811" s="141"/>
      <c r="AU2811" s="141"/>
      <c r="AV2811" s="141"/>
      <c r="AW2811" s="141"/>
    </row>
    <row r="2812" spans="1:49" x14ac:dyDescent="0.2">
      <c r="A2812" s="114">
        <v>40749</v>
      </c>
      <c r="B2812" s="221"/>
      <c r="C2812" s="221"/>
      <c r="D2812" s="221"/>
      <c r="E2812" s="221"/>
      <c r="F2812" s="221"/>
      <c r="G2812" s="221"/>
      <c r="H2812" s="221"/>
      <c r="I2812" s="221"/>
      <c r="J2812" s="221"/>
      <c r="K2812" s="221"/>
      <c r="L2812" s="221"/>
      <c r="M2812" s="221"/>
      <c r="N2812" s="221"/>
      <c r="O2812" s="221"/>
      <c r="P2812" s="221"/>
      <c r="Q2812" s="221"/>
      <c r="R2812" s="221"/>
      <c r="S2812" s="221"/>
      <c r="T2812" s="221"/>
      <c r="U2812" s="221"/>
      <c r="V2812" s="141"/>
      <c r="W2812" s="141"/>
      <c r="X2812" s="141"/>
      <c r="Y2812" s="141"/>
      <c r="Z2812" s="140">
        <v>4</v>
      </c>
      <c r="AA2812" s="140">
        <v>286</v>
      </c>
      <c r="AB2812" s="140">
        <v>1900</v>
      </c>
      <c r="AC2812" s="140">
        <v>544350</v>
      </c>
      <c r="AD2812" s="140">
        <v>8</v>
      </c>
      <c r="AE2812" s="140">
        <v>351</v>
      </c>
      <c r="AF2812" s="140">
        <v>2040</v>
      </c>
      <c r="AG2812" s="140">
        <v>716505</v>
      </c>
      <c r="AH2812" s="140">
        <v>5</v>
      </c>
      <c r="AI2812" s="140">
        <v>375</v>
      </c>
      <c r="AJ2812" s="140">
        <v>2180</v>
      </c>
      <c r="AK2812" s="140">
        <v>817936</v>
      </c>
      <c r="AL2812" s="141"/>
      <c r="AM2812" s="141"/>
      <c r="AN2812" s="141"/>
      <c r="AO2812" s="141"/>
      <c r="AP2812" s="140">
        <v>69</v>
      </c>
      <c r="AQ2812" s="140">
        <v>451</v>
      </c>
      <c r="AR2812" s="140">
        <v>2157</v>
      </c>
      <c r="AS2812" s="140">
        <v>973660</v>
      </c>
      <c r="AT2812" s="221"/>
      <c r="AU2812" s="221"/>
      <c r="AV2812" s="221"/>
      <c r="AW2812" s="221"/>
    </row>
    <row r="2813" spans="1:49" x14ac:dyDescent="0.2">
      <c r="A2813" s="114">
        <v>40750</v>
      </c>
      <c r="B2813" s="141"/>
      <c r="C2813" s="141"/>
      <c r="D2813" s="141"/>
      <c r="E2813" s="141"/>
      <c r="F2813" s="141"/>
      <c r="G2813" s="141"/>
      <c r="H2813" s="141"/>
      <c r="I2813" s="141"/>
      <c r="J2813" s="140">
        <v>33</v>
      </c>
      <c r="K2813" s="140">
        <v>169</v>
      </c>
      <c r="L2813" s="140">
        <v>2233</v>
      </c>
      <c r="M2813" s="140">
        <v>385897</v>
      </c>
      <c r="N2813" s="140">
        <v>8</v>
      </c>
      <c r="O2813" s="140">
        <v>207</v>
      </c>
      <c r="P2813" s="140">
        <v>2075</v>
      </c>
      <c r="Q2813" s="140">
        <v>421450</v>
      </c>
      <c r="R2813" s="140">
        <v>33</v>
      </c>
      <c r="S2813" s="140">
        <v>231</v>
      </c>
      <c r="T2813" s="140">
        <v>2217</v>
      </c>
      <c r="U2813" s="140">
        <v>528679</v>
      </c>
      <c r="V2813" s="140">
        <v>34</v>
      </c>
      <c r="W2813" s="140">
        <v>260</v>
      </c>
      <c r="X2813" s="140">
        <v>2217</v>
      </c>
      <c r="Y2813" s="140">
        <v>595841</v>
      </c>
      <c r="Z2813" s="141"/>
      <c r="AA2813" s="141"/>
      <c r="AB2813" s="141"/>
      <c r="AC2813" s="141"/>
      <c r="AD2813" s="140">
        <v>9</v>
      </c>
      <c r="AE2813" s="140">
        <v>330</v>
      </c>
      <c r="AF2813" s="140">
        <v>2100</v>
      </c>
      <c r="AG2813" s="140">
        <v>693467</v>
      </c>
      <c r="AH2813" s="141"/>
      <c r="AI2813" s="141"/>
      <c r="AJ2813" s="141"/>
      <c r="AK2813" s="141"/>
      <c r="AL2813" s="223"/>
      <c r="AM2813" s="223"/>
      <c r="AN2813" s="223"/>
      <c r="AO2813" s="223"/>
      <c r="AP2813" s="141"/>
      <c r="AQ2813" s="141"/>
      <c r="AR2813" s="141"/>
      <c r="AS2813" s="141"/>
      <c r="AT2813" s="140">
        <v>44</v>
      </c>
      <c r="AU2813" s="140">
        <v>490</v>
      </c>
      <c r="AV2813" s="140">
        <v>2208</v>
      </c>
      <c r="AW2813" s="140">
        <v>1088652</v>
      </c>
    </row>
    <row r="2814" spans="1:49" x14ac:dyDescent="0.2">
      <c r="A2814" s="114">
        <v>40750</v>
      </c>
      <c r="B2814" s="141"/>
      <c r="C2814" s="141"/>
      <c r="D2814" s="141"/>
      <c r="E2814" s="141"/>
      <c r="F2814" s="141"/>
      <c r="G2814" s="141"/>
      <c r="H2814" s="141"/>
      <c r="I2814" s="141"/>
      <c r="J2814" s="140"/>
      <c r="K2814" s="140"/>
      <c r="L2814" s="140"/>
      <c r="M2814" s="140"/>
      <c r="N2814" s="140"/>
      <c r="O2814" s="140"/>
      <c r="P2814" s="140"/>
      <c r="Q2814" s="140"/>
      <c r="R2814" s="140"/>
      <c r="S2814" s="140"/>
      <c r="T2814" s="140"/>
      <c r="U2814" s="140"/>
      <c r="V2814" s="140"/>
      <c r="W2814" s="140"/>
      <c r="X2814" s="140"/>
      <c r="Y2814" s="140"/>
      <c r="Z2814" s="141"/>
      <c r="AA2814" s="141"/>
      <c r="AB2814" s="141"/>
      <c r="AC2814" s="141"/>
      <c r="AD2814" s="140">
        <v>9</v>
      </c>
      <c r="AE2814" s="140">
        <v>356</v>
      </c>
      <c r="AF2814" s="140">
        <v>2280</v>
      </c>
      <c r="AG2814" s="140">
        <v>812693</v>
      </c>
      <c r="AH2814" s="141">
        <v>29</v>
      </c>
      <c r="AI2814" s="141">
        <v>379</v>
      </c>
      <c r="AJ2814" s="141">
        <v>2280</v>
      </c>
      <c r="AK2814" s="141">
        <v>870734</v>
      </c>
      <c r="AL2814" s="223">
        <v>7</v>
      </c>
      <c r="AM2814" s="223">
        <v>423</v>
      </c>
      <c r="AN2814" s="223">
        <v>2400</v>
      </c>
      <c r="AO2814" s="223">
        <v>1014857</v>
      </c>
      <c r="AP2814" s="141">
        <v>87</v>
      </c>
      <c r="AQ2814" s="141">
        <v>418</v>
      </c>
      <c r="AR2814" s="141">
        <v>2257</v>
      </c>
      <c r="AS2814" s="141">
        <v>927107</v>
      </c>
      <c r="AT2814" s="140"/>
      <c r="AU2814" s="140"/>
      <c r="AV2814" s="140"/>
      <c r="AW2814" s="140"/>
    </row>
    <row r="2815" spans="1:49" x14ac:dyDescent="0.2">
      <c r="A2815" s="114">
        <v>40751</v>
      </c>
      <c r="B2815" s="141"/>
      <c r="C2815" s="141"/>
      <c r="D2815" s="141"/>
      <c r="E2815" s="141"/>
      <c r="F2815" s="141"/>
      <c r="G2815" s="141"/>
      <c r="H2815" s="141"/>
      <c r="I2815" s="141"/>
      <c r="J2815" s="140"/>
      <c r="K2815" s="140"/>
      <c r="L2815" s="140"/>
      <c r="M2815" s="140"/>
      <c r="N2815" s="140"/>
      <c r="O2815" s="140"/>
      <c r="P2815" s="140"/>
      <c r="Q2815" s="140"/>
      <c r="R2815" s="140"/>
      <c r="S2815" s="140"/>
      <c r="T2815" s="140"/>
      <c r="U2815" s="140"/>
      <c r="V2815" s="140"/>
      <c r="W2815" s="140"/>
      <c r="X2815" s="140"/>
      <c r="Y2815" s="140"/>
      <c r="Z2815" s="141"/>
      <c r="AA2815" s="141"/>
      <c r="AB2815" s="141"/>
      <c r="AC2815" s="141"/>
      <c r="AD2815" s="140"/>
      <c r="AE2815" s="140"/>
      <c r="AF2815" s="140"/>
      <c r="AG2815" s="140"/>
      <c r="AH2815" s="141">
        <v>14</v>
      </c>
      <c r="AI2815" s="141">
        <v>406</v>
      </c>
      <c r="AJ2815" s="141">
        <v>2600</v>
      </c>
      <c r="AK2815" s="141">
        <v>1056714</v>
      </c>
      <c r="AL2815" s="223">
        <v>75</v>
      </c>
      <c r="AM2815" s="223">
        <v>383</v>
      </c>
      <c r="AN2815" s="223">
        <v>2380</v>
      </c>
      <c r="AO2815" s="223">
        <v>907695</v>
      </c>
      <c r="AP2815" s="141"/>
      <c r="AQ2815" s="141"/>
      <c r="AR2815" s="141"/>
      <c r="AS2815" s="141"/>
      <c r="AT2815" s="140"/>
      <c r="AU2815" s="140"/>
      <c r="AV2815" s="140"/>
      <c r="AW2815" s="140"/>
    </row>
    <row r="2816" spans="1:49" x14ac:dyDescent="0.2">
      <c r="A2816" s="114">
        <v>40752</v>
      </c>
      <c r="B2816" s="221"/>
      <c r="C2816" s="221"/>
      <c r="D2816" s="221"/>
      <c r="E2816" s="221"/>
      <c r="F2816" s="221"/>
      <c r="G2816" s="221"/>
      <c r="H2816" s="221"/>
      <c r="I2816" s="221"/>
      <c r="J2816" s="141"/>
      <c r="K2816" s="141"/>
      <c r="L2816" s="141"/>
      <c r="M2816" s="141"/>
      <c r="N2816" s="141"/>
      <c r="O2816" s="141"/>
      <c r="P2816" s="141"/>
      <c r="Q2816" s="141"/>
      <c r="R2816" s="141"/>
      <c r="S2816" s="141"/>
      <c r="T2816" s="141"/>
      <c r="U2816" s="141"/>
      <c r="V2816" s="140">
        <v>1</v>
      </c>
      <c r="W2816" s="140">
        <v>264</v>
      </c>
      <c r="X2816" s="140">
        <v>2050</v>
      </c>
      <c r="Y2816" s="140">
        <v>541200</v>
      </c>
      <c r="Z2816" s="141"/>
      <c r="AA2816" s="141"/>
      <c r="AB2816" s="141"/>
      <c r="AC2816" s="141"/>
      <c r="AD2816" s="141"/>
      <c r="AE2816" s="141"/>
      <c r="AF2816" s="141"/>
      <c r="AG2816" s="141"/>
      <c r="AH2816" s="140">
        <v>14</v>
      </c>
      <c r="AI2816" s="140">
        <v>380</v>
      </c>
      <c r="AJ2816" s="140">
        <v>2220</v>
      </c>
      <c r="AK2816" s="140">
        <v>843029</v>
      </c>
      <c r="AL2816" s="140">
        <v>7</v>
      </c>
      <c r="AM2816" s="140">
        <v>437</v>
      </c>
      <c r="AN2816" s="140">
        <v>2460</v>
      </c>
      <c r="AO2816" s="140">
        <v>1082434</v>
      </c>
      <c r="AP2816" s="140">
        <v>71</v>
      </c>
      <c r="AQ2816" s="140">
        <v>444</v>
      </c>
      <c r="AR2816" s="140">
        <v>2206</v>
      </c>
      <c r="AS2816" s="140">
        <v>975234</v>
      </c>
      <c r="AT2816" s="140">
        <v>3</v>
      </c>
      <c r="AU2816" s="140">
        <v>613</v>
      </c>
      <c r="AV2816" s="140">
        <v>1783</v>
      </c>
      <c r="AW2816" s="140">
        <v>1094367</v>
      </c>
    </row>
    <row r="2817" spans="1:49" x14ac:dyDescent="0.2">
      <c r="A2817" s="114">
        <v>40752</v>
      </c>
      <c r="B2817" s="221"/>
      <c r="C2817" s="221"/>
      <c r="D2817" s="221"/>
      <c r="E2817" s="221"/>
      <c r="F2817" s="221"/>
      <c r="G2817" s="221"/>
      <c r="H2817" s="221"/>
      <c r="I2817" s="221"/>
      <c r="J2817" s="141">
        <v>11</v>
      </c>
      <c r="K2817" s="141">
        <v>172</v>
      </c>
      <c r="L2817" s="141">
        <v>2000</v>
      </c>
      <c r="M2817" s="141">
        <v>331909</v>
      </c>
      <c r="N2817" s="141">
        <v>22</v>
      </c>
      <c r="O2817" s="141">
        <v>205</v>
      </c>
      <c r="P2817" s="141">
        <v>2250</v>
      </c>
      <c r="Q2817" s="141">
        <v>462273</v>
      </c>
      <c r="R2817" s="141">
        <v>2</v>
      </c>
      <c r="S2817" s="141">
        <v>245</v>
      </c>
      <c r="T2817" s="141">
        <v>2300</v>
      </c>
      <c r="U2817" s="141">
        <v>563500</v>
      </c>
      <c r="V2817" s="140">
        <v>19</v>
      </c>
      <c r="W2817" s="140">
        <v>278</v>
      </c>
      <c r="X2817" s="140">
        <v>2175</v>
      </c>
      <c r="Y2817" s="140">
        <v>621647</v>
      </c>
      <c r="Z2817" s="141">
        <v>63</v>
      </c>
      <c r="AA2817" s="141">
        <v>295</v>
      </c>
      <c r="AB2817" s="141">
        <v>2275</v>
      </c>
      <c r="AC2817" s="141">
        <v>677119</v>
      </c>
      <c r="AD2817" s="141"/>
      <c r="AE2817" s="141"/>
      <c r="AF2817" s="141"/>
      <c r="AG2817" s="141"/>
      <c r="AH2817" s="55"/>
      <c r="AI2817" s="55"/>
      <c r="AJ2817" s="55"/>
      <c r="AK2817" s="55"/>
      <c r="AL2817" s="140">
        <v>1</v>
      </c>
      <c r="AM2817" s="140">
        <v>402</v>
      </c>
      <c r="AN2817" s="140">
        <v>2180</v>
      </c>
      <c r="AO2817" s="140">
        <v>876360</v>
      </c>
      <c r="AP2817" s="140">
        <v>17</v>
      </c>
      <c r="AQ2817" s="140">
        <v>434</v>
      </c>
      <c r="AR2817" s="140">
        <v>1890</v>
      </c>
      <c r="AS2817" s="140">
        <v>794400</v>
      </c>
      <c r="AT2817" s="140">
        <v>13</v>
      </c>
      <c r="AU2817" s="140">
        <v>543</v>
      </c>
      <c r="AV2817" s="140">
        <v>2075</v>
      </c>
      <c r="AW2817" s="140">
        <v>1162177</v>
      </c>
    </row>
    <row r="2818" spans="1:49" x14ac:dyDescent="0.2">
      <c r="A2818" s="114">
        <v>40753</v>
      </c>
      <c r="B2818" s="140">
        <v>8</v>
      </c>
      <c r="C2818" s="140">
        <v>104</v>
      </c>
      <c r="D2818" s="140">
        <v>2000</v>
      </c>
      <c r="E2818" s="140">
        <v>208500</v>
      </c>
      <c r="F2818" s="141"/>
      <c r="G2818" s="141"/>
      <c r="H2818" s="141"/>
      <c r="I2818" s="141"/>
      <c r="J2818" s="140">
        <v>11</v>
      </c>
      <c r="K2818" s="140">
        <v>156</v>
      </c>
      <c r="L2818" s="140">
        <v>2225</v>
      </c>
      <c r="M2818" s="140">
        <v>357318</v>
      </c>
      <c r="N2818" s="140">
        <v>37</v>
      </c>
      <c r="O2818" s="140">
        <v>207</v>
      </c>
      <c r="P2818" s="140">
        <v>2200</v>
      </c>
      <c r="Q2818" s="140">
        <v>451170</v>
      </c>
      <c r="R2818" s="140">
        <v>11</v>
      </c>
      <c r="S2818" s="140">
        <v>236</v>
      </c>
      <c r="T2818" s="140">
        <v>2275</v>
      </c>
      <c r="U2818" s="140">
        <v>542164</v>
      </c>
      <c r="V2818" s="141"/>
      <c r="W2818" s="141"/>
      <c r="X2818" s="141"/>
      <c r="Y2818" s="141"/>
      <c r="Z2818" s="140">
        <v>32</v>
      </c>
      <c r="AA2818" s="140">
        <v>292</v>
      </c>
      <c r="AB2818" s="140">
        <v>2200</v>
      </c>
      <c r="AC2818" s="140">
        <v>641300</v>
      </c>
      <c r="AD2818" s="140">
        <v>13</v>
      </c>
      <c r="AE2818" s="140">
        <v>342</v>
      </c>
      <c r="AF2818" s="140">
        <v>2300</v>
      </c>
      <c r="AG2818" s="140">
        <v>794638</v>
      </c>
      <c r="AH2818" s="140">
        <v>46</v>
      </c>
      <c r="AI2818" s="140">
        <v>370</v>
      </c>
      <c r="AJ2818" s="140">
        <v>2262</v>
      </c>
      <c r="AK2818" s="140">
        <v>848696</v>
      </c>
      <c r="AL2818" s="221"/>
      <c r="AM2818" s="221"/>
      <c r="AN2818" s="221"/>
      <c r="AO2818" s="221"/>
      <c r="AP2818" s="140">
        <v>2</v>
      </c>
      <c r="AQ2818" s="140">
        <v>579</v>
      </c>
      <c r="AR2818" s="140">
        <v>2525</v>
      </c>
      <c r="AS2818" s="140">
        <v>1469100</v>
      </c>
      <c r="AT2818" s="140">
        <v>49</v>
      </c>
      <c r="AU2818" s="140">
        <v>502</v>
      </c>
      <c r="AV2818" s="140">
        <v>2083</v>
      </c>
      <c r="AW2818" s="140">
        <v>1048110</v>
      </c>
    </row>
    <row r="2819" spans="1:49" x14ac:dyDescent="0.2">
      <c r="A2819" s="55"/>
      <c r="B2819" s="55"/>
      <c r="C2819" s="55"/>
      <c r="D2819" s="55"/>
      <c r="E2819" s="55"/>
      <c r="F2819" s="55"/>
      <c r="G2819" s="55"/>
      <c r="H2819" s="55"/>
      <c r="I2819" s="55"/>
      <c r="J2819" s="55"/>
      <c r="K2819" s="55"/>
      <c r="L2819" s="55"/>
      <c r="M2819" s="55"/>
      <c r="N2819" s="55"/>
      <c r="O2819" s="55"/>
      <c r="P2819" s="55"/>
      <c r="Q2819" s="55"/>
      <c r="R2819" s="55"/>
      <c r="S2819" s="55"/>
      <c r="T2819" s="55"/>
      <c r="U2819" s="55"/>
      <c r="V2819" s="55"/>
      <c r="W2819" s="55"/>
      <c r="X2819" s="55"/>
      <c r="Y2819" s="55"/>
      <c r="Z2819" s="55"/>
      <c r="AA2819" s="55"/>
      <c r="AB2819" s="55"/>
      <c r="AC2819" s="55"/>
      <c r="AD2819" s="55"/>
      <c r="AE2819" s="55"/>
      <c r="AF2819" s="55"/>
      <c r="AG2819" s="55"/>
      <c r="AH2819" s="55"/>
      <c r="AI2819" s="55"/>
      <c r="AJ2819" s="55"/>
      <c r="AK2819" s="55"/>
      <c r="AL2819" s="55"/>
      <c r="AM2819" s="55"/>
      <c r="AN2819" s="55"/>
      <c r="AO2819" s="55"/>
      <c r="AP2819" s="55"/>
      <c r="AQ2819" s="55"/>
      <c r="AR2819" s="55"/>
      <c r="AS2819" s="55"/>
      <c r="AT2819" s="55"/>
      <c r="AU2819" s="55"/>
      <c r="AV2819" s="55"/>
      <c r="AW2819" s="55"/>
    </row>
    <row r="2820" spans="1:49" x14ac:dyDescent="0.2">
      <c r="A2820" s="87">
        <v>40756</v>
      </c>
      <c r="B2820" s="55"/>
      <c r="C2820" s="55"/>
      <c r="D2820" s="55"/>
      <c r="E2820" s="55"/>
      <c r="F2820" s="55"/>
      <c r="G2820" s="55"/>
      <c r="H2820" s="55"/>
      <c r="I2820" s="55"/>
      <c r="J2820" s="55"/>
      <c r="K2820" s="55"/>
      <c r="L2820" s="55"/>
      <c r="M2820" s="55"/>
      <c r="N2820" s="55"/>
      <c r="O2820" s="55"/>
      <c r="P2820" s="55"/>
      <c r="Q2820" s="55"/>
      <c r="R2820" s="55"/>
      <c r="S2820" s="55"/>
      <c r="T2820" s="55"/>
      <c r="U2820" s="55"/>
      <c r="V2820" s="55"/>
      <c r="W2820" s="55"/>
      <c r="X2820" s="55"/>
      <c r="Y2820" s="55"/>
      <c r="Z2820" s="55">
        <v>4</v>
      </c>
      <c r="AA2820" s="55">
        <v>280</v>
      </c>
      <c r="AB2820" s="55">
        <v>2050</v>
      </c>
      <c r="AC2820" s="55">
        <v>575025</v>
      </c>
      <c r="AD2820" s="55">
        <v>9</v>
      </c>
      <c r="AE2820" s="55">
        <v>326</v>
      </c>
      <c r="AF2820" s="55">
        <v>2100</v>
      </c>
      <c r="AG2820" s="55">
        <v>684600</v>
      </c>
      <c r="AH2820" s="55">
        <v>5</v>
      </c>
      <c r="AI2820" s="55">
        <v>379</v>
      </c>
      <c r="AJ2820" s="55">
        <v>2300</v>
      </c>
      <c r="AK2820" s="55">
        <v>871240</v>
      </c>
      <c r="AL2820" s="55">
        <v>14</v>
      </c>
      <c r="AM2820" s="55">
        <v>426</v>
      </c>
      <c r="AN2820" s="55">
        <v>2370</v>
      </c>
      <c r="AO2820" s="55">
        <v>1008986</v>
      </c>
      <c r="AP2820" s="55">
        <v>64</v>
      </c>
      <c r="AQ2820" s="55">
        <v>426</v>
      </c>
      <c r="AR2820" s="55">
        <v>2131</v>
      </c>
      <c r="AS2820" s="55">
        <v>909549</v>
      </c>
      <c r="AT2820" s="55"/>
      <c r="AU2820" s="55"/>
      <c r="AV2820" s="55"/>
      <c r="AW2820" s="55"/>
    </row>
    <row r="2821" spans="1:49" x14ac:dyDescent="0.2">
      <c r="A2821" s="87">
        <v>40757</v>
      </c>
      <c r="B2821" s="55">
        <v>8</v>
      </c>
      <c r="C2821" s="55">
        <v>100</v>
      </c>
      <c r="D2821" s="55">
        <v>1975</v>
      </c>
      <c r="E2821" s="55">
        <v>201688</v>
      </c>
      <c r="F2821" s="55">
        <v>7</v>
      </c>
      <c r="G2821" s="55">
        <v>141</v>
      </c>
      <c r="H2821" s="55">
        <v>2150</v>
      </c>
      <c r="I2821" s="55">
        <v>303457</v>
      </c>
      <c r="J2821" s="55">
        <v>26</v>
      </c>
      <c r="K2821" s="55">
        <v>171</v>
      </c>
      <c r="L2821" s="55">
        <v>1983</v>
      </c>
      <c r="M2821" s="55">
        <v>335542</v>
      </c>
      <c r="N2821" s="55">
        <v>7</v>
      </c>
      <c r="O2821" s="55">
        <v>182</v>
      </c>
      <c r="P2821" s="55">
        <v>2150</v>
      </c>
      <c r="Q2821" s="55">
        <v>391300</v>
      </c>
      <c r="R2821" s="55">
        <v>16</v>
      </c>
      <c r="S2821" s="55">
        <v>228</v>
      </c>
      <c r="T2821" s="55">
        <v>2133</v>
      </c>
      <c r="U2821" s="55">
        <v>483981</v>
      </c>
      <c r="V2821" s="55">
        <v>6</v>
      </c>
      <c r="W2821" s="55">
        <v>258</v>
      </c>
      <c r="X2821" s="55">
        <v>2150</v>
      </c>
      <c r="Y2821" s="55">
        <v>391300</v>
      </c>
      <c r="Z2821" s="55"/>
      <c r="AA2821" s="55"/>
      <c r="AB2821" s="55"/>
      <c r="AC2821" s="55"/>
      <c r="AD2821" s="55"/>
      <c r="AE2821" s="55"/>
      <c r="AF2821" s="55"/>
      <c r="AG2821" s="55"/>
      <c r="AH2821" s="55">
        <v>7</v>
      </c>
      <c r="AI2821" s="55">
        <v>365</v>
      </c>
      <c r="AJ2821" s="55">
        <v>2150</v>
      </c>
      <c r="AK2821" s="55">
        <v>785671</v>
      </c>
      <c r="AL2821" s="55"/>
      <c r="AM2821" s="55"/>
      <c r="AN2821" s="55"/>
      <c r="AO2821" s="55"/>
      <c r="AP2821" s="55">
        <v>1</v>
      </c>
      <c r="AQ2821" s="55">
        <v>422</v>
      </c>
      <c r="AR2821" s="55">
        <v>2140</v>
      </c>
      <c r="AS2821" s="55">
        <v>903080</v>
      </c>
      <c r="AT2821" s="55">
        <v>64</v>
      </c>
      <c r="AU2821" s="55">
        <v>463</v>
      </c>
      <c r="AV2821" s="55">
        <v>1983</v>
      </c>
      <c r="AW2821" s="55">
        <v>922350</v>
      </c>
    </row>
    <row r="2822" spans="1:49" x14ac:dyDescent="0.2">
      <c r="A2822" s="87">
        <v>40757</v>
      </c>
      <c r="B2822" s="55"/>
      <c r="C2822" s="55"/>
      <c r="D2822" s="55"/>
      <c r="E2822" s="55"/>
      <c r="F2822" s="55"/>
      <c r="G2822" s="55"/>
      <c r="H2822" s="55"/>
      <c r="I2822" s="55"/>
      <c r="J2822" s="55"/>
      <c r="K2822" s="55"/>
      <c r="L2822" s="55"/>
      <c r="M2822" s="55"/>
      <c r="N2822" s="55"/>
      <c r="O2822" s="55"/>
      <c r="P2822" s="55"/>
      <c r="Q2822" s="55"/>
      <c r="R2822" s="55"/>
      <c r="S2822" s="55"/>
      <c r="T2822" s="55"/>
      <c r="U2822" s="55"/>
      <c r="V2822" s="55"/>
      <c r="W2822" s="55"/>
      <c r="X2822" s="55"/>
      <c r="Y2822" s="55"/>
      <c r="Z2822" s="55">
        <v>20</v>
      </c>
      <c r="AA2822" s="55">
        <v>288</v>
      </c>
      <c r="AB2822" s="55">
        <v>2150</v>
      </c>
      <c r="AC2822" s="55">
        <v>619845</v>
      </c>
      <c r="AD2822" s="55">
        <v>10</v>
      </c>
      <c r="AE2822" s="55">
        <v>333</v>
      </c>
      <c r="AF2822" s="55">
        <v>2300</v>
      </c>
      <c r="AG2822" s="55">
        <v>765440</v>
      </c>
      <c r="AH2822" s="55">
        <v>7</v>
      </c>
      <c r="AI2822" s="55">
        <v>376</v>
      </c>
      <c r="AJ2822" s="55">
        <v>2140</v>
      </c>
      <c r="AK2822" s="55">
        <v>795463</v>
      </c>
      <c r="AL2822" s="55">
        <v>9</v>
      </c>
      <c r="AM2822" s="55">
        <v>439</v>
      </c>
      <c r="AN2822" s="55">
        <v>2344</v>
      </c>
      <c r="AO2822" s="55">
        <v>1030702</v>
      </c>
      <c r="AP2822" s="55">
        <v>60</v>
      </c>
      <c r="AQ2822" s="55">
        <v>443</v>
      </c>
      <c r="AR2822" s="55">
        <v>2109</v>
      </c>
      <c r="AS2822" s="55">
        <v>941025</v>
      </c>
      <c r="AT2822" s="55"/>
      <c r="AU2822" s="55"/>
      <c r="AV2822" s="55"/>
      <c r="AW2822" s="55"/>
    </row>
    <row r="2823" spans="1:49" x14ac:dyDescent="0.2">
      <c r="A2823" s="87">
        <v>40758</v>
      </c>
      <c r="B2823" s="55"/>
      <c r="C2823" s="55"/>
      <c r="D2823" s="55"/>
      <c r="E2823" s="55"/>
      <c r="F2823" s="55"/>
      <c r="G2823" s="55"/>
      <c r="H2823" s="55"/>
      <c r="I2823" s="55"/>
      <c r="J2823" s="55"/>
      <c r="K2823" s="55"/>
      <c r="L2823" s="55"/>
      <c r="M2823" s="55"/>
      <c r="N2823" s="55"/>
      <c r="O2823" s="55"/>
      <c r="P2823" s="55"/>
      <c r="Q2823" s="55"/>
      <c r="R2823" s="55"/>
      <c r="S2823" s="55"/>
      <c r="T2823" s="55"/>
      <c r="U2823" s="55"/>
      <c r="V2823" s="55"/>
      <c r="W2823" s="55"/>
      <c r="X2823" s="55"/>
      <c r="Y2823" s="55"/>
      <c r="Z2823" s="55"/>
      <c r="AA2823" s="55"/>
      <c r="AB2823" s="55"/>
      <c r="AC2823" s="55"/>
      <c r="AD2823" s="55"/>
      <c r="AE2823" s="55"/>
      <c r="AF2823" s="55"/>
      <c r="AG2823" s="55"/>
      <c r="AH2823" s="55"/>
      <c r="AI2823" s="55"/>
      <c r="AJ2823" s="55"/>
      <c r="AK2823" s="55"/>
      <c r="AL2823" s="55"/>
      <c r="AM2823" s="55"/>
      <c r="AN2823" s="55"/>
      <c r="AO2823" s="55"/>
      <c r="AP2823" s="55"/>
      <c r="AQ2823" s="55"/>
      <c r="AR2823" s="55"/>
      <c r="AS2823" s="55"/>
      <c r="AT2823" s="55"/>
      <c r="AU2823" s="55"/>
      <c r="AV2823" s="55"/>
      <c r="AW2823" s="55"/>
    </row>
    <row r="2824" spans="1:49" x14ac:dyDescent="0.2">
      <c r="A2824" s="87">
        <v>40759</v>
      </c>
      <c r="B2824" s="55"/>
      <c r="C2824" s="55"/>
      <c r="D2824" s="55"/>
      <c r="E2824" s="55"/>
      <c r="F2824" s="55"/>
      <c r="G2824" s="55"/>
      <c r="H2824" s="55"/>
      <c r="I2824" s="55"/>
      <c r="J2824" s="55"/>
      <c r="K2824" s="55"/>
      <c r="L2824" s="55"/>
      <c r="M2824" s="55"/>
      <c r="N2824" s="55"/>
      <c r="O2824" s="55"/>
      <c r="P2824" s="55"/>
      <c r="Q2824" s="55"/>
      <c r="R2824" s="55">
        <v>1</v>
      </c>
      <c r="S2824" s="55">
        <v>228</v>
      </c>
      <c r="T2824" s="55">
        <v>1900</v>
      </c>
      <c r="U2824" s="55">
        <v>433200</v>
      </c>
      <c r="V2824" s="55"/>
      <c r="W2824" s="55"/>
      <c r="X2824" s="55"/>
      <c r="Y2824" s="55"/>
      <c r="Z2824" s="55">
        <v>1</v>
      </c>
      <c r="AA2824" s="55">
        <v>310</v>
      </c>
      <c r="AB2824" s="55">
        <v>1900</v>
      </c>
      <c r="AC2824" s="55">
        <v>589000</v>
      </c>
      <c r="AD2824" s="55"/>
      <c r="AE2824" s="55"/>
      <c r="AF2824" s="55"/>
      <c r="AG2824" s="55"/>
      <c r="AH2824" s="55">
        <v>45</v>
      </c>
      <c r="AI2824" s="55">
        <v>385</v>
      </c>
      <c r="AJ2824" s="55">
        <v>2224</v>
      </c>
      <c r="AK2824" s="55">
        <v>864712</v>
      </c>
      <c r="AL2824" s="55"/>
      <c r="AM2824" s="55"/>
      <c r="AN2824" s="55"/>
      <c r="AO2824" s="55"/>
      <c r="AP2824" s="55">
        <v>125</v>
      </c>
      <c r="AQ2824" s="55">
        <v>435</v>
      </c>
      <c r="AR2824" s="55">
        <v>2036</v>
      </c>
      <c r="AS2824" s="55">
        <v>890247</v>
      </c>
      <c r="AT2824" s="55"/>
      <c r="AU2824" s="55"/>
      <c r="AV2824" s="55"/>
      <c r="AW2824" s="55"/>
    </row>
    <row r="2825" spans="1:49" x14ac:dyDescent="0.2">
      <c r="A2825" s="87">
        <v>40759</v>
      </c>
      <c r="B2825" s="55">
        <v>7</v>
      </c>
      <c r="C2825" s="55">
        <v>109</v>
      </c>
      <c r="D2825" s="55">
        <v>1900</v>
      </c>
      <c r="E2825" s="55">
        <v>206286</v>
      </c>
      <c r="F2825" s="55">
        <v>35</v>
      </c>
      <c r="G2825" s="55">
        <v>143</v>
      </c>
      <c r="H2825" s="55">
        <v>1970</v>
      </c>
      <c r="I2825" s="55">
        <v>289297</v>
      </c>
      <c r="J2825" s="55">
        <v>39</v>
      </c>
      <c r="K2825" s="55">
        <v>159</v>
      </c>
      <c r="L2825" s="55">
        <v>2138</v>
      </c>
      <c r="M2825" s="55">
        <v>352051</v>
      </c>
      <c r="N2825" s="55">
        <v>6</v>
      </c>
      <c r="O2825" s="55">
        <v>219</v>
      </c>
      <c r="P2825" s="55">
        <v>2100</v>
      </c>
      <c r="Q2825" s="55">
        <v>459900</v>
      </c>
      <c r="R2825" s="55">
        <v>17</v>
      </c>
      <c r="S2825" s="55">
        <v>230</v>
      </c>
      <c r="T2825" s="55">
        <v>2090</v>
      </c>
      <c r="U2825" s="55">
        <v>483165</v>
      </c>
      <c r="V2825" s="55">
        <v>6</v>
      </c>
      <c r="W2825" s="55">
        <v>256</v>
      </c>
      <c r="X2825" s="55">
        <v>2200</v>
      </c>
      <c r="Y2825" s="55">
        <v>562467</v>
      </c>
      <c r="Z2825" s="55">
        <v>20</v>
      </c>
      <c r="AA2825" s="55">
        <v>284</v>
      </c>
      <c r="AB2825" s="55">
        <v>2050</v>
      </c>
      <c r="AC2825" s="55">
        <v>637330</v>
      </c>
      <c r="AD2825" s="55">
        <v>20</v>
      </c>
      <c r="AE2825" s="55">
        <v>320</v>
      </c>
      <c r="AF2825" s="55">
        <v>2300</v>
      </c>
      <c r="AG2825" s="55">
        <v>734850</v>
      </c>
      <c r="AH2825" s="55"/>
      <c r="AI2825" s="55"/>
      <c r="AJ2825" s="55"/>
      <c r="AK2825" s="55"/>
      <c r="AL2825" s="55"/>
      <c r="AM2825" s="55"/>
      <c r="AN2825" s="55"/>
      <c r="AO2825" s="55"/>
      <c r="AP2825" s="55">
        <v>5</v>
      </c>
      <c r="AQ2825" s="55">
        <v>367</v>
      </c>
      <c r="AR2825" s="55">
        <v>2000</v>
      </c>
      <c r="AS2825" s="55">
        <v>733600</v>
      </c>
      <c r="AT2825" s="55"/>
      <c r="AU2825" s="55"/>
      <c r="AV2825" s="55"/>
      <c r="AW2825" s="55"/>
    </row>
    <row r="2826" spans="1:49" x14ac:dyDescent="0.2">
      <c r="A2826" s="87">
        <v>40760</v>
      </c>
      <c r="B2826" s="55"/>
      <c r="C2826" s="55"/>
      <c r="D2826" s="55"/>
      <c r="E2826" s="55"/>
      <c r="F2826" s="55"/>
      <c r="G2826" s="55"/>
      <c r="H2826" s="55"/>
      <c r="I2826" s="55"/>
      <c r="J2826" s="55">
        <v>7</v>
      </c>
      <c r="K2826" s="55">
        <v>168</v>
      </c>
      <c r="L2826" s="55">
        <v>2000</v>
      </c>
      <c r="M2826" s="55">
        <v>336000</v>
      </c>
      <c r="N2826" s="55">
        <v>2</v>
      </c>
      <c r="O2826" s="55">
        <v>208</v>
      </c>
      <c r="P2826" s="55">
        <v>2100</v>
      </c>
      <c r="Q2826" s="55">
        <v>436800</v>
      </c>
      <c r="R2826" s="55">
        <v>3</v>
      </c>
      <c r="S2826" s="55">
        <v>236</v>
      </c>
      <c r="T2826" s="55">
        <v>1800</v>
      </c>
      <c r="U2826" s="55">
        <v>417467</v>
      </c>
      <c r="V2826" s="55">
        <v>1</v>
      </c>
      <c r="W2826" s="55">
        <v>254</v>
      </c>
      <c r="X2826" s="55">
        <v>1800</v>
      </c>
      <c r="Y2826" s="55">
        <v>457200</v>
      </c>
      <c r="Z2826" s="55">
        <v>11</v>
      </c>
      <c r="AA2826" s="55">
        <v>311</v>
      </c>
      <c r="AB2826" s="55">
        <v>2100</v>
      </c>
      <c r="AC2826" s="55">
        <v>652145</v>
      </c>
      <c r="AD2826" s="55"/>
      <c r="AE2826" s="55"/>
      <c r="AF2826" s="55"/>
      <c r="AG2826" s="55"/>
      <c r="AH2826" s="55">
        <v>11</v>
      </c>
      <c r="AI2826" s="55">
        <v>380</v>
      </c>
      <c r="AJ2826" s="55">
        <v>2040</v>
      </c>
      <c r="AK2826" s="55">
        <v>775943</v>
      </c>
      <c r="AL2826" s="55"/>
      <c r="AM2826" s="55"/>
      <c r="AN2826" s="55"/>
      <c r="AO2826" s="55"/>
      <c r="AP2826" s="55"/>
      <c r="AQ2826" s="55"/>
      <c r="AR2826" s="55"/>
      <c r="AS2826" s="55"/>
      <c r="AT2826" s="55">
        <v>6</v>
      </c>
      <c r="AU2826" s="55">
        <v>448</v>
      </c>
      <c r="AV2826" s="55">
        <v>2100</v>
      </c>
      <c r="AW2826" s="55">
        <v>940800</v>
      </c>
    </row>
    <row r="2827" spans="1:49" x14ac:dyDescent="0.2">
      <c r="A2827" s="87">
        <v>40763</v>
      </c>
      <c r="B2827" s="55"/>
      <c r="C2827" s="55"/>
      <c r="D2827" s="55"/>
      <c r="E2827" s="55"/>
      <c r="F2827" s="55"/>
      <c r="G2827" s="55"/>
      <c r="H2827" s="55"/>
      <c r="I2827" s="55"/>
      <c r="J2827" s="55"/>
      <c r="K2827" s="55"/>
      <c r="L2827" s="55"/>
      <c r="M2827" s="55"/>
      <c r="N2827" s="55"/>
      <c r="O2827" s="55"/>
      <c r="P2827" s="55"/>
      <c r="Q2827" s="55"/>
      <c r="R2827" s="55"/>
      <c r="S2827" s="55"/>
      <c r="T2827" s="55"/>
      <c r="U2827" s="55"/>
      <c r="V2827" s="55"/>
      <c r="W2827" s="55"/>
      <c r="X2827" s="55"/>
      <c r="Y2827" s="55"/>
      <c r="Z2827" s="55">
        <v>4</v>
      </c>
      <c r="AA2827" s="55">
        <v>314</v>
      </c>
      <c r="AB2827" s="55">
        <v>1900</v>
      </c>
      <c r="AC2827" s="55">
        <v>596400</v>
      </c>
      <c r="AD2827" s="55">
        <v>3</v>
      </c>
      <c r="AE2827" s="55">
        <v>343</v>
      </c>
      <c r="AF2827" s="55">
        <v>2000</v>
      </c>
      <c r="AG2827" s="55">
        <v>685333</v>
      </c>
      <c r="AH2827" s="55">
        <v>19</v>
      </c>
      <c r="AI2827" s="55">
        <v>380</v>
      </c>
      <c r="AJ2827" s="55">
        <v>2190</v>
      </c>
      <c r="AK2827" s="55">
        <v>833181</v>
      </c>
      <c r="AL2827" s="55">
        <v>8</v>
      </c>
      <c r="AM2827" s="55">
        <v>435</v>
      </c>
      <c r="AN2827" s="55">
        <v>2240</v>
      </c>
      <c r="AO2827" s="55">
        <v>974155</v>
      </c>
      <c r="AP2827" s="55">
        <v>36</v>
      </c>
      <c r="AQ2827" s="55">
        <v>446</v>
      </c>
      <c r="AR2827" s="55">
        <v>2082</v>
      </c>
      <c r="AS2827" s="55">
        <v>935153</v>
      </c>
      <c r="AT2827" s="55"/>
      <c r="AU2827" s="55"/>
      <c r="AV2827" s="55"/>
      <c r="AW2827" s="55"/>
    </row>
    <row r="2828" spans="1:49" x14ac:dyDescent="0.2">
      <c r="A2828" s="87">
        <v>40764</v>
      </c>
      <c r="B2828" s="55">
        <v>6</v>
      </c>
      <c r="C2828" s="55">
        <v>123</v>
      </c>
      <c r="D2828" s="55">
        <v>2150</v>
      </c>
      <c r="E2828" s="55">
        <v>264450</v>
      </c>
      <c r="F2828" s="55"/>
      <c r="G2828" s="55"/>
      <c r="H2828" s="55"/>
      <c r="I2828" s="55"/>
      <c r="J2828" s="55">
        <v>44</v>
      </c>
      <c r="K2828" s="55">
        <v>165</v>
      </c>
      <c r="L2828" s="55">
        <v>2088</v>
      </c>
      <c r="M2828" s="55">
        <v>346825</v>
      </c>
      <c r="N2828" s="55">
        <v>32</v>
      </c>
      <c r="O2828" s="55">
        <v>197</v>
      </c>
      <c r="P2828" s="55">
        <v>2133</v>
      </c>
      <c r="Q2828" s="55">
        <v>423059</v>
      </c>
      <c r="R2828" s="55">
        <v>34</v>
      </c>
      <c r="S2828" s="55">
        <v>227</v>
      </c>
      <c r="T2828" s="55">
        <v>2200</v>
      </c>
      <c r="U2828" s="55">
        <v>518388</v>
      </c>
      <c r="V2828" s="55">
        <v>49</v>
      </c>
      <c r="W2828" s="55">
        <v>258</v>
      </c>
      <c r="X2828" s="55">
        <v>2200</v>
      </c>
      <c r="Y2828" s="55">
        <v>563037</v>
      </c>
      <c r="Z2828" s="55">
        <v>3</v>
      </c>
      <c r="AA2828" s="55">
        <v>299</v>
      </c>
      <c r="AB2828" s="55">
        <v>1825</v>
      </c>
      <c r="AC2828" s="55">
        <v>571033</v>
      </c>
      <c r="AD2828" s="55">
        <v>6</v>
      </c>
      <c r="AE2828" s="55">
        <v>338</v>
      </c>
      <c r="AF2828" s="55">
        <v>2325</v>
      </c>
      <c r="AG2828" s="55">
        <v>773100</v>
      </c>
      <c r="AH2828" s="55">
        <v>18</v>
      </c>
      <c r="AI2828" s="55">
        <v>372</v>
      </c>
      <c r="AJ2828" s="55">
        <v>2167</v>
      </c>
      <c r="AK2828" s="55">
        <v>857956</v>
      </c>
      <c r="AL2828" s="55"/>
      <c r="AM2828" s="55"/>
      <c r="AN2828" s="55"/>
      <c r="AO2828" s="55"/>
      <c r="AP2828" s="55">
        <v>12</v>
      </c>
      <c r="AQ2828" s="55">
        <v>369</v>
      </c>
      <c r="AR2828" s="55">
        <v>2075</v>
      </c>
      <c r="AS2828" s="55">
        <v>779092</v>
      </c>
      <c r="AT2828" s="55">
        <v>35</v>
      </c>
      <c r="AU2828" s="55">
        <v>449</v>
      </c>
      <c r="AV2828" s="55">
        <v>2075</v>
      </c>
      <c r="AW2828" s="55">
        <v>968606</v>
      </c>
    </row>
    <row r="2829" spans="1:49" x14ac:dyDescent="0.2">
      <c r="A2829" s="87">
        <v>40764</v>
      </c>
      <c r="B2829" s="55"/>
      <c r="C2829" s="55"/>
      <c r="D2829" s="55"/>
      <c r="E2829" s="55"/>
      <c r="F2829" s="55"/>
      <c r="G2829" s="55"/>
      <c r="H2829" s="55"/>
      <c r="I2829" s="55"/>
      <c r="J2829" s="55"/>
      <c r="K2829" s="55"/>
      <c r="L2829" s="55"/>
      <c r="M2829" s="55"/>
      <c r="N2829" s="55"/>
      <c r="O2829" s="55"/>
      <c r="P2829" s="55"/>
      <c r="Q2829" s="55"/>
      <c r="R2829" s="55"/>
      <c r="S2829" s="55"/>
      <c r="T2829" s="55"/>
      <c r="U2829" s="55"/>
      <c r="V2829" s="55"/>
      <c r="W2829" s="55"/>
      <c r="X2829" s="55"/>
      <c r="Y2829" s="55"/>
      <c r="Z2829" s="55"/>
      <c r="AA2829" s="55"/>
      <c r="AB2829" s="55"/>
      <c r="AC2829" s="55"/>
      <c r="AD2829" s="55"/>
      <c r="AE2829" s="55"/>
      <c r="AF2829" s="55"/>
      <c r="AG2829" s="55"/>
      <c r="AH2829" s="55"/>
      <c r="AI2829" s="55"/>
      <c r="AJ2829" s="55"/>
      <c r="AK2829" s="55"/>
      <c r="AL2829" s="55"/>
      <c r="AM2829" s="55"/>
      <c r="AN2829" s="55"/>
      <c r="AO2829" s="55"/>
      <c r="AP2829" s="55"/>
      <c r="AQ2829" s="55"/>
      <c r="AR2829" s="55"/>
      <c r="AS2829" s="55"/>
      <c r="AT2829" s="55"/>
      <c r="AU2829" s="55"/>
      <c r="AV2829" s="55"/>
      <c r="AW2829" s="55"/>
    </row>
    <row r="2830" spans="1:49" x14ac:dyDescent="0.2">
      <c r="A2830" s="87">
        <v>40765</v>
      </c>
      <c r="B2830" s="55"/>
      <c r="C2830" s="55"/>
      <c r="D2830" s="55"/>
      <c r="E2830" s="55"/>
      <c r="F2830" s="55"/>
      <c r="G2830" s="55"/>
      <c r="H2830" s="55"/>
      <c r="I2830" s="55"/>
      <c r="J2830" s="55"/>
      <c r="K2830" s="55"/>
      <c r="L2830" s="55"/>
      <c r="M2830" s="55"/>
      <c r="N2830" s="55"/>
      <c r="O2830" s="55"/>
      <c r="P2830" s="55"/>
      <c r="Q2830" s="55"/>
      <c r="R2830" s="55"/>
      <c r="S2830" s="55"/>
      <c r="T2830" s="55"/>
      <c r="U2830" s="55"/>
      <c r="V2830" s="55">
        <v>2</v>
      </c>
      <c r="W2830" s="55">
        <v>228</v>
      </c>
      <c r="X2830" s="55">
        <v>2100</v>
      </c>
      <c r="Y2830" s="55">
        <v>478800</v>
      </c>
      <c r="Z2830" s="55"/>
      <c r="AA2830" s="55"/>
      <c r="AB2830" s="55"/>
      <c r="AC2830" s="55"/>
      <c r="AD2830" s="55"/>
      <c r="AE2830" s="55"/>
      <c r="AF2830" s="55"/>
      <c r="AG2830" s="55"/>
      <c r="AH2830" s="55"/>
      <c r="AI2830" s="55"/>
      <c r="AJ2830" s="55"/>
      <c r="AK2830" s="55"/>
      <c r="AL2830" s="55"/>
      <c r="AM2830" s="55"/>
      <c r="AN2830" s="55"/>
      <c r="AO2830" s="55"/>
      <c r="AP2830" s="55"/>
      <c r="AQ2830" s="55"/>
      <c r="AR2830" s="55"/>
      <c r="AS2830" s="55"/>
      <c r="AT2830" s="55"/>
      <c r="AU2830" s="55"/>
      <c r="AV2830" s="55"/>
      <c r="AW2830" s="55"/>
    </row>
    <row r="2831" spans="1:49" x14ac:dyDescent="0.2">
      <c r="A2831" s="87">
        <v>40766</v>
      </c>
      <c r="B2831" s="55"/>
      <c r="C2831" s="55"/>
      <c r="D2831" s="55"/>
      <c r="E2831" s="55"/>
      <c r="F2831" s="55"/>
      <c r="G2831" s="55"/>
      <c r="H2831" s="55"/>
      <c r="I2831" s="55"/>
      <c r="J2831" s="55"/>
      <c r="K2831" s="55"/>
      <c r="L2831" s="55"/>
      <c r="M2831" s="55"/>
      <c r="N2831" s="55"/>
      <c r="O2831" s="55"/>
      <c r="P2831" s="55"/>
      <c r="Q2831" s="55"/>
      <c r="R2831" s="55"/>
      <c r="S2831" s="55"/>
      <c r="T2831" s="55"/>
      <c r="U2831" s="55"/>
      <c r="V2831" s="55">
        <v>1</v>
      </c>
      <c r="W2831" s="55">
        <v>266</v>
      </c>
      <c r="X2831" s="55">
        <v>1850</v>
      </c>
      <c r="Y2831" s="55">
        <v>492100</v>
      </c>
      <c r="Z2831" s="55"/>
      <c r="AA2831" s="55"/>
      <c r="AB2831" s="55"/>
      <c r="AC2831" s="55"/>
      <c r="AD2831" s="55">
        <v>12</v>
      </c>
      <c r="AE2831" s="55">
        <v>325</v>
      </c>
      <c r="AF2831" s="55">
        <v>1875</v>
      </c>
      <c r="AG2831" s="55">
        <v>612375</v>
      </c>
      <c r="AH2831" s="55"/>
      <c r="AI2831" s="55"/>
      <c r="AJ2831" s="55"/>
      <c r="AK2831" s="55"/>
      <c r="AL2831" s="55">
        <v>2</v>
      </c>
      <c r="AM2831" s="55">
        <v>403</v>
      </c>
      <c r="AN2831" s="55">
        <v>2320</v>
      </c>
      <c r="AO2831" s="55">
        <v>934960</v>
      </c>
      <c r="AP2831" s="55">
        <v>133</v>
      </c>
      <c r="AQ2831" s="55">
        <v>416</v>
      </c>
      <c r="AR2831" s="55">
        <v>2088</v>
      </c>
      <c r="AS2831" s="55">
        <v>864661</v>
      </c>
      <c r="AT2831" s="55"/>
      <c r="AU2831" s="55"/>
      <c r="AV2831" s="55"/>
      <c r="AW2831" s="55"/>
    </row>
    <row r="2832" spans="1:49" x14ac:dyDescent="0.2">
      <c r="A2832" s="87">
        <v>40766</v>
      </c>
      <c r="B2832" s="55">
        <v>14</v>
      </c>
      <c r="C2832" s="55">
        <v>111</v>
      </c>
      <c r="D2832" s="55">
        <v>2000</v>
      </c>
      <c r="E2832" s="55">
        <v>226814</v>
      </c>
      <c r="F2832" s="55">
        <v>27</v>
      </c>
      <c r="G2832" s="55">
        <v>146</v>
      </c>
      <c r="H2832" s="55">
        <v>2000</v>
      </c>
      <c r="I2832" s="55">
        <v>292741</v>
      </c>
      <c r="J2832" s="55"/>
      <c r="K2832" s="55"/>
      <c r="L2832" s="55"/>
      <c r="M2832" s="55"/>
      <c r="N2832" s="55">
        <v>15</v>
      </c>
      <c r="O2832" s="55">
        <v>203</v>
      </c>
      <c r="P2832" s="55">
        <v>2050</v>
      </c>
      <c r="Q2832" s="55">
        <v>416113</v>
      </c>
      <c r="R2832" s="55">
        <v>10</v>
      </c>
      <c r="S2832" s="55">
        <v>230</v>
      </c>
      <c r="T2832" s="55">
        <v>2175</v>
      </c>
      <c r="U2832" s="55">
        <v>507700</v>
      </c>
      <c r="V2832" s="55">
        <v>35</v>
      </c>
      <c r="W2832" s="55">
        <v>266</v>
      </c>
      <c r="X2832" s="55">
        <v>2175</v>
      </c>
      <c r="Y2832" s="55">
        <v>584297</v>
      </c>
      <c r="Z2832" s="55">
        <v>35</v>
      </c>
      <c r="AA2832" s="55">
        <v>306</v>
      </c>
      <c r="AB2832" s="55">
        <v>2200</v>
      </c>
      <c r="AC2832" s="55">
        <v>671411</v>
      </c>
      <c r="AD2832" s="55"/>
      <c r="AE2832" s="55"/>
      <c r="AF2832" s="55"/>
      <c r="AG2832" s="55"/>
      <c r="AH2832" s="55"/>
      <c r="AI2832" s="55"/>
      <c r="AJ2832" s="55"/>
      <c r="AK2832" s="55"/>
      <c r="AL2832" s="55"/>
      <c r="AM2832" s="55"/>
      <c r="AN2832" s="55"/>
      <c r="AO2832" s="55"/>
      <c r="AP2832" s="55">
        <v>8</v>
      </c>
      <c r="AQ2832" s="55">
        <v>333</v>
      </c>
      <c r="AR2832" s="55">
        <v>1890</v>
      </c>
      <c r="AS2832" s="55">
        <v>629285</v>
      </c>
      <c r="AT2832" s="55"/>
      <c r="AU2832" s="55"/>
      <c r="AV2832" s="55"/>
      <c r="AW2832" s="55"/>
    </row>
    <row r="2833" spans="1:49" x14ac:dyDescent="0.2">
      <c r="A2833" s="87">
        <v>40767</v>
      </c>
      <c r="B2833" s="55">
        <v>24</v>
      </c>
      <c r="C2833" s="55">
        <v>115</v>
      </c>
      <c r="D2833" s="55">
        <v>2025</v>
      </c>
      <c r="E2833" s="55">
        <v>232367</v>
      </c>
      <c r="F2833" s="55"/>
      <c r="G2833" s="55"/>
      <c r="H2833" s="55"/>
      <c r="I2833" s="55"/>
      <c r="J2833" s="55"/>
      <c r="K2833" s="55"/>
      <c r="L2833" s="55"/>
      <c r="M2833" s="55"/>
      <c r="N2833" s="55"/>
      <c r="O2833" s="55"/>
      <c r="P2833" s="55"/>
      <c r="Q2833" s="55"/>
      <c r="R2833" s="55"/>
      <c r="S2833" s="55"/>
      <c r="T2833" s="55"/>
      <c r="U2833" s="55"/>
      <c r="V2833" s="55"/>
      <c r="W2833" s="55"/>
      <c r="X2833" s="55"/>
      <c r="Y2833" s="55"/>
      <c r="Z2833" s="55">
        <v>24</v>
      </c>
      <c r="AA2833" s="55">
        <v>352</v>
      </c>
      <c r="AB2833" s="55">
        <v>2175</v>
      </c>
      <c r="AC2833" s="55">
        <v>764704</v>
      </c>
      <c r="AD2833" s="55"/>
      <c r="AE2833" s="55"/>
      <c r="AF2833" s="55"/>
      <c r="AG2833" s="55"/>
      <c r="AH2833" s="55"/>
      <c r="AI2833" s="55"/>
      <c r="AJ2833" s="55"/>
      <c r="AK2833" s="55"/>
      <c r="AL2833" s="55"/>
      <c r="AM2833" s="55"/>
      <c r="AN2833" s="55"/>
      <c r="AO2833" s="55"/>
      <c r="AP2833" s="55"/>
      <c r="AQ2833" s="55"/>
      <c r="AR2833" s="55"/>
      <c r="AS2833" s="55"/>
      <c r="AT2833" s="55">
        <v>1</v>
      </c>
      <c r="AU2833" s="55">
        <v>466</v>
      </c>
      <c r="AV2833" s="55">
        <v>2050</v>
      </c>
      <c r="AW2833" s="55">
        <v>955300</v>
      </c>
    </row>
    <row r="2834" spans="1:49" x14ac:dyDescent="0.2">
      <c r="A2834" s="87">
        <v>40770</v>
      </c>
      <c r="B2834" s="55"/>
      <c r="C2834" s="55"/>
      <c r="D2834" s="55"/>
      <c r="E2834" s="55"/>
      <c r="F2834" s="55"/>
      <c r="G2834" s="55"/>
      <c r="H2834" s="55"/>
      <c r="I2834" s="55"/>
      <c r="J2834" s="55"/>
      <c r="K2834" s="55"/>
      <c r="L2834" s="55"/>
      <c r="M2834" s="55"/>
      <c r="N2834" s="55"/>
      <c r="O2834" s="55"/>
      <c r="P2834" s="55"/>
      <c r="Q2834" s="55"/>
      <c r="R2834" s="55"/>
      <c r="S2834" s="55"/>
      <c r="T2834" s="55"/>
      <c r="U2834" s="55"/>
      <c r="V2834" s="55"/>
      <c r="W2834" s="55"/>
      <c r="X2834" s="55"/>
      <c r="Y2834" s="55"/>
      <c r="Z2834" s="55"/>
      <c r="AA2834" s="55"/>
      <c r="AB2834" s="55"/>
      <c r="AC2834" s="55"/>
      <c r="AD2834" s="55"/>
      <c r="AE2834" s="55"/>
      <c r="AF2834" s="55"/>
      <c r="AG2834" s="55"/>
      <c r="AH2834" s="55"/>
      <c r="AI2834" s="55"/>
      <c r="AJ2834" s="55"/>
      <c r="AK2834" s="55"/>
      <c r="AL2834" s="55"/>
      <c r="AM2834" s="55"/>
      <c r="AN2834" s="55"/>
      <c r="AO2834" s="55"/>
      <c r="AP2834" s="55"/>
      <c r="AQ2834" s="55"/>
      <c r="AR2834" s="55"/>
      <c r="AS2834" s="55"/>
      <c r="AT2834" s="55"/>
      <c r="AU2834" s="55"/>
      <c r="AV2834" s="55"/>
      <c r="AW2834" s="55"/>
    </row>
    <row r="2835" spans="1:49" x14ac:dyDescent="0.2">
      <c r="A2835" s="87">
        <v>40771</v>
      </c>
      <c r="B2835" s="55"/>
      <c r="C2835" s="55"/>
      <c r="D2835" s="55"/>
      <c r="E2835" s="55"/>
      <c r="F2835" s="55">
        <v>2</v>
      </c>
      <c r="G2835" s="55">
        <v>135</v>
      </c>
      <c r="H2835" s="55">
        <v>2150</v>
      </c>
      <c r="I2835" s="55">
        <v>290250</v>
      </c>
      <c r="J2835" s="55">
        <v>14</v>
      </c>
      <c r="K2835" s="55">
        <v>176</v>
      </c>
      <c r="L2835" s="55">
        <v>2100</v>
      </c>
      <c r="M2835" s="55">
        <v>369300</v>
      </c>
      <c r="N2835" s="55">
        <v>49</v>
      </c>
      <c r="O2835" s="55">
        <v>186</v>
      </c>
      <c r="P2835" s="55">
        <v>2125</v>
      </c>
      <c r="Q2835" s="55">
        <v>401420</v>
      </c>
      <c r="R2835" s="55">
        <v>20</v>
      </c>
      <c r="S2835" s="55">
        <v>235</v>
      </c>
      <c r="T2835" s="55">
        <v>2025</v>
      </c>
      <c r="U2835" s="55">
        <v>471418</v>
      </c>
      <c r="V2835" s="55">
        <v>15</v>
      </c>
      <c r="W2835" s="55">
        <v>251</v>
      </c>
      <c r="X2835" s="55">
        <v>2250</v>
      </c>
      <c r="Y2835" s="55">
        <v>563700</v>
      </c>
      <c r="Z2835" s="55"/>
      <c r="AA2835" s="55"/>
      <c r="AB2835" s="55"/>
      <c r="AC2835" s="55"/>
      <c r="AD2835" s="55"/>
      <c r="AE2835" s="55"/>
      <c r="AF2835" s="55"/>
      <c r="AG2835" s="55"/>
      <c r="AH2835" s="55"/>
      <c r="AI2835" s="55"/>
      <c r="AJ2835" s="55"/>
      <c r="AK2835" s="55"/>
      <c r="AL2835" s="55"/>
      <c r="AM2835" s="55"/>
      <c r="AN2835" s="55"/>
      <c r="AO2835" s="55"/>
      <c r="AP2835" s="55">
        <v>2</v>
      </c>
      <c r="AQ2835" s="55">
        <v>495</v>
      </c>
      <c r="AR2835" s="55">
        <v>1900</v>
      </c>
      <c r="AS2835" s="55">
        <v>940500</v>
      </c>
      <c r="AT2835" s="55">
        <v>77</v>
      </c>
      <c r="AU2835" s="55">
        <v>461</v>
      </c>
      <c r="AV2835" s="55">
        <v>2112</v>
      </c>
      <c r="AW2835" s="55">
        <v>978658</v>
      </c>
    </row>
    <row r="2836" spans="1:49" x14ac:dyDescent="0.2">
      <c r="A2836" s="87">
        <v>40771</v>
      </c>
      <c r="B2836" s="55">
        <v>17</v>
      </c>
      <c r="C2836" s="55">
        <v>107</v>
      </c>
      <c r="D2836" s="55">
        <v>2125</v>
      </c>
      <c r="E2836" s="55">
        <v>226429</v>
      </c>
      <c r="F2836" s="55">
        <v>18</v>
      </c>
      <c r="G2836" s="55">
        <v>144</v>
      </c>
      <c r="H2836" s="55">
        <v>2100</v>
      </c>
      <c r="I2836" s="55">
        <v>302867</v>
      </c>
      <c r="J2836" s="55">
        <v>84</v>
      </c>
      <c r="K2836" s="55">
        <v>163</v>
      </c>
      <c r="L2836" s="55">
        <v>2225</v>
      </c>
      <c r="M2836" s="55">
        <v>363644</v>
      </c>
      <c r="N2836" s="55">
        <v>33</v>
      </c>
      <c r="O2836" s="55">
        <v>191</v>
      </c>
      <c r="P2836" s="55">
        <v>2150</v>
      </c>
      <c r="Q2836" s="55">
        <v>415661</v>
      </c>
      <c r="R2836" s="55">
        <v>2</v>
      </c>
      <c r="S2836" s="55">
        <v>239</v>
      </c>
      <c r="T2836" s="55">
        <v>2000</v>
      </c>
      <c r="U2836" s="55">
        <v>478000</v>
      </c>
      <c r="V2836" s="55"/>
      <c r="W2836" s="55"/>
      <c r="X2836" s="55"/>
      <c r="Y2836" s="55"/>
      <c r="Z2836" s="55"/>
      <c r="AA2836" s="55"/>
      <c r="AB2836" s="55"/>
      <c r="AC2836" s="55"/>
      <c r="AD2836" s="55">
        <v>42</v>
      </c>
      <c r="AE2836" s="55">
        <v>348</v>
      </c>
      <c r="AF2836" s="55">
        <v>2250</v>
      </c>
      <c r="AG2836" s="55">
        <v>799867</v>
      </c>
      <c r="AH2836" s="55">
        <v>1</v>
      </c>
      <c r="AI2836" s="55">
        <v>376</v>
      </c>
      <c r="AJ2836" s="55">
        <v>2000</v>
      </c>
      <c r="AK2836" s="55">
        <v>752000</v>
      </c>
      <c r="AL2836" s="55">
        <v>18</v>
      </c>
      <c r="AM2836" s="55">
        <v>420</v>
      </c>
      <c r="AN2836" s="55">
        <v>2120</v>
      </c>
      <c r="AO2836" s="55">
        <v>909751</v>
      </c>
      <c r="AP2836" s="55">
        <v>145</v>
      </c>
      <c r="AQ2836" s="55">
        <v>401</v>
      </c>
      <c r="AR2836" s="55">
        <v>2004</v>
      </c>
      <c r="AS2836" s="55">
        <v>814196</v>
      </c>
      <c r="AT2836" s="55">
        <v>19</v>
      </c>
      <c r="AU2836" s="55">
        <v>519</v>
      </c>
      <c r="AV2836" s="55">
        <v>2000</v>
      </c>
      <c r="AW2836" s="55">
        <v>1041232</v>
      </c>
    </row>
    <row r="2837" spans="1:49" x14ac:dyDescent="0.2">
      <c r="A2837" s="87">
        <v>40773</v>
      </c>
      <c r="B2837" s="55"/>
      <c r="C2837" s="55"/>
      <c r="D2837" s="55"/>
      <c r="E2837" s="55"/>
      <c r="F2837" s="55"/>
      <c r="G2837" s="55"/>
      <c r="H2837" s="55"/>
      <c r="I2837" s="55"/>
      <c r="J2837" s="55"/>
      <c r="K2837" s="55"/>
      <c r="L2837" s="55"/>
      <c r="M2837" s="55"/>
      <c r="N2837" s="55"/>
      <c r="O2837" s="55"/>
      <c r="P2837" s="55"/>
      <c r="Q2837" s="55"/>
      <c r="R2837" s="55"/>
      <c r="S2837" s="55"/>
      <c r="T2837" s="55"/>
      <c r="U2837" s="55"/>
      <c r="V2837" s="55"/>
      <c r="W2837" s="55"/>
      <c r="X2837" s="55"/>
      <c r="Y2837" s="55"/>
      <c r="Z2837" s="55">
        <v>18</v>
      </c>
      <c r="AA2837" s="55">
        <v>292</v>
      </c>
      <c r="AB2837" s="55">
        <v>2100</v>
      </c>
      <c r="AC2837" s="55">
        <v>612733</v>
      </c>
      <c r="AD2837" s="55">
        <v>6</v>
      </c>
      <c r="AE2837" s="55">
        <v>348</v>
      </c>
      <c r="AF2837" s="55">
        <v>1965</v>
      </c>
      <c r="AG2837" s="55">
        <v>664100</v>
      </c>
      <c r="AH2837" s="55">
        <v>2</v>
      </c>
      <c r="AI2837" s="55">
        <v>385</v>
      </c>
      <c r="AJ2837" s="55">
        <v>2160</v>
      </c>
      <c r="AK2837" s="55">
        <v>831600</v>
      </c>
      <c r="AL2837" s="55"/>
      <c r="AM2837" s="55"/>
      <c r="AN2837" s="55"/>
      <c r="AO2837" s="55"/>
      <c r="AP2837" s="55">
        <v>51</v>
      </c>
      <c r="AQ2837" s="55">
        <v>414</v>
      </c>
      <c r="AR2837" s="55">
        <v>2096</v>
      </c>
      <c r="AS2837" s="55">
        <v>863363</v>
      </c>
      <c r="AT2837" s="55"/>
      <c r="AU2837" s="55"/>
      <c r="AV2837" s="55"/>
      <c r="AW2837" s="55"/>
    </row>
    <row r="2838" spans="1:49" x14ac:dyDescent="0.2">
      <c r="A2838" s="87">
        <v>40774</v>
      </c>
      <c r="B2838" s="55"/>
      <c r="C2838" s="55"/>
      <c r="D2838" s="55"/>
      <c r="E2838" s="55"/>
      <c r="F2838" s="55">
        <v>9</v>
      </c>
      <c r="G2838" s="55">
        <v>139</v>
      </c>
      <c r="H2838" s="55">
        <v>2100</v>
      </c>
      <c r="I2838" s="55">
        <v>292133</v>
      </c>
      <c r="J2838" s="55">
        <v>12</v>
      </c>
      <c r="K2838" s="55">
        <v>161</v>
      </c>
      <c r="L2838" s="55">
        <v>2233</v>
      </c>
      <c r="M2838" s="55">
        <v>361500</v>
      </c>
      <c r="N2838" s="55">
        <v>26</v>
      </c>
      <c r="O2838" s="55">
        <v>208</v>
      </c>
      <c r="P2838" s="55">
        <v>2175</v>
      </c>
      <c r="Q2838" s="55">
        <v>456138</v>
      </c>
      <c r="R2838" s="55"/>
      <c r="S2838" s="55"/>
      <c r="T2838" s="55"/>
      <c r="U2838" s="55"/>
      <c r="V2838" s="55"/>
      <c r="W2838" s="55"/>
      <c r="X2838" s="55"/>
      <c r="Y2838" s="55"/>
      <c r="Z2838" s="55">
        <v>3</v>
      </c>
      <c r="AA2838" s="55">
        <v>292</v>
      </c>
      <c r="AB2838" s="55">
        <v>2150</v>
      </c>
      <c r="AC2838" s="55">
        <v>627800</v>
      </c>
      <c r="AD2838" s="55">
        <v>1</v>
      </c>
      <c r="AE2838" s="55">
        <v>322</v>
      </c>
      <c r="AF2838" s="55">
        <v>2100</v>
      </c>
      <c r="AG2838" s="55">
        <v>676200</v>
      </c>
      <c r="AH2838" s="55"/>
      <c r="AI2838" s="55"/>
      <c r="AJ2838" s="55"/>
      <c r="AK2838" s="55"/>
      <c r="AL2838" s="55"/>
      <c r="AM2838" s="55"/>
      <c r="AN2838" s="55"/>
      <c r="AO2838" s="55"/>
      <c r="AP2838" s="55"/>
      <c r="AQ2838" s="55"/>
      <c r="AR2838" s="55"/>
      <c r="AS2838" s="55"/>
      <c r="AT2838" s="55">
        <v>12</v>
      </c>
      <c r="AU2838" s="55">
        <v>448</v>
      </c>
      <c r="AV2838" s="55">
        <v>2050</v>
      </c>
      <c r="AW2838" s="55">
        <v>964250</v>
      </c>
    </row>
    <row r="2839" spans="1:49" x14ac:dyDescent="0.2">
      <c r="A2839" s="87">
        <v>40777</v>
      </c>
      <c r="B2839" s="55"/>
      <c r="C2839" s="55"/>
      <c r="D2839" s="55"/>
      <c r="E2839" s="55"/>
      <c r="F2839" s="55"/>
      <c r="G2839" s="55"/>
      <c r="H2839" s="55"/>
      <c r="I2839" s="55"/>
      <c r="J2839" s="55"/>
      <c r="K2839" s="55"/>
      <c r="L2839" s="55"/>
      <c r="M2839" s="55"/>
      <c r="N2839" s="55"/>
      <c r="O2839" s="55"/>
      <c r="P2839" s="55"/>
      <c r="Q2839" s="55"/>
      <c r="R2839" s="55"/>
      <c r="S2839" s="55"/>
      <c r="T2839" s="55"/>
      <c r="U2839" s="55"/>
      <c r="V2839" s="55"/>
      <c r="W2839" s="55"/>
      <c r="X2839" s="55"/>
      <c r="Y2839" s="55"/>
      <c r="Z2839" s="55">
        <v>12</v>
      </c>
      <c r="AA2839" s="55">
        <v>302</v>
      </c>
      <c r="AB2839" s="55">
        <v>2250</v>
      </c>
      <c r="AC2839" s="55">
        <v>678750</v>
      </c>
      <c r="AD2839" s="55">
        <v>25</v>
      </c>
      <c r="AE2839" s="55">
        <v>350</v>
      </c>
      <c r="AF2839" s="55">
        <v>2208</v>
      </c>
      <c r="AG2839" s="55">
        <v>772548</v>
      </c>
      <c r="AH2839" s="55">
        <v>10</v>
      </c>
      <c r="AI2839" s="55">
        <v>384</v>
      </c>
      <c r="AJ2839" s="55">
        <v>2330</v>
      </c>
      <c r="AK2839" s="55">
        <v>894252</v>
      </c>
      <c r="AL2839" s="55">
        <v>15</v>
      </c>
      <c r="AM2839" s="55">
        <v>409</v>
      </c>
      <c r="AN2839" s="55">
        <v>2350</v>
      </c>
      <c r="AO2839" s="55">
        <v>960680</v>
      </c>
      <c r="AP2839" s="55">
        <v>50</v>
      </c>
      <c r="AQ2839" s="55">
        <v>426</v>
      </c>
      <c r="AR2839" s="55">
        <v>2126</v>
      </c>
      <c r="AS2839" s="55">
        <v>906154</v>
      </c>
      <c r="AT2839" s="55"/>
      <c r="AU2839" s="55"/>
      <c r="AV2839" s="55"/>
      <c r="AW2839" s="55"/>
    </row>
    <row r="2840" spans="1:49" x14ac:dyDescent="0.2">
      <c r="A2840" s="87">
        <v>40778</v>
      </c>
      <c r="B2840" s="55"/>
      <c r="C2840" s="55"/>
      <c r="D2840" s="55"/>
      <c r="E2840" s="55"/>
      <c r="F2840" s="55"/>
      <c r="G2840" s="55"/>
      <c r="H2840" s="55"/>
      <c r="I2840" s="55"/>
      <c r="J2840" s="55">
        <v>37</v>
      </c>
      <c r="K2840" s="55">
        <v>161</v>
      </c>
      <c r="L2840" s="55">
        <v>2083</v>
      </c>
      <c r="M2840" s="55">
        <v>335170</v>
      </c>
      <c r="N2840" s="55">
        <v>36</v>
      </c>
      <c r="O2840" s="55">
        <v>189</v>
      </c>
      <c r="P2840" s="55">
        <v>2117</v>
      </c>
      <c r="Q2840" s="55">
        <v>401425</v>
      </c>
      <c r="R2840" s="55">
        <v>32</v>
      </c>
      <c r="S2840" s="55">
        <v>239</v>
      </c>
      <c r="T2840" s="55">
        <v>2075</v>
      </c>
      <c r="U2840" s="55">
        <v>525847</v>
      </c>
      <c r="V2840" s="55">
        <v>19</v>
      </c>
      <c r="W2840" s="55">
        <v>262</v>
      </c>
      <c r="X2840" s="55">
        <v>2967</v>
      </c>
      <c r="Y2840" s="55">
        <v>544021</v>
      </c>
      <c r="Z2840" s="55"/>
      <c r="AA2840" s="55"/>
      <c r="AB2840" s="55"/>
      <c r="AC2840" s="55"/>
      <c r="AD2840" s="55">
        <v>18</v>
      </c>
      <c r="AE2840" s="55">
        <v>328</v>
      </c>
      <c r="AF2840" s="55">
        <v>2050</v>
      </c>
      <c r="AG2840" s="55">
        <v>679761</v>
      </c>
      <c r="AH2840" s="55">
        <v>5</v>
      </c>
      <c r="AI2840" s="55">
        <v>368</v>
      </c>
      <c r="AJ2840" s="55">
        <v>2150</v>
      </c>
      <c r="AK2840" s="55">
        <v>792060</v>
      </c>
      <c r="AL2840" s="55"/>
      <c r="AM2840" s="55"/>
      <c r="AN2840" s="55"/>
      <c r="AO2840" s="55"/>
      <c r="AP2840" s="55">
        <v>4</v>
      </c>
      <c r="AQ2840" s="55">
        <v>496</v>
      </c>
      <c r="AR2840" s="55">
        <v>2150</v>
      </c>
      <c r="AS2840" s="55">
        <v>1065325</v>
      </c>
      <c r="AT2840" s="55">
        <v>6</v>
      </c>
      <c r="AU2840" s="55">
        <v>441</v>
      </c>
      <c r="AV2840" s="55">
        <v>2100</v>
      </c>
      <c r="AW2840" s="55">
        <v>934200</v>
      </c>
    </row>
    <row r="2841" spans="1:49" x14ac:dyDescent="0.2">
      <c r="A2841" s="87">
        <v>40778</v>
      </c>
      <c r="B2841" s="55">
        <v>24</v>
      </c>
      <c r="C2841" s="55">
        <v>85</v>
      </c>
      <c r="D2841" s="55">
        <v>1975</v>
      </c>
      <c r="E2841" s="55">
        <v>179646</v>
      </c>
      <c r="F2841" s="55"/>
      <c r="G2841" s="55"/>
      <c r="H2841" s="55"/>
      <c r="I2841" s="55"/>
      <c r="J2841" s="55">
        <v>31</v>
      </c>
      <c r="K2841" s="55">
        <v>165</v>
      </c>
      <c r="L2841" s="55">
        <v>2175</v>
      </c>
      <c r="M2841" s="55">
        <v>361839</v>
      </c>
      <c r="N2841" s="55">
        <v>63</v>
      </c>
      <c r="O2841" s="55">
        <v>203</v>
      </c>
      <c r="P2841" s="55">
        <v>2283</v>
      </c>
      <c r="Q2841" s="55">
        <v>470744</v>
      </c>
      <c r="R2841" s="55">
        <v>31</v>
      </c>
      <c r="S2841" s="55">
        <v>242</v>
      </c>
      <c r="T2841" s="55">
        <v>2350</v>
      </c>
      <c r="U2841" s="55">
        <v>568700</v>
      </c>
      <c r="V2841" s="55">
        <v>27</v>
      </c>
      <c r="W2841" s="55">
        <v>269</v>
      </c>
      <c r="X2841" s="55">
        <v>2333</v>
      </c>
      <c r="Y2841" s="55">
        <v>603156</v>
      </c>
      <c r="Z2841" s="55">
        <v>15</v>
      </c>
      <c r="AA2841" s="55">
        <v>296</v>
      </c>
      <c r="AB2841" s="55">
        <v>2190</v>
      </c>
      <c r="AC2841" s="55">
        <v>637032</v>
      </c>
      <c r="AD2841" s="55"/>
      <c r="AE2841" s="55"/>
      <c r="AF2841" s="55"/>
      <c r="AG2841" s="55"/>
      <c r="AH2841" s="55">
        <v>8</v>
      </c>
      <c r="AI2841" s="55">
        <v>390</v>
      </c>
      <c r="AJ2841" s="55">
        <v>2260</v>
      </c>
      <c r="AK2841" s="55">
        <v>880270</v>
      </c>
      <c r="AL2841" s="55">
        <v>8</v>
      </c>
      <c r="AM2841" s="55">
        <v>468</v>
      </c>
      <c r="AN2841" s="55">
        <v>2260</v>
      </c>
      <c r="AO2841" s="55">
        <v>1056550</v>
      </c>
      <c r="AP2841" s="55">
        <v>64</v>
      </c>
      <c r="AQ2841" s="55">
        <v>422</v>
      </c>
      <c r="AR2841" s="55">
        <v>2090</v>
      </c>
      <c r="AS2841" s="55">
        <v>912056</v>
      </c>
      <c r="AT2841" s="55"/>
      <c r="AU2841" s="55"/>
      <c r="AV2841" s="55"/>
      <c r="AW2841" s="55"/>
    </row>
    <row r="2842" spans="1:49" x14ac:dyDescent="0.2">
      <c r="A2842" s="87">
        <v>40780</v>
      </c>
      <c r="B2842" s="55"/>
      <c r="C2842" s="55"/>
      <c r="D2842" s="55"/>
      <c r="E2842" s="55"/>
      <c r="F2842" s="55"/>
      <c r="G2842" s="55"/>
      <c r="H2842" s="55"/>
      <c r="I2842" s="55"/>
      <c r="J2842" s="55"/>
      <c r="K2842" s="55"/>
      <c r="L2842" s="55"/>
      <c r="M2842" s="55"/>
      <c r="N2842" s="55"/>
      <c r="O2842" s="55"/>
      <c r="P2842" s="55"/>
      <c r="Q2842" s="55"/>
      <c r="R2842" s="55"/>
      <c r="S2842" s="55"/>
      <c r="T2842" s="55"/>
      <c r="U2842" s="55"/>
      <c r="V2842" s="55"/>
      <c r="W2842" s="55"/>
      <c r="X2842" s="55"/>
      <c r="Y2842" s="55"/>
      <c r="Z2842" s="55">
        <v>1</v>
      </c>
      <c r="AA2842" s="55">
        <v>316</v>
      </c>
      <c r="AB2842" s="55">
        <v>2050</v>
      </c>
      <c r="AC2842" s="55">
        <v>647800</v>
      </c>
      <c r="AD2842" s="55">
        <v>14</v>
      </c>
      <c r="AE2842" s="55">
        <v>347</v>
      </c>
      <c r="AF2842" s="55">
        <v>2180</v>
      </c>
      <c r="AG2842" s="55">
        <v>744289</v>
      </c>
      <c r="AH2842" s="55">
        <v>6</v>
      </c>
      <c r="AI2842" s="55">
        <v>377</v>
      </c>
      <c r="AJ2842" s="55">
        <v>2270</v>
      </c>
      <c r="AK2842" s="55">
        <v>853720</v>
      </c>
      <c r="AL2842" s="55">
        <v>8</v>
      </c>
      <c r="AM2842" s="55">
        <v>414</v>
      </c>
      <c r="AN2842" s="55">
        <v>2380</v>
      </c>
      <c r="AO2842" s="55">
        <v>984725</v>
      </c>
      <c r="AP2842" s="55">
        <v>52</v>
      </c>
      <c r="AQ2842" s="55">
        <v>461</v>
      </c>
      <c r="AR2842" s="55">
        <v>2209</v>
      </c>
      <c r="AS2842" s="55">
        <v>1036318</v>
      </c>
      <c r="AT2842" s="55"/>
      <c r="AU2842" s="55"/>
      <c r="AV2842" s="55"/>
      <c r="AW2842" s="55"/>
    </row>
    <row r="2843" spans="1:49" x14ac:dyDescent="0.2">
      <c r="A2843" s="87">
        <v>40781</v>
      </c>
      <c r="B2843" s="55"/>
      <c r="C2843" s="55"/>
      <c r="D2843" s="55"/>
      <c r="E2843" s="55"/>
      <c r="F2843" s="55"/>
      <c r="G2843" s="55"/>
      <c r="H2843" s="55"/>
      <c r="I2843" s="55"/>
      <c r="J2843" s="55">
        <v>22</v>
      </c>
      <c r="K2843" s="55">
        <v>173</v>
      </c>
      <c r="L2843" s="55">
        <v>2150</v>
      </c>
      <c r="M2843" s="55">
        <v>371559</v>
      </c>
      <c r="N2843" s="55">
        <v>124</v>
      </c>
      <c r="O2843" s="55">
        <v>202</v>
      </c>
      <c r="P2843" s="55">
        <v>2260</v>
      </c>
      <c r="Q2843" s="55">
        <v>462723</v>
      </c>
      <c r="R2843" s="55">
        <v>172</v>
      </c>
      <c r="S2843" s="55">
        <v>230</v>
      </c>
      <c r="T2843" s="55">
        <v>2365</v>
      </c>
      <c r="U2843" s="55">
        <v>546878</v>
      </c>
      <c r="V2843" s="55">
        <v>38</v>
      </c>
      <c r="W2843" s="55">
        <v>259</v>
      </c>
      <c r="X2843" s="55">
        <v>2364</v>
      </c>
      <c r="Y2843" s="55">
        <v>646250</v>
      </c>
      <c r="Z2843" s="55">
        <v>5</v>
      </c>
      <c r="AA2843" s="55">
        <v>310</v>
      </c>
      <c r="AB2843" s="55">
        <v>2150</v>
      </c>
      <c r="AC2843" s="55">
        <v>665500</v>
      </c>
      <c r="AD2843" s="55">
        <v>1</v>
      </c>
      <c r="AE2843" s="55">
        <v>336</v>
      </c>
      <c r="AF2843" s="55">
        <v>2300</v>
      </c>
      <c r="AG2843" s="55">
        <v>772800</v>
      </c>
      <c r="AH2843" s="55"/>
      <c r="AI2843" s="55"/>
      <c r="AJ2843" s="55"/>
      <c r="AK2843" s="55"/>
      <c r="AL2843" s="55"/>
      <c r="AM2843" s="55"/>
      <c r="AN2843" s="55"/>
      <c r="AO2843" s="55"/>
      <c r="AP2843" s="55"/>
      <c r="AQ2843" s="55"/>
      <c r="AR2843" s="55"/>
      <c r="AS2843" s="55"/>
      <c r="AT2843" s="55"/>
      <c r="AU2843" s="55"/>
      <c r="AV2843" s="55"/>
      <c r="AW2843" s="55"/>
    </row>
    <row r="2844" spans="1:49" x14ac:dyDescent="0.2">
      <c r="A2844" s="87">
        <v>40784</v>
      </c>
      <c r="B2844" s="55"/>
      <c r="C2844" s="55"/>
      <c r="D2844" s="55"/>
      <c r="E2844" s="55"/>
      <c r="F2844" s="55"/>
      <c r="G2844" s="55"/>
      <c r="H2844" s="55"/>
      <c r="I2844" s="55"/>
      <c r="J2844" s="55"/>
      <c r="K2844" s="55"/>
      <c r="L2844" s="55"/>
      <c r="M2844" s="55"/>
      <c r="N2844" s="55"/>
      <c r="O2844" s="55"/>
      <c r="P2844" s="55"/>
      <c r="Q2844" s="55"/>
      <c r="R2844" s="55"/>
      <c r="S2844" s="55"/>
      <c r="T2844" s="55"/>
      <c r="U2844" s="55"/>
      <c r="V2844" s="55"/>
      <c r="W2844" s="55"/>
      <c r="X2844" s="55"/>
      <c r="Y2844" s="55"/>
      <c r="Z2844" s="55"/>
      <c r="AA2844" s="55"/>
      <c r="AB2844" s="55"/>
      <c r="AC2844" s="55"/>
      <c r="AD2844" s="55">
        <v>12</v>
      </c>
      <c r="AE2844" s="55">
        <v>340</v>
      </c>
      <c r="AF2844" s="55">
        <v>2147</v>
      </c>
      <c r="AG2844" s="55">
        <v>731177</v>
      </c>
      <c r="AH2844" s="55">
        <v>14</v>
      </c>
      <c r="AI2844" s="55">
        <v>376</v>
      </c>
      <c r="AJ2844" s="55">
        <v>2140</v>
      </c>
      <c r="AK2844" s="55">
        <v>805797</v>
      </c>
      <c r="AL2844" s="55">
        <v>8</v>
      </c>
      <c r="AM2844" s="55">
        <v>421</v>
      </c>
      <c r="AN2844" s="55">
        <v>2280</v>
      </c>
      <c r="AO2844" s="55">
        <v>959310</v>
      </c>
      <c r="AP2844" s="55">
        <v>113</v>
      </c>
      <c r="AQ2844" s="55">
        <v>463</v>
      </c>
      <c r="AR2844" s="55">
        <v>2052</v>
      </c>
      <c r="AS2844" s="55">
        <v>963953</v>
      </c>
      <c r="AT2844" s="55"/>
      <c r="AU2844" s="55"/>
      <c r="AV2844" s="55"/>
      <c r="AW2844" s="55"/>
    </row>
    <row r="2845" spans="1:49" x14ac:dyDescent="0.2">
      <c r="A2845" s="87">
        <v>40785</v>
      </c>
      <c r="B2845" s="55">
        <v>4</v>
      </c>
      <c r="C2845" s="55">
        <v>128</v>
      </c>
      <c r="D2845" s="55">
        <v>2100</v>
      </c>
      <c r="E2845" s="55">
        <v>267750</v>
      </c>
      <c r="F2845" s="55"/>
      <c r="G2845" s="55"/>
      <c r="H2845" s="55"/>
      <c r="I2845" s="55"/>
      <c r="J2845" s="55"/>
      <c r="K2845" s="55"/>
      <c r="L2845" s="55"/>
      <c r="M2845" s="55"/>
      <c r="N2845" s="55">
        <v>12</v>
      </c>
      <c r="O2845" s="55">
        <v>186</v>
      </c>
      <c r="P2845" s="55">
        <v>2025</v>
      </c>
      <c r="Q2845" s="55">
        <v>387725</v>
      </c>
      <c r="R2845" s="55">
        <v>24</v>
      </c>
      <c r="S2845" s="55">
        <v>225</v>
      </c>
      <c r="T2845" s="55">
        <v>2200</v>
      </c>
      <c r="U2845" s="55">
        <v>495917</v>
      </c>
      <c r="V2845" s="55">
        <v>7</v>
      </c>
      <c r="W2845" s="55">
        <v>258</v>
      </c>
      <c r="X2845" s="55">
        <v>2025</v>
      </c>
      <c r="Y2845" s="55">
        <v>545386</v>
      </c>
      <c r="Z2845" s="55">
        <v>15</v>
      </c>
      <c r="AA2845" s="55">
        <v>292</v>
      </c>
      <c r="AB2845" s="55">
        <v>2000</v>
      </c>
      <c r="AC2845" s="55">
        <v>583733</v>
      </c>
      <c r="AD2845" s="55"/>
      <c r="AE2845" s="55"/>
      <c r="AF2845" s="55"/>
      <c r="AG2845" s="55"/>
      <c r="AH2845" s="55"/>
      <c r="AI2845" s="55"/>
      <c r="AJ2845" s="55"/>
      <c r="AK2845" s="55"/>
      <c r="AL2845" s="55"/>
      <c r="AM2845" s="55"/>
      <c r="AN2845" s="55"/>
      <c r="AO2845" s="55"/>
      <c r="AP2845" s="55"/>
      <c r="AQ2845" s="55"/>
      <c r="AR2845" s="55"/>
      <c r="AS2845" s="55"/>
      <c r="AT2845" s="55">
        <v>37</v>
      </c>
      <c r="AU2845" s="55">
        <v>433</v>
      </c>
      <c r="AV2845" s="55">
        <v>2020</v>
      </c>
      <c r="AW2845" s="55">
        <v>890286</v>
      </c>
    </row>
    <row r="2846" spans="1:49" x14ac:dyDescent="0.2">
      <c r="A2846" s="87">
        <v>40785</v>
      </c>
      <c r="B2846" s="55"/>
      <c r="C2846" s="55"/>
      <c r="D2846" s="55"/>
      <c r="E2846" s="55"/>
      <c r="F2846" s="55"/>
      <c r="G2846" s="55"/>
      <c r="H2846" s="55"/>
      <c r="I2846" s="55"/>
      <c r="J2846" s="55"/>
      <c r="K2846" s="55"/>
      <c r="L2846" s="55"/>
      <c r="M2846" s="55"/>
      <c r="N2846" s="55"/>
      <c r="O2846" s="55"/>
      <c r="P2846" s="55"/>
      <c r="Q2846" s="55"/>
      <c r="R2846" s="55"/>
      <c r="S2846" s="55"/>
      <c r="T2846" s="55"/>
      <c r="U2846" s="55"/>
      <c r="V2846" s="55"/>
      <c r="W2846" s="55"/>
      <c r="X2846" s="55"/>
      <c r="Y2846" s="55"/>
      <c r="Z2846" s="55"/>
      <c r="AA2846" s="55"/>
      <c r="AB2846" s="55"/>
      <c r="AC2846" s="55"/>
      <c r="AD2846" s="55"/>
      <c r="AE2846" s="55"/>
      <c r="AF2846" s="55"/>
      <c r="AG2846" s="55"/>
      <c r="AH2846" s="55"/>
      <c r="AI2846" s="55"/>
      <c r="AJ2846" s="55"/>
      <c r="AK2846" s="55"/>
      <c r="AL2846" s="55"/>
      <c r="AM2846" s="55"/>
      <c r="AN2846" s="55"/>
      <c r="AO2846" s="55"/>
      <c r="AP2846" s="55">
        <v>139</v>
      </c>
      <c r="AQ2846" s="55">
        <v>432</v>
      </c>
      <c r="AR2846" s="55">
        <v>2131</v>
      </c>
      <c r="AS2846" s="55">
        <v>925989</v>
      </c>
      <c r="AT2846" s="55"/>
      <c r="AU2846" s="55"/>
      <c r="AV2846" s="55"/>
      <c r="AW2846" s="55"/>
    </row>
    <row r="2847" spans="1:49" x14ac:dyDescent="0.2">
      <c r="A2847" s="87">
        <v>40786</v>
      </c>
      <c r="B2847" s="55"/>
      <c r="C2847" s="55"/>
      <c r="D2847" s="55"/>
      <c r="E2847" s="55"/>
      <c r="F2847" s="55">
        <v>5</v>
      </c>
      <c r="G2847" s="55">
        <v>146</v>
      </c>
      <c r="H2847" s="55">
        <v>2050</v>
      </c>
      <c r="I2847" s="55">
        <v>299300</v>
      </c>
      <c r="J2847" s="55">
        <v>3</v>
      </c>
      <c r="K2847" s="55">
        <v>162</v>
      </c>
      <c r="L2847" s="55">
        <v>2050</v>
      </c>
      <c r="M2847" s="55">
        <v>332100</v>
      </c>
      <c r="N2847" s="55"/>
      <c r="O2847" s="55"/>
      <c r="P2847" s="55"/>
      <c r="Q2847" s="55"/>
      <c r="R2847" s="55">
        <v>4</v>
      </c>
      <c r="S2847" s="55">
        <v>221</v>
      </c>
      <c r="T2847" s="55">
        <v>1900</v>
      </c>
      <c r="U2847" s="55">
        <v>419900</v>
      </c>
      <c r="V2847" s="55"/>
      <c r="W2847" s="55"/>
      <c r="X2847" s="55"/>
      <c r="Y2847" s="55"/>
      <c r="Z2847" s="55">
        <v>6</v>
      </c>
      <c r="AA2847" s="55">
        <v>312</v>
      </c>
      <c r="AB2847" s="55">
        <v>1900</v>
      </c>
      <c r="AC2847" s="55">
        <v>1040250</v>
      </c>
      <c r="AD2847" s="55"/>
      <c r="AE2847" s="55"/>
      <c r="AF2847" s="55"/>
      <c r="AG2847" s="55"/>
      <c r="AH2847" s="55"/>
      <c r="AI2847" s="55"/>
      <c r="AJ2847" s="55"/>
      <c r="AK2847" s="55"/>
      <c r="AL2847" s="55"/>
      <c r="AM2847" s="55"/>
      <c r="AN2847" s="55"/>
      <c r="AO2847" s="55"/>
      <c r="AP2847" s="55">
        <v>30</v>
      </c>
      <c r="AQ2847" s="55">
        <v>388</v>
      </c>
      <c r="AR2847" s="55">
        <v>2100</v>
      </c>
      <c r="AS2847" s="55">
        <v>815500</v>
      </c>
      <c r="AT2847" s="55"/>
      <c r="AU2847" s="55"/>
      <c r="AV2847" s="55"/>
      <c r="AW2847" s="55"/>
    </row>
    <row r="2849" spans="1:49" x14ac:dyDescent="0.2">
      <c r="A2849" s="51">
        <v>40787</v>
      </c>
      <c r="B2849">
        <v>2</v>
      </c>
      <c r="C2849">
        <v>120</v>
      </c>
      <c r="D2849">
        <v>2100</v>
      </c>
      <c r="E2849">
        <v>252000</v>
      </c>
      <c r="F2849">
        <v>23</v>
      </c>
      <c r="G2849">
        <v>149</v>
      </c>
      <c r="H2849">
        <v>2100</v>
      </c>
      <c r="I2849">
        <v>312078</v>
      </c>
      <c r="J2849">
        <v>66</v>
      </c>
      <c r="K2849">
        <v>170</v>
      </c>
      <c r="L2849">
        <v>2250</v>
      </c>
      <c r="M2849">
        <v>376173</v>
      </c>
      <c r="N2849">
        <v>116</v>
      </c>
      <c r="O2849">
        <v>199</v>
      </c>
      <c r="P2849">
        <v>2192</v>
      </c>
      <c r="Q2849">
        <v>439325</v>
      </c>
      <c r="R2849">
        <v>28</v>
      </c>
      <c r="S2849">
        <v>243</v>
      </c>
      <c r="T2849">
        <v>2117</v>
      </c>
      <c r="U2849">
        <v>532443</v>
      </c>
      <c r="V2849">
        <v>18</v>
      </c>
      <c r="W2849">
        <v>278</v>
      </c>
      <c r="X2849">
        <v>2250</v>
      </c>
      <c r="Y2849">
        <v>625750</v>
      </c>
      <c r="AT2849">
        <v>16</v>
      </c>
      <c r="AU2849">
        <v>471</v>
      </c>
      <c r="AV2849">
        <v>1883</v>
      </c>
      <c r="AW2849">
        <v>917950</v>
      </c>
    </row>
    <row r="2850" spans="1:49" x14ac:dyDescent="0.2">
      <c r="A2850" s="114">
        <v>40787</v>
      </c>
      <c r="B2850" s="108"/>
      <c r="C2850" s="108"/>
      <c r="D2850" s="112"/>
      <c r="E2850" s="112"/>
      <c r="F2850" s="108"/>
      <c r="G2850" s="108"/>
      <c r="H2850" s="112"/>
      <c r="I2850" s="112"/>
      <c r="J2850" s="108"/>
      <c r="K2850" s="108"/>
      <c r="L2850" s="112"/>
      <c r="M2850" s="112"/>
      <c r="N2850" s="108"/>
      <c r="O2850" s="108"/>
      <c r="P2850" s="112"/>
      <c r="Q2850" s="112"/>
      <c r="R2850" s="108"/>
      <c r="S2850" s="108"/>
      <c r="T2850" s="112"/>
      <c r="U2850" s="112"/>
      <c r="V2850" s="108"/>
      <c r="W2850" s="108"/>
      <c r="X2850" s="108"/>
      <c r="Y2850" s="108"/>
      <c r="Z2850" s="108">
        <v>11</v>
      </c>
      <c r="AA2850" s="108">
        <v>303</v>
      </c>
      <c r="AB2850" s="108">
        <v>2000</v>
      </c>
      <c r="AC2850" s="108">
        <v>605455</v>
      </c>
      <c r="AD2850" s="108"/>
      <c r="AE2850" s="108"/>
      <c r="AF2850" s="108"/>
      <c r="AG2850" s="108"/>
      <c r="AH2850" s="108">
        <v>1</v>
      </c>
      <c r="AI2850" s="108">
        <v>390</v>
      </c>
      <c r="AJ2850" s="108">
        <v>2320</v>
      </c>
      <c r="AK2850" s="108">
        <v>904800</v>
      </c>
      <c r="AL2850" s="108"/>
      <c r="AM2850" s="108"/>
      <c r="AN2850" s="108"/>
      <c r="AO2850" s="108"/>
      <c r="AP2850" s="108">
        <v>75</v>
      </c>
      <c r="AQ2850" s="108">
        <v>430</v>
      </c>
      <c r="AR2850" s="108">
        <v>2103</v>
      </c>
      <c r="AS2850" s="108">
        <v>895907</v>
      </c>
      <c r="AT2850" s="102"/>
      <c r="AU2850" s="102"/>
      <c r="AV2850" s="102"/>
      <c r="AW2850" s="102"/>
    </row>
    <row r="2851" spans="1:49" x14ac:dyDescent="0.2">
      <c r="A2851" s="114">
        <v>40788</v>
      </c>
      <c r="B2851" s="108">
        <v>11</v>
      </c>
      <c r="C2851" s="108">
        <v>124</v>
      </c>
      <c r="D2851" s="108">
        <v>2000</v>
      </c>
      <c r="E2851" s="108">
        <v>248727</v>
      </c>
      <c r="F2851" s="108"/>
      <c r="G2851" s="108"/>
      <c r="H2851" s="108"/>
      <c r="I2851" s="108"/>
      <c r="J2851" s="108">
        <v>32</v>
      </c>
      <c r="K2851" s="108">
        <v>176</v>
      </c>
      <c r="L2851" s="108">
        <v>2225</v>
      </c>
      <c r="M2851" s="108">
        <v>387494</v>
      </c>
      <c r="N2851" s="108">
        <v>2</v>
      </c>
      <c r="O2851" s="108">
        <v>196</v>
      </c>
      <c r="P2851" s="108">
        <v>2150</v>
      </c>
      <c r="Q2851" s="108">
        <v>421400</v>
      </c>
      <c r="R2851" s="108">
        <v>8</v>
      </c>
      <c r="S2851" s="108">
        <v>232</v>
      </c>
      <c r="T2851" s="108">
        <v>2100</v>
      </c>
      <c r="U2851" s="108">
        <v>486675</v>
      </c>
      <c r="V2851" s="108"/>
      <c r="W2851" s="108"/>
      <c r="X2851" s="108"/>
      <c r="Y2851" s="108"/>
      <c r="Z2851" s="108"/>
      <c r="AA2851" s="108"/>
      <c r="AB2851" s="108"/>
      <c r="AC2851" s="108"/>
      <c r="AD2851" s="108">
        <v>4</v>
      </c>
      <c r="AE2851" s="108">
        <v>341</v>
      </c>
      <c r="AF2851" s="108">
        <v>1980</v>
      </c>
      <c r="AG2851" s="108">
        <v>675180</v>
      </c>
      <c r="AH2851" s="101"/>
      <c r="AI2851" s="101"/>
      <c r="AJ2851" s="101"/>
      <c r="AK2851" s="101"/>
      <c r="AL2851" s="108"/>
      <c r="AM2851" s="108"/>
      <c r="AN2851" s="108"/>
      <c r="AO2851" s="108"/>
      <c r="AP2851" s="108"/>
      <c r="AQ2851" s="108"/>
      <c r="AR2851" s="108"/>
      <c r="AS2851" s="108"/>
      <c r="AT2851" s="108">
        <v>3</v>
      </c>
      <c r="AU2851" s="108">
        <v>539</v>
      </c>
      <c r="AV2851" s="108">
        <v>2000</v>
      </c>
      <c r="AW2851" s="108">
        <v>1078667</v>
      </c>
    </row>
    <row r="2852" spans="1:49" x14ac:dyDescent="0.2">
      <c r="A2852" s="114">
        <v>40791</v>
      </c>
      <c r="B2852" s="112"/>
      <c r="C2852" s="112"/>
      <c r="D2852" s="112"/>
      <c r="E2852" s="112"/>
      <c r="F2852" s="118"/>
      <c r="G2852" s="118"/>
      <c r="H2852" s="120"/>
      <c r="I2852" s="120"/>
      <c r="J2852" s="118"/>
      <c r="K2852" s="118"/>
      <c r="L2852" s="120"/>
      <c r="M2852" s="120"/>
      <c r="N2852" s="112"/>
      <c r="O2852" s="112"/>
      <c r="P2852" s="112"/>
      <c r="Q2852" s="112"/>
      <c r="R2852" s="118"/>
      <c r="S2852" s="118"/>
      <c r="T2852" s="120"/>
      <c r="U2852" s="120"/>
      <c r="V2852" s="108"/>
      <c r="W2852" s="108"/>
      <c r="X2852" s="112"/>
      <c r="Y2852" s="112"/>
      <c r="Z2852" s="118"/>
      <c r="AA2852" s="118"/>
      <c r="AB2852" s="120"/>
      <c r="AC2852" s="120"/>
      <c r="AD2852" s="108">
        <v>6</v>
      </c>
      <c r="AE2852" s="108">
        <v>336</v>
      </c>
      <c r="AF2852" s="108">
        <v>2200</v>
      </c>
      <c r="AG2852" s="108">
        <v>738467</v>
      </c>
      <c r="AH2852" s="108">
        <v>6</v>
      </c>
      <c r="AI2852" s="108">
        <v>376</v>
      </c>
      <c r="AJ2852" s="108">
        <v>2420</v>
      </c>
      <c r="AK2852" s="108">
        <v>910727</v>
      </c>
      <c r="AL2852" s="108">
        <v>4</v>
      </c>
      <c r="AM2852" s="108">
        <v>427</v>
      </c>
      <c r="AN2852" s="108">
        <v>2400</v>
      </c>
      <c r="AO2852" s="108">
        <v>1024800</v>
      </c>
      <c r="AP2852" s="108">
        <v>27</v>
      </c>
      <c r="AQ2852" s="108">
        <v>434</v>
      </c>
      <c r="AR2852" s="108">
        <v>2220</v>
      </c>
      <c r="AS2852" s="108">
        <v>960409</v>
      </c>
      <c r="AT2852" s="112"/>
      <c r="AU2852" s="112"/>
      <c r="AV2852" s="112"/>
      <c r="AW2852" s="112"/>
    </row>
    <row r="2853" spans="1:49" x14ac:dyDescent="0.2">
      <c r="A2853" s="114">
        <v>40792</v>
      </c>
      <c r="B2853" s="102"/>
      <c r="C2853" s="102"/>
      <c r="D2853" s="102"/>
      <c r="E2853" s="102"/>
      <c r="F2853" s="108">
        <v>14</v>
      </c>
      <c r="G2853" s="108">
        <v>133</v>
      </c>
      <c r="H2853" s="108">
        <v>2000</v>
      </c>
      <c r="I2853" s="108">
        <v>266000</v>
      </c>
      <c r="J2853" s="108">
        <v>99</v>
      </c>
      <c r="K2853" s="108">
        <v>200</v>
      </c>
      <c r="L2853" s="108">
        <v>2167</v>
      </c>
      <c r="M2853" s="108">
        <v>434823</v>
      </c>
      <c r="N2853" s="108"/>
      <c r="O2853" s="108"/>
      <c r="P2853" s="108"/>
      <c r="Q2853" s="108"/>
      <c r="R2853" s="108">
        <v>53</v>
      </c>
      <c r="S2853" s="108">
        <v>233</v>
      </c>
      <c r="T2853" s="108">
        <v>2060</v>
      </c>
      <c r="U2853" s="108">
        <v>491696</v>
      </c>
      <c r="V2853" s="108"/>
      <c r="W2853" s="108"/>
      <c r="X2853" s="108"/>
      <c r="Y2853" s="108"/>
      <c r="Z2853" s="108"/>
      <c r="AA2853" s="108"/>
      <c r="AB2853" s="108"/>
      <c r="AC2853" s="108"/>
      <c r="AD2853" s="102"/>
      <c r="AE2853" s="102"/>
      <c r="AF2853" s="102"/>
      <c r="AG2853" s="102"/>
      <c r="AH2853" s="102"/>
      <c r="AI2853" s="102"/>
      <c r="AJ2853" s="102"/>
      <c r="AK2853" s="102"/>
      <c r="AL2853" s="102"/>
      <c r="AM2853" s="102"/>
      <c r="AN2853" s="102"/>
      <c r="AO2853" s="102"/>
      <c r="AP2853" s="108"/>
      <c r="AQ2853" s="108"/>
      <c r="AR2853" s="108"/>
      <c r="AS2853" s="108"/>
      <c r="AT2853" s="108">
        <v>41</v>
      </c>
      <c r="AU2853" s="108">
        <v>517</v>
      </c>
      <c r="AV2853" s="108">
        <v>2020</v>
      </c>
      <c r="AW2853" s="108">
        <v>1046624</v>
      </c>
    </row>
    <row r="2854" spans="1:49" x14ac:dyDescent="0.2">
      <c r="A2854" s="114">
        <v>40794</v>
      </c>
      <c r="B2854" s="112"/>
      <c r="C2854" s="112"/>
      <c r="D2854" s="112"/>
      <c r="E2854" s="112"/>
      <c r="F2854" s="108"/>
      <c r="G2854" s="108"/>
      <c r="H2854" s="112"/>
      <c r="I2854" s="112"/>
      <c r="J2854" s="108"/>
      <c r="K2854" s="108"/>
      <c r="L2854" s="112"/>
      <c r="M2854" s="112"/>
      <c r="N2854" s="108"/>
      <c r="O2854" s="108"/>
      <c r="P2854" s="112"/>
      <c r="Q2854" s="112"/>
      <c r="R2854" s="108"/>
      <c r="S2854" s="108"/>
      <c r="T2854" s="112"/>
      <c r="U2854" s="112"/>
      <c r="V2854" s="108"/>
      <c r="W2854" s="108"/>
      <c r="X2854" s="108"/>
      <c r="Y2854" s="108"/>
      <c r="Z2854" s="108"/>
      <c r="AA2854" s="108"/>
      <c r="AB2854" s="112"/>
      <c r="AC2854" s="112"/>
      <c r="AD2854" s="108">
        <v>8</v>
      </c>
      <c r="AE2854" s="108">
        <v>344</v>
      </c>
      <c r="AF2854" s="108">
        <v>2250</v>
      </c>
      <c r="AG2854" s="108">
        <v>774000</v>
      </c>
      <c r="AH2854" s="108">
        <v>2</v>
      </c>
      <c r="AI2854" s="108">
        <v>370</v>
      </c>
      <c r="AJ2854" s="108">
        <v>2400</v>
      </c>
      <c r="AK2854" s="108">
        <v>888000</v>
      </c>
      <c r="AL2854" s="118"/>
      <c r="AM2854" s="118"/>
      <c r="AN2854" s="120"/>
      <c r="AO2854" s="120"/>
      <c r="AP2854" s="108">
        <v>92</v>
      </c>
      <c r="AQ2854" s="108">
        <v>395</v>
      </c>
      <c r="AR2854" s="108">
        <v>2191</v>
      </c>
      <c r="AS2854" s="108">
        <v>850932</v>
      </c>
      <c r="AT2854" s="102"/>
      <c r="AU2854" s="102"/>
      <c r="AV2854" s="102"/>
      <c r="AW2854" s="102"/>
    </row>
    <row r="2855" spans="1:49" x14ac:dyDescent="0.2">
      <c r="A2855" s="114">
        <v>40794</v>
      </c>
      <c r="B2855" s="112">
        <v>1</v>
      </c>
      <c r="C2855" s="112">
        <v>110</v>
      </c>
      <c r="D2855" s="109">
        <v>2100</v>
      </c>
      <c r="E2855" s="109">
        <v>231000</v>
      </c>
      <c r="F2855" s="109">
        <v>7</v>
      </c>
      <c r="G2855" s="109">
        <v>142</v>
      </c>
      <c r="H2855" s="109">
        <v>2075</v>
      </c>
      <c r="I2855" s="109">
        <v>292986</v>
      </c>
      <c r="J2855" s="109">
        <v>74</v>
      </c>
      <c r="K2855" s="109">
        <v>166</v>
      </c>
      <c r="L2855" s="109">
        <v>2158</v>
      </c>
      <c r="M2855" s="109">
        <v>362839</v>
      </c>
      <c r="N2855" s="109">
        <v>49</v>
      </c>
      <c r="O2855" s="109">
        <v>212</v>
      </c>
      <c r="P2855" s="109">
        <v>2200</v>
      </c>
      <c r="Q2855" s="109">
        <v>466849</v>
      </c>
      <c r="R2855" s="109">
        <v>6</v>
      </c>
      <c r="S2855" s="109">
        <v>229</v>
      </c>
      <c r="T2855" s="109">
        <v>2025</v>
      </c>
      <c r="U2855" s="109">
        <v>455517</v>
      </c>
      <c r="V2855" s="109">
        <v>22</v>
      </c>
      <c r="W2855" s="109">
        <v>274</v>
      </c>
      <c r="X2855" s="109">
        <v>2775</v>
      </c>
      <c r="Y2855" s="109">
        <v>682132</v>
      </c>
      <c r="Z2855" s="109"/>
      <c r="AA2855" s="109"/>
      <c r="AB2855" s="109"/>
      <c r="AC2855" s="109"/>
      <c r="AD2855" s="109"/>
      <c r="AE2855" s="109"/>
      <c r="AF2855" s="109"/>
      <c r="AG2855" s="109"/>
      <c r="AH2855" s="109"/>
      <c r="AI2855" s="109"/>
      <c r="AJ2855" s="109"/>
      <c r="AK2855" s="109"/>
      <c r="AL2855" s="119"/>
      <c r="AM2855" s="119"/>
      <c r="AN2855" s="119"/>
      <c r="AO2855" s="119"/>
      <c r="AP2855" s="109">
        <v>39</v>
      </c>
      <c r="AQ2855" s="109">
        <v>438</v>
      </c>
      <c r="AR2855" s="109">
        <v>2168</v>
      </c>
      <c r="AS2855" s="109">
        <v>956683</v>
      </c>
      <c r="AT2855" s="103"/>
      <c r="AU2855" s="103"/>
      <c r="AV2855" s="103"/>
      <c r="AW2855" s="103"/>
    </row>
    <row r="2856" spans="1:49" x14ac:dyDescent="0.2">
      <c r="A2856" s="224">
        <v>40795</v>
      </c>
      <c r="B2856" s="118"/>
      <c r="C2856" s="118"/>
      <c r="D2856" s="120"/>
      <c r="E2856" s="120"/>
      <c r="F2856" s="108"/>
      <c r="G2856" s="108"/>
      <c r="H2856" s="112"/>
      <c r="I2856" s="112"/>
      <c r="J2856" s="108">
        <v>17</v>
      </c>
      <c r="K2856" s="108">
        <v>163</v>
      </c>
      <c r="L2856" s="108">
        <v>2050</v>
      </c>
      <c r="M2856" s="108">
        <v>333547</v>
      </c>
      <c r="N2856" s="108">
        <v>1</v>
      </c>
      <c r="O2856" s="108">
        <v>192</v>
      </c>
      <c r="P2856" s="108">
        <v>1800</v>
      </c>
      <c r="Q2856" s="108">
        <v>345600</v>
      </c>
      <c r="R2856" s="108">
        <v>8</v>
      </c>
      <c r="S2856" s="108">
        <v>231</v>
      </c>
      <c r="T2856" s="108">
        <v>2000</v>
      </c>
      <c r="U2856" s="108">
        <v>461500</v>
      </c>
      <c r="V2856" s="118"/>
      <c r="W2856" s="118"/>
      <c r="X2856" s="120"/>
      <c r="Y2856" s="120"/>
      <c r="Z2856" s="108">
        <v>341</v>
      </c>
      <c r="AA2856" s="108">
        <v>311</v>
      </c>
      <c r="AB2856" s="108">
        <v>2500</v>
      </c>
      <c r="AC2856" s="108">
        <v>776452</v>
      </c>
      <c r="AD2856" s="118"/>
      <c r="AE2856" s="118"/>
      <c r="AF2856" s="120"/>
      <c r="AG2856" s="120"/>
      <c r="AH2856" s="118"/>
      <c r="AI2856" s="118"/>
      <c r="AJ2856" s="120"/>
      <c r="AK2856" s="120"/>
      <c r="AL2856" s="118"/>
      <c r="AM2856" s="118"/>
      <c r="AN2856" s="120"/>
      <c r="AO2856" s="120"/>
      <c r="AP2856" s="108"/>
      <c r="AQ2856" s="108"/>
      <c r="AR2856" s="108"/>
      <c r="AS2856" s="102"/>
      <c r="AT2856" s="108">
        <v>34</v>
      </c>
      <c r="AU2856" s="108">
        <v>455</v>
      </c>
      <c r="AV2856" s="108">
        <v>2033</v>
      </c>
      <c r="AW2856" s="108">
        <v>938794</v>
      </c>
    </row>
    <row r="2857" spans="1:49" x14ac:dyDescent="0.2">
      <c r="A2857" s="114">
        <v>40798</v>
      </c>
      <c r="B2857" s="102"/>
      <c r="C2857" s="102"/>
      <c r="D2857" s="102"/>
      <c r="E2857" s="102"/>
      <c r="F2857" s="102"/>
      <c r="G2857" s="102"/>
      <c r="H2857" s="102"/>
      <c r="I2857" s="102"/>
      <c r="J2857" s="102"/>
      <c r="K2857" s="102"/>
      <c r="L2857" s="102"/>
      <c r="M2857" s="102"/>
      <c r="N2857" s="101"/>
      <c r="O2857" s="101"/>
      <c r="P2857" s="102"/>
      <c r="Q2857" s="102"/>
      <c r="R2857" s="101"/>
      <c r="S2857" s="101"/>
      <c r="T2857" s="101"/>
      <c r="U2857" s="101"/>
      <c r="V2857" s="101"/>
      <c r="W2857" s="101"/>
      <c r="X2857" s="102"/>
      <c r="Y2857" s="102"/>
      <c r="Z2857" s="101"/>
      <c r="AA2857" s="101"/>
      <c r="AB2857" s="102"/>
      <c r="AC2857" s="102"/>
      <c r="AD2857" s="101"/>
      <c r="AE2857" s="101"/>
      <c r="AF2857" s="101"/>
      <c r="AG2857" s="101"/>
      <c r="AH2857" s="108">
        <v>10</v>
      </c>
      <c r="AI2857" s="108">
        <v>384</v>
      </c>
      <c r="AJ2857" s="108">
        <v>2393</v>
      </c>
      <c r="AK2857" s="108">
        <v>919276</v>
      </c>
      <c r="AL2857" s="101"/>
      <c r="AM2857" s="101"/>
      <c r="AN2857" s="101"/>
      <c r="AO2857" s="101"/>
      <c r="AP2857" s="108">
        <v>62</v>
      </c>
      <c r="AQ2857" s="108">
        <v>446</v>
      </c>
      <c r="AR2857" s="108">
        <v>2233</v>
      </c>
      <c r="AS2857" s="108">
        <v>989822</v>
      </c>
      <c r="AT2857" s="101"/>
      <c r="AU2857" s="101"/>
      <c r="AV2857" s="101"/>
      <c r="AW2857" s="101"/>
    </row>
    <row r="2858" spans="1:49" x14ac:dyDescent="0.2">
      <c r="A2858" s="114">
        <v>40799</v>
      </c>
      <c r="B2858" s="108">
        <v>2</v>
      </c>
      <c r="C2858" s="108">
        <v>119</v>
      </c>
      <c r="D2858" s="108">
        <v>2300</v>
      </c>
      <c r="E2858" s="108">
        <v>273700</v>
      </c>
      <c r="F2858" s="108"/>
      <c r="G2858" s="108"/>
      <c r="H2858" s="108"/>
      <c r="I2858" s="108"/>
      <c r="J2858" s="118"/>
      <c r="K2858" s="118"/>
      <c r="L2858" s="120"/>
      <c r="M2858" s="120"/>
      <c r="N2858" s="108">
        <v>61</v>
      </c>
      <c r="O2858" s="108">
        <v>195</v>
      </c>
      <c r="P2858" s="108">
        <v>2250</v>
      </c>
      <c r="Q2858" s="108">
        <v>441272</v>
      </c>
      <c r="R2858" s="108">
        <v>12</v>
      </c>
      <c r="S2858" s="108">
        <v>244</v>
      </c>
      <c r="T2858" s="108">
        <v>2175</v>
      </c>
      <c r="U2858" s="108">
        <v>525233</v>
      </c>
      <c r="V2858" s="108">
        <v>9</v>
      </c>
      <c r="W2858" s="108">
        <v>259</v>
      </c>
      <c r="X2858" s="108">
        <v>2267</v>
      </c>
      <c r="Y2858" s="108">
        <v>580756</v>
      </c>
      <c r="Z2858" s="108">
        <v>11</v>
      </c>
      <c r="AA2858" s="108">
        <v>293</v>
      </c>
      <c r="AB2858" s="108">
        <v>2250</v>
      </c>
      <c r="AC2858" s="108">
        <v>659455</v>
      </c>
      <c r="AD2858" s="118"/>
      <c r="AE2858" s="118"/>
      <c r="AF2858" s="120"/>
      <c r="AG2858" s="120"/>
      <c r="AH2858" s="108"/>
      <c r="AI2858" s="108"/>
      <c r="AJ2858" s="108"/>
      <c r="AK2858" s="108"/>
      <c r="AL2858" s="118"/>
      <c r="AM2858" s="118"/>
      <c r="AN2858" s="120"/>
      <c r="AO2858" s="120"/>
      <c r="AP2858" s="108">
        <v>7</v>
      </c>
      <c r="AQ2858" s="108">
        <v>141</v>
      </c>
      <c r="AR2858" s="108">
        <v>3025</v>
      </c>
      <c r="AS2858" s="108">
        <v>434371</v>
      </c>
      <c r="AT2858" s="108">
        <v>3</v>
      </c>
      <c r="AU2858" s="108">
        <v>445</v>
      </c>
      <c r="AV2858" s="108">
        <v>2050</v>
      </c>
      <c r="AW2858" s="108">
        <v>912933</v>
      </c>
    </row>
    <row r="2859" spans="1:49" x14ac:dyDescent="0.2">
      <c r="A2859" s="114">
        <v>40801</v>
      </c>
      <c r="B2859" s="108"/>
      <c r="C2859" s="108"/>
      <c r="D2859" s="108"/>
      <c r="E2859" s="108"/>
      <c r="F2859" s="108"/>
      <c r="G2859" s="108"/>
      <c r="H2859" s="108"/>
      <c r="I2859" s="108"/>
      <c r="J2859" s="108"/>
      <c r="K2859" s="108"/>
      <c r="L2859" s="108"/>
      <c r="M2859" s="108"/>
      <c r="N2859" s="108"/>
      <c r="O2859" s="108"/>
      <c r="P2859" s="108"/>
      <c r="Q2859" s="108"/>
      <c r="R2859" s="108"/>
      <c r="S2859" s="108"/>
      <c r="T2859" s="108"/>
      <c r="U2859" s="108"/>
      <c r="V2859" s="108"/>
      <c r="W2859" s="108"/>
      <c r="X2859" s="108"/>
      <c r="Y2859" s="108"/>
      <c r="Z2859" s="108"/>
      <c r="AA2859" s="108"/>
      <c r="AB2859" s="108"/>
      <c r="AC2859" s="108"/>
      <c r="AD2859" s="108"/>
      <c r="AE2859" s="108"/>
      <c r="AF2859" s="108"/>
      <c r="AG2859" s="108"/>
      <c r="AH2859" s="108">
        <v>11</v>
      </c>
      <c r="AI2859" s="108">
        <v>396</v>
      </c>
      <c r="AJ2859" s="108">
        <v>2410</v>
      </c>
      <c r="AK2859" s="108">
        <v>937905</v>
      </c>
      <c r="AL2859" s="108">
        <v>5</v>
      </c>
      <c r="AM2859" s="108">
        <v>487</v>
      </c>
      <c r="AN2859" s="108">
        <v>2420</v>
      </c>
      <c r="AO2859" s="108">
        <v>1178056</v>
      </c>
      <c r="AP2859" s="108">
        <v>41</v>
      </c>
      <c r="AQ2859" s="108">
        <v>460</v>
      </c>
      <c r="AR2859" s="108">
        <v>2284</v>
      </c>
      <c r="AS2859" s="108">
        <v>1050828</v>
      </c>
      <c r="AT2859" s="112"/>
      <c r="AU2859" s="112"/>
      <c r="AV2859" s="112"/>
      <c r="AW2859" s="112"/>
    </row>
    <row r="2860" spans="1:49" x14ac:dyDescent="0.2">
      <c r="A2860" s="114">
        <v>40801</v>
      </c>
      <c r="B2860" s="108">
        <v>41</v>
      </c>
      <c r="C2860" s="108">
        <v>115</v>
      </c>
      <c r="D2860" s="108">
        <v>2325</v>
      </c>
      <c r="E2860" s="108">
        <v>260859</v>
      </c>
      <c r="F2860" s="108">
        <v>15</v>
      </c>
      <c r="G2860" s="108">
        <v>135</v>
      </c>
      <c r="H2860" s="108">
        <v>2375</v>
      </c>
      <c r="I2860" s="108">
        <v>327513</v>
      </c>
      <c r="J2860" s="108">
        <v>21</v>
      </c>
      <c r="K2860" s="108">
        <v>156</v>
      </c>
      <c r="L2860" s="108">
        <v>2300</v>
      </c>
      <c r="M2860" s="108">
        <v>353048</v>
      </c>
      <c r="N2860" s="108">
        <v>46</v>
      </c>
      <c r="O2860" s="108">
        <v>200</v>
      </c>
      <c r="P2860" s="108">
        <v>2350</v>
      </c>
      <c r="Q2860" s="108">
        <v>468639</v>
      </c>
      <c r="R2860" s="108">
        <v>29</v>
      </c>
      <c r="S2860" s="108">
        <v>237</v>
      </c>
      <c r="T2860" s="108">
        <v>2117</v>
      </c>
      <c r="U2860" s="108">
        <v>503103</v>
      </c>
      <c r="V2860" s="108">
        <v>19</v>
      </c>
      <c r="W2860" s="108">
        <v>256</v>
      </c>
      <c r="X2860" s="108">
        <v>2150</v>
      </c>
      <c r="Y2860" s="108">
        <v>560874</v>
      </c>
      <c r="Z2860" s="108">
        <v>25</v>
      </c>
      <c r="AA2860" s="108">
        <v>306</v>
      </c>
      <c r="AB2860" s="108">
        <v>2060</v>
      </c>
      <c r="AC2860" s="108">
        <v>640611</v>
      </c>
      <c r="AD2860" s="108">
        <v>35</v>
      </c>
      <c r="AE2860" s="108">
        <v>346</v>
      </c>
      <c r="AF2860" s="108">
        <v>2133</v>
      </c>
      <c r="AG2860" s="108">
        <v>714950</v>
      </c>
      <c r="AH2860" s="108">
        <v>11</v>
      </c>
      <c r="AI2860" s="108">
        <v>373</v>
      </c>
      <c r="AJ2860" s="108">
        <v>2250</v>
      </c>
      <c r="AK2860" s="108">
        <v>844520</v>
      </c>
      <c r="AL2860" s="108">
        <v>1</v>
      </c>
      <c r="AM2860" s="108">
        <v>448</v>
      </c>
      <c r="AN2860" s="108">
        <v>2200</v>
      </c>
      <c r="AO2860" s="108">
        <v>985600</v>
      </c>
      <c r="AP2860" s="108">
        <v>95</v>
      </c>
      <c r="AQ2860" s="108">
        <v>424</v>
      </c>
      <c r="AR2860" s="108">
        <v>2082</v>
      </c>
      <c r="AS2860" s="108">
        <v>893321</v>
      </c>
      <c r="AT2860" s="112"/>
      <c r="AU2860" s="112"/>
      <c r="AV2860" s="112"/>
      <c r="AW2860" s="112"/>
    </row>
    <row r="2861" spans="1:49" x14ac:dyDescent="0.2">
      <c r="A2861" s="114">
        <v>40802</v>
      </c>
      <c r="B2861" s="112"/>
      <c r="C2861" s="112"/>
      <c r="D2861" s="112"/>
      <c r="E2861" s="112"/>
      <c r="F2861" s="108">
        <v>23</v>
      </c>
      <c r="G2861" s="108">
        <v>131</v>
      </c>
      <c r="H2861" s="108">
        <v>2125</v>
      </c>
      <c r="I2861" s="108">
        <v>286248</v>
      </c>
      <c r="J2861" s="108">
        <v>15</v>
      </c>
      <c r="K2861" s="108">
        <v>165</v>
      </c>
      <c r="L2861" s="108">
        <v>2350</v>
      </c>
      <c r="M2861" s="108">
        <v>394480</v>
      </c>
      <c r="N2861" s="108">
        <v>24</v>
      </c>
      <c r="O2861" s="108">
        <v>196</v>
      </c>
      <c r="P2861" s="108">
        <v>2200</v>
      </c>
      <c r="Q2861" s="108">
        <v>431567</v>
      </c>
      <c r="R2861" s="108">
        <v>52</v>
      </c>
      <c r="S2861" s="108">
        <v>240</v>
      </c>
      <c r="T2861" s="108">
        <v>2283</v>
      </c>
      <c r="U2861" s="108">
        <v>558521</v>
      </c>
      <c r="V2861" s="112"/>
      <c r="W2861" s="112"/>
      <c r="X2861" s="112"/>
      <c r="Y2861" s="112"/>
      <c r="Z2861" s="112"/>
      <c r="AA2861" s="112"/>
      <c r="AB2861" s="112"/>
      <c r="AC2861" s="112"/>
      <c r="AD2861" s="112"/>
      <c r="AE2861" s="112"/>
      <c r="AF2861" s="112"/>
      <c r="AG2861" s="112"/>
      <c r="AH2861" s="112"/>
      <c r="AI2861" s="112"/>
      <c r="AJ2861" s="112"/>
      <c r="AK2861" s="112"/>
      <c r="AL2861" s="112"/>
      <c r="AM2861" s="112"/>
      <c r="AN2861" s="112"/>
      <c r="AO2861" s="112"/>
      <c r="AP2861" s="112"/>
      <c r="AQ2861" s="112"/>
      <c r="AR2861" s="112"/>
      <c r="AS2861" s="112"/>
      <c r="AT2861" s="102"/>
      <c r="AU2861" s="102"/>
      <c r="AV2861" s="102"/>
      <c r="AW2861" s="102"/>
    </row>
    <row r="2862" spans="1:49" x14ac:dyDescent="0.2">
      <c r="A2862" s="114">
        <v>40805</v>
      </c>
      <c r="B2862" s="108"/>
      <c r="C2862" s="108"/>
      <c r="D2862" s="108"/>
      <c r="E2862" s="108"/>
      <c r="F2862" s="108"/>
      <c r="G2862" s="108"/>
      <c r="H2862" s="108"/>
      <c r="I2862" s="108"/>
      <c r="J2862" s="108"/>
      <c r="K2862" s="108"/>
      <c r="L2862" s="108"/>
      <c r="M2862" s="108"/>
      <c r="N2862" s="108"/>
      <c r="O2862" s="108"/>
      <c r="P2862" s="108"/>
      <c r="Q2862" s="108"/>
      <c r="R2862" s="108"/>
      <c r="S2862" s="108"/>
      <c r="T2862" s="108"/>
      <c r="U2862" s="108"/>
      <c r="V2862" s="108"/>
      <c r="W2862" s="108"/>
      <c r="X2862" s="108"/>
      <c r="Y2862" s="108"/>
      <c r="Z2862" s="108">
        <v>7</v>
      </c>
      <c r="AA2862" s="108">
        <v>307</v>
      </c>
      <c r="AB2862" s="108">
        <v>2100</v>
      </c>
      <c r="AC2862" s="108">
        <v>645000</v>
      </c>
      <c r="AD2862" s="108">
        <v>18</v>
      </c>
      <c r="AE2862" s="108">
        <v>342</v>
      </c>
      <c r="AF2862" s="108">
        <v>2156</v>
      </c>
      <c r="AG2862" s="108">
        <v>743393</v>
      </c>
      <c r="AH2862" s="108">
        <v>5</v>
      </c>
      <c r="AI2862" s="108">
        <v>387</v>
      </c>
      <c r="AJ2862" s="108">
        <v>2200</v>
      </c>
      <c r="AK2862" s="108">
        <v>850960</v>
      </c>
      <c r="AL2862" s="108">
        <v>9</v>
      </c>
      <c r="AM2862" s="108">
        <v>416</v>
      </c>
      <c r="AN2862" s="108">
        <v>2240</v>
      </c>
      <c r="AO2862" s="108">
        <v>933671</v>
      </c>
      <c r="AP2862" s="108">
        <v>56</v>
      </c>
      <c r="AQ2862" s="108">
        <v>422</v>
      </c>
      <c r="AR2862" s="108">
        <v>2140</v>
      </c>
      <c r="AS2862" s="108">
        <v>900101</v>
      </c>
      <c r="AT2862" s="102"/>
      <c r="AU2862" s="102"/>
      <c r="AV2862" s="102"/>
      <c r="AW2862" s="102"/>
    </row>
    <row r="2863" spans="1:49" x14ac:dyDescent="0.2">
      <c r="A2863" s="114">
        <v>40806</v>
      </c>
      <c r="B2863" s="108">
        <v>4</v>
      </c>
      <c r="C2863" s="108">
        <v>122</v>
      </c>
      <c r="D2863" s="108">
        <v>1750</v>
      </c>
      <c r="E2863" s="108">
        <v>244250</v>
      </c>
      <c r="F2863" s="108">
        <v>11</v>
      </c>
      <c r="G2863" s="108">
        <v>142</v>
      </c>
      <c r="H2863" s="108">
        <v>2233</v>
      </c>
      <c r="I2863" s="108">
        <v>315673</v>
      </c>
      <c r="J2863" s="108">
        <v>15</v>
      </c>
      <c r="K2863" s="108">
        <v>169</v>
      </c>
      <c r="L2863" s="108">
        <v>2183</v>
      </c>
      <c r="M2863" s="108">
        <v>379840</v>
      </c>
      <c r="N2863" s="108">
        <v>82</v>
      </c>
      <c r="O2863" s="108">
        <v>192</v>
      </c>
      <c r="P2863" s="108">
        <v>2217</v>
      </c>
      <c r="Q2863" s="108">
        <v>424844</v>
      </c>
      <c r="R2863" s="108">
        <v>18</v>
      </c>
      <c r="S2863" s="108">
        <v>227</v>
      </c>
      <c r="T2863" s="108">
        <v>2275</v>
      </c>
      <c r="U2863" s="108">
        <v>515356</v>
      </c>
      <c r="V2863" s="108">
        <v>13</v>
      </c>
      <c r="W2863" s="108">
        <v>262</v>
      </c>
      <c r="X2863" s="108">
        <v>2083</v>
      </c>
      <c r="Y2863" s="108">
        <v>555338</v>
      </c>
      <c r="Z2863" s="108">
        <v>23</v>
      </c>
      <c r="AA2863" s="108">
        <v>292</v>
      </c>
      <c r="AB2863" s="108">
        <v>2188</v>
      </c>
      <c r="AC2863" s="108">
        <v>640496</v>
      </c>
      <c r="AD2863" s="108"/>
      <c r="AE2863" s="108"/>
      <c r="AF2863" s="108"/>
      <c r="AG2863" s="108"/>
      <c r="AH2863" s="108"/>
      <c r="AI2863" s="108"/>
      <c r="AJ2863" s="108"/>
      <c r="AK2863" s="108"/>
      <c r="AL2863" s="108"/>
      <c r="AM2863" s="108"/>
      <c r="AN2863" s="108"/>
      <c r="AO2863" s="108"/>
      <c r="AP2863" s="108">
        <v>12</v>
      </c>
      <c r="AQ2863" s="108">
        <v>424</v>
      </c>
      <c r="AR2863" s="108">
        <v>2060</v>
      </c>
      <c r="AS2863" s="108">
        <v>873440</v>
      </c>
      <c r="AT2863" s="108">
        <v>31</v>
      </c>
      <c r="AU2863" s="108">
        <v>488</v>
      </c>
      <c r="AV2863" s="108">
        <v>2133</v>
      </c>
      <c r="AW2863" s="108">
        <v>1045123</v>
      </c>
    </row>
    <row r="2864" spans="1:49" x14ac:dyDescent="0.2">
      <c r="A2864" s="114">
        <v>40808</v>
      </c>
      <c r="B2864" s="108"/>
      <c r="C2864" s="108"/>
      <c r="D2864" s="108"/>
      <c r="E2864" s="108"/>
      <c r="F2864" s="108"/>
      <c r="G2864" s="108"/>
      <c r="H2864" s="108"/>
      <c r="I2864" s="108"/>
      <c r="J2864" s="108"/>
      <c r="K2864" s="108"/>
      <c r="L2864" s="108"/>
      <c r="M2864" s="108"/>
      <c r="N2864" s="108"/>
      <c r="O2864" s="108"/>
      <c r="P2864" s="108"/>
      <c r="Q2864" s="108"/>
      <c r="R2864" s="108"/>
      <c r="S2864" s="108"/>
      <c r="T2864" s="108"/>
      <c r="U2864" s="108"/>
      <c r="V2864" s="108">
        <v>3</v>
      </c>
      <c r="W2864" s="108">
        <v>255</v>
      </c>
      <c r="X2864" s="108">
        <v>2000</v>
      </c>
      <c r="Y2864" s="108">
        <v>509333</v>
      </c>
      <c r="Z2864" s="108">
        <v>3</v>
      </c>
      <c r="AA2864" s="108">
        <v>307</v>
      </c>
      <c r="AB2864" s="108">
        <v>1950</v>
      </c>
      <c r="AC2864" s="108">
        <v>598000</v>
      </c>
      <c r="AD2864" s="108"/>
      <c r="AE2864" s="108"/>
      <c r="AF2864" s="108"/>
      <c r="AG2864" s="108"/>
      <c r="AH2864" s="108">
        <v>9</v>
      </c>
      <c r="AI2864" s="108">
        <v>387</v>
      </c>
      <c r="AJ2864" s="108">
        <v>2260</v>
      </c>
      <c r="AK2864" s="108">
        <v>880556</v>
      </c>
      <c r="AL2864" s="108">
        <v>8</v>
      </c>
      <c r="AM2864" s="108">
        <v>441</v>
      </c>
      <c r="AN2864" s="108">
        <v>2320</v>
      </c>
      <c r="AO2864" s="108">
        <v>1016120</v>
      </c>
      <c r="AP2864" s="108">
        <v>44</v>
      </c>
      <c r="AQ2864" s="108">
        <v>428</v>
      </c>
      <c r="AR2864" s="108">
        <v>2175</v>
      </c>
      <c r="AS2864" s="108">
        <v>926284</v>
      </c>
      <c r="AT2864" s="108"/>
      <c r="AU2864" s="108"/>
      <c r="AV2864" s="108"/>
      <c r="AW2864" s="108"/>
    </row>
    <row r="2865" spans="1:49" x14ac:dyDescent="0.2">
      <c r="A2865" s="114">
        <v>40808</v>
      </c>
      <c r="F2865" s="108">
        <v>5</v>
      </c>
      <c r="G2865" s="108">
        <v>142</v>
      </c>
      <c r="H2865" s="108">
        <v>2100</v>
      </c>
      <c r="I2865" s="108">
        <v>297360</v>
      </c>
      <c r="J2865" s="108">
        <v>40</v>
      </c>
      <c r="K2865" s="108">
        <v>163</v>
      </c>
      <c r="L2865" s="108">
        <v>2240</v>
      </c>
      <c r="M2865" s="108">
        <v>366485</v>
      </c>
      <c r="N2865" s="108">
        <v>30</v>
      </c>
      <c r="O2865" s="108">
        <v>202</v>
      </c>
      <c r="P2865" s="108">
        <v>2125</v>
      </c>
      <c r="Q2865" s="108">
        <v>438580</v>
      </c>
      <c r="R2865" s="108">
        <v>13</v>
      </c>
      <c r="S2865" s="108">
        <v>228</v>
      </c>
      <c r="T2865" s="108">
        <v>2080</v>
      </c>
      <c r="U2865" s="108">
        <v>471326</v>
      </c>
      <c r="V2865" s="108">
        <v>4</v>
      </c>
      <c r="W2865" s="108">
        <v>268</v>
      </c>
      <c r="X2865" s="108">
        <v>2100</v>
      </c>
      <c r="Y2865" s="108">
        <v>561750</v>
      </c>
      <c r="Z2865" s="108"/>
      <c r="AA2865" s="108"/>
      <c r="AB2865" s="108"/>
      <c r="AC2865" s="108"/>
      <c r="AD2865" s="108">
        <v>10</v>
      </c>
      <c r="AE2865" s="108">
        <v>333</v>
      </c>
      <c r="AF2865" s="108">
        <v>2380</v>
      </c>
      <c r="AG2865" s="108">
        <v>803904</v>
      </c>
      <c r="AH2865" s="108">
        <v>36</v>
      </c>
      <c r="AI2865" s="108">
        <v>390</v>
      </c>
      <c r="AJ2865" s="108">
        <v>2250</v>
      </c>
      <c r="AK2865" s="108">
        <v>878118</v>
      </c>
      <c r="AL2865" s="108">
        <v>11</v>
      </c>
      <c r="AM2865" s="108">
        <v>413</v>
      </c>
      <c r="AN2865" s="108">
        <v>2320</v>
      </c>
      <c r="AO2865" s="108">
        <v>959273</v>
      </c>
      <c r="AP2865" s="108">
        <v>121</v>
      </c>
      <c r="AQ2865" s="108">
        <v>443</v>
      </c>
      <c r="AR2865" s="108">
        <v>2132</v>
      </c>
      <c r="AS2865" s="108">
        <v>949892</v>
      </c>
      <c r="AT2865" s="108">
        <v>1</v>
      </c>
      <c r="AU2865" s="108">
        <v>350</v>
      </c>
      <c r="AV2865" s="108">
        <v>1750</v>
      </c>
      <c r="AW2865" s="108">
        <v>612500</v>
      </c>
    </row>
    <row r="2866" spans="1:49" x14ac:dyDescent="0.2">
      <c r="A2866" s="114">
        <v>40809</v>
      </c>
      <c r="B2866" s="108">
        <v>23</v>
      </c>
      <c r="C2866" s="108">
        <v>117</v>
      </c>
      <c r="D2866" s="108">
        <v>2075</v>
      </c>
      <c r="E2866" s="108">
        <v>249109</v>
      </c>
      <c r="F2866" s="108">
        <v>12</v>
      </c>
      <c r="G2866" s="108">
        <v>143</v>
      </c>
      <c r="H2866" s="108">
        <v>2000</v>
      </c>
      <c r="I2866" s="108">
        <v>286000</v>
      </c>
      <c r="J2866" s="108">
        <v>25</v>
      </c>
      <c r="K2866" s="108">
        <v>165</v>
      </c>
      <c r="L2866" s="108">
        <v>2050</v>
      </c>
      <c r="M2866" s="108">
        <v>346096</v>
      </c>
      <c r="N2866" s="108">
        <v>20</v>
      </c>
      <c r="O2866" s="108">
        <v>188</v>
      </c>
      <c r="P2866" s="108">
        <v>2150</v>
      </c>
      <c r="Q2866" s="108">
        <v>403340</v>
      </c>
      <c r="R2866" s="108">
        <v>24</v>
      </c>
      <c r="S2866" s="108">
        <v>225</v>
      </c>
      <c r="T2866" s="108">
        <v>2300</v>
      </c>
      <c r="U2866" s="108">
        <v>517308</v>
      </c>
      <c r="V2866" s="108"/>
      <c r="W2866" s="108"/>
      <c r="X2866" s="108"/>
      <c r="Y2866" s="108"/>
      <c r="Z2866" s="108">
        <v>1</v>
      </c>
      <c r="AA2866" s="108">
        <v>316</v>
      </c>
      <c r="AB2866" s="108">
        <v>2000</v>
      </c>
      <c r="AC2866" s="108">
        <v>632000</v>
      </c>
      <c r="AD2866" s="108"/>
      <c r="AE2866" s="108"/>
      <c r="AF2866" s="108"/>
      <c r="AG2866" s="108"/>
      <c r="AH2866" s="108"/>
      <c r="AI2866" s="108"/>
      <c r="AJ2866" s="108"/>
      <c r="AK2866" s="108"/>
      <c r="AL2866" s="108"/>
      <c r="AM2866" s="108"/>
      <c r="AN2866" s="108"/>
      <c r="AO2866" s="108"/>
      <c r="AP2866" s="108"/>
      <c r="AQ2866" s="108"/>
      <c r="AR2866" s="108"/>
      <c r="AS2866" s="108"/>
      <c r="AT2866" s="108">
        <v>50</v>
      </c>
      <c r="AU2866" s="108">
        <v>510</v>
      </c>
      <c r="AV2866" s="108">
        <v>2017</v>
      </c>
      <c r="AW2866" s="108">
        <v>1030104</v>
      </c>
    </row>
    <row r="2867" spans="1:49" x14ac:dyDescent="0.2">
      <c r="A2867" s="114">
        <v>40812</v>
      </c>
      <c r="B2867" s="102"/>
      <c r="C2867" s="102"/>
      <c r="D2867" s="102"/>
      <c r="E2867" s="102"/>
      <c r="F2867" s="108"/>
      <c r="G2867" s="108"/>
      <c r="H2867" s="112"/>
      <c r="I2867" s="112"/>
      <c r="J2867" s="108"/>
      <c r="K2867" s="108"/>
      <c r="L2867" s="112"/>
      <c r="M2867" s="112"/>
      <c r="N2867" s="108"/>
      <c r="O2867" s="108"/>
      <c r="P2867" s="112"/>
      <c r="Q2867" s="112"/>
      <c r="R2867" s="108"/>
      <c r="S2867" s="108"/>
      <c r="T2867" s="112"/>
      <c r="U2867" s="112"/>
      <c r="V2867" s="108"/>
      <c r="W2867" s="108"/>
      <c r="X2867" s="112"/>
      <c r="Y2867" s="112"/>
      <c r="Z2867" s="101"/>
      <c r="AA2867" s="101"/>
      <c r="AB2867" s="101"/>
      <c r="AC2867" s="101"/>
      <c r="AD2867" s="108">
        <v>21</v>
      </c>
      <c r="AE2867" s="108">
        <v>346</v>
      </c>
      <c r="AF2867" s="109">
        <v>2138</v>
      </c>
      <c r="AG2867" s="109">
        <v>754348</v>
      </c>
      <c r="AH2867" s="108">
        <v>27</v>
      </c>
      <c r="AI2867" s="108">
        <v>380</v>
      </c>
      <c r="AJ2867" s="109">
        <v>2262</v>
      </c>
      <c r="AK2867" s="109">
        <v>859252</v>
      </c>
      <c r="AL2867" s="108"/>
      <c r="AM2867" s="108"/>
      <c r="AN2867" s="108"/>
      <c r="AO2867" s="108"/>
      <c r="AP2867" s="108">
        <v>36</v>
      </c>
      <c r="AQ2867" s="108">
        <v>448</v>
      </c>
      <c r="AR2867" s="109">
        <v>2160</v>
      </c>
      <c r="AS2867" s="109">
        <v>971682</v>
      </c>
      <c r="AT2867" s="102"/>
      <c r="AU2867" s="102"/>
      <c r="AV2867" s="102"/>
      <c r="AW2867" s="102"/>
    </row>
    <row r="2868" spans="1:49" x14ac:dyDescent="0.2">
      <c r="A2868" s="114">
        <v>40813</v>
      </c>
      <c r="B2868" s="108">
        <v>41</v>
      </c>
      <c r="C2868" s="108">
        <v>116</v>
      </c>
      <c r="D2868" s="109">
        <v>2080</v>
      </c>
      <c r="E2868" s="109">
        <v>241446</v>
      </c>
      <c r="F2868" s="108">
        <v>24</v>
      </c>
      <c r="G2868" s="108">
        <v>144</v>
      </c>
      <c r="H2868" s="109">
        <v>2150</v>
      </c>
      <c r="I2868" s="112">
        <v>310317</v>
      </c>
      <c r="J2868" s="108">
        <v>30</v>
      </c>
      <c r="K2868" s="108">
        <v>166</v>
      </c>
      <c r="L2868" s="109">
        <v>2090</v>
      </c>
      <c r="M2868" s="109">
        <v>350310</v>
      </c>
      <c r="N2868" s="108">
        <v>60</v>
      </c>
      <c r="O2868" s="108">
        <v>205</v>
      </c>
      <c r="P2868" s="109">
        <v>2142</v>
      </c>
      <c r="Q2868" s="109">
        <v>447412</v>
      </c>
      <c r="R2868" s="108">
        <v>71</v>
      </c>
      <c r="S2868" s="108">
        <v>229</v>
      </c>
      <c r="T2868" s="109">
        <v>2100</v>
      </c>
      <c r="U2868" s="109">
        <v>487190</v>
      </c>
      <c r="V2868" s="108">
        <v>29</v>
      </c>
      <c r="W2868" s="108">
        <v>266</v>
      </c>
      <c r="X2868" s="109">
        <v>2050</v>
      </c>
      <c r="Y2868" s="109">
        <v>545866</v>
      </c>
      <c r="Z2868" s="108">
        <v>2</v>
      </c>
      <c r="AA2868" s="108">
        <v>288</v>
      </c>
      <c r="AB2868" s="109">
        <v>2075</v>
      </c>
      <c r="AC2868" s="109">
        <v>596850</v>
      </c>
      <c r="AD2868" s="108"/>
      <c r="AE2868" s="108"/>
      <c r="AF2868" s="112"/>
      <c r="AG2868" s="112"/>
      <c r="AH2868" s="108"/>
      <c r="AI2868" s="108"/>
      <c r="AJ2868" s="112"/>
      <c r="AK2868" s="112"/>
      <c r="AL2868" s="108">
        <v>1</v>
      </c>
      <c r="AM2868" s="108">
        <v>402</v>
      </c>
      <c r="AN2868" s="109">
        <v>2300</v>
      </c>
      <c r="AO2868" s="109">
        <v>924600</v>
      </c>
      <c r="AP2868" s="108">
        <v>4</v>
      </c>
      <c r="AQ2868" s="108">
        <v>210</v>
      </c>
      <c r="AR2868" s="109">
        <v>3050</v>
      </c>
      <c r="AS2868" s="109">
        <v>642025</v>
      </c>
      <c r="AT2868" s="108">
        <v>17</v>
      </c>
      <c r="AU2868" s="108">
        <v>457</v>
      </c>
      <c r="AV2868" s="112">
        <v>1983</v>
      </c>
      <c r="AW2868" s="109">
        <v>934976</v>
      </c>
    </row>
    <row r="2869" spans="1:49" x14ac:dyDescent="0.2">
      <c r="A2869" s="114">
        <v>40815</v>
      </c>
      <c r="B2869" s="102"/>
      <c r="C2869" s="102"/>
      <c r="D2869" s="102"/>
      <c r="E2869" s="102"/>
      <c r="F2869" s="102"/>
      <c r="G2869" s="102"/>
      <c r="H2869" s="102"/>
      <c r="I2869" s="102"/>
      <c r="J2869" s="102"/>
      <c r="K2869" s="102"/>
      <c r="L2869" s="102"/>
      <c r="M2869" s="102"/>
      <c r="N2869" s="101"/>
      <c r="O2869" s="101"/>
      <c r="P2869" s="102"/>
      <c r="Q2869" s="102"/>
      <c r="R2869" s="101"/>
      <c r="S2869" s="101"/>
      <c r="T2869" s="101"/>
      <c r="U2869" s="101"/>
      <c r="V2869" s="108"/>
      <c r="W2869" s="108"/>
      <c r="X2869" s="108"/>
      <c r="Y2869" s="108"/>
      <c r="Z2869" s="108">
        <v>2</v>
      </c>
      <c r="AA2869" s="108">
        <v>316</v>
      </c>
      <c r="AB2869" s="109">
        <v>2100</v>
      </c>
      <c r="AC2869" s="109">
        <v>663600</v>
      </c>
      <c r="AD2869" s="108">
        <v>3</v>
      </c>
      <c r="AE2869" s="108">
        <v>350</v>
      </c>
      <c r="AF2869" s="112">
        <v>2150</v>
      </c>
      <c r="AG2869" s="109">
        <v>752500</v>
      </c>
      <c r="AH2869" s="108">
        <v>7</v>
      </c>
      <c r="AI2869" s="108">
        <v>387</v>
      </c>
      <c r="AJ2869" s="109">
        <v>2280</v>
      </c>
      <c r="AK2869" s="109">
        <v>886389</v>
      </c>
      <c r="AL2869" s="108">
        <v>8</v>
      </c>
      <c r="AM2869" s="108">
        <v>461</v>
      </c>
      <c r="AN2869" s="109">
        <v>2420</v>
      </c>
      <c r="AO2869" s="109">
        <v>1119330</v>
      </c>
      <c r="AP2869" s="108">
        <v>43</v>
      </c>
      <c r="AQ2869" s="108">
        <v>463</v>
      </c>
      <c r="AR2869" s="109">
        <v>2133</v>
      </c>
      <c r="AS2869" s="109">
        <v>993487</v>
      </c>
      <c r="AT2869" s="101"/>
      <c r="AU2869" s="101"/>
      <c r="AV2869" s="101"/>
      <c r="AW2869" s="102"/>
    </row>
    <row r="2870" spans="1:49" x14ac:dyDescent="0.2">
      <c r="A2870" s="114">
        <v>40815</v>
      </c>
      <c r="B2870" s="102">
        <v>24</v>
      </c>
      <c r="C2870" s="102">
        <v>119</v>
      </c>
      <c r="D2870" s="103">
        <v>2000</v>
      </c>
      <c r="E2870" s="103">
        <v>237833</v>
      </c>
      <c r="F2870" s="103">
        <v>43</v>
      </c>
      <c r="G2870" s="103">
        <v>145</v>
      </c>
      <c r="H2870" s="103">
        <v>2160</v>
      </c>
      <c r="I2870" s="103">
        <v>316067</v>
      </c>
      <c r="J2870" s="103">
        <v>29</v>
      </c>
      <c r="K2870" s="103">
        <v>166</v>
      </c>
      <c r="L2870" s="103">
        <v>2017</v>
      </c>
      <c r="M2870" s="103">
        <v>342917</v>
      </c>
      <c r="N2870" s="103">
        <v>52</v>
      </c>
      <c r="O2870" s="103">
        <v>191</v>
      </c>
      <c r="P2870" s="103">
        <v>2050</v>
      </c>
      <c r="Q2870" s="103">
        <v>408015</v>
      </c>
      <c r="V2870" s="103">
        <v>29</v>
      </c>
      <c r="W2870" s="103">
        <v>270</v>
      </c>
      <c r="X2870" s="103">
        <v>2120</v>
      </c>
      <c r="Y2870" s="103">
        <v>592372</v>
      </c>
      <c r="AB2870" s="109"/>
      <c r="AC2870" s="109"/>
      <c r="AD2870" s="109">
        <v>5</v>
      </c>
      <c r="AE2870" s="109">
        <v>338</v>
      </c>
      <c r="AF2870" s="109">
        <v>2040</v>
      </c>
      <c r="AG2870" s="109">
        <v>689520</v>
      </c>
      <c r="AH2870" s="109">
        <v>9</v>
      </c>
      <c r="AI2870" s="109">
        <v>387</v>
      </c>
      <c r="AJ2870" s="109">
        <v>2240</v>
      </c>
      <c r="AK2870" s="109">
        <v>864133</v>
      </c>
      <c r="AL2870" s="109"/>
      <c r="AM2870" s="109"/>
      <c r="AN2870" s="109"/>
      <c r="AO2870" s="109"/>
      <c r="AP2870" s="109">
        <v>338</v>
      </c>
      <c r="AQ2870" s="109">
        <v>399</v>
      </c>
      <c r="AR2870" s="109">
        <v>2172</v>
      </c>
      <c r="AS2870" s="109">
        <v>869404</v>
      </c>
      <c r="AT2870" s="103"/>
      <c r="AU2870" s="103"/>
      <c r="AV2870" s="103"/>
      <c r="AW2870" s="103"/>
    </row>
    <row r="2871" spans="1:49" x14ac:dyDescent="0.2">
      <c r="A2871" s="51">
        <v>40816</v>
      </c>
      <c r="B2871" s="102">
        <v>3</v>
      </c>
      <c r="C2871" s="102">
        <v>105</v>
      </c>
      <c r="D2871" s="103">
        <v>2100</v>
      </c>
      <c r="E2871" s="54">
        <v>219800</v>
      </c>
      <c r="F2871" s="54">
        <v>19</v>
      </c>
      <c r="G2871" s="54">
        <v>145</v>
      </c>
      <c r="H2871" s="54">
        <v>2175</v>
      </c>
      <c r="I2871" s="54">
        <v>316895</v>
      </c>
      <c r="J2871" s="54"/>
      <c r="K2871" s="54"/>
      <c r="L2871" s="54"/>
      <c r="M2871" s="54"/>
      <c r="N2871" s="54"/>
      <c r="O2871" s="54"/>
      <c r="P2871" s="54"/>
      <c r="Q2871" s="54"/>
      <c r="R2871" s="54"/>
      <c r="S2871" s="54"/>
      <c r="T2871" s="54"/>
      <c r="U2871" s="54"/>
      <c r="V2871" s="54">
        <v>4</v>
      </c>
      <c r="W2871" s="54">
        <v>264</v>
      </c>
      <c r="X2871" s="54">
        <v>2000</v>
      </c>
      <c r="Y2871" s="54">
        <v>527000</v>
      </c>
      <c r="Z2871" s="54">
        <v>11</v>
      </c>
      <c r="AA2871" s="54">
        <v>288</v>
      </c>
      <c r="AB2871" s="54">
        <v>2200</v>
      </c>
      <c r="AC2871" s="54">
        <v>632800</v>
      </c>
      <c r="AD2871" s="54">
        <v>15</v>
      </c>
      <c r="AE2871" s="54">
        <v>303</v>
      </c>
      <c r="AF2871" s="54">
        <v>2200</v>
      </c>
      <c r="AG2871" s="54">
        <v>666747</v>
      </c>
      <c r="AH2871" s="54"/>
      <c r="AI2871" s="54"/>
      <c r="AJ2871" s="54"/>
      <c r="AK2871" s="54"/>
      <c r="AL2871" s="54"/>
      <c r="AM2871" s="54"/>
      <c r="AN2871" s="54"/>
      <c r="AO2871" s="54"/>
      <c r="AP2871" s="54">
        <v>3</v>
      </c>
      <c r="AQ2871" s="54">
        <v>385</v>
      </c>
      <c r="AR2871" s="54">
        <v>2000</v>
      </c>
      <c r="AS2871" s="54">
        <v>769333</v>
      </c>
      <c r="AT2871" s="54">
        <v>11</v>
      </c>
      <c r="AU2871" s="54">
        <v>518</v>
      </c>
      <c r="AV2871" s="54">
        <v>2075</v>
      </c>
      <c r="AW2871" s="54">
        <v>1086755</v>
      </c>
    </row>
    <row r="2873" spans="1:49" x14ac:dyDescent="0.2">
      <c r="A2873" s="51">
        <v>40819</v>
      </c>
      <c r="Z2873">
        <v>3</v>
      </c>
      <c r="AA2873">
        <v>309</v>
      </c>
      <c r="AB2873">
        <v>2100</v>
      </c>
      <c r="AC2873">
        <v>649600</v>
      </c>
      <c r="AD2873">
        <v>1</v>
      </c>
      <c r="AE2873">
        <v>344</v>
      </c>
      <c r="AF2873">
        <v>2260</v>
      </c>
      <c r="AG2873">
        <v>777440</v>
      </c>
      <c r="AH2873">
        <v>1</v>
      </c>
      <c r="AI2873">
        <v>378</v>
      </c>
      <c r="AJ2873">
        <v>2300</v>
      </c>
      <c r="AK2873">
        <v>869400</v>
      </c>
      <c r="AP2873">
        <v>72</v>
      </c>
      <c r="AQ2873">
        <v>435</v>
      </c>
      <c r="AR2873">
        <v>2180</v>
      </c>
      <c r="AS2873">
        <v>960224</v>
      </c>
    </row>
    <row r="2874" spans="1:49" x14ac:dyDescent="0.2">
      <c r="A2874" s="51">
        <v>40820</v>
      </c>
      <c r="B2874">
        <v>2</v>
      </c>
      <c r="C2874">
        <v>11</v>
      </c>
      <c r="D2874">
        <v>2050</v>
      </c>
      <c r="E2874">
        <v>227550</v>
      </c>
      <c r="F2874">
        <v>4</v>
      </c>
      <c r="G2874">
        <v>132</v>
      </c>
      <c r="H2874">
        <v>2000</v>
      </c>
      <c r="I2874">
        <v>263000</v>
      </c>
      <c r="J2874">
        <v>5</v>
      </c>
      <c r="K2874">
        <v>164</v>
      </c>
      <c r="L2874">
        <v>2000</v>
      </c>
      <c r="M2874">
        <v>328000</v>
      </c>
      <c r="N2874">
        <v>9</v>
      </c>
      <c r="O2874">
        <v>187</v>
      </c>
      <c r="P2874">
        <v>2000</v>
      </c>
      <c r="Q2874">
        <v>328000</v>
      </c>
      <c r="Z2874">
        <v>29</v>
      </c>
      <c r="AA2874">
        <v>318</v>
      </c>
      <c r="AB2874">
        <v>2300</v>
      </c>
      <c r="AC2874">
        <v>732352</v>
      </c>
      <c r="AD2874">
        <v>1</v>
      </c>
      <c r="AE2874">
        <v>336</v>
      </c>
      <c r="AF2874">
        <v>2350</v>
      </c>
      <c r="AG2874">
        <v>789600</v>
      </c>
      <c r="AH2874">
        <v>2</v>
      </c>
      <c r="AI2874">
        <v>383</v>
      </c>
      <c r="AJ2874">
        <v>2015</v>
      </c>
      <c r="AK2874">
        <v>772240</v>
      </c>
      <c r="AP2874">
        <v>3</v>
      </c>
      <c r="AQ2874">
        <v>443</v>
      </c>
      <c r="AR2874">
        <v>2000</v>
      </c>
      <c r="AS2874">
        <v>885333</v>
      </c>
      <c r="AT2874">
        <v>10</v>
      </c>
      <c r="AU2874">
        <v>458</v>
      </c>
      <c r="AV2874">
        <v>2017</v>
      </c>
      <c r="AW2874">
        <v>973480</v>
      </c>
    </row>
    <row r="2875" spans="1:49" x14ac:dyDescent="0.2">
      <c r="A2875" s="51">
        <v>40820</v>
      </c>
      <c r="J2875">
        <v>83</v>
      </c>
      <c r="K2875">
        <v>157</v>
      </c>
      <c r="L2875">
        <v>2130</v>
      </c>
      <c r="M2875">
        <v>335054</v>
      </c>
      <c r="N2875">
        <v>28</v>
      </c>
      <c r="O2875">
        <v>192</v>
      </c>
      <c r="P2875">
        <v>2033</v>
      </c>
      <c r="Q2875">
        <v>408850</v>
      </c>
      <c r="V2875">
        <v>6</v>
      </c>
      <c r="W2875">
        <v>252</v>
      </c>
      <c r="X2875">
        <v>2100</v>
      </c>
      <c r="Y2875">
        <v>528500</v>
      </c>
      <c r="Z2875">
        <v>13</v>
      </c>
      <c r="AA2875">
        <v>288</v>
      </c>
      <c r="AB2875">
        <v>2170</v>
      </c>
      <c r="AC2875">
        <v>617185</v>
      </c>
      <c r="AD2875">
        <v>13</v>
      </c>
      <c r="AE2875">
        <v>328</v>
      </c>
      <c r="AF2875">
        <v>2107</v>
      </c>
      <c r="AG2875">
        <v>695803</v>
      </c>
      <c r="AH2875">
        <v>2</v>
      </c>
      <c r="AI2875">
        <v>398</v>
      </c>
      <c r="AJ2875">
        <v>2100</v>
      </c>
      <c r="AK2875">
        <v>835800</v>
      </c>
      <c r="AP2875">
        <v>117</v>
      </c>
      <c r="AQ2875">
        <v>401</v>
      </c>
      <c r="AR2875">
        <v>2169</v>
      </c>
      <c r="AS2875">
        <v>888145</v>
      </c>
    </row>
    <row r="2876" spans="1:49" x14ac:dyDescent="0.2">
      <c r="A2876" s="51">
        <v>40822</v>
      </c>
      <c r="Z2876">
        <v>2</v>
      </c>
      <c r="AA2876">
        <v>317</v>
      </c>
      <c r="AB2876">
        <v>2100</v>
      </c>
      <c r="AC2876">
        <v>665700</v>
      </c>
      <c r="AD2876">
        <v>22</v>
      </c>
      <c r="AE2876">
        <v>346</v>
      </c>
      <c r="AF2876">
        <v>2230</v>
      </c>
      <c r="AG2876">
        <v>767401</v>
      </c>
      <c r="AH2876">
        <v>11</v>
      </c>
      <c r="AI2876">
        <v>372</v>
      </c>
      <c r="AJ2876">
        <v>2347</v>
      </c>
      <c r="AK2876">
        <v>874644</v>
      </c>
      <c r="AP2876">
        <v>22</v>
      </c>
      <c r="AQ2876">
        <v>462</v>
      </c>
      <c r="AR2876">
        <v>2203</v>
      </c>
      <c r="AS2876">
        <v>1030351</v>
      </c>
    </row>
    <row r="2877" spans="1:49" x14ac:dyDescent="0.2">
      <c r="A2877" s="51">
        <v>40823</v>
      </c>
      <c r="B2877">
        <v>18</v>
      </c>
      <c r="C2877">
        <v>112</v>
      </c>
      <c r="D2877">
        <v>2100</v>
      </c>
      <c r="E2877">
        <v>232544</v>
      </c>
      <c r="J2877">
        <v>7</v>
      </c>
      <c r="K2877">
        <v>162</v>
      </c>
      <c r="L2877">
        <v>2100</v>
      </c>
      <c r="M2877">
        <v>340200</v>
      </c>
      <c r="N2877">
        <v>12</v>
      </c>
      <c r="O2877">
        <v>196</v>
      </c>
      <c r="P2877">
        <v>2283</v>
      </c>
      <c r="Q2877">
        <v>446617</v>
      </c>
      <c r="R2877">
        <v>42</v>
      </c>
      <c r="S2877">
        <v>234</v>
      </c>
      <c r="T2877">
        <v>2100</v>
      </c>
      <c r="U2877">
        <v>519445</v>
      </c>
      <c r="Z2877">
        <v>23</v>
      </c>
      <c r="AA2877">
        <v>309</v>
      </c>
      <c r="AB2877">
        <v>2200</v>
      </c>
      <c r="AC2877">
        <v>679535</v>
      </c>
      <c r="AD2877">
        <v>10</v>
      </c>
      <c r="AE2877">
        <v>330</v>
      </c>
      <c r="AF2877">
        <v>2175</v>
      </c>
      <c r="AG2877">
        <v>722790</v>
      </c>
      <c r="AT2877">
        <v>1</v>
      </c>
      <c r="AU2877">
        <v>434</v>
      </c>
      <c r="AV2877">
        <v>2000</v>
      </c>
      <c r="AW2877">
        <v>868000</v>
      </c>
    </row>
    <row r="2878" spans="1:49" x14ac:dyDescent="0.2">
      <c r="A2878" s="51">
        <v>40826</v>
      </c>
      <c r="AH2878">
        <v>16</v>
      </c>
      <c r="AI2878">
        <v>389</v>
      </c>
      <c r="AJ2878">
        <v>2280</v>
      </c>
      <c r="AK2878">
        <v>884702</v>
      </c>
      <c r="AL2878">
        <v>40</v>
      </c>
      <c r="AM2878">
        <v>416</v>
      </c>
      <c r="AN2878">
        <v>2300</v>
      </c>
      <c r="AO2878">
        <v>956430</v>
      </c>
      <c r="AP2878">
        <v>46</v>
      </c>
      <c r="AQ2878">
        <v>428</v>
      </c>
      <c r="AR2878">
        <v>2162</v>
      </c>
      <c r="AS2878">
        <v>922947</v>
      </c>
    </row>
    <row r="2879" spans="1:49" x14ac:dyDescent="0.2">
      <c r="A2879" s="51">
        <v>40827</v>
      </c>
      <c r="B2879">
        <v>6</v>
      </c>
      <c r="C2879">
        <v>102</v>
      </c>
      <c r="D2879">
        <v>1800</v>
      </c>
      <c r="E2879">
        <v>183000</v>
      </c>
      <c r="F2879">
        <v>13</v>
      </c>
      <c r="G2879">
        <v>147</v>
      </c>
      <c r="H2879">
        <v>2050</v>
      </c>
      <c r="I2879">
        <v>301823</v>
      </c>
      <c r="J2879">
        <v>54</v>
      </c>
      <c r="K2879">
        <v>171</v>
      </c>
      <c r="L2879">
        <v>2188</v>
      </c>
      <c r="M2879">
        <v>376572</v>
      </c>
      <c r="N2879">
        <v>81</v>
      </c>
      <c r="O2879">
        <v>195</v>
      </c>
      <c r="P2879">
        <v>2114</v>
      </c>
      <c r="Q2879">
        <v>416810</v>
      </c>
      <c r="R2879">
        <v>6</v>
      </c>
      <c r="S2879">
        <v>241</v>
      </c>
      <c r="T2879">
        <v>2250</v>
      </c>
      <c r="U2879">
        <v>543000</v>
      </c>
      <c r="V2879">
        <v>10</v>
      </c>
      <c r="W2879">
        <v>263</v>
      </c>
      <c r="X2879">
        <v>2050</v>
      </c>
      <c r="Y2879">
        <v>538330</v>
      </c>
      <c r="AD2879">
        <v>7</v>
      </c>
      <c r="AE2879">
        <v>350</v>
      </c>
      <c r="AF2879">
        <v>2550</v>
      </c>
      <c r="AG2879">
        <v>892500</v>
      </c>
      <c r="AP2879">
        <v>16</v>
      </c>
      <c r="AQ2879">
        <v>408</v>
      </c>
      <c r="AR2879">
        <v>2080</v>
      </c>
      <c r="AS2879">
        <v>839460</v>
      </c>
      <c r="AT2879">
        <v>12</v>
      </c>
      <c r="AU2879">
        <v>505</v>
      </c>
      <c r="AV2879">
        <v>2200</v>
      </c>
      <c r="AW2879">
        <v>1111367</v>
      </c>
    </row>
    <row r="2880" spans="1:49" x14ac:dyDescent="0.2">
      <c r="A2880" s="51">
        <v>40827</v>
      </c>
      <c r="Z2880">
        <v>6</v>
      </c>
      <c r="AA2880">
        <v>303</v>
      </c>
      <c r="AB2880">
        <v>2250</v>
      </c>
      <c r="AC2880">
        <v>681750</v>
      </c>
      <c r="AL2880">
        <v>30</v>
      </c>
      <c r="AM2880">
        <v>418</v>
      </c>
      <c r="AN2880">
        <v>2350</v>
      </c>
      <c r="AO2880">
        <v>982143</v>
      </c>
      <c r="AP2880">
        <v>55</v>
      </c>
      <c r="AQ2880">
        <v>401</v>
      </c>
      <c r="AR2880">
        <v>2157</v>
      </c>
      <c r="AS2880">
        <v>864017</v>
      </c>
    </row>
    <row r="2881" spans="1:49" x14ac:dyDescent="0.2">
      <c r="A2881" s="51">
        <v>40829</v>
      </c>
      <c r="Z2881">
        <v>1</v>
      </c>
      <c r="AA2881">
        <v>306</v>
      </c>
      <c r="AB2881">
        <v>2150</v>
      </c>
      <c r="AC2881">
        <v>657900</v>
      </c>
      <c r="AD2881">
        <v>5</v>
      </c>
      <c r="AE2881">
        <v>349</v>
      </c>
      <c r="AF2881">
        <v>2220</v>
      </c>
      <c r="AG2881">
        <v>774336</v>
      </c>
      <c r="AH2881">
        <v>13</v>
      </c>
      <c r="AI2881">
        <v>376</v>
      </c>
      <c r="AJ2881">
        <v>2373</v>
      </c>
      <c r="AK2881">
        <v>895680</v>
      </c>
      <c r="AP2881">
        <v>56</v>
      </c>
      <c r="AQ2881">
        <v>430</v>
      </c>
      <c r="AR2881">
        <v>2200</v>
      </c>
      <c r="AS2881">
        <v>949317</v>
      </c>
    </row>
    <row r="2882" spans="1:49" x14ac:dyDescent="0.2">
      <c r="A2882" s="51">
        <v>40829</v>
      </c>
      <c r="J2882">
        <v>23</v>
      </c>
      <c r="K2882">
        <v>161</v>
      </c>
      <c r="L2882">
        <v>2200</v>
      </c>
      <c r="M2882">
        <v>357891</v>
      </c>
      <c r="N2882">
        <v>14</v>
      </c>
      <c r="O2882">
        <v>194</v>
      </c>
      <c r="P2882">
        <v>2150</v>
      </c>
      <c r="Q2882">
        <v>416179</v>
      </c>
      <c r="R2882">
        <v>1</v>
      </c>
      <c r="S2882">
        <v>244</v>
      </c>
      <c r="T2882">
        <v>2200</v>
      </c>
      <c r="U2882">
        <v>536800</v>
      </c>
      <c r="V2882">
        <v>68</v>
      </c>
      <c r="W2882">
        <v>257</v>
      </c>
      <c r="X2882">
        <v>2369</v>
      </c>
      <c r="Y2882">
        <v>603476</v>
      </c>
      <c r="Z2882">
        <v>13</v>
      </c>
      <c r="AA2882">
        <v>288</v>
      </c>
      <c r="AB2882">
        <v>2236</v>
      </c>
      <c r="AC2882">
        <v>642903</v>
      </c>
      <c r="AD2882">
        <v>16</v>
      </c>
      <c r="AE2882">
        <v>337</v>
      </c>
      <c r="AF2882">
        <v>2875</v>
      </c>
      <c r="AG2882">
        <v>1182844</v>
      </c>
      <c r="AP2882">
        <v>21</v>
      </c>
      <c r="AQ2882">
        <v>416</v>
      </c>
      <c r="AR2882">
        <v>2145</v>
      </c>
      <c r="AS2882">
        <v>892482</v>
      </c>
      <c r="AT2882">
        <v>3</v>
      </c>
      <c r="AU2882">
        <v>539</v>
      </c>
      <c r="AV2882">
        <v>2000</v>
      </c>
      <c r="AW2882">
        <v>1078667</v>
      </c>
    </row>
    <row r="2883" spans="1:49" x14ac:dyDescent="0.2">
      <c r="A2883" s="51">
        <v>40830</v>
      </c>
    </row>
    <row r="2884" spans="1:49" x14ac:dyDescent="0.2">
      <c r="A2884" s="51">
        <v>40834</v>
      </c>
      <c r="F2884">
        <v>48</v>
      </c>
      <c r="G2884">
        <v>141</v>
      </c>
      <c r="H2884">
        <v>2033</v>
      </c>
      <c r="I2884">
        <v>286479</v>
      </c>
      <c r="J2884">
        <v>16</v>
      </c>
      <c r="K2884">
        <v>191</v>
      </c>
      <c r="L2884">
        <v>2080</v>
      </c>
      <c r="M2884">
        <v>389862</v>
      </c>
      <c r="R2884">
        <v>2</v>
      </c>
      <c r="S2884">
        <v>228</v>
      </c>
      <c r="T2884">
        <v>2050</v>
      </c>
      <c r="U2884">
        <v>467700</v>
      </c>
      <c r="V2884">
        <v>7</v>
      </c>
      <c r="W2884">
        <v>275</v>
      </c>
      <c r="X2884">
        <v>2075</v>
      </c>
      <c r="Y2884">
        <v>576529</v>
      </c>
      <c r="Z2884">
        <v>2</v>
      </c>
      <c r="AA2884">
        <v>294</v>
      </c>
      <c r="AB2884">
        <v>2050</v>
      </c>
      <c r="AC2884">
        <v>602700</v>
      </c>
      <c r="AH2884">
        <v>2</v>
      </c>
      <c r="AI2884">
        <v>365</v>
      </c>
      <c r="AJ2884">
        <v>2240</v>
      </c>
      <c r="AK2884">
        <v>817600</v>
      </c>
      <c r="AL2884">
        <v>3</v>
      </c>
      <c r="AM2884">
        <v>477</v>
      </c>
      <c r="AN2884">
        <v>2197</v>
      </c>
      <c r="AO2884">
        <v>1048973</v>
      </c>
      <c r="AP2884">
        <v>1</v>
      </c>
      <c r="AQ2884">
        <v>398</v>
      </c>
      <c r="AR2884">
        <v>2100</v>
      </c>
      <c r="AS2884">
        <v>835800</v>
      </c>
      <c r="AT2884">
        <v>63</v>
      </c>
      <c r="AU2884">
        <v>509</v>
      </c>
      <c r="AV2884">
        <v>2106</v>
      </c>
      <c r="AW2884">
        <v>1051571</v>
      </c>
    </row>
    <row r="2885" spans="1:49" x14ac:dyDescent="0.2">
      <c r="A2885" s="51">
        <v>40834</v>
      </c>
      <c r="B2885">
        <v>4</v>
      </c>
      <c r="C2885">
        <v>128</v>
      </c>
      <c r="D2885">
        <v>2050</v>
      </c>
      <c r="E2885">
        <v>261375</v>
      </c>
      <c r="F2885">
        <v>15</v>
      </c>
      <c r="G2885">
        <v>147</v>
      </c>
      <c r="H2885">
        <v>2075</v>
      </c>
      <c r="I2885">
        <v>302340</v>
      </c>
      <c r="J2885">
        <v>8</v>
      </c>
      <c r="K2885">
        <v>178</v>
      </c>
      <c r="L2885">
        <v>2550</v>
      </c>
      <c r="M2885">
        <v>453262</v>
      </c>
      <c r="N2885">
        <v>24</v>
      </c>
      <c r="O2885">
        <v>204</v>
      </c>
      <c r="P2885">
        <v>2200</v>
      </c>
      <c r="Q2885">
        <v>449167</v>
      </c>
      <c r="R2885">
        <v>3</v>
      </c>
      <c r="S2885">
        <v>238</v>
      </c>
      <c r="T2885">
        <v>2050</v>
      </c>
      <c r="U2885">
        <v>487900</v>
      </c>
      <c r="Z2885">
        <v>24</v>
      </c>
      <c r="AA2885">
        <v>282</v>
      </c>
      <c r="AB2885">
        <v>2200</v>
      </c>
      <c r="AC2885">
        <v>662467</v>
      </c>
      <c r="AD2885">
        <v>16</v>
      </c>
      <c r="AE2885">
        <v>339</v>
      </c>
      <c r="AF2885">
        <v>2225</v>
      </c>
      <c r="AG2885">
        <v>803881</v>
      </c>
      <c r="AP2885">
        <v>112</v>
      </c>
      <c r="AQ2885">
        <v>404</v>
      </c>
      <c r="AR2885">
        <v>2137</v>
      </c>
      <c r="AS2885">
        <v>861859</v>
      </c>
      <c r="AT2885">
        <v>55</v>
      </c>
      <c r="AU2885">
        <v>476</v>
      </c>
      <c r="AV2885">
        <v>2167</v>
      </c>
      <c r="AW2885">
        <v>1023915</v>
      </c>
    </row>
    <row r="2886" spans="1:49" x14ac:dyDescent="0.2">
      <c r="A2886" s="51">
        <v>40836</v>
      </c>
    </row>
    <row r="2887" spans="1:49" x14ac:dyDescent="0.2">
      <c r="A2887" s="51">
        <v>40837</v>
      </c>
      <c r="B2887">
        <v>11</v>
      </c>
      <c r="C2887">
        <v>125</v>
      </c>
      <c r="D2887">
        <v>1850</v>
      </c>
      <c r="E2887">
        <v>236836</v>
      </c>
      <c r="F2887">
        <v>8</v>
      </c>
      <c r="G2887">
        <v>132</v>
      </c>
      <c r="H2887">
        <v>2100</v>
      </c>
      <c r="I2887">
        <v>277725</v>
      </c>
      <c r="J2887">
        <v>11</v>
      </c>
      <c r="K2887">
        <v>160</v>
      </c>
      <c r="L2887">
        <v>2000</v>
      </c>
      <c r="M2887">
        <v>319273</v>
      </c>
      <c r="N2887">
        <v>31</v>
      </c>
      <c r="O2887">
        <v>209</v>
      </c>
      <c r="P2887">
        <v>2150</v>
      </c>
      <c r="Q2887">
        <v>453648</v>
      </c>
      <c r="R2887">
        <v>21</v>
      </c>
      <c r="S2887">
        <v>236</v>
      </c>
      <c r="T2887">
        <v>2075</v>
      </c>
      <c r="U2887">
        <v>489886</v>
      </c>
      <c r="V2887">
        <v>3</v>
      </c>
      <c r="W2887">
        <v>264</v>
      </c>
      <c r="X2887">
        <v>2050</v>
      </c>
      <c r="Y2887">
        <v>537200</v>
      </c>
      <c r="Z2887">
        <v>31</v>
      </c>
      <c r="AA2887">
        <v>290</v>
      </c>
      <c r="AB2887">
        <v>2070</v>
      </c>
      <c r="AC2887">
        <v>610545</v>
      </c>
      <c r="AD2887">
        <v>7</v>
      </c>
      <c r="AE2887">
        <v>331</v>
      </c>
      <c r="AF2887">
        <v>2180</v>
      </c>
      <c r="AG2887">
        <v>720646</v>
      </c>
      <c r="AH2887">
        <v>12</v>
      </c>
      <c r="AI2887">
        <v>396</v>
      </c>
      <c r="AJ2887">
        <v>2200</v>
      </c>
      <c r="AK2887">
        <v>871567</v>
      </c>
      <c r="AL2887">
        <v>4</v>
      </c>
      <c r="AM2887">
        <v>453</v>
      </c>
      <c r="AN2887">
        <v>2300</v>
      </c>
      <c r="AO2887">
        <v>1041900</v>
      </c>
      <c r="AT2887">
        <v>16</v>
      </c>
      <c r="AU2887">
        <v>445</v>
      </c>
      <c r="AV2887">
        <v>1950</v>
      </c>
      <c r="AW2887">
        <v>869412</v>
      </c>
    </row>
    <row r="2888" spans="1:49" x14ac:dyDescent="0.2">
      <c r="A2888" s="51">
        <v>40840</v>
      </c>
      <c r="AD2888">
        <v>12</v>
      </c>
      <c r="AE2888">
        <v>340</v>
      </c>
      <c r="AF2888">
        <v>1967</v>
      </c>
      <c r="AG2888">
        <v>686217</v>
      </c>
      <c r="AH2888">
        <v>18</v>
      </c>
      <c r="AI2888">
        <v>380</v>
      </c>
      <c r="AJ2888">
        <v>2157</v>
      </c>
      <c r="AK2888">
        <v>822803</v>
      </c>
      <c r="AL2888">
        <v>7</v>
      </c>
      <c r="AM2888">
        <v>469</v>
      </c>
      <c r="AN2888">
        <v>2365</v>
      </c>
      <c r="AO2888">
        <v>1108937</v>
      </c>
      <c r="AP2888">
        <v>67</v>
      </c>
      <c r="AQ2888">
        <v>441</v>
      </c>
      <c r="AR2888">
        <v>2206</v>
      </c>
      <c r="AS2888">
        <v>960795</v>
      </c>
    </row>
    <row r="2889" spans="1:49" x14ac:dyDescent="0.2">
      <c r="A2889" s="51">
        <v>40841</v>
      </c>
      <c r="F2889">
        <v>29</v>
      </c>
      <c r="G2889">
        <v>142</v>
      </c>
      <c r="H2889">
        <v>2225</v>
      </c>
      <c r="I2889">
        <v>312907</v>
      </c>
      <c r="J2889">
        <v>72</v>
      </c>
      <c r="K2889">
        <v>165</v>
      </c>
      <c r="L2889">
        <v>2136</v>
      </c>
      <c r="M2889">
        <v>349564</v>
      </c>
      <c r="N2889">
        <v>73</v>
      </c>
      <c r="O2889">
        <v>192</v>
      </c>
      <c r="P2889">
        <v>2150</v>
      </c>
      <c r="Q2889">
        <v>416019</v>
      </c>
      <c r="R2889">
        <v>37</v>
      </c>
      <c r="S2889">
        <v>238</v>
      </c>
      <c r="T2889">
        <v>2033</v>
      </c>
      <c r="U2889">
        <v>489624</v>
      </c>
      <c r="V2889">
        <v>67</v>
      </c>
      <c r="W2889">
        <v>257</v>
      </c>
      <c r="X2889">
        <v>2080</v>
      </c>
      <c r="Y2889">
        <v>541006</v>
      </c>
      <c r="Z2889">
        <v>17</v>
      </c>
      <c r="AA2889">
        <v>298</v>
      </c>
      <c r="AB2889">
        <v>2150</v>
      </c>
      <c r="AC2889">
        <v>639688</v>
      </c>
      <c r="AH2889">
        <v>5</v>
      </c>
      <c r="AI2889">
        <v>380</v>
      </c>
      <c r="AJ2889">
        <v>2360</v>
      </c>
      <c r="AK2889">
        <v>896800</v>
      </c>
      <c r="AP2889">
        <v>1</v>
      </c>
      <c r="AQ2889">
        <v>540</v>
      </c>
      <c r="AR2889">
        <v>2100</v>
      </c>
      <c r="AS2889">
        <v>1134000</v>
      </c>
      <c r="AT2889">
        <v>28</v>
      </c>
      <c r="AU2889">
        <v>501</v>
      </c>
      <c r="AV2889">
        <v>1950</v>
      </c>
      <c r="AW2889">
        <v>994950</v>
      </c>
    </row>
    <row r="2890" spans="1:49" x14ac:dyDescent="0.2">
      <c r="A2890" s="51">
        <v>40841</v>
      </c>
      <c r="B2890">
        <v>16</v>
      </c>
      <c r="C2890">
        <v>126</v>
      </c>
      <c r="D2890">
        <v>2183</v>
      </c>
      <c r="E2890">
        <v>275912</v>
      </c>
      <c r="F2890">
        <v>10</v>
      </c>
      <c r="G2890">
        <v>130</v>
      </c>
      <c r="H2890">
        <v>2100</v>
      </c>
      <c r="I2890">
        <v>273000</v>
      </c>
      <c r="J2890">
        <v>10</v>
      </c>
      <c r="K2890">
        <v>175</v>
      </c>
      <c r="L2890">
        <v>2025</v>
      </c>
      <c r="M2890">
        <v>357550</v>
      </c>
      <c r="R2890">
        <v>30</v>
      </c>
      <c r="S2890">
        <v>224</v>
      </c>
      <c r="T2890">
        <v>2033</v>
      </c>
      <c r="U2890">
        <v>478627</v>
      </c>
      <c r="V2890">
        <v>38</v>
      </c>
      <c r="W2890">
        <v>259</v>
      </c>
      <c r="X2890">
        <v>2200</v>
      </c>
      <c r="Y2890">
        <v>570174</v>
      </c>
      <c r="Z2890">
        <v>285</v>
      </c>
      <c r="AA2890">
        <v>290</v>
      </c>
      <c r="AB2890">
        <v>2250</v>
      </c>
      <c r="AC2890">
        <v>669946</v>
      </c>
      <c r="AD2890">
        <v>10</v>
      </c>
      <c r="AE2890">
        <v>359</v>
      </c>
      <c r="AF2890">
        <v>2360</v>
      </c>
      <c r="AG2890">
        <v>846768</v>
      </c>
      <c r="AH2890">
        <v>36</v>
      </c>
      <c r="AI2890">
        <v>393</v>
      </c>
      <c r="AJ2890">
        <v>2373</v>
      </c>
      <c r="AK2890">
        <v>928363</v>
      </c>
      <c r="AL2890">
        <v>99</v>
      </c>
      <c r="AM2890">
        <v>413</v>
      </c>
      <c r="AN2890">
        <v>2321</v>
      </c>
      <c r="AO2890">
        <v>969905</v>
      </c>
      <c r="AP2890">
        <v>223</v>
      </c>
      <c r="AQ2890">
        <v>400</v>
      </c>
      <c r="AR2890">
        <v>2118</v>
      </c>
      <c r="AS2890">
        <v>852800</v>
      </c>
      <c r="AT2890">
        <v>10</v>
      </c>
      <c r="AU2890">
        <v>526</v>
      </c>
      <c r="AV2890">
        <v>2250</v>
      </c>
      <c r="AW2890">
        <v>1183500</v>
      </c>
    </row>
    <row r="2891" spans="1:49" x14ac:dyDescent="0.2">
      <c r="A2891" s="51">
        <v>40843</v>
      </c>
      <c r="Z2891">
        <v>15</v>
      </c>
      <c r="AA2891">
        <v>312</v>
      </c>
      <c r="AB2891">
        <v>2000</v>
      </c>
      <c r="AC2891">
        <v>614680</v>
      </c>
      <c r="AD2891">
        <v>4</v>
      </c>
      <c r="AE2891">
        <v>324</v>
      </c>
      <c r="AF2891">
        <v>2200</v>
      </c>
      <c r="AG2891">
        <v>711700</v>
      </c>
      <c r="AL2891">
        <v>35</v>
      </c>
      <c r="AM2891">
        <v>418</v>
      </c>
      <c r="AN2891">
        <v>2272</v>
      </c>
      <c r="AO2891">
        <v>955222</v>
      </c>
      <c r="AP2891">
        <v>68</v>
      </c>
      <c r="AQ2891">
        <v>441</v>
      </c>
      <c r="AR2891">
        <v>2098</v>
      </c>
      <c r="AS2891">
        <v>924546</v>
      </c>
    </row>
    <row r="2892" spans="1:49" x14ac:dyDescent="0.2">
      <c r="A2892" s="51">
        <v>40843</v>
      </c>
      <c r="F2892">
        <v>8</v>
      </c>
      <c r="G2892">
        <v>143</v>
      </c>
      <c r="H2892">
        <v>2100</v>
      </c>
      <c r="I2892">
        <v>300300</v>
      </c>
      <c r="J2892">
        <v>26</v>
      </c>
      <c r="K2892">
        <v>164</v>
      </c>
      <c r="L2892">
        <v>2017</v>
      </c>
      <c r="M2892">
        <v>330523</v>
      </c>
      <c r="N2892">
        <v>17</v>
      </c>
      <c r="O2892">
        <v>208</v>
      </c>
      <c r="P2892">
        <v>1900</v>
      </c>
      <c r="Q2892">
        <v>416824</v>
      </c>
      <c r="R2892">
        <v>39</v>
      </c>
      <c r="S2892">
        <v>232</v>
      </c>
      <c r="T2892">
        <v>2120</v>
      </c>
      <c r="U2892">
        <v>501297</v>
      </c>
      <c r="V2892">
        <v>7</v>
      </c>
      <c r="W2892">
        <v>258</v>
      </c>
      <c r="X2892">
        <v>1912</v>
      </c>
      <c r="Y2892">
        <v>483714</v>
      </c>
      <c r="Z2892">
        <v>9</v>
      </c>
      <c r="AA2892">
        <v>293</v>
      </c>
      <c r="AB2892">
        <v>2150</v>
      </c>
      <c r="AC2892">
        <v>630189</v>
      </c>
      <c r="AD2892">
        <v>13</v>
      </c>
      <c r="AE2892">
        <v>325</v>
      </c>
      <c r="AF2892">
        <v>2112</v>
      </c>
      <c r="AG2892">
        <v>695923</v>
      </c>
      <c r="AH2892">
        <v>6</v>
      </c>
      <c r="AI2892">
        <v>386</v>
      </c>
      <c r="AJ2892">
        <v>2200</v>
      </c>
      <c r="AK2892">
        <v>849933</v>
      </c>
      <c r="AP2892">
        <v>2</v>
      </c>
      <c r="AQ2892">
        <v>427</v>
      </c>
      <c r="AR2892">
        <v>2000</v>
      </c>
      <c r="AS2892">
        <v>847100</v>
      </c>
      <c r="AT2892">
        <v>8</v>
      </c>
      <c r="AU2892">
        <v>468</v>
      </c>
      <c r="AV2892">
        <v>2450</v>
      </c>
      <c r="AW2892">
        <v>1147825</v>
      </c>
    </row>
    <row r="2893" spans="1:49" x14ac:dyDescent="0.2">
      <c r="A2893" s="51">
        <v>40844</v>
      </c>
      <c r="F2893">
        <v>8</v>
      </c>
      <c r="G2893">
        <v>143</v>
      </c>
      <c r="H2893">
        <v>2100</v>
      </c>
      <c r="I2893">
        <v>300300</v>
      </c>
      <c r="J2893">
        <v>26</v>
      </c>
      <c r="K2893">
        <v>164</v>
      </c>
      <c r="L2893">
        <v>2017</v>
      </c>
      <c r="M2893">
        <v>330523</v>
      </c>
      <c r="N2893">
        <v>17</v>
      </c>
      <c r="O2893">
        <v>208</v>
      </c>
      <c r="P2893">
        <v>1900</v>
      </c>
      <c r="Q2893">
        <v>416824</v>
      </c>
      <c r="R2893">
        <v>42</v>
      </c>
      <c r="S2893">
        <v>233</v>
      </c>
      <c r="T2893">
        <v>2083</v>
      </c>
      <c r="U2893">
        <v>498967</v>
      </c>
      <c r="V2893">
        <v>7</v>
      </c>
      <c r="W2893">
        <v>258</v>
      </c>
      <c r="X2893">
        <v>1912</v>
      </c>
      <c r="Y2893">
        <v>483714</v>
      </c>
      <c r="Z2893">
        <v>9</v>
      </c>
      <c r="AA2893">
        <v>293</v>
      </c>
      <c r="AB2893">
        <v>2150</v>
      </c>
      <c r="AC2893">
        <v>630189</v>
      </c>
      <c r="AD2893">
        <v>13</v>
      </c>
      <c r="AE2893">
        <v>325</v>
      </c>
      <c r="AF2893">
        <v>2112</v>
      </c>
      <c r="AG2893">
        <v>695923</v>
      </c>
      <c r="AH2893">
        <v>6</v>
      </c>
      <c r="AI2893">
        <v>386</v>
      </c>
      <c r="AJ2893">
        <v>2200</v>
      </c>
      <c r="AK2893">
        <v>849933</v>
      </c>
      <c r="AP2893">
        <v>2</v>
      </c>
      <c r="AQ2893">
        <v>427</v>
      </c>
      <c r="AR2893">
        <v>2000</v>
      </c>
      <c r="AS2893">
        <v>847100</v>
      </c>
      <c r="AT2893">
        <v>8</v>
      </c>
      <c r="AU2893">
        <v>468</v>
      </c>
      <c r="AV2893">
        <v>2450</v>
      </c>
      <c r="AW2893">
        <v>1147825</v>
      </c>
    </row>
    <row r="2894" spans="1:49" x14ac:dyDescent="0.2">
      <c r="A2894" s="51">
        <v>40847</v>
      </c>
    </row>
    <row r="2896" spans="1:49" x14ac:dyDescent="0.2">
      <c r="A2896" s="51">
        <v>40848</v>
      </c>
      <c r="B2896">
        <v>10</v>
      </c>
      <c r="C2896">
        <v>124</v>
      </c>
      <c r="D2896">
        <v>2000</v>
      </c>
      <c r="E2896">
        <v>247200</v>
      </c>
      <c r="F2896">
        <v>27</v>
      </c>
      <c r="G2896">
        <v>134</v>
      </c>
      <c r="H2896">
        <v>1983</v>
      </c>
      <c r="I2896">
        <v>262081</v>
      </c>
      <c r="J2896">
        <v>41</v>
      </c>
      <c r="K2896">
        <v>168</v>
      </c>
      <c r="L2896">
        <v>1962</v>
      </c>
      <c r="M2896">
        <v>332188</v>
      </c>
      <c r="N2896">
        <v>52</v>
      </c>
      <c r="O2896">
        <v>191</v>
      </c>
      <c r="P2896">
        <v>2040</v>
      </c>
      <c r="Q2896">
        <v>392921</v>
      </c>
      <c r="R2896">
        <v>4</v>
      </c>
      <c r="S2896">
        <v>224</v>
      </c>
      <c r="T2896">
        <v>1850</v>
      </c>
      <c r="U2896">
        <v>414400</v>
      </c>
      <c r="V2896">
        <v>23</v>
      </c>
      <c r="W2896">
        <v>269</v>
      </c>
      <c r="X2896">
        <v>2100</v>
      </c>
      <c r="Y2896">
        <v>574204</v>
      </c>
      <c r="Z2896">
        <v>23</v>
      </c>
      <c r="AA2896">
        <v>286</v>
      </c>
      <c r="AB2896">
        <v>2175</v>
      </c>
      <c r="AC2896">
        <v>625943</v>
      </c>
      <c r="AT2896">
        <v>31</v>
      </c>
      <c r="AU2896">
        <v>530</v>
      </c>
      <c r="AV2896">
        <v>2117</v>
      </c>
      <c r="AW2896">
        <v>1122103</v>
      </c>
    </row>
    <row r="2897" spans="1:49" x14ac:dyDescent="0.2">
      <c r="A2897" s="51">
        <v>40850</v>
      </c>
      <c r="AD2897">
        <v>4</v>
      </c>
      <c r="AE2897">
        <v>355</v>
      </c>
      <c r="AF2897">
        <v>2240</v>
      </c>
      <c r="AG2897">
        <v>795200</v>
      </c>
      <c r="AH2897">
        <v>31</v>
      </c>
      <c r="AI2897">
        <v>377</v>
      </c>
      <c r="AJ2897">
        <v>2313</v>
      </c>
      <c r="AK2897">
        <v>877883</v>
      </c>
      <c r="AL2897">
        <v>8</v>
      </c>
      <c r="AM2897">
        <v>435</v>
      </c>
      <c r="AN2897">
        <v>2360</v>
      </c>
      <c r="AO2897">
        <v>1026600</v>
      </c>
      <c r="AP2897">
        <v>24</v>
      </c>
      <c r="AQ2897">
        <v>455</v>
      </c>
      <c r="AR2897">
        <v>2255</v>
      </c>
      <c r="AS2897">
        <v>1031212</v>
      </c>
    </row>
    <row r="2898" spans="1:49" x14ac:dyDescent="0.2">
      <c r="A2898" s="51">
        <v>40850</v>
      </c>
      <c r="B2898">
        <v>20</v>
      </c>
      <c r="C2898">
        <v>122</v>
      </c>
      <c r="D2898">
        <v>2000</v>
      </c>
      <c r="E2898">
        <v>243800</v>
      </c>
      <c r="F2898">
        <v>25</v>
      </c>
      <c r="G2898">
        <v>134</v>
      </c>
      <c r="H2898">
        <v>2050</v>
      </c>
      <c r="I2898">
        <v>274536</v>
      </c>
      <c r="J2898">
        <v>23</v>
      </c>
      <c r="K2898">
        <v>158</v>
      </c>
      <c r="L2898">
        <v>2042</v>
      </c>
      <c r="M2898">
        <v>321752</v>
      </c>
      <c r="N2898">
        <v>52</v>
      </c>
      <c r="O2898">
        <v>198</v>
      </c>
      <c r="P2898">
        <v>1971</v>
      </c>
      <c r="Q2898">
        <v>400823</v>
      </c>
      <c r="R2898">
        <v>26</v>
      </c>
      <c r="S2898">
        <v>236</v>
      </c>
      <c r="T2898">
        <v>1950</v>
      </c>
      <c r="U2898">
        <v>515077</v>
      </c>
      <c r="V2898">
        <v>2</v>
      </c>
      <c r="W2898">
        <v>263</v>
      </c>
      <c r="X2898">
        <v>2100</v>
      </c>
      <c r="Y2898">
        <v>552300</v>
      </c>
      <c r="Z2898">
        <v>11</v>
      </c>
      <c r="AA2898">
        <v>311</v>
      </c>
      <c r="AB2898">
        <v>2130</v>
      </c>
      <c r="AC2898">
        <v>668324</v>
      </c>
      <c r="AD2898">
        <v>19</v>
      </c>
      <c r="AE2898">
        <v>347</v>
      </c>
      <c r="AF2898">
        <v>2173</v>
      </c>
      <c r="AG2898">
        <v>754171</v>
      </c>
      <c r="AP2898">
        <v>16</v>
      </c>
      <c r="AQ2898">
        <v>388</v>
      </c>
      <c r="AR2898">
        <v>2075</v>
      </c>
      <c r="AS2898">
        <v>838081</v>
      </c>
      <c r="AT2898">
        <v>21</v>
      </c>
      <c r="AU2898">
        <v>548</v>
      </c>
      <c r="AV2898">
        <v>2150</v>
      </c>
      <c r="AW2898">
        <v>1177790</v>
      </c>
    </row>
    <row r="2899" spans="1:49" x14ac:dyDescent="0.2">
      <c r="A2899" s="51">
        <v>40851</v>
      </c>
      <c r="J2899">
        <v>30</v>
      </c>
      <c r="K2899">
        <v>176</v>
      </c>
      <c r="L2899">
        <v>2000</v>
      </c>
      <c r="M2899">
        <v>351600</v>
      </c>
      <c r="N2899">
        <v>3</v>
      </c>
      <c r="O2899">
        <v>188</v>
      </c>
      <c r="P2899">
        <v>1900</v>
      </c>
      <c r="Q2899">
        <v>357200</v>
      </c>
      <c r="Z2899">
        <v>1</v>
      </c>
      <c r="AA2899">
        <v>290</v>
      </c>
      <c r="AB2899">
        <v>1800</v>
      </c>
      <c r="AC2899">
        <v>522000</v>
      </c>
      <c r="AD2899">
        <v>2</v>
      </c>
      <c r="AE2899">
        <v>326</v>
      </c>
      <c r="AF2899">
        <v>2150</v>
      </c>
      <c r="AG2899">
        <v>700900</v>
      </c>
    </row>
    <row r="2900" spans="1:49" x14ac:dyDescent="0.2">
      <c r="A2900" s="51">
        <v>40855</v>
      </c>
      <c r="F2900">
        <v>18</v>
      </c>
      <c r="G2900">
        <v>140</v>
      </c>
      <c r="H2900">
        <v>2100</v>
      </c>
      <c r="I2900">
        <v>292622</v>
      </c>
      <c r="N2900">
        <v>5</v>
      </c>
      <c r="O2900">
        <v>216</v>
      </c>
      <c r="P2900">
        <v>2225</v>
      </c>
      <c r="Q2900">
        <v>478600</v>
      </c>
      <c r="R2900">
        <v>6</v>
      </c>
      <c r="S2900">
        <v>240</v>
      </c>
      <c r="T2900">
        <v>2000</v>
      </c>
      <c r="U2900">
        <v>480000</v>
      </c>
      <c r="V2900">
        <v>5</v>
      </c>
      <c r="W2900">
        <v>257</v>
      </c>
      <c r="X2900">
        <v>2200</v>
      </c>
      <c r="Y2900">
        <v>564960</v>
      </c>
      <c r="AD2900">
        <v>11</v>
      </c>
      <c r="AE2900">
        <v>343</v>
      </c>
      <c r="AF2900">
        <v>2175</v>
      </c>
      <c r="AG2900">
        <v>752291</v>
      </c>
      <c r="AL2900">
        <v>8</v>
      </c>
      <c r="AM2900">
        <v>416</v>
      </c>
      <c r="AN2900">
        <v>2500</v>
      </c>
      <c r="AO2900">
        <v>1040000</v>
      </c>
      <c r="AP2900">
        <v>8</v>
      </c>
      <c r="AQ2900">
        <v>524</v>
      </c>
      <c r="AR2900">
        <v>2410</v>
      </c>
      <c r="AS2900">
        <v>1285240</v>
      </c>
      <c r="AT2900">
        <v>58</v>
      </c>
      <c r="AU2900">
        <v>519</v>
      </c>
      <c r="AV2900">
        <v>2150</v>
      </c>
      <c r="AW2900">
        <v>1118431</v>
      </c>
    </row>
    <row r="2901" spans="1:49" x14ac:dyDescent="0.2">
      <c r="A2901" s="51">
        <v>40857</v>
      </c>
      <c r="B2901">
        <v>39</v>
      </c>
      <c r="C2901">
        <v>122</v>
      </c>
      <c r="D2901">
        <v>2138</v>
      </c>
      <c r="E2901">
        <v>266936</v>
      </c>
      <c r="F2901">
        <v>28</v>
      </c>
      <c r="G2901">
        <v>141</v>
      </c>
      <c r="H2901">
        <v>2200</v>
      </c>
      <c r="I2901">
        <v>302786</v>
      </c>
      <c r="J2901">
        <v>47</v>
      </c>
      <c r="K2901">
        <v>159</v>
      </c>
      <c r="L2901">
        <v>2067</v>
      </c>
      <c r="M2901">
        <v>327662</v>
      </c>
      <c r="N2901">
        <v>35</v>
      </c>
      <c r="O2901">
        <v>190</v>
      </c>
      <c r="P2901">
        <v>2162</v>
      </c>
      <c r="Q2901">
        <v>418300</v>
      </c>
      <c r="R2901">
        <v>60</v>
      </c>
      <c r="S2901">
        <v>228</v>
      </c>
      <c r="T2901">
        <v>2088</v>
      </c>
      <c r="U2901">
        <v>481160</v>
      </c>
      <c r="V2901">
        <v>38</v>
      </c>
      <c r="W2901">
        <v>263</v>
      </c>
      <c r="X2901">
        <v>2125</v>
      </c>
      <c r="Y2901">
        <v>558737</v>
      </c>
      <c r="Z2901">
        <v>7</v>
      </c>
      <c r="AA2901">
        <v>281</v>
      </c>
      <c r="AB2901">
        <v>2200</v>
      </c>
      <c r="AC2901">
        <v>618514</v>
      </c>
      <c r="AD2901">
        <v>2</v>
      </c>
      <c r="AE2901">
        <v>325</v>
      </c>
      <c r="AF2901">
        <v>2080</v>
      </c>
      <c r="AG2901">
        <v>675880</v>
      </c>
      <c r="AH2901">
        <v>5</v>
      </c>
      <c r="AI2901">
        <v>394</v>
      </c>
      <c r="AJ2901">
        <v>2280</v>
      </c>
      <c r="AK2901">
        <v>899232</v>
      </c>
      <c r="AP2901">
        <v>102</v>
      </c>
      <c r="AQ2901">
        <v>423</v>
      </c>
      <c r="AR2901">
        <v>2221</v>
      </c>
      <c r="AS2901">
        <v>951413</v>
      </c>
      <c r="AT2901">
        <v>11</v>
      </c>
      <c r="AU2901">
        <v>441</v>
      </c>
      <c r="AV2901">
        <v>2060</v>
      </c>
      <c r="AW2901">
        <v>883905</v>
      </c>
    </row>
    <row r="2902" spans="1:49" x14ac:dyDescent="0.2">
      <c r="A2902" s="51">
        <v>40858</v>
      </c>
      <c r="J2902">
        <v>6</v>
      </c>
      <c r="K2902">
        <v>177</v>
      </c>
      <c r="L2902">
        <v>2200</v>
      </c>
      <c r="M2902">
        <v>389400</v>
      </c>
      <c r="N2902">
        <v>20</v>
      </c>
      <c r="O2902">
        <v>211</v>
      </c>
      <c r="P2902">
        <v>2150</v>
      </c>
      <c r="Q2902">
        <v>452900</v>
      </c>
      <c r="V2902">
        <v>14</v>
      </c>
      <c r="W2902">
        <v>265</v>
      </c>
      <c r="X2902">
        <v>2175</v>
      </c>
      <c r="Y2902">
        <v>578079</v>
      </c>
      <c r="AP2902">
        <v>7</v>
      </c>
      <c r="AQ2902">
        <v>394</v>
      </c>
      <c r="AR2902">
        <v>2200</v>
      </c>
      <c r="AS2902">
        <v>866800</v>
      </c>
    </row>
    <row r="2903" spans="1:49" x14ac:dyDescent="0.2">
      <c r="A2903" s="51">
        <v>40862</v>
      </c>
      <c r="B2903">
        <v>5</v>
      </c>
      <c r="C2903">
        <v>128</v>
      </c>
      <c r="D2903">
        <v>2100</v>
      </c>
      <c r="E2903">
        <v>267960</v>
      </c>
      <c r="J2903">
        <v>6</v>
      </c>
      <c r="K2903">
        <v>161</v>
      </c>
      <c r="L2903">
        <v>1900</v>
      </c>
      <c r="M2903">
        <v>305900</v>
      </c>
      <c r="N2903">
        <v>20</v>
      </c>
      <c r="O2903">
        <v>189</v>
      </c>
      <c r="P2903">
        <v>2000</v>
      </c>
      <c r="Q2903">
        <v>378600</v>
      </c>
      <c r="AP2903">
        <v>14</v>
      </c>
      <c r="AQ2903">
        <v>468</v>
      </c>
      <c r="AR2903">
        <v>2650</v>
      </c>
      <c r="AS2903">
        <v>1239443</v>
      </c>
      <c r="AT2903">
        <v>4</v>
      </c>
      <c r="AU2903">
        <v>530</v>
      </c>
      <c r="AV2903">
        <v>1975</v>
      </c>
      <c r="AW2903">
        <v>1041550</v>
      </c>
    </row>
    <row r="2904" spans="1:49" x14ac:dyDescent="0.2">
      <c r="A2904" s="51">
        <v>40864</v>
      </c>
      <c r="B2904">
        <v>4</v>
      </c>
      <c r="C2904">
        <v>118</v>
      </c>
      <c r="D2904">
        <v>2350</v>
      </c>
      <c r="E2904">
        <v>278475</v>
      </c>
      <c r="F2904">
        <v>20</v>
      </c>
      <c r="G2904">
        <v>139</v>
      </c>
      <c r="H2904">
        <v>2167</v>
      </c>
      <c r="I2904">
        <v>294920</v>
      </c>
      <c r="J2904">
        <v>30</v>
      </c>
      <c r="K2904">
        <v>167</v>
      </c>
      <c r="L2904">
        <v>2100</v>
      </c>
      <c r="M2904">
        <v>354857</v>
      </c>
      <c r="N2904">
        <v>33</v>
      </c>
      <c r="O2904">
        <v>198</v>
      </c>
      <c r="P2904">
        <v>2192</v>
      </c>
      <c r="Q2904">
        <v>432038</v>
      </c>
      <c r="R2904">
        <v>8</v>
      </c>
      <c r="S2904">
        <v>234</v>
      </c>
      <c r="T2904">
        <v>2098</v>
      </c>
      <c r="U2904">
        <v>489180</v>
      </c>
      <c r="V2904">
        <v>32</v>
      </c>
      <c r="W2904">
        <v>258</v>
      </c>
      <c r="X2904">
        <v>2177</v>
      </c>
      <c r="Y2904">
        <v>563514</v>
      </c>
      <c r="Z2904">
        <v>37</v>
      </c>
      <c r="AA2904">
        <v>298</v>
      </c>
      <c r="AB2904">
        <v>2202</v>
      </c>
      <c r="AC2904">
        <v>679191</v>
      </c>
      <c r="AD2904">
        <v>5</v>
      </c>
      <c r="AE2904">
        <v>322</v>
      </c>
      <c r="AF2904">
        <v>2200</v>
      </c>
      <c r="AG2904">
        <v>709280</v>
      </c>
      <c r="AH2904">
        <v>35</v>
      </c>
      <c r="AI2904">
        <v>383</v>
      </c>
      <c r="AJ2904">
        <v>2131</v>
      </c>
      <c r="AK2904">
        <v>863168</v>
      </c>
      <c r="AL2904">
        <v>45</v>
      </c>
      <c r="AM2904">
        <v>438</v>
      </c>
      <c r="AN2904">
        <v>2327</v>
      </c>
      <c r="AO2904">
        <v>1029987</v>
      </c>
      <c r="AP2904">
        <v>193</v>
      </c>
      <c r="AQ2904">
        <v>434</v>
      </c>
      <c r="AR2904">
        <v>2201</v>
      </c>
      <c r="AS2904">
        <v>963353</v>
      </c>
      <c r="AT2904">
        <v>56</v>
      </c>
      <c r="AU2904">
        <v>489</v>
      </c>
      <c r="AV2904">
        <v>2119</v>
      </c>
      <c r="AW2904">
        <v>1044027</v>
      </c>
    </row>
    <row r="2905" spans="1:49" x14ac:dyDescent="0.2">
      <c r="A2905" s="51">
        <v>40865</v>
      </c>
      <c r="B2905">
        <v>3</v>
      </c>
      <c r="C2905">
        <v>103</v>
      </c>
      <c r="D2905">
        <v>2050</v>
      </c>
      <c r="E2905">
        <v>211833</v>
      </c>
      <c r="J2905">
        <v>42</v>
      </c>
      <c r="K2905">
        <v>169</v>
      </c>
      <c r="L2905">
        <v>2062</v>
      </c>
      <c r="M2905">
        <v>370188</v>
      </c>
      <c r="N2905">
        <v>21</v>
      </c>
      <c r="O2905">
        <v>200</v>
      </c>
      <c r="P2905">
        <v>2050</v>
      </c>
      <c r="Q2905">
        <v>410586</v>
      </c>
      <c r="R2905">
        <v>8</v>
      </c>
      <c r="S2905">
        <v>225</v>
      </c>
      <c r="T2905">
        <v>2300</v>
      </c>
      <c r="U2905">
        <v>552025</v>
      </c>
      <c r="V2905">
        <v>46</v>
      </c>
      <c r="W2905">
        <v>275</v>
      </c>
      <c r="X2905">
        <v>2325</v>
      </c>
      <c r="Y2905">
        <v>648520</v>
      </c>
      <c r="Z2905">
        <v>15</v>
      </c>
      <c r="AA2905">
        <v>297</v>
      </c>
      <c r="AB2905">
        <v>2200</v>
      </c>
      <c r="AC2905">
        <v>652373</v>
      </c>
    </row>
    <row r="2906" spans="1:49" x14ac:dyDescent="0.2">
      <c r="A2906" s="51">
        <v>40868</v>
      </c>
      <c r="AD2906">
        <v>10</v>
      </c>
      <c r="AE2906">
        <v>329</v>
      </c>
      <c r="AF2906">
        <v>2100</v>
      </c>
      <c r="AG2906">
        <v>694320</v>
      </c>
      <c r="AH2906">
        <v>39</v>
      </c>
      <c r="AI2906">
        <v>374</v>
      </c>
      <c r="AJ2906">
        <v>2258</v>
      </c>
      <c r="AK2906">
        <v>843017</v>
      </c>
      <c r="AL2906">
        <v>2</v>
      </c>
      <c r="AM2906">
        <v>421</v>
      </c>
      <c r="AN2906">
        <v>2370</v>
      </c>
      <c r="AO2906">
        <v>997780</v>
      </c>
      <c r="AP2906">
        <v>57</v>
      </c>
      <c r="AQ2906">
        <v>434</v>
      </c>
      <c r="AR2906">
        <v>2185</v>
      </c>
      <c r="AS2906">
        <v>949793</v>
      </c>
    </row>
    <row r="2907" spans="1:49" x14ac:dyDescent="0.2">
      <c r="A2907" s="51">
        <v>40869</v>
      </c>
      <c r="B2907">
        <v>36</v>
      </c>
      <c r="C2907">
        <v>118</v>
      </c>
      <c r="D2907">
        <v>2058</v>
      </c>
      <c r="E2907">
        <v>249036</v>
      </c>
      <c r="J2907">
        <v>51</v>
      </c>
      <c r="K2907">
        <v>162</v>
      </c>
      <c r="L2907">
        <v>2190</v>
      </c>
      <c r="M2907">
        <v>359176</v>
      </c>
      <c r="N2907">
        <v>63</v>
      </c>
      <c r="O2907">
        <v>196</v>
      </c>
      <c r="P2907">
        <v>2117</v>
      </c>
      <c r="Q2907">
        <v>430219</v>
      </c>
      <c r="V2907">
        <v>3</v>
      </c>
      <c r="W2907">
        <v>251</v>
      </c>
      <c r="X2907">
        <v>2200</v>
      </c>
      <c r="Y2907">
        <v>551467</v>
      </c>
      <c r="Z2907">
        <v>24</v>
      </c>
      <c r="AA2907">
        <v>291</v>
      </c>
      <c r="AB2907">
        <v>2250</v>
      </c>
      <c r="AC2907">
        <v>654375</v>
      </c>
      <c r="AD2907">
        <v>148</v>
      </c>
      <c r="AE2907">
        <v>349</v>
      </c>
      <c r="AF2907">
        <v>2408</v>
      </c>
      <c r="AG2907">
        <v>882462</v>
      </c>
      <c r="AT2907">
        <v>62</v>
      </c>
      <c r="AU2907">
        <v>466</v>
      </c>
      <c r="AV2907">
        <v>2150</v>
      </c>
      <c r="AW2907">
        <v>1009392</v>
      </c>
    </row>
    <row r="2908" spans="1:49" x14ac:dyDescent="0.2">
      <c r="A2908" s="51">
        <v>40871</v>
      </c>
      <c r="F2908">
        <v>15</v>
      </c>
      <c r="G2908">
        <v>136</v>
      </c>
      <c r="H2908">
        <v>2150</v>
      </c>
      <c r="I2908">
        <v>292973</v>
      </c>
      <c r="J2908">
        <v>28</v>
      </c>
      <c r="K2908">
        <v>166</v>
      </c>
      <c r="L2908">
        <v>2096</v>
      </c>
      <c r="M2908">
        <v>342905</v>
      </c>
      <c r="N2908">
        <v>60</v>
      </c>
      <c r="O2908">
        <v>202</v>
      </c>
      <c r="P2908">
        <v>2108</v>
      </c>
      <c r="Q2908">
        <v>420442</v>
      </c>
      <c r="R2908">
        <v>41</v>
      </c>
      <c r="S2908">
        <v>242</v>
      </c>
      <c r="T2908">
        <v>2140</v>
      </c>
      <c r="U2908">
        <v>529115</v>
      </c>
      <c r="V2908">
        <v>24</v>
      </c>
      <c r="W2908">
        <v>261</v>
      </c>
      <c r="X2908">
        <v>2050</v>
      </c>
      <c r="Y2908">
        <v>521183</v>
      </c>
      <c r="Z2908">
        <v>5</v>
      </c>
      <c r="AA2908">
        <v>316</v>
      </c>
      <c r="AB2908">
        <v>2200</v>
      </c>
      <c r="AC2908">
        <v>696080</v>
      </c>
      <c r="AD2908">
        <v>4</v>
      </c>
      <c r="AE2908">
        <v>340</v>
      </c>
      <c r="AF2908">
        <v>2200</v>
      </c>
      <c r="AG2908">
        <v>762820</v>
      </c>
      <c r="AL2908">
        <v>1</v>
      </c>
      <c r="AM2908">
        <v>642</v>
      </c>
      <c r="AN2908">
        <v>2400</v>
      </c>
      <c r="AO2908">
        <v>1540800</v>
      </c>
      <c r="AP2908">
        <v>147</v>
      </c>
      <c r="AQ2908">
        <v>402</v>
      </c>
      <c r="AR2908">
        <v>2152</v>
      </c>
      <c r="AS2908">
        <v>870590</v>
      </c>
      <c r="AT2908">
        <v>15</v>
      </c>
      <c r="AU2908">
        <v>503</v>
      </c>
      <c r="AV2908">
        <v>1933</v>
      </c>
      <c r="AW2908">
        <v>1057253</v>
      </c>
    </row>
    <row r="2909" spans="1:49" x14ac:dyDescent="0.2">
      <c r="A2909" s="51">
        <v>40872</v>
      </c>
      <c r="B2909">
        <v>8</v>
      </c>
      <c r="C2909">
        <v>118</v>
      </c>
      <c r="D2909">
        <v>2100</v>
      </c>
      <c r="E2909">
        <v>248850</v>
      </c>
      <c r="N2909">
        <v>25</v>
      </c>
      <c r="O2909">
        <v>192</v>
      </c>
      <c r="P2909">
        <v>2250</v>
      </c>
      <c r="Q2909">
        <v>432360</v>
      </c>
      <c r="AP2909">
        <v>5</v>
      </c>
      <c r="AQ2909">
        <v>380</v>
      </c>
      <c r="AR2909">
        <v>2150</v>
      </c>
      <c r="AS2909">
        <v>817000</v>
      </c>
      <c r="AT2909">
        <v>2</v>
      </c>
      <c r="AU2909">
        <v>545</v>
      </c>
      <c r="AV2909">
        <v>2100</v>
      </c>
      <c r="AW2909">
        <v>1144500</v>
      </c>
    </row>
    <row r="2910" spans="1:49" x14ac:dyDescent="0.2">
      <c r="A2910" s="51">
        <v>40875</v>
      </c>
      <c r="AH2910">
        <v>2</v>
      </c>
      <c r="AI2910">
        <v>395</v>
      </c>
      <c r="AJ2910">
        <v>2320</v>
      </c>
      <c r="AK2910">
        <v>916400</v>
      </c>
      <c r="AP2910">
        <v>24</v>
      </c>
      <c r="AQ2910">
        <v>466</v>
      </c>
      <c r="AR2910">
        <v>2200</v>
      </c>
      <c r="AS2910">
        <v>1024965</v>
      </c>
    </row>
    <row r="2911" spans="1:49" x14ac:dyDescent="0.2">
      <c r="A2911" s="51">
        <v>40876</v>
      </c>
      <c r="N2911">
        <v>1</v>
      </c>
      <c r="O2911">
        <v>219</v>
      </c>
      <c r="P2911">
        <v>2050</v>
      </c>
      <c r="Q2911">
        <v>448950</v>
      </c>
      <c r="AD2911">
        <v>3</v>
      </c>
      <c r="AE2911">
        <v>347</v>
      </c>
      <c r="AF2911">
        <v>2160</v>
      </c>
      <c r="AG2911">
        <v>744373</v>
      </c>
      <c r="AH2911">
        <v>6</v>
      </c>
      <c r="AI2911">
        <v>370</v>
      </c>
      <c r="AJ2911">
        <v>2140</v>
      </c>
      <c r="AK2911">
        <v>791087</v>
      </c>
      <c r="AL2911">
        <v>6</v>
      </c>
      <c r="AM2911">
        <v>408</v>
      </c>
      <c r="AN2911">
        <v>2260</v>
      </c>
      <c r="AO2911">
        <v>922833</v>
      </c>
      <c r="AP2911">
        <v>38</v>
      </c>
      <c r="AQ2911">
        <v>434</v>
      </c>
      <c r="AR2911">
        <v>2195</v>
      </c>
      <c r="AS2911">
        <v>953419</v>
      </c>
    </row>
    <row r="2912" spans="1:49" x14ac:dyDescent="0.2">
      <c r="A2912" s="51">
        <v>40877</v>
      </c>
      <c r="B2912">
        <v>15</v>
      </c>
      <c r="C2912">
        <v>125</v>
      </c>
      <c r="D2912">
        <v>2000</v>
      </c>
      <c r="E2912">
        <v>250933</v>
      </c>
      <c r="R2912">
        <v>22</v>
      </c>
      <c r="S2912">
        <v>221</v>
      </c>
      <c r="T2912">
        <v>2250</v>
      </c>
      <c r="U2912">
        <v>497659</v>
      </c>
      <c r="AP2912">
        <v>59</v>
      </c>
      <c r="AQ2912">
        <v>380</v>
      </c>
      <c r="AR2912">
        <v>2180</v>
      </c>
      <c r="AS2912">
        <v>827735</v>
      </c>
    </row>
    <row r="2914" spans="1:49" x14ac:dyDescent="0.2">
      <c r="A2914" s="51">
        <v>40879</v>
      </c>
      <c r="B2914">
        <v>7</v>
      </c>
      <c r="C2914">
        <v>118</v>
      </c>
      <c r="D2914">
        <v>1933</v>
      </c>
      <c r="E2914">
        <v>225457</v>
      </c>
      <c r="F2914">
        <v>10</v>
      </c>
      <c r="G2914">
        <v>140</v>
      </c>
      <c r="H2914">
        <v>2000</v>
      </c>
      <c r="I2914">
        <v>279200</v>
      </c>
      <c r="J2914">
        <v>72</v>
      </c>
      <c r="K2914">
        <v>192</v>
      </c>
      <c r="L2914">
        <v>2130</v>
      </c>
      <c r="M2914">
        <v>412018</v>
      </c>
      <c r="AP2914">
        <v>6</v>
      </c>
      <c r="AQ2914">
        <v>445</v>
      </c>
      <c r="AR2914">
        <v>2000</v>
      </c>
      <c r="AS2914">
        <v>889333</v>
      </c>
      <c r="AT2914">
        <v>12</v>
      </c>
      <c r="AU2914">
        <v>516</v>
      </c>
      <c r="AV2914">
        <v>2000</v>
      </c>
      <c r="AW2914">
        <v>1033000</v>
      </c>
    </row>
    <row r="2915" spans="1:49" x14ac:dyDescent="0.2">
      <c r="A2915" s="51">
        <v>40882</v>
      </c>
      <c r="AD2915">
        <v>5</v>
      </c>
      <c r="AE2915">
        <v>354</v>
      </c>
      <c r="AF2915">
        <v>2270</v>
      </c>
      <c r="AG2915">
        <v>785120</v>
      </c>
      <c r="AH2915">
        <v>16</v>
      </c>
      <c r="AI2915">
        <v>384</v>
      </c>
      <c r="AJ2915">
        <v>2300</v>
      </c>
      <c r="AK2915">
        <v>877125</v>
      </c>
      <c r="AP2915">
        <v>101</v>
      </c>
      <c r="AQ2915">
        <v>444</v>
      </c>
      <c r="AR2915">
        <v>2234</v>
      </c>
      <c r="AS2915">
        <v>996073</v>
      </c>
    </row>
    <row r="2916" spans="1:49" x14ac:dyDescent="0.2">
      <c r="A2916" s="51">
        <v>40883</v>
      </c>
      <c r="B2916">
        <v>55</v>
      </c>
      <c r="C2916">
        <v>112</v>
      </c>
      <c r="D2916">
        <v>1950</v>
      </c>
      <c r="E2916">
        <v>217620</v>
      </c>
      <c r="F2916">
        <v>38</v>
      </c>
      <c r="G2916">
        <v>144</v>
      </c>
      <c r="H2916">
        <v>2050</v>
      </c>
      <c r="I2916">
        <v>297403</v>
      </c>
      <c r="J2916">
        <v>38</v>
      </c>
      <c r="K2916">
        <v>163</v>
      </c>
      <c r="L2916">
        <v>2000</v>
      </c>
      <c r="M2916">
        <v>327103</v>
      </c>
      <c r="N2916">
        <v>30</v>
      </c>
      <c r="O2916">
        <v>214</v>
      </c>
      <c r="P2916">
        <v>2067</v>
      </c>
      <c r="Q2916">
        <v>436527</v>
      </c>
      <c r="R2916">
        <v>15</v>
      </c>
      <c r="S2916">
        <v>244</v>
      </c>
      <c r="T2916">
        <v>2000</v>
      </c>
      <c r="U2916">
        <v>496147</v>
      </c>
      <c r="Z2916">
        <v>25</v>
      </c>
      <c r="AA2916">
        <v>297</v>
      </c>
      <c r="AB2916">
        <v>2250</v>
      </c>
      <c r="AC2916">
        <v>688296</v>
      </c>
      <c r="AD2916">
        <v>14</v>
      </c>
      <c r="AE2916">
        <v>348</v>
      </c>
      <c r="AF2916">
        <v>2250</v>
      </c>
      <c r="AG2916">
        <v>782036</v>
      </c>
      <c r="AL2916">
        <v>34</v>
      </c>
      <c r="AM2916">
        <v>411</v>
      </c>
      <c r="AN2916">
        <v>2650</v>
      </c>
      <c r="AO2916">
        <v>1088215</v>
      </c>
      <c r="AP2916">
        <v>65</v>
      </c>
      <c r="AQ2916">
        <v>464</v>
      </c>
      <c r="AR2916">
        <v>2192</v>
      </c>
      <c r="AS2916">
        <v>1019136</v>
      </c>
      <c r="AT2916">
        <v>7</v>
      </c>
      <c r="AU2916">
        <v>420</v>
      </c>
      <c r="AV2916">
        <v>2050</v>
      </c>
      <c r="AW2916">
        <v>860414</v>
      </c>
    </row>
    <row r="2917" spans="1:49" x14ac:dyDescent="0.2">
      <c r="A2917" s="51">
        <v>40884</v>
      </c>
      <c r="B2917">
        <v>52</v>
      </c>
      <c r="C2917">
        <v>126</v>
      </c>
      <c r="D2917">
        <v>1967</v>
      </c>
      <c r="E2917">
        <v>247315</v>
      </c>
      <c r="F2917">
        <v>10</v>
      </c>
      <c r="G2917">
        <v>143</v>
      </c>
      <c r="H2917">
        <v>2067</v>
      </c>
      <c r="I2917">
        <v>296510</v>
      </c>
      <c r="J2917">
        <v>7</v>
      </c>
      <c r="K2917">
        <v>173</v>
      </c>
      <c r="L2917">
        <v>2050</v>
      </c>
      <c r="M2917">
        <v>354357</v>
      </c>
      <c r="N2917">
        <v>78</v>
      </c>
      <c r="O2917">
        <v>196</v>
      </c>
      <c r="P2917">
        <v>2060</v>
      </c>
      <c r="Q2917">
        <v>409718</v>
      </c>
      <c r="Z2917">
        <v>28</v>
      </c>
      <c r="AA2917">
        <v>302</v>
      </c>
      <c r="AB2917">
        <v>2233</v>
      </c>
      <c r="AC2917">
        <v>673386</v>
      </c>
      <c r="AD2917">
        <v>3</v>
      </c>
      <c r="AE2917">
        <v>339</v>
      </c>
      <c r="AF2917">
        <v>2200</v>
      </c>
      <c r="AG2917">
        <v>745067</v>
      </c>
      <c r="AH2917">
        <v>20</v>
      </c>
      <c r="AI2917">
        <v>369</v>
      </c>
      <c r="AJ2917">
        <v>2375</v>
      </c>
      <c r="AK2917">
        <v>898950</v>
      </c>
      <c r="AP2917">
        <v>97</v>
      </c>
      <c r="AQ2917">
        <v>437</v>
      </c>
      <c r="AR2917">
        <v>2253</v>
      </c>
      <c r="AS2917">
        <v>973134</v>
      </c>
      <c r="AT2917">
        <v>23</v>
      </c>
      <c r="AU2917">
        <v>496</v>
      </c>
      <c r="AV2917">
        <v>1085</v>
      </c>
      <c r="AW2917">
        <v>973134</v>
      </c>
    </row>
    <row r="2918" spans="1:49" x14ac:dyDescent="0.2">
      <c r="A2918" s="51">
        <v>40889</v>
      </c>
      <c r="Z2918">
        <v>3</v>
      </c>
      <c r="AA2918">
        <v>317</v>
      </c>
      <c r="AB2918">
        <v>2000</v>
      </c>
      <c r="AC2918">
        <v>633333</v>
      </c>
      <c r="AD2918">
        <v>2</v>
      </c>
      <c r="AE2918">
        <v>339</v>
      </c>
      <c r="AF2918">
        <v>2280</v>
      </c>
      <c r="AG2918">
        <v>772920</v>
      </c>
      <c r="AH2918">
        <v>33</v>
      </c>
      <c r="AI2918">
        <v>393</v>
      </c>
      <c r="AJ2918">
        <v>2352</v>
      </c>
      <c r="AK2918">
        <v>930589</v>
      </c>
      <c r="AL2918">
        <v>14</v>
      </c>
      <c r="AM2918">
        <v>419</v>
      </c>
      <c r="AN2918">
        <v>2398</v>
      </c>
      <c r="AO2918">
        <v>1001207</v>
      </c>
      <c r="AP2918">
        <v>221</v>
      </c>
      <c r="AQ2918">
        <v>452</v>
      </c>
      <c r="AR2918">
        <v>2357</v>
      </c>
      <c r="AS2918">
        <v>1069932</v>
      </c>
      <c r="AT2918">
        <v>1</v>
      </c>
      <c r="AU2918">
        <v>652</v>
      </c>
      <c r="AV2918">
        <v>1900</v>
      </c>
      <c r="AW2918">
        <v>1238800</v>
      </c>
    </row>
    <row r="2919" spans="1:49" x14ac:dyDescent="0.2">
      <c r="A2919" s="51">
        <v>40890</v>
      </c>
      <c r="B2919">
        <v>8</v>
      </c>
      <c r="C2919">
        <v>111</v>
      </c>
      <c r="D2919">
        <v>2300</v>
      </c>
      <c r="E2919">
        <v>255300</v>
      </c>
      <c r="F2919">
        <v>5</v>
      </c>
      <c r="G2919">
        <v>132</v>
      </c>
      <c r="H2919">
        <v>2150</v>
      </c>
      <c r="I2919">
        <v>325928</v>
      </c>
      <c r="J2919">
        <v>50</v>
      </c>
      <c r="K2919">
        <v>158</v>
      </c>
      <c r="L2919">
        <v>2050</v>
      </c>
      <c r="M2919">
        <v>325928</v>
      </c>
      <c r="N2919">
        <v>68</v>
      </c>
      <c r="O2919">
        <v>197</v>
      </c>
      <c r="P2919">
        <v>2120</v>
      </c>
      <c r="Q2919">
        <v>414110</v>
      </c>
      <c r="R2919">
        <v>9</v>
      </c>
      <c r="S2919">
        <v>239</v>
      </c>
      <c r="T2919">
        <v>2100</v>
      </c>
      <c r="U2919">
        <v>502133</v>
      </c>
      <c r="V2919">
        <v>13</v>
      </c>
      <c r="W2919">
        <v>253</v>
      </c>
      <c r="X2919">
        <v>2200</v>
      </c>
      <c r="Y2919">
        <v>632346</v>
      </c>
      <c r="Z2919">
        <v>35</v>
      </c>
      <c r="AA2919">
        <v>288</v>
      </c>
      <c r="AB2919">
        <v>2325</v>
      </c>
      <c r="AC2919">
        <v>668429</v>
      </c>
      <c r="AH2919">
        <v>1</v>
      </c>
      <c r="AI2919">
        <v>360</v>
      </c>
      <c r="AJ2919">
        <v>2140</v>
      </c>
      <c r="AK2919">
        <v>770400</v>
      </c>
      <c r="AP2919">
        <v>10</v>
      </c>
      <c r="AQ2919">
        <v>456</v>
      </c>
      <c r="AR2919">
        <v>2140</v>
      </c>
      <c r="AS2919">
        <v>976268</v>
      </c>
      <c r="AT2919">
        <v>16</v>
      </c>
      <c r="AU2919">
        <v>514</v>
      </c>
      <c r="AV2919">
        <v>2217</v>
      </c>
      <c r="AW2919">
        <v>1142312</v>
      </c>
    </row>
    <row r="2920" spans="1:49" x14ac:dyDescent="0.2">
      <c r="A2920" s="51">
        <v>40890</v>
      </c>
      <c r="B2920">
        <v>5</v>
      </c>
      <c r="C2920">
        <v>109</v>
      </c>
      <c r="D2920">
        <v>2025</v>
      </c>
      <c r="E2920">
        <v>218620</v>
      </c>
      <c r="F2920">
        <v>31</v>
      </c>
      <c r="G2920">
        <v>136</v>
      </c>
      <c r="H2920">
        <v>1962</v>
      </c>
      <c r="I2920">
        <v>266197</v>
      </c>
      <c r="J2920">
        <v>33</v>
      </c>
      <c r="K2920">
        <v>155</v>
      </c>
      <c r="L2920">
        <v>2000</v>
      </c>
      <c r="M2920">
        <v>309576</v>
      </c>
      <c r="N2920">
        <v>176</v>
      </c>
      <c r="O2920">
        <v>193</v>
      </c>
      <c r="P2920">
        <v>2118</v>
      </c>
      <c r="Q2920">
        <v>410742</v>
      </c>
      <c r="R2920">
        <v>1</v>
      </c>
      <c r="S2920">
        <v>220</v>
      </c>
      <c r="T2920">
        <v>2250</v>
      </c>
      <c r="U2920">
        <v>495000</v>
      </c>
      <c r="V2920">
        <v>17</v>
      </c>
      <c r="W2920">
        <v>263</v>
      </c>
      <c r="X2920">
        <v>2225</v>
      </c>
      <c r="Y2920">
        <v>575541</v>
      </c>
      <c r="AH2920">
        <v>7</v>
      </c>
      <c r="AI2920">
        <v>370</v>
      </c>
      <c r="AJ2920">
        <v>2345</v>
      </c>
      <c r="AK2920">
        <v>867297</v>
      </c>
      <c r="AL2920">
        <v>1</v>
      </c>
      <c r="AM2920">
        <v>456</v>
      </c>
      <c r="AN2920">
        <v>2460</v>
      </c>
      <c r="AO2920">
        <v>1121760</v>
      </c>
      <c r="AP2920">
        <v>22</v>
      </c>
      <c r="AQ2920">
        <v>442</v>
      </c>
      <c r="AR2920">
        <v>2283</v>
      </c>
      <c r="AS2920">
        <v>1021195</v>
      </c>
    </row>
    <row r="2921" spans="1:49" x14ac:dyDescent="0.2">
      <c r="A2921" s="51">
        <v>40893</v>
      </c>
      <c r="B2921">
        <v>52</v>
      </c>
      <c r="C2921">
        <v>124</v>
      </c>
      <c r="D2921">
        <v>2000</v>
      </c>
      <c r="E2921">
        <v>249615</v>
      </c>
      <c r="F2921">
        <v>7</v>
      </c>
      <c r="G2921">
        <v>137</v>
      </c>
      <c r="H2921">
        <v>1950</v>
      </c>
      <c r="I2921">
        <v>263000</v>
      </c>
      <c r="N2921">
        <v>69</v>
      </c>
      <c r="O2921">
        <v>194</v>
      </c>
      <c r="P2921">
        <v>2110</v>
      </c>
      <c r="Q2921">
        <v>421622</v>
      </c>
      <c r="R2921">
        <v>1</v>
      </c>
      <c r="S2921">
        <v>224</v>
      </c>
      <c r="T2921">
        <v>1900</v>
      </c>
      <c r="U2921">
        <v>425600</v>
      </c>
      <c r="AP2921">
        <v>12</v>
      </c>
      <c r="AQ2921">
        <v>423</v>
      </c>
      <c r="AR2921">
        <v>2227</v>
      </c>
      <c r="AS2921">
        <v>941390</v>
      </c>
      <c r="AT2921">
        <v>8</v>
      </c>
      <c r="AU2921">
        <v>474</v>
      </c>
      <c r="AV2921">
        <v>1975</v>
      </c>
      <c r="AW2921">
        <v>928588</v>
      </c>
    </row>
    <row r="2922" spans="1:49" x14ac:dyDescent="0.2">
      <c r="A2922" s="51">
        <v>40896</v>
      </c>
      <c r="Z2922">
        <v>1</v>
      </c>
      <c r="AA2922">
        <v>304</v>
      </c>
      <c r="AB2922">
        <v>2300</v>
      </c>
      <c r="AC2922">
        <v>699200</v>
      </c>
      <c r="AD2922">
        <v>13</v>
      </c>
      <c r="AE2922">
        <v>342</v>
      </c>
      <c r="AF2922">
        <v>2248</v>
      </c>
      <c r="AG2922">
        <v>770437</v>
      </c>
      <c r="AH2922">
        <v>34</v>
      </c>
      <c r="AI2922">
        <v>386</v>
      </c>
      <c r="AJ2922">
        <v>2371</v>
      </c>
      <c r="AK2922">
        <v>917292</v>
      </c>
      <c r="AL2922">
        <v>16</v>
      </c>
      <c r="AM2922">
        <v>426</v>
      </c>
      <c r="AN2922">
        <v>2420</v>
      </c>
      <c r="AO2922">
        <v>1022992</v>
      </c>
      <c r="AP2922">
        <v>77</v>
      </c>
      <c r="AQ2922">
        <v>457</v>
      </c>
      <c r="AR2922">
        <v>2349</v>
      </c>
      <c r="AS2922">
        <f>AR2922*AQ2922</f>
        <v>1073493</v>
      </c>
    </row>
    <row r="2923" spans="1:49" x14ac:dyDescent="0.2">
      <c r="A2923" s="51">
        <v>40897</v>
      </c>
      <c r="B2923">
        <v>5</v>
      </c>
      <c r="C2923">
        <v>126</v>
      </c>
      <c r="D2923">
        <v>2025</v>
      </c>
      <c r="E2923">
        <v>257920</v>
      </c>
      <c r="F2923">
        <v>39</v>
      </c>
      <c r="G2923">
        <v>142</v>
      </c>
      <c r="H2923">
        <v>2012</v>
      </c>
      <c r="I2923">
        <v>287746</v>
      </c>
      <c r="J2923">
        <v>1</v>
      </c>
      <c r="K2923">
        <v>162</v>
      </c>
      <c r="L2923">
        <v>2000</v>
      </c>
      <c r="M2923">
        <v>324000</v>
      </c>
      <c r="N2923">
        <v>16</v>
      </c>
      <c r="O2923">
        <v>194</v>
      </c>
      <c r="P2923">
        <v>2367</v>
      </c>
      <c r="Q2923">
        <v>508519</v>
      </c>
      <c r="R2923">
        <v>36</v>
      </c>
      <c r="S2923">
        <v>239</v>
      </c>
      <c r="T2923">
        <v>2110</v>
      </c>
      <c r="U2923">
        <v>526203</v>
      </c>
      <c r="V2923">
        <v>31</v>
      </c>
      <c r="W2923">
        <v>265</v>
      </c>
      <c r="X2923">
        <v>2133</v>
      </c>
      <c r="Y2923">
        <v>578900</v>
      </c>
      <c r="AD2923">
        <v>31</v>
      </c>
      <c r="AE2923">
        <v>342</v>
      </c>
      <c r="AF2923">
        <v>2333</v>
      </c>
      <c r="AG2923">
        <v>806403</v>
      </c>
      <c r="AH2923">
        <v>15</v>
      </c>
      <c r="AI2923">
        <v>378</v>
      </c>
      <c r="AJ2923">
        <v>3000</v>
      </c>
      <c r="AK2923">
        <v>1134400</v>
      </c>
      <c r="AL2923">
        <v>7</v>
      </c>
      <c r="AM2923">
        <v>405</v>
      </c>
      <c r="AN2923">
        <v>2400</v>
      </c>
      <c r="AO2923">
        <v>970971</v>
      </c>
      <c r="AP2923">
        <v>2</v>
      </c>
      <c r="AQ2923">
        <v>548</v>
      </c>
      <c r="AR2923">
        <v>2320</v>
      </c>
      <c r="AS2923">
        <v>1271360</v>
      </c>
      <c r="AT2923">
        <v>19</v>
      </c>
      <c r="AU2923">
        <v>459</v>
      </c>
      <c r="AV2923">
        <v>1990</v>
      </c>
      <c r="AW2923">
        <v>930016</v>
      </c>
    </row>
    <row r="2924" spans="1:49" x14ac:dyDescent="0.2">
      <c r="A2924" s="51">
        <v>40899</v>
      </c>
      <c r="B2924">
        <v>20</v>
      </c>
      <c r="C2924">
        <v>125</v>
      </c>
      <c r="D2924">
        <v>2083</v>
      </c>
      <c r="E2924">
        <v>280330</v>
      </c>
      <c r="J2924">
        <v>18</v>
      </c>
      <c r="K2924">
        <v>167</v>
      </c>
      <c r="L2924">
        <v>2200</v>
      </c>
      <c r="M2924">
        <v>364750</v>
      </c>
      <c r="N2924">
        <v>24</v>
      </c>
      <c r="O2924">
        <v>201</v>
      </c>
      <c r="P2924">
        <v>2130</v>
      </c>
      <c r="Q2924">
        <v>427783</v>
      </c>
      <c r="V2924">
        <v>2</v>
      </c>
      <c r="W2924">
        <v>278</v>
      </c>
      <c r="X2924">
        <v>2280</v>
      </c>
      <c r="Y2924">
        <v>633844</v>
      </c>
      <c r="Z2924">
        <v>6</v>
      </c>
      <c r="AA2924">
        <v>285</v>
      </c>
      <c r="AB2924">
        <v>2285</v>
      </c>
      <c r="AC2924">
        <v>663120</v>
      </c>
      <c r="AP2924">
        <v>3</v>
      </c>
      <c r="AQ2924">
        <v>349</v>
      </c>
      <c r="AR2924">
        <v>2210</v>
      </c>
      <c r="AS2924">
        <v>779093</v>
      </c>
      <c r="AT2924">
        <v>13</v>
      </c>
      <c r="AU2924">
        <v>432</v>
      </c>
      <c r="AV2924">
        <v>2250</v>
      </c>
      <c r="AW2924">
        <v>972346</v>
      </c>
    </row>
    <row r="2926" spans="1:49" x14ac:dyDescent="0.2">
      <c r="A2926" s="51">
        <v>40918</v>
      </c>
      <c r="B2926">
        <v>6</v>
      </c>
      <c r="C2926">
        <v>121</v>
      </c>
      <c r="D2926">
        <v>1975</v>
      </c>
      <c r="E2926">
        <v>242167</v>
      </c>
      <c r="F2926">
        <v>3</v>
      </c>
      <c r="G2926">
        <v>143</v>
      </c>
      <c r="H2926">
        <v>1900</v>
      </c>
      <c r="I2926">
        <v>271067</v>
      </c>
      <c r="J2926">
        <v>20</v>
      </c>
      <c r="K2926">
        <v>165</v>
      </c>
      <c r="L2926">
        <v>2050</v>
      </c>
      <c r="M2926">
        <v>337040</v>
      </c>
      <c r="N2926">
        <v>70</v>
      </c>
      <c r="O2926">
        <v>195</v>
      </c>
      <c r="P2926">
        <v>2158</v>
      </c>
      <c r="Q2926">
        <v>424494</v>
      </c>
      <c r="R2926">
        <v>34</v>
      </c>
      <c r="S2926">
        <v>240</v>
      </c>
      <c r="T2926">
        <v>2150</v>
      </c>
      <c r="U2926">
        <v>514338</v>
      </c>
      <c r="V2926">
        <v>10</v>
      </c>
      <c r="W2926">
        <v>257</v>
      </c>
      <c r="X2926">
        <v>2200</v>
      </c>
      <c r="Y2926">
        <v>565400</v>
      </c>
      <c r="Z2926">
        <v>8</v>
      </c>
      <c r="AA2926">
        <v>280</v>
      </c>
      <c r="AB2926">
        <v>2200</v>
      </c>
      <c r="AC2926">
        <v>616550</v>
      </c>
    </row>
    <row r="2927" spans="1:49" x14ac:dyDescent="0.2">
      <c r="A2927" s="51">
        <v>40919</v>
      </c>
      <c r="AD2927">
        <v>8</v>
      </c>
      <c r="AE2927">
        <v>346</v>
      </c>
      <c r="AF2927">
        <v>2233</v>
      </c>
      <c r="AG2927">
        <v>769925</v>
      </c>
      <c r="AH2927">
        <v>24</v>
      </c>
      <c r="AI2927">
        <v>382</v>
      </c>
      <c r="AJ2927">
        <v>2373</v>
      </c>
      <c r="AK2927">
        <v>903588</v>
      </c>
      <c r="AL2927">
        <v>18</v>
      </c>
      <c r="AM2927">
        <v>416</v>
      </c>
      <c r="AN2927">
        <v>2450</v>
      </c>
      <c r="AO2927">
        <v>1009556</v>
      </c>
      <c r="AP2927">
        <v>63</v>
      </c>
      <c r="AQ2927">
        <v>436</v>
      </c>
      <c r="AR2927">
        <v>2352</v>
      </c>
      <c r="AS2927">
        <v>1029831</v>
      </c>
    </row>
    <row r="2928" spans="1:49" x14ac:dyDescent="0.2">
      <c r="A2928" s="51">
        <v>40920</v>
      </c>
      <c r="Z2928">
        <v>4</v>
      </c>
      <c r="AA2928">
        <v>298</v>
      </c>
      <c r="AB2928">
        <v>2133</v>
      </c>
      <c r="AC2928">
        <v>637075</v>
      </c>
      <c r="AD2928">
        <v>13</v>
      </c>
      <c r="AE2928">
        <v>345</v>
      </c>
      <c r="AF2928">
        <v>2275</v>
      </c>
      <c r="AG2928">
        <v>777662</v>
      </c>
      <c r="AH2928">
        <v>14</v>
      </c>
      <c r="AI2928">
        <v>377</v>
      </c>
      <c r="AJ2928">
        <v>2395</v>
      </c>
      <c r="AK2928">
        <v>889003</v>
      </c>
      <c r="AL2928">
        <v>17</v>
      </c>
      <c r="AM2928">
        <v>411</v>
      </c>
      <c r="AN2928">
        <v>2480</v>
      </c>
      <c r="AO2928">
        <v>1018094</v>
      </c>
      <c r="AP2928">
        <v>10</v>
      </c>
      <c r="AQ2928">
        <v>510</v>
      </c>
      <c r="AR2928">
        <v>2480</v>
      </c>
      <c r="AS2928">
        <v>1236324</v>
      </c>
    </row>
    <row r="2929" spans="1:49" x14ac:dyDescent="0.2">
      <c r="A2929" s="51">
        <v>40920</v>
      </c>
    </row>
    <row r="2930" spans="1:49" x14ac:dyDescent="0.2">
      <c r="A2930" s="51">
        <v>40921</v>
      </c>
      <c r="B2930">
        <v>20</v>
      </c>
      <c r="C2930">
        <v>125</v>
      </c>
      <c r="D2930">
        <v>1850</v>
      </c>
      <c r="E2930">
        <v>227980</v>
      </c>
      <c r="J2930">
        <v>47</v>
      </c>
      <c r="K2930">
        <v>169</v>
      </c>
      <c r="L2930">
        <v>2012</v>
      </c>
      <c r="M2930">
        <v>340394</v>
      </c>
      <c r="N2930">
        <v>48</v>
      </c>
      <c r="O2930">
        <v>210</v>
      </c>
      <c r="P2930">
        <v>2250</v>
      </c>
      <c r="Q2930">
        <v>473938</v>
      </c>
      <c r="V2930">
        <v>50</v>
      </c>
      <c r="W2930">
        <v>263</v>
      </c>
      <c r="X2930">
        <v>2225</v>
      </c>
      <c r="Y2930">
        <v>591830</v>
      </c>
      <c r="Z2930">
        <v>16</v>
      </c>
      <c r="AA2930">
        <v>288</v>
      </c>
      <c r="AB2930">
        <v>2200</v>
      </c>
      <c r="AC2930">
        <v>641831</v>
      </c>
      <c r="AP2930">
        <v>9</v>
      </c>
      <c r="AQ2930">
        <v>407</v>
      </c>
      <c r="AR2930">
        <v>2200</v>
      </c>
      <c r="AS2930">
        <v>894667</v>
      </c>
      <c r="AT2930">
        <v>7</v>
      </c>
      <c r="AU2930">
        <v>462</v>
      </c>
      <c r="AV2930">
        <v>1950</v>
      </c>
      <c r="AW2930">
        <v>900343</v>
      </c>
    </row>
    <row r="2931" spans="1:49" x14ac:dyDescent="0.2">
      <c r="A2931" s="51">
        <v>40921</v>
      </c>
      <c r="B2931">
        <v>27</v>
      </c>
      <c r="C2931">
        <v>145</v>
      </c>
      <c r="D2931">
        <v>2150</v>
      </c>
      <c r="E2931">
        <v>312230</v>
      </c>
      <c r="F2931">
        <v>13</v>
      </c>
      <c r="G2931">
        <v>146</v>
      </c>
      <c r="H2931">
        <v>2075</v>
      </c>
      <c r="I2931">
        <v>305162</v>
      </c>
      <c r="J2931">
        <v>51</v>
      </c>
      <c r="K2931">
        <v>158</v>
      </c>
      <c r="L2931">
        <v>2250</v>
      </c>
      <c r="M2931">
        <v>358053</v>
      </c>
      <c r="N2931">
        <v>69</v>
      </c>
      <c r="O2931">
        <v>192</v>
      </c>
      <c r="P2931">
        <v>2220</v>
      </c>
      <c r="Q2931">
        <v>433309</v>
      </c>
      <c r="R2931">
        <v>25</v>
      </c>
      <c r="S2931">
        <v>233</v>
      </c>
      <c r="T2931">
        <v>2275</v>
      </c>
      <c r="U2931">
        <v>540540</v>
      </c>
      <c r="Z2931">
        <v>1</v>
      </c>
      <c r="AA2931">
        <v>288</v>
      </c>
      <c r="AB2931">
        <v>2250</v>
      </c>
      <c r="AC2931">
        <v>648000</v>
      </c>
      <c r="AD2931">
        <v>14</v>
      </c>
      <c r="AE2931">
        <v>328</v>
      </c>
      <c r="AF2931">
        <v>2250</v>
      </c>
      <c r="AG2931">
        <v>737679</v>
      </c>
    </row>
    <row r="2932" spans="1:49" x14ac:dyDescent="0.2">
      <c r="A2932" s="51">
        <v>40924</v>
      </c>
      <c r="Z2932">
        <v>7</v>
      </c>
      <c r="AA2932">
        <v>294</v>
      </c>
      <c r="AB2932">
        <v>2180</v>
      </c>
      <c r="AC2932">
        <v>651411</v>
      </c>
      <c r="AD2932">
        <v>21</v>
      </c>
      <c r="AE2932">
        <v>340</v>
      </c>
      <c r="AF2932">
        <v>2272</v>
      </c>
      <c r="AG2932">
        <v>768562</v>
      </c>
      <c r="AL2932">
        <v>3</v>
      </c>
      <c r="AM2932">
        <v>446</v>
      </c>
      <c r="AN2932">
        <v>2460</v>
      </c>
      <c r="AO2932">
        <v>1097160</v>
      </c>
      <c r="AP2932">
        <v>71</v>
      </c>
      <c r="AQ2932">
        <v>412</v>
      </c>
      <c r="AR2932">
        <v>2282</v>
      </c>
      <c r="AS2932">
        <v>930647</v>
      </c>
    </row>
    <row r="2933" spans="1:49" x14ac:dyDescent="0.2">
      <c r="A2933" s="51">
        <v>40925</v>
      </c>
      <c r="B2933">
        <v>7</v>
      </c>
      <c r="C2933">
        <v>101</v>
      </c>
      <c r="D2933">
        <v>1700</v>
      </c>
      <c r="E2933">
        <v>170971</v>
      </c>
      <c r="F2933">
        <v>4</v>
      </c>
      <c r="G2933">
        <v>140</v>
      </c>
      <c r="H2933">
        <v>2000</v>
      </c>
      <c r="I2933">
        <v>281825</v>
      </c>
      <c r="J2933">
        <v>58</v>
      </c>
      <c r="K2933">
        <v>168</v>
      </c>
      <c r="L2933">
        <v>1936</v>
      </c>
      <c r="M2933">
        <v>330676</v>
      </c>
      <c r="N2933">
        <v>70</v>
      </c>
      <c r="O2933">
        <v>203</v>
      </c>
      <c r="P2933">
        <v>2150</v>
      </c>
      <c r="Q2933">
        <v>436317</v>
      </c>
      <c r="R2933">
        <v>15</v>
      </c>
      <c r="S2933">
        <v>229</v>
      </c>
      <c r="T2933">
        <v>2117</v>
      </c>
      <c r="U2933">
        <v>510273</v>
      </c>
      <c r="V2933">
        <v>5</v>
      </c>
      <c r="W2933">
        <v>252</v>
      </c>
      <c r="X2933">
        <v>1950</v>
      </c>
      <c r="Y2933">
        <v>490620</v>
      </c>
      <c r="AD2933">
        <v>5</v>
      </c>
      <c r="AE2933">
        <v>350</v>
      </c>
      <c r="AF2933">
        <v>2250</v>
      </c>
      <c r="AG2933">
        <v>788400</v>
      </c>
      <c r="AP2933">
        <v>1</v>
      </c>
      <c r="AQ2933">
        <v>492</v>
      </c>
      <c r="AR2933">
        <v>2180</v>
      </c>
      <c r="AS2933">
        <v>1072560</v>
      </c>
      <c r="AT2933">
        <v>20</v>
      </c>
      <c r="AU2933">
        <v>551</v>
      </c>
      <c r="AV2933">
        <v>2183</v>
      </c>
      <c r="AW2933">
        <v>1225870</v>
      </c>
    </row>
    <row r="2934" spans="1:49" x14ac:dyDescent="0.2">
      <c r="A2934" s="51">
        <v>40927</v>
      </c>
      <c r="Z2934">
        <v>14</v>
      </c>
      <c r="AA2934">
        <v>312</v>
      </c>
      <c r="AB2934">
        <v>2117</v>
      </c>
      <c r="AC2934">
        <v>670436</v>
      </c>
      <c r="AD2934">
        <v>18</v>
      </c>
      <c r="AE2934">
        <v>330</v>
      </c>
      <c r="AF2934">
        <v>2220</v>
      </c>
      <c r="AG2934">
        <v>726987</v>
      </c>
      <c r="AH2934">
        <v>52</v>
      </c>
      <c r="AI2934">
        <v>377</v>
      </c>
      <c r="AJ2934">
        <v>2340</v>
      </c>
      <c r="AK2934">
        <v>883124</v>
      </c>
      <c r="AL2934">
        <v>12</v>
      </c>
      <c r="AM2934">
        <v>414</v>
      </c>
      <c r="AN2934">
        <v>2370</v>
      </c>
      <c r="AO2934">
        <v>985660</v>
      </c>
      <c r="AP2934">
        <v>8</v>
      </c>
      <c r="AQ2934">
        <v>352</v>
      </c>
      <c r="AR2934">
        <v>2097</v>
      </c>
      <c r="AS2934">
        <v>728550</v>
      </c>
    </row>
    <row r="2935" spans="1:49" x14ac:dyDescent="0.2">
      <c r="A2935" s="83" t="s">
        <v>173</v>
      </c>
      <c r="B2935">
        <v>13</v>
      </c>
      <c r="C2935">
        <v>116</v>
      </c>
      <c r="D2935">
        <v>2050</v>
      </c>
      <c r="E2935">
        <v>236854</v>
      </c>
      <c r="F2935">
        <v>24</v>
      </c>
      <c r="G2935">
        <v>138</v>
      </c>
      <c r="H2935">
        <v>2067</v>
      </c>
      <c r="I2935">
        <v>294283</v>
      </c>
      <c r="J2935">
        <v>50</v>
      </c>
      <c r="K2935">
        <v>162</v>
      </c>
      <c r="L2935">
        <v>2062</v>
      </c>
      <c r="M2935">
        <v>333650</v>
      </c>
      <c r="N2935">
        <v>40</v>
      </c>
      <c r="O2935">
        <v>194</v>
      </c>
      <c r="P2935">
        <v>2138</v>
      </c>
      <c r="Q2935">
        <v>416590</v>
      </c>
      <c r="R2935">
        <v>28</v>
      </c>
      <c r="S2935">
        <v>238</v>
      </c>
      <c r="T2935">
        <v>2000</v>
      </c>
      <c r="U2935">
        <v>545093</v>
      </c>
      <c r="V2935">
        <v>43</v>
      </c>
      <c r="W2935">
        <v>258</v>
      </c>
      <c r="X2935">
        <v>2200</v>
      </c>
      <c r="Y2935">
        <v>578895</v>
      </c>
      <c r="Z2935">
        <v>22</v>
      </c>
      <c r="AA2935">
        <v>281</v>
      </c>
      <c r="AB2935">
        <v>2300</v>
      </c>
      <c r="AC2935">
        <v>646927</v>
      </c>
      <c r="AH2935">
        <v>11</v>
      </c>
      <c r="AI2935">
        <v>374</v>
      </c>
      <c r="AJ2935">
        <v>2367</v>
      </c>
      <c r="AK2935">
        <v>892582</v>
      </c>
      <c r="AL2935">
        <v>3</v>
      </c>
      <c r="AM2935">
        <v>555</v>
      </c>
      <c r="AN2935">
        <v>2337</v>
      </c>
      <c r="AO2935">
        <v>1036409</v>
      </c>
      <c r="AP2935">
        <v>99</v>
      </c>
      <c r="AQ2935">
        <v>445</v>
      </c>
      <c r="AR2935">
        <v>2337</v>
      </c>
      <c r="AS2935">
        <v>1036409</v>
      </c>
      <c r="AT2935">
        <v>11</v>
      </c>
      <c r="AU2935">
        <v>532</v>
      </c>
      <c r="AV2935">
        <v>2250</v>
      </c>
      <c r="AW2935">
        <v>1196182</v>
      </c>
    </row>
    <row r="2936" spans="1:49" x14ac:dyDescent="0.2">
      <c r="A2936" s="51">
        <v>40928</v>
      </c>
      <c r="B2936">
        <v>3</v>
      </c>
      <c r="C2936">
        <v>103</v>
      </c>
      <c r="D2936">
        <v>1900</v>
      </c>
      <c r="E2936">
        <v>196333</v>
      </c>
      <c r="F2936">
        <v>4</v>
      </c>
      <c r="G2936">
        <v>149</v>
      </c>
      <c r="H2936">
        <v>1850</v>
      </c>
      <c r="I2936">
        <v>275650</v>
      </c>
      <c r="J2936">
        <v>17</v>
      </c>
      <c r="K2936">
        <v>167</v>
      </c>
      <c r="L2936">
        <v>2075</v>
      </c>
      <c r="M2936">
        <v>340976</v>
      </c>
      <c r="N2936">
        <v>22</v>
      </c>
      <c r="O2936">
        <v>191</v>
      </c>
      <c r="P2936">
        <v>2133</v>
      </c>
      <c r="Q2936">
        <v>395309</v>
      </c>
      <c r="R2936">
        <v>4</v>
      </c>
      <c r="S2936">
        <v>230</v>
      </c>
      <c r="T2936">
        <v>2050</v>
      </c>
      <c r="U2936">
        <v>475350</v>
      </c>
      <c r="V2936">
        <v>32</v>
      </c>
      <c r="W2936">
        <v>272</v>
      </c>
      <c r="X2936">
        <v>2117</v>
      </c>
      <c r="Y2936">
        <v>575631</v>
      </c>
    </row>
    <row r="2937" spans="1:49" x14ac:dyDescent="0.2">
      <c r="A2937" s="51">
        <v>40931</v>
      </c>
      <c r="V2937">
        <v>12</v>
      </c>
      <c r="W2937">
        <v>274</v>
      </c>
      <c r="X2937">
        <v>2000</v>
      </c>
      <c r="Y2937">
        <v>547333</v>
      </c>
      <c r="Z2937">
        <v>2</v>
      </c>
      <c r="AA2937">
        <v>302</v>
      </c>
      <c r="AB2937">
        <v>2150</v>
      </c>
      <c r="AC2937">
        <v>650200</v>
      </c>
      <c r="AD2937">
        <v>12</v>
      </c>
      <c r="AE2937">
        <v>344</v>
      </c>
      <c r="AF2937">
        <v>2220</v>
      </c>
      <c r="AG2937">
        <v>782010</v>
      </c>
      <c r="AH2937">
        <v>14</v>
      </c>
      <c r="AI2937">
        <v>371</v>
      </c>
      <c r="AJ2937">
        <v>2313</v>
      </c>
      <c r="AK2937">
        <v>858674</v>
      </c>
      <c r="AL2937">
        <v>3</v>
      </c>
      <c r="AM2937">
        <v>427</v>
      </c>
      <c r="AN2937">
        <v>2370</v>
      </c>
      <c r="AO2937">
        <v>1012760</v>
      </c>
      <c r="AP2937">
        <v>106</v>
      </c>
      <c r="AQ2937">
        <v>415</v>
      </c>
      <c r="AR2937">
        <v>2265</v>
      </c>
      <c r="AS2937">
        <v>944692</v>
      </c>
    </row>
    <row r="2938" spans="1:49" x14ac:dyDescent="0.2">
      <c r="A2938" s="51">
        <v>40932</v>
      </c>
      <c r="F2938">
        <v>3</v>
      </c>
      <c r="G2938">
        <v>139</v>
      </c>
      <c r="H2938">
        <v>1900</v>
      </c>
      <c r="I2938">
        <v>263467</v>
      </c>
      <c r="J2938">
        <v>65</v>
      </c>
      <c r="K2938">
        <v>160</v>
      </c>
      <c r="L2938">
        <v>2060</v>
      </c>
      <c r="M2938">
        <v>320345</v>
      </c>
      <c r="N2938">
        <v>81</v>
      </c>
      <c r="O2938">
        <v>196</v>
      </c>
      <c r="P2938">
        <v>2025</v>
      </c>
      <c r="Q2938">
        <v>406606</v>
      </c>
      <c r="R2938">
        <v>37</v>
      </c>
      <c r="S2938">
        <v>230</v>
      </c>
      <c r="T2938">
        <v>2120</v>
      </c>
      <c r="U2938">
        <v>508014</v>
      </c>
      <c r="V2938">
        <v>18</v>
      </c>
      <c r="W2938">
        <v>257</v>
      </c>
      <c r="X2938">
        <v>2300</v>
      </c>
      <c r="Y2938">
        <v>591611</v>
      </c>
      <c r="Z2938">
        <v>5</v>
      </c>
      <c r="AA2938">
        <v>291</v>
      </c>
      <c r="AB2938">
        <v>2075</v>
      </c>
      <c r="AC2938">
        <v>599860</v>
      </c>
      <c r="AD2938">
        <v>15</v>
      </c>
      <c r="AE2938">
        <v>326</v>
      </c>
      <c r="AF2938">
        <v>2300</v>
      </c>
      <c r="AG2938">
        <v>750413</v>
      </c>
      <c r="AP2938">
        <v>2</v>
      </c>
      <c r="AQ2938">
        <v>392</v>
      </c>
      <c r="AR2938">
        <v>2060</v>
      </c>
      <c r="AS2938">
        <v>807520</v>
      </c>
      <c r="AT2938">
        <v>29</v>
      </c>
      <c r="AU2938">
        <v>414</v>
      </c>
      <c r="AV2938">
        <v>1980</v>
      </c>
      <c r="AW2938">
        <v>804655</v>
      </c>
    </row>
    <row r="2939" spans="1:49" x14ac:dyDescent="0.2">
      <c r="A2939" s="51">
        <v>40934</v>
      </c>
      <c r="Z2939">
        <v>8</v>
      </c>
      <c r="AA2939">
        <v>304</v>
      </c>
      <c r="AB2939">
        <v>2067</v>
      </c>
      <c r="AC2939">
        <v>623700</v>
      </c>
      <c r="AD2939">
        <v>7</v>
      </c>
      <c r="AE2939">
        <v>336</v>
      </c>
      <c r="AF2939">
        <v>2225</v>
      </c>
      <c r="AG2939">
        <v>737586</v>
      </c>
      <c r="AH2939">
        <v>25</v>
      </c>
      <c r="AI2939">
        <v>377</v>
      </c>
      <c r="AJ2939">
        <v>2350</v>
      </c>
      <c r="AK2939">
        <v>887613</v>
      </c>
      <c r="AL2939">
        <v>10</v>
      </c>
      <c r="AM2939">
        <v>444</v>
      </c>
      <c r="AN2939">
        <v>2390</v>
      </c>
      <c r="AO2939">
        <v>1060436</v>
      </c>
      <c r="AP2939">
        <v>19</v>
      </c>
      <c r="AQ2939">
        <v>381</v>
      </c>
      <c r="AR2939">
        <v>2185</v>
      </c>
      <c r="AS2939">
        <v>816166</v>
      </c>
    </row>
    <row r="2940" spans="1:49" x14ac:dyDescent="0.2">
      <c r="A2940" s="51">
        <v>40935</v>
      </c>
      <c r="B2940">
        <v>13</v>
      </c>
      <c r="C2940">
        <v>113</v>
      </c>
      <c r="D2940">
        <v>1900</v>
      </c>
      <c r="E2940">
        <v>213969</v>
      </c>
      <c r="J2940">
        <v>26</v>
      </c>
      <c r="K2940">
        <v>196</v>
      </c>
      <c r="L2940">
        <v>2275</v>
      </c>
      <c r="M2940">
        <v>447346</v>
      </c>
      <c r="Z2940">
        <v>5</v>
      </c>
      <c r="AA2940">
        <v>298</v>
      </c>
      <c r="AB2940">
        <v>2160</v>
      </c>
      <c r="AC2940">
        <v>643680</v>
      </c>
      <c r="AD2940">
        <v>2</v>
      </c>
      <c r="AE2940">
        <v>354</v>
      </c>
      <c r="AF2940">
        <v>2320</v>
      </c>
      <c r="AG2940">
        <v>821280</v>
      </c>
      <c r="AP2940">
        <v>1</v>
      </c>
      <c r="AQ2940">
        <v>408</v>
      </c>
      <c r="AR2940">
        <v>2140</v>
      </c>
      <c r="AS2940">
        <v>873120</v>
      </c>
      <c r="AT2940">
        <v>2</v>
      </c>
      <c r="AU2940">
        <v>464</v>
      </c>
      <c r="AV2940">
        <v>2050</v>
      </c>
      <c r="AW2940">
        <v>951800</v>
      </c>
    </row>
    <row r="2941" spans="1:49" x14ac:dyDescent="0.2">
      <c r="A2941" s="83" t="s">
        <v>153</v>
      </c>
      <c r="B2941">
        <v>10</v>
      </c>
      <c r="C2941">
        <v>123</v>
      </c>
      <c r="D2941">
        <v>2050</v>
      </c>
      <c r="E2941">
        <v>252970</v>
      </c>
      <c r="F2941">
        <v>13</v>
      </c>
      <c r="G2941">
        <v>145</v>
      </c>
      <c r="H2941">
        <v>2000</v>
      </c>
      <c r="I2941">
        <v>290462</v>
      </c>
      <c r="J2941">
        <v>52</v>
      </c>
      <c r="K2941">
        <v>167</v>
      </c>
      <c r="L2941">
        <v>2017</v>
      </c>
      <c r="M2941">
        <v>342677</v>
      </c>
      <c r="N2941">
        <v>122</v>
      </c>
      <c r="O2941">
        <v>201</v>
      </c>
      <c r="P2941">
        <v>2106</v>
      </c>
      <c r="Q2941">
        <v>434237</v>
      </c>
      <c r="R2941">
        <v>1</v>
      </c>
      <c r="S2941">
        <v>242</v>
      </c>
      <c r="T2941">
        <v>2050</v>
      </c>
      <c r="U2941">
        <v>496100</v>
      </c>
      <c r="AD2941">
        <v>4</v>
      </c>
      <c r="AE2941">
        <v>358</v>
      </c>
      <c r="AF2941">
        <v>2180</v>
      </c>
      <c r="AG2941">
        <v>781530</v>
      </c>
      <c r="AL2941">
        <v>7</v>
      </c>
      <c r="AM2941">
        <v>404</v>
      </c>
      <c r="AN2941">
        <v>2390</v>
      </c>
      <c r="AO2941">
        <v>964877</v>
      </c>
      <c r="AP2941">
        <v>86</v>
      </c>
      <c r="AQ2941">
        <v>444</v>
      </c>
      <c r="AR2941">
        <v>2351</v>
      </c>
      <c r="AS2941">
        <v>1042846</v>
      </c>
      <c r="AT2941">
        <v>3</v>
      </c>
      <c r="AU2941">
        <v>454</v>
      </c>
      <c r="AV2941">
        <v>1950</v>
      </c>
      <c r="AW2941">
        <v>885300</v>
      </c>
    </row>
    <row r="2942" spans="1:49" x14ac:dyDescent="0.2">
      <c r="A2942" s="51">
        <v>40938</v>
      </c>
      <c r="V2942">
        <v>3</v>
      </c>
      <c r="W2942">
        <v>250</v>
      </c>
      <c r="X2942">
        <v>2000</v>
      </c>
      <c r="Y2942">
        <v>500000</v>
      </c>
      <c r="Z2942">
        <v>3</v>
      </c>
      <c r="AA2942">
        <v>294</v>
      </c>
      <c r="AB2942">
        <v>2100</v>
      </c>
      <c r="AC2942">
        <v>617400</v>
      </c>
      <c r="AH2942">
        <v>5</v>
      </c>
      <c r="AI2942">
        <v>376</v>
      </c>
      <c r="AJ2942">
        <v>2227</v>
      </c>
      <c r="AK2942">
        <v>844528</v>
      </c>
      <c r="AL2942">
        <v>22</v>
      </c>
      <c r="AM2942">
        <v>437</v>
      </c>
      <c r="AN2942">
        <v>2425</v>
      </c>
      <c r="AO2942">
        <v>1082835</v>
      </c>
      <c r="AP2942">
        <v>79</v>
      </c>
      <c r="AQ2942">
        <v>433</v>
      </c>
      <c r="AR2942">
        <v>2261</v>
      </c>
      <c r="AS2942">
        <v>983001</v>
      </c>
    </row>
    <row r="2943" spans="1:49" x14ac:dyDescent="0.2">
      <c r="A2943" s="51">
        <v>40939</v>
      </c>
      <c r="B2943">
        <v>6</v>
      </c>
      <c r="C2943">
        <v>105</v>
      </c>
      <c r="D2943">
        <v>1900</v>
      </c>
      <c r="E2943">
        <v>198867</v>
      </c>
      <c r="F2943">
        <v>26</v>
      </c>
      <c r="G2943">
        <v>136</v>
      </c>
      <c r="H2943">
        <v>2225</v>
      </c>
      <c r="I2943">
        <v>321015</v>
      </c>
      <c r="J2943">
        <v>71</v>
      </c>
      <c r="K2943">
        <v>170</v>
      </c>
      <c r="L2943">
        <v>2180</v>
      </c>
      <c r="M2943">
        <v>382906</v>
      </c>
      <c r="N2943">
        <v>64</v>
      </c>
      <c r="O2943">
        <v>184</v>
      </c>
      <c r="P2943">
        <v>2220</v>
      </c>
      <c r="Q2943">
        <v>412730</v>
      </c>
      <c r="R2943">
        <v>45</v>
      </c>
      <c r="S2943">
        <v>238</v>
      </c>
      <c r="T2943">
        <v>2167</v>
      </c>
      <c r="U2943">
        <v>509653</v>
      </c>
      <c r="V2943">
        <v>57</v>
      </c>
      <c r="W2943">
        <v>266</v>
      </c>
      <c r="X2943">
        <v>2238</v>
      </c>
      <c r="Y2943">
        <v>598672</v>
      </c>
      <c r="AD2943">
        <v>12</v>
      </c>
      <c r="AE2943">
        <v>332</v>
      </c>
      <c r="AF2943">
        <v>2225</v>
      </c>
      <c r="AG2943">
        <v>742017</v>
      </c>
      <c r="AP2943">
        <v>1</v>
      </c>
      <c r="AQ2943">
        <v>446</v>
      </c>
      <c r="AR2943">
        <v>2200</v>
      </c>
      <c r="AS2943">
        <v>981200</v>
      </c>
      <c r="AT2943">
        <v>2</v>
      </c>
      <c r="AU2943">
        <v>522</v>
      </c>
      <c r="AV2943">
        <v>1900</v>
      </c>
      <c r="AW2943">
        <v>991800</v>
      </c>
    </row>
    <row r="2944" spans="1:49" x14ac:dyDescent="0.2">
      <c r="A2944" s="51">
        <v>40939</v>
      </c>
      <c r="Z2944">
        <v>2</v>
      </c>
      <c r="AA2944">
        <v>304</v>
      </c>
      <c r="AB2944">
        <v>2000</v>
      </c>
      <c r="AC2944">
        <v>608000</v>
      </c>
      <c r="AH2944">
        <v>3</v>
      </c>
      <c r="AI2944">
        <v>382</v>
      </c>
      <c r="AJ2944">
        <v>2350</v>
      </c>
      <c r="AK2944">
        <v>899053</v>
      </c>
      <c r="AP2944">
        <v>40</v>
      </c>
      <c r="AQ2944">
        <v>427</v>
      </c>
      <c r="AR2944">
        <v>2218</v>
      </c>
      <c r="AS2944">
        <v>936735</v>
      </c>
    </row>
    <row r="2945" spans="1:49" x14ac:dyDescent="0.2">
      <c r="A2945" s="51"/>
    </row>
    <row r="2946" spans="1:49" x14ac:dyDescent="0.2">
      <c r="A2946" s="51">
        <v>40942</v>
      </c>
      <c r="B2946">
        <v>16</v>
      </c>
      <c r="C2946">
        <v>125</v>
      </c>
      <c r="D2946">
        <v>2050</v>
      </c>
      <c r="E2946">
        <v>255481</v>
      </c>
      <c r="F2946">
        <v>4</v>
      </c>
      <c r="G2946">
        <v>138</v>
      </c>
      <c r="H2946">
        <v>2000</v>
      </c>
      <c r="I2946">
        <v>276000</v>
      </c>
      <c r="J2946">
        <v>7</v>
      </c>
      <c r="K2946">
        <v>172</v>
      </c>
      <c r="L2946">
        <v>1950</v>
      </c>
      <c r="M2946">
        <v>335957</v>
      </c>
      <c r="N2946">
        <v>18</v>
      </c>
      <c r="O2946">
        <v>209</v>
      </c>
      <c r="P2946">
        <v>1967</v>
      </c>
      <c r="Q2946">
        <v>407356</v>
      </c>
      <c r="R2946">
        <v>38</v>
      </c>
      <c r="S2946">
        <v>230</v>
      </c>
      <c r="T2946">
        <v>2233</v>
      </c>
      <c r="U2946">
        <v>536137</v>
      </c>
      <c r="V2946">
        <v>6</v>
      </c>
      <c r="W2946">
        <v>256</v>
      </c>
      <c r="X2946">
        <v>2025</v>
      </c>
      <c r="Y2946">
        <v>522567</v>
      </c>
      <c r="AP2946">
        <v>2</v>
      </c>
      <c r="AQ2946">
        <v>395</v>
      </c>
      <c r="AR2946">
        <v>2040</v>
      </c>
      <c r="AS2946">
        <v>805360</v>
      </c>
      <c r="AT2946">
        <v>3</v>
      </c>
      <c r="AU2946">
        <v>429</v>
      </c>
      <c r="AV2946">
        <v>1950</v>
      </c>
      <c r="AW2946">
        <v>828267</v>
      </c>
    </row>
    <row r="2947" spans="1:49" x14ac:dyDescent="0.2">
      <c r="A2947" s="51">
        <v>40945</v>
      </c>
      <c r="V2947">
        <v>6</v>
      </c>
      <c r="W2947">
        <v>257</v>
      </c>
      <c r="X2947">
        <v>2000</v>
      </c>
      <c r="Y2947">
        <v>514000</v>
      </c>
      <c r="AD2947">
        <v>5</v>
      </c>
      <c r="AE2947">
        <v>355</v>
      </c>
      <c r="AF2947">
        <v>2340</v>
      </c>
      <c r="AG2947">
        <v>831168</v>
      </c>
      <c r="AL2947">
        <v>16</v>
      </c>
      <c r="AM2947">
        <v>409</v>
      </c>
      <c r="AN2947">
        <v>2450</v>
      </c>
      <c r="AO2947">
        <v>1005885</v>
      </c>
      <c r="AP2947">
        <v>88</v>
      </c>
      <c r="AQ2947">
        <v>423</v>
      </c>
      <c r="AR2947">
        <v>2261</v>
      </c>
      <c r="AS2947">
        <v>945188</v>
      </c>
    </row>
    <row r="2948" spans="1:49" x14ac:dyDescent="0.2">
      <c r="A2948" s="51">
        <v>40946</v>
      </c>
      <c r="F2948">
        <v>21</v>
      </c>
      <c r="G2948">
        <v>140</v>
      </c>
      <c r="H2948">
        <v>2025</v>
      </c>
      <c r="I2948">
        <v>284876</v>
      </c>
      <c r="J2948">
        <v>25</v>
      </c>
      <c r="K2948">
        <v>171</v>
      </c>
      <c r="L2948">
        <v>2075</v>
      </c>
      <c r="M2948">
        <v>426042</v>
      </c>
      <c r="N2948">
        <v>38</v>
      </c>
      <c r="O2948">
        <v>201</v>
      </c>
      <c r="P2948">
        <v>2075</v>
      </c>
      <c r="Q2948">
        <v>426042</v>
      </c>
      <c r="V2948">
        <v>33</v>
      </c>
      <c r="W2948">
        <v>258</v>
      </c>
      <c r="X2948">
        <v>2200</v>
      </c>
      <c r="Y2948">
        <v>572536</v>
      </c>
      <c r="Z2948">
        <v>8</v>
      </c>
      <c r="AA2948">
        <v>295</v>
      </c>
      <c r="AB2948">
        <v>2250</v>
      </c>
      <c r="AC2948">
        <v>663188</v>
      </c>
      <c r="AP2948">
        <v>9</v>
      </c>
      <c r="AQ2948">
        <v>410</v>
      </c>
      <c r="AR2948">
        <v>2230</v>
      </c>
      <c r="AS2948">
        <v>912880</v>
      </c>
      <c r="AT2948">
        <v>18</v>
      </c>
      <c r="AU2948">
        <v>435</v>
      </c>
      <c r="AV2948">
        <v>1850</v>
      </c>
      <c r="AW2948">
        <v>804300</v>
      </c>
    </row>
    <row r="2949" spans="1:49" x14ac:dyDescent="0.2">
      <c r="A2949" s="51">
        <v>40948</v>
      </c>
      <c r="V2949">
        <v>1</v>
      </c>
      <c r="W2949">
        <v>276</v>
      </c>
      <c r="X2949">
        <v>2000</v>
      </c>
      <c r="Y2949">
        <v>552000</v>
      </c>
      <c r="Z2949">
        <v>1</v>
      </c>
      <c r="AA2949">
        <v>282</v>
      </c>
      <c r="AB2949">
        <v>2000</v>
      </c>
      <c r="AC2949">
        <v>564000</v>
      </c>
      <c r="AD2949">
        <v>13</v>
      </c>
      <c r="AE2949">
        <v>323</v>
      </c>
      <c r="AF2949">
        <v>2225</v>
      </c>
      <c r="AG2949">
        <v>719763</v>
      </c>
      <c r="AH2949">
        <v>4</v>
      </c>
      <c r="AI2949">
        <v>390</v>
      </c>
      <c r="AJ2949">
        <v>2350</v>
      </c>
      <c r="AK2949">
        <v>917650</v>
      </c>
      <c r="AL2949">
        <v>29</v>
      </c>
      <c r="AM2949">
        <v>414</v>
      </c>
      <c r="AN2949">
        <v>2480</v>
      </c>
      <c r="AO2949">
        <v>1025868</v>
      </c>
      <c r="AP2949">
        <v>27</v>
      </c>
      <c r="AQ2949">
        <v>405</v>
      </c>
      <c r="AR2949">
        <v>2060</v>
      </c>
      <c r="AS2949">
        <v>865690</v>
      </c>
    </row>
    <row r="2950" spans="1:49" x14ac:dyDescent="0.2">
      <c r="A2950" s="51">
        <v>40952</v>
      </c>
      <c r="AH2950">
        <v>10</v>
      </c>
      <c r="AI2950">
        <v>380</v>
      </c>
      <c r="AJ2950">
        <v>2440</v>
      </c>
      <c r="AK2950">
        <v>927248</v>
      </c>
      <c r="AL2950">
        <v>16</v>
      </c>
      <c r="AM2950">
        <v>410</v>
      </c>
      <c r="AN2950">
        <v>2490</v>
      </c>
      <c r="AO2950">
        <v>1044900</v>
      </c>
      <c r="AP2950">
        <v>46</v>
      </c>
      <c r="AQ2950">
        <v>406</v>
      </c>
      <c r="AR2950">
        <v>2264</v>
      </c>
      <c r="AS2950">
        <v>903025</v>
      </c>
      <c r="AT2950">
        <v>7</v>
      </c>
      <c r="AU2950">
        <v>553</v>
      </c>
      <c r="AV2950">
        <v>2175</v>
      </c>
      <c r="AW2950">
        <v>1193586</v>
      </c>
    </row>
    <row r="2951" spans="1:49" x14ac:dyDescent="0.2">
      <c r="A2951" s="51">
        <v>40953</v>
      </c>
      <c r="B2951">
        <v>11</v>
      </c>
      <c r="C2951">
        <v>111</v>
      </c>
      <c r="D2951">
        <v>2083</v>
      </c>
      <c r="E2951">
        <v>228173</v>
      </c>
      <c r="F2951">
        <v>31</v>
      </c>
      <c r="G2951">
        <v>138</v>
      </c>
      <c r="H2951">
        <v>2133</v>
      </c>
      <c r="I2951">
        <v>309013</v>
      </c>
      <c r="J2951">
        <v>33</v>
      </c>
      <c r="K2951">
        <v>167</v>
      </c>
      <c r="L2951">
        <v>2025</v>
      </c>
      <c r="M2951">
        <v>340749</v>
      </c>
      <c r="N2951">
        <v>28</v>
      </c>
      <c r="O2951">
        <v>206</v>
      </c>
      <c r="P2951">
        <v>2067</v>
      </c>
      <c r="Q2951">
        <v>426464</v>
      </c>
      <c r="R2951">
        <v>24</v>
      </c>
      <c r="S2951">
        <v>232</v>
      </c>
      <c r="T2951">
        <v>2225</v>
      </c>
      <c r="U2951">
        <v>510454</v>
      </c>
      <c r="V2951">
        <v>8</v>
      </c>
      <c r="W2951">
        <v>268</v>
      </c>
      <c r="X2951">
        <v>2300</v>
      </c>
      <c r="Y2951">
        <v>616975</v>
      </c>
    </row>
    <row r="2952" spans="1:49" x14ac:dyDescent="0.2">
      <c r="A2952" s="51">
        <v>40955</v>
      </c>
      <c r="Z2952">
        <v>11</v>
      </c>
      <c r="AA2952">
        <v>284</v>
      </c>
      <c r="AB2952">
        <v>2240</v>
      </c>
      <c r="AC2952">
        <v>636567</v>
      </c>
      <c r="AD2952">
        <v>3</v>
      </c>
      <c r="AE2952">
        <v>356</v>
      </c>
      <c r="AF2952">
        <v>2400</v>
      </c>
      <c r="AG2952">
        <v>854400</v>
      </c>
      <c r="AH2952">
        <v>24</v>
      </c>
      <c r="AI2952">
        <v>383</v>
      </c>
      <c r="AJ2952">
        <v>2370</v>
      </c>
      <c r="AK2952">
        <v>917270</v>
      </c>
      <c r="AL2952">
        <v>32</v>
      </c>
      <c r="AM2952">
        <v>431</v>
      </c>
      <c r="AN2952">
        <v>2473</v>
      </c>
      <c r="AO2952">
        <v>1058670</v>
      </c>
      <c r="AP2952">
        <v>1</v>
      </c>
      <c r="AQ2952">
        <v>568</v>
      </c>
      <c r="AR2952">
        <v>2000</v>
      </c>
      <c r="AS2952">
        <v>1136000</v>
      </c>
    </row>
    <row r="2953" spans="1:49" x14ac:dyDescent="0.2">
      <c r="A2953" s="51">
        <v>40959</v>
      </c>
      <c r="AD2953">
        <v>36</v>
      </c>
      <c r="AE2953">
        <v>340</v>
      </c>
      <c r="AF2953">
        <v>2320</v>
      </c>
      <c r="AG2953">
        <v>794306</v>
      </c>
      <c r="AH2953">
        <v>15</v>
      </c>
      <c r="AI2953">
        <v>374</v>
      </c>
      <c r="AJ2953">
        <v>2455</v>
      </c>
      <c r="AK2953">
        <v>914165</v>
      </c>
      <c r="AL2953">
        <v>23</v>
      </c>
      <c r="AM2953">
        <v>415</v>
      </c>
      <c r="AN2953">
        <v>2488</v>
      </c>
      <c r="AO2953">
        <v>1034188</v>
      </c>
      <c r="AP2953">
        <v>58</v>
      </c>
      <c r="AQ2953">
        <v>445</v>
      </c>
      <c r="AR2953">
        <v>2277</v>
      </c>
      <c r="AS2953">
        <v>1007339</v>
      </c>
    </row>
    <row r="2954" spans="1:49" x14ac:dyDescent="0.2">
      <c r="A2954" s="51">
        <v>40960</v>
      </c>
      <c r="B2954">
        <v>23</v>
      </c>
      <c r="C2954">
        <v>126</v>
      </c>
      <c r="D2954">
        <v>1900</v>
      </c>
      <c r="E2954">
        <v>238904</v>
      </c>
      <c r="F2954">
        <v>5</v>
      </c>
      <c r="G2954">
        <v>147</v>
      </c>
      <c r="H2954">
        <v>2050</v>
      </c>
      <c r="I2954">
        <v>301760</v>
      </c>
      <c r="J2954">
        <v>25</v>
      </c>
      <c r="K2954">
        <v>184</v>
      </c>
      <c r="L2954">
        <v>2083</v>
      </c>
      <c r="M2954">
        <v>378462</v>
      </c>
      <c r="N2954">
        <v>16</v>
      </c>
      <c r="O2954">
        <v>195</v>
      </c>
      <c r="P2954">
        <v>1950</v>
      </c>
      <c r="Q2954">
        <v>371475</v>
      </c>
      <c r="V2954">
        <v>1</v>
      </c>
      <c r="W2954">
        <v>258</v>
      </c>
      <c r="X2954">
        <v>2100</v>
      </c>
      <c r="Y2954">
        <v>541800</v>
      </c>
      <c r="Z2954">
        <v>32</v>
      </c>
      <c r="AA2954">
        <v>303</v>
      </c>
      <c r="AB2954">
        <v>2225</v>
      </c>
      <c r="AC2954">
        <v>675266</v>
      </c>
      <c r="AL2954">
        <v>2</v>
      </c>
      <c r="AM2954">
        <v>410</v>
      </c>
      <c r="AN2954">
        <v>2280</v>
      </c>
      <c r="AO2954">
        <v>934800</v>
      </c>
      <c r="AP2954">
        <v>7</v>
      </c>
      <c r="AQ2954">
        <v>515</v>
      </c>
      <c r="AR2954">
        <v>2190</v>
      </c>
      <c r="AS2954">
        <v>1129383</v>
      </c>
      <c r="AT2954">
        <v>17</v>
      </c>
      <c r="AU2954">
        <v>522</v>
      </c>
      <c r="AV2954">
        <v>2033</v>
      </c>
      <c r="AW2954">
        <v>1090129</v>
      </c>
    </row>
    <row r="2955" spans="1:49" x14ac:dyDescent="0.2">
      <c r="A2955" s="51">
        <v>40962</v>
      </c>
      <c r="V2955">
        <v>3</v>
      </c>
      <c r="W2955">
        <v>253</v>
      </c>
      <c r="X2955">
        <v>2000</v>
      </c>
      <c r="Y2955">
        <v>506667</v>
      </c>
      <c r="AD2955">
        <v>7</v>
      </c>
      <c r="AE2955">
        <v>349</v>
      </c>
      <c r="AF2955">
        <v>2180</v>
      </c>
      <c r="AG2955">
        <v>759886</v>
      </c>
      <c r="AH2955">
        <v>15</v>
      </c>
      <c r="AI2955">
        <v>395</v>
      </c>
      <c r="AJ2955">
        <v>2480</v>
      </c>
      <c r="AK2955">
        <v>980427</v>
      </c>
      <c r="AL2955">
        <v>4</v>
      </c>
      <c r="AM2955">
        <v>514</v>
      </c>
      <c r="AN2955">
        <v>2580</v>
      </c>
      <c r="AO2955">
        <v>1327410</v>
      </c>
      <c r="AP2955">
        <v>10</v>
      </c>
      <c r="AQ2955">
        <v>495</v>
      </c>
      <c r="AR2955">
        <v>2420</v>
      </c>
      <c r="AS2955">
        <v>1202856</v>
      </c>
    </row>
    <row r="2956" spans="1:49" x14ac:dyDescent="0.2">
      <c r="A2956" s="51">
        <v>40963</v>
      </c>
      <c r="B2956">
        <v>4</v>
      </c>
      <c r="C2956">
        <v>119</v>
      </c>
      <c r="D2956">
        <v>1850</v>
      </c>
      <c r="E2956">
        <v>220150</v>
      </c>
      <c r="J2956">
        <v>2</v>
      </c>
      <c r="K2956">
        <v>157</v>
      </c>
      <c r="L2956">
        <v>2050</v>
      </c>
      <c r="M2956">
        <v>321850</v>
      </c>
      <c r="N2956">
        <v>11</v>
      </c>
      <c r="O2956">
        <v>202</v>
      </c>
      <c r="P2956">
        <v>1950</v>
      </c>
      <c r="Q2956">
        <v>394609</v>
      </c>
      <c r="R2956">
        <v>2</v>
      </c>
      <c r="S2956">
        <v>230</v>
      </c>
      <c r="T2956">
        <v>2200</v>
      </c>
      <c r="U2956">
        <v>506000</v>
      </c>
      <c r="V2956">
        <v>5</v>
      </c>
      <c r="W2956">
        <v>260</v>
      </c>
      <c r="X2956">
        <v>2100</v>
      </c>
      <c r="Y2956">
        <v>545160</v>
      </c>
      <c r="Z2956">
        <v>11</v>
      </c>
      <c r="AA2956">
        <v>313</v>
      </c>
      <c r="AB2956">
        <v>2000</v>
      </c>
      <c r="AC2956">
        <v>625091</v>
      </c>
      <c r="AH2956">
        <v>4</v>
      </c>
      <c r="AI2956">
        <v>383</v>
      </c>
      <c r="AJ2956">
        <v>2220</v>
      </c>
      <c r="AK2956">
        <v>850260</v>
      </c>
    </row>
    <row r="2957" spans="1:49" x14ac:dyDescent="0.2">
      <c r="A2957" s="51">
        <v>40966</v>
      </c>
      <c r="Z2957">
        <v>11</v>
      </c>
      <c r="AA2957">
        <v>293</v>
      </c>
      <c r="AB2957">
        <v>2017</v>
      </c>
      <c r="AC2957">
        <v>588755</v>
      </c>
      <c r="AD2957">
        <v>9</v>
      </c>
      <c r="AE2957">
        <v>348</v>
      </c>
      <c r="AF2957">
        <v>2180</v>
      </c>
      <c r="AG2957">
        <v>759609</v>
      </c>
      <c r="AH2957">
        <v>104</v>
      </c>
      <c r="AI2957">
        <v>377</v>
      </c>
      <c r="AJ2957">
        <v>2267</v>
      </c>
      <c r="AK2957">
        <v>904849</v>
      </c>
      <c r="AL2957">
        <v>16</v>
      </c>
      <c r="AM2957">
        <v>404</v>
      </c>
      <c r="AN2957">
        <v>2500</v>
      </c>
      <c r="AO2957">
        <v>1004300</v>
      </c>
      <c r="AP2957">
        <v>83</v>
      </c>
      <c r="AQ2957">
        <v>437</v>
      </c>
      <c r="AR2957">
        <v>2174</v>
      </c>
      <c r="AS2957">
        <v>955235</v>
      </c>
      <c r="AT2957">
        <v>1</v>
      </c>
      <c r="AU2957">
        <v>414</v>
      </c>
      <c r="AV2957">
        <v>1000</v>
      </c>
      <c r="AW2957">
        <v>414000</v>
      </c>
    </row>
    <row r="2958" spans="1:49" x14ac:dyDescent="0.2">
      <c r="A2958" s="51">
        <v>40967</v>
      </c>
      <c r="N2958">
        <v>27</v>
      </c>
      <c r="O2958">
        <v>220</v>
      </c>
      <c r="P2958">
        <v>2100</v>
      </c>
      <c r="Q2958">
        <v>461844</v>
      </c>
      <c r="R2958">
        <v>4</v>
      </c>
      <c r="S2958">
        <v>236</v>
      </c>
      <c r="T2958">
        <v>2050</v>
      </c>
      <c r="U2958">
        <v>482775</v>
      </c>
      <c r="Z2958">
        <v>40</v>
      </c>
      <c r="AA2958">
        <v>302</v>
      </c>
      <c r="AB2958">
        <v>2188</v>
      </c>
      <c r="AC2958">
        <v>696765</v>
      </c>
      <c r="AD2958">
        <v>6</v>
      </c>
      <c r="AE2958">
        <v>357</v>
      </c>
      <c r="AF2958">
        <v>2300</v>
      </c>
      <c r="AG2958">
        <v>821867</v>
      </c>
      <c r="AP2958">
        <v>4</v>
      </c>
      <c r="AQ2958">
        <v>492</v>
      </c>
      <c r="AR2958">
        <v>2250</v>
      </c>
      <c r="AS2958">
        <v>1100550</v>
      </c>
      <c r="AT2958">
        <v>32</v>
      </c>
      <c r="AU2958">
        <v>490</v>
      </c>
      <c r="AV2958">
        <v>2100</v>
      </c>
      <c r="AW2958">
        <v>1035981</v>
      </c>
    </row>
    <row r="2959" spans="1:49" x14ac:dyDescent="0.2">
      <c r="A2959" s="51">
        <v>40941</v>
      </c>
      <c r="J2959">
        <v>5</v>
      </c>
      <c r="K2959">
        <v>175</v>
      </c>
      <c r="L2959">
        <v>2000</v>
      </c>
      <c r="M2959">
        <v>350400</v>
      </c>
      <c r="N2959">
        <v>6</v>
      </c>
      <c r="O2959">
        <v>212</v>
      </c>
      <c r="P2959">
        <v>2000</v>
      </c>
      <c r="Q2959">
        <v>424667</v>
      </c>
      <c r="R2959">
        <v>24</v>
      </c>
      <c r="S2959">
        <v>232</v>
      </c>
      <c r="T2959">
        <v>2350</v>
      </c>
      <c r="U2959">
        <v>545788</v>
      </c>
      <c r="Z2959">
        <v>2</v>
      </c>
      <c r="AA2959">
        <v>304</v>
      </c>
      <c r="AB2959">
        <v>2000</v>
      </c>
      <c r="AC2959">
        <v>608000</v>
      </c>
      <c r="AH2959">
        <v>3</v>
      </c>
      <c r="AI2959">
        <v>382</v>
      </c>
      <c r="AJ2959">
        <v>2350</v>
      </c>
      <c r="AK2959">
        <v>899053</v>
      </c>
      <c r="AP2959">
        <v>40</v>
      </c>
      <c r="AQ2959">
        <v>427</v>
      </c>
      <c r="AR2959">
        <v>2218</v>
      </c>
      <c r="AS2959">
        <v>936735</v>
      </c>
    </row>
    <row r="2960" spans="1:49" x14ac:dyDescent="0.2">
      <c r="A2960" s="51">
        <v>40948</v>
      </c>
      <c r="B2960">
        <v>6</v>
      </c>
      <c r="C2960">
        <v>104</v>
      </c>
      <c r="D2960">
        <v>1950</v>
      </c>
      <c r="E2960">
        <v>214700</v>
      </c>
      <c r="J2960">
        <v>47</v>
      </c>
      <c r="K2960">
        <v>160</v>
      </c>
      <c r="L2960">
        <v>2050</v>
      </c>
      <c r="M2960">
        <v>324994</v>
      </c>
      <c r="N2960">
        <v>64</v>
      </c>
      <c r="O2960">
        <v>190</v>
      </c>
      <c r="P2960">
        <v>2092</v>
      </c>
      <c r="Q2960">
        <v>394155</v>
      </c>
      <c r="R2960">
        <v>7</v>
      </c>
      <c r="S2960">
        <v>240</v>
      </c>
      <c r="T2960">
        <v>2280</v>
      </c>
      <c r="U2960">
        <v>547851</v>
      </c>
      <c r="V2960">
        <v>22</v>
      </c>
      <c r="W2960">
        <v>260</v>
      </c>
      <c r="X2960">
        <v>2350</v>
      </c>
      <c r="Y2960">
        <v>611641</v>
      </c>
      <c r="AD2960">
        <v>53</v>
      </c>
      <c r="AE2960">
        <v>337</v>
      </c>
      <c r="AF2960">
        <v>2305</v>
      </c>
      <c r="AG2960">
        <v>778395</v>
      </c>
      <c r="AH2960">
        <v>31</v>
      </c>
      <c r="AI2960">
        <v>380</v>
      </c>
      <c r="AJ2960">
        <v>2296</v>
      </c>
      <c r="AK2960">
        <v>909539</v>
      </c>
      <c r="AL2960">
        <v>1</v>
      </c>
      <c r="AM2960">
        <v>412</v>
      </c>
      <c r="AN2960">
        <v>2320</v>
      </c>
      <c r="AO2960">
        <v>955840</v>
      </c>
      <c r="AP2960">
        <v>107</v>
      </c>
      <c r="AQ2960">
        <v>457</v>
      </c>
      <c r="AR2960">
        <v>2275</v>
      </c>
      <c r="AS2960">
        <v>1050114</v>
      </c>
      <c r="AT2960">
        <v>110</v>
      </c>
      <c r="AU2960">
        <v>481</v>
      </c>
      <c r="AV2960">
        <v>1979</v>
      </c>
      <c r="AW2960">
        <v>950340</v>
      </c>
    </row>
    <row r="2961" spans="1:49" x14ac:dyDescent="0.2">
      <c r="A2961" s="51">
        <v>40955</v>
      </c>
      <c r="F2961">
        <v>8</v>
      </c>
      <c r="G2961">
        <v>136</v>
      </c>
      <c r="H2961">
        <v>2050</v>
      </c>
      <c r="I2961">
        <v>275175</v>
      </c>
      <c r="J2961">
        <v>10</v>
      </c>
      <c r="K2961">
        <v>172</v>
      </c>
      <c r="L2961">
        <v>2033</v>
      </c>
      <c r="M2961">
        <v>350520</v>
      </c>
      <c r="N2961">
        <v>39</v>
      </c>
      <c r="O2961">
        <v>203</v>
      </c>
      <c r="P2961">
        <v>2367</v>
      </c>
      <c r="Q2961">
        <v>453385</v>
      </c>
      <c r="R2961">
        <v>1</v>
      </c>
      <c r="S2961">
        <v>236</v>
      </c>
      <c r="T2961">
        <v>2040</v>
      </c>
      <c r="U2961">
        <v>481440</v>
      </c>
      <c r="V2961">
        <v>3</v>
      </c>
      <c r="W2961">
        <v>255</v>
      </c>
      <c r="X2961">
        <v>2040</v>
      </c>
      <c r="Y2961">
        <v>519520</v>
      </c>
      <c r="AD2961">
        <v>6</v>
      </c>
      <c r="AE2961">
        <v>320</v>
      </c>
      <c r="AF2961">
        <v>2400</v>
      </c>
      <c r="AG2961">
        <v>767200</v>
      </c>
      <c r="AH2961">
        <v>18</v>
      </c>
      <c r="AI2961">
        <v>362</v>
      </c>
      <c r="AJ2961">
        <v>2440</v>
      </c>
      <c r="AK2961">
        <v>883551</v>
      </c>
      <c r="AL2961">
        <v>5</v>
      </c>
      <c r="AM2961">
        <v>432</v>
      </c>
      <c r="AN2961">
        <v>2440</v>
      </c>
      <c r="AO2961">
        <v>1054080</v>
      </c>
      <c r="AP2961">
        <v>52</v>
      </c>
      <c r="AQ2961">
        <v>428</v>
      </c>
      <c r="AR2961">
        <v>2227</v>
      </c>
      <c r="AS2961">
        <v>967455</v>
      </c>
    </row>
    <row r="2962" spans="1:49" x14ac:dyDescent="0.2">
      <c r="A2962" s="51">
        <v>40962</v>
      </c>
      <c r="B2962">
        <v>28</v>
      </c>
      <c r="C2962">
        <v>110</v>
      </c>
      <c r="D2962">
        <v>1600</v>
      </c>
      <c r="E2962">
        <v>176000</v>
      </c>
      <c r="F2962">
        <v>24</v>
      </c>
      <c r="G2962">
        <v>136</v>
      </c>
      <c r="H2962">
        <v>1870</v>
      </c>
      <c r="I2962">
        <v>251796</v>
      </c>
      <c r="J2962">
        <v>42</v>
      </c>
      <c r="K2962">
        <v>171</v>
      </c>
      <c r="L2962">
        <v>2062</v>
      </c>
      <c r="M2962">
        <v>352055</v>
      </c>
      <c r="N2962">
        <v>148</v>
      </c>
      <c r="O2962">
        <v>201</v>
      </c>
      <c r="P2962">
        <v>2150</v>
      </c>
      <c r="Q2962">
        <v>424301</v>
      </c>
      <c r="R2962">
        <v>2</v>
      </c>
      <c r="S2962">
        <v>242</v>
      </c>
      <c r="T2962">
        <v>2350</v>
      </c>
      <c r="U2962">
        <v>568700</v>
      </c>
      <c r="V2962">
        <v>102</v>
      </c>
      <c r="W2962">
        <v>252</v>
      </c>
      <c r="X2962">
        <v>2183</v>
      </c>
      <c r="Y2962">
        <v>556492</v>
      </c>
      <c r="AD2962">
        <v>21</v>
      </c>
      <c r="AE2962">
        <v>337</v>
      </c>
      <c r="AF2962">
        <v>2350</v>
      </c>
      <c r="AG2962">
        <v>729395</v>
      </c>
      <c r="AH2962">
        <v>51</v>
      </c>
      <c r="AI2962">
        <v>367</v>
      </c>
      <c r="AJ2962">
        <v>2336</v>
      </c>
      <c r="AK2962">
        <v>857545</v>
      </c>
      <c r="AL2962">
        <v>1</v>
      </c>
      <c r="AM2962">
        <v>422</v>
      </c>
      <c r="AN2962">
        <v>2360</v>
      </c>
      <c r="AO2962">
        <v>995920</v>
      </c>
      <c r="AP2962">
        <v>34</v>
      </c>
      <c r="AQ2962">
        <v>484</v>
      </c>
      <c r="AR2962">
        <v>2296</v>
      </c>
      <c r="AS2962">
        <v>1128372</v>
      </c>
      <c r="AT2962">
        <v>12</v>
      </c>
      <c r="AU2962">
        <v>480</v>
      </c>
      <c r="AV2962">
        <v>1950</v>
      </c>
      <c r="AW2962">
        <v>1011917</v>
      </c>
    </row>
    <row r="2963" spans="1:49" x14ac:dyDescent="0.2">
      <c r="A2963" s="51">
        <v>40967</v>
      </c>
      <c r="N2963">
        <v>17</v>
      </c>
      <c r="O2963">
        <v>192</v>
      </c>
      <c r="P2963">
        <v>1950</v>
      </c>
      <c r="Q2963">
        <v>373482</v>
      </c>
      <c r="Z2963">
        <v>20</v>
      </c>
      <c r="AA2963">
        <v>286</v>
      </c>
      <c r="AB2963">
        <v>2200</v>
      </c>
      <c r="AC2963">
        <v>628540</v>
      </c>
      <c r="AL2963">
        <v>9</v>
      </c>
      <c r="AM2963">
        <v>451</v>
      </c>
      <c r="AN2963">
        <v>2520</v>
      </c>
      <c r="AO2963">
        <v>1136800</v>
      </c>
      <c r="AP2963">
        <v>116</v>
      </c>
      <c r="AQ2963">
        <v>430</v>
      </c>
      <c r="AR2963">
        <v>2334</v>
      </c>
      <c r="AS2963">
        <v>1011988</v>
      </c>
    </row>
    <row r="2964" spans="1:49" x14ac:dyDescent="0.2">
      <c r="A2964" s="51">
        <v>40968</v>
      </c>
      <c r="J2964">
        <v>19</v>
      </c>
      <c r="K2964">
        <v>152</v>
      </c>
      <c r="L2964">
        <v>2150</v>
      </c>
      <c r="M2964">
        <v>327253</v>
      </c>
      <c r="N2964">
        <v>26</v>
      </c>
      <c r="O2964">
        <v>193</v>
      </c>
      <c r="P2964">
        <v>2250</v>
      </c>
      <c r="Q2964">
        <v>453550</v>
      </c>
      <c r="Z2964">
        <v>6</v>
      </c>
      <c r="AA2964">
        <v>318</v>
      </c>
      <c r="AB2964">
        <v>2100</v>
      </c>
      <c r="AC2964">
        <v>667100</v>
      </c>
      <c r="AP2964">
        <v>49</v>
      </c>
      <c r="AQ2964">
        <v>419</v>
      </c>
      <c r="AR2964">
        <v>2325</v>
      </c>
      <c r="AS2964">
        <v>981900</v>
      </c>
    </row>
    <row r="2965" spans="1:49" x14ac:dyDescent="0.2">
      <c r="A2965" s="51"/>
    </row>
    <row r="2966" spans="1:49" x14ac:dyDescent="0.2">
      <c r="A2966" s="51">
        <v>40969</v>
      </c>
      <c r="Z2966">
        <v>8</v>
      </c>
      <c r="AA2966">
        <v>291</v>
      </c>
      <c r="AB2966">
        <v>2075</v>
      </c>
      <c r="AC2966">
        <v>607075</v>
      </c>
      <c r="AD2966">
        <v>31</v>
      </c>
      <c r="AE2966">
        <v>347</v>
      </c>
      <c r="AF2966">
        <v>2185</v>
      </c>
      <c r="AG2966">
        <v>748582</v>
      </c>
      <c r="AH2966">
        <v>9</v>
      </c>
      <c r="AI2966">
        <v>393</v>
      </c>
      <c r="AJ2966">
        <v>2313</v>
      </c>
      <c r="AK2966">
        <v>916018</v>
      </c>
      <c r="AL2966">
        <v>19</v>
      </c>
      <c r="AM2966">
        <v>430</v>
      </c>
      <c r="AN2966">
        <v>2500</v>
      </c>
      <c r="AO2966">
        <v>1077787</v>
      </c>
      <c r="AP2966">
        <v>9</v>
      </c>
      <c r="AQ2966">
        <v>460</v>
      </c>
      <c r="AR2966">
        <v>2235</v>
      </c>
      <c r="AS2966">
        <v>1041578</v>
      </c>
    </row>
    <row r="2967" spans="1:49" x14ac:dyDescent="0.2">
      <c r="A2967" s="51">
        <v>40970</v>
      </c>
      <c r="F2967">
        <v>18</v>
      </c>
      <c r="G2967">
        <v>146</v>
      </c>
      <c r="H2967">
        <v>1925</v>
      </c>
      <c r="I2967">
        <v>280517</v>
      </c>
      <c r="J2967">
        <v>10</v>
      </c>
      <c r="K2967">
        <v>158</v>
      </c>
      <c r="L2967">
        <v>1900</v>
      </c>
      <c r="M2967">
        <v>299440</v>
      </c>
      <c r="N2967">
        <v>38</v>
      </c>
      <c r="O2967">
        <v>207</v>
      </c>
      <c r="P2967">
        <v>2050</v>
      </c>
      <c r="Q2967">
        <v>423811</v>
      </c>
      <c r="R2967">
        <v>3</v>
      </c>
      <c r="S2967">
        <v>228</v>
      </c>
      <c r="T2967">
        <v>1950</v>
      </c>
      <c r="U2967">
        <v>444600</v>
      </c>
    </row>
    <row r="2968" spans="1:49" x14ac:dyDescent="0.2">
      <c r="A2968" s="51">
        <v>40973</v>
      </c>
      <c r="V2968">
        <v>1</v>
      </c>
      <c r="W2968">
        <v>272</v>
      </c>
      <c r="X2968">
        <v>2200</v>
      </c>
      <c r="Y2968">
        <v>598400</v>
      </c>
      <c r="AH2968">
        <v>40</v>
      </c>
      <c r="AI2968">
        <v>380</v>
      </c>
      <c r="AJ2968">
        <v>2500</v>
      </c>
      <c r="AK2968">
        <v>1163320</v>
      </c>
      <c r="AL2968">
        <v>1</v>
      </c>
      <c r="AM2968">
        <v>458</v>
      </c>
      <c r="AN2968">
        <v>2540</v>
      </c>
      <c r="AO2968">
        <v>1163320</v>
      </c>
      <c r="AP2968">
        <v>38</v>
      </c>
      <c r="AQ2968">
        <v>411</v>
      </c>
      <c r="AR2968">
        <v>2282</v>
      </c>
      <c r="AS2968">
        <v>966392</v>
      </c>
    </row>
    <row r="2969" spans="1:49" x14ac:dyDescent="0.2">
      <c r="A2969" s="51">
        <v>40974</v>
      </c>
      <c r="B2969">
        <v>2</v>
      </c>
      <c r="C2969">
        <v>126</v>
      </c>
      <c r="D2969">
        <v>1800</v>
      </c>
      <c r="E2969">
        <v>226800</v>
      </c>
      <c r="F2969">
        <v>20</v>
      </c>
      <c r="G2969">
        <v>147</v>
      </c>
      <c r="H2969">
        <v>1900</v>
      </c>
      <c r="I2969">
        <v>278540</v>
      </c>
      <c r="N2969">
        <v>113</v>
      </c>
      <c r="O2969">
        <v>200</v>
      </c>
      <c r="P2969">
        <v>2106</v>
      </c>
      <c r="Q2969">
        <v>441952</v>
      </c>
      <c r="R2969">
        <v>10</v>
      </c>
      <c r="S2969">
        <v>228</v>
      </c>
      <c r="T2969">
        <v>2150</v>
      </c>
      <c r="U2969">
        <v>489340</v>
      </c>
      <c r="V2969">
        <v>49</v>
      </c>
      <c r="W2969">
        <v>261</v>
      </c>
      <c r="X2969">
        <v>2225</v>
      </c>
      <c r="Y2969">
        <v>591173</v>
      </c>
      <c r="Z2969">
        <v>1</v>
      </c>
      <c r="AA2969">
        <v>316</v>
      </c>
      <c r="AB2969">
        <v>2160</v>
      </c>
      <c r="AC2969">
        <v>682560</v>
      </c>
      <c r="AT2969">
        <v>19</v>
      </c>
      <c r="AU2969">
        <v>456</v>
      </c>
      <c r="AV2969">
        <v>2125</v>
      </c>
      <c r="AW2969">
        <v>969779</v>
      </c>
    </row>
    <row r="2970" spans="1:49" x14ac:dyDescent="0.2">
      <c r="A2970" s="51">
        <v>40976</v>
      </c>
      <c r="R2970">
        <v>6</v>
      </c>
      <c r="S2970">
        <v>249</v>
      </c>
      <c r="T2970">
        <v>2150</v>
      </c>
      <c r="U2970">
        <v>535350</v>
      </c>
      <c r="Z2970">
        <v>7</v>
      </c>
      <c r="AA2970">
        <v>301</v>
      </c>
      <c r="AB2970">
        <v>2250</v>
      </c>
      <c r="AC2970">
        <v>678214</v>
      </c>
      <c r="AD2970">
        <v>23</v>
      </c>
      <c r="AE2970">
        <v>354</v>
      </c>
      <c r="AF2970">
        <v>2410</v>
      </c>
      <c r="AG2970">
        <v>849115</v>
      </c>
      <c r="AH2970">
        <v>4</v>
      </c>
      <c r="AI2970">
        <v>396</v>
      </c>
      <c r="AJ2970">
        <v>2480</v>
      </c>
      <c r="AK2970">
        <v>982080</v>
      </c>
      <c r="AL2970">
        <v>23</v>
      </c>
      <c r="AM2970">
        <v>453</v>
      </c>
      <c r="AN2970">
        <v>2472</v>
      </c>
      <c r="AO2970">
        <v>1114390</v>
      </c>
      <c r="AP2970">
        <v>24</v>
      </c>
      <c r="AQ2970">
        <v>413</v>
      </c>
      <c r="AR2970">
        <v>2238</v>
      </c>
      <c r="AS2970">
        <v>925170</v>
      </c>
    </row>
    <row r="2971" spans="1:49" x14ac:dyDescent="0.2">
      <c r="A2971" s="51">
        <v>40977</v>
      </c>
      <c r="B2971">
        <v>5</v>
      </c>
      <c r="C2971">
        <v>120</v>
      </c>
      <c r="D2971">
        <v>1950</v>
      </c>
      <c r="E2971">
        <v>234000</v>
      </c>
      <c r="F2971">
        <v>1</v>
      </c>
      <c r="G2971">
        <v>144</v>
      </c>
      <c r="H2971">
        <v>1950</v>
      </c>
      <c r="I2971">
        <v>280800</v>
      </c>
      <c r="J2971">
        <v>17</v>
      </c>
      <c r="K2971">
        <v>167</v>
      </c>
      <c r="L2971">
        <v>1950</v>
      </c>
      <c r="M2971">
        <v>325076</v>
      </c>
      <c r="N2971">
        <v>2</v>
      </c>
      <c r="O2971">
        <v>192</v>
      </c>
      <c r="P2971">
        <v>1925</v>
      </c>
      <c r="Q2971">
        <v>369300</v>
      </c>
      <c r="V2971">
        <v>11</v>
      </c>
      <c r="W2971">
        <v>268</v>
      </c>
      <c r="X2971">
        <v>2150</v>
      </c>
      <c r="Y2971">
        <v>576591</v>
      </c>
    </row>
    <row r="2972" spans="1:49" x14ac:dyDescent="0.2">
      <c r="A2972" s="51">
        <v>40980</v>
      </c>
      <c r="Z2972">
        <v>4</v>
      </c>
      <c r="AA2972">
        <v>314</v>
      </c>
      <c r="AB2972">
        <v>2050</v>
      </c>
      <c r="AC2972">
        <v>644725</v>
      </c>
      <c r="AD2972">
        <v>4</v>
      </c>
      <c r="AE2972">
        <v>326</v>
      </c>
      <c r="AF2972">
        <v>2240</v>
      </c>
      <c r="AG2972">
        <v>730240</v>
      </c>
      <c r="AH2972">
        <v>5</v>
      </c>
      <c r="AI2972">
        <v>365</v>
      </c>
      <c r="AJ2972">
        <v>2320</v>
      </c>
      <c r="AK2972">
        <v>846336</v>
      </c>
      <c r="AL2972">
        <v>6</v>
      </c>
      <c r="AM2972">
        <v>418</v>
      </c>
      <c r="AN2972">
        <v>2500</v>
      </c>
      <c r="AO2972">
        <v>1044167</v>
      </c>
      <c r="AP2972">
        <v>63</v>
      </c>
      <c r="AQ2972">
        <v>430</v>
      </c>
      <c r="AR2972">
        <v>2412</v>
      </c>
      <c r="AS2972">
        <v>1036731</v>
      </c>
    </row>
    <row r="2973" spans="1:49" x14ac:dyDescent="0.2">
      <c r="A2973" s="51">
        <v>40981</v>
      </c>
      <c r="B2973">
        <v>4</v>
      </c>
      <c r="C2973">
        <v>108</v>
      </c>
      <c r="D2973">
        <v>1800</v>
      </c>
      <c r="E2973">
        <v>194400</v>
      </c>
      <c r="J2973">
        <v>30</v>
      </c>
      <c r="K2973">
        <v>160</v>
      </c>
      <c r="L2973">
        <v>1950</v>
      </c>
      <c r="M2973">
        <v>308587</v>
      </c>
      <c r="N2973">
        <v>21</v>
      </c>
      <c r="O2973">
        <v>203</v>
      </c>
      <c r="P2973">
        <v>1917</v>
      </c>
      <c r="Q2973">
        <v>390967</v>
      </c>
      <c r="V2973">
        <v>13</v>
      </c>
      <c r="W2973">
        <v>261</v>
      </c>
      <c r="X2973">
        <v>2000</v>
      </c>
      <c r="Y2973">
        <v>527923</v>
      </c>
      <c r="Z2973">
        <v>8</v>
      </c>
      <c r="AA2973">
        <v>314</v>
      </c>
      <c r="AB2973">
        <v>2250</v>
      </c>
      <c r="AC2973">
        <v>707625</v>
      </c>
      <c r="AD2973">
        <v>16</v>
      </c>
      <c r="AE2973">
        <v>347</v>
      </c>
      <c r="AF2973">
        <v>2300</v>
      </c>
      <c r="AG2973">
        <v>797525</v>
      </c>
      <c r="AP2973">
        <v>1</v>
      </c>
      <c r="AQ2973">
        <v>444</v>
      </c>
      <c r="AR2973">
        <v>2200</v>
      </c>
      <c r="AS2973">
        <v>976800</v>
      </c>
      <c r="AT2973">
        <v>17</v>
      </c>
      <c r="AU2973">
        <v>568</v>
      </c>
      <c r="AV2973">
        <v>2375</v>
      </c>
      <c r="AW2973">
        <v>1368606</v>
      </c>
    </row>
    <row r="2974" spans="1:49" x14ac:dyDescent="0.2">
      <c r="A2974" s="51">
        <v>40984</v>
      </c>
      <c r="F2974">
        <v>14</v>
      </c>
      <c r="G2974">
        <v>140</v>
      </c>
      <c r="H2974">
        <v>1900</v>
      </c>
      <c r="I2974">
        <v>265186</v>
      </c>
      <c r="N2974">
        <v>25</v>
      </c>
      <c r="O2974">
        <v>195</v>
      </c>
      <c r="P2974">
        <v>2200</v>
      </c>
      <c r="Q2974">
        <v>429264</v>
      </c>
      <c r="R2974">
        <v>15</v>
      </c>
      <c r="S2974">
        <v>223</v>
      </c>
      <c r="T2974">
        <v>2050</v>
      </c>
      <c r="U2974">
        <v>457833</v>
      </c>
      <c r="V2974">
        <v>4</v>
      </c>
      <c r="W2974">
        <v>268</v>
      </c>
      <c r="X2974">
        <v>2100</v>
      </c>
      <c r="Y2974">
        <v>563850</v>
      </c>
      <c r="Z2974">
        <v>1</v>
      </c>
      <c r="AA2974">
        <v>304</v>
      </c>
      <c r="AB2974">
        <v>1900</v>
      </c>
      <c r="AC2974">
        <v>577600</v>
      </c>
    </row>
    <row r="2975" spans="1:49" x14ac:dyDescent="0.2">
      <c r="A2975" s="51">
        <v>40988</v>
      </c>
      <c r="F2975">
        <v>22</v>
      </c>
      <c r="G2975">
        <v>142</v>
      </c>
      <c r="H2975">
        <v>2183</v>
      </c>
      <c r="I2975">
        <v>318541</v>
      </c>
      <c r="J2975">
        <v>23</v>
      </c>
      <c r="K2975">
        <v>161</v>
      </c>
      <c r="L2975">
        <v>2000</v>
      </c>
      <c r="M2975">
        <v>319900</v>
      </c>
      <c r="N2975">
        <v>11</v>
      </c>
      <c r="O2975">
        <v>203</v>
      </c>
      <c r="P2975">
        <v>2000</v>
      </c>
      <c r="Q2975">
        <v>405091</v>
      </c>
      <c r="V2975">
        <v>10</v>
      </c>
      <c r="W2975">
        <v>274</v>
      </c>
      <c r="X2975">
        <v>2200</v>
      </c>
      <c r="Y2975">
        <v>603240</v>
      </c>
      <c r="AT2975">
        <v>3</v>
      </c>
      <c r="AU2975">
        <v>464</v>
      </c>
      <c r="AV2975">
        <v>2300</v>
      </c>
      <c r="AW2975">
        <v>1067200</v>
      </c>
    </row>
    <row r="2976" spans="1:49" x14ac:dyDescent="0.2">
      <c r="A2976" s="51">
        <v>40990</v>
      </c>
      <c r="V2976">
        <v>5</v>
      </c>
      <c r="W2976">
        <v>270</v>
      </c>
      <c r="X2976">
        <v>2100</v>
      </c>
      <c r="Y2976">
        <v>567840</v>
      </c>
      <c r="Z2976">
        <v>4</v>
      </c>
      <c r="AA2976">
        <v>296</v>
      </c>
      <c r="AB2976">
        <v>2250</v>
      </c>
      <c r="AC2976">
        <v>666000</v>
      </c>
      <c r="AD2976">
        <v>49</v>
      </c>
      <c r="AE2976">
        <v>355</v>
      </c>
      <c r="AF2976">
        <v>2374</v>
      </c>
      <c r="AG2976">
        <v>843353</v>
      </c>
      <c r="AH2976">
        <v>13</v>
      </c>
      <c r="AI2976">
        <v>382</v>
      </c>
      <c r="AJ2976">
        <v>2420</v>
      </c>
      <c r="AK2976">
        <v>919025</v>
      </c>
      <c r="AL2976">
        <v>5</v>
      </c>
      <c r="AM2976">
        <v>401</v>
      </c>
      <c r="AN2976">
        <v>2340</v>
      </c>
      <c r="AO2976">
        <v>938808</v>
      </c>
      <c r="AP2976">
        <v>64</v>
      </c>
      <c r="AQ2976">
        <v>456</v>
      </c>
      <c r="AR2976">
        <v>2333</v>
      </c>
      <c r="AS2976">
        <v>1092454</v>
      </c>
    </row>
    <row r="2977" spans="1:49" x14ac:dyDescent="0.2">
      <c r="A2977" s="51">
        <v>40991</v>
      </c>
      <c r="B2977">
        <v>1</v>
      </c>
      <c r="C2977">
        <v>122</v>
      </c>
      <c r="D2977">
        <v>1450</v>
      </c>
      <c r="E2977">
        <v>176900</v>
      </c>
      <c r="R2977">
        <v>1</v>
      </c>
      <c r="S2977">
        <v>236</v>
      </c>
      <c r="T2977">
        <v>2000</v>
      </c>
      <c r="U2977">
        <v>472000</v>
      </c>
      <c r="AH2977">
        <v>1</v>
      </c>
      <c r="AI2977">
        <v>374</v>
      </c>
      <c r="AJ2977">
        <v>2280</v>
      </c>
      <c r="AK2977">
        <v>852720</v>
      </c>
      <c r="AT2977">
        <v>1</v>
      </c>
      <c r="AU2977">
        <v>352</v>
      </c>
      <c r="AV2977">
        <v>1850</v>
      </c>
      <c r="AW2977">
        <v>651200</v>
      </c>
    </row>
    <row r="2978" spans="1:49" x14ac:dyDescent="0.2">
      <c r="A2978" s="51">
        <v>40994</v>
      </c>
      <c r="Z2978">
        <v>31</v>
      </c>
      <c r="AA2978">
        <v>296</v>
      </c>
      <c r="AB2978">
        <v>2183</v>
      </c>
      <c r="AC2978">
        <v>643768</v>
      </c>
      <c r="AD2978">
        <v>13</v>
      </c>
      <c r="AE2978">
        <v>342</v>
      </c>
      <c r="AF2978">
        <v>2180</v>
      </c>
      <c r="AG2978">
        <v>743840</v>
      </c>
      <c r="AH2978">
        <v>23</v>
      </c>
      <c r="AI2978">
        <v>382</v>
      </c>
      <c r="AJ2978">
        <v>2340</v>
      </c>
      <c r="AK2978">
        <v>904803</v>
      </c>
      <c r="AP2978">
        <v>63</v>
      </c>
      <c r="AQ2978">
        <v>414</v>
      </c>
      <c r="AR2978">
        <v>2331</v>
      </c>
      <c r="AS2978">
        <v>947410</v>
      </c>
    </row>
    <row r="2979" spans="1:49" x14ac:dyDescent="0.2">
      <c r="A2979" s="51">
        <v>40995</v>
      </c>
      <c r="B2979">
        <v>7</v>
      </c>
      <c r="C2979">
        <v>118</v>
      </c>
      <c r="D2979">
        <v>1900</v>
      </c>
      <c r="E2979">
        <v>224200</v>
      </c>
      <c r="J2979">
        <v>3</v>
      </c>
      <c r="K2979">
        <v>169</v>
      </c>
      <c r="L2979">
        <v>1850</v>
      </c>
      <c r="M2979">
        <v>316467</v>
      </c>
      <c r="N2979">
        <v>7</v>
      </c>
      <c r="O2979">
        <v>216</v>
      </c>
      <c r="P2979">
        <v>2000</v>
      </c>
      <c r="Q2979">
        <v>432571</v>
      </c>
      <c r="R2979">
        <v>68</v>
      </c>
      <c r="S2979">
        <v>234</v>
      </c>
      <c r="T2979">
        <v>2125</v>
      </c>
      <c r="U2979">
        <v>497776</v>
      </c>
      <c r="V2979">
        <v>41</v>
      </c>
      <c r="W2979">
        <v>255</v>
      </c>
      <c r="X2979">
        <v>2225</v>
      </c>
      <c r="Y2979">
        <v>567671</v>
      </c>
      <c r="Z2979">
        <v>59</v>
      </c>
      <c r="AA2979">
        <v>314</v>
      </c>
      <c r="AB2979">
        <v>2275</v>
      </c>
      <c r="AC2979">
        <v>730383</v>
      </c>
      <c r="AT2979">
        <v>17</v>
      </c>
      <c r="AU2979">
        <v>424</v>
      </c>
      <c r="AV2979">
        <v>2060</v>
      </c>
      <c r="AW2979">
        <v>869459</v>
      </c>
    </row>
    <row r="2980" spans="1:49" x14ac:dyDescent="0.2">
      <c r="A2980" s="51">
        <v>40997</v>
      </c>
      <c r="AD2980">
        <v>1</v>
      </c>
      <c r="AE2980">
        <v>342</v>
      </c>
      <c r="AF2980">
        <v>2050</v>
      </c>
      <c r="AG2980">
        <v>701100</v>
      </c>
      <c r="AH2980">
        <v>8</v>
      </c>
      <c r="AI2980">
        <v>387</v>
      </c>
      <c r="AJ2980">
        <v>2433</v>
      </c>
      <c r="AK2980">
        <v>948945</v>
      </c>
      <c r="AP2980">
        <v>14</v>
      </c>
      <c r="AQ2980">
        <v>443</v>
      </c>
      <c r="AR2980">
        <v>2417</v>
      </c>
      <c r="AS2980">
        <v>1066137</v>
      </c>
    </row>
    <row r="2981" spans="1:49" x14ac:dyDescent="0.2">
      <c r="A2981" s="51">
        <v>40998</v>
      </c>
      <c r="F2981">
        <v>2</v>
      </c>
      <c r="G2981">
        <v>141</v>
      </c>
      <c r="H2981">
        <v>1900</v>
      </c>
      <c r="I2981">
        <v>267900</v>
      </c>
      <c r="J2981">
        <v>38</v>
      </c>
      <c r="K2981">
        <v>168</v>
      </c>
      <c r="L2981">
        <v>2150</v>
      </c>
      <c r="M2981">
        <v>379266</v>
      </c>
      <c r="N2981">
        <v>45</v>
      </c>
      <c r="O2981">
        <v>208</v>
      </c>
      <c r="P2981">
        <v>2200</v>
      </c>
      <c r="Q2981">
        <v>493933</v>
      </c>
      <c r="R2981">
        <v>11</v>
      </c>
      <c r="S2981">
        <v>232</v>
      </c>
      <c r="T2981">
        <v>2167</v>
      </c>
      <c r="U2981">
        <v>490491</v>
      </c>
      <c r="V2981">
        <v>24</v>
      </c>
      <c r="W2981">
        <v>270</v>
      </c>
      <c r="X2981">
        <v>2200</v>
      </c>
      <c r="Y2981">
        <v>618400</v>
      </c>
      <c r="Z2981">
        <v>25</v>
      </c>
      <c r="AA2981">
        <v>288</v>
      </c>
      <c r="AB2981">
        <v>2283</v>
      </c>
      <c r="AC2981">
        <v>695888</v>
      </c>
      <c r="AD2981">
        <v>7</v>
      </c>
      <c r="AE2981">
        <v>345</v>
      </c>
      <c r="AF2981">
        <v>2250</v>
      </c>
      <c r="AG2981">
        <v>777214</v>
      </c>
      <c r="AH2981">
        <v>1</v>
      </c>
      <c r="AI2981">
        <v>380</v>
      </c>
      <c r="AJ2981">
        <v>2300</v>
      </c>
      <c r="AK2981">
        <v>874000</v>
      </c>
      <c r="AP2981">
        <v>9</v>
      </c>
      <c r="AQ2981">
        <v>435</v>
      </c>
      <c r="AR2981">
        <v>2355</v>
      </c>
      <c r="AS2981">
        <v>1024676</v>
      </c>
      <c r="AT2981">
        <v>37</v>
      </c>
      <c r="AU2981">
        <v>522</v>
      </c>
      <c r="AV2981">
        <v>2440</v>
      </c>
      <c r="AW2981">
        <v>1274757</v>
      </c>
    </row>
    <row r="2982" spans="1:49" x14ac:dyDescent="0.2">
      <c r="A2982" s="51">
        <v>40974</v>
      </c>
      <c r="J2982">
        <v>21</v>
      </c>
      <c r="K2982">
        <v>163</v>
      </c>
      <c r="L2982">
        <v>2040</v>
      </c>
      <c r="M2982">
        <v>345192</v>
      </c>
      <c r="N2982">
        <v>21</v>
      </c>
      <c r="O2982">
        <v>199</v>
      </c>
      <c r="P2982">
        <v>2100</v>
      </c>
      <c r="Q2982">
        <v>456562</v>
      </c>
      <c r="R2982">
        <v>18</v>
      </c>
      <c r="S2982">
        <v>230</v>
      </c>
      <c r="T2982">
        <v>2400</v>
      </c>
      <c r="U2982">
        <v>552533</v>
      </c>
      <c r="AD2982">
        <v>30</v>
      </c>
      <c r="AE2982">
        <v>356</v>
      </c>
      <c r="AF2982">
        <v>2600</v>
      </c>
      <c r="AG2982">
        <v>926467</v>
      </c>
      <c r="AL2982">
        <v>4</v>
      </c>
      <c r="AM2982">
        <v>448</v>
      </c>
      <c r="AN2982">
        <v>2420</v>
      </c>
      <c r="AO2982">
        <v>1101450</v>
      </c>
      <c r="AP2982">
        <v>99</v>
      </c>
      <c r="AQ2982">
        <v>403</v>
      </c>
      <c r="AR2982">
        <v>2323</v>
      </c>
      <c r="AS2982">
        <v>955893</v>
      </c>
    </row>
    <row r="2983" spans="1:49" x14ac:dyDescent="0.2">
      <c r="A2983" s="51">
        <v>40981</v>
      </c>
      <c r="B2983">
        <v>11</v>
      </c>
      <c r="C2983">
        <v>124</v>
      </c>
      <c r="D2983">
        <v>2100</v>
      </c>
      <c r="E2983">
        <v>260782</v>
      </c>
      <c r="F2983">
        <v>31</v>
      </c>
      <c r="G2983">
        <v>144</v>
      </c>
      <c r="H2983">
        <v>1950</v>
      </c>
      <c r="I2983">
        <v>284716</v>
      </c>
      <c r="J2983">
        <v>28</v>
      </c>
      <c r="K2983">
        <v>169</v>
      </c>
      <c r="L2983">
        <v>2020</v>
      </c>
      <c r="M2983">
        <v>338160</v>
      </c>
      <c r="N2983">
        <v>49</v>
      </c>
      <c r="O2983">
        <v>200</v>
      </c>
      <c r="P2983">
        <v>2067</v>
      </c>
      <c r="Q2983">
        <v>413786</v>
      </c>
      <c r="R2983">
        <v>7</v>
      </c>
      <c r="S2983">
        <v>241</v>
      </c>
      <c r="T2983">
        <v>2125</v>
      </c>
      <c r="U2983">
        <v>509200</v>
      </c>
      <c r="V2983">
        <v>26</v>
      </c>
      <c r="W2983">
        <v>266</v>
      </c>
      <c r="X2983">
        <v>2225</v>
      </c>
      <c r="Y2983">
        <v>590162</v>
      </c>
      <c r="AD2983">
        <v>1</v>
      </c>
      <c r="AE2983">
        <v>354</v>
      </c>
      <c r="AF2983">
        <v>2500</v>
      </c>
      <c r="AG2983">
        <v>885000</v>
      </c>
      <c r="AH2983">
        <v>30</v>
      </c>
      <c r="AI2983">
        <v>373</v>
      </c>
      <c r="AJ2983">
        <v>2600</v>
      </c>
      <c r="AK2983">
        <v>969800</v>
      </c>
      <c r="AP2983">
        <v>307</v>
      </c>
      <c r="AQ2983">
        <v>377</v>
      </c>
      <c r="AR2983">
        <v>2310</v>
      </c>
      <c r="AS2983">
        <v>843891</v>
      </c>
    </row>
    <row r="2984" spans="1:49" x14ac:dyDescent="0.2">
      <c r="A2984" s="51">
        <v>40988</v>
      </c>
      <c r="F2984">
        <v>3</v>
      </c>
      <c r="G2984">
        <v>146</v>
      </c>
      <c r="H2984">
        <v>2050</v>
      </c>
      <c r="I2984">
        <v>299300</v>
      </c>
      <c r="J2984">
        <v>3</v>
      </c>
      <c r="K2984">
        <v>171</v>
      </c>
      <c r="L2984">
        <v>2050</v>
      </c>
      <c r="M2984">
        <v>351233</v>
      </c>
      <c r="N2984">
        <v>46</v>
      </c>
      <c r="O2984">
        <v>183</v>
      </c>
      <c r="P2984">
        <v>2025</v>
      </c>
      <c r="Q2984">
        <v>379287</v>
      </c>
      <c r="R2984">
        <v>10</v>
      </c>
      <c r="S2984">
        <v>231</v>
      </c>
      <c r="T2984">
        <v>2025</v>
      </c>
      <c r="U2984">
        <v>467370</v>
      </c>
      <c r="Z2984">
        <v>1</v>
      </c>
      <c r="AA2984">
        <v>306</v>
      </c>
      <c r="AB2984">
        <v>2420</v>
      </c>
      <c r="AC2984">
        <v>740520</v>
      </c>
      <c r="AD2984">
        <v>3</v>
      </c>
      <c r="AE2984">
        <v>355</v>
      </c>
      <c r="AF2984">
        <v>2300</v>
      </c>
      <c r="AG2984">
        <v>817267</v>
      </c>
      <c r="AL2984">
        <v>3</v>
      </c>
      <c r="AM2984">
        <v>435</v>
      </c>
      <c r="AN2984">
        <v>2650</v>
      </c>
      <c r="AO2984">
        <v>1145667</v>
      </c>
      <c r="AP2984">
        <v>144</v>
      </c>
      <c r="AQ2984">
        <v>400</v>
      </c>
      <c r="AR2984">
        <v>2397</v>
      </c>
      <c r="AS2984">
        <v>907011</v>
      </c>
      <c r="AT2984">
        <v>16</v>
      </c>
      <c r="AU2984">
        <v>428</v>
      </c>
      <c r="AV2984">
        <v>2075</v>
      </c>
      <c r="AW2984">
        <v>889625</v>
      </c>
    </row>
    <row r="2985" spans="1:49" x14ac:dyDescent="0.2">
      <c r="A2985" s="51">
        <v>40995</v>
      </c>
      <c r="B2985">
        <v>2</v>
      </c>
      <c r="C2985">
        <v>116</v>
      </c>
      <c r="D2985">
        <v>2100</v>
      </c>
      <c r="E2985">
        <v>243400</v>
      </c>
      <c r="J2985">
        <v>42</v>
      </c>
      <c r="K2985">
        <v>164</v>
      </c>
      <c r="L2985">
        <v>2088</v>
      </c>
      <c r="M2985">
        <v>349017</v>
      </c>
      <c r="N2985">
        <v>54</v>
      </c>
      <c r="O2985">
        <v>199</v>
      </c>
      <c r="P2985">
        <v>2142</v>
      </c>
      <c r="Q2985">
        <v>419304</v>
      </c>
      <c r="R2985">
        <v>4</v>
      </c>
      <c r="S2985">
        <v>240</v>
      </c>
      <c r="T2985">
        <v>2080</v>
      </c>
      <c r="U2985">
        <v>499200</v>
      </c>
      <c r="Z2985">
        <v>25</v>
      </c>
      <c r="AA2985">
        <v>299</v>
      </c>
      <c r="AB2985">
        <v>2300</v>
      </c>
      <c r="AC2985">
        <v>673336</v>
      </c>
      <c r="AD2985">
        <v>12</v>
      </c>
      <c r="AE2985">
        <v>336</v>
      </c>
      <c r="AF2985">
        <v>2240</v>
      </c>
      <c r="AG2985">
        <v>751520</v>
      </c>
      <c r="AH2985">
        <v>30</v>
      </c>
      <c r="AI2985">
        <v>362</v>
      </c>
      <c r="AJ2985">
        <v>2600</v>
      </c>
      <c r="AK2985">
        <v>940333</v>
      </c>
      <c r="AL2985">
        <v>1</v>
      </c>
      <c r="AM2985">
        <v>486</v>
      </c>
      <c r="AN2985">
        <v>2200</v>
      </c>
      <c r="AO2985">
        <v>1069200</v>
      </c>
      <c r="AP2985">
        <v>136</v>
      </c>
      <c r="AQ2985">
        <v>420</v>
      </c>
      <c r="AR2985">
        <v>2325</v>
      </c>
      <c r="AS2985">
        <v>1002792</v>
      </c>
      <c r="AT2985">
        <v>92</v>
      </c>
      <c r="AU2985">
        <v>525</v>
      </c>
      <c r="AV2985">
        <v>2209</v>
      </c>
      <c r="AW2985">
        <v>1189911</v>
      </c>
    </row>
    <row r="2986" spans="1:49" x14ac:dyDescent="0.2">
      <c r="A2986" s="51"/>
    </row>
    <row r="2987" spans="1:49" x14ac:dyDescent="0.2">
      <c r="A2987" s="51">
        <v>41001</v>
      </c>
      <c r="AH2987">
        <v>11</v>
      </c>
      <c r="AI2987">
        <v>386</v>
      </c>
      <c r="AJ2987">
        <v>2420</v>
      </c>
      <c r="AK2987">
        <v>939229</v>
      </c>
      <c r="AP2987">
        <v>59</v>
      </c>
      <c r="AQ2987">
        <v>421</v>
      </c>
      <c r="AR2987">
        <v>2462</v>
      </c>
      <c r="AS2987">
        <v>1039329</v>
      </c>
    </row>
    <row r="2988" spans="1:49" x14ac:dyDescent="0.2">
      <c r="A2988" s="51">
        <v>41002</v>
      </c>
      <c r="F2988">
        <v>4</v>
      </c>
      <c r="G2988">
        <v>144</v>
      </c>
      <c r="H2988">
        <v>1850</v>
      </c>
      <c r="I2988">
        <v>262850</v>
      </c>
      <c r="N2988">
        <v>1</v>
      </c>
      <c r="O2988">
        <v>194</v>
      </c>
      <c r="P2988">
        <v>1850</v>
      </c>
      <c r="Q2988">
        <v>358900</v>
      </c>
      <c r="V2988">
        <v>2</v>
      </c>
      <c r="W2988">
        <v>276</v>
      </c>
      <c r="X2988">
        <v>2050</v>
      </c>
      <c r="Y2988">
        <v>565800</v>
      </c>
      <c r="AL2988">
        <v>1</v>
      </c>
      <c r="AM2988">
        <v>410</v>
      </c>
      <c r="AN2988">
        <v>2350</v>
      </c>
      <c r="AO2988">
        <v>963500</v>
      </c>
      <c r="AP2988">
        <v>1</v>
      </c>
      <c r="AQ2988">
        <v>414</v>
      </c>
      <c r="AR2988">
        <v>2240</v>
      </c>
      <c r="AS2988">
        <v>927360</v>
      </c>
      <c r="AT2988">
        <v>29</v>
      </c>
      <c r="AU2988">
        <v>493</v>
      </c>
      <c r="AV2988">
        <v>2100</v>
      </c>
      <c r="AW2988">
        <v>1036576</v>
      </c>
    </row>
    <row r="2989" spans="1:49" x14ac:dyDescent="0.2">
      <c r="A2989" s="51">
        <v>41003</v>
      </c>
      <c r="AD2989">
        <v>14</v>
      </c>
      <c r="AE2989">
        <v>338</v>
      </c>
      <c r="AF2989">
        <v>2250</v>
      </c>
      <c r="AG2989">
        <v>759536</v>
      </c>
      <c r="AL2989">
        <v>9</v>
      </c>
      <c r="AM2989">
        <v>409</v>
      </c>
      <c r="AN2989">
        <v>2350</v>
      </c>
      <c r="AO2989">
        <v>960367</v>
      </c>
      <c r="AP2989">
        <v>9</v>
      </c>
      <c r="AQ2989">
        <v>406</v>
      </c>
      <c r="AR2989">
        <v>2240</v>
      </c>
      <c r="AS2989">
        <v>930596</v>
      </c>
    </row>
    <row r="2990" spans="1:49" x14ac:dyDescent="0.2">
      <c r="A2990" s="51">
        <v>41008</v>
      </c>
      <c r="AP2990">
        <v>26</v>
      </c>
      <c r="AQ2990">
        <v>432</v>
      </c>
      <c r="AR2990">
        <v>2557</v>
      </c>
      <c r="AS2990">
        <v>1114248</v>
      </c>
    </row>
    <row r="2991" spans="1:49" x14ac:dyDescent="0.2">
      <c r="A2991" s="51">
        <v>41009</v>
      </c>
      <c r="F2991">
        <v>2</v>
      </c>
      <c r="G2991">
        <v>140</v>
      </c>
      <c r="H2991">
        <v>2100</v>
      </c>
      <c r="I2991">
        <v>294000</v>
      </c>
      <c r="J2991">
        <v>11</v>
      </c>
      <c r="K2991">
        <v>165</v>
      </c>
      <c r="L2991">
        <v>2200</v>
      </c>
      <c r="M2991">
        <v>362000</v>
      </c>
      <c r="N2991">
        <v>2</v>
      </c>
      <c r="O2991">
        <v>197</v>
      </c>
      <c r="P2991">
        <v>1850</v>
      </c>
      <c r="Q2991">
        <v>362500</v>
      </c>
      <c r="R2991">
        <v>50</v>
      </c>
      <c r="S2991">
        <v>243</v>
      </c>
      <c r="T2991">
        <v>2180</v>
      </c>
      <c r="U2991">
        <v>540326</v>
      </c>
      <c r="V2991">
        <v>5</v>
      </c>
      <c r="W2991">
        <v>252</v>
      </c>
      <c r="X2991">
        <v>2300</v>
      </c>
      <c r="Y2991">
        <v>580520</v>
      </c>
      <c r="AD2991">
        <v>3</v>
      </c>
      <c r="AE2991">
        <v>353</v>
      </c>
      <c r="AF2991">
        <v>2250</v>
      </c>
      <c r="AG2991">
        <v>795000</v>
      </c>
      <c r="AP2991">
        <v>1</v>
      </c>
      <c r="AQ2991">
        <v>482</v>
      </c>
      <c r="AR2991">
        <v>2480</v>
      </c>
      <c r="AS2991">
        <v>1195360</v>
      </c>
      <c r="AT2991">
        <v>7</v>
      </c>
      <c r="AU2991">
        <v>458</v>
      </c>
      <c r="AV2991">
        <v>2112</v>
      </c>
      <c r="AW2991">
        <v>959971</v>
      </c>
    </row>
    <row r="2992" spans="1:49" x14ac:dyDescent="0.2">
      <c r="A2992" s="51">
        <v>41011</v>
      </c>
      <c r="B2992">
        <v>7</v>
      </c>
      <c r="C2992">
        <v>119</v>
      </c>
      <c r="D2992">
        <v>2100</v>
      </c>
      <c r="E2992">
        <v>250200</v>
      </c>
      <c r="F2992">
        <v>3</v>
      </c>
      <c r="G2992">
        <v>146</v>
      </c>
      <c r="H2992">
        <v>2175</v>
      </c>
      <c r="I2992">
        <v>316367</v>
      </c>
      <c r="J2992">
        <v>48</v>
      </c>
      <c r="K2992">
        <v>160</v>
      </c>
      <c r="L2992">
        <v>2040</v>
      </c>
      <c r="M2992">
        <v>315098</v>
      </c>
      <c r="N2992">
        <v>70</v>
      </c>
      <c r="O2992">
        <v>198</v>
      </c>
      <c r="P2992">
        <v>2379</v>
      </c>
      <c r="Q2992">
        <v>525714</v>
      </c>
      <c r="Z2992">
        <v>2</v>
      </c>
      <c r="AA2992">
        <v>288</v>
      </c>
      <c r="AB2992">
        <v>2100</v>
      </c>
      <c r="AC2992">
        <v>604800</v>
      </c>
      <c r="AD2992">
        <v>3</v>
      </c>
      <c r="AE2992">
        <v>339</v>
      </c>
      <c r="AF2992">
        <v>2350</v>
      </c>
      <c r="AG2992">
        <v>797433</v>
      </c>
      <c r="AL2992">
        <v>15</v>
      </c>
      <c r="AM2992">
        <v>541</v>
      </c>
      <c r="AN2992">
        <v>2680</v>
      </c>
      <c r="AO2992">
        <v>1488872</v>
      </c>
      <c r="AP2992">
        <v>248</v>
      </c>
      <c r="AQ2992">
        <v>394</v>
      </c>
      <c r="AR2992">
        <v>2500</v>
      </c>
      <c r="AS2992">
        <v>954318</v>
      </c>
    </row>
    <row r="2993" spans="1:49" x14ac:dyDescent="0.2">
      <c r="A2993" s="51">
        <v>41015</v>
      </c>
      <c r="R2993">
        <v>3</v>
      </c>
      <c r="S2993">
        <v>247</v>
      </c>
      <c r="T2993">
        <v>2200</v>
      </c>
      <c r="U2993">
        <v>542667</v>
      </c>
      <c r="Z2993">
        <v>4</v>
      </c>
      <c r="AA2993">
        <v>295</v>
      </c>
      <c r="AB2993">
        <v>2250</v>
      </c>
      <c r="AC2993">
        <v>663750</v>
      </c>
      <c r="AD2993">
        <v>24</v>
      </c>
      <c r="AE2993">
        <v>338</v>
      </c>
      <c r="AF2993">
        <v>2424</v>
      </c>
      <c r="AG2993">
        <v>802129</v>
      </c>
      <c r="AH2993">
        <v>20</v>
      </c>
      <c r="AI2993">
        <v>388</v>
      </c>
      <c r="AJ2993">
        <v>2640</v>
      </c>
      <c r="AK2993">
        <v>1036404</v>
      </c>
      <c r="AL2993">
        <v>5</v>
      </c>
      <c r="AM2993">
        <v>405</v>
      </c>
      <c r="AN2993">
        <v>2620</v>
      </c>
      <c r="AO2993">
        <v>1061624</v>
      </c>
      <c r="AP2993">
        <v>40</v>
      </c>
      <c r="AQ2993">
        <v>409</v>
      </c>
      <c r="AR2993">
        <v>2473</v>
      </c>
      <c r="AS2993">
        <v>1019632</v>
      </c>
    </row>
    <row r="2994" spans="1:49" x14ac:dyDescent="0.2">
      <c r="A2994" s="51">
        <v>41016</v>
      </c>
      <c r="B2994">
        <v>38</v>
      </c>
      <c r="C2994">
        <v>115</v>
      </c>
      <c r="D2994">
        <v>2025</v>
      </c>
      <c r="E2994">
        <v>230634</v>
      </c>
      <c r="F2994">
        <v>6</v>
      </c>
      <c r="G2994">
        <v>139</v>
      </c>
      <c r="H2994">
        <v>2100</v>
      </c>
      <c r="I2994">
        <v>292600</v>
      </c>
      <c r="J2994">
        <v>23</v>
      </c>
      <c r="K2994">
        <v>163</v>
      </c>
      <c r="L2994">
        <v>2175</v>
      </c>
      <c r="M2994">
        <v>347191</v>
      </c>
      <c r="N2994">
        <v>39</v>
      </c>
      <c r="O2994">
        <v>185</v>
      </c>
      <c r="P2994">
        <v>2050</v>
      </c>
      <c r="Q2994">
        <v>379582</v>
      </c>
      <c r="R2994">
        <v>68</v>
      </c>
      <c r="S2994">
        <v>234</v>
      </c>
      <c r="T2994">
        <v>2220</v>
      </c>
      <c r="U2994">
        <v>520216</v>
      </c>
      <c r="V2994">
        <v>10</v>
      </c>
      <c r="W2994">
        <v>277</v>
      </c>
      <c r="X2994">
        <v>2200</v>
      </c>
      <c r="Y2994">
        <v>6089620</v>
      </c>
      <c r="Z2994">
        <v>14</v>
      </c>
      <c r="AA2994">
        <v>296</v>
      </c>
      <c r="AB2994">
        <v>2350</v>
      </c>
      <c r="AC2994">
        <v>694929</v>
      </c>
      <c r="AH2994">
        <v>3</v>
      </c>
      <c r="AI2994">
        <v>379</v>
      </c>
      <c r="AJ2994">
        <v>2600</v>
      </c>
      <c r="AK2994">
        <v>986267</v>
      </c>
      <c r="AT2994">
        <v>1</v>
      </c>
      <c r="AU2994">
        <v>462</v>
      </c>
      <c r="AV2994">
        <v>2100</v>
      </c>
      <c r="AW2994">
        <v>970200</v>
      </c>
    </row>
    <row r="2995" spans="1:49" x14ac:dyDescent="0.2">
      <c r="A2995" s="51">
        <v>41018</v>
      </c>
      <c r="Z2995">
        <v>2</v>
      </c>
      <c r="AA2995">
        <v>299</v>
      </c>
      <c r="AB2995">
        <v>2400</v>
      </c>
      <c r="AC2995">
        <v>717600</v>
      </c>
      <c r="AH2995">
        <v>15</v>
      </c>
      <c r="AI2995">
        <v>372</v>
      </c>
      <c r="AJ2995">
        <v>2660</v>
      </c>
      <c r="AK2995">
        <v>988811</v>
      </c>
      <c r="AL2995">
        <v>6</v>
      </c>
      <c r="AM2995">
        <v>435</v>
      </c>
      <c r="AN2995">
        <v>2670</v>
      </c>
      <c r="AO2995">
        <v>1177273</v>
      </c>
      <c r="AP2995">
        <v>26</v>
      </c>
      <c r="AQ2995">
        <v>381</v>
      </c>
      <c r="AR2995">
        <v>2412</v>
      </c>
      <c r="AS2995">
        <v>887802</v>
      </c>
    </row>
    <row r="2996" spans="1:49" x14ac:dyDescent="0.2">
      <c r="A2996" s="51">
        <v>41018</v>
      </c>
      <c r="B2996">
        <v>1</v>
      </c>
      <c r="C2996">
        <v>80</v>
      </c>
      <c r="D2996">
        <v>1500</v>
      </c>
      <c r="E2996">
        <v>120000</v>
      </c>
      <c r="F2996">
        <v>29</v>
      </c>
      <c r="G2996">
        <v>146</v>
      </c>
      <c r="H2996">
        <v>2050</v>
      </c>
      <c r="I2996">
        <v>306234</v>
      </c>
      <c r="J2996">
        <v>30</v>
      </c>
      <c r="K2996">
        <v>159</v>
      </c>
      <c r="L2996">
        <v>2100</v>
      </c>
      <c r="M2996">
        <v>334980</v>
      </c>
      <c r="N2996">
        <v>1</v>
      </c>
      <c r="O2996">
        <v>214</v>
      </c>
      <c r="P2996">
        <v>2100</v>
      </c>
      <c r="Q2996">
        <v>449400</v>
      </c>
      <c r="R2996">
        <v>1</v>
      </c>
      <c r="S2996">
        <v>230</v>
      </c>
      <c r="T2996">
        <v>2240</v>
      </c>
      <c r="U2996">
        <v>515200</v>
      </c>
      <c r="V2996">
        <v>11</v>
      </c>
      <c r="W2996">
        <v>252</v>
      </c>
      <c r="X2996">
        <v>2450</v>
      </c>
      <c r="Y2996">
        <v>617400</v>
      </c>
      <c r="AD2996">
        <v>15</v>
      </c>
      <c r="AE2996">
        <v>349</v>
      </c>
      <c r="AF2996">
        <v>2650</v>
      </c>
      <c r="AG2996">
        <v>925733</v>
      </c>
      <c r="AH2996">
        <v>49</v>
      </c>
      <c r="AI2996">
        <v>378</v>
      </c>
      <c r="AJ2996">
        <v>2665</v>
      </c>
      <c r="AK2996">
        <v>1003750</v>
      </c>
      <c r="AP2996">
        <v>167</v>
      </c>
      <c r="AQ2996">
        <v>396</v>
      </c>
      <c r="AR2996">
        <v>2430</v>
      </c>
      <c r="AS2996">
        <v>931730</v>
      </c>
      <c r="AT2996">
        <v>18</v>
      </c>
      <c r="AU2996">
        <v>424</v>
      </c>
      <c r="AV2996">
        <v>2200</v>
      </c>
      <c r="AW2996">
        <v>932556</v>
      </c>
    </row>
    <row r="2997" spans="1:49" x14ac:dyDescent="0.2">
      <c r="A2997" s="51">
        <v>41019</v>
      </c>
      <c r="B2997">
        <v>3</v>
      </c>
      <c r="C2997">
        <v>119</v>
      </c>
      <c r="D2997">
        <v>2100</v>
      </c>
      <c r="E2997">
        <v>249200</v>
      </c>
      <c r="F2997">
        <v>3</v>
      </c>
      <c r="G2997">
        <v>144</v>
      </c>
      <c r="H2997">
        <v>1900</v>
      </c>
      <c r="I2997">
        <v>273600</v>
      </c>
      <c r="N2997">
        <v>13</v>
      </c>
      <c r="O2997">
        <v>207</v>
      </c>
      <c r="P2997">
        <v>2117</v>
      </c>
      <c r="Q2997">
        <v>460415</v>
      </c>
      <c r="V2997">
        <v>19</v>
      </c>
      <c r="W2997">
        <v>279</v>
      </c>
      <c r="X2997">
        <v>2350</v>
      </c>
      <c r="Y2997">
        <v>655279</v>
      </c>
      <c r="Z2997">
        <v>1</v>
      </c>
      <c r="AA2997">
        <v>292</v>
      </c>
      <c r="AB2997">
        <v>2200</v>
      </c>
      <c r="AC2997">
        <v>642400</v>
      </c>
      <c r="AD2997">
        <v>1</v>
      </c>
      <c r="AE2997">
        <v>324</v>
      </c>
      <c r="AF2997">
        <v>2100</v>
      </c>
      <c r="AG2997">
        <v>680400</v>
      </c>
      <c r="AT2997">
        <v>20</v>
      </c>
      <c r="AU2997">
        <v>474</v>
      </c>
      <c r="AV2997">
        <v>2200</v>
      </c>
      <c r="AW2997">
        <v>1043680</v>
      </c>
    </row>
    <row r="2998" spans="1:49" x14ac:dyDescent="0.2">
      <c r="A2998" s="51">
        <v>41022</v>
      </c>
      <c r="Z2998">
        <v>4</v>
      </c>
      <c r="AA2998">
        <v>304</v>
      </c>
      <c r="AB2998">
        <v>2375</v>
      </c>
      <c r="AC2998">
        <v>735000</v>
      </c>
      <c r="AD2998">
        <v>7</v>
      </c>
      <c r="AE2998">
        <v>359</v>
      </c>
      <c r="AF2998">
        <v>2640</v>
      </c>
      <c r="AG2998">
        <v>948137</v>
      </c>
      <c r="AH2998">
        <v>24</v>
      </c>
      <c r="AI2998">
        <v>370</v>
      </c>
      <c r="AJ2998">
        <v>2625</v>
      </c>
      <c r="AK2998">
        <v>971883</v>
      </c>
      <c r="AL2998">
        <v>9</v>
      </c>
      <c r="AM2998">
        <v>426</v>
      </c>
      <c r="AN2998">
        <v>2670</v>
      </c>
      <c r="AO2998">
        <v>1136302</v>
      </c>
      <c r="AP2998">
        <v>89</v>
      </c>
      <c r="AQ2998">
        <v>406</v>
      </c>
      <c r="AR2998">
        <v>2558</v>
      </c>
      <c r="AS2998">
        <v>1023712</v>
      </c>
    </row>
    <row r="2999" spans="1:49" x14ac:dyDescent="0.2">
      <c r="A2999" s="51">
        <v>41023</v>
      </c>
      <c r="F2999">
        <v>49</v>
      </c>
      <c r="G2999">
        <v>141</v>
      </c>
      <c r="H2999">
        <v>2183</v>
      </c>
      <c r="I2999">
        <v>307631</v>
      </c>
      <c r="J2999">
        <v>22</v>
      </c>
      <c r="K2999">
        <v>159</v>
      </c>
      <c r="L2999">
        <v>2138</v>
      </c>
      <c r="M2999">
        <v>341155</v>
      </c>
      <c r="N2999">
        <v>36</v>
      </c>
      <c r="O2999">
        <v>187</v>
      </c>
      <c r="P2999">
        <v>2162</v>
      </c>
      <c r="Q2999">
        <v>407861</v>
      </c>
      <c r="R2999">
        <v>14</v>
      </c>
      <c r="S2999">
        <v>231</v>
      </c>
      <c r="T2999">
        <v>2225</v>
      </c>
      <c r="U2999">
        <v>516336</v>
      </c>
      <c r="V2999">
        <v>49</v>
      </c>
      <c r="W2999">
        <v>256</v>
      </c>
      <c r="X2999">
        <v>2310</v>
      </c>
      <c r="Y2999">
        <v>618920</v>
      </c>
      <c r="AT2999">
        <v>21</v>
      </c>
      <c r="AU2999">
        <v>447</v>
      </c>
      <c r="AV2999">
        <v>2200</v>
      </c>
      <c r="AW2999">
        <v>982457</v>
      </c>
    </row>
    <row r="3000" spans="1:49" x14ac:dyDescent="0.2">
      <c r="A3000" s="143">
        <v>41023</v>
      </c>
      <c r="AH3000">
        <v>4</v>
      </c>
      <c r="AI3000">
        <v>364</v>
      </c>
      <c r="AJ3000">
        <v>2540</v>
      </c>
      <c r="AK3000">
        <v>924560</v>
      </c>
      <c r="AP3000">
        <v>129</v>
      </c>
      <c r="AQ3000">
        <v>420</v>
      </c>
      <c r="AR3000">
        <v>2524</v>
      </c>
      <c r="AS3000">
        <v>1030261</v>
      </c>
    </row>
    <row r="3001" spans="1:49" x14ac:dyDescent="0.2">
      <c r="A3001" s="143">
        <v>41024</v>
      </c>
    </row>
    <row r="3002" spans="1:49" x14ac:dyDescent="0.2">
      <c r="A3002" s="51">
        <v>41025</v>
      </c>
      <c r="Z3002">
        <v>6</v>
      </c>
      <c r="AA3002">
        <v>300</v>
      </c>
      <c r="AB3002">
        <v>2375</v>
      </c>
      <c r="AC3002">
        <v>697017</v>
      </c>
      <c r="AD3002">
        <v>6</v>
      </c>
      <c r="AE3002">
        <v>343</v>
      </c>
      <c r="AF3002">
        <v>2580</v>
      </c>
      <c r="AG3002">
        <v>885800</v>
      </c>
      <c r="AH3002">
        <v>15</v>
      </c>
      <c r="AI3002">
        <v>375</v>
      </c>
      <c r="AJ3002">
        <v>2640</v>
      </c>
      <c r="AK3002">
        <v>978211</v>
      </c>
      <c r="AP3002">
        <v>17</v>
      </c>
      <c r="AQ3002">
        <v>409</v>
      </c>
      <c r="AR3002">
        <v>2470</v>
      </c>
      <c r="AS3002">
        <v>1062611</v>
      </c>
    </row>
    <row r="3003" spans="1:49" x14ac:dyDescent="0.2">
      <c r="A3003" s="143">
        <v>41025</v>
      </c>
      <c r="F3003">
        <v>15</v>
      </c>
      <c r="G3003">
        <v>148</v>
      </c>
      <c r="H3003">
        <v>2200</v>
      </c>
      <c r="I3003">
        <v>325307</v>
      </c>
      <c r="J3003">
        <v>54</v>
      </c>
      <c r="K3003">
        <v>172</v>
      </c>
      <c r="L3003">
        <v>2112</v>
      </c>
      <c r="M3003">
        <v>366694</v>
      </c>
      <c r="N3003">
        <v>14</v>
      </c>
      <c r="O3003">
        <v>214</v>
      </c>
      <c r="P3003">
        <v>3250</v>
      </c>
      <c r="Q3003">
        <v>696893</v>
      </c>
      <c r="V3003">
        <v>20</v>
      </c>
      <c r="W3003">
        <v>261</v>
      </c>
      <c r="X3003">
        <v>2400</v>
      </c>
      <c r="Y3003">
        <v>625920</v>
      </c>
      <c r="Z3003">
        <v>4</v>
      </c>
      <c r="AA3003">
        <v>292</v>
      </c>
      <c r="AB3003">
        <v>2250</v>
      </c>
      <c r="AC3003">
        <v>655875</v>
      </c>
      <c r="AT3003">
        <v>5</v>
      </c>
      <c r="AU3003">
        <v>434</v>
      </c>
      <c r="AV3003">
        <v>2300</v>
      </c>
      <c r="AW3003">
        <v>997280</v>
      </c>
    </row>
    <row r="3004" spans="1:49" x14ac:dyDescent="0.2">
      <c r="A3004" s="51">
        <v>41026</v>
      </c>
      <c r="B3004">
        <v>35</v>
      </c>
      <c r="C3004">
        <v>114</v>
      </c>
      <c r="D3004">
        <v>2060</v>
      </c>
      <c r="E3004">
        <v>233823</v>
      </c>
      <c r="F3004">
        <v>27</v>
      </c>
      <c r="G3004">
        <v>137</v>
      </c>
      <c r="H3004">
        <v>2075</v>
      </c>
      <c r="I3004">
        <v>282230</v>
      </c>
      <c r="J3004">
        <v>24</v>
      </c>
      <c r="K3004">
        <v>157</v>
      </c>
      <c r="L3004">
        <v>2225</v>
      </c>
      <c r="M3004">
        <v>347767</v>
      </c>
      <c r="N3004">
        <v>31</v>
      </c>
      <c r="O3004">
        <v>188</v>
      </c>
      <c r="P3004">
        <v>2440</v>
      </c>
      <c r="Q3004">
        <v>452190</v>
      </c>
      <c r="R3004">
        <v>11</v>
      </c>
      <c r="S3004">
        <v>240</v>
      </c>
      <c r="T3004">
        <v>2400</v>
      </c>
      <c r="U3004">
        <v>570345</v>
      </c>
      <c r="V3004">
        <v>54</v>
      </c>
      <c r="W3004">
        <v>264</v>
      </c>
      <c r="X3004">
        <v>2350</v>
      </c>
      <c r="Y3004">
        <v>630548</v>
      </c>
      <c r="AT3004">
        <v>5</v>
      </c>
      <c r="AU3004">
        <v>497</v>
      </c>
      <c r="AV3004">
        <v>2300</v>
      </c>
      <c r="AW3004">
        <v>1143560</v>
      </c>
    </row>
    <row r="3005" spans="1:49" x14ac:dyDescent="0.2">
      <c r="A3005" s="51">
        <v>41029</v>
      </c>
      <c r="R3005">
        <v>1</v>
      </c>
      <c r="S3005">
        <v>242</v>
      </c>
      <c r="T3005">
        <v>2000</v>
      </c>
      <c r="U3005">
        <v>484000</v>
      </c>
      <c r="Z3005">
        <v>17</v>
      </c>
      <c r="AA3005">
        <v>311</v>
      </c>
      <c r="AB3005">
        <v>2325</v>
      </c>
      <c r="AC3005">
        <v>741300</v>
      </c>
      <c r="AD3005">
        <v>20</v>
      </c>
      <c r="AE3005">
        <v>327</v>
      </c>
      <c r="AF3005">
        <v>2450</v>
      </c>
      <c r="AG3005">
        <v>795055</v>
      </c>
      <c r="AH3005">
        <v>2</v>
      </c>
      <c r="AI3005">
        <v>376</v>
      </c>
      <c r="AJ3005">
        <v>2560</v>
      </c>
      <c r="AK3005">
        <v>962560</v>
      </c>
      <c r="AL3005">
        <v>4</v>
      </c>
      <c r="AM3005">
        <v>446</v>
      </c>
      <c r="AN3005">
        <v>2710</v>
      </c>
      <c r="AO3005">
        <v>1219580</v>
      </c>
      <c r="AP3005">
        <v>76</v>
      </c>
      <c r="AQ3005">
        <v>411</v>
      </c>
      <c r="AR3005">
        <v>2521</v>
      </c>
      <c r="AS3005">
        <v>1041227</v>
      </c>
    </row>
    <row r="3007" spans="1:49" x14ac:dyDescent="0.2">
      <c r="A3007" s="51">
        <v>41030</v>
      </c>
      <c r="B3007">
        <v>8</v>
      </c>
      <c r="C3007">
        <v>111</v>
      </c>
      <c r="D3007">
        <v>2100</v>
      </c>
      <c r="E3007">
        <v>233100</v>
      </c>
      <c r="J3007">
        <v>15</v>
      </c>
      <c r="K3007">
        <v>155</v>
      </c>
      <c r="L3007">
        <v>2325</v>
      </c>
      <c r="M3007">
        <v>390140</v>
      </c>
      <c r="R3007">
        <v>6</v>
      </c>
      <c r="S3007">
        <v>228</v>
      </c>
      <c r="T3007">
        <v>2150</v>
      </c>
      <c r="U3007">
        <v>489483</v>
      </c>
      <c r="AT3007">
        <v>17</v>
      </c>
      <c r="AU3007">
        <v>438</v>
      </c>
      <c r="AV3007">
        <v>2250</v>
      </c>
      <c r="AW3007">
        <v>987018</v>
      </c>
    </row>
    <row r="3008" spans="1:49" x14ac:dyDescent="0.2">
      <c r="A3008" s="51">
        <v>41030</v>
      </c>
      <c r="B3008">
        <v>7</v>
      </c>
      <c r="C3008">
        <v>119</v>
      </c>
      <c r="D3008">
        <v>1875</v>
      </c>
      <c r="E3008">
        <v>223871</v>
      </c>
      <c r="F3008">
        <v>74</v>
      </c>
      <c r="G3008">
        <v>144</v>
      </c>
      <c r="H3008">
        <v>2060</v>
      </c>
      <c r="I3008">
        <v>297609</v>
      </c>
      <c r="J3008">
        <v>53</v>
      </c>
      <c r="K3008">
        <v>162</v>
      </c>
      <c r="L3008">
        <v>2108</v>
      </c>
      <c r="M3008">
        <v>350896</v>
      </c>
      <c r="N3008">
        <v>22</v>
      </c>
      <c r="O3008">
        <v>181</v>
      </c>
      <c r="P3008">
        <v>2100</v>
      </c>
      <c r="Q3008">
        <v>383573</v>
      </c>
      <c r="R3008">
        <v>36</v>
      </c>
      <c r="S3008">
        <v>236</v>
      </c>
      <c r="T3008">
        <v>2230</v>
      </c>
      <c r="U3008">
        <v>527172</v>
      </c>
      <c r="V3008">
        <v>12</v>
      </c>
      <c r="W3008">
        <v>257</v>
      </c>
      <c r="X3008">
        <v>2300</v>
      </c>
      <c r="Y3008">
        <v>590333</v>
      </c>
      <c r="Z3008">
        <v>21</v>
      </c>
      <c r="AA3008">
        <v>289</v>
      </c>
      <c r="AB3008">
        <v>2450</v>
      </c>
      <c r="AC3008">
        <v>707933</v>
      </c>
      <c r="AD3008">
        <v>2</v>
      </c>
      <c r="AE3008">
        <v>342</v>
      </c>
      <c r="AF3008">
        <v>2220</v>
      </c>
      <c r="AG3008">
        <v>759240</v>
      </c>
      <c r="AH3008">
        <v>20</v>
      </c>
      <c r="AI3008">
        <v>373</v>
      </c>
      <c r="AJ3008">
        <v>2455</v>
      </c>
      <c r="AK3008">
        <v>939978</v>
      </c>
      <c r="AL3008">
        <v>15</v>
      </c>
      <c r="AM3008">
        <v>426</v>
      </c>
      <c r="AN3008">
        <v>2600</v>
      </c>
      <c r="AO3008">
        <v>1108467</v>
      </c>
      <c r="AP3008">
        <v>98</v>
      </c>
      <c r="AQ3008">
        <v>382</v>
      </c>
      <c r="AR3008">
        <v>2540</v>
      </c>
      <c r="AS3008">
        <v>951120</v>
      </c>
      <c r="AT3008">
        <v>7</v>
      </c>
      <c r="AU3008">
        <v>411</v>
      </c>
      <c r="AV3008">
        <v>2200</v>
      </c>
      <c r="AW3008">
        <v>935486</v>
      </c>
    </row>
    <row r="3009" spans="1:49" x14ac:dyDescent="0.2">
      <c r="A3009" s="51">
        <v>41033</v>
      </c>
      <c r="B3009">
        <v>11</v>
      </c>
      <c r="C3009">
        <v>124</v>
      </c>
      <c r="D3009">
        <v>2175</v>
      </c>
      <c r="E3009">
        <v>276600</v>
      </c>
      <c r="F3009">
        <v>8</v>
      </c>
      <c r="G3009">
        <v>135</v>
      </c>
      <c r="H3009">
        <v>2200</v>
      </c>
      <c r="I3009">
        <v>297000</v>
      </c>
      <c r="J3009">
        <v>24</v>
      </c>
      <c r="K3009">
        <v>162</v>
      </c>
      <c r="L3009">
        <v>2150</v>
      </c>
      <c r="M3009">
        <v>343475</v>
      </c>
      <c r="N3009">
        <v>3</v>
      </c>
      <c r="O3009">
        <v>203</v>
      </c>
      <c r="P3009">
        <v>2025</v>
      </c>
      <c r="Q3009">
        <v>419333</v>
      </c>
      <c r="R3009">
        <v>1</v>
      </c>
      <c r="S3009">
        <v>228</v>
      </c>
      <c r="T3009">
        <v>2200</v>
      </c>
      <c r="U3009">
        <v>501600</v>
      </c>
      <c r="V3009">
        <v>6</v>
      </c>
      <c r="W3009">
        <v>255</v>
      </c>
      <c r="X3009">
        <v>2300</v>
      </c>
      <c r="Y3009">
        <v>585733</v>
      </c>
      <c r="Z3009">
        <v>6</v>
      </c>
      <c r="AA3009">
        <v>290</v>
      </c>
      <c r="AB3009">
        <v>2550</v>
      </c>
      <c r="AC3009">
        <v>739500</v>
      </c>
      <c r="AT3009">
        <v>40</v>
      </c>
      <c r="AU3009">
        <v>438</v>
      </c>
      <c r="AV3009">
        <v>2400</v>
      </c>
      <c r="AW3009">
        <v>1050420</v>
      </c>
    </row>
    <row r="3010" spans="1:49" x14ac:dyDescent="0.2">
      <c r="A3010" s="51">
        <v>41036</v>
      </c>
      <c r="Z3010">
        <v>4</v>
      </c>
      <c r="AA3010">
        <v>281</v>
      </c>
      <c r="AB3010">
        <v>2350</v>
      </c>
      <c r="AC3010">
        <v>660350</v>
      </c>
      <c r="AH3010">
        <v>20</v>
      </c>
      <c r="AI3010">
        <v>379</v>
      </c>
      <c r="AJ3010">
        <v>2590</v>
      </c>
      <c r="AK3010">
        <v>987912</v>
      </c>
      <c r="AL3010">
        <v>1</v>
      </c>
      <c r="AM3010">
        <v>446</v>
      </c>
      <c r="AN3010">
        <v>2720</v>
      </c>
      <c r="AO3010">
        <v>1213120</v>
      </c>
      <c r="AP3010">
        <v>68</v>
      </c>
      <c r="AQ3010">
        <v>454</v>
      </c>
      <c r="AR3010">
        <v>2567</v>
      </c>
      <c r="AS3010">
        <v>1153074</v>
      </c>
    </row>
    <row r="3011" spans="1:49" x14ac:dyDescent="0.2">
      <c r="A3011" s="51">
        <v>41037</v>
      </c>
      <c r="B3011">
        <v>1</v>
      </c>
      <c r="C3011">
        <v>106</v>
      </c>
      <c r="D3011">
        <v>2100</v>
      </c>
      <c r="E3011">
        <v>222600</v>
      </c>
      <c r="F3011">
        <v>44</v>
      </c>
      <c r="G3011">
        <v>140</v>
      </c>
      <c r="H3011">
        <v>2250</v>
      </c>
      <c r="I3011">
        <v>321832</v>
      </c>
      <c r="J3011">
        <v>16</v>
      </c>
      <c r="K3011">
        <v>169</v>
      </c>
      <c r="L3011">
        <v>2250</v>
      </c>
      <c r="M3011">
        <v>381094</v>
      </c>
      <c r="N3011">
        <v>35</v>
      </c>
      <c r="O3011">
        <v>190</v>
      </c>
      <c r="P3011">
        <v>2200</v>
      </c>
      <c r="Q3011">
        <v>414840</v>
      </c>
      <c r="R3011">
        <v>47</v>
      </c>
      <c r="S3011">
        <v>239</v>
      </c>
      <c r="T3011">
        <v>2300</v>
      </c>
      <c r="U3011">
        <v>557743</v>
      </c>
      <c r="Z3011">
        <v>2</v>
      </c>
      <c r="AA3011">
        <v>303</v>
      </c>
      <c r="AB3011">
        <v>2300</v>
      </c>
      <c r="AC3011">
        <v>696900</v>
      </c>
      <c r="AD3011">
        <v>3</v>
      </c>
      <c r="AE3011">
        <v>338</v>
      </c>
      <c r="AF3011">
        <v>2400</v>
      </c>
      <c r="AG3011">
        <v>811200</v>
      </c>
      <c r="AT3011">
        <v>20</v>
      </c>
      <c r="AU3011">
        <v>469</v>
      </c>
      <c r="AV3011">
        <v>2375</v>
      </c>
      <c r="AW3011">
        <v>1111175</v>
      </c>
    </row>
    <row r="3012" spans="1:49" x14ac:dyDescent="0.2">
      <c r="A3012" s="51">
        <v>41037</v>
      </c>
      <c r="B3012">
        <v>4</v>
      </c>
      <c r="C3012">
        <v>93</v>
      </c>
      <c r="D3012">
        <v>1500</v>
      </c>
      <c r="E3012">
        <v>139500</v>
      </c>
      <c r="F3012">
        <v>2</v>
      </c>
      <c r="G3012">
        <v>148</v>
      </c>
      <c r="H3012">
        <v>2150</v>
      </c>
      <c r="I3012">
        <v>318200</v>
      </c>
      <c r="N3012">
        <v>53</v>
      </c>
      <c r="O3012">
        <v>210</v>
      </c>
      <c r="P3012">
        <v>2178</v>
      </c>
      <c r="Q3012">
        <v>475536</v>
      </c>
      <c r="R3012">
        <v>11</v>
      </c>
      <c r="S3012">
        <v>225</v>
      </c>
      <c r="T3012">
        <v>2100</v>
      </c>
      <c r="U3012">
        <v>473455</v>
      </c>
      <c r="V3012">
        <v>74</v>
      </c>
      <c r="W3012">
        <v>261</v>
      </c>
      <c r="X3012">
        <v>2938</v>
      </c>
      <c r="Y3012">
        <v>723535</v>
      </c>
      <c r="Z3012">
        <v>22</v>
      </c>
      <c r="AA3012">
        <v>310</v>
      </c>
      <c r="AB3012">
        <v>2507</v>
      </c>
      <c r="AC3012">
        <v>864855</v>
      </c>
      <c r="AD3012">
        <v>6</v>
      </c>
      <c r="AE3012">
        <v>331</v>
      </c>
      <c r="AF3012">
        <v>2350</v>
      </c>
      <c r="AG3012">
        <v>777850</v>
      </c>
      <c r="AH3012">
        <v>5</v>
      </c>
      <c r="AI3012">
        <v>392</v>
      </c>
      <c r="AJ3012">
        <v>2560</v>
      </c>
      <c r="AK3012">
        <v>1002496</v>
      </c>
      <c r="AL3012">
        <v>4</v>
      </c>
      <c r="AM3012">
        <v>430</v>
      </c>
      <c r="AN3012">
        <v>2650</v>
      </c>
      <c r="AO3012">
        <v>1148850</v>
      </c>
      <c r="AP3012">
        <v>102</v>
      </c>
      <c r="AQ3012">
        <v>382</v>
      </c>
      <c r="AR3012">
        <v>2536</v>
      </c>
      <c r="AS3012">
        <v>958124</v>
      </c>
      <c r="AT3012">
        <v>55</v>
      </c>
      <c r="AU3012">
        <v>496</v>
      </c>
      <c r="AV3012">
        <v>2370</v>
      </c>
      <c r="AW3012">
        <v>1185447</v>
      </c>
    </row>
    <row r="3013" spans="1:49" x14ac:dyDescent="0.2">
      <c r="A3013" s="51">
        <v>41040</v>
      </c>
      <c r="N3013">
        <v>33</v>
      </c>
      <c r="O3013">
        <v>192</v>
      </c>
      <c r="P3013">
        <v>2283</v>
      </c>
      <c r="Q3013">
        <v>449345</v>
      </c>
      <c r="R3013">
        <v>1</v>
      </c>
      <c r="S3013">
        <v>230</v>
      </c>
      <c r="T3013">
        <v>2250</v>
      </c>
      <c r="U3013">
        <v>517500</v>
      </c>
      <c r="AL3013">
        <v>4</v>
      </c>
      <c r="AM3013">
        <v>411</v>
      </c>
      <c r="AN3013">
        <v>2640</v>
      </c>
      <c r="AO3013">
        <v>1085040</v>
      </c>
      <c r="AT3013">
        <v>6</v>
      </c>
      <c r="AU3013">
        <v>413</v>
      </c>
      <c r="AV3013">
        <v>2350</v>
      </c>
      <c r="AW3013">
        <v>971333</v>
      </c>
    </row>
    <row r="3014" spans="1:49" x14ac:dyDescent="0.2">
      <c r="A3014" s="51">
        <v>41043</v>
      </c>
      <c r="Z3014">
        <v>7</v>
      </c>
      <c r="AA3014">
        <v>291</v>
      </c>
      <c r="AB3014">
        <v>2300</v>
      </c>
      <c r="AC3014">
        <v>668314</v>
      </c>
      <c r="AL3014">
        <v>1</v>
      </c>
      <c r="AM3014">
        <v>460</v>
      </c>
      <c r="AN3014">
        <v>2660</v>
      </c>
      <c r="AO3014">
        <v>1223600</v>
      </c>
      <c r="AP3014">
        <v>31</v>
      </c>
      <c r="AQ3014">
        <v>472</v>
      </c>
      <c r="AR3014">
        <v>2558</v>
      </c>
      <c r="AS3014">
        <v>1216699</v>
      </c>
    </row>
    <row r="3015" spans="1:49" x14ac:dyDescent="0.2">
      <c r="A3015" s="51">
        <v>41044</v>
      </c>
      <c r="B3015">
        <v>29</v>
      </c>
      <c r="C3015">
        <v>114</v>
      </c>
      <c r="D3015">
        <v>2100</v>
      </c>
      <c r="E3015">
        <v>238362</v>
      </c>
      <c r="F3015">
        <v>36</v>
      </c>
      <c r="G3015">
        <v>141</v>
      </c>
      <c r="H3015">
        <v>2133</v>
      </c>
      <c r="I3015">
        <v>300839</v>
      </c>
      <c r="J3015">
        <v>44</v>
      </c>
      <c r="K3015">
        <v>166</v>
      </c>
      <c r="L3015">
        <v>2242</v>
      </c>
      <c r="M3015">
        <v>374318</v>
      </c>
      <c r="N3015">
        <v>7</v>
      </c>
      <c r="O3015">
        <v>193</v>
      </c>
      <c r="P3015">
        <v>2325</v>
      </c>
      <c r="Q3015">
        <v>459043</v>
      </c>
      <c r="R3015">
        <v>14</v>
      </c>
      <c r="S3015">
        <v>226</v>
      </c>
      <c r="T3015">
        <v>2317</v>
      </c>
      <c r="U3015">
        <v>506707</v>
      </c>
      <c r="V3015">
        <v>27</v>
      </c>
      <c r="W3015">
        <v>263</v>
      </c>
      <c r="X3015">
        <v>2375</v>
      </c>
      <c r="Y3015">
        <v>633459</v>
      </c>
      <c r="AD3015">
        <v>1</v>
      </c>
      <c r="AE3015">
        <v>326</v>
      </c>
      <c r="AF3015">
        <v>2400</v>
      </c>
      <c r="AG3015">
        <v>782400</v>
      </c>
      <c r="AT3015">
        <v>13</v>
      </c>
      <c r="AU3015">
        <v>408</v>
      </c>
      <c r="AV3015">
        <v>2267</v>
      </c>
      <c r="AW3015">
        <v>919354</v>
      </c>
    </row>
    <row r="3016" spans="1:49" x14ac:dyDescent="0.2">
      <c r="A3016" s="51">
        <v>41044</v>
      </c>
      <c r="B3016">
        <v>5</v>
      </c>
      <c r="C3016">
        <v>111</v>
      </c>
      <c r="D3016">
        <v>2150</v>
      </c>
      <c r="E3016">
        <v>239080</v>
      </c>
      <c r="F3016">
        <v>2</v>
      </c>
      <c r="G3016">
        <v>132</v>
      </c>
      <c r="H3016">
        <v>2100</v>
      </c>
      <c r="I3016">
        <v>277200</v>
      </c>
      <c r="J3016">
        <v>11</v>
      </c>
      <c r="K3016">
        <v>169</v>
      </c>
      <c r="L3016">
        <v>2300</v>
      </c>
      <c r="M3016">
        <v>388909</v>
      </c>
      <c r="N3016">
        <v>13</v>
      </c>
      <c r="O3016">
        <v>209</v>
      </c>
      <c r="P3016">
        <v>2400</v>
      </c>
      <c r="Q3016">
        <v>479008</v>
      </c>
      <c r="R3016">
        <v>29</v>
      </c>
      <c r="S3016">
        <v>229</v>
      </c>
      <c r="T3016">
        <v>2322</v>
      </c>
      <c r="U3016">
        <v>548217</v>
      </c>
      <c r="V3016">
        <v>16</v>
      </c>
      <c r="W3016">
        <v>250</v>
      </c>
      <c r="X3016">
        <v>2450</v>
      </c>
      <c r="Y3016">
        <v>611581</v>
      </c>
      <c r="Z3016">
        <v>18</v>
      </c>
      <c r="AA3016">
        <v>297</v>
      </c>
      <c r="AB3016">
        <v>2700</v>
      </c>
      <c r="AC3016">
        <v>803100</v>
      </c>
      <c r="AH3016">
        <v>2</v>
      </c>
      <c r="AI3016">
        <v>395</v>
      </c>
      <c r="AJ3016">
        <v>2660</v>
      </c>
      <c r="AK3016">
        <v>1050700</v>
      </c>
      <c r="AP3016">
        <v>259</v>
      </c>
      <c r="AQ3016">
        <v>388</v>
      </c>
      <c r="AR3016">
        <v>2562</v>
      </c>
      <c r="AS3016">
        <v>977936</v>
      </c>
    </row>
    <row r="3017" spans="1:49" x14ac:dyDescent="0.2">
      <c r="A3017" s="51">
        <v>41046</v>
      </c>
      <c r="Z3017">
        <v>18</v>
      </c>
      <c r="AA3017">
        <v>306</v>
      </c>
      <c r="AB3017">
        <v>2425</v>
      </c>
      <c r="AC3017">
        <v>746839</v>
      </c>
      <c r="AD3017">
        <v>45</v>
      </c>
      <c r="AE3017">
        <v>346</v>
      </c>
      <c r="AF3017">
        <v>2480</v>
      </c>
      <c r="AG3017">
        <v>862192</v>
      </c>
      <c r="AH3017">
        <v>23</v>
      </c>
      <c r="AI3017">
        <v>386</v>
      </c>
      <c r="AJ3017">
        <v>2627</v>
      </c>
      <c r="AK3017">
        <v>1028656</v>
      </c>
      <c r="AL3017">
        <v>62</v>
      </c>
      <c r="AM3017">
        <v>429</v>
      </c>
      <c r="AN3017">
        <v>2710</v>
      </c>
      <c r="AO3017">
        <v>1197575</v>
      </c>
      <c r="AP3017">
        <v>99</v>
      </c>
      <c r="AQ3017">
        <v>412</v>
      </c>
      <c r="AR3017">
        <v>2458</v>
      </c>
      <c r="AS3017">
        <v>1021415</v>
      </c>
    </row>
    <row r="3018" spans="1:49" x14ac:dyDescent="0.2">
      <c r="A3018" s="51">
        <v>41047</v>
      </c>
      <c r="F3018">
        <v>4</v>
      </c>
      <c r="G3018">
        <v>134</v>
      </c>
      <c r="H3018">
        <v>2150</v>
      </c>
      <c r="I3018">
        <v>287025</v>
      </c>
      <c r="N3018">
        <v>2</v>
      </c>
      <c r="O3018">
        <v>212</v>
      </c>
      <c r="P3018">
        <v>2200</v>
      </c>
      <c r="Q3018">
        <v>466400</v>
      </c>
    </row>
    <row r="3019" spans="1:49" x14ac:dyDescent="0.2">
      <c r="A3019" s="51">
        <v>41051</v>
      </c>
      <c r="B3019">
        <v>3</v>
      </c>
      <c r="C3019">
        <v>101</v>
      </c>
      <c r="D3019">
        <v>2150</v>
      </c>
      <c r="E3019">
        <v>217867</v>
      </c>
      <c r="J3019">
        <v>3</v>
      </c>
      <c r="K3019">
        <v>165</v>
      </c>
      <c r="L3019">
        <v>2100</v>
      </c>
      <c r="M3019">
        <v>347200</v>
      </c>
      <c r="N3019">
        <v>21</v>
      </c>
      <c r="O3019">
        <v>185</v>
      </c>
      <c r="P3019">
        <v>2350</v>
      </c>
      <c r="Q3019">
        <v>445262</v>
      </c>
      <c r="V3019">
        <v>10</v>
      </c>
      <c r="W3019">
        <v>260</v>
      </c>
      <c r="X3019">
        <v>2425</v>
      </c>
      <c r="Y3019">
        <v>629390</v>
      </c>
      <c r="Z3019">
        <v>28</v>
      </c>
      <c r="AA3019">
        <v>295</v>
      </c>
      <c r="AB3019">
        <v>2550</v>
      </c>
      <c r="AC3019">
        <v>759343</v>
      </c>
      <c r="AH3019">
        <v>3</v>
      </c>
      <c r="AI3019">
        <v>363</v>
      </c>
      <c r="AJ3019">
        <v>2400</v>
      </c>
      <c r="AK3019">
        <v>870400</v>
      </c>
      <c r="AP3019">
        <v>9</v>
      </c>
      <c r="AQ3019">
        <v>424</v>
      </c>
      <c r="AR3019">
        <v>2460</v>
      </c>
      <c r="AS3019">
        <v>1054031</v>
      </c>
      <c r="AT3019">
        <v>12</v>
      </c>
      <c r="AU3019">
        <v>433</v>
      </c>
      <c r="AV3019">
        <v>2275</v>
      </c>
      <c r="AW3019">
        <v>1011350</v>
      </c>
    </row>
    <row r="3020" spans="1:49" x14ac:dyDescent="0.2">
      <c r="A3020" s="51">
        <v>41051</v>
      </c>
      <c r="J3020">
        <v>30</v>
      </c>
      <c r="K3020">
        <v>171</v>
      </c>
      <c r="L3020">
        <v>2400</v>
      </c>
      <c r="M3020">
        <v>416227</v>
      </c>
      <c r="N3020">
        <v>11</v>
      </c>
      <c r="O3020">
        <v>205</v>
      </c>
      <c r="P3020">
        <v>2850</v>
      </c>
      <c r="Q3020">
        <v>603545</v>
      </c>
      <c r="AD3020">
        <v>10</v>
      </c>
      <c r="AE3020">
        <v>331</v>
      </c>
      <c r="AF3020">
        <v>2450</v>
      </c>
      <c r="AG3020">
        <v>811930</v>
      </c>
      <c r="AH3020">
        <v>18</v>
      </c>
      <c r="AI3020">
        <v>378</v>
      </c>
      <c r="AJ3020">
        <v>2620</v>
      </c>
      <c r="AK3020">
        <v>1002656</v>
      </c>
      <c r="AL3020">
        <v>21</v>
      </c>
      <c r="AM3020">
        <v>429</v>
      </c>
      <c r="AN3020">
        <v>2690</v>
      </c>
      <c r="AO3020">
        <v>1154644</v>
      </c>
      <c r="AP3020">
        <v>353</v>
      </c>
      <c r="AQ3020">
        <v>407</v>
      </c>
      <c r="AR3020">
        <v>2515</v>
      </c>
      <c r="AS3020">
        <v>1028141</v>
      </c>
      <c r="AT3020">
        <v>3</v>
      </c>
      <c r="AU3020">
        <v>459</v>
      </c>
      <c r="AV3020">
        <v>2300</v>
      </c>
      <c r="AW3020">
        <v>1056467</v>
      </c>
    </row>
    <row r="3021" spans="1:49" x14ac:dyDescent="0.2">
      <c r="A3021" s="51">
        <v>41053</v>
      </c>
      <c r="Z3021">
        <v>4</v>
      </c>
      <c r="AA3021">
        <v>310</v>
      </c>
      <c r="AB3021">
        <v>2525</v>
      </c>
      <c r="AC3021">
        <v>786625</v>
      </c>
      <c r="AD3021">
        <v>18</v>
      </c>
      <c r="AE3021">
        <v>334</v>
      </c>
      <c r="AF3021">
        <v>2550</v>
      </c>
      <c r="AG3021">
        <v>850567</v>
      </c>
      <c r="AH3021">
        <v>8</v>
      </c>
      <c r="AI3021">
        <v>387</v>
      </c>
      <c r="AJ3021">
        <v>2575</v>
      </c>
      <c r="AK3021">
        <v>1022088</v>
      </c>
      <c r="AL3021">
        <v>1</v>
      </c>
      <c r="AM3021">
        <v>416</v>
      </c>
      <c r="AN3021">
        <v>2700</v>
      </c>
      <c r="AO3021">
        <v>1123200</v>
      </c>
      <c r="AP3021">
        <v>81</v>
      </c>
      <c r="AQ3021">
        <v>420</v>
      </c>
      <c r="AR3021">
        <v>2523</v>
      </c>
      <c r="AS3021">
        <v>1075367</v>
      </c>
    </row>
    <row r="3022" spans="1:49" x14ac:dyDescent="0.2">
      <c r="A3022" s="51">
        <v>41054</v>
      </c>
      <c r="F3022">
        <v>25</v>
      </c>
      <c r="G3022">
        <v>141</v>
      </c>
      <c r="H3022">
        <v>2450</v>
      </c>
      <c r="I3022">
        <v>343504</v>
      </c>
      <c r="J3022">
        <v>10</v>
      </c>
      <c r="K3022">
        <v>163</v>
      </c>
      <c r="L3022">
        <v>2325</v>
      </c>
      <c r="M3022">
        <v>377560</v>
      </c>
      <c r="N3022">
        <v>36</v>
      </c>
      <c r="O3022">
        <v>198</v>
      </c>
      <c r="P3022">
        <v>2425</v>
      </c>
      <c r="Q3022">
        <v>478931</v>
      </c>
      <c r="R3022">
        <v>22</v>
      </c>
      <c r="S3022">
        <v>224</v>
      </c>
      <c r="T3022">
        <v>2400</v>
      </c>
      <c r="U3022">
        <v>542995</v>
      </c>
      <c r="V3022">
        <v>6</v>
      </c>
      <c r="W3022">
        <v>271</v>
      </c>
      <c r="X3022">
        <v>2450</v>
      </c>
      <c r="Y3022">
        <v>664767</v>
      </c>
      <c r="AP3022">
        <v>18</v>
      </c>
      <c r="AQ3022">
        <v>417</v>
      </c>
      <c r="AR3022">
        <v>2455</v>
      </c>
      <c r="AS3022">
        <v>1023966</v>
      </c>
    </row>
    <row r="3023" spans="1:49" x14ac:dyDescent="0.2">
      <c r="A3023" s="51">
        <v>41057</v>
      </c>
      <c r="R3023">
        <v>1</v>
      </c>
      <c r="S3023">
        <v>240</v>
      </c>
      <c r="T3023">
        <v>2250</v>
      </c>
      <c r="U3023">
        <v>540000</v>
      </c>
      <c r="Z3023">
        <v>1</v>
      </c>
      <c r="AA3023">
        <v>290</v>
      </c>
      <c r="AB3023">
        <v>2250</v>
      </c>
      <c r="AC3023">
        <v>652500</v>
      </c>
      <c r="AD3023">
        <v>16</v>
      </c>
      <c r="AE3023">
        <v>350</v>
      </c>
      <c r="AF3023">
        <v>2518</v>
      </c>
      <c r="AG3023">
        <v>888432</v>
      </c>
      <c r="AH3023">
        <v>24</v>
      </c>
      <c r="AI3023">
        <v>368</v>
      </c>
      <c r="AJ3023">
        <v>2585</v>
      </c>
      <c r="AK3023">
        <v>952925</v>
      </c>
      <c r="AP3023">
        <v>45</v>
      </c>
      <c r="AQ3023">
        <v>435</v>
      </c>
      <c r="AR3023">
        <v>2542</v>
      </c>
      <c r="AS3023">
        <v>1104054</v>
      </c>
    </row>
    <row r="3024" spans="1:49" x14ac:dyDescent="0.2">
      <c r="A3024" s="51">
        <v>41058</v>
      </c>
      <c r="B3024">
        <v>5</v>
      </c>
      <c r="C3024">
        <v>108</v>
      </c>
      <c r="D3024">
        <v>2150</v>
      </c>
      <c r="E3024">
        <v>229720</v>
      </c>
      <c r="F3024">
        <v>25</v>
      </c>
      <c r="G3024">
        <v>138</v>
      </c>
      <c r="H3024">
        <v>2112</v>
      </c>
      <c r="I3024">
        <v>293564</v>
      </c>
      <c r="J3024">
        <v>20</v>
      </c>
      <c r="K3024">
        <v>165</v>
      </c>
      <c r="L3024">
        <v>2217</v>
      </c>
      <c r="M3024">
        <v>369805</v>
      </c>
      <c r="N3024">
        <v>23</v>
      </c>
      <c r="O3024">
        <v>200</v>
      </c>
      <c r="P3024">
        <v>2290</v>
      </c>
      <c r="Q3024">
        <v>473135</v>
      </c>
      <c r="R3024">
        <v>1</v>
      </c>
      <c r="S3024">
        <v>246</v>
      </c>
      <c r="T3024">
        <v>2400</v>
      </c>
      <c r="U3024">
        <v>590400</v>
      </c>
      <c r="V3024">
        <v>21</v>
      </c>
      <c r="W3024">
        <v>266</v>
      </c>
      <c r="X3024">
        <v>2388</v>
      </c>
      <c r="Y3024">
        <v>636324</v>
      </c>
      <c r="AP3024">
        <v>3</v>
      </c>
      <c r="AQ3024">
        <v>422</v>
      </c>
      <c r="AR3024">
        <v>2440</v>
      </c>
      <c r="AS3024">
        <v>1029680</v>
      </c>
      <c r="AT3024">
        <v>4</v>
      </c>
      <c r="AU3024">
        <v>469</v>
      </c>
      <c r="AV3024">
        <v>2350</v>
      </c>
      <c r="AW3024">
        <v>1102150</v>
      </c>
    </row>
    <row r="3025" spans="1:49" x14ac:dyDescent="0.2">
      <c r="A3025" s="51">
        <v>41060</v>
      </c>
      <c r="N3025">
        <v>2</v>
      </c>
      <c r="O3025">
        <v>219</v>
      </c>
      <c r="P3025">
        <v>1900</v>
      </c>
      <c r="Q3025">
        <v>416100</v>
      </c>
      <c r="V3025">
        <v>4</v>
      </c>
      <c r="W3025">
        <v>262</v>
      </c>
      <c r="X3025">
        <v>2300</v>
      </c>
      <c r="Y3025">
        <v>622100</v>
      </c>
      <c r="Z3025">
        <v>42</v>
      </c>
      <c r="AA3025">
        <v>305</v>
      </c>
      <c r="AB3025">
        <v>2617</v>
      </c>
      <c r="AC3025">
        <v>804083</v>
      </c>
      <c r="AD3025">
        <v>14</v>
      </c>
      <c r="AE3025">
        <v>359</v>
      </c>
      <c r="AF3025">
        <v>2700</v>
      </c>
      <c r="AG3025">
        <v>968143</v>
      </c>
      <c r="AH3025">
        <v>22</v>
      </c>
      <c r="AI3025">
        <v>391</v>
      </c>
      <c r="AJ3025">
        <v>2620</v>
      </c>
      <c r="AK3025">
        <v>1026273</v>
      </c>
      <c r="AP3025">
        <v>157</v>
      </c>
      <c r="AQ3025">
        <v>399</v>
      </c>
      <c r="AR3025">
        <v>2446</v>
      </c>
      <c r="AS3025">
        <v>983013</v>
      </c>
    </row>
    <row r="3026" spans="1:49" x14ac:dyDescent="0.2">
      <c r="A3026" s="51">
        <v>41058</v>
      </c>
      <c r="F3026">
        <v>10</v>
      </c>
      <c r="G3026">
        <v>146</v>
      </c>
      <c r="H3026">
        <v>2500</v>
      </c>
      <c r="I3026">
        <v>365500</v>
      </c>
      <c r="J3026">
        <v>22</v>
      </c>
      <c r="K3026">
        <v>176</v>
      </c>
      <c r="L3026">
        <v>2500</v>
      </c>
      <c r="M3026">
        <v>434600</v>
      </c>
      <c r="N3026">
        <v>51</v>
      </c>
      <c r="O3026">
        <v>207</v>
      </c>
      <c r="P3026">
        <v>2542</v>
      </c>
      <c r="Q3026">
        <v>522637</v>
      </c>
      <c r="AD3026">
        <v>21</v>
      </c>
      <c r="AE3026">
        <v>334</v>
      </c>
      <c r="AF3026">
        <v>2530</v>
      </c>
      <c r="AG3026">
        <v>851581</v>
      </c>
      <c r="AL3026">
        <v>2</v>
      </c>
      <c r="AM3026">
        <v>411</v>
      </c>
      <c r="AN3026">
        <v>2540</v>
      </c>
      <c r="AO3026">
        <v>1043940</v>
      </c>
      <c r="AP3026">
        <v>366</v>
      </c>
      <c r="AQ3026">
        <v>382</v>
      </c>
      <c r="AR3026">
        <v>2516</v>
      </c>
      <c r="AS3026">
        <v>970861</v>
      </c>
      <c r="AT3026">
        <v>29</v>
      </c>
      <c r="AU3026">
        <v>566</v>
      </c>
      <c r="AV3026">
        <v>2400</v>
      </c>
      <c r="AW3026">
        <v>1362255</v>
      </c>
    </row>
    <row r="3027" spans="1:49" x14ac:dyDescent="0.2">
      <c r="A3027" s="51"/>
    </row>
    <row r="3028" spans="1:49" x14ac:dyDescent="0.2">
      <c r="A3028" s="51">
        <v>41061</v>
      </c>
      <c r="B3028">
        <v>15</v>
      </c>
      <c r="C3028">
        <v>118</v>
      </c>
      <c r="D3028">
        <v>2150</v>
      </c>
      <c r="E3028">
        <v>254560</v>
      </c>
      <c r="N3028">
        <v>11</v>
      </c>
      <c r="O3028">
        <v>188</v>
      </c>
      <c r="P3028">
        <v>2200</v>
      </c>
      <c r="Q3028">
        <v>414400</v>
      </c>
      <c r="R3028">
        <v>2</v>
      </c>
      <c r="S3028">
        <v>228</v>
      </c>
      <c r="T3028">
        <v>2200</v>
      </c>
      <c r="U3028">
        <v>501600</v>
      </c>
    </row>
    <row r="3029" spans="1:49" x14ac:dyDescent="0.2">
      <c r="A3029" s="51">
        <v>41064</v>
      </c>
      <c r="V3029">
        <v>23</v>
      </c>
      <c r="W3029">
        <v>263</v>
      </c>
      <c r="X3029">
        <v>2350</v>
      </c>
      <c r="Y3029">
        <v>637948</v>
      </c>
      <c r="Z3029">
        <v>5</v>
      </c>
      <c r="AA3029">
        <v>280</v>
      </c>
      <c r="AB3029">
        <v>2300</v>
      </c>
      <c r="AC3029">
        <v>644920</v>
      </c>
      <c r="AD3029">
        <v>13</v>
      </c>
      <c r="AE3029">
        <v>342</v>
      </c>
      <c r="AF3029">
        <v>2487</v>
      </c>
      <c r="AG3029">
        <v>854271</v>
      </c>
      <c r="AH3029">
        <v>42</v>
      </c>
      <c r="AI3029">
        <v>381</v>
      </c>
      <c r="AJ3029">
        <v>2476</v>
      </c>
      <c r="AK3029">
        <v>948429</v>
      </c>
      <c r="AP3029">
        <v>19</v>
      </c>
      <c r="AQ3029">
        <v>416</v>
      </c>
      <c r="AR3029">
        <v>2444</v>
      </c>
      <c r="AS3029">
        <v>1014103</v>
      </c>
    </row>
    <row r="3030" spans="1:49" x14ac:dyDescent="0.2">
      <c r="A3030" s="51">
        <v>41065</v>
      </c>
      <c r="F3030">
        <v>6</v>
      </c>
      <c r="G3030">
        <v>132</v>
      </c>
      <c r="H3030">
        <v>2200</v>
      </c>
      <c r="I3030">
        <v>289667</v>
      </c>
      <c r="J3030">
        <v>6</v>
      </c>
      <c r="K3030">
        <v>157</v>
      </c>
      <c r="L3030">
        <v>2300</v>
      </c>
      <c r="M3030">
        <v>370667</v>
      </c>
      <c r="N3030">
        <v>37</v>
      </c>
      <c r="O3030">
        <v>192</v>
      </c>
      <c r="P3030">
        <v>2312</v>
      </c>
      <c r="Q3030">
        <v>443700</v>
      </c>
      <c r="R3030">
        <v>21</v>
      </c>
      <c r="S3030">
        <v>232</v>
      </c>
      <c r="T3030">
        <v>2325</v>
      </c>
      <c r="U3030">
        <v>565895</v>
      </c>
      <c r="V3030">
        <v>38</v>
      </c>
      <c r="W3030">
        <v>270</v>
      </c>
      <c r="X3030">
        <v>2475</v>
      </c>
      <c r="Y3030">
        <v>667724</v>
      </c>
      <c r="Z3030">
        <v>2</v>
      </c>
      <c r="AA3030">
        <v>308</v>
      </c>
      <c r="AB3030">
        <v>2350</v>
      </c>
      <c r="AC3030">
        <v>723800</v>
      </c>
      <c r="AP3030">
        <v>6</v>
      </c>
      <c r="AQ3030">
        <v>409</v>
      </c>
      <c r="AR3030">
        <v>2350</v>
      </c>
      <c r="AS3030">
        <v>961933</v>
      </c>
      <c r="AT3030">
        <v>14</v>
      </c>
      <c r="AU3030">
        <v>449</v>
      </c>
      <c r="AV3030">
        <v>2217</v>
      </c>
      <c r="AW3030">
        <v>997721</v>
      </c>
    </row>
    <row r="3031" spans="1:49" x14ac:dyDescent="0.2">
      <c r="A3031" s="51">
        <v>41065</v>
      </c>
      <c r="Z3031">
        <v>19</v>
      </c>
      <c r="AA3031">
        <v>304</v>
      </c>
      <c r="AB3031">
        <v>2310</v>
      </c>
      <c r="AC3031">
        <v>709324</v>
      </c>
      <c r="AD3031">
        <v>9</v>
      </c>
      <c r="AE3031">
        <v>339</v>
      </c>
      <c r="AF3031">
        <v>2390</v>
      </c>
      <c r="AG3031">
        <v>810756</v>
      </c>
      <c r="AP3031">
        <v>211</v>
      </c>
      <c r="AQ3031">
        <v>366</v>
      </c>
      <c r="AR3031">
        <v>2470</v>
      </c>
      <c r="AS3031">
        <v>911923</v>
      </c>
    </row>
    <row r="3032" spans="1:49" x14ac:dyDescent="0.2">
      <c r="A3032" s="51">
        <v>41066</v>
      </c>
      <c r="J3032">
        <v>7</v>
      </c>
      <c r="K3032">
        <v>150</v>
      </c>
      <c r="L3032">
        <v>2350</v>
      </c>
      <c r="M3032">
        <v>353171</v>
      </c>
      <c r="R3032">
        <v>6</v>
      </c>
      <c r="S3032">
        <v>225</v>
      </c>
      <c r="T3032">
        <v>2260</v>
      </c>
      <c r="U3032">
        <v>508500</v>
      </c>
      <c r="AD3032">
        <v>2</v>
      </c>
      <c r="AE3032">
        <v>349</v>
      </c>
      <c r="AF3032">
        <v>2260</v>
      </c>
      <c r="AG3032">
        <v>788740</v>
      </c>
    </row>
    <row r="3033" spans="1:49" x14ac:dyDescent="0.2">
      <c r="A3033" s="51">
        <v>41067</v>
      </c>
      <c r="Z3033">
        <v>10</v>
      </c>
      <c r="AA3033">
        <v>305</v>
      </c>
      <c r="AB3033">
        <v>2383</v>
      </c>
      <c r="AC3033">
        <v>732130</v>
      </c>
      <c r="AD3033">
        <v>14</v>
      </c>
      <c r="AE3033">
        <v>325</v>
      </c>
      <c r="AF3033">
        <v>2500</v>
      </c>
      <c r="AG3033">
        <v>811429</v>
      </c>
      <c r="AH3033">
        <v>17</v>
      </c>
      <c r="AI3033">
        <v>369</v>
      </c>
      <c r="AJ3033">
        <v>2585</v>
      </c>
      <c r="AK3033">
        <v>974793</v>
      </c>
      <c r="AL3033">
        <v>7</v>
      </c>
      <c r="AM3033">
        <v>404</v>
      </c>
      <c r="AN3033">
        <v>2600</v>
      </c>
      <c r="AO3033">
        <v>1055297</v>
      </c>
      <c r="AP3033">
        <v>58</v>
      </c>
      <c r="AQ3033">
        <v>402</v>
      </c>
      <c r="AR3033">
        <v>2429</v>
      </c>
      <c r="AS3033">
        <v>989978</v>
      </c>
    </row>
    <row r="3034" spans="1:49" x14ac:dyDescent="0.2">
      <c r="A3034" s="51">
        <v>41067</v>
      </c>
      <c r="B3034">
        <v>16</v>
      </c>
      <c r="C3034">
        <v>120</v>
      </c>
      <c r="D3034">
        <v>2300</v>
      </c>
      <c r="E3034">
        <v>275319</v>
      </c>
      <c r="F3034">
        <v>21</v>
      </c>
      <c r="G3034">
        <v>139</v>
      </c>
      <c r="H3034">
        <v>2200</v>
      </c>
      <c r="I3034">
        <v>306324</v>
      </c>
      <c r="J3034">
        <v>19</v>
      </c>
      <c r="K3034">
        <v>158</v>
      </c>
      <c r="L3034">
        <v>2250</v>
      </c>
      <c r="M3034">
        <v>353784</v>
      </c>
      <c r="N3034">
        <v>79</v>
      </c>
      <c r="O3034">
        <v>194</v>
      </c>
      <c r="P3034">
        <v>2307</v>
      </c>
      <c r="Q3034">
        <v>448146</v>
      </c>
      <c r="V3034">
        <v>33</v>
      </c>
      <c r="W3034">
        <v>265</v>
      </c>
      <c r="X3034">
        <v>2400</v>
      </c>
      <c r="Y3034">
        <v>640036</v>
      </c>
      <c r="Z3034">
        <v>2</v>
      </c>
      <c r="AA3034">
        <v>285</v>
      </c>
      <c r="AB3034">
        <v>2300</v>
      </c>
      <c r="AC3034">
        <v>655650</v>
      </c>
      <c r="AP3034">
        <v>19</v>
      </c>
      <c r="AQ3034">
        <v>487</v>
      </c>
      <c r="AR3034">
        <v>2490</v>
      </c>
      <c r="AS3034">
        <v>1228219</v>
      </c>
      <c r="AT3034">
        <v>9</v>
      </c>
      <c r="AU3034">
        <v>401</v>
      </c>
      <c r="AV3034">
        <v>2550</v>
      </c>
      <c r="AW3034">
        <v>1021700</v>
      </c>
    </row>
    <row r="3035" spans="1:49" x14ac:dyDescent="0.2">
      <c r="A3035" s="51">
        <v>41068</v>
      </c>
      <c r="J3035">
        <v>3</v>
      </c>
      <c r="K3035">
        <v>173</v>
      </c>
      <c r="L3035">
        <v>2150</v>
      </c>
      <c r="M3035">
        <v>375800</v>
      </c>
      <c r="N3035">
        <v>20</v>
      </c>
      <c r="O3035">
        <v>201</v>
      </c>
      <c r="P3035">
        <v>2300</v>
      </c>
      <c r="Q3035">
        <v>461840</v>
      </c>
      <c r="AP3035">
        <v>7</v>
      </c>
      <c r="AQ3035">
        <v>379</v>
      </c>
      <c r="AR3035">
        <v>2380</v>
      </c>
      <c r="AS3035">
        <v>903040</v>
      </c>
      <c r="AT3035">
        <v>10</v>
      </c>
      <c r="AU3035">
        <v>443</v>
      </c>
      <c r="AV3035">
        <v>2300</v>
      </c>
      <c r="AW3035">
        <v>1018900</v>
      </c>
    </row>
    <row r="3036" spans="1:49" x14ac:dyDescent="0.2">
      <c r="A3036" s="51">
        <v>41072</v>
      </c>
      <c r="B3036">
        <v>3</v>
      </c>
      <c r="C3036">
        <v>125</v>
      </c>
      <c r="D3036">
        <v>2500</v>
      </c>
      <c r="E3036">
        <v>311667</v>
      </c>
      <c r="F3036">
        <v>1</v>
      </c>
      <c r="G3036">
        <v>146</v>
      </c>
      <c r="H3036">
        <v>2150</v>
      </c>
      <c r="I3036">
        <v>313900</v>
      </c>
      <c r="J3036">
        <v>62</v>
      </c>
      <c r="K3036">
        <v>161</v>
      </c>
      <c r="L3036">
        <v>2300</v>
      </c>
      <c r="M3036">
        <v>372816</v>
      </c>
      <c r="N3036">
        <v>24</v>
      </c>
      <c r="O3036">
        <v>212</v>
      </c>
      <c r="P3036">
        <v>2650</v>
      </c>
      <c r="Q3036">
        <v>561800</v>
      </c>
      <c r="R3036">
        <v>12</v>
      </c>
      <c r="S3036">
        <v>231</v>
      </c>
      <c r="T3036">
        <v>2350</v>
      </c>
      <c r="U3036">
        <v>542067</v>
      </c>
      <c r="Z3036">
        <v>12</v>
      </c>
      <c r="AA3036">
        <v>292</v>
      </c>
      <c r="AB3036">
        <v>2525</v>
      </c>
      <c r="AC3036">
        <v>801325</v>
      </c>
      <c r="AT3036">
        <v>12</v>
      </c>
      <c r="AU3036">
        <v>444</v>
      </c>
      <c r="AV3036">
        <v>2100</v>
      </c>
      <c r="AW3036">
        <v>917892</v>
      </c>
    </row>
    <row r="3037" spans="1:49" x14ac:dyDescent="0.2">
      <c r="A3037" s="51">
        <v>41072</v>
      </c>
      <c r="B3037">
        <v>5</v>
      </c>
      <c r="C3037">
        <v>106</v>
      </c>
      <c r="D3037">
        <v>2150</v>
      </c>
      <c r="E3037">
        <v>223840</v>
      </c>
      <c r="N3037">
        <v>62</v>
      </c>
      <c r="O3037">
        <v>205</v>
      </c>
      <c r="P3037">
        <v>2312</v>
      </c>
      <c r="Q3037">
        <v>479607</v>
      </c>
      <c r="R3037">
        <v>83</v>
      </c>
      <c r="S3037">
        <v>238</v>
      </c>
      <c r="T3037">
        <v>2425</v>
      </c>
      <c r="U3037">
        <v>577254</v>
      </c>
      <c r="V3037">
        <v>44</v>
      </c>
      <c r="W3037">
        <v>247</v>
      </c>
      <c r="X3037">
        <v>2350</v>
      </c>
      <c r="Y3037">
        <v>590051</v>
      </c>
      <c r="Z3037">
        <v>20</v>
      </c>
      <c r="AA3037">
        <v>284</v>
      </c>
      <c r="AB3037">
        <v>2550</v>
      </c>
      <c r="AC3037">
        <v>725475</v>
      </c>
      <c r="AD3037">
        <v>24</v>
      </c>
      <c r="AE3037">
        <v>353</v>
      </c>
      <c r="AF3037">
        <v>2540</v>
      </c>
      <c r="AG3037">
        <v>901200</v>
      </c>
      <c r="AH3037">
        <v>23</v>
      </c>
      <c r="AI3037">
        <v>379</v>
      </c>
      <c r="AJ3037">
        <v>2713</v>
      </c>
      <c r="AK3037">
        <v>1036913</v>
      </c>
      <c r="AL3037">
        <v>1</v>
      </c>
      <c r="AM3037">
        <v>408</v>
      </c>
      <c r="AN3037">
        <v>2480</v>
      </c>
      <c r="AO3037">
        <v>1011840</v>
      </c>
      <c r="AP3037">
        <v>527</v>
      </c>
      <c r="AQ3037">
        <v>389</v>
      </c>
      <c r="AR3037">
        <v>2504</v>
      </c>
      <c r="AS3037">
        <v>978821</v>
      </c>
      <c r="AT3037">
        <v>51</v>
      </c>
      <c r="AU3037">
        <v>553</v>
      </c>
      <c r="AV3037">
        <v>2460</v>
      </c>
      <c r="AW3037">
        <v>1366910</v>
      </c>
    </row>
    <row r="3038" spans="1:49" x14ac:dyDescent="0.2">
      <c r="A3038" s="51">
        <v>41075</v>
      </c>
      <c r="F3038">
        <v>15</v>
      </c>
      <c r="G3038">
        <v>149</v>
      </c>
      <c r="H3038">
        <v>2400</v>
      </c>
      <c r="I3038">
        <v>357760</v>
      </c>
      <c r="J3038">
        <v>23</v>
      </c>
      <c r="K3038">
        <v>160</v>
      </c>
      <c r="L3038">
        <v>2325</v>
      </c>
      <c r="M3038">
        <v>375004</v>
      </c>
      <c r="N3038">
        <v>54</v>
      </c>
      <c r="O3038">
        <v>202</v>
      </c>
      <c r="P3038">
        <v>2550</v>
      </c>
      <c r="Q3038">
        <v>530015</v>
      </c>
      <c r="R3038">
        <v>71</v>
      </c>
      <c r="S3038">
        <v>233</v>
      </c>
      <c r="T3038">
        <v>2508</v>
      </c>
      <c r="U3038">
        <v>584592</v>
      </c>
      <c r="V3038">
        <v>3</v>
      </c>
      <c r="W3038">
        <v>258</v>
      </c>
      <c r="X3038">
        <v>2350</v>
      </c>
      <c r="Y3038">
        <v>606300</v>
      </c>
      <c r="AL3038">
        <v>10</v>
      </c>
      <c r="AM3038">
        <v>490</v>
      </c>
      <c r="AN3038">
        <v>2750</v>
      </c>
      <c r="AO3038">
        <v>1346400</v>
      </c>
      <c r="AP3038">
        <v>4</v>
      </c>
      <c r="AQ3038">
        <v>374</v>
      </c>
      <c r="AR3038">
        <v>2200</v>
      </c>
      <c r="AS3038">
        <v>822800</v>
      </c>
      <c r="AT3038">
        <v>48</v>
      </c>
      <c r="AU3038">
        <v>539</v>
      </c>
      <c r="AV3038">
        <v>2567</v>
      </c>
      <c r="AW3038">
        <v>1412148</v>
      </c>
    </row>
    <row r="3039" spans="1:49" x14ac:dyDescent="0.2">
      <c r="A3039" s="51">
        <v>41079</v>
      </c>
      <c r="B3039">
        <v>7</v>
      </c>
      <c r="C3039">
        <v>108</v>
      </c>
      <c r="D3039">
        <v>2150</v>
      </c>
      <c r="E3039">
        <v>227829</v>
      </c>
      <c r="F3039">
        <v>13</v>
      </c>
      <c r="G3039">
        <v>147</v>
      </c>
      <c r="H3039">
        <v>2250</v>
      </c>
      <c r="I3039">
        <v>330577</v>
      </c>
      <c r="N3039">
        <v>22</v>
      </c>
      <c r="O3039">
        <v>201</v>
      </c>
      <c r="P3039">
        <v>2333</v>
      </c>
      <c r="Q3039">
        <v>469036</v>
      </c>
      <c r="R3039">
        <v>27</v>
      </c>
      <c r="S3039">
        <v>238</v>
      </c>
      <c r="T3039">
        <v>2300</v>
      </c>
      <c r="U3039">
        <v>558844</v>
      </c>
      <c r="V3039">
        <v>35</v>
      </c>
      <c r="W3039">
        <v>275</v>
      </c>
      <c r="X3039">
        <v>2375</v>
      </c>
      <c r="Y3039">
        <v>658729</v>
      </c>
      <c r="AT3039">
        <v>13</v>
      </c>
      <c r="AU3039">
        <v>391</v>
      </c>
      <c r="AV3039">
        <v>2183</v>
      </c>
      <c r="AW3039">
        <v>857708</v>
      </c>
    </row>
    <row r="3040" spans="1:49" x14ac:dyDescent="0.2">
      <c r="A3040" s="51">
        <v>41079</v>
      </c>
      <c r="N3040">
        <v>38</v>
      </c>
      <c r="O3040">
        <v>190</v>
      </c>
      <c r="P3040">
        <v>2633</v>
      </c>
      <c r="Q3040">
        <v>513539</v>
      </c>
      <c r="R3040">
        <v>12</v>
      </c>
      <c r="S3040">
        <v>240</v>
      </c>
      <c r="T3040">
        <v>2617</v>
      </c>
      <c r="U3040">
        <v>685275</v>
      </c>
      <c r="V3040">
        <v>21</v>
      </c>
      <c r="W3040">
        <v>254</v>
      </c>
      <c r="X3040">
        <v>2275</v>
      </c>
      <c r="Y3040">
        <v>575595</v>
      </c>
      <c r="AD3040">
        <v>12</v>
      </c>
      <c r="AE3040">
        <v>326</v>
      </c>
      <c r="AF3040">
        <v>2410</v>
      </c>
      <c r="AG3040">
        <v>793317</v>
      </c>
      <c r="AH3040">
        <v>37</v>
      </c>
      <c r="AI3040">
        <v>380</v>
      </c>
      <c r="AJ3040">
        <v>2600</v>
      </c>
      <c r="AK3040">
        <v>990721</v>
      </c>
      <c r="AP3040">
        <v>654</v>
      </c>
      <c r="AQ3040">
        <v>391</v>
      </c>
      <c r="AR3040">
        <v>2447</v>
      </c>
      <c r="AS3040">
        <v>980965</v>
      </c>
      <c r="AT3040">
        <v>32</v>
      </c>
      <c r="AU3040">
        <v>527</v>
      </c>
      <c r="AV3040">
        <v>2325</v>
      </c>
      <c r="AW3040">
        <v>1226625</v>
      </c>
    </row>
    <row r="3041" spans="1:49" x14ac:dyDescent="0.2">
      <c r="A3041" s="51">
        <v>41082</v>
      </c>
      <c r="V3041">
        <v>7</v>
      </c>
      <c r="W3041">
        <v>254</v>
      </c>
      <c r="X3041">
        <v>2000</v>
      </c>
      <c r="Y3041">
        <v>508000</v>
      </c>
      <c r="Z3041">
        <v>1</v>
      </c>
      <c r="AA3041">
        <v>298</v>
      </c>
      <c r="AB3041">
        <v>2300</v>
      </c>
      <c r="AC3041">
        <v>685400</v>
      </c>
      <c r="AD3041">
        <v>40</v>
      </c>
      <c r="AE3041">
        <v>339</v>
      </c>
      <c r="AF3041">
        <v>2414</v>
      </c>
      <c r="AG3041">
        <v>822900</v>
      </c>
      <c r="AH3041">
        <v>23</v>
      </c>
      <c r="AI3041">
        <v>377</v>
      </c>
      <c r="AJ3041">
        <v>2550</v>
      </c>
      <c r="AK3041">
        <v>961802</v>
      </c>
      <c r="AL3041">
        <v>1</v>
      </c>
      <c r="AM3041">
        <v>424</v>
      </c>
      <c r="AN3041">
        <v>2600</v>
      </c>
      <c r="AO3041">
        <v>1102400</v>
      </c>
      <c r="AP3041">
        <v>111</v>
      </c>
      <c r="AQ3041">
        <v>413</v>
      </c>
      <c r="AR3041">
        <v>2337</v>
      </c>
      <c r="AS3041">
        <v>956431</v>
      </c>
    </row>
    <row r="3042" spans="1:49" x14ac:dyDescent="0.2">
      <c r="A3042" s="51">
        <v>41086</v>
      </c>
      <c r="B3042">
        <v>14</v>
      </c>
      <c r="C3042">
        <v>117</v>
      </c>
      <c r="D3042">
        <v>2175</v>
      </c>
      <c r="E3042">
        <v>256693</v>
      </c>
      <c r="F3042">
        <v>9</v>
      </c>
      <c r="G3042">
        <v>134</v>
      </c>
      <c r="H3042">
        <v>2225</v>
      </c>
      <c r="I3042">
        <v>298022</v>
      </c>
      <c r="J3042">
        <v>47</v>
      </c>
      <c r="K3042">
        <v>169</v>
      </c>
      <c r="L3042">
        <v>2267</v>
      </c>
      <c r="M3042">
        <v>385326</v>
      </c>
      <c r="N3042">
        <v>61</v>
      </c>
      <c r="O3042">
        <v>187</v>
      </c>
      <c r="P3042">
        <v>2283</v>
      </c>
      <c r="Q3042">
        <v>427139</v>
      </c>
      <c r="R3042">
        <v>27</v>
      </c>
      <c r="S3042">
        <v>225</v>
      </c>
      <c r="T3042">
        <v>2225</v>
      </c>
      <c r="U3042">
        <v>511259</v>
      </c>
      <c r="V3042">
        <v>7</v>
      </c>
      <c r="W3042">
        <v>264</v>
      </c>
      <c r="X3042">
        <v>2050</v>
      </c>
      <c r="Y3042">
        <v>540614</v>
      </c>
      <c r="AP3042">
        <v>6</v>
      </c>
      <c r="AQ3042">
        <v>434</v>
      </c>
      <c r="AR3042">
        <v>2367</v>
      </c>
      <c r="AS3042">
        <v>1035560</v>
      </c>
      <c r="AT3042">
        <v>9</v>
      </c>
      <c r="AU3042">
        <v>470</v>
      </c>
      <c r="AV3042">
        <v>2125</v>
      </c>
      <c r="AW3042">
        <v>994456</v>
      </c>
    </row>
    <row r="3043" spans="1:49" x14ac:dyDescent="0.2">
      <c r="A3043" s="51">
        <v>41088</v>
      </c>
      <c r="N3043">
        <v>12</v>
      </c>
      <c r="O3043">
        <v>190</v>
      </c>
      <c r="P3043">
        <v>2100</v>
      </c>
      <c r="Q3043">
        <v>399000</v>
      </c>
      <c r="V3043">
        <v>1</v>
      </c>
      <c r="W3043">
        <v>276</v>
      </c>
      <c r="X3043">
        <v>2000</v>
      </c>
      <c r="Y3043">
        <v>552000</v>
      </c>
      <c r="AD3043">
        <v>21</v>
      </c>
      <c r="AE3043">
        <v>349</v>
      </c>
      <c r="AF3043">
        <v>2463</v>
      </c>
      <c r="AG3043">
        <v>862785</v>
      </c>
      <c r="AH3043">
        <v>11</v>
      </c>
      <c r="AI3043">
        <v>369</v>
      </c>
      <c r="AJ3043">
        <v>2520</v>
      </c>
      <c r="AK3043">
        <v>934575</v>
      </c>
      <c r="AP3043">
        <v>97</v>
      </c>
      <c r="AQ3043">
        <v>441</v>
      </c>
      <c r="AR3043">
        <v>2418</v>
      </c>
      <c r="AS3043">
        <v>1055806</v>
      </c>
    </row>
    <row r="3044" spans="1:49" x14ac:dyDescent="0.2">
      <c r="A3044" s="51">
        <v>41088</v>
      </c>
      <c r="B3044">
        <v>1</v>
      </c>
      <c r="C3044">
        <v>106</v>
      </c>
      <c r="D3044">
        <v>2300</v>
      </c>
      <c r="E3044">
        <v>243800</v>
      </c>
      <c r="J3044">
        <v>13</v>
      </c>
      <c r="K3044">
        <v>177</v>
      </c>
      <c r="L3044">
        <v>2150</v>
      </c>
      <c r="M3044">
        <v>379723</v>
      </c>
      <c r="N3044">
        <v>4</v>
      </c>
      <c r="O3044">
        <v>186</v>
      </c>
      <c r="P3044">
        <v>2250</v>
      </c>
      <c r="Q3044">
        <v>417375</v>
      </c>
      <c r="V3044">
        <v>10</v>
      </c>
      <c r="W3044">
        <v>268</v>
      </c>
      <c r="X3044">
        <v>2300</v>
      </c>
      <c r="Y3044">
        <v>608450</v>
      </c>
      <c r="Z3044">
        <v>19</v>
      </c>
      <c r="AA3044">
        <v>285</v>
      </c>
      <c r="AB3044">
        <v>2375</v>
      </c>
      <c r="AC3044">
        <v>679768</v>
      </c>
      <c r="AD3044">
        <v>8</v>
      </c>
      <c r="AE3044">
        <v>344</v>
      </c>
      <c r="AF3044">
        <v>2510</v>
      </c>
      <c r="AG3044">
        <v>849410</v>
      </c>
      <c r="AH3044">
        <v>10</v>
      </c>
      <c r="AI3044">
        <v>383</v>
      </c>
      <c r="AJ3044">
        <v>2525</v>
      </c>
      <c r="AK3044">
        <v>969590</v>
      </c>
      <c r="AL3044">
        <v>7</v>
      </c>
      <c r="AM3044">
        <v>439</v>
      </c>
      <c r="AN3044">
        <v>2500</v>
      </c>
      <c r="AO3044">
        <v>1113640</v>
      </c>
      <c r="AP3044">
        <v>333</v>
      </c>
      <c r="AQ3044">
        <v>376</v>
      </c>
      <c r="AR3044">
        <v>2396</v>
      </c>
      <c r="AS3044">
        <v>915859</v>
      </c>
      <c r="AT3044">
        <v>1</v>
      </c>
      <c r="AU3044">
        <v>562</v>
      </c>
      <c r="AV3044">
        <v>2150</v>
      </c>
      <c r="AW3044">
        <v>1208300</v>
      </c>
    </row>
    <row r="3045" spans="1:49" x14ac:dyDescent="0.2">
      <c r="A3045" s="51">
        <v>41089</v>
      </c>
      <c r="B3045">
        <v>4</v>
      </c>
      <c r="C3045">
        <v>113</v>
      </c>
      <c r="D3045">
        <v>2000</v>
      </c>
      <c r="E3045">
        <v>226000</v>
      </c>
      <c r="J3045">
        <v>10</v>
      </c>
      <c r="K3045">
        <v>160</v>
      </c>
      <c r="L3045">
        <v>2250</v>
      </c>
      <c r="M3045">
        <v>359550</v>
      </c>
      <c r="N3045">
        <v>55</v>
      </c>
      <c r="O3045">
        <v>189</v>
      </c>
      <c r="P3045">
        <v>2283</v>
      </c>
      <c r="Q3045">
        <v>432931</v>
      </c>
      <c r="R3045">
        <v>25</v>
      </c>
      <c r="S3045">
        <v>244</v>
      </c>
      <c r="T3045">
        <v>2350</v>
      </c>
      <c r="U3045">
        <v>580360</v>
      </c>
      <c r="V3045">
        <v>5</v>
      </c>
      <c r="W3045">
        <v>274</v>
      </c>
      <c r="X3045">
        <v>2125</v>
      </c>
      <c r="Y3045">
        <v>569980</v>
      </c>
      <c r="Z3045">
        <v>4</v>
      </c>
      <c r="AA3045">
        <v>314</v>
      </c>
      <c r="AB3045">
        <v>2100</v>
      </c>
      <c r="AC3045">
        <v>660450</v>
      </c>
      <c r="AT3045">
        <v>10</v>
      </c>
      <c r="AU3045">
        <v>476</v>
      </c>
      <c r="AV3045">
        <v>2100</v>
      </c>
      <c r="AW3045">
        <v>999600</v>
      </c>
    </row>
    <row r="3046" spans="1:49" x14ac:dyDescent="0.2">
      <c r="A3046" s="51"/>
    </row>
    <row r="3047" spans="1:49" x14ac:dyDescent="0.2">
      <c r="A3047" s="51">
        <v>41093</v>
      </c>
      <c r="B3047">
        <v>30</v>
      </c>
      <c r="C3047">
        <v>97</v>
      </c>
      <c r="D3047">
        <v>2133</v>
      </c>
      <c r="E3047">
        <v>216783</v>
      </c>
      <c r="F3047">
        <v>3</v>
      </c>
      <c r="G3047">
        <v>149</v>
      </c>
      <c r="H3047">
        <v>2200</v>
      </c>
      <c r="I3047">
        <v>328533</v>
      </c>
      <c r="J3047">
        <v>13</v>
      </c>
      <c r="K3047">
        <v>170</v>
      </c>
      <c r="L3047">
        <v>2075</v>
      </c>
      <c r="M3047">
        <v>348877</v>
      </c>
      <c r="N3047">
        <v>13</v>
      </c>
      <c r="O3047">
        <v>189</v>
      </c>
      <c r="P3047">
        <v>2125</v>
      </c>
      <c r="Q3047">
        <v>400969</v>
      </c>
      <c r="V3047">
        <v>22</v>
      </c>
      <c r="W3047">
        <v>271</v>
      </c>
      <c r="X3047">
        <v>2188</v>
      </c>
      <c r="Y3047">
        <v>635373</v>
      </c>
      <c r="Z3047">
        <v>23</v>
      </c>
      <c r="AA3047">
        <v>284</v>
      </c>
      <c r="AB3047">
        <v>2300</v>
      </c>
      <c r="AC3047">
        <v>651335</v>
      </c>
      <c r="AP3047">
        <v>2</v>
      </c>
      <c r="AQ3047">
        <v>447</v>
      </c>
      <c r="AR3047">
        <v>2050</v>
      </c>
      <c r="AS3047">
        <v>916350</v>
      </c>
    </row>
    <row r="3048" spans="1:49" x14ac:dyDescent="0.2">
      <c r="A3048" s="51">
        <v>41095</v>
      </c>
      <c r="B3048">
        <v>12</v>
      </c>
      <c r="C3048">
        <v>110</v>
      </c>
      <c r="D3048">
        <v>2083</v>
      </c>
      <c r="E3048">
        <v>228708</v>
      </c>
      <c r="J3048">
        <v>62</v>
      </c>
      <c r="K3048">
        <v>170</v>
      </c>
      <c r="L3048">
        <v>2275</v>
      </c>
      <c r="M3048">
        <v>379135</v>
      </c>
      <c r="N3048">
        <v>44</v>
      </c>
      <c r="O3048">
        <v>199</v>
      </c>
      <c r="P3048">
        <v>2250</v>
      </c>
      <c r="Q3048">
        <v>459907</v>
      </c>
      <c r="V3048">
        <v>20</v>
      </c>
      <c r="W3048">
        <v>261</v>
      </c>
      <c r="X3048">
        <v>2250</v>
      </c>
      <c r="Y3048">
        <v>587475</v>
      </c>
      <c r="AH3048">
        <v>21</v>
      </c>
      <c r="AI3048">
        <v>380</v>
      </c>
      <c r="AJ3048">
        <v>2467</v>
      </c>
      <c r="AK3048">
        <v>935402</v>
      </c>
      <c r="AL3048">
        <v>5</v>
      </c>
      <c r="AM3048">
        <v>402</v>
      </c>
      <c r="AN3048">
        <v>2500</v>
      </c>
      <c r="AO3048">
        <v>1004000</v>
      </c>
      <c r="AP3048">
        <v>322</v>
      </c>
      <c r="AQ3048">
        <v>408</v>
      </c>
      <c r="AR3048">
        <v>2449</v>
      </c>
      <c r="AS3048">
        <v>1016402</v>
      </c>
      <c r="AT3048">
        <v>13</v>
      </c>
      <c r="AU3048">
        <v>449</v>
      </c>
      <c r="AV3048">
        <v>2150</v>
      </c>
      <c r="AW3048">
        <v>946877</v>
      </c>
    </row>
    <row r="3049" spans="1:49" x14ac:dyDescent="0.2">
      <c r="A3049" s="51">
        <v>41095</v>
      </c>
      <c r="V3049">
        <v>6</v>
      </c>
      <c r="W3049">
        <v>254</v>
      </c>
      <c r="X3049">
        <v>2100</v>
      </c>
      <c r="Y3049">
        <v>525917</v>
      </c>
      <c r="AH3049">
        <v>17</v>
      </c>
      <c r="AI3049">
        <v>387</v>
      </c>
      <c r="AJ3049">
        <v>2590</v>
      </c>
      <c r="AK3049">
        <v>1004231</v>
      </c>
      <c r="AP3049">
        <v>126</v>
      </c>
      <c r="AQ3049">
        <v>435</v>
      </c>
      <c r="AR3049">
        <v>2394</v>
      </c>
      <c r="AS3049">
        <v>1046750</v>
      </c>
    </row>
    <row r="3050" spans="1:49" x14ac:dyDescent="0.2">
      <c r="A3050" s="51">
        <v>41096</v>
      </c>
      <c r="B3050">
        <v>3</v>
      </c>
      <c r="C3050">
        <v>117</v>
      </c>
      <c r="D3050">
        <v>2300</v>
      </c>
      <c r="E3050">
        <v>269867</v>
      </c>
      <c r="F3050">
        <v>12</v>
      </c>
      <c r="G3050">
        <v>148</v>
      </c>
      <c r="H3050">
        <v>2250</v>
      </c>
      <c r="I3050">
        <v>334125</v>
      </c>
      <c r="J3050">
        <v>35</v>
      </c>
      <c r="K3050">
        <v>166</v>
      </c>
      <c r="L3050">
        <v>2350</v>
      </c>
      <c r="M3050">
        <v>396011</v>
      </c>
      <c r="N3050">
        <v>19</v>
      </c>
      <c r="O3050">
        <v>189</v>
      </c>
      <c r="P3050">
        <v>2250</v>
      </c>
      <c r="Q3050">
        <v>425605</v>
      </c>
      <c r="R3050">
        <v>12</v>
      </c>
      <c r="S3050">
        <v>236</v>
      </c>
      <c r="T3050">
        <v>2250</v>
      </c>
      <c r="U3050">
        <v>529875</v>
      </c>
      <c r="V3050">
        <v>16</v>
      </c>
      <c r="W3050">
        <v>259</v>
      </c>
      <c r="X3050">
        <v>2235</v>
      </c>
      <c r="Y3050">
        <v>581955</v>
      </c>
      <c r="AD3050">
        <v>1</v>
      </c>
      <c r="AE3050">
        <v>338</v>
      </c>
      <c r="AF3050">
        <v>2200</v>
      </c>
      <c r="AG3050">
        <v>743600</v>
      </c>
    </row>
    <row r="3051" spans="1:49" x14ac:dyDescent="0.2">
      <c r="A3051" s="51">
        <v>41099</v>
      </c>
      <c r="AH3051">
        <v>16</v>
      </c>
      <c r="AI3051">
        <v>380</v>
      </c>
      <c r="AJ3051">
        <v>2520</v>
      </c>
      <c r="AK3051">
        <v>954650</v>
      </c>
      <c r="AL3051">
        <v>29</v>
      </c>
      <c r="AM3051">
        <v>429</v>
      </c>
      <c r="AN3051">
        <v>2563</v>
      </c>
      <c r="AO3051">
        <v>1101371</v>
      </c>
      <c r="AP3051">
        <v>75</v>
      </c>
      <c r="AQ3051">
        <v>413</v>
      </c>
      <c r="AR3051">
        <v>2414</v>
      </c>
      <c r="AS3051">
        <v>1003006</v>
      </c>
    </row>
    <row r="3052" spans="1:49" x14ac:dyDescent="0.2">
      <c r="A3052" s="51">
        <v>41100</v>
      </c>
      <c r="B3052">
        <v>4</v>
      </c>
      <c r="C3052">
        <v>124</v>
      </c>
      <c r="D3052">
        <v>2000</v>
      </c>
      <c r="E3052">
        <v>247000</v>
      </c>
      <c r="F3052">
        <v>8</v>
      </c>
      <c r="G3052">
        <v>141</v>
      </c>
      <c r="H3052">
        <v>2225</v>
      </c>
      <c r="I3052">
        <v>329638</v>
      </c>
      <c r="J3052">
        <v>99</v>
      </c>
      <c r="K3052">
        <v>171</v>
      </c>
      <c r="L3052">
        <v>2307</v>
      </c>
      <c r="M3052">
        <v>393077</v>
      </c>
      <c r="N3052">
        <v>12</v>
      </c>
      <c r="O3052">
        <v>198</v>
      </c>
      <c r="P3052">
        <v>2225</v>
      </c>
      <c r="Q3052">
        <v>447150</v>
      </c>
      <c r="R3052">
        <v>25</v>
      </c>
      <c r="S3052">
        <v>225</v>
      </c>
      <c r="T3052">
        <v>2200</v>
      </c>
      <c r="U3052">
        <v>504408</v>
      </c>
      <c r="V3052">
        <v>44</v>
      </c>
      <c r="W3052">
        <v>265</v>
      </c>
      <c r="X3052">
        <v>2238</v>
      </c>
      <c r="Y3052">
        <v>612289</v>
      </c>
      <c r="Z3052">
        <v>14</v>
      </c>
      <c r="AA3052">
        <v>283</v>
      </c>
      <c r="AB3052">
        <v>2167</v>
      </c>
      <c r="AC3052">
        <v>622500</v>
      </c>
      <c r="AD3052">
        <v>1</v>
      </c>
      <c r="AE3052">
        <v>322</v>
      </c>
      <c r="AF3052">
        <v>2300</v>
      </c>
      <c r="AG3052">
        <v>740600</v>
      </c>
      <c r="AP3052">
        <v>5</v>
      </c>
      <c r="AQ3052">
        <v>436</v>
      </c>
      <c r="AR3052">
        <v>2400</v>
      </c>
      <c r="AS3052">
        <v>1047360</v>
      </c>
      <c r="AT3052">
        <v>9</v>
      </c>
      <c r="AU3052">
        <v>536</v>
      </c>
      <c r="AV3052">
        <v>2300</v>
      </c>
      <c r="AW3052">
        <v>1233311</v>
      </c>
    </row>
    <row r="3053" spans="1:49" x14ac:dyDescent="0.2">
      <c r="A3053" s="51">
        <v>41102</v>
      </c>
      <c r="Z3053">
        <v>9</v>
      </c>
      <c r="AA3053">
        <v>293</v>
      </c>
      <c r="AB3053">
        <v>2300</v>
      </c>
      <c r="AC3053">
        <v>677622</v>
      </c>
      <c r="AD3053">
        <v>4</v>
      </c>
      <c r="AE3053">
        <v>320</v>
      </c>
      <c r="AF3053">
        <v>2500</v>
      </c>
      <c r="AG3053">
        <v>801250</v>
      </c>
      <c r="AH3053">
        <v>2</v>
      </c>
      <c r="AI3053">
        <v>374</v>
      </c>
      <c r="AJ3053">
        <v>2580</v>
      </c>
      <c r="AK3053">
        <v>964920</v>
      </c>
      <c r="AL3053">
        <v>1</v>
      </c>
      <c r="AM3053">
        <v>406</v>
      </c>
      <c r="AN3053">
        <v>2560</v>
      </c>
      <c r="AO3053">
        <v>1039360</v>
      </c>
      <c r="AP3053">
        <v>58</v>
      </c>
      <c r="AQ3053">
        <v>427</v>
      </c>
      <c r="AR3053">
        <v>2500</v>
      </c>
      <c r="AS3053">
        <v>1074500</v>
      </c>
    </row>
    <row r="3054" spans="1:49" x14ac:dyDescent="0.2">
      <c r="A3054" s="51">
        <v>41102</v>
      </c>
      <c r="J3054">
        <v>2</v>
      </c>
      <c r="K3054">
        <v>165</v>
      </c>
      <c r="L3054">
        <v>2250</v>
      </c>
      <c r="M3054">
        <v>371250</v>
      </c>
      <c r="N3054">
        <v>12</v>
      </c>
      <c r="O3054">
        <v>212</v>
      </c>
      <c r="P3054">
        <v>2200</v>
      </c>
      <c r="Q3054">
        <v>465667</v>
      </c>
      <c r="R3054">
        <v>28</v>
      </c>
      <c r="S3054">
        <v>231</v>
      </c>
      <c r="T3054">
        <v>2417</v>
      </c>
      <c r="U3054">
        <v>546911</v>
      </c>
      <c r="AP3054">
        <v>497</v>
      </c>
      <c r="AQ3054">
        <v>401</v>
      </c>
      <c r="AR3054">
        <v>2422</v>
      </c>
      <c r="AS3054">
        <v>980994</v>
      </c>
      <c r="AT3054">
        <v>6</v>
      </c>
      <c r="AU3054">
        <v>597</v>
      </c>
      <c r="AV3054">
        <v>2300</v>
      </c>
      <c r="AW3054">
        <v>1373867</v>
      </c>
    </row>
    <row r="3055" spans="1:49" x14ac:dyDescent="0.2">
      <c r="A3055" s="51">
        <v>41103</v>
      </c>
      <c r="N3055">
        <v>50</v>
      </c>
      <c r="O3055">
        <v>190</v>
      </c>
      <c r="P3055">
        <v>2350</v>
      </c>
      <c r="Q3055">
        <v>446500</v>
      </c>
      <c r="AD3055">
        <v>4</v>
      </c>
      <c r="AE3055">
        <v>354</v>
      </c>
      <c r="AF3055">
        <v>2620</v>
      </c>
      <c r="AG3055">
        <v>926170</v>
      </c>
      <c r="AT3055">
        <v>13</v>
      </c>
      <c r="AU3055">
        <v>467</v>
      </c>
      <c r="AV3055">
        <v>2200</v>
      </c>
      <c r="AW3055">
        <v>1027908</v>
      </c>
    </row>
    <row r="3056" spans="1:49" x14ac:dyDescent="0.2">
      <c r="A3056" s="51">
        <v>41106</v>
      </c>
      <c r="V3056">
        <v>7</v>
      </c>
      <c r="W3056">
        <v>274</v>
      </c>
      <c r="X3056">
        <v>2200</v>
      </c>
      <c r="Y3056">
        <v>603429</v>
      </c>
      <c r="Z3056">
        <v>6</v>
      </c>
      <c r="AA3056">
        <v>295</v>
      </c>
      <c r="AB3056">
        <v>2200</v>
      </c>
      <c r="AC3056">
        <v>649733</v>
      </c>
      <c r="AD3056">
        <v>7</v>
      </c>
      <c r="AE3056">
        <v>336</v>
      </c>
      <c r="AF3056">
        <v>2450</v>
      </c>
      <c r="AG3056">
        <v>798814</v>
      </c>
      <c r="AH3056">
        <v>39</v>
      </c>
      <c r="AI3056">
        <v>379</v>
      </c>
      <c r="AJ3056">
        <v>2540</v>
      </c>
      <c r="AK3056">
        <v>969718</v>
      </c>
      <c r="AL3056">
        <v>12</v>
      </c>
      <c r="AM3056">
        <v>431</v>
      </c>
      <c r="AN3056">
        <v>2605</v>
      </c>
      <c r="AO3056">
        <v>1103800</v>
      </c>
      <c r="AP3056">
        <v>96</v>
      </c>
      <c r="AQ3056">
        <v>416</v>
      </c>
      <c r="AR3056">
        <v>2406</v>
      </c>
      <c r="AS3056">
        <v>984726</v>
      </c>
    </row>
    <row r="3057" spans="1:49" x14ac:dyDescent="0.2">
      <c r="A3057" s="51">
        <v>41107</v>
      </c>
      <c r="B3057">
        <v>25</v>
      </c>
      <c r="C3057">
        <v>120</v>
      </c>
      <c r="D3057">
        <v>2075</v>
      </c>
      <c r="E3057">
        <v>260468</v>
      </c>
      <c r="F3057">
        <v>31</v>
      </c>
      <c r="G3057">
        <v>138</v>
      </c>
      <c r="H3057">
        <v>2175</v>
      </c>
      <c r="I3057">
        <v>301681</v>
      </c>
      <c r="J3057">
        <v>29</v>
      </c>
      <c r="K3057">
        <v>159</v>
      </c>
      <c r="L3057">
        <v>2200</v>
      </c>
      <c r="M3057">
        <v>353307</v>
      </c>
      <c r="N3057">
        <v>34</v>
      </c>
      <c r="O3057">
        <v>207</v>
      </c>
      <c r="P3057">
        <v>2200</v>
      </c>
      <c r="Q3057">
        <v>476832</v>
      </c>
      <c r="R3057">
        <v>28</v>
      </c>
      <c r="S3057">
        <v>239</v>
      </c>
      <c r="T3057">
        <v>2220</v>
      </c>
      <c r="U3057">
        <v>539354</v>
      </c>
      <c r="Z3057">
        <v>3</v>
      </c>
      <c r="AA3057">
        <v>285</v>
      </c>
      <c r="AB3057">
        <v>2000</v>
      </c>
      <c r="AC3057">
        <v>569333</v>
      </c>
      <c r="AD3057">
        <v>20</v>
      </c>
      <c r="AE3057">
        <v>331</v>
      </c>
      <c r="AF3057">
        <v>2325</v>
      </c>
      <c r="AG3057">
        <v>795080</v>
      </c>
      <c r="AP3057">
        <v>29</v>
      </c>
      <c r="AQ3057">
        <v>533</v>
      </c>
      <c r="AR3057">
        <v>2167</v>
      </c>
      <c r="AS3057">
        <v>1155710</v>
      </c>
    </row>
    <row r="3058" spans="1:49" x14ac:dyDescent="0.2">
      <c r="A3058" s="51">
        <v>41109</v>
      </c>
      <c r="J3058">
        <v>4</v>
      </c>
      <c r="K3058">
        <v>178</v>
      </c>
      <c r="L3058">
        <v>2200</v>
      </c>
      <c r="M3058">
        <v>391600</v>
      </c>
      <c r="Z3058">
        <v>1</v>
      </c>
      <c r="AA3058">
        <v>292</v>
      </c>
      <c r="AB3058">
        <v>2350</v>
      </c>
      <c r="AC3058">
        <v>686200</v>
      </c>
      <c r="AD3058">
        <v>14</v>
      </c>
      <c r="AE3058">
        <v>345</v>
      </c>
      <c r="AF3058">
        <v>2455</v>
      </c>
      <c r="AG3058">
        <v>848043</v>
      </c>
      <c r="AH3058">
        <v>15</v>
      </c>
      <c r="AI3058">
        <v>377</v>
      </c>
      <c r="AJ3058">
        <v>2570</v>
      </c>
      <c r="AK3058">
        <v>969453</v>
      </c>
      <c r="AL3058">
        <v>7</v>
      </c>
      <c r="AM3058">
        <v>402</v>
      </c>
      <c r="AN3058">
        <v>2530</v>
      </c>
      <c r="AO3058">
        <v>1009246</v>
      </c>
      <c r="AP3058">
        <v>23</v>
      </c>
      <c r="AQ3058">
        <v>414</v>
      </c>
      <c r="AR3058">
        <v>2288</v>
      </c>
      <c r="AS3058">
        <v>937645</v>
      </c>
    </row>
    <row r="3059" spans="1:49" x14ac:dyDescent="0.2">
      <c r="A3059" s="51">
        <v>41109</v>
      </c>
      <c r="J3059">
        <v>13</v>
      </c>
      <c r="K3059">
        <v>176</v>
      </c>
      <c r="L3059">
        <v>2300</v>
      </c>
      <c r="M3059">
        <v>405154</v>
      </c>
      <c r="N3059">
        <v>46</v>
      </c>
      <c r="O3059">
        <v>188</v>
      </c>
      <c r="P3059">
        <v>2186</v>
      </c>
      <c r="Q3059">
        <v>421905</v>
      </c>
      <c r="R3059">
        <v>31</v>
      </c>
      <c r="S3059">
        <v>239</v>
      </c>
      <c r="T3059">
        <v>2207</v>
      </c>
      <c r="U3059">
        <v>527695</v>
      </c>
      <c r="V3059">
        <v>5</v>
      </c>
      <c r="W3059">
        <v>268</v>
      </c>
      <c r="X3059">
        <v>2200</v>
      </c>
      <c r="Y3059">
        <v>588720</v>
      </c>
      <c r="Z3059">
        <v>1</v>
      </c>
      <c r="AA3059">
        <v>296</v>
      </c>
      <c r="AB3059">
        <v>2300</v>
      </c>
      <c r="AC3059">
        <v>680800</v>
      </c>
      <c r="AD3059">
        <v>33</v>
      </c>
      <c r="AE3059">
        <v>332</v>
      </c>
      <c r="AF3059">
        <v>2355</v>
      </c>
      <c r="AG3059">
        <v>780876</v>
      </c>
      <c r="AH3059">
        <v>8</v>
      </c>
      <c r="AI3059">
        <v>388</v>
      </c>
      <c r="AJ3059">
        <v>2320</v>
      </c>
      <c r="AK3059">
        <v>899000</v>
      </c>
      <c r="AL3059">
        <v>1</v>
      </c>
      <c r="AM3059">
        <v>464</v>
      </c>
      <c r="AN3059">
        <v>2500</v>
      </c>
      <c r="AO3059">
        <v>1160000</v>
      </c>
      <c r="AP3059">
        <v>40</v>
      </c>
      <c r="AQ3059">
        <v>488</v>
      </c>
      <c r="AR3059">
        <v>2372</v>
      </c>
      <c r="AS3059">
        <v>1168933</v>
      </c>
      <c r="AT3059">
        <v>1</v>
      </c>
      <c r="AU3059">
        <v>492</v>
      </c>
      <c r="AV3059">
        <v>2000</v>
      </c>
      <c r="AW3059">
        <v>984000</v>
      </c>
    </row>
    <row r="3060" spans="1:49" x14ac:dyDescent="0.2">
      <c r="A3060" s="51">
        <v>41113</v>
      </c>
      <c r="Z3060">
        <v>37</v>
      </c>
      <c r="AA3060">
        <v>295</v>
      </c>
      <c r="AB3060">
        <v>2250</v>
      </c>
      <c r="AC3060">
        <v>657738</v>
      </c>
      <c r="AH3060">
        <v>2</v>
      </c>
      <c r="AI3060">
        <v>368</v>
      </c>
      <c r="AJ3060">
        <v>2400</v>
      </c>
      <c r="AK3060">
        <v>882960</v>
      </c>
      <c r="AL3060">
        <v>2</v>
      </c>
      <c r="AM3060">
        <v>429</v>
      </c>
      <c r="AN3060">
        <v>2410</v>
      </c>
      <c r="AO3060">
        <v>1033540</v>
      </c>
      <c r="AP3060">
        <v>74</v>
      </c>
      <c r="AQ3060">
        <v>408</v>
      </c>
      <c r="AR3060">
        <v>2252</v>
      </c>
      <c r="AS3060">
        <v>915454</v>
      </c>
    </row>
    <row r="3061" spans="1:49" x14ac:dyDescent="0.2">
      <c r="A3061" s="51">
        <v>41114</v>
      </c>
      <c r="B3061">
        <v>9</v>
      </c>
      <c r="C3061">
        <v>117</v>
      </c>
      <c r="D3061">
        <v>2100</v>
      </c>
      <c r="E3061">
        <v>245467</v>
      </c>
      <c r="F3061">
        <v>5</v>
      </c>
      <c r="G3061">
        <v>142</v>
      </c>
      <c r="H3061">
        <v>2150</v>
      </c>
      <c r="I3061">
        <v>304440</v>
      </c>
      <c r="J3061">
        <v>39</v>
      </c>
      <c r="K3061">
        <v>174</v>
      </c>
      <c r="L3061">
        <v>2140</v>
      </c>
      <c r="M3061">
        <v>386505</v>
      </c>
      <c r="N3061">
        <v>67</v>
      </c>
      <c r="O3061">
        <v>198</v>
      </c>
      <c r="P3061">
        <v>2214</v>
      </c>
      <c r="Q3061">
        <v>448382</v>
      </c>
      <c r="R3061">
        <v>36</v>
      </c>
      <c r="S3061">
        <v>243</v>
      </c>
      <c r="T3061">
        <v>2175</v>
      </c>
      <c r="U3061">
        <v>547989</v>
      </c>
      <c r="V3061">
        <v>19</v>
      </c>
      <c r="W3061">
        <v>263</v>
      </c>
      <c r="X3061">
        <v>2212</v>
      </c>
      <c r="Y3061">
        <v>587705</v>
      </c>
      <c r="Z3061">
        <v>9</v>
      </c>
      <c r="AA3061">
        <v>318</v>
      </c>
      <c r="AB3061">
        <v>2275</v>
      </c>
      <c r="AC3061">
        <v>729656</v>
      </c>
      <c r="AD3061">
        <v>73</v>
      </c>
      <c r="AE3061">
        <v>341</v>
      </c>
      <c r="AF3061">
        <v>2360</v>
      </c>
      <c r="AG3061">
        <v>808682</v>
      </c>
      <c r="AH3061">
        <v>32</v>
      </c>
      <c r="AI3061">
        <v>362</v>
      </c>
      <c r="AJ3061">
        <v>2400</v>
      </c>
      <c r="AK3061">
        <v>869700</v>
      </c>
      <c r="AP3061">
        <v>5</v>
      </c>
      <c r="AQ3061">
        <v>444</v>
      </c>
      <c r="AR3061">
        <v>2180</v>
      </c>
      <c r="AS3061">
        <v>968792</v>
      </c>
      <c r="AT3061">
        <v>9</v>
      </c>
      <c r="AU3061">
        <v>378</v>
      </c>
      <c r="AV3061">
        <v>1983</v>
      </c>
      <c r="AW3061">
        <v>761878</v>
      </c>
    </row>
    <row r="3062" spans="1:49" x14ac:dyDescent="0.2">
      <c r="A3062" s="51">
        <v>41116</v>
      </c>
      <c r="Z3062">
        <v>13</v>
      </c>
      <c r="AA3062">
        <v>296</v>
      </c>
      <c r="AB3062">
        <v>2100</v>
      </c>
      <c r="AC3062">
        <v>620285</v>
      </c>
      <c r="AD3062">
        <v>18</v>
      </c>
      <c r="AE3062">
        <v>341</v>
      </c>
      <c r="AF3062">
        <v>2300</v>
      </c>
      <c r="AG3062">
        <v>812133</v>
      </c>
      <c r="AL3062">
        <v>8</v>
      </c>
      <c r="AM3062">
        <v>430</v>
      </c>
      <c r="AN3062">
        <v>2540</v>
      </c>
      <c r="AO3062">
        <v>1094480</v>
      </c>
      <c r="AP3062">
        <v>62</v>
      </c>
      <c r="AQ3062">
        <v>432</v>
      </c>
      <c r="AR3062">
        <v>2210</v>
      </c>
      <c r="AS3062">
        <v>942961</v>
      </c>
    </row>
    <row r="3063" spans="1:49" x14ac:dyDescent="0.2">
      <c r="A3063" s="51">
        <v>41116</v>
      </c>
      <c r="B3063">
        <v>10</v>
      </c>
      <c r="C3063">
        <v>125</v>
      </c>
      <c r="D3063">
        <v>2100</v>
      </c>
      <c r="E3063">
        <v>262500</v>
      </c>
      <c r="R3063">
        <v>37</v>
      </c>
      <c r="S3063">
        <v>233</v>
      </c>
      <c r="T3063">
        <v>2275</v>
      </c>
      <c r="U3063">
        <v>531924</v>
      </c>
      <c r="V3063">
        <v>2</v>
      </c>
      <c r="W3063">
        <v>275</v>
      </c>
      <c r="X3063">
        <v>2150</v>
      </c>
      <c r="Y3063">
        <v>591250</v>
      </c>
      <c r="Z3063">
        <v>21</v>
      </c>
      <c r="AA3063">
        <v>293</v>
      </c>
      <c r="AB3063">
        <v>2330</v>
      </c>
      <c r="AC3063">
        <v>684651</v>
      </c>
      <c r="AD3063">
        <v>19</v>
      </c>
      <c r="AE3063">
        <v>340</v>
      </c>
      <c r="AF3063">
        <v>2320</v>
      </c>
      <c r="AG3063">
        <v>788787</v>
      </c>
      <c r="AP3063">
        <v>60</v>
      </c>
      <c r="AQ3063">
        <v>444</v>
      </c>
      <c r="AR3063">
        <v>2260</v>
      </c>
      <c r="AS3063">
        <v>1021085</v>
      </c>
      <c r="AT3063">
        <v>15</v>
      </c>
      <c r="AU3063">
        <v>523</v>
      </c>
      <c r="AV3063">
        <v>2130</v>
      </c>
      <c r="AW3063">
        <v>1112464</v>
      </c>
    </row>
    <row r="3064" spans="1:49" x14ac:dyDescent="0.2">
      <c r="A3064" s="51">
        <v>41117</v>
      </c>
      <c r="B3064">
        <v>14</v>
      </c>
      <c r="C3064">
        <v>123</v>
      </c>
      <c r="D3064">
        <v>2050</v>
      </c>
      <c r="E3064">
        <v>262236</v>
      </c>
      <c r="F3064">
        <v>11</v>
      </c>
      <c r="G3064">
        <v>131</v>
      </c>
      <c r="H3064">
        <v>2500</v>
      </c>
      <c r="I3064">
        <v>327273</v>
      </c>
      <c r="J3064">
        <v>46</v>
      </c>
      <c r="K3064">
        <v>167</v>
      </c>
      <c r="L3064">
        <v>2210</v>
      </c>
      <c r="M3064">
        <v>369646</v>
      </c>
      <c r="N3064">
        <v>16</v>
      </c>
      <c r="O3064">
        <v>205</v>
      </c>
      <c r="P3064">
        <v>2200</v>
      </c>
      <c r="Q3064">
        <v>451825</v>
      </c>
      <c r="R3064">
        <v>20</v>
      </c>
      <c r="S3064">
        <v>248</v>
      </c>
      <c r="T3064">
        <v>2150</v>
      </c>
      <c r="U3064">
        <v>532770</v>
      </c>
      <c r="Z3064">
        <v>5</v>
      </c>
      <c r="AA3064">
        <v>292</v>
      </c>
      <c r="AB3064">
        <v>2100</v>
      </c>
      <c r="AC3064">
        <v>613200</v>
      </c>
      <c r="AD3064">
        <v>11</v>
      </c>
      <c r="AE3064">
        <v>336</v>
      </c>
      <c r="AF3064">
        <v>2350</v>
      </c>
      <c r="AG3064">
        <v>789600</v>
      </c>
    </row>
    <row r="3065" spans="1:49" x14ac:dyDescent="0.2">
      <c r="A3065" s="51">
        <v>41120</v>
      </c>
      <c r="Z3065">
        <v>3</v>
      </c>
      <c r="AA3065">
        <v>311</v>
      </c>
      <c r="AB3065">
        <v>2200</v>
      </c>
      <c r="AC3065">
        <v>684933</v>
      </c>
      <c r="AD3065">
        <v>16</v>
      </c>
      <c r="AE3065">
        <v>350</v>
      </c>
      <c r="AF3065">
        <v>2430</v>
      </c>
      <c r="AG3065">
        <v>850058</v>
      </c>
      <c r="AH3065">
        <v>10</v>
      </c>
      <c r="AI3065">
        <v>388</v>
      </c>
      <c r="AJ3065">
        <v>2500</v>
      </c>
      <c r="AK3065">
        <v>989628</v>
      </c>
      <c r="AL3065">
        <v>7</v>
      </c>
      <c r="AM3065">
        <v>426</v>
      </c>
      <c r="AN3065">
        <v>2560</v>
      </c>
      <c r="AO3065">
        <v>1092811</v>
      </c>
      <c r="AP3065">
        <v>17</v>
      </c>
      <c r="AQ3065">
        <v>442</v>
      </c>
      <c r="AR3065">
        <v>2436</v>
      </c>
      <c r="AS3065">
        <v>1071214</v>
      </c>
    </row>
    <row r="3066" spans="1:49" x14ac:dyDescent="0.2">
      <c r="A3066" s="51">
        <v>41121</v>
      </c>
      <c r="F3066">
        <v>10</v>
      </c>
      <c r="G3066">
        <v>130</v>
      </c>
      <c r="H3066">
        <v>2150</v>
      </c>
      <c r="I3066">
        <v>279500</v>
      </c>
      <c r="J3066">
        <v>24</v>
      </c>
      <c r="K3066">
        <v>176</v>
      </c>
      <c r="L3066">
        <v>2125</v>
      </c>
      <c r="M3066">
        <v>376421</v>
      </c>
      <c r="N3066">
        <v>20</v>
      </c>
      <c r="O3066">
        <v>186</v>
      </c>
      <c r="P3066">
        <v>2050</v>
      </c>
      <c r="Q3066">
        <v>389240</v>
      </c>
      <c r="V3066">
        <v>5</v>
      </c>
      <c r="W3066">
        <v>264</v>
      </c>
      <c r="X3066">
        <v>2050</v>
      </c>
      <c r="Y3066">
        <v>540380</v>
      </c>
      <c r="Z3066">
        <v>25</v>
      </c>
      <c r="AA3066">
        <v>282</v>
      </c>
      <c r="AB3066">
        <v>2300</v>
      </c>
      <c r="AC3066">
        <v>649520</v>
      </c>
      <c r="AH3066">
        <v>4</v>
      </c>
      <c r="AI3066">
        <v>375</v>
      </c>
      <c r="AJ3066">
        <v>2800</v>
      </c>
      <c r="AK3066">
        <v>1050000</v>
      </c>
      <c r="AL3066">
        <v>3</v>
      </c>
      <c r="AM3066">
        <v>449</v>
      </c>
      <c r="AN3066">
        <v>2380</v>
      </c>
      <c r="AO3066">
        <v>1069413</v>
      </c>
      <c r="AP3066">
        <v>2</v>
      </c>
      <c r="AQ3066">
        <v>340</v>
      </c>
      <c r="AR3066">
        <v>2500</v>
      </c>
      <c r="AS3066">
        <v>850000</v>
      </c>
      <c r="AT3066">
        <v>40</v>
      </c>
      <c r="AU3066">
        <v>494</v>
      </c>
      <c r="AV3066">
        <v>2160</v>
      </c>
      <c r="AW3066">
        <v>1096185</v>
      </c>
    </row>
    <row r="3067" spans="1:49" x14ac:dyDescent="0.2">
      <c r="A3067" s="51">
        <v>41121</v>
      </c>
      <c r="AH3067">
        <v>18</v>
      </c>
      <c r="AI3067">
        <v>385</v>
      </c>
      <c r="AJ3067">
        <v>2484</v>
      </c>
      <c r="AK3067">
        <v>955084</v>
      </c>
      <c r="AL3067">
        <v>8</v>
      </c>
      <c r="AM3067">
        <v>423</v>
      </c>
      <c r="AN3067">
        <v>2490</v>
      </c>
      <c r="AO3067">
        <v>1063785</v>
      </c>
      <c r="AP3067">
        <v>14</v>
      </c>
      <c r="AQ3067">
        <v>460</v>
      </c>
      <c r="AR3067">
        <v>2353</v>
      </c>
      <c r="AS3067">
        <v>1064209</v>
      </c>
    </row>
    <row r="3068" spans="1:49" x14ac:dyDescent="0.2">
      <c r="A3068" s="51"/>
    </row>
    <row r="3069" spans="1:49" x14ac:dyDescent="0.2">
      <c r="A3069" s="51">
        <v>41123</v>
      </c>
      <c r="Z3069">
        <v>5</v>
      </c>
      <c r="AA3069">
        <v>296</v>
      </c>
      <c r="AB3069">
        <v>2300</v>
      </c>
      <c r="AC3069">
        <v>679880</v>
      </c>
      <c r="AD3069">
        <v>9</v>
      </c>
      <c r="AE3069">
        <v>344</v>
      </c>
      <c r="AF3069">
        <v>2330</v>
      </c>
      <c r="AG3069">
        <v>810622</v>
      </c>
      <c r="AH3069">
        <v>8</v>
      </c>
      <c r="AI3069">
        <v>368</v>
      </c>
      <c r="AJ3069">
        <v>2347</v>
      </c>
      <c r="AK3069">
        <v>862440</v>
      </c>
      <c r="AL3069">
        <v>5</v>
      </c>
      <c r="AM3069">
        <v>445</v>
      </c>
      <c r="AN3069">
        <v>2430</v>
      </c>
      <c r="AO3069">
        <v>1069656</v>
      </c>
      <c r="AP3069">
        <v>71</v>
      </c>
      <c r="AQ3069">
        <v>433</v>
      </c>
      <c r="AR3069">
        <v>2270</v>
      </c>
      <c r="AS3069">
        <v>991413</v>
      </c>
    </row>
    <row r="3070" spans="1:49" x14ac:dyDescent="0.2">
      <c r="A3070" s="51">
        <v>41124</v>
      </c>
      <c r="F3070">
        <v>1</v>
      </c>
      <c r="G3070">
        <v>130</v>
      </c>
      <c r="H3070">
        <v>2150</v>
      </c>
      <c r="I3070">
        <v>279500</v>
      </c>
      <c r="J3070">
        <v>9</v>
      </c>
      <c r="K3070">
        <v>177</v>
      </c>
      <c r="L3070">
        <v>2300</v>
      </c>
      <c r="M3070">
        <v>407356</v>
      </c>
      <c r="N3070">
        <v>23</v>
      </c>
      <c r="O3070">
        <v>186</v>
      </c>
      <c r="P3070">
        <v>2100</v>
      </c>
      <c r="Q3070">
        <v>390600</v>
      </c>
      <c r="V3070">
        <v>40</v>
      </c>
      <c r="W3070">
        <v>269</v>
      </c>
      <c r="X3070">
        <v>2275</v>
      </c>
      <c r="Y3070">
        <v>611618</v>
      </c>
      <c r="Z3070">
        <v>11</v>
      </c>
      <c r="AA3070">
        <v>295</v>
      </c>
      <c r="AB3070">
        <v>2200</v>
      </c>
      <c r="AC3070">
        <v>648000</v>
      </c>
      <c r="AD3070">
        <v>9</v>
      </c>
      <c r="AE3070">
        <v>327</v>
      </c>
      <c r="AF3070">
        <v>2200</v>
      </c>
      <c r="AG3070">
        <v>744289</v>
      </c>
      <c r="AT3070">
        <v>3</v>
      </c>
      <c r="AU3070">
        <v>430</v>
      </c>
      <c r="AV3070">
        <v>2100</v>
      </c>
      <c r="AW3070">
        <v>903000</v>
      </c>
    </row>
    <row r="3071" spans="1:49" x14ac:dyDescent="0.2">
      <c r="A3071" s="51">
        <v>41127</v>
      </c>
      <c r="Z3071">
        <v>5</v>
      </c>
      <c r="AA3071">
        <v>311</v>
      </c>
      <c r="AB3071">
        <v>2275</v>
      </c>
      <c r="AC3071">
        <v>706360</v>
      </c>
      <c r="AD3071">
        <v>17</v>
      </c>
      <c r="AE3071">
        <v>334</v>
      </c>
      <c r="AF3071">
        <v>2300</v>
      </c>
      <c r="AG3071">
        <v>752718</v>
      </c>
      <c r="AH3071">
        <v>5</v>
      </c>
      <c r="AI3071">
        <v>379</v>
      </c>
      <c r="AJ3071">
        <v>2560</v>
      </c>
      <c r="AK3071">
        <v>969728</v>
      </c>
      <c r="AL3071">
        <v>1</v>
      </c>
      <c r="AM3071">
        <v>470</v>
      </c>
      <c r="AN3071">
        <v>2380</v>
      </c>
      <c r="AO3071">
        <v>1118600</v>
      </c>
      <c r="AP3071">
        <v>101</v>
      </c>
      <c r="AQ3071">
        <v>432</v>
      </c>
      <c r="AR3071">
        <v>2280</v>
      </c>
      <c r="AS3071">
        <v>994504</v>
      </c>
    </row>
    <row r="3072" spans="1:49" x14ac:dyDescent="0.2">
      <c r="A3072" s="51">
        <v>41128</v>
      </c>
      <c r="B3072">
        <v>7</v>
      </c>
      <c r="C3072">
        <v>104</v>
      </c>
      <c r="D3072">
        <v>2150</v>
      </c>
      <c r="E3072">
        <v>222679</v>
      </c>
      <c r="J3072">
        <v>2</v>
      </c>
      <c r="K3072">
        <v>162</v>
      </c>
      <c r="L3072">
        <v>2000</v>
      </c>
      <c r="M3072">
        <v>324000</v>
      </c>
      <c r="N3072">
        <v>11</v>
      </c>
      <c r="O3072">
        <v>187</v>
      </c>
      <c r="P3072">
        <v>2225</v>
      </c>
      <c r="Q3072">
        <v>428136</v>
      </c>
      <c r="R3072">
        <v>22</v>
      </c>
      <c r="S3072">
        <v>246</v>
      </c>
      <c r="T3072">
        <v>2300</v>
      </c>
      <c r="U3072">
        <v>574668</v>
      </c>
      <c r="V3072">
        <v>4</v>
      </c>
      <c r="W3072">
        <v>262</v>
      </c>
      <c r="X3072">
        <v>2275</v>
      </c>
      <c r="Y3072">
        <v>592800</v>
      </c>
      <c r="Z3072">
        <v>7</v>
      </c>
      <c r="AA3072">
        <v>291</v>
      </c>
      <c r="AB3072">
        <v>2350</v>
      </c>
      <c r="AC3072">
        <v>682843</v>
      </c>
      <c r="AL3072">
        <v>2</v>
      </c>
      <c r="AM3072">
        <v>414</v>
      </c>
      <c r="AN3072">
        <v>2260</v>
      </c>
      <c r="AO3072">
        <v>935640</v>
      </c>
      <c r="AT3072">
        <v>26</v>
      </c>
      <c r="AU3072">
        <v>456</v>
      </c>
      <c r="AV3072">
        <v>2250</v>
      </c>
      <c r="AW3072">
        <v>1063323</v>
      </c>
    </row>
    <row r="3073" spans="1:49" x14ac:dyDescent="0.2">
      <c r="A3073" s="51">
        <v>41130</v>
      </c>
      <c r="Z3073">
        <v>2</v>
      </c>
      <c r="AA3073">
        <v>307</v>
      </c>
      <c r="AB3073">
        <v>2150</v>
      </c>
      <c r="AC3073">
        <v>660050</v>
      </c>
      <c r="AD3073">
        <v>8</v>
      </c>
      <c r="AE3073">
        <v>328</v>
      </c>
      <c r="AF3073">
        <v>2250</v>
      </c>
      <c r="AG3073">
        <v>739125</v>
      </c>
      <c r="AH3073">
        <v>10</v>
      </c>
      <c r="AI3073">
        <v>365</v>
      </c>
      <c r="AJ3073">
        <v>2440</v>
      </c>
      <c r="AK3073">
        <v>890600</v>
      </c>
      <c r="AL3073">
        <v>13</v>
      </c>
      <c r="AM3073">
        <v>462</v>
      </c>
      <c r="AN3073">
        <v>2410</v>
      </c>
      <c r="AO3073">
        <v>1137920</v>
      </c>
      <c r="AP3073">
        <v>57</v>
      </c>
      <c r="AQ3073">
        <v>408</v>
      </c>
      <c r="AR3073">
        <v>2230</v>
      </c>
      <c r="AS3073">
        <v>954802</v>
      </c>
    </row>
    <row r="3074" spans="1:49" x14ac:dyDescent="0.2">
      <c r="A3074" s="51">
        <v>41131</v>
      </c>
      <c r="F3074">
        <v>7</v>
      </c>
      <c r="G3074">
        <v>140</v>
      </c>
      <c r="H3074">
        <v>2100</v>
      </c>
      <c r="I3074">
        <v>294000</v>
      </c>
      <c r="N3074">
        <v>12</v>
      </c>
      <c r="O3074">
        <v>192</v>
      </c>
      <c r="P3074">
        <v>2125</v>
      </c>
      <c r="Q3074">
        <v>419358</v>
      </c>
      <c r="V3074">
        <v>9</v>
      </c>
      <c r="W3074">
        <v>259</v>
      </c>
      <c r="X3074">
        <v>2200</v>
      </c>
      <c r="Y3074">
        <v>570044</v>
      </c>
      <c r="AH3074">
        <v>2</v>
      </c>
      <c r="AI3074">
        <v>373</v>
      </c>
      <c r="AJ3074">
        <v>2550</v>
      </c>
      <c r="AK3074">
        <v>951150</v>
      </c>
      <c r="AP3074">
        <v>10</v>
      </c>
      <c r="AQ3074">
        <v>487</v>
      </c>
      <c r="AR3074">
        <v>2330</v>
      </c>
      <c r="AS3074">
        <v>1154436</v>
      </c>
      <c r="AT3074">
        <v>36</v>
      </c>
      <c r="AU3074">
        <v>477</v>
      </c>
      <c r="AV3074">
        <v>2167</v>
      </c>
      <c r="AW3074">
        <v>1097942</v>
      </c>
    </row>
    <row r="3075" spans="1:49" x14ac:dyDescent="0.2">
      <c r="A3075" s="51">
        <v>41134</v>
      </c>
      <c r="AD3075">
        <v>8</v>
      </c>
      <c r="AE3075">
        <v>328</v>
      </c>
      <c r="AF3075">
        <v>2360</v>
      </c>
      <c r="AG3075">
        <v>774670</v>
      </c>
      <c r="AH3075">
        <v>14</v>
      </c>
      <c r="AI3075">
        <v>375</v>
      </c>
      <c r="AJ3075">
        <v>2380</v>
      </c>
      <c r="AK3075">
        <v>889714</v>
      </c>
      <c r="AL3075">
        <v>2</v>
      </c>
      <c r="AM3075">
        <v>409</v>
      </c>
      <c r="AN3075">
        <v>2400</v>
      </c>
      <c r="AO3075">
        <v>981600</v>
      </c>
      <c r="AP3075">
        <v>50</v>
      </c>
      <c r="AQ3075">
        <v>446</v>
      </c>
      <c r="AR3075">
        <v>2356</v>
      </c>
      <c r="AS3075">
        <v>1048665</v>
      </c>
    </row>
    <row r="3076" spans="1:49" x14ac:dyDescent="0.2">
      <c r="A3076" s="51">
        <v>41135</v>
      </c>
      <c r="B3076">
        <v>26</v>
      </c>
      <c r="C3076">
        <v>117</v>
      </c>
      <c r="D3076">
        <v>2175</v>
      </c>
      <c r="E3076">
        <v>248515</v>
      </c>
      <c r="F3076">
        <v>2</v>
      </c>
      <c r="G3076">
        <v>139</v>
      </c>
      <c r="H3076">
        <v>2250</v>
      </c>
      <c r="I3076">
        <v>312750</v>
      </c>
      <c r="J3076">
        <v>20</v>
      </c>
      <c r="K3076">
        <v>157</v>
      </c>
      <c r="L3076">
        <v>2250</v>
      </c>
      <c r="M3076">
        <v>353925</v>
      </c>
      <c r="N3076">
        <v>7</v>
      </c>
      <c r="O3076">
        <v>183</v>
      </c>
      <c r="P3076">
        <v>2200</v>
      </c>
      <c r="Q3076">
        <v>401657</v>
      </c>
      <c r="R3076">
        <v>2</v>
      </c>
      <c r="S3076">
        <v>235</v>
      </c>
      <c r="T3076">
        <v>2205</v>
      </c>
      <c r="U3076">
        <v>518490</v>
      </c>
      <c r="V3076">
        <v>11</v>
      </c>
      <c r="W3076">
        <v>262</v>
      </c>
      <c r="X3076">
        <v>2350</v>
      </c>
      <c r="Y3076">
        <v>616127</v>
      </c>
      <c r="AP3076">
        <v>2</v>
      </c>
      <c r="AQ3076">
        <v>448</v>
      </c>
      <c r="AR3076">
        <v>2350</v>
      </c>
      <c r="AS3076">
        <v>1065380</v>
      </c>
      <c r="AT3076">
        <v>16</v>
      </c>
      <c r="AU3076">
        <v>508</v>
      </c>
      <c r="AV3076">
        <v>2075</v>
      </c>
      <c r="AW3076">
        <v>1057994</v>
      </c>
    </row>
    <row r="3077" spans="1:49" x14ac:dyDescent="0.2">
      <c r="A3077" s="51">
        <v>41137</v>
      </c>
      <c r="R3077">
        <v>2</v>
      </c>
      <c r="S3077">
        <v>249</v>
      </c>
      <c r="T3077">
        <v>2000</v>
      </c>
      <c r="U3077">
        <v>498000</v>
      </c>
      <c r="V3077">
        <v>9</v>
      </c>
      <c r="W3077">
        <v>268</v>
      </c>
      <c r="X3077">
        <v>2150</v>
      </c>
      <c r="Y3077">
        <v>577689</v>
      </c>
      <c r="Z3077">
        <v>6</v>
      </c>
      <c r="AA3077">
        <v>313</v>
      </c>
      <c r="AB3077">
        <v>2383</v>
      </c>
      <c r="AC3077">
        <v>741450</v>
      </c>
      <c r="AD3077">
        <v>8</v>
      </c>
      <c r="AE3077">
        <v>325</v>
      </c>
      <c r="AF3077">
        <v>2217</v>
      </c>
      <c r="AG3077">
        <v>714475</v>
      </c>
      <c r="AH3077">
        <v>30</v>
      </c>
      <c r="AI3077">
        <v>375</v>
      </c>
      <c r="AJ3077">
        <v>2476</v>
      </c>
      <c r="AK3077">
        <v>926952</v>
      </c>
      <c r="AL3077">
        <v>15</v>
      </c>
      <c r="AM3077">
        <v>442</v>
      </c>
      <c r="AN3077">
        <v>2508</v>
      </c>
      <c r="AO3077">
        <v>1099725</v>
      </c>
      <c r="AP3077">
        <v>71</v>
      </c>
      <c r="AQ3077">
        <v>449</v>
      </c>
      <c r="AR3077">
        <v>2360</v>
      </c>
      <c r="AS3077">
        <v>1058488</v>
      </c>
    </row>
    <row r="3078" spans="1:49" x14ac:dyDescent="0.2">
      <c r="A3078" s="51">
        <v>41138</v>
      </c>
      <c r="J3078">
        <v>36</v>
      </c>
      <c r="K3078">
        <v>165</v>
      </c>
      <c r="L3078">
        <v>2440</v>
      </c>
      <c r="M3078">
        <v>406317</v>
      </c>
      <c r="V3078">
        <v>93</v>
      </c>
      <c r="W3078">
        <v>258</v>
      </c>
      <c r="X3078">
        <v>2470</v>
      </c>
      <c r="Y3078">
        <v>643119</v>
      </c>
      <c r="Z3078">
        <v>75</v>
      </c>
      <c r="AA3078">
        <v>290</v>
      </c>
      <c r="AB3078">
        <v>2500</v>
      </c>
      <c r="AC3078">
        <v>721932</v>
      </c>
      <c r="AD3078">
        <v>18</v>
      </c>
      <c r="AE3078">
        <v>342</v>
      </c>
      <c r="AF3078">
        <v>2350</v>
      </c>
      <c r="AG3078">
        <v>794522</v>
      </c>
      <c r="AP3078">
        <v>5</v>
      </c>
      <c r="AQ3078">
        <v>448</v>
      </c>
      <c r="AR3078">
        <v>2280</v>
      </c>
      <c r="AS3078">
        <v>1020528</v>
      </c>
      <c r="AT3078">
        <v>71</v>
      </c>
      <c r="AU3078">
        <v>499</v>
      </c>
      <c r="AV3078">
        <v>2272</v>
      </c>
      <c r="AW3078">
        <v>1121392</v>
      </c>
    </row>
    <row r="3079" spans="1:49" x14ac:dyDescent="0.2">
      <c r="A3079" s="51">
        <v>41142</v>
      </c>
      <c r="B3079">
        <v>11</v>
      </c>
      <c r="C3079">
        <v>128</v>
      </c>
      <c r="D3079">
        <v>2100</v>
      </c>
      <c r="E3079">
        <v>268800</v>
      </c>
      <c r="J3079">
        <v>11</v>
      </c>
      <c r="K3079">
        <v>157</v>
      </c>
      <c r="L3079">
        <v>2225</v>
      </c>
      <c r="M3079">
        <v>351800</v>
      </c>
      <c r="N3079">
        <v>37</v>
      </c>
      <c r="O3079">
        <v>192</v>
      </c>
      <c r="P3079">
        <v>2238</v>
      </c>
      <c r="Q3079">
        <v>427446</v>
      </c>
      <c r="V3079">
        <v>12</v>
      </c>
      <c r="W3079">
        <v>257</v>
      </c>
      <c r="X3079">
        <v>2225</v>
      </c>
      <c r="Y3079">
        <v>566750</v>
      </c>
      <c r="Z3079">
        <v>1</v>
      </c>
      <c r="AA3079">
        <v>280</v>
      </c>
      <c r="AB3079">
        <v>2350</v>
      </c>
      <c r="AC3079">
        <v>658000</v>
      </c>
      <c r="AD3079">
        <v>1</v>
      </c>
      <c r="AE3079">
        <v>332</v>
      </c>
      <c r="AF3079">
        <v>2200</v>
      </c>
      <c r="AG3079">
        <v>730400</v>
      </c>
      <c r="AH3079">
        <v>1</v>
      </c>
      <c r="AI3079">
        <v>390</v>
      </c>
      <c r="AJ3079">
        <v>2550</v>
      </c>
      <c r="AK3079">
        <v>994500</v>
      </c>
      <c r="AL3079">
        <v>2</v>
      </c>
      <c r="AM3079">
        <v>443</v>
      </c>
      <c r="AN3079">
        <v>2610</v>
      </c>
      <c r="AO3079">
        <v>1156240</v>
      </c>
      <c r="AT3079">
        <v>11</v>
      </c>
      <c r="AU3079">
        <v>488</v>
      </c>
      <c r="AV3079">
        <v>2150</v>
      </c>
      <c r="AW3079">
        <v>1109891</v>
      </c>
    </row>
    <row r="3080" spans="1:49" x14ac:dyDescent="0.2">
      <c r="A3080" s="51">
        <v>41144</v>
      </c>
      <c r="R3080">
        <v>8</v>
      </c>
      <c r="S3080">
        <v>245</v>
      </c>
      <c r="T3080">
        <v>2150</v>
      </c>
      <c r="U3080">
        <v>526212</v>
      </c>
      <c r="V3080">
        <v>10</v>
      </c>
      <c r="W3080">
        <v>253</v>
      </c>
      <c r="X3080">
        <v>2150</v>
      </c>
      <c r="Y3080">
        <v>543950</v>
      </c>
      <c r="AD3080">
        <v>3</v>
      </c>
      <c r="AE3080">
        <v>331</v>
      </c>
      <c r="AF3080">
        <v>2200</v>
      </c>
      <c r="AG3080">
        <v>727467</v>
      </c>
      <c r="AL3080">
        <v>4</v>
      </c>
      <c r="AM3080">
        <v>412</v>
      </c>
      <c r="AN3080">
        <v>2530</v>
      </c>
      <c r="AO3080">
        <v>1043250</v>
      </c>
      <c r="AP3080">
        <v>44</v>
      </c>
      <c r="AQ3080">
        <v>437</v>
      </c>
      <c r="AR3080">
        <v>2405</v>
      </c>
      <c r="AS3080">
        <v>1075077</v>
      </c>
    </row>
    <row r="3081" spans="1:49" x14ac:dyDescent="0.2">
      <c r="A3081" s="51">
        <v>41145</v>
      </c>
      <c r="B3081">
        <v>13</v>
      </c>
      <c r="C3081">
        <v>126</v>
      </c>
      <c r="D3081">
        <v>2133</v>
      </c>
      <c r="E3081">
        <v>273569</v>
      </c>
      <c r="F3081">
        <v>10</v>
      </c>
      <c r="G3081">
        <v>145</v>
      </c>
      <c r="H3081">
        <v>2200</v>
      </c>
      <c r="I3081">
        <v>318120</v>
      </c>
      <c r="J3081">
        <v>8</v>
      </c>
      <c r="K3081">
        <v>155</v>
      </c>
      <c r="L3081">
        <v>2300</v>
      </c>
      <c r="M3081">
        <v>357075</v>
      </c>
      <c r="N3081">
        <v>7</v>
      </c>
      <c r="O3081">
        <v>210</v>
      </c>
      <c r="P3081">
        <v>2150</v>
      </c>
      <c r="Q3081">
        <v>450886</v>
      </c>
      <c r="R3081">
        <v>40</v>
      </c>
      <c r="S3081">
        <v>236</v>
      </c>
      <c r="T3081">
        <v>2325</v>
      </c>
      <c r="U3081">
        <v>551560</v>
      </c>
      <c r="V3081">
        <v>18</v>
      </c>
      <c r="W3081">
        <v>253</v>
      </c>
      <c r="X3081">
        <v>2200</v>
      </c>
      <c r="Y3081">
        <v>565228</v>
      </c>
      <c r="AD3081">
        <v>3</v>
      </c>
      <c r="AE3081">
        <v>333</v>
      </c>
      <c r="AF3081">
        <v>2200</v>
      </c>
      <c r="AG3081">
        <v>731867</v>
      </c>
    </row>
    <row r="3082" spans="1:49" x14ac:dyDescent="0.2">
      <c r="A3082" s="51">
        <v>41148</v>
      </c>
      <c r="AH3082">
        <v>12</v>
      </c>
      <c r="AI3082">
        <v>372</v>
      </c>
      <c r="AJ3082">
        <v>2493</v>
      </c>
      <c r="AK3082">
        <v>927007</v>
      </c>
      <c r="AP3082">
        <v>79</v>
      </c>
      <c r="AQ3082">
        <v>406</v>
      </c>
      <c r="AR3082">
        <v>2373</v>
      </c>
      <c r="AS3082">
        <v>980549</v>
      </c>
    </row>
    <row r="3083" spans="1:49" x14ac:dyDescent="0.2">
      <c r="A3083" s="51">
        <v>41149</v>
      </c>
      <c r="B3083">
        <v>2</v>
      </c>
      <c r="C3083">
        <v>123</v>
      </c>
      <c r="D3083">
        <v>2200</v>
      </c>
      <c r="E3083">
        <v>270600</v>
      </c>
      <c r="F3083">
        <v>18</v>
      </c>
      <c r="G3083">
        <v>149</v>
      </c>
      <c r="H3083">
        <v>2200</v>
      </c>
      <c r="I3083">
        <v>321078</v>
      </c>
      <c r="J3083">
        <v>26</v>
      </c>
      <c r="K3083">
        <v>160</v>
      </c>
      <c r="L3083">
        <v>2267</v>
      </c>
      <c r="M3083">
        <v>355223</v>
      </c>
      <c r="N3083">
        <v>17</v>
      </c>
      <c r="O3083">
        <v>207</v>
      </c>
      <c r="P3083">
        <v>2220</v>
      </c>
      <c r="Q3083">
        <v>441824</v>
      </c>
      <c r="V3083">
        <v>23</v>
      </c>
      <c r="W3083">
        <v>265</v>
      </c>
      <c r="X3083">
        <v>2370</v>
      </c>
      <c r="Y3083">
        <v>621365</v>
      </c>
      <c r="Z3083">
        <v>13</v>
      </c>
      <c r="AA3083">
        <v>282</v>
      </c>
      <c r="AB3083">
        <v>2300</v>
      </c>
      <c r="AC3083">
        <v>649662</v>
      </c>
      <c r="AD3083">
        <v>8</v>
      </c>
      <c r="AE3083">
        <v>346</v>
      </c>
      <c r="AF3083">
        <v>2425</v>
      </c>
      <c r="AG3083">
        <v>852575</v>
      </c>
      <c r="AP3083">
        <v>3</v>
      </c>
      <c r="AQ3083">
        <v>478</v>
      </c>
      <c r="AR3083">
        <v>2200</v>
      </c>
      <c r="AS3083">
        <v>1051600</v>
      </c>
      <c r="AT3083">
        <v>15</v>
      </c>
      <c r="AU3083">
        <v>522</v>
      </c>
      <c r="AV3083">
        <v>2162</v>
      </c>
      <c r="AW3083">
        <v>1137173</v>
      </c>
    </row>
    <row r="3084" spans="1:49" x14ac:dyDescent="0.2">
      <c r="A3084" s="51">
        <v>41151</v>
      </c>
      <c r="AD3084">
        <v>10</v>
      </c>
      <c r="AE3084">
        <v>341</v>
      </c>
      <c r="AF3084">
        <v>2450</v>
      </c>
      <c r="AG3084">
        <v>836430</v>
      </c>
      <c r="AH3084">
        <v>2</v>
      </c>
      <c r="AI3084">
        <v>387</v>
      </c>
      <c r="AJ3084">
        <v>2380</v>
      </c>
      <c r="AK3084">
        <v>921060</v>
      </c>
      <c r="AL3084">
        <v>5</v>
      </c>
      <c r="AM3084">
        <v>441</v>
      </c>
      <c r="AN3084">
        <v>2533</v>
      </c>
      <c r="AO3084">
        <v>1114208</v>
      </c>
      <c r="AP3084">
        <v>39</v>
      </c>
      <c r="AQ3084">
        <v>433</v>
      </c>
      <c r="AR3084">
        <v>2406</v>
      </c>
      <c r="AS3084">
        <v>1037125</v>
      </c>
    </row>
    <row r="3085" spans="1:49" x14ac:dyDescent="0.2">
      <c r="A3085" s="51">
        <v>41152</v>
      </c>
      <c r="F3085">
        <v>22</v>
      </c>
      <c r="G3085">
        <v>143</v>
      </c>
      <c r="H3085">
        <v>2300</v>
      </c>
      <c r="I3085">
        <v>329736</v>
      </c>
      <c r="J3085">
        <v>20</v>
      </c>
      <c r="K3085">
        <v>170</v>
      </c>
      <c r="L3085">
        <v>2300</v>
      </c>
      <c r="M3085">
        <v>391690</v>
      </c>
      <c r="N3085">
        <v>24</v>
      </c>
      <c r="O3085">
        <v>196</v>
      </c>
      <c r="P3085">
        <v>2375</v>
      </c>
      <c r="Q3085">
        <v>466542</v>
      </c>
      <c r="R3085">
        <v>10</v>
      </c>
      <c r="S3085">
        <v>221</v>
      </c>
      <c r="T3085">
        <v>2350</v>
      </c>
      <c r="U3085">
        <v>518880</v>
      </c>
      <c r="Z3085">
        <v>22</v>
      </c>
      <c r="AA3085">
        <v>282</v>
      </c>
      <c r="AB3085">
        <v>2450</v>
      </c>
      <c r="AC3085">
        <v>689786</v>
      </c>
    </row>
    <row r="3086" spans="1:49" x14ac:dyDescent="0.2">
      <c r="A3086" s="51">
        <v>41123</v>
      </c>
      <c r="F3086">
        <v>7</v>
      </c>
      <c r="G3086">
        <v>145</v>
      </c>
      <c r="H3086">
        <v>2400</v>
      </c>
      <c r="I3086">
        <v>349029</v>
      </c>
      <c r="J3086">
        <v>90</v>
      </c>
      <c r="K3086">
        <v>167</v>
      </c>
      <c r="L3086">
        <v>2240</v>
      </c>
      <c r="M3086">
        <v>371362</v>
      </c>
      <c r="N3086">
        <v>15</v>
      </c>
      <c r="O3086">
        <v>189</v>
      </c>
      <c r="P3086">
        <v>2100</v>
      </c>
      <c r="Q3086">
        <v>397040</v>
      </c>
      <c r="R3086">
        <v>1</v>
      </c>
      <c r="S3086">
        <v>240</v>
      </c>
      <c r="T3086">
        <v>2100</v>
      </c>
      <c r="U3086">
        <v>504000</v>
      </c>
      <c r="V3086">
        <v>16</v>
      </c>
      <c r="W3086">
        <v>274</v>
      </c>
      <c r="X3086">
        <v>2400</v>
      </c>
      <c r="Y3086">
        <v>656400</v>
      </c>
      <c r="Z3086">
        <v>19</v>
      </c>
      <c r="AA3086">
        <v>315</v>
      </c>
      <c r="AB3086">
        <v>2260</v>
      </c>
      <c r="AC3086">
        <v>712413</v>
      </c>
      <c r="AD3086">
        <v>35</v>
      </c>
      <c r="AE3086">
        <v>325</v>
      </c>
      <c r="AF3086">
        <v>2567</v>
      </c>
      <c r="AG3086">
        <v>797666</v>
      </c>
      <c r="AH3086">
        <v>18</v>
      </c>
      <c r="AI3086">
        <v>385</v>
      </c>
      <c r="AJ3086">
        <v>2484</v>
      </c>
      <c r="AK3086">
        <v>955084</v>
      </c>
      <c r="AL3086">
        <v>11</v>
      </c>
      <c r="AM3086">
        <v>425</v>
      </c>
      <c r="AN3086">
        <v>2395</v>
      </c>
      <c r="AO3086">
        <v>1045062</v>
      </c>
      <c r="AP3086">
        <v>27</v>
      </c>
      <c r="AQ3086">
        <v>484</v>
      </c>
      <c r="AR3086">
        <v>2355</v>
      </c>
      <c r="AS3086">
        <v>1132022</v>
      </c>
      <c r="AT3086">
        <v>10</v>
      </c>
      <c r="AU3086">
        <v>625</v>
      </c>
      <c r="AV3086">
        <v>2600</v>
      </c>
      <c r="AW3086">
        <v>1626040</v>
      </c>
    </row>
    <row r="3087" spans="1:49" x14ac:dyDescent="0.2">
      <c r="A3087" s="51">
        <v>41130</v>
      </c>
      <c r="J3087">
        <v>5</v>
      </c>
      <c r="K3087">
        <v>162</v>
      </c>
      <c r="L3087">
        <v>2600</v>
      </c>
      <c r="M3087">
        <v>462240</v>
      </c>
      <c r="N3087">
        <v>13</v>
      </c>
      <c r="O3087">
        <v>204</v>
      </c>
      <c r="P3087">
        <v>2267</v>
      </c>
      <c r="Q3087">
        <v>468977</v>
      </c>
      <c r="AD3087">
        <v>19</v>
      </c>
      <c r="AE3087">
        <v>334</v>
      </c>
      <c r="AF3087">
        <v>2370</v>
      </c>
      <c r="AG3087">
        <v>788267</v>
      </c>
      <c r="AH3087">
        <v>5</v>
      </c>
      <c r="AI3087">
        <v>378</v>
      </c>
      <c r="AJ3087">
        <v>2480</v>
      </c>
      <c r="AK3087">
        <v>936448</v>
      </c>
      <c r="AP3087">
        <v>55</v>
      </c>
      <c r="AQ3087">
        <v>468</v>
      </c>
      <c r="AR3087">
        <v>2323</v>
      </c>
      <c r="AS3087">
        <v>1090206</v>
      </c>
      <c r="AT3087">
        <v>37</v>
      </c>
      <c r="AU3087">
        <v>525</v>
      </c>
      <c r="AV3087">
        <v>2130</v>
      </c>
      <c r="AW3087">
        <v>1088116</v>
      </c>
    </row>
    <row r="3088" spans="1:49" x14ac:dyDescent="0.2">
      <c r="A3088" s="51">
        <v>41135</v>
      </c>
      <c r="AH3088">
        <v>7</v>
      </c>
      <c r="AI3088">
        <v>386</v>
      </c>
      <c r="AJ3088">
        <v>2580</v>
      </c>
      <c r="AK3088">
        <v>996617</v>
      </c>
      <c r="AP3088">
        <v>33</v>
      </c>
      <c r="AQ3088">
        <v>458</v>
      </c>
      <c r="AR3088">
        <v>2473</v>
      </c>
      <c r="AS3088">
        <v>1129400</v>
      </c>
    </row>
    <row r="3089" spans="1:49" x14ac:dyDescent="0.2">
      <c r="A3089" s="51">
        <v>41136</v>
      </c>
      <c r="AH3089">
        <v>1</v>
      </c>
      <c r="AI3089">
        <v>372</v>
      </c>
      <c r="AJ3089">
        <v>2600</v>
      </c>
      <c r="AK3089">
        <v>967200</v>
      </c>
    </row>
    <row r="3090" spans="1:49" x14ac:dyDescent="0.2">
      <c r="A3090" s="51">
        <v>41137</v>
      </c>
      <c r="F3090">
        <v>7</v>
      </c>
      <c r="G3090">
        <v>143</v>
      </c>
      <c r="H3090">
        <v>2300</v>
      </c>
      <c r="I3090">
        <v>328571</v>
      </c>
      <c r="J3090">
        <v>10</v>
      </c>
      <c r="K3090">
        <v>168</v>
      </c>
      <c r="L3090">
        <v>2375</v>
      </c>
      <c r="M3090">
        <v>410270</v>
      </c>
      <c r="N3090">
        <v>36</v>
      </c>
      <c r="O3090">
        <v>192</v>
      </c>
      <c r="P3090">
        <v>2425</v>
      </c>
      <c r="Q3090">
        <v>473981</v>
      </c>
      <c r="R3090">
        <v>5</v>
      </c>
      <c r="S3090">
        <v>242</v>
      </c>
      <c r="T3090">
        <v>2300</v>
      </c>
      <c r="U3090">
        <v>556600</v>
      </c>
      <c r="V3090">
        <v>30</v>
      </c>
      <c r="W3090">
        <v>269</v>
      </c>
      <c r="X3090">
        <v>2350</v>
      </c>
      <c r="Y3090">
        <v>633090</v>
      </c>
      <c r="Z3090">
        <v>27</v>
      </c>
      <c r="AA3090">
        <v>290</v>
      </c>
      <c r="AB3090">
        <v>2410</v>
      </c>
      <c r="AC3090">
        <v>714997</v>
      </c>
      <c r="AD3090">
        <v>4</v>
      </c>
      <c r="AE3090">
        <v>359</v>
      </c>
      <c r="AF3090">
        <v>2420</v>
      </c>
      <c r="AG3090">
        <v>868780</v>
      </c>
      <c r="AP3090">
        <v>2</v>
      </c>
      <c r="AQ3090">
        <v>423</v>
      </c>
      <c r="AR3090">
        <v>2340</v>
      </c>
      <c r="AS3090">
        <v>989820</v>
      </c>
    </row>
    <row r="3091" spans="1:49" x14ac:dyDescent="0.2">
      <c r="A3091" s="51">
        <v>41144</v>
      </c>
      <c r="J3091">
        <v>9</v>
      </c>
      <c r="K3091">
        <v>169</v>
      </c>
      <c r="L3091">
        <v>2267</v>
      </c>
      <c r="M3091">
        <v>388622</v>
      </c>
      <c r="N3091">
        <v>79</v>
      </c>
      <c r="O3091">
        <v>193</v>
      </c>
      <c r="P3091">
        <v>2240</v>
      </c>
      <c r="Q3091">
        <v>445392</v>
      </c>
      <c r="V3091">
        <v>3</v>
      </c>
      <c r="W3091">
        <v>268</v>
      </c>
      <c r="X3091">
        <v>2450</v>
      </c>
      <c r="Y3091">
        <v>656600</v>
      </c>
      <c r="Z3091">
        <v>5</v>
      </c>
      <c r="AA3091">
        <v>280</v>
      </c>
      <c r="AB3091">
        <v>2340</v>
      </c>
      <c r="AC3091">
        <v>654264</v>
      </c>
      <c r="AD3091">
        <v>1</v>
      </c>
      <c r="AE3091">
        <v>322</v>
      </c>
      <c r="AF3091">
        <v>2360</v>
      </c>
      <c r="AG3091">
        <v>759920</v>
      </c>
      <c r="AH3091">
        <v>2</v>
      </c>
      <c r="AI3091">
        <v>364</v>
      </c>
      <c r="AJ3091">
        <v>2560</v>
      </c>
      <c r="AK3091">
        <v>931840</v>
      </c>
      <c r="AL3091">
        <v>6</v>
      </c>
      <c r="AM3091">
        <v>425</v>
      </c>
      <c r="AN3091">
        <v>2587</v>
      </c>
      <c r="AO3091">
        <v>1099447</v>
      </c>
      <c r="AP3091">
        <v>31</v>
      </c>
      <c r="AQ3091">
        <v>548</v>
      </c>
      <c r="AR3091">
        <v>2460</v>
      </c>
      <c r="AS3091">
        <v>1375115</v>
      </c>
      <c r="AT3091">
        <v>33</v>
      </c>
      <c r="AU3091">
        <v>478</v>
      </c>
      <c r="AV3091">
        <v>2125</v>
      </c>
      <c r="AW3091">
        <v>1021845</v>
      </c>
    </row>
    <row r="3092" spans="1:49" x14ac:dyDescent="0.2">
      <c r="A3092" s="51">
        <v>41149</v>
      </c>
      <c r="AH3092">
        <v>16</v>
      </c>
      <c r="AI3092">
        <v>385</v>
      </c>
      <c r="AJ3092">
        <v>2600</v>
      </c>
      <c r="AK3092">
        <v>1000350</v>
      </c>
      <c r="AL3092">
        <v>5</v>
      </c>
      <c r="AM3092">
        <v>430</v>
      </c>
      <c r="AN3092">
        <v>2640</v>
      </c>
      <c r="AO3092">
        <v>1134144</v>
      </c>
      <c r="AP3092">
        <v>14</v>
      </c>
      <c r="AQ3092">
        <v>434</v>
      </c>
      <c r="AR3092">
        <v>2470</v>
      </c>
      <c r="AS3092">
        <v>1088063</v>
      </c>
    </row>
    <row r="3093" spans="1:49" x14ac:dyDescent="0.2">
      <c r="A3093" s="51">
        <v>41151</v>
      </c>
      <c r="J3093">
        <v>5</v>
      </c>
      <c r="K3093">
        <v>173</v>
      </c>
      <c r="L3093">
        <v>2300</v>
      </c>
      <c r="M3093">
        <v>397440</v>
      </c>
      <c r="N3093">
        <v>11</v>
      </c>
      <c r="O3093">
        <v>187</v>
      </c>
      <c r="P3093">
        <v>2300</v>
      </c>
      <c r="Q3093">
        <v>437173</v>
      </c>
      <c r="R3093">
        <v>2</v>
      </c>
      <c r="S3093">
        <v>233</v>
      </c>
      <c r="T3093">
        <v>2500</v>
      </c>
      <c r="U3093">
        <v>582500</v>
      </c>
      <c r="V3093">
        <v>20</v>
      </c>
      <c r="W3093">
        <v>260</v>
      </c>
      <c r="X3093">
        <v>2250</v>
      </c>
      <c r="Y3093">
        <v>585450</v>
      </c>
      <c r="AP3093">
        <v>14</v>
      </c>
      <c r="AQ3093">
        <v>429</v>
      </c>
      <c r="AR3093">
        <v>2230</v>
      </c>
      <c r="AS3093">
        <v>973411</v>
      </c>
    </row>
    <row r="3095" spans="1:49" x14ac:dyDescent="0.2">
      <c r="A3095" s="51">
        <v>41155</v>
      </c>
      <c r="AD3095">
        <v>13</v>
      </c>
      <c r="AE3095">
        <v>346</v>
      </c>
      <c r="AF3095">
        <v>2410</v>
      </c>
      <c r="AG3095">
        <v>843188</v>
      </c>
      <c r="AH3095">
        <v>8</v>
      </c>
      <c r="AI3095">
        <v>366</v>
      </c>
      <c r="AJ3095">
        <v>2480</v>
      </c>
      <c r="AK3095">
        <v>907060</v>
      </c>
      <c r="AL3095">
        <v>20</v>
      </c>
      <c r="AM3095">
        <v>428</v>
      </c>
      <c r="AN3095">
        <v>2533</v>
      </c>
      <c r="AO3095">
        <v>1082720</v>
      </c>
      <c r="AP3095">
        <v>47</v>
      </c>
      <c r="AQ3095">
        <v>420</v>
      </c>
      <c r="AR3095">
        <v>2429</v>
      </c>
      <c r="AS3095">
        <v>1017070</v>
      </c>
    </row>
    <row r="3096" spans="1:49" x14ac:dyDescent="0.2">
      <c r="A3096" s="51">
        <v>41156</v>
      </c>
      <c r="B3096">
        <v>34</v>
      </c>
      <c r="C3096">
        <v>119</v>
      </c>
      <c r="D3096">
        <v>2183</v>
      </c>
      <c r="E3096">
        <v>273485</v>
      </c>
      <c r="F3096">
        <v>29</v>
      </c>
      <c r="G3096">
        <v>140</v>
      </c>
      <c r="H3096">
        <v>2250</v>
      </c>
      <c r="I3096">
        <v>315466</v>
      </c>
      <c r="J3096">
        <v>21</v>
      </c>
      <c r="K3096">
        <v>166</v>
      </c>
      <c r="L3096">
        <v>2300</v>
      </c>
      <c r="M3096">
        <v>388790</v>
      </c>
      <c r="N3096">
        <v>36</v>
      </c>
      <c r="O3096">
        <v>198</v>
      </c>
      <c r="P3096">
        <v>2300</v>
      </c>
      <c r="Q3096">
        <v>461389</v>
      </c>
      <c r="R3096">
        <v>49</v>
      </c>
      <c r="S3096">
        <v>231</v>
      </c>
      <c r="T3096">
        <v>2350</v>
      </c>
      <c r="U3096">
        <v>547063</v>
      </c>
      <c r="V3096">
        <v>50</v>
      </c>
      <c r="W3096">
        <v>266</v>
      </c>
      <c r="X3096">
        <v>2325</v>
      </c>
      <c r="Y3096">
        <v>647708</v>
      </c>
      <c r="Z3096">
        <v>70</v>
      </c>
      <c r="AA3096">
        <v>292</v>
      </c>
      <c r="AB3096">
        <v>2360</v>
      </c>
      <c r="AC3096">
        <v>700129</v>
      </c>
      <c r="AD3096">
        <v>18</v>
      </c>
      <c r="AE3096">
        <v>334</v>
      </c>
      <c r="AF3096">
        <v>2417</v>
      </c>
      <c r="AG3096">
        <v>815233</v>
      </c>
      <c r="AH3096">
        <v>3</v>
      </c>
      <c r="AI3096">
        <v>385</v>
      </c>
      <c r="AJ3096">
        <v>2450</v>
      </c>
      <c r="AK3096">
        <v>944067</v>
      </c>
      <c r="AT3096">
        <v>8</v>
      </c>
      <c r="AU3096">
        <v>428</v>
      </c>
      <c r="AV3096">
        <v>2125</v>
      </c>
      <c r="AW3096">
        <v>873688</v>
      </c>
    </row>
    <row r="3097" spans="1:49" x14ac:dyDescent="0.2">
      <c r="A3097" s="51">
        <v>41159</v>
      </c>
      <c r="F3097">
        <v>1</v>
      </c>
      <c r="G3097">
        <v>134</v>
      </c>
      <c r="H3097">
        <v>2150</v>
      </c>
      <c r="I3097">
        <v>288100</v>
      </c>
      <c r="N3097">
        <v>10</v>
      </c>
      <c r="O3097">
        <v>210</v>
      </c>
      <c r="P3097">
        <v>2217</v>
      </c>
      <c r="Q3097">
        <v>464720</v>
      </c>
      <c r="R3097">
        <v>1</v>
      </c>
      <c r="S3097">
        <v>228</v>
      </c>
      <c r="T3097">
        <v>2000</v>
      </c>
      <c r="U3097">
        <v>456000</v>
      </c>
      <c r="Z3097">
        <v>11</v>
      </c>
      <c r="AA3097">
        <v>306</v>
      </c>
      <c r="AB3097">
        <v>2200</v>
      </c>
      <c r="AC3097">
        <v>674000</v>
      </c>
      <c r="AT3097">
        <v>2</v>
      </c>
      <c r="AU3097">
        <v>588</v>
      </c>
      <c r="AV3097">
        <v>2100</v>
      </c>
      <c r="AW3097">
        <v>1234800</v>
      </c>
    </row>
    <row r="3098" spans="1:49" x14ac:dyDescent="0.2">
      <c r="A3098" s="51">
        <v>41162</v>
      </c>
      <c r="AD3098">
        <v>7</v>
      </c>
      <c r="AE3098">
        <v>339</v>
      </c>
      <c r="AF3098">
        <v>2325</v>
      </c>
      <c r="AG3098">
        <v>777171</v>
      </c>
      <c r="AH3098">
        <v>9</v>
      </c>
      <c r="AI3098">
        <v>388</v>
      </c>
      <c r="AJ3098">
        <v>2490</v>
      </c>
      <c r="AK3098">
        <v>968804</v>
      </c>
      <c r="AL3098">
        <v>5</v>
      </c>
      <c r="AM3098">
        <v>432</v>
      </c>
      <c r="AN3098">
        <v>2520</v>
      </c>
      <c r="AO3098">
        <v>1089648</v>
      </c>
      <c r="AP3098">
        <v>66</v>
      </c>
      <c r="AQ3098">
        <v>436</v>
      </c>
      <c r="AR3098">
        <v>2353</v>
      </c>
      <c r="AS3098">
        <v>1025492</v>
      </c>
    </row>
    <row r="3099" spans="1:49" x14ac:dyDescent="0.2">
      <c r="A3099" s="51">
        <v>41163</v>
      </c>
      <c r="B3099">
        <v>9</v>
      </c>
      <c r="C3099">
        <v>125</v>
      </c>
      <c r="D3099">
        <v>2200</v>
      </c>
      <c r="E3099">
        <v>274756</v>
      </c>
      <c r="J3099">
        <v>15</v>
      </c>
      <c r="K3099">
        <v>161</v>
      </c>
      <c r="L3099">
        <v>2300</v>
      </c>
      <c r="M3099">
        <v>371373</v>
      </c>
      <c r="N3099">
        <v>45</v>
      </c>
      <c r="O3099">
        <v>207</v>
      </c>
      <c r="P3099">
        <v>2243</v>
      </c>
      <c r="Q3099">
        <v>459802</v>
      </c>
      <c r="R3099">
        <v>2</v>
      </c>
      <c r="S3099">
        <v>228</v>
      </c>
      <c r="T3099">
        <v>2150</v>
      </c>
      <c r="U3099">
        <v>490000</v>
      </c>
      <c r="AH3099">
        <v>1</v>
      </c>
      <c r="AI3099">
        <v>396</v>
      </c>
      <c r="AJ3099">
        <v>2520</v>
      </c>
      <c r="AK3099">
        <v>997920</v>
      </c>
      <c r="AP3099">
        <v>3</v>
      </c>
      <c r="AQ3099">
        <v>398</v>
      </c>
      <c r="AR3099">
        <v>2350</v>
      </c>
      <c r="AS3099">
        <v>935300</v>
      </c>
      <c r="AT3099">
        <v>8</v>
      </c>
      <c r="AU3099">
        <v>460</v>
      </c>
      <c r="AV3099">
        <v>2125</v>
      </c>
      <c r="AW3099">
        <v>972412</v>
      </c>
    </row>
    <row r="3100" spans="1:49" x14ac:dyDescent="0.2">
      <c r="A3100" s="51">
        <v>41166</v>
      </c>
      <c r="J3100">
        <v>24</v>
      </c>
      <c r="K3100">
        <v>164</v>
      </c>
      <c r="L3100">
        <v>2280</v>
      </c>
      <c r="M3100">
        <v>374404</v>
      </c>
      <c r="N3100">
        <v>277</v>
      </c>
      <c r="O3100">
        <v>209</v>
      </c>
      <c r="P3100">
        <v>2377</v>
      </c>
      <c r="Q3100">
        <v>506296</v>
      </c>
      <c r="R3100">
        <v>134</v>
      </c>
      <c r="S3100">
        <v>231</v>
      </c>
      <c r="T3100">
        <v>2331</v>
      </c>
      <c r="U3100">
        <v>537843</v>
      </c>
      <c r="V3100">
        <v>34</v>
      </c>
      <c r="W3100">
        <v>275</v>
      </c>
      <c r="X3100">
        <v>2417</v>
      </c>
      <c r="Y3100">
        <v>664312</v>
      </c>
      <c r="Z3100">
        <v>52</v>
      </c>
      <c r="AA3100">
        <v>292</v>
      </c>
      <c r="AB3100">
        <v>2393</v>
      </c>
      <c r="AC3100">
        <v>703990</v>
      </c>
      <c r="AD3100">
        <v>9</v>
      </c>
      <c r="AE3100">
        <v>336</v>
      </c>
      <c r="AF3100">
        <v>2367</v>
      </c>
      <c r="AG3100">
        <v>819289</v>
      </c>
      <c r="AT3100">
        <v>58</v>
      </c>
      <c r="AU3100">
        <v>457</v>
      </c>
      <c r="AV3100">
        <v>2269</v>
      </c>
      <c r="AW3100">
        <v>1049462</v>
      </c>
    </row>
    <row r="3101" spans="1:49" x14ac:dyDescent="0.2">
      <c r="A3101" s="51">
        <v>41169</v>
      </c>
      <c r="Z3101">
        <v>2</v>
      </c>
      <c r="AA3101">
        <v>299</v>
      </c>
      <c r="AB3101">
        <v>2250</v>
      </c>
      <c r="AC3101">
        <v>672750</v>
      </c>
      <c r="AD3101">
        <v>1</v>
      </c>
      <c r="AE3101">
        <v>350</v>
      </c>
      <c r="AF3101">
        <v>2300</v>
      </c>
      <c r="AG3101">
        <v>805000</v>
      </c>
      <c r="AH3101">
        <v>33</v>
      </c>
      <c r="AI3101">
        <v>384</v>
      </c>
      <c r="AJ3101">
        <v>2460</v>
      </c>
      <c r="AK3101">
        <v>962016</v>
      </c>
      <c r="AL3101">
        <v>5</v>
      </c>
      <c r="AM3101">
        <v>413</v>
      </c>
      <c r="AN3101">
        <v>2480</v>
      </c>
      <c r="AO3101">
        <v>1024736</v>
      </c>
      <c r="AP3101">
        <v>55</v>
      </c>
      <c r="AQ3101">
        <v>442</v>
      </c>
      <c r="AR3101">
        <v>2420</v>
      </c>
      <c r="AS3101">
        <v>1078276</v>
      </c>
    </row>
    <row r="3102" spans="1:49" x14ac:dyDescent="0.2">
      <c r="A3102" s="51">
        <v>41170</v>
      </c>
      <c r="B3102">
        <v>5</v>
      </c>
      <c r="C3102">
        <v>126</v>
      </c>
      <c r="D3102">
        <v>2100</v>
      </c>
      <c r="E3102">
        <v>263760</v>
      </c>
      <c r="J3102">
        <v>55</v>
      </c>
      <c r="K3102">
        <v>159</v>
      </c>
      <c r="L3102">
        <v>2180</v>
      </c>
      <c r="M3102">
        <v>352244</v>
      </c>
      <c r="N3102">
        <v>37</v>
      </c>
      <c r="O3102">
        <v>196</v>
      </c>
      <c r="P3102">
        <v>2167</v>
      </c>
      <c r="Q3102">
        <v>434814</v>
      </c>
      <c r="R3102">
        <v>50</v>
      </c>
      <c r="S3102">
        <v>226</v>
      </c>
      <c r="T3102">
        <v>2217</v>
      </c>
      <c r="U3102">
        <v>514016</v>
      </c>
      <c r="V3102">
        <v>52</v>
      </c>
      <c r="W3102">
        <v>272</v>
      </c>
      <c r="X3102">
        <v>2333</v>
      </c>
      <c r="Y3102">
        <v>640521</v>
      </c>
      <c r="Z3102">
        <v>11</v>
      </c>
      <c r="AA3102">
        <v>288</v>
      </c>
      <c r="AB3102">
        <v>2283</v>
      </c>
      <c r="AC3102">
        <v>656800</v>
      </c>
      <c r="AD3102">
        <v>17</v>
      </c>
      <c r="AE3102">
        <v>342</v>
      </c>
      <c r="AF3102">
        <v>2300</v>
      </c>
      <c r="AG3102">
        <v>786059</v>
      </c>
      <c r="AL3102">
        <v>1</v>
      </c>
      <c r="AM3102">
        <v>422</v>
      </c>
      <c r="AN3102">
        <v>2500</v>
      </c>
      <c r="AO3102">
        <v>1055000</v>
      </c>
      <c r="AP3102">
        <v>15</v>
      </c>
      <c r="AQ3102">
        <v>383</v>
      </c>
      <c r="AR3102">
        <v>2400</v>
      </c>
      <c r="AS3102">
        <v>920320</v>
      </c>
      <c r="AT3102">
        <v>29</v>
      </c>
      <c r="AU3102">
        <v>475</v>
      </c>
      <c r="AV3102">
        <v>2300</v>
      </c>
      <c r="AW3102">
        <v>1090628</v>
      </c>
    </row>
    <row r="3103" spans="1:49" x14ac:dyDescent="0.2">
      <c r="A3103" s="51">
        <v>41172</v>
      </c>
      <c r="V3103">
        <v>7</v>
      </c>
      <c r="W3103">
        <v>271</v>
      </c>
      <c r="X3103">
        <v>2200</v>
      </c>
      <c r="Y3103">
        <v>595886</v>
      </c>
      <c r="Z3103">
        <v>20</v>
      </c>
      <c r="AA3103">
        <v>316</v>
      </c>
      <c r="AB3103">
        <v>2283</v>
      </c>
      <c r="AC3103">
        <v>738730</v>
      </c>
      <c r="AD3103">
        <v>13</v>
      </c>
      <c r="AE3103">
        <v>340</v>
      </c>
      <c r="AF3103">
        <v>2335</v>
      </c>
      <c r="AG3103">
        <v>796355</v>
      </c>
      <c r="AH3103">
        <v>49</v>
      </c>
      <c r="AI3103">
        <v>376</v>
      </c>
      <c r="AJ3103">
        <v>2450</v>
      </c>
      <c r="AK3103">
        <v>923651</v>
      </c>
      <c r="AP3103">
        <v>56</v>
      </c>
      <c r="AQ3103">
        <v>411</v>
      </c>
      <c r="AR3103">
        <v>2304</v>
      </c>
      <c r="AS3103">
        <v>943227</v>
      </c>
    </row>
    <row r="3104" spans="1:49" x14ac:dyDescent="0.2">
      <c r="A3104" s="51">
        <v>41173</v>
      </c>
      <c r="F3104">
        <v>41</v>
      </c>
      <c r="G3104">
        <v>139</v>
      </c>
      <c r="H3104">
        <v>2300</v>
      </c>
      <c r="I3104">
        <v>315005</v>
      </c>
      <c r="J3104">
        <v>35</v>
      </c>
      <c r="K3104">
        <v>170</v>
      </c>
      <c r="L3104">
        <v>2183</v>
      </c>
      <c r="M3104">
        <v>371386</v>
      </c>
      <c r="R3104">
        <v>11</v>
      </c>
      <c r="S3104">
        <v>248</v>
      </c>
      <c r="T3104">
        <v>2350</v>
      </c>
      <c r="U3104">
        <v>581945</v>
      </c>
      <c r="V3104">
        <v>12</v>
      </c>
      <c r="W3104">
        <v>266</v>
      </c>
      <c r="X3104">
        <v>2200</v>
      </c>
      <c r="Y3104">
        <v>584100</v>
      </c>
      <c r="Z3104">
        <v>11</v>
      </c>
      <c r="AA3104">
        <v>291</v>
      </c>
      <c r="AB3104">
        <v>2183</v>
      </c>
      <c r="AC3104">
        <v>633118</v>
      </c>
      <c r="AD3104">
        <v>9</v>
      </c>
      <c r="AE3104">
        <v>334</v>
      </c>
      <c r="AF3104">
        <v>2250</v>
      </c>
      <c r="AG3104">
        <v>751500</v>
      </c>
      <c r="AP3104">
        <v>11</v>
      </c>
      <c r="AQ3104">
        <v>475</v>
      </c>
      <c r="AR3104">
        <v>2390</v>
      </c>
      <c r="AS3104">
        <v>1162153</v>
      </c>
      <c r="AT3104">
        <v>12</v>
      </c>
      <c r="AU3104">
        <v>542</v>
      </c>
      <c r="AV3104">
        <v>2325</v>
      </c>
      <c r="AW3104">
        <v>1315242</v>
      </c>
    </row>
    <row r="3105" spans="1:49" x14ac:dyDescent="0.2">
      <c r="A3105" s="51">
        <v>41176</v>
      </c>
      <c r="Z3105">
        <v>7</v>
      </c>
      <c r="AA3105">
        <v>307</v>
      </c>
      <c r="AB3105">
        <v>2333</v>
      </c>
      <c r="AC3105">
        <v>716057</v>
      </c>
      <c r="AD3105">
        <v>5</v>
      </c>
      <c r="AE3105">
        <v>340</v>
      </c>
      <c r="AF3105">
        <v>2350</v>
      </c>
      <c r="AG3105">
        <v>799000</v>
      </c>
      <c r="AH3105">
        <v>18</v>
      </c>
      <c r="AI3105">
        <v>377</v>
      </c>
      <c r="AJ3105">
        <v>2448</v>
      </c>
      <c r="AK3105">
        <v>913956</v>
      </c>
      <c r="AL3105">
        <v>1</v>
      </c>
      <c r="AM3105">
        <v>468</v>
      </c>
      <c r="AN3105">
        <v>2540</v>
      </c>
      <c r="AO3105">
        <v>1188720</v>
      </c>
      <c r="AP3105">
        <v>57</v>
      </c>
      <c r="AQ3105">
        <v>444</v>
      </c>
      <c r="AR3105">
        <v>2383</v>
      </c>
      <c r="AS3105">
        <v>1058032</v>
      </c>
    </row>
    <row r="3106" spans="1:49" x14ac:dyDescent="0.2">
      <c r="A3106" s="51">
        <v>41177</v>
      </c>
      <c r="B3106">
        <v>12</v>
      </c>
      <c r="C3106">
        <v>124</v>
      </c>
      <c r="D3106">
        <v>2125</v>
      </c>
      <c r="E3106">
        <v>262458</v>
      </c>
      <c r="F3106">
        <v>1</v>
      </c>
      <c r="G3106">
        <v>134</v>
      </c>
      <c r="H3106">
        <v>2000</v>
      </c>
      <c r="I3106">
        <v>268000</v>
      </c>
      <c r="J3106">
        <v>15</v>
      </c>
      <c r="K3106">
        <v>171</v>
      </c>
      <c r="L3106">
        <v>2250</v>
      </c>
      <c r="M3106">
        <v>383660</v>
      </c>
      <c r="N3106">
        <v>49</v>
      </c>
      <c r="O3106">
        <v>192</v>
      </c>
      <c r="P3106">
        <v>2238</v>
      </c>
      <c r="Q3106">
        <v>429853</v>
      </c>
      <c r="R3106">
        <v>56</v>
      </c>
      <c r="S3106">
        <v>235</v>
      </c>
      <c r="T3106">
        <v>2260</v>
      </c>
      <c r="U3106">
        <v>530241</v>
      </c>
      <c r="Z3106">
        <v>2</v>
      </c>
      <c r="AA3106">
        <v>308</v>
      </c>
      <c r="AB3106">
        <v>2400</v>
      </c>
      <c r="AC3106">
        <v>739200</v>
      </c>
      <c r="AD3106">
        <v>11</v>
      </c>
      <c r="AE3106">
        <v>320</v>
      </c>
      <c r="AF3106">
        <v>2450</v>
      </c>
      <c r="AG3106">
        <v>783555</v>
      </c>
      <c r="AH3106">
        <v>4</v>
      </c>
      <c r="AI3106">
        <v>374</v>
      </c>
      <c r="AJ3106">
        <v>2500</v>
      </c>
      <c r="AK3106">
        <v>935000</v>
      </c>
      <c r="AL3106">
        <v>1</v>
      </c>
      <c r="AM3106">
        <v>480</v>
      </c>
      <c r="AN3106">
        <v>2600</v>
      </c>
      <c r="AO3106">
        <v>1248000</v>
      </c>
      <c r="AP3106">
        <v>1</v>
      </c>
      <c r="AQ3106">
        <v>434</v>
      </c>
      <c r="AR3106">
        <v>2280</v>
      </c>
      <c r="AS3106">
        <v>989520</v>
      </c>
      <c r="AT3106">
        <v>36</v>
      </c>
      <c r="AU3106">
        <v>477</v>
      </c>
      <c r="AV3106">
        <v>2320</v>
      </c>
      <c r="AW3106">
        <v>1116892</v>
      </c>
    </row>
    <row r="3107" spans="1:49" x14ac:dyDescent="0.2">
      <c r="A3107" s="51">
        <v>41179</v>
      </c>
      <c r="AD3107">
        <v>4</v>
      </c>
      <c r="AE3107">
        <v>334</v>
      </c>
      <c r="AF3107">
        <v>2283</v>
      </c>
      <c r="AG3107">
        <v>764500</v>
      </c>
      <c r="AH3107">
        <v>23</v>
      </c>
      <c r="AI3107">
        <v>375</v>
      </c>
      <c r="AJ3107">
        <v>2355</v>
      </c>
      <c r="AK3107">
        <v>884186</v>
      </c>
      <c r="AL3107">
        <v>8</v>
      </c>
      <c r="AM3107">
        <v>412</v>
      </c>
      <c r="AN3107">
        <v>2470</v>
      </c>
      <c r="AO3107">
        <v>1078130</v>
      </c>
      <c r="AP3107">
        <v>65</v>
      </c>
      <c r="AQ3107">
        <v>444</v>
      </c>
      <c r="AR3107">
        <v>2324</v>
      </c>
      <c r="AS3107">
        <v>1025809</v>
      </c>
    </row>
    <row r="3108" spans="1:49" x14ac:dyDescent="0.2">
      <c r="A3108" s="51">
        <v>41180</v>
      </c>
      <c r="R3108">
        <v>21</v>
      </c>
      <c r="S3108">
        <v>244</v>
      </c>
      <c r="T3108">
        <v>2200</v>
      </c>
      <c r="U3108">
        <v>536800</v>
      </c>
      <c r="V3108">
        <v>21</v>
      </c>
      <c r="W3108">
        <v>252</v>
      </c>
      <c r="X3108">
        <v>2250</v>
      </c>
      <c r="Y3108">
        <v>566357</v>
      </c>
      <c r="Z3108">
        <v>24</v>
      </c>
      <c r="AA3108">
        <v>280</v>
      </c>
      <c r="AB3108">
        <v>2250</v>
      </c>
      <c r="AC3108">
        <v>1085718</v>
      </c>
    </row>
    <row r="3109" spans="1:49" x14ac:dyDescent="0.2">
      <c r="A3109" s="51">
        <v>41156</v>
      </c>
      <c r="B3109">
        <v>2</v>
      </c>
      <c r="C3109">
        <v>105</v>
      </c>
      <c r="D3109">
        <v>2100</v>
      </c>
      <c r="E3109">
        <v>220500</v>
      </c>
      <c r="F3109">
        <v>6</v>
      </c>
      <c r="G3109">
        <v>139</v>
      </c>
      <c r="H3109">
        <v>2300</v>
      </c>
      <c r="I3109">
        <v>318933</v>
      </c>
      <c r="J3109">
        <v>60</v>
      </c>
      <c r="K3109">
        <v>162</v>
      </c>
      <c r="L3109">
        <v>2440</v>
      </c>
      <c r="M3109">
        <v>378828</v>
      </c>
      <c r="N3109">
        <v>52</v>
      </c>
      <c r="O3109">
        <v>197</v>
      </c>
      <c r="P3109">
        <v>2300</v>
      </c>
      <c r="Q3109">
        <v>451056</v>
      </c>
      <c r="R3109">
        <v>32</v>
      </c>
      <c r="S3109">
        <v>231</v>
      </c>
      <c r="T3109">
        <v>2380</v>
      </c>
      <c r="U3109">
        <v>555391</v>
      </c>
      <c r="V3109">
        <v>3</v>
      </c>
      <c r="W3109">
        <v>253</v>
      </c>
      <c r="X3109">
        <v>2350</v>
      </c>
      <c r="Y3109">
        <v>595333</v>
      </c>
      <c r="Z3109">
        <v>23</v>
      </c>
      <c r="AA3109">
        <v>307</v>
      </c>
      <c r="AB3109">
        <v>2470</v>
      </c>
      <c r="AC3109">
        <v>769929</v>
      </c>
      <c r="AD3109">
        <v>18</v>
      </c>
      <c r="AE3109">
        <v>349</v>
      </c>
      <c r="AF3109">
        <v>2490</v>
      </c>
      <c r="AG3109">
        <v>871678</v>
      </c>
      <c r="AH3109">
        <v>12</v>
      </c>
      <c r="AI3109">
        <v>385</v>
      </c>
      <c r="AJ3109">
        <v>2490</v>
      </c>
      <c r="AK3109">
        <v>958277</v>
      </c>
      <c r="AL3109">
        <v>10</v>
      </c>
      <c r="AM3109">
        <v>417</v>
      </c>
      <c r="AN3109">
        <v>2500</v>
      </c>
      <c r="AO3109">
        <v>1036636</v>
      </c>
      <c r="AP3109">
        <v>45</v>
      </c>
      <c r="AQ3109">
        <v>456</v>
      </c>
      <c r="AR3109">
        <v>2455</v>
      </c>
      <c r="AS3109">
        <v>1113875</v>
      </c>
    </row>
    <row r="3110" spans="1:49" x14ac:dyDescent="0.2">
      <c r="A3110" s="51">
        <v>41163</v>
      </c>
      <c r="F3110">
        <v>4</v>
      </c>
      <c r="G3110">
        <v>143</v>
      </c>
      <c r="H3110">
        <v>2275</v>
      </c>
      <c r="I3110">
        <v>325425</v>
      </c>
      <c r="J3110">
        <v>28</v>
      </c>
      <c r="K3110">
        <v>170</v>
      </c>
      <c r="L3110">
        <v>2300</v>
      </c>
      <c r="M3110">
        <v>379664</v>
      </c>
      <c r="N3110">
        <v>61</v>
      </c>
      <c r="O3110">
        <v>205</v>
      </c>
      <c r="P3110">
        <v>2281</v>
      </c>
      <c r="Q3110">
        <v>468954</v>
      </c>
      <c r="R3110">
        <v>33</v>
      </c>
      <c r="S3110">
        <v>229</v>
      </c>
      <c r="T3110">
        <v>2533</v>
      </c>
      <c r="U3110">
        <v>574194</v>
      </c>
      <c r="V3110">
        <v>6</v>
      </c>
      <c r="W3110">
        <v>276</v>
      </c>
      <c r="X3110">
        <v>2250</v>
      </c>
      <c r="Y3110">
        <v>629500</v>
      </c>
      <c r="AD3110">
        <v>5</v>
      </c>
      <c r="AE3110">
        <v>357</v>
      </c>
      <c r="AF3110">
        <v>2410</v>
      </c>
      <c r="AG3110">
        <v>858704</v>
      </c>
      <c r="AH3110">
        <v>13</v>
      </c>
      <c r="AI3110">
        <v>382</v>
      </c>
      <c r="AJ3110">
        <v>2533</v>
      </c>
      <c r="AK3110">
        <v>966858</v>
      </c>
      <c r="AL3110">
        <v>5</v>
      </c>
      <c r="AM3110">
        <v>416</v>
      </c>
      <c r="AN3110">
        <v>2560</v>
      </c>
      <c r="AO3110">
        <v>1064960</v>
      </c>
      <c r="AP3110">
        <v>23</v>
      </c>
      <c r="AQ3110">
        <v>414</v>
      </c>
      <c r="AR3110">
        <v>2449</v>
      </c>
      <c r="AS3110">
        <v>1014614</v>
      </c>
    </row>
    <row r="3111" spans="1:49" x14ac:dyDescent="0.2">
      <c r="A3111" s="51">
        <v>41170</v>
      </c>
      <c r="F3111">
        <v>28</v>
      </c>
      <c r="G3111">
        <v>138</v>
      </c>
      <c r="H3111">
        <v>2133</v>
      </c>
      <c r="I3111">
        <v>293771</v>
      </c>
      <c r="J3111">
        <v>54</v>
      </c>
      <c r="K3111">
        <v>162</v>
      </c>
      <c r="L3111">
        <v>2171</v>
      </c>
      <c r="M3111">
        <v>354681</v>
      </c>
      <c r="N3111">
        <v>61</v>
      </c>
      <c r="O3111">
        <v>194</v>
      </c>
      <c r="P3111">
        <v>2440</v>
      </c>
      <c r="Q3111">
        <v>482157</v>
      </c>
      <c r="R3111">
        <v>33</v>
      </c>
      <c r="S3111">
        <v>235</v>
      </c>
      <c r="T3111">
        <v>2283</v>
      </c>
      <c r="U3111">
        <v>535458</v>
      </c>
      <c r="Z3111">
        <v>25</v>
      </c>
      <c r="AA3111">
        <v>282</v>
      </c>
      <c r="AB3111">
        <v>2375</v>
      </c>
      <c r="AC3111">
        <v>667268</v>
      </c>
      <c r="AD3111">
        <v>6</v>
      </c>
      <c r="AE3111">
        <v>324</v>
      </c>
      <c r="AF3111">
        <v>2800</v>
      </c>
      <c r="AG3111">
        <v>908133</v>
      </c>
      <c r="AL3111">
        <v>12</v>
      </c>
      <c r="AM3111">
        <v>434</v>
      </c>
      <c r="AN3111">
        <v>2630</v>
      </c>
      <c r="AO3111">
        <v>1143570</v>
      </c>
      <c r="AP3111">
        <v>43</v>
      </c>
      <c r="AQ3111">
        <v>420</v>
      </c>
      <c r="AR3111">
        <v>2407</v>
      </c>
      <c r="AS3111">
        <v>1033607</v>
      </c>
      <c r="AT3111">
        <v>8</v>
      </c>
      <c r="AU3111">
        <v>448</v>
      </c>
      <c r="AV3111">
        <v>2250</v>
      </c>
      <c r="AW3111">
        <v>1009125</v>
      </c>
    </row>
    <row r="3112" spans="1:49" x14ac:dyDescent="0.2">
      <c r="A3112" s="51">
        <v>41177</v>
      </c>
      <c r="J3112">
        <v>14</v>
      </c>
      <c r="K3112">
        <v>170</v>
      </c>
      <c r="L3112">
        <v>2283</v>
      </c>
      <c r="M3112">
        <v>388357</v>
      </c>
      <c r="N3112">
        <v>27</v>
      </c>
      <c r="O3112">
        <v>212</v>
      </c>
      <c r="P3112">
        <v>2225</v>
      </c>
      <c r="Q3112">
        <v>468219</v>
      </c>
      <c r="R3112">
        <v>97</v>
      </c>
      <c r="S3112">
        <v>229</v>
      </c>
      <c r="T3112">
        <v>2217</v>
      </c>
      <c r="U3112">
        <v>510077</v>
      </c>
      <c r="V3112">
        <v>1</v>
      </c>
      <c r="W3112">
        <v>274</v>
      </c>
      <c r="X3112">
        <v>2250</v>
      </c>
      <c r="Y3112">
        <v>616500</v>
      </c>
      <c r="Z3112">
        <v>20</v>
      </c>
      <c r="AA3112">
        <v>283</v>
      </c>
      <c r="AB3112">
        <v>2357</v>
      </c>
      <c r="AC3112">
        <v>657926</v>
      </c>
      <c r="AD3112">
        <v>37</v>
      </c>
      <c r="AE3112">
        <v>338</v>
      </c>
      <c r="AF3112">
        <v>2360</v>
      </c>
      <c r="AG3112">
        <v>806958</v>
      </c>
      <c r="AL3112">
        <v>15</v>
      </c>
      <c r="AM3112">
        <v>426</v>
      </c>
      <c r="AN3112">
        <v>2450</v>
      </c>
      <c r="AO3112">
        <v>1044353</v>
      </c>
      <c r="AP3112">
        <v>29</v>
      </c>
      <c r="AQ3112">
        <v>468</v>
      </c>
      <c r="AR3112">
        <v>2380</v>
      </c>
      <c r="AS3112">
        <v>1112503</v>
      </c>
    </row>
    <row r="3115" spans="1:49" x14ac:dyDescent="0.2">
      <c r="A3115" s="143">
        <v>41183</v>
      </c>
      <c r="AD3115">
        <v>3</v>
      </c>
      <c r="AE3115">
        <v>343</v>
      </c>
      <c r="AF3115" s="54">
        <v>2425</v>
      </c>
      <c r="AG3115" s="54">
        <v>835300</v>
      </c>
      <c r="AP3115">
        <v>77</v>
      </c>
      <c r="AQ3115">
        <v>421</v>
      </c>
      <c r="AR3115" s="54">
        <v>2360</v>
      </c>
      <c r="AS3115" s="54">
        <v>993110</v>
      </c>
    </row>
    <row r="3116" spans="1:49" x14ac:dyDescent="0.2">
      <c r="A3116" s="143">
        <v>41184</v>
      </c>
      <c r="B3116">
        <v>2</v>
      </c>
      <c r="C3116">
        <v>116</v>
      </c>
      <c r="D3116" s="54">
        <v>2200</v>
      </c>
      <c r="E3116" s="54">
        <v>255200</v>
      </c>
      <c r="F3116">
        <v>28</v>
      </c>
      <c r="G3116">
        <v>138</v>
      </c>
      <c r="H3116" s="54">
        <v>2225</v>
      </c>
      <c r="I3116" s="54">
        <v>312132</v>
      </c>
      <c r="J3116" s="146">
        <v>63</v>
      </c>
      <c r="K3116" s="146">
        <v>167</v>
      </c>
      <c r="L3116" s="54">
        <v>2079</v>
      </c>
      <c r="M3116" s="54">
        <v>351992</v>
      </c>
      <c r="N3116" s="146">
        <v>26</v>
      </c>
      <c r="O3116" s="146">
        <v>190</v>
      </c>
      <c r="P3116" s="54">
        <v>2090</v>
      </c>
      <c r="Q3116" s="54">
        <v>395138</v>
      </c>
      <c r="R3116" s="146">
        <v>40</v>
      </c>
      <c r="S3116" s="146">
        <v>235</v>
      </c>
      <c r="T3116" s="54">
        <v>2100</v>
      </c>
      <c r="U3116" s="54">
        <v>498655</v>
      </c>
      <c r="V3116" s="146">
        <v>10</v>
      </c>
      <c r="W3116" s="146">
        <v>255</v>
      </c>
      <c r="X3116" s="54">
        <v>2100</v>
      </c>
      <c r="Y3116" s="54">
        <v>537220</v>
      </c>
      <c r="Z3116" s="146">
        <v>4</v>
      </c>
      <c r="AA3116" s="146">
        <v>304</v>
      </c>
      <c r="AB3116" s="54">
        <v>2175</v>
      </c>
      <c r="AC3116" s="54">
        <v>662175</v>
      </c>
      <c r="AD3116" s="146">
        <v>4</v>
      </c>
      <c r="AE3116" s="146">
        <v>333</v>
      </c>
      <c r="AF3116" s="54">
        <v>2350</v>
      </c>
      <c r="AG3116" s="54">
        <v>782550</v>
      </c>
      <c r="AP3116">
        <v>13</v>
      </c>
      <c r="AQ3116">
        <v>440</v>
      </c>
      <c r="AR3116" s="54">
        <v>2340</v>
      </c>
      <c r="AS3116" s="54">
        <v>1025737</v>
      </c>
      <c r="AT3116">
        <v>46</v>
      </c>
      <c r="AU3116">
        <v>474</v>
      </c>
      <c r="AV3116" s="54">
        <v>1233</v>
      </c>
      <c r="AW3116" s="54">
        <v>1056822</v>
      </c>
    </row>
    <row r="3117" spans="1:49" x14ac:dyDescent="0.2">
      <c r="A3117" s="143">
        <v>41186</v>
      </c>
      <c r="B3117">
        <v>13</v>
      </c>
      <c r="C3117">
        <v>120</v>
      </c>
      <c r="D3117" s="54">
        <v>1975</v>
      </c>
      <c r="E3117" s="54">
        <v>241669</v>
      </c>
      <c r="F3117">
        <v>1</v>
      </c>
      <c r="G3117">
        <v>130</v>
      </c>
      <c r="H3117" s="54">
        <v>1500</v>
      </c>
      <c r="I3117" s="54">
        <v>195000</v>
      </c>
      <c r="J3117" s="146">
        <v>14</v>
      </c>
      <c r="K3117" s="146">
        <v>173</v>
      </c>
      <c r="L3117" s="54">
        <v>2083</v>
      </c>
      <c r="M3117" s="54">
        <v>363064</v>
      </c>
      <c r="N3117" s="146">
        <v>53</v>
      </c>
      <c r="O3117" s="146">
        <v>194</v>
      </c>
      <c r="P3117" s="54">
        <v>2088</v>
      </c>
      <c r="Q3117" s="54">
        <v>399842</v>
      </c>
      <c r="R3117" s="146">
        <v>21</v>
      </c>
      <c r="S3117" s="146">
        <v>231</v>
      </c>
      <c r="T3117" s="54">
        <v>2070</v>
      </c>
      <c r="U3117" s="54">
        <v>492400</v>
      </c>
      <c r="V3117" s="146">
        <v>2</v>
      </c>
      <c r="W3117" s="146">
        <v>267</v>
      </c>
      <c r="X3117" s="54">
        <v>2250</v>
      </c>
      <c r="Y3117" s="54">
        <v>600750</v>
      </c>
      <c r="Z3117" s="146"/>
      <c r="AA3117" s="146"/>
      <c r="AB3117" s="54"/>
      <c r="AC3117" s="54"/>
      <c r="AD3117" s="146"/>
      <c r="AE3117" s="146"/>
      <c r="AF3117" s="54"/>
      <c r="AG3117" s="54"/>
      <c r="AH3117">
        <v>2</v>
      </c>
      <c r="AI3117">
        <v>362</v>
      </c>
      <c r="AJ3117" s="54">
        <v>2340</v>
      </c>
      <c r="AK3117" s="54">
        <v>847080</v>
      </c>
      <c r="AR3117" s="54"/>
      <c r="AS3117" s="54"/>
      <c r="AT3117">
        <v>42</v>
      </c>
      <c r="AU3117">
        <v>540</v>
      </c>
      <c r="AV3117" s="54">
        <v>2360</v>
      </c>
      <c r="AW3117" s="54">
        <v>1290474</v>
      </c>
    </row>
    <row r="3118" spans="1:49" x14ac:dyDescent="0.2">
      <c r="A3118" s="143">
        <v>41186</v>
      </c>
      <c r="D3118" s="54"/>
      <c r="E3118" s="54"/>
      <c r="H3118" s="54"/>
      <c r="I3118" s="54"/>
      <c r="L3118" s="54"/>
      <c r="M3118" s="54"/>
      <c r="P3118" s="54"/>
      <c r="Q3118" s="54"/>
      <c r="T3118" s="54"/>
      <c r="U3118" s="54"/>
      <c r="V3118">
        <v>3</v>
      </c>
      <c r="W3118">
        <v>253</v>
      </c>
      <c r="X3118" s="54">
        <v>2150</v>
      </c>
      <c r="Y3118" s="54">
        <v>543233</v>
      </c>
      <c r="Z3118">
        <v>8</v>
      </c>
      <c r="AA3118">
        <v>297</v>
      </c>
      <c r="AB3118" s="54">
        <v>2233</v>
      </c>
      <c r="AC3118" s="54">
        <v>665125</v>
      </c>
      <c r="AD3118" s="146">
        <v>14</v>
      </c>
      <c r="AE3118" s="146">
        <v>348</v>
      </c>
      <c r="AF3118" s="54">
        <v>2367</v>
      </c>
      <c r="AG3118" s="54">
        <v>825400</v>
      </c>
      <c r="AH3118" s="146">
        <v>5</v>
      </c>
      <c r="AI3118" s="146">
        <v>368</v>
      </c>
      <c r="AJ3118" s="54">
        <v>2380</v>
      </c>
      <c r="AK3118" s="54">
        <v>874888</v>
      </c>
      <c r="AL3118" s="146">
        <v>1</v>
      </c>
      <c r="AM3118" s="146">
        <v>422</v>
      </c>
      <c r="AN3118" s="54">
        <v>2320</v>
      </c>
      <c r="AO3118" s="54">
        <v>979040</v>
      </c>
      <c r="AP3118" s="146">
        <v>85</v>
      </c>
      <c r="AQ3118" s="146">
        <v>423</v>
      </c>
      <c r="AR3118" s="54">
        <v>2326</v>
      </c>
      <c r="AS3118" s="54">
        <v>983015</v>
      </c>
      <c r="AV3118" s="54"/>
      <c r="AW3118" s="54"/>
    </row>
    <row r="3119" spans="1:49" x14ac:dyDescent="0.2">
      <c r="A3119" s="143">
        <v>41187</v>
      </c>
      <c r="B3119">
        <v>3</v>
      </c>
      <c r="C3119">
        <v>78</v>
      </c>
      <c r="D3119" s="54">
        <v>1650</v>
      </c>
      <c r="E3119" s="54">
        <v>127000</v>
      </c>
      <c r="F3119">
        <v>26</v>
      </c>
      <c r="G3119">
        <v>147</v>
      </c>
      <c r="H3119" s="54">
        <v>2188</v>
      </c>
      <c r="I3119" s="54">
        <v>319108</v>
      </c>
      <c r="J3119" s="146">
        <v>56</v>
      </c>
      <c r="K3119" s="146">
        <v>161</v>
      </c>
      <c r="L3119" s="54">
        <v>2260</v>
      </c>
      <c r="M3119" s="54">
        <v>363838</v>
      </c>
      <c r="N3119" s="146">
        <v>68</v>
      </c>
      <c r="O3119" s="146">
        <v>199</v>
      </c>
      <c r="P3119" s="54">
        <v>2290</v>
      </c>
      <c r="Q3119" s="54">
        <v>464926</v>
      </c>
      <c r="R3119" s="146">
        <v>159</v>
      </c>
      <c r="S3119" s="146">
        <v>227</v>
      </c>
      <c r="T3119" s="54">
        <v>2375</v>
      </c>
      <c r="U3119" s="54">
        <v>551081</v>
      </c>
      <c r="V3119" s="146">
        <v>37</v>
      </c>
      <c r="W3119" s="146">
        <v>259</v>
      </c>
      <c r="X3119" s="54">
        <v>2393</v>
      </c>
      <c r="Y3119" s="54">
        <v>637197</v>
      </c>
      <c r="Z3119" s="146">
        <v>17</v>
      </c>
      <c r="AA3119" s="146">
        <v>312</v>
      </c>
      <c r="AB3119" s="54">
        <v>2225</v>
      </c>
      <c r="AC3119" s="54">
        <v>715829</v>
      </c>
      <c r="AD3119" s="146">
        <v>19</v>
      </c>
      <c r="AE3119" s="146">
        <v>349</v>
      </c>
      <c r="AF3119" s="54">
        <v>2450</v>
      </c>
      <c r="AG3119" s="54">
        <v>855179</v>
      </c>
      <c r="AH3119" s="146">
        <v>4</v>
      </c>
      <c r="AI3119" s="146">
        <v>386</v>
      </c>
      <c r="AJ3119" s="54">
        <v>2450</v>
      </c>
      <c r="AK3119" s="54">
        <v>944475</v>
      </c>
      <c r="AM3119" s="146"/>
      <c r="AN3119" s="54"/>
      <c r="AO3119" s="54"/>
      <c r="AR3119" s="54"/>
      <c r="AS3119" s="54"/>
      <c r="AT3119">
        <v>7</v>
      </c>
      <c r="AU3119">
        <v>518</v>
      </c>
      <c r="AV3119" s="54">
        <v>2375</v>
      </c>
      <c r="AW3119" s="54">
        <v>1259857</v>
      </c>
    </row>
    <row r="3120" spans="1:49" x14ac:dyDescent="0.2">
      <c r="A3120" s="143">
        <v>41190</v>
      </c>
      <c r="D3120" s="54"/>
      <c r="E3120" s="54"/>
      <c r="H3120" s="54"/>
      <c r="I3120" s="54"/>
      <c r="L3120" s="54"/>
      <c r="M3120" s="54"/>
      <c r="P3120" s="54"/>
      <c r="Q3120" s="54"/>
      <c r="T3120" s="54"/>
      <c r="U3120" s="54"/>
      <c r="V3120">
        <v>1</v>
      </c>
      <c r="W3120">
        <v>274</v>
      </c>
      <c r="X3120" s="54">
        <v>2150</v>
      </c>
      <c r="Y3120" s="54">
        <v>589100</v>
      </c>
      <c r="Z3120">
        <v>1</v>
      </c>
      <c r="AA3120">
        <v>302</v>
      </c>
      <c r="AB3120" s="54">
        <v>2300</v>
      </c>
      <c r="AC3120" s="54">
        <v>694600</v>
      </c>
      <c r="AD3120" s="225">
        <v>3</v>
      </c>
      <c r="AE3120" s="225">
        <v>338</v>
      </c>
      <c r="AF3120" s="54">
        <v>2200</v>
      </c>
      <c r="AG3120" s="54">
        <v>743600</v>
      </c>
      <c r="AH3120" s="146">
        <v>5</v>
      </c>
      <c r="AI3120" s="146">
        <v>374</v>
      </c>
      <c r="AJ3120" s="54">
        <v>2380</v>
      </c>
      <c r="AK3120" s="54">
        <v>889168</v>
      </c>
      <c r="AL3120" s="146">
        <v>6</v>
      </c>
      <c r="AM3120" s="146">
        <v>420</v>
      </c>
      <c r="AN3120" s="54">
        <v>2380</v>
      </c>
      <c r="AO3120" s="54">
        <v>1000393</v>
      </c>
      <c r="AP3120" s="146">
        <v>69</v>
      </c>
      <c r="AQ3120" s="146">
        <v>428</v>
      </c>
      <c r="AR3120" s="54">
        <v>2300</v>
      </c>
      <c r="AS3120" s="54">
        <v>990988</v>
      </c>
      <c r="AV3120" s="54"/>
      <c r="AW3120" s="54"/>
    </row>
    <row r="3121" spans="1:49" x14ac:dyDescent="0.2">
      <c r="A3121" s="143">
        <v>41191</v>
      </c>
      <c r="B3121">
        <v>5</v>
      </c>
      <c r="C3121">
        <v>104</v>
      </c>
      <c r="D3121" s="54">
        <v>2000</v>
      </c>
      <c r="E3121" s="54">
        <v>208000</v>
      </c>
      <c r="H3121" s="54"/>
      <c r="I3121" s="54"/>
      <c r="J3121">
        <v>29</v>
      </c>
      <c r="K3121">
        <v>151</v>
      </c>
      <c r="L3121" s="54">
        <v>2050</v>
      </c>
      <c r="M3121" s="54">
        <v>304559</v>
      </c>
      <c r="N3121">
        <v>43</v>
      </c>
      <c r="O3121">
        <v>202</v>
      </c>
      <c r="P3121" s="54">
        <v>2217</v>
      </c>
      <c r="Q3121" s="54">
        <v>446433</v>
      </c>
      <c r="R3121" s="146">
        <v>3</v>
      </c>
      <c r="S3121" s="146">
        <v>239</v>
      </c>
      <c r="T3121" s="54">
        <v>2150</v>
      </c>
      <c r="U3121" s="54">
        <v>514567</v>
      </c>
      <c r="X3121" s="54"/>
      <c r="Y3121" s="54"/>
      <c r="Z3121" s="146">
        <v>3</v>
      </c>
      <c r="AA3121" s="146">
        <v>291</v>
      </c>
      <c r="AB3121" s="54">
        <v>2200</v>
      </c>
      <c r="AC3121" s="54">
        <v>636300</v>
      </c>
      <c r="AF3121" s="54"/>
      <c r="AG3121" s="54"/>
      <c r="AJ3121" s="54"/>
      <c r="AK3121" s="54"/>
      <c r="AN3121" s="54"/>
      <c r="AO3121" s="54"/>
      <c r="AP3121">
        <v>1</v>
      </c>
      <c r="AQ3121">
        <v>402</v>
      </c>
      <c r="AR3121" s="54">
        <v>2100</v>
      </c>
      <c r="AS3121" s="54">
        <v>844200</v>
      </c>
      <c r="AT3121">
        <v>30</v>
      </c>
      <c r="AU3121">
        <v>448</v>
      </c>
      <c r="AV3121" s="54">
        <v>2230</v>
      </c>
      <c r="AW3121" s="54">
        <v>1048357</v>
      </c>
    </row>
    <row r="3122" spans="1:49" x14ac:dyDescent="0.2">
      <c r="A3122" s="143">
        <v>41193</v>
      </c>
      <c r="D3122" s="54"/>
      <c r="E3122" s="54"/>
      <c r="H3122" s="54"/>
      <c r="I3122" s="54"/>
      <c r="J3122">
        <v>1</v>
      </c>
      <c r="K3122">
        <v>158</v>
      </c>
      <c r="L3122" s="54">
        <v>2100</v>
      </c>
      <c r="M3122" s="54">
        <v>331800</v>
      </c>
      <c r="P3122" s="54"/>
      <c r="Q3122" s="54"/>
      <c r="R3122" s="146">
        <v>44</v>
      </c>
      <c r="S3122" s="146">
        <v>238</v>
      </c>
      <c r="T3122" s="54">
        <v>2278</v>
      </c>
      <c r="U3122" s="54">
        <v>548386</v>
      </c>
      <c r="X3122" s="54"/>
      <c r="Y3122" s="54"/>
      <c r="Z3122" s="146"/>
      <c r="AA3122" s="146"/>
      <c r="AB3122" s="54"/>
      <c r="AC3122" s="54"/>
      <c r="AF3122" s="54"/>
      <c r="AG3122" s="54"/>
      <c r="AJ3122" s="54"/>
      <c r="AK3122" s="54"/>
      <c r="AN3122" s="54"/>
      <c r="AO3122" s="54"/>
      <c r="AP3122" s="146">
        <v>29</v>
      </c>
      <c r="AQ3122" s="146">
        <v>445</v>
      </c>
      <c r="AR3122" s="54">
        <v>2508</v>
      </c>
      <c r="AS3122" s="54">
        <v>1130992</v>
      </c>
      <c r="AV3122" s="54"/>
      <c r="AW3122" s="54"/>
    </row>
    <row r="3123" spans="1:49" x14ac:dyDescent="0.2">
      <c r="A3123" s="143">
        <v>41194</v>
      </c>
      <c r="D3123" s="54"/>
      <c r="E3123" s="54"/>
      <c r="F3123">
        <v>5</v>
      </c>
      <c r="G3123">
        <v>140</v>
      </c>
      <c r="H3123" s="54">
        <v>2100</v>
      </c>
      <c r="I3123" s="54">
        <v>294840</v>
      </c>
      <c r="J3123">
        <v>27</v>
      </c>
      <c r="K3123">
        <v>162</v>
      </c>
      <c r="L3123" s="54">
        <v>2200</v>
      </c>
      <c r="M3123" s="54">
        <v>355422</v>
      </c>
      <c r="N3123" s="146">
        <v>15</v>
      </c>
      <c r="O3123" s="146">
        <v>185</v>
      </c>
      <c r="P3123" s="54">
        <v>2075</v>
      </c>
      <c r="Q3123" s="54">
        <v>383087</v>
      </c>
      <c r="R3123" s="146">
        <v>11</v>
      </c>
      <c r="S3123" s="146">
        <v>248</v>
      </c>
      <c r="T3123" s="54">
        <v>2200</v>
      </c>
      <c r="U3123" s="54">
        <v>546400</v>
      </c>
      <c r="V3123" s="146">
        <v>20</v>
      </c>
      <c r="W3123" s="146">
        <v>260</v>
      </c>
      <c r="X3123" s="54">
        <v>2200</v>
      </c>
      <c r="Y3123" s="54">
        <v>576660</v>
      </c>
      <c r="AB3123" s="54"/>
      <c r="AC3123" s="54"/>
      <c r="AF3123" s="54"/>
      <c r="AG3123" s="54"/>
      <c r="AJ3123" s="54"/>
      <c r="AK3123" s="54"/>
      <c r="AN3123" s="54"/>
      <c r="AO3123" s="54"/>
      <c r="AR3123" s="54"/>
      <c r="AS3123" s="54"/>
      <c r="AT3123">
        <v>8</v>
      </c>
      <c r="AU3123">
        <v>458</v>
      </c>
      <c r="AV3123" s="54">
        <v>2150</v>
      </c>
      <c r="AW3123" s="54">
        <v>983625</v>
      </c>
    </row>
    <row r="3124" spans="1:49" x14ac:dyDescent="0.2">
      <c r="A3124" s="143">
        <v>41198</v>
      </c>
      <c r="B3124">
        <v>24</v>
      </c>
      <c r="C3124">
        <v>128</v>
      </c>
      <c r="D3124" s="54">
        <v>2100</v>
      </c>
      <c r="E3124" s="54">
        <v>268625</v>
      </c>
      <c r="F3124">
        <v>15</v>
      </c>
      <c r="G3124">
        <v>145</v>
      </c>
      <c r="H3124" s="54">
        <v>2183</v>
      </c>
      <c r="I3124" s="54">
        <v>316100</v>
      </c>
      <c r="J3124" s="146">
        <v>15</v>
      </c>
      <c r="K3124" s="146">
        <v>157</v>
      </c>
      <c r="L3124" s="54">
        <v>2050</v>
      </c>
      <c r="M3124" s="54">
        <v>322533</v>
      </c>
      <c r="N3124" s="146">
        <v>31</v>
      </c>
      <c r="O3124" s="146">
        <v>190</v>
      </c>
      <c r="P3124" s="54">
        <v>2158</v>
      </c>
      <c r="Q3124" s="54">
        <v>410365</v>
      </c>
      <c r="R3124" s="146">
        <v>12</v>
      </c>
      <c r="S3124" s="146">
        <v>228</v>
      </c>
      <c r="T3124" s="54">
        <v>2217</v>
      </c>
      <c r="U3124" s="54">
        <v>504317</v>
      </c>
      <c r="V3124" s="146">
        <v>24</v>
      </c>
      <c r="W3124" s="146">
        <v>261</v>
      </c>
      <c r="X3124" s="54">
        <v>2217</v>
      </c>
      <c r="Y3124" s="54">
        <v>598092</v>
      </c>
      <c r="Z3124" s="146">
        <v>11</v>
      </c>
      <c r="AA3124" s="146">
        <v>311</v>
      </c>
      <c r="AB3124" s="54">
        <v>2300</v>
      </c>
      <c r="AC3124" s="54">
        <v>714255</v>
      </c>
      <c r="AD3124" s="225">
        <v>8</v>
      </c>
      <c r="AE3124" s="225">
        <v>320</v>
      </c>
      <c r="AF3124" s="54">
        <v>2300</v>
      </c>
      <c r="AG3124" s="54">
        <v>736575</v>
      </c>
      <c r="AH3124" s="146">
        <v>7</v>
      </c>
      <c r="AI3124" s="146">
        <v>383</v>
      </c>
      <c r="AJ3124" s="54">
        <v>2560</v>
      </c>
      <c r="AK3124" s="54">
        <v>980114</v>
      </c>
      <c r="AL3124" s="146">
        <v>6</v>
      </c>
      <c r="AM3124" s="146">
        <v>407</v>
      </c>
      <c r="AN3124" s="54">
        <v>2540</v>
      </c>
      <c r="AO3124" s="54">
        <v>1061693</v>
      </c>
      <c r="AP3124" s="146">
        <v>6</v>
      </c>
      <c r="AQ3124" s="146">
        <v>396</v>
      </c>
      <c r="AR3124" s="54">
        <v>2420</v>
      </c>
      <c r="AS3124" s="54">
        <v>962660</v>
      </c>
      <c r="AT3124" s="146">
        <v>6</v>
      </c>
      <c r="AU3124" s="146">
        <v>458</v>
      </c>
      <c r="AV3124" s="54">
        <v>2150</v>
      </c>
      <c r="AW3124" s="54">
        <v>992367</v>
      </c>
    </row>
    <row r="3125" spans="1:49" x14ac:dyDescent="0.2">
      <c r="A3125" s="143">
        <v>41200</v>
      </c>
      <c r="B3125">
        <v>13</v>
      </c>
      <c r="C3125">
        <v>128</v>
      </c>
      <c r="D3125" s="54">
        <v>2100</v>
      </c>
      <c r="E3125" s="54">
        <v>269769</v>
      </c>
      <c r="F3125">
        <v>5</v>
      </c>
      <c r="G3125">
        <v>148</v>
      </c>
      <c r="H3125" s="54">
        <v>2100</v>
      </c>
      <c r="I3125" s="54">
        <v>311640</v>
      </c>
      <c r="J3125" s="146">
        <v>9</v>
      </c>
      <c r="K3125" s="146">
        <v>164</v>
      </c>
      <c r="L3125" s="54">
        <v>2150</v>
      </c>
      <c r="M3125" s="54">
        <v>353556</v>
      </c>
      <c r="N3125" s="146">
        <v>46</v>
      </c>
      <c r="O3125" s="146">
        <v>199</v>
      </c>
      <c r="P3125" s="54">
        <v>2138</v>
      </c>
      <c r="Q3125" s="54">
        <v>441309</v>
      </c>
      <c r="R3125" s="146">
        <v>11</v>
      </c>
      <c r="S3125" s="146">
        <v>230</v>
      </c>
      <c r="T3125" s="54">
        <v>2135</v>
      </c>
      <c r="U3125" s="54">
        <v>493615</v>
      </c>
      <c r="V3125" s="146"/>
      <c r="W3125" s="146"/>
      <c r="X3125" s="54"/>
      <c r="Y3125" s="54"/>
      <c r="Z3125" s="146"/>
      <c r="AA3125" s="146"/>
      <c r="AB3125" s="54"/>
      <c r="AC3125" s="54"/>
      <c r="AD3125" s="225"/>
      <c r="AE3125" s="225"/>
      <c r="AF3125" s="54"/>
      <c r="AG3125" s="54"/>
      <c r="AH3125" s="146"/>
      <c r="AI3125" s="146"/>
      <c r="AJ3125" s="54"/>
      <c r="AK3125" s="54"/>
      <c r="AL3125" s="146"/>
      <c r="AM3125" s="146"/>
      <c r="AN3125" s="54"/>
      <c r="AO3125" s="54"/>
      <c r="AP3125" s="146">
        <v>51</v>
      </c>
      <c r="AQ3125" s="146">
        <v>430</v>
      </c>
      <c r="AR3125" s="54">
        <v>2405</v>
      </c>
      <c r="AS3125" s="54">
        <v>1024456</v>
      </c>
      <c r="AT3125" s="146"/>
      <c r="AU3125" s="146"/>
      <c r="AV3125" s="54"/>
      <c r="AW3125" s="54"/>
    </row>
    <row r="3126" spans="1:49" x14ac:dyDescent="0.2">
      <c r="A3126" s="143">
        <v>41200</v>
      </c>
      <c r="D3126" s="54"/>
      <c r="E3126" s="54"/>
      <c r="H3126" s="54"/>
      <c r="I3126" s="54"/>
      <c r="L3126" s="54"/>
      <c r="M3126" s="54"/>
      <c r="P3126" s="54"/>
      <c r="Q3126" s="54"/>
      <c r="T3126" s="54"/>
      <c r="U3126" s="54"/>
      <c r="X3126" s="54"/>
      <c r="Y3126" s="54"/>
      <c r="Z3126">
        <v>13</v>
      </c>
      <c r="AA3126">
        <v>298</v>
      </c>
      <c r="AB3126" s="54">
        <v>2050</v>
      </c>
      <c r="AC3126" s="54">
        <v>600354</v>
      </c>
      <c r="AD3126" s="225">
        <v>2</v>
      </c>
      <c r="AE3126" s="225">
        <v>331</v>
      </c>
      <c r="AF3126" s="54">
        <v>2160</v>
      </c>
      <c r="AG3126" s="54">
        <v>714960</v>
      </c>
      <c r="AH3126" s="146">
        <v>10</v>
      </c>
      <c r="AI3126" s="146">
        <v>380</v>
      </c>
      <c r="AJ3126" s="54">
        <v>2430</v>
      </c>
      <c r="AK3126" s="54">
        <v>925488</v>
      </c>
      <c r="AL3126" s="146">
        <v>11</v>
      </c>
      <c r="AM3126" s="146">
        <v>420</v>
      </c>
      <c r="AN3126" s="54">
        <v>2507</v>
      </c>
      <c r="AO3126" s="54">
        <v>1056015</v>
      </c>
      <c r="AP3126" s="146">
        <v>143</v>
      </c>
      <c r="AQ3126" s="146">
        <v>395</v>
      </c>
      <c r="AR3126" s="54">
        <v>2227</v>
      </c>
      <c r="AS3126" s="54">
        <v>880725</v>
      </c>
      <c r="AV3126" s="54"/>
      <c r="AW3126" s="54"/>
    </row>
    <row r="3127" spans="1:49" x14ac:dyDescent="0.2">
      <c r="A3127" s="143">
        <v>41204</v>
      </c>
      <c r="D3127" s="54"/>
      <c r="E3127" s="54"/>
      <c r="F3127">
        <v>32</v>
      </c>
      <c r="G3127">
        <v>140</v>
      </c>
      <c r="H3127" s="54">
        <v>2225</v>
      </c>
      <c r="I3127" s="54">
        <v>310306</v>
      </c>
      <c r="J3127">
        <v>20</v>
      </c>
      <c r="K3127">
        <v>165</v>
      </c>
      <c r="L3127" s="54">
        <v>2100</v>
      </c>
      <c r="M3127" s="54">
        <v>347340</v>
      </c>
      <c r="N3127" s="146">
        <v>94</v>
      </c>
      <c r="O3127" s="146">
        <v>206</v>
      </c>
      <c r="P3127" s="54">
        <v>2256</v>
      </c>
      <c r="Q3127" s="54">
        <v>472629</v>
      </c>
      <c r="R3127" s="146">
        <v>48</v>
      </c>
      <c r="S3127" s="146">
        <v>229</v>
      </c>
      <c r="T3127" s="54">
        <v>2375</v>
      </c>
      <c r="U3127" s="54">
        <v>543090</v>
      </c>
      <c r="V3127" s="146">
        <v>58</v>
      </c>
      <c r="W3127" s="146">
        <v>259</v>
      </c>
      <c r="X3127" s="54">
        <v>2412</v>
      </c>
      <c r="Y3127" s="54">
        <v>595584</v>
      </c>
      <c r="Z3127" s="146">
        <v>34</v>
      </c>
      <c r="AA3127" s="146">
        <v>291</v>
      </c>
      <c r="AB3127" s="54">
        <v>2400</v>
      </c>
      <c r="AC3127" s="54">
        <v>699388</v>
      </c>
      <c r="AF3127" s="54"/>
      <c r="AG3127" s="54"/>
      <c r="AJ3127" s="54"/>
      <c r="AK3127" s="54"/>
      <c r="AN3127" s="54"/>
      <c r="AO3127" s="54"/>
      <c r="AP3127" s="146">
        <v>10</v>
      </c>
      <c r="AQ3127" s="146">
        <v>410</v>
      </c>
      <c r="AR3127" s="54">
        <v>2275</v>
      </c>
      <c r="AS3127" s="54">
        <v>957500</v>
      </c>
      <c r="AT3127" s="146">
        <v>10</v>
      </c>
      <c r="AU3127" s="146">
        <v>534</v>
      </c>
      <c r="AV3127" s="54">
        <v>2300</v>
      </c>
      <c r="AW3127" s="54">
        <v>1227280</v>
      </c>
    </row>
    <row r="3128" spans="1:49" x14ac:dyDescent="0.2">
      <c r="A3128" s="143">
        <v>41205</v>
      </c>
      <c r="D3128" s="54"/>
      <c r="E3128" s="54"/>
      <c r="H3128" s="54"/>
      <c r="I3128" s="54"/>
      <c r="L3128" s="54"/>
      <c r="M3128" s="54"/>
      <c r="P3128" s="54"/>
      <c r="Q3128" s="54"/>
      <c r="T3128" s="54"/>
      <c r="U3128" s="54"/>
      <c r="V3128" s="146">
        <v>1</v>
      </c>
      <c r="W3128" s="146">
        <v>262</v>
      </c>
      <c r="X3128" s="54">
        <v>2100</v>
      </c>
      <c r="Y3128" s="54">
        <v>550200</v>
      </c>
      <c r="AB3128" s="54"/>
      <c r="AC3128" s="54"/>
      <c r="AD3128">
        <v>8</v>
      </c>
      <c r="AE3128">
        <v>342</v>
      </c>
      <c r="AF3128" s="54">
        <v>2250</v>
      </c>
      <c r="AG3128" s="54">
        <v>779025</v>
      </c>
      <c r="AH3128">
        <v>4</v>
      </c>
      <c r="AI3128">
        <v>387</v>
      </c>
      <c r="AJ3128" s="54">
        <v>2360</v>
      </c>
      <c r="AK3128" s="54">
        <v>913500</v>
      </c>
      <c r="AL3128" s="146">
        <v>5</v>
      </c>
      <c r="AM3128" s="146">
        <v>438</v>
      </c>
      <c r="AN3128" s="54">
        <v>2507</v>
      </c>
      <c r="AO3128" s="54">
        <v>1092480</v>
      </c>
      <c r="AP3128" s="146">
        <v>71</v>
      </c>
      <c r="AQ3128" s="146">
        <v>432</v>
      </c>
      <c r="AR3128" s="54">
        <v>2332</v>
      </c>
      <c r="AS3128" s="54">
        <v>1012466</v>
      </c>
      <c r="AV3128" s="54"/>
      <c r="AW3128" s="54"/>
    </row>
    <row r="3129" spans="1:49" x14ac:dyDescent="0.2">
      <c r="A3129" s="143">
        <v>41207</v>
      </c>
      <c r="D3129" s="54"/>
      <c r="E3129" s="54"/>
      <c r="H3129" s="54"/>
      <c r="I3129" s="54"/>
      <c r="J3129">
        <v>5</v>
      </c>
      <c r="K3129">
        <v>170</v>
      </c>
      <c r="L3129" s="54">
        <v>2150</v>
      </c>
      <c r="M3129" s="54">
        <v>365500</v>
      </c>
      <c r="N3129" s="146">
        <v>65</v>
      </c>
      <c r="O3129" s="146">
        <v>200</v>
      </c>
      <c r="P3129" s="54">
        <v>2392</v>
      </c>
      <c r="Q3129" s="54">
        <v>469374</v>
      </c>
      <c r="R3129" s="146">
        <v>17</v>
      </c>
      <c r="S3129" s="146">
        <v>226</v>
      </c>
      <c r="T3129" s="54">
        <v>2200</v>
      </c>
      <c r="U3129" s="54">
        <v>497976</v>
      </c>
      <c r="V3129" s="146"/>
      <c r="W3129" s="146"/>
      <c r="X3129" s="54"/>
      <c r="Y3129" s="54"/>
      <c r="AB3129" s="54"/>
      <c r="AC3129" s="54"/>
      <c r="AF3129" s="54"/>
      <c r="AG3129" s="54"/>
      <c r="AJ3129" s="54"/>
      <c r="AK3129" s="54"/>
      <c r="AL3129" s="146"/>
      <c r="AM3129" s="146"/>
      <c r="AN3129" s="54"/>
      <c r="AO3129" s="54"/>
      <c r="AP3129" s="146">
        <v>25</v>
      </c>
      <c r="AQ3129" s="146">
        <v>458</v>
      </c>
      <c r="AR3129" s="54">
        <v>2421</v>
      </c>
      <c r="AS3129" s="54">
        <v>1120058</v>
      </c>
      <c r="AV3129" s="54"/>
      <c r="AW3129" s="54"/>
    </row>
    <row r="3130" spans="1:49" x14ac:dyDescent="0.2">
      <c r="A3130" s="143">
        <v>41207</v>
      </c>
      <c r="B3130">
        <v>29</v>
      </c>
      <c r="C3130">
        <v>122</v>
      </c>
      <c r="D3130" s="54">
        <v>2150</v>
      </c>
      <c r="E3130" s="54">
        <v>254110</v>
      </c>
      <c r="F3130">
        <v>57</v>
      </c>
      <c r="G3130">
        <v>140</v>
      </c>
      <c r="H3130" s="54">
        <v>2100</v>
      </c>
      <c r="I3130" s="54">
        <v>292974</v>
      </c>
      <c r="L3130" s="54"/>
      <c r="M3130" s="54"/>
      <c r="N3130" s="146">
        <v>50</v>
      </c>
      <c r="O3130" s="146">
        <v>212</v>
      </c>
      <c r="P3130" s="54">
        <v>2175</v>
      </c>
      <c r="Q3130" s="54">
        <v>477262</v>
      </c>
      <c r="R3130" s="146">
        <v>60</v>
      </c>
      <c r="S3130" s="146">
        <v>225</v>
      </c>
      <c r="T3130" s="54">
        <v>2250</v>
      </c>
      <c r="U3130" s="54">
        <v>525167</v>
      </c>
      <c r="X3130" s="54"/>
      <c r="Y3130" s="54"/>
      <c r="Z3130" s="146">
        <v>1</v>
      </c>
      <c r="AA3130" s="146">
        <v>302</v>
      </c>
      <c r="AB3130" s="54">
        <v>2350</v>
      </c>
      <c r="AC3130" s="54">
        <v>709700</v>
      </c>
      <c r="AF3130" s="54"/>
      <c r="AG3130" s="54"/>
      <c r="AJ3130" s="54"/>
      <c r="AK3130" s="54"/>
      <c r="AN3130" s="54"/>
      <c r="AO3130" s="54"/>
      <c r="AP3130" s="146">
        <v>21</v>
      </c>
      <c r="AQ3130" s="146">
        <v>437</v>
      </c>
      <c r="AR3130" s="54">
        <v>2220</v>
      </c>
      <c r="AS3130" s="54">
        <v>990457</v>
      </c>
      <c r="AT3130" s="146">
        <v>10</v>
      </c>
      <c r="AU3130" s="146">
        <v>489</v>
      </c>
      <c r="AV3130" s="54">
        <v>2075</v>
      </c>
      <c r="AW3130" s="54">
        <v>1007620</v>
      </c>
    </row>
    <row r="3131" spans="1:49" x14ac:dyDescent="0.2">
      <c r="A3131" s="143">
        <v>41208</v>
      </c>
      <c r="D3131" s="54"/>
      <c r="E3131" s="54"/>
      <c r="H3131" s="54"/>
      <c r="I3131" s="54"/>
      <c r="L3131" s="54"/>
      <c r="M3131" s="54"/>
      <c r="P3131" s="54"/>
      <c r="Q3131" s="54"/>
      <c r="T3131" s="54"/>
      <c r="U3131" s="54"/>
      <c r="V3131" s="146"/>
      <c r="W3131" s="146"/>
      <c r="X3131" s="54"/>
      <c r="Y3131" s="54"/>
      <c r="AB3131" s="54"/>
      <c r="AC3131" s="54"/>
      <c r="AF3131" s="54"/>
      <c r="AG3131" s="54"/>
      <c r="AN3131" s="54"/>
      <c r="AO3131" s="54"/>
      <c r="AP3131" s="146">
        <v>165</v>
      </c>
      <c r="AQ3131" s="146">
        <v>416</v>
      </c>
      <c r="AR3131" s="54">
        <v>2271</v>
      </c>
      <c r="AS3131" s="54">
        <v>940984</v>
      </c>
      <c r="AV3131" s="54"/>
      <c r="AW3131" s="54"/>
    </row>
    <row r="3132" spans="1:49" x14ac:dyDescent="0.2">
      <c r="A3132" s="143">
        <v>41211</v>
      </c>
      <c r="B3132">
        <v>36</v>
      </c>
      <c r="C3132">
        <v>108</v>
      </c>
      <c r="D3132" s="54">
        <v>2400</v>
      </c>
      <c r="E3132" s="54">
        <v>270422</v>
      </c>
      <c r="F3132">
        <v>3</v>
      </c>
      <c r="G3132">
        <v>147</v>
      </c>
      <c r="H3132" s="54">
        <v>2000</v>
      </c>
      <c r="I3132" s="54">
        <v>293333</v>
      </c>
      <c r="J3132" s="146">
        <v>50</v>
      </c>
      <c r="K3132" s="146">
        <v>163</v>
      </c>
      <c r="L3132" s="54">
        <v>2450</v>
      </c>
      <c r="M3132" s="54">
        <v>388934</v>
      </c>
      <c r="N3132" s="146">
        <v>28</v>
      </c>
      <c r="O3132" s="146">
        <v>209</v>
      </c>
      <c r="P3132" s="54">
        <v>2200</v>
      </c>
      <c r="Q3132" s="54">
        <v>498943</v>
      </c>
      <c r="R3132" s="146">
        <v>19</v>
      </c>
      <c r="S3132" s="146">
        <v>226</v>
      </c>
      <c r="T3132" s="54">
        <v>2100</v>
      </c>
      <c r="U3132" s="54">
        <v>494295</v>
      </c>
      <c r="V3132" s="146">
        <v>14</v>
      </c>
      <c r="W3132" s="146">
        <v>259</v>
      </c>
      <c r="X3132" s="54">
        <v>2212</v>
      </c>
      <c r="Y3132" s="54">
        <v>576800</v>
      </c>
      <c r="Z3132" s="146">
        <v>2</v>
      </c>
      <c r="AA3132" s="146">
        <v>280</v>
      </c>
      <c r="AB3132" s="54">
        <v>2250</v>
      </c>
      <c r="AC3132" s="54">
        <v>630000</v>
      </c>
      <c r="AR3132" s="54"/>
      <c r="AS3132" s="54"/>
      <c r="AT3132">
        <v>6</v>
      </c>
      <c r="AU3132">
        <v>466</v>
      </c>
      <c r="AV3132" s="54">
        <v>1967</v>
      </c>
      <c r="AW3132" s="54">
        <v>942833</v>
      </c>
    </row>
    <row r="3133" spans="1:49" x14ac:dyDescent="0.2">
      <c r="A3133" s="143">
        <v>41212</v>
      </c>
      <c r="D3133" s="54"/>
      <c r="E3133" s="54"/>
      <c r="H3133" s="54"/>
      <c r="I3133" s="54"/>
      <c r="L3133" s="54"/>
      <c r="M3133" s="54"/>
      <c r="P3133" s="54"/>
      <c r="Q3133" s="54"/>
      <c r="T3133" s="54"/>
      <c r="U3133" s="54"/>
      <c r="X3133" s="54"/>
      <c r="Y3133" s="54"/>
      <c r="AB3133" s="54"/>
      <c r="AC3133" s="54"/>
      <c r="AP3133" s="146">
        <v>49</v>
      </c>
      <c r="AQ3133" s="146">
        <v>427</v>
      </c>
      <c r="AR3133" s="54">
        <v>2378</v>
      </c>
      <c r="AS3133" s="54">
        <v>1014523</v>
      </c>
      <c r="AV3133" s="54"/>
      <c r="AW3133" s="54"/>
    </row>
    <row r="3134" spans="1:49" x14ac:dyDescent="0.2">
      <c r="A3134" s="143">
        <v>41212</v>
      </c>
      <c r="B3134">
        <v>7</v>
      </c>
      <c r="C3134">
        <v>123</v>
      </c>
      <c r="D3134" s="54">
        <v>2200</v>
      </c>
      <c r="E3134" s="54">
        <v>270914</v>
      </c>
      <c r="H3134" s="54"/>
      <c r="I3134" s="54"/>
      <c r="J3134">
        <v>25</v>
      </c>
      <c r="K3134">
        <v>166</v>
      </c>
      <c r="L3134" s="54">
        <v>2262</v>
      </c>
      <c r="M3134" s="54">
        <v>373500</v>
      </c>
      <c r="N3134" s="146">
        <v>25</v>
      </c>
      <c r="O3134" s="146">
        <v>187</v>
      </c>
      <c r="P3134" s="54">
        <v>2217</v>
      </c>
      <c r="Q3134" s="54">
        <v>412884</v>
      </c>
      <c r="T3134" s="54"/>
      <c r="U3134" s="54"/>
      <c r="V3134">
        <v>5</v>
      </c>
      <c r="W3134">
        <v>267</v>
      </c>
      <c r="X3134" s="54">
        <v>2300</v>
      </c>
      <c r="Y3134" s="54">
        <v>614560</v>
      </c>
      <c r="AB3134" s="146"/>
      <c r="AC3134" s="146"/>
      <c r="AP3134" s="146">
        <v>66</v>
      </c>
      <c r="AQ3134" s="146">
        <v>448</v>
      </c>
      <c r="AR3134" s="54">
        <v>2457</v>
      </c>
      <c r="AS3134" s="54">
        <v>1100368</v>
      </c>
      <c r="AV3134" s="54"/>
      <c r="AW3134" s="54"/>
    </row>
    <row r="3135" spans="1:49" x14ac:dyDescent="0.2">
      <c r="A3135" s="143">
        <v>41213</v>
      </c>
      <c r="B3135" s="81"/>
      <c r="C3135" s="81"/>
      <c r="D3135" s="81"/>
      <c r="E3135" s="81"/>
      <c r="F3135" s="81"/>
      <c r="G3135" s="81"/>
      <c r="H3135" s="81"/>
      <c r="I3135" s="81"/>
      <c r="J3135" s="81"/>
      <c r="K3135" s="81"/>
      <c r="L3135" s="81"/>
      <c r="M3135" s="81"/>
      <c r="N3135" s="81"/>
      <c r="O3135" s="81"/>
      <c r="P3135" s="81"/>
      <c r="Q3135" s="81"/>
      <c r="R3135" s="81"/>
      <c r="S3135" s="81"/>
      <c r="T3135" s="81"/>
      <c r="U3135" s="81"/>
      <c r="V3135" s="81"/>
      <c r="W3135" s="81"/>
      <c r="X3135" s="81"/>
      <c r="Y3135" s="81"/>
      <c r="Z3135" s="81"/>
      <c r="AA3135" s="81"/>
      <c r="AB3135" s="81"/>
      <c r="AC3135" s="81"/>
      <c r="AD3135" s="81"/>
      <c r="AE3135" s="81"/>
      <c r="AF3135" s="81"/>
      <c r="AG3135" s="81"/>
      <c r="AH3135" s="81"/>
      <c r="AI3135" s="81"/>
      <c r="AJ3135" s="81"/>
      <c r="AK3135" s="81"/>
      <c r="AL3135" s="81"/>
      <c r="AM3135" s="81"/>
      <c r="AN3135" s="81"/>
      <c r="AO3135" s="81"/>
      <c r="AP3135" s="146">
        <v>21</v>
      </c>
      <c r="AQ3135" s="146">
        <v>446</v>
      </c>
      <c r="AR3135" s="54">
        <v>2484</v>
      </c>
      <c r="AS3135" s="54">
        <v>1115507</v>
      </c>
    </row>
    <row r="3136" spans="1:49" x14ac:dyDescent="0.2">
      <c r="B3136" s="81"/>
      <c r="C3136" s="81"/>
      <c r="D3136" s="81"/>
      <c r="E3136" s="81"/>
      <c r="F3136" s="81"/>
      <c r="G3136" s="81"/>
      <c r="H3136" s="81"/>
      <c r="I3136" s="81"/>
      <c r="J3136" s="81"/>
      <c r="K3136" s="81"/>
      <c r="L3136" s="81"/>
      <c r="M3136" s="81"/>
      <c r="N3136" s="81"/>
      <c r="O3136" s="81"/>
      <c r="P3136" s="81"/>
      <c r="Q3136" s="81"/>
      <c r="R3136" s="81"/>
      <c r="S3136" s="81"/>
      <c r="T3136" s="81"/>
      <c r="U3136" s="81"/>
      <c r="V3136" s="81"/>
      <c r="W3136" s="81"/>
      <c r="X3136" s="81"/>
      <c r="Y3136" s="81"/>
      <c r="Z3136" s="81"/>
      <c r="AA3136" s="81"/>
      <c r="AB3136" s="81"/>
      <c r="AC3136" s="81"/>
      <c r="AD3136" s="81"/>
      <c r="AE3136" s="81"/>
      <c r="AF3136" s="81"/>
      <c r="AG3136" s="81"/>
      <c r="AH3136" s="81"/>
      <c r="AI3136" s="81"/>
      <c r="AJ3136" s="81"/>
      <c r="AK3136" s="81"/>
      <c r="AL3136" s="81"/>
      <c r="AM3136" s="81"/>
      <c r="AN3136" s="81"/>
      <c r="AO3136" s="81"/>
      <c r="AP3136" s="81"/>
      <c r="AQ3136" s="81"/>
      <c r="AR3136" s="81"/>
      <c r="AS3136" s="81"/>
      <c r="AT3136" s="81"/>
      <c r="AU3136" s="81"/>
      <c r="AV3136" s="81"/>
      <c r="AW3136" s="81"/>
    </row>
    <row r="3138" spans="1:49" x14ac:dyDescent="0.2">
      <c r="A3138" s="51">
        <v>41214</v>
      </c>
      <c r="V3138">
        <v>2</v>
      </c>
      <c r="W3138">
        <v>276</v>
      </c>
      <c r="X3138">
        <v>2150</v>
      </c>
      <c r="Y3138">
        <v>593400</v>
      </c>
      <c r="Z3138">
        <v>3</v>
      </c>
      <c r="AA3138">
        <v>304</v>
      </c>
      <c r="AB3138">
        <v>2250</v>
      </c>
      <c r="AC3138">
        <v>684000</v>
      </c>
      <c r="AD3138">
        <v>16</v>
      </c>
      <c r="AE3138">
        <v>322</v>
      </c>
      <c r="AF3138">
        <v>2375</v>
      </c>
      <c r="AG3138">
        <v>771194</v>
      </c>
      <c r="AP3138" s="146">
        <v>83</v>
      </c>
      <c r="AQ3138" s="146">
        <v>393</v>
      </c>
      <c r="AR3138" s="54">
        <v>2344</v>
      </c>
      <c r="AS3138" s="54">
        <v>910927</v>
      </c>
    </row>
    <row r="3139" spans="1:49" x14ac:dyDescent="0.2">
      <c r="A3139" s="51">
        <v>41214</v>
      </c>
      <c r="F3139">
        <v>3</v>
      </c>
      <c r="G3139">
        <v>133</v>
      </c>
      <c r="H3139">
        <v>2150</v>
      </c>
      <c r="I3139">
        <v>286667</v>
      </c>
      <c r="J3139">
        <v>18</v>
      </c>
      <c r="K3139">
        <v>163</v>
      </c>
      <c r="L3139">
        <v>2167</v>
      </c>
      <c r="M3139">
        <v>358661</v>
      </c>
      <c r="N3139">
        <v>52</v>
      </c>
      <c r="O3139">
        <v>201</v>
      </c>
      <c r="P3139">
        <v>2310</v>
      </c>
      <c r="Q3139">
        <v>461710</v>
      </c>
      <c r="R3139">
        <v>73</v>
      </c>
      <c r="S3139">
        <v>234</v>
      </c>
      <c r="T3139">
        <v>2330</v>
      </c>
      <c r="U3139">
        <v>551427</v>
      </c>
      <c r="V3139">
        <v>1</v>
      </c>
      <c r="W3139">
        <v>268</v>
      </c>
      <c r="X3139">
        <v>2200</v>
      </c>
      <c r="Y3139">
        <v>589600</v>
      </c>
      <c r="Z3139">
        <v>2</v>
      </c>
      <c r="AA3139">
        <v>309</v>
      </c>
      <c r="AB3139">
        <v>2350</v>
      </c>
      <c r="AC3139">
        <v>726150</v>
      </c>
      <c r="AT3139">
        <v>4</v>
      </c>
      <c r="AU3139">
        <v>424</v>
      </c>
      <c r="AV3139">
        <v>2200</v>
      </c>
      <c r="AW3139">
        <v>932800</v>
      </c>
    </row>
    <row r="3140" spans="1:49" x14ac:dyDescent="0.2">
      <c r="A3140" s="87">
        <v>41215</v>
      </c>
      <c r="B3140">
        <v>3</v>
      </c>
      <c r="C3140">
        <v>121</v>
      </c>
      <c r="D3140">
        <v>2000</v>
      </c>
      <c r="E3140">
        <v>241333</v>
      </c>
      <c r="F3140">
        <v>7</v>
      </c>
      <c r="G3140">
        <v>143</v>
      </c>
      <c r="H3140">
        <v>2000</v>
      </c>
      <c r="I3140">
        <v>286857</v>
      </c>
      <c r="N3140">
        <v>7</v>
      </c>
      <c r="O3140">
        <v>213</v>
      </c>
      <c r="P3140">
        <v>2050</v>
      </c>
      <c r="Q3140">
        <v>435771</v>
      </c>
    </row>
    <row r="3141" spans="1:49" x14ac:dyDescent="0.2">
      <c r="A3141" s="51">
        <v>41219</v>
      </c>
      <c r="B3141">
        <v>3</v>
      </c>
      <c r="C3141">
        <v>129</v>
      </c>
      <c r="D3141">
        <v>2250</v>
      </c>
      <c r="E3141">
        <v>291000</v>
      </c>
      <c r="F3141">
        <v>6</v>
      </c>
      <c r="G3141">
        <v>135</v>
      </c>
      <c r="H3141">
        <v>2250</v>
      </c>
      <c r="I3141">
        <v>294717</v>
      </c>
      <c r="J3141">
        <v>9</v>
      </c>
      <c r="K3141">
        <v>168</v>
      </c>
      <c r="L3141">
        <v>2225</v>
      </c>
      <c r="M3141">
        <v>364922</v>
      </c>
      <c r="R3141">
        <v>26</v>
      </c>
      <c r="S3141">
        <v>232</v>
      </c>
      <c r="T3141">
        <v>2275</v>
      </c>
      <c r="U3141">
        <v>528681</v>
      </c>
      <c r="Z3141">
        <v>3</v>
      </c>
      <c r="AA3141">
        <v>319</v>
      </c>
      <c r="AB3141">
        <v>2350</v>
      </c>
      <c r="AC3141">
        <v>750433</v>
      </c>
      <c r="AL3141">
        <v>1</v>
      </c>
      <c r="AM3141">
        <v>404</v>
      </c>
      <c r="AN3141">
        <v>2460</v>
      </c>
      <c r="AO3141">
        <v>993840</v>
      </c>
      <c r="AP3141">
        <v>1</v>
      </c>
      <c r="AQ3141">
        <v>400</v>
      </c>
      <c r="AR3141">
        <v>2300</v>
      </c>
      <c r="AS3141">
        <v>920000</v>
      </c>
      <c r="AT3141">
        <v>5</v>
      </c>
      <c r="AU3141">
        <v>470</v>
      </c>
      <c r="AV3141">
        <v>2550</v>
      </c>
      <c r="AW3141">
        <v>1123400</v>
      </c>
    </row>
    <row r="3142" spans="1:49" x14ac:dyDescent="0.2">
      <c r="A3142" s="51">
        <v>41221</v>
      </c>
      <c r="V3142">
        <v>2</v>
      </c>
      <c r="W3142">
        <v>276</v>
      </c>
      <c r="X3142">
        <v>2150</v>
      </c>
      <c r="Y3142">
        <v>593400</v>
      </c>
      <c r="AD3142">
        <v>4</v>
      </c>
      <c r="AE3142">
        <v>352</v>
      </c>
      <c r="AF3142">
        <v>2490</v>
      </c>
      <c r="AG3142">
        <v>858310</v>
      </c>
      <c r="AH3142">
        <v>20</v>
      </c>
      <c r="AI3142">
        <v>369</v>
      </c>
      <c r="AJ3142">
        <v>2500</v>
      </c>
      <c r="AK3142">
        <v>923952</v>
      </c>
      <c r="AL3142">
        <v>10</v>
      </c>
      <c r="AM3142">
        <v>407</v>
      </c>
      <c r="AN3142">
        <v>2547</v>
      </c>
      <c r="AO3142">
        <v>1040736</v>
      </c>
      <c r="AP3142">
        <v>150</v>
      </c>
      <c r="AQ3142">
        <v>410</v>
      </c>
      <c r="AR3142">
        <v>2274</v>
      </c>
      <c r="AS3142">
        <v>934597</v>
      </c>
    </row>
    <row r="3143" spans="1:49" x14ac:dyDescent="0.2">
      <c r="A3143" s="51">
        <v>41221</v>
      </c>
      <c r="B3143">
        <v>1</v>
      </c>
      <c r="C3143">
        <v>102</v>
      </c>
      <c r="D3143">
        <v>2000</v>
      </c>
      <c r="E3143">
        <v>204000</v>
      </c>
      <c r="F3143">
        <v>5</v>
      </c>
      <c r="G3143">
        <v>130</v>
      </c>
      <c r="H3143">
        <v>2050</v>
      </c>
      <c r="I3143">
        <v>265680</v>
      </c>
      <c r="J3143">
        <v>20</v>
      </c>
      <c r="K3143">
        <v>163</v>
      </c>
      <c r="L3143">
        <v>2100</v>
      </c>
      <c r="M3143">
        <v>337260</v>
      </c>
      <c r="N3143">
        <v>55</v>
      </c>
      <c r="O3143">
        <v>210</v>
      </c>
      <c r="P3143">
        <v>2360</v>
      </c>
      <c r="Q3143">
        <v>496143</v>
      </c>
      <c r="R3143">
        <v>12</v>
      </c>
      <c r="S3143">
        <v>238</v>
      </c>
      <c r="T3143">
        <v>2312</v>
      </c>
      <c r="U3143">
        <v>553027</v>
      </c>
      <c r="V3143">
        <v>1</v>
      </c>
      <c r="W3143">
        <v>258</v>
      </c>
      <c r="X3143">
        <v>2260</v>
      </c>
      <c r="Y3143">
        <v>583080</v>
      </c>
      <c r="AD3143">
        <v>4</v>
      </c>
      <c r="AE3143">
        <v>344</v>
      </c>
      <c r="AF3143">
        <v>2340</v>
      </c>
      <c r="AG3143">
        <v>813790</v>
      </c>
      <c r="AH3143">
        <v>17</v>
      </c>
      <c r="AI3143">
        <v>398</v>
      </c>
      <c r="AJ3143">
        <v>2530</v>
      </c>
      <c r="AK3143">
        <v>1006047</v>
      </c>
      <c r="AL3143">
        <v>9</v>
      </c>
      <c r="AM3143">
        <v>404</v>
      </c>
      <c r="AN3143">
        <v>2520</v>
      </c>
      <c r="AO3143">
        <v>1018080</v>
      </c>
      <c r="AP3143">
        <v>47</v>
      </c>
      <c r="AQ3143">
        <v>396</v>
      </c>
      <c r="AR3143">
        <v>2340</v>
      </c>
      <c r="AS3143">
        <v>928604</v>
      </c>
    </row>
    <row r="3144" spans="1:49" x14ac:dyDescent="0.2">
      <c r="A3144" s="51">
        <v>41222</v>
      </c>
      <c r="B3144">
        <v>5</v>
      </c>
      <c r="C3144">
        <v>127</v>
      </c>
      <c r="D3144">
        <v>2300</v>
      </c>
      <c r="E3144">
        <v>291640</v>
      </c>
      <c r="F3144">
        <v>5</v>
      </c>
      <c r="G3144">
        <v>136</v>
      </c>
      <c r="H3144">
        <v>2000</v>
      </c>
      <c r="I3144">
        <v>272800</v>
      </c>
      <c r="N3144">
        <v>19</v>
      </c>
      <c r="O3144">
        <v>216</v>
      </c>
      <c r="P3144">
        <v>2150</v>
      </c>
      <c r="Q3144">
        <v>468389</v>
      </c>
      <c r="R3144">
        <v>27</v>
      </c>
      <c r="S3144">
        <v>236</v>
      </c>
      <c r="T3144">
        <v>2238</v>
      </c>
      <c r="U3144">
        <v>521796</v>
      </c>
      <c r="Z3144">
        <v>15</v>
      </c>
      <c r="AA3144">
        <v>293</v>
      </c>
      <c r="AB3144">
        <v>2500</v>
      </c>
      <c r="AC3144">
        <v>731333</v>
      </c>
      <c r="AH3144">
        <v>3</v>
      </c>
      <c r="AI3144">
        <v>378</v>
      </c>
      <c r="AJ3144">
        <v>2540</v>
      </c>
      <c r="AK3144">
        <v>960120</v>
      </c>
      <c r="AP3144">
        <v>6</v>
      </c>
      <c r="AQ3144">
        <v>422</v>
      </c>
      <c r="AR3144">
        <v>2340</v>
      </c>
      <c r="AS3144">
        <v>971160</v>
      </c>
      <c r="AT3144">
        <v>3</v>
      </c>
      <c r="AU3144">
        <v>502</v>
      </c>
      <c r="AV3144">
        <v>2200</v>
      </c>
      <c r="AW3144">
        <v>1104400</v>
      </c>
    </row>
    <row r="3145" spans="1:49" x14ac:dyDescent="0.2">
      <c r="A3145" s="51">
        <v>41226</v>
      </c>
      <c r="B3145">
        <v>1</v>
      </c>
      <c r="C3145">
        <v>108</v>
      </c>
      <c r="D3145">
        <v>2000</v>
      </c>
      <c r="E3145">
        <v>216000</v>
      </c>
      <c r="F3145">
        <v>29</v>
      </c>
      <c r="G3145">
        <v>142</v>
      </c>
      <c r="H3145">
        <v>2100</v>
      </c>
      <c r="I3145">
        <v>296131</v>
      </c>
      <c r="J3145">
        <v>14</v>
      </c>
      <c r="K3145">
        <v>166</v>
      </c>
      <c r="L3145">
        <v>2100</v>
      </c>
      <c r="M3145">
        <v>348600</v>
      </c>
      <c r="N3145">
        <v>47</v>
      </c>
      <c r="O3145">
        <v>195</v>
      </c>
      <c r="P3145">
        <v>2150</v>
      </c>
      <c r="Q3145">
        <v>426457</v>
      </c>
      <c r="R3145">
        <v>14</v>
      </c>
      <c r="S3145">
        <v>231</v>
      </c>
      <c r="T3145">
        <v>2250</v>
      </c>
      <c r="U3145">
        <v>510557</v>
      </c>
      <c r="V3145">
        <v>11</v>
      </c>
      <c r="W3145">
        <v>262</v>
      </c>
      <c r="X3145">
        <v>2125</v>
      </c>
      <c r="Y3145">
        <v>576864</v>
      </c>
      <c r="Z3145">
        <v>8</v>
      </c>
      <c r="AA3145">
        <v>289</v>
      </c>
      <c r="AB3145">
        <v>2067</v>
      </c>
      <c r="AC3145">
        <v>629638</v>
      </c>
      <c r="AD3145">
        <v>15</v>
      </c>
      <c r="AE3145">
        <v>348</v>
      </c>
      <c r="AF3145">
        <v>2460</v>
      </c>
      <c r="AG3145">
        <v>855752</v>
      </c>
      <c r="AL3145">
        <v>3</v>
      </c>
      <c r="AM3145">
        <v>405</v>
      </c>
      <c r="AN3145">
        <v>2510</v>
      </c>
      <c r="AO3145">
        <v>1017040</v>
      </c>
      <c r="AP3145">
        <v>11</v>
      </c>
      <c r="AQ3145">
        <v>556</v>
      </c>
      <c r="AR3145">
        <v>2407</v>
      </c>
      <c r="AS3145">
        <v>1399160</v>
      </c>
      <c r="AT3145">
        <v>14</v>
      </c>
      <c r="AU3145">
        <v>493</v>
      </c>
      <c r="AV3145">
        <v>2050</v>
      </c>
      <c r="AW3145">
        <v>1031821</v>
      </c>
    </row>
    <row r="3146" spans="1:49" x14ac:dyDescent="0.2">
      <c r="A3146" s="51">
        <v>41226</v>
      </c>
      <c r="Z3146">
        <v>11</v>
      </c>
      <c r="AA3146">
        <v>291</v>
      </c>
      <c r="AB3146">
        <v>2100</v>
      </c>
      <c r="AC3146">
        <v>611291</v>
      </c>
      <c r="AD3146">
        <v>4</v>
      </c>
      <c r="AE3146">
        <v>341</v>
      </c>
      <c r="AF3146">
        <v>2480</v>
      </c>
      <c r="AG3146">
        <v>835060</v>
      </c>
      <c r="AP3146">
        <v>22</v>
      </c>
      <c r="AQ3146">
        <v>454</v>
      </c>
      <c r="AR3146">
        <v>2520</v>
      </c>
      <c r="AS3146">
        <v>1166720</v>
      </c>
    </row>
    <row r="3147" spans="1:49" x14ac:dyDescent="0.2">
      <c r="A3147" s="87">
        <v>41228</v>
      </c>
    </row>
    <row r="3148" spans="1:49" x14ac:dyDescent="0.2">
      <c r="A3148" s="87">
        <v>41228</v>
      </c>
      <c r="B3148">
        <v>2</v>
      </c>
      <c r="C3148">
        <v>111</v>
      </c>
      <c r="D3148">
        <v>1800</v>
      </c>
      <c r="E3148">
        <v>199800</v>
      </c>
      <c r="J3148">
        <v>18</v>
      </c>
      <c r="K3148">
        <v>159</v>
      </c>
      <c r="L3148">
        <v>2117</v>
      </c>
      <c r="M3148">
        <v>340611</v>
      </c>
      <c r="N3148">
        <v>93</v>
      </c>
      <c r="O3148">
        <v>203</v>
      </c>
      <c r="P3148">
        <v>2306</v>
      </c>
      <c r="Q3148">
        <v>475123</v>
      </c>
      <c r="R3148">
        <v>80</v>
      </c>
      <c r="S3148">
        <v>221</v>
      </c>
      <c r="T3148">
        <v>2260</v>
      </c>
      <c r="U3148">
        <v>505601</v>
      </c>
      <c r="Z3148">
        <v>1</v>
      </c>
      <c r="AA3148">
        <v>284</v>
      </c>
      <c r="AB3148">
        <v>2250</v>
      </c>
      <c r="AC3148">
        <v>639000</v>
      </c>
      <c r="AD3148">
        <v>6</v>
      </c>
      <c r="AE3148">
        <v>355</v>
      </c>
      <c r="AF3148">
        <v>2320</v>
      </c>
      <c r="AG3148">
        <v>824373</v>
      </c>
      <c r="AH3148">
        <v>33</v>
      </c>
      <c r="AI3148">
        <v>375</v>
      </c>
      <c r="AJ3148">
        <v>2522</v>
      </c>
      <c r="AK3148">
        <v>946390</v>
      </c>
      <c r="AP3148">
        <v>20</v>
      </c>
      <c r="AQ3148">
        <v>412</v>
      </c>
      <c r="AR3148">
        <v>2380</v>
      </c>
      <c r="AS3148">
        <v>980908</v>
      </c>
      <c r="AT3148">
        <v>12</v>
      </c>
      <c r="AU3148">
        <v>524</v>
      </c>
      <c r="AV3148">
        <v>2050</v>
      </c>
      <c r="AW3148">
        <v>1075367</v>
      </c>
    </row>
    <row r="3149" spans="1:49" x14ac:dyDescent="0.2">
      <c r="A3149" s="51">
        <v>41229</v>
      </c>
    </row>
    <row r="3150" spans="1:49" x14ac:dyDescent="0.2">
      <c r="A3150" s="51">
        <v>41232</v>
      </c>
      <c r="Z3150">
        <v>3</v>
      </c>
      <c r="AA3150">
        <v>288</v>
      </c>
      <c r="AB3150">
        <v>2100</v>
      </c>
      <c r="AC3150">
        <v>604800</v>
      </c>
      <c r="AD3150">
        <v>19</v>
      </c>
      <c r="AE3150">
        <v>328</v>
      </c>
      <c r="AF3150">
        <v>2338</v>
      </c>
      <c r="AG3150">
        <v>781995</v>
      </c>
      <c r="AH3150">
        <v>15</v>
      </c>
      <c r="AI3150">
        <v>383</v>
      </c>
      <c r="AJ3150">
        <v>2473</v>
      </c>
      <c r="AK3150">
        <v>955701</v>
      </c>
      <c r="AL3150">
        <v>55</v>
      </c>
      <c r="AM3150">
        <v>417</v>
      </c>
      <c r="AN3150">
        <v>2517</v>
      </c>
      <c r="AO3150">
        <v>1057438</v>
      </c>
      <c r="AP3150">
        <v>91</v>
      </c>
      <c r="AQ3150">
        <v>457</v>
      </c>
      <c r="AR3150">
        <v>2464</v>
      </c>
      <c r="AS3150">
        <v>1122289</v>
      </c>
    </row>
    <row r="3151" spans="1:49" x14ac:dyDescent="0.2">
      <c r="A3151" s="51">
        <v>41233</v>
      </c>
      <c r="B3151">
        <v>21</v>
      </c>
      <c r="C3151">
        <v>121</v>
      </c>
      <c r="D3151">
        <v>2050</v>
      </c>
      <c r="E3151">
        <v>243867</v>
      </c>
      <c r="F3151">
        <v>16</v>
      </c>
      <c r="G3151">
        <v>140</v>
      </c>
      <c r="H3151">
        <v>2183</v>
      </c>
      <c r="I3151">
        <v>300112</v>
      </c>
      <c r="J3151">
        <v>38</v>
      </c>
      <c r="K3151">
        <v>168</v>
      </c>
      <c r="L3151">
        <v>2183</v>
      </c>
      <c r="M3151">
        <v>374832</v>
      </c>
      <c r="N3151">
        <v>43</v>
      </c>
      <c r="O3151">
        <v>199</v>
      </c>
      <c r="P3151">
        <v>2250</v>
      </c>
      <c r="Q3151">
        <v>457160</v>
      </c>
      <c r="R3151">
        <v>100</v>
      </c>
      <c r="S3151">
        <v>237</v>
      </c>
      <c r="T3151">
        <v>2185</v>
      </c>
      <c r="U3151">
        <v>530186</v>
      </c>
      <c r="V3151">
        <v>48</v>
      </c>
      <c r="W3151">
        <v>260</v>
      </c>
      <c r="X3151">
        <v>2290</v>
      </c>
      <c r="Y3151">
        <v>608323</v>
      </c>
      <c r="Z3151">
        <v>48</v>
      </c>
      <c r="AA3151">
        <v>288</v>
      </c>
      <c r="AB3151">
        <v>2325</v>
      </c>
      <c r="AC3151">
        <v>682125</v>
      </c>
      <c r="AL3151">
        <v>4</v>
      </c>
      <c r="AM3151">
        <v>416</v>
      </c>
      <c r="AN3151">
        <v>2450</v>
      </c>
      <c r="AO3151">
        <v>1017230</v>
      </c>
      <c r="AP3151">
        <v>20</v>
      </c>
      <c r="AQ3151">
        <v>447</v>
      </c>
      <c r="AR3151">
        <v>2280</v>
      </c>
      <c r="AS3151">
        <v>1015818</v>
      </c>
      <c r="AT3151">
        <v>8</v>
      </c>
      <c r="AU3151">
        <v>421</v>
      </c>
      <c r="AV3151">
        <v>2050</v>
      </c>
      <c r="AW3151">
        <v>852100</v>
      </c>
    </row>
    <row r="3152" spans="1:49" x14ac:dyDescent="0.2">
      <c r="A3152" s="51">
        <v>41233</v>
      </c>
      <c r="V3152">
        <v>4</v>
      </c>
      <c r="W3152">
        <v>258</v>
      </c>
      <c r="X3152">
        <v>2200</v>
      </c>
      <c r="Y3152">
        <v>566500</v>
      </c>
      <c r="AD3152">
        <v>4</v>
      </c>
      <c r="AE3152">
        <v>359</v>
      </c>
      <c r="AF3152">
        <v>2440</v>
      </c>
      <c r="AG3152">
        <v>875960</v>
      </c>
      <c r="AP3152">
        <v>34</v>
      </c>
      <c r="AQ3152">
        <v>450</v>
      </c>
      <c r="AR3152">
        <v>2458</v>
      </c>
      <c r="AS3152">
        <v>1118307</v>
      </c>
    </row>
    <row r="3153" spans="1:49" x14ac:dyDescent="0.2">
      <c r="A3153" s="51">
        <v>41235</v>
      </c>
      <c r="Z3153">
        <v>4</v>
      </c>
      <c r="AA3153">
        <v>284</v>
      </c>
      <c r="AB3153">
        <v>2100</v>
      </c>
      <c r="AC3153">
        <v>595350</v>
      </c>
      <c r="AD3153">
        <v>23</v>
      </c>
      <c r="AE3153">
        <v>350</v>
      </c>
      <c r="AF3153">
        <v>2163</v>
      </c>
      <c r="AG3153">
        <v>773335</v>
      </c>
      <c r="AH3153">
        <v>17</v>
      </c>
      <c r="AI3153">
        <v>388</v>
      </c>
      <c r="AJ3153">
        <v>2507</v>
      </c>
      <c r="AK3153">
        <v>978219</v>
      </c>
      <c r="AL3153">
        <v>1</v>
      </c>
      <c r="AM3153">
        <v>542</v>
      </c>
      <c r="AN3153">
        <v>2640</v>
      </c>
      <c r="AO3153">
        <v>1430880</v>
      </c>
      <c r="AP3153">
        <v>472</v>
      </c>
      <c r="AQ3153">
        <v>435</v>
      </c>
      <c r="AR3153">
        <v>2291</v>
      </c>
      <c r="AS3153">
        <v>1005368</v>
      </c>
    </row>
    <row r="3154" spans="1:49" x14ac:dyDescent="0.2">
      <c r="A3154" s="51">
        <v>41235</v>
      </c>
      <c r="B3154">
        <v>1</v>
      </c>
      <c r="C3154">
        <v>102</v>
      </c>
      <c r="D3154">
        <v>2300</v>
      </c>
      <c r="E3154">
        <v>234600</v>
      </c>
      <c r="F3154">
        <v>5</v>
      </c>
      <c r="G3154">
        <v>145</v>
      </c>
      <c r="H3154">
        <v>2200</v>
      </c>
      <c r="I3154">
        <v>319440</v>
      </c>
      <c r="J3154">
        <v>64</v>
      </c>
      <c r="K3154">
        <v>107</v>
      </c>
      <c r="L3154">
        <v>2260</v>
      </c>
      <c r="M3154">
        <v>383559</v>
      </c>
      <c r="N3154">
        <v>66</v>
      </c>
      <c r="O3154">
        <v>204</v>
      </c>
      <c r="P3154">
        <v>2260</v>
      </c>
      <c r="Q3154">
        <v>466191</v>
      </c>
      <c r="R3154">
        <v>5</v>
      </c>
      <c r="S3154">
        <v>234</v>
      </c>
      <c r="T3154">
        <v>2250</v>
      </c>
      <c r="U3154">
        <v>527400</v>
      </c>
      <c r="V3154">
        <v>2</v>
      </c>
      <c r="W3154">
        <v>272</v>
      </c>
      <c r="X3154">
        <v>2240</v>
      </c>
      <c r="Y3154">
        <v>609280</v>
      </c>
      <c r="Z3154">
        <v>18</v>
      </c>
      <c r="AA3154">
        <v>280</v>
      </c>
      <c r="AB3154">
        <v>2450</v>
      </c>
      <c r="AC3154">
        <v>685728</v>
      </c>
      <c r="AP3154">
        <v>1</v>
      </c>
      <c r="AQ3154">
        <v>376</v>
      </c>
      <c r="AR3154">
        <v>2160</v>
      </c>
      <c r="AS3154">
        <v>812160</v>
      </c>
    </row>
    <row r="3155" spans="1:49" x14ac:dyDescent="0.2">
      <c r="A3155" s="51">
        <v>41236</v>
      </c>
      <c r="F3155">
        <v>9</v>
      </c>
      <c r="G3155">
        <v>146</v>
      </c>
      <c r="H3155">
        <v>2050</v>
      </c>
      <c r="I3155">
        <v>300211</v>
      </c>
      <c r="N3155">
        <v>1</v>
      </c>
      <c r="O3155">
        <v>182</v>
      </c>
      <c r="P3155">
        <v>2100</v>
      </c>
      <c r="Q3155">
        <v>382200</v>
      </c>
      <c r="R3155">
        <v>2</v>
      </c>
      <c r="S3155">
        <v>232</v>
      </c>
      <c r="T3155">
        <v>2600</v>
      </c>
      <c r="U3155">
        <v>603200</v>
      </c>
      <c r="AD3155">
        <v>3</v>
      </c>
      <c r="AE3155">
        <v>322</v>
      </c>
      <c r="AF3155">
        <v>2150</v>
      </c>
      <c r="AG3155">
        <v>692300</v>
      </c>
    </row>
    <row r="3156" spans="1:49" x14ac:dyDescent="0.2">
      <c r="A3156" s="51">
        <v>41239</v>
      </c>
      <c r="AD3156">
        <v>24</v>
      </c>
      <c r="AE3156">
        <v>332</v>
      </c>
      <c r="AF3156">
        <v>2285</v>
      </c>
      <c r="AG3156">
        <v>763686</v>
      </c>
      <c r="AH3156">
        <v>71</v>
      </c>
      <c r="AI3156">
        <v>383</v>
      </c>
      <c r="AJ3156">
        <v>2435</v>
      </c>
      <c r="AK3156">
        <v>946717</v>
      </c>
      <c r="AL3156">
        <v>10</v>
      </c>
      <c r="AM3156">
        <v>412</v>
      </c>
      <c r="AN3156">
        <v>2487</v>
      </c>
      <c r="AO3156">
        <v>1039152</v>
      </c>
      <c r="AP3156">
        <v>55</v>
      </c>
      <c r="AQ3156">
        <v>420</v>
      </c>
      <c r="AR3156">
        <v>2362</v>
      </c>
      <c r="AS3156">
        <v>1007593</v>
      </c>
    </row>
    <row r="3157" spans="1:49" x14ac:dyDescent="0.2">
      <c r="A3157" s="51">
        <v>41240</v>
      </c>
      <c r="B3157">
        <v>13</v>
      </c>
      <c r="C3157">
        <v>121</v>
      </c>
      <c r="D3157">
        <v>2150</v>
      </c>
      <c r="E3157">
        <v>259654</v>
      </c>
      <c r="F3157">
        <v>11</v>
      </c>
      <c r="G3157">
        <v>133</v>
      </c>
      <c r="H3157">
        <v>2300</v>
      </c>
      <c r="I3157">
        <v>299591</v>
      </c>
      <c r="J3157">
        <v>32</v>
      </c>
      <c r="K3157">
        <v>157</v>
      </c>
      <c r="L3157">
        <v>2183</v>
      </c>
      <c r="M3157">
        <v>340297</v>
      </c>
      <c r="N3157">
        <v>32</v>
      </c>
      <c r="O3157">
        <v>198</v>
      </c>
      <c r="P3157">
        <v>2238</v>
      </c>
      <c r="Q3157">
        <v>439938</v>
      </c>
      <c r="R3157">
        <v>62</v>
      </c>
      <c r="S3157">
        <v>228</v>
      </c>
      <c r="T3157">
        <v>2200</v>
      </c>
      <c r="U3157">
        <v>506434</v>
      </c>
      <c r="V3157">
        <v>1</v>
      </c>
      <c r="W3157">
        <v>274</v>
      </c>
      <c r="X3157">
        <v>2000</v>
      </c>
      <c r="Y3157">
        <v>548000</v>
      </c>
      <c r="Z3157">
        <v>10</v>
      </c>
      <c r="AA3157">
        <v>289</v>
      </c>
      <c r="AB3157">
        <v>2400</v>
      </c>
      <c r="AC3157">
        <v>690330</v>
      </c>
      <c r="AD3157">
        <v>8</v>
      </c>
      <c r="AE3157">
        <v>327</v>
      </c>
      <c r="AF3157">
        <v>2400</v>
      </c>
      <c r="AG3157">
        <v>784800</v>
      </c>
      <c r="AT3157">
        <v>12</v>
      </c>
      <c r="AU3157">
        <v>526</v>
      </c>
      <c r="AV3157">
        <v>2300</v>
      </c>
      <c r="AW3157">
        <v>1247317</v>
      </c>
    </row>
    <row r="3158" spans="1:49" x14ac:dyDescent="0.2">
      <c r="A3158" s="51">
        <v>41240</v>
      </c>
      <c r="N3158">
        <v>4</v>
      </c>
      <c r="O3158">
        <v>195</v>
      </c>
      <c r="P3158">
        <v>2350</v>
      </c>
      <c r="Q3158">
        <v>458250</v>
      </c>
      <c r="V3158">
        <v>7</v>
      </c>
      <c r="W3158">
        <v>279</v>
      </c>
      <c r="X3158">
        <v>2400</v>
      </c>
      <c r="Y3158">
        <v>669943</v>
      </c>
      <c r="AL3158">
        <v>9</v>
      </c>
      <c r="AM3158">
        <v>411</v>
      </c>
      <c r="AN3158">
        <v>2600</v>
      </c>
      <c r="AO3158">
        <v>1068889</v>
      </c>
      <c r="AP3158">
        <v>91</v>
      </c>
      <c r="AQ3158">
        <v>488</v>
      </c>
      <c r="AR3158">
        <v>2468</v>
      </c>
      <c r="AS3158">
        <v>1229769</v>
      </c>
    </row>
    <row r="3159" spans="1:49" x14ac:dyDescent="0.2">
      <c r="A3159" s="51">
        <v>41242</v>
      </c>
      <c r="F3159">
        <v>13</v>
      </c>
      <c r="G3159">
        <v>138</v>
      </c>
      <c r="H3159">
        <v>2200</v>
      </c>
      <c r="I3159">
        <v>303600</v>
      </c>
      <c r="J3159">
        <v>83</v>
      </c>
      <c r="K3159">
        <v>172</v>
      </c>
      <c r="L3159">
        <v>2200</v>
      </c>
      <c r="M3159">
        <v>382614</v>
      </c>
      <c r="N3159">
        <v>42</v>
      </c>
      <c r="O3159">
        <v>185</v>
      </c>
      <c r="P3159">
        <v>2183</v>
      </c>
      <c r="Q3159">
        <v>405714</v>
      </c>
      <c r="R3159">
        <v>7</v>
      </c>
      <c r="S3159">
        <v>232</v>
      </c>
      <c r="T3159">
        <v>2200</v>
      </c>
      <c r="U3159">
        <v>510400</v>
      </c>
      <c r="V3159">
        <v>31</v>
      </c>
      <c r="W3159">
        <v>263</v>
      </c>
      <c r="X3159">
        <v>2300</v>
      </c>
      <c r="Y3159">
        <v>623032</v>
      </c>
      <c r="Z3159">
        <v>113</v>
      </c>
      <c r="AA3159">
        <v>285</v>
      </c>
      <c r="AB3159">
        <v>2312</v>
      </c>
      <c r="AC3159">
        <v>666428</v>
      </c>
      <c r="AD3159">
        <v>6</v>
      </c>
      <c r="AE3159">
        <v>332</v>
      </c>
      <c r="AF3159">
        <v>2450</v>
      </c>
      <c r="AG3159">
        <v>813333</v>
      </c>
      <c r="AH3159">
        <v>11</v>
      </c>
      <c r="AI3159">
        <v>388</v>
      </c>
      <c r="AJ3159">
        <v>2640</v>
      </c>
      <c r="AK3159">
        <v>1025280</v>
      </c>
      <c r="AL3159">
        <v>4</v>
      </c>
      <c r="AM3159">
        <v>454</v>
      </c>
      <c r="AN3159">
        <v>2550</v>
      </c>
      <c r="AO3159">
        <v>1145750</v>
      </c>
      <c r="AP3159">
        <v>20</v>
      </c>
      <c r="AQ3159">
        <v>453</v>
      </c>
      <c r="AR3159">
        <v>2334</v>
      </c>
      <c r="AS3159">
        <v>1058676</v>
      </c>
      <c r="AT3159">
        <v>6</v>
      </c>
      <c r="AU3159">
        <v>444</v>
      </c>
      <c r="AV3159">
        <v>2350</v>
      </c>
      <c r="AW3159">
        <v>1044183</v>
      </c>
    </row>
    <row r="3160" spans="1:49" x14ac:dyDescent="0.2">
      <c r="A3160" s="51">
        <v>41242</v>
      </c>
      <c r="V3160">
        <v>7</v>
      </c>
      <c r="W3160">
        <v>252</v>
      </c>
      <c r="X3160">
        <v>2150</v>
      </c>
      <c r="Y3160">
        <v>542414</v>
      </c>
      <c r="Z3160">
        <v>14</v>
      </c>
      <c r="AA3160">
        <v>291</v>
      </c>
      <c r="AB3160">
        <v>2250</v>
      </c>
      <c r="AC3160">
        <v>657271</v>
      </c>
      <c r="AD3160">
        <v>16</v>
      </c>
      <c r="AE3160">
        <v>337</v>
      </c>
      <c r="AF3160">
        <v>2287</v>
      </c>
      <c r="AG3160">
        <v>773275</v>
      </c>
      <c r="AH3160">
        <v>23</v>
      </c>
      <c r="AI3160">
        <v>377</v>
      </c>
      <c r="AJ3160">
        <v>2446</v>
      </c>
      <c r="AK3160">
        <v>940131</v>
      </c>
      <c r="AL3160">
        <v>4</v>
      </c>
      <c r="AM3160">
        <v>445</v>
      </c>
      <c r="AN3160">
        <v>2440</v>
      </c>
      <c r="AO3160">
        <v>1074340</v>
      </c>
      <c r="AP3160">
        <v>60</v>
      </c>
      <c r="AQ3160">
        <v>409</v>
      </c>
      <c r="AR3160">
        <v>2249</v>
      </c>
      <c r="AS3160">
        <v>916117</v>
      </c>
    </row>
    <row r="3161" spans="1:49" x14ac:dyDescent="0.2">
      <c r="A3161" s="87">
        <v>41243</v>
      </c>
      <c r="B3161">
        <v>19</v>
      </c>
      <c r="C3161">
        <v>106</v>
      </c>
      <c r="D3161">
        <v>2083</v>
      </c>
      <c r="E3161">
        <v>224768</v>
      </c>
      <c r="F3161">
        <v>4</v>
      </c>
      <c r="G3161">
        <v>146</v>
      </c>
      <c r="H3161">
        <v>2100</v>
      </c>
      <c r="I3161">
        <v>310800</v>
      </c>
      <c r="J3161">
        <v>33</v>
      </c>
      <c r="K3161">
        <v>170</v>
      </c>
      <c r="L3161">
        <v>2250</v>
      </c>
      <c r="M3161">
        <v>382227</v>
      </c>
      <c r="N3161">
        <v>7</v>
      </c>
      <c r="O3161">
        <v>191</v>
      </c>
      <c r="P3161">
        <v>2250</v>
      </c>
      <c r="Q3161">
        <v>438686</v>
      </c>
      <c r="R3161">
        <v>34</v>
      </c>
      <c r="S3161">
        <v>238</v>
      </c>
      <c r="T3161">
        <v>2117</v>
      </c>
      <c r="U3161">
        <v>509088</v>
      </c>
      <c r="Z3161">
        <v>4</v>
      </c>
      <c r="AA3161">
        <v>304</v>
      </c>
      <c r="AB3161">
        <v>2050</v>
      </c>
      <c r="AC3161">
        <v>622175</v>
      </c>
      <c r="AD3161">
        <v>6</v>
      </c>
      <c r="AE3161">
        <v>356</v>
      </c>
      <c r="AF3161">
        <v>2320</v>
      </c>
      <c r="AG3161">
        <v>825147</v>
      </c>
      <c r="AP3161">
        <v>20</v>
      </c>
      <c r="AQ3161">
        <v>448</v>
      </c>
      <c r="AR3161">
        <v>2235</v>
      </c>
      <c r="AS3161">
        <v>1014738</v>
      </c>
      <c r="AT3161">
        <v>13</v>
      </c>
      <c r="AU3161">
        <v>424</v>
      </c>
      <c r="AV3161">
        <v>2033</v>
      </c>
      <c r="AW3161">
        <v>885169</v>
      </c>
    </row>
    <row r="3162" spans="1:49" x14ac:dyDescent="0.2">
      <c r="B3162" s="81"/>
      <c r="C3162" s="81"/>
      <c r="D3162" s="81"/>
      <c r="E3162" s="81"/>
      <c r="F3162" s="81"/>
      <c r="G3162" s="81"/>
      <c r="H3162" s="81"/>
      <c r="I3162" s="81"/>
      <c r="J3162" s="81"/>
      <c r="K3162" s="81"/>
      <c r="L3162" s="81"/>
      <c r="M3162" s="81"/>
      <c r="N3162" s="81"/>
      <c r="O3162" s="81"/>
      <c r="P3162" s="81"/>
      <c r="Q3162" s="81"/>
      <c r="R3162" s="81"/>
      <c r="S3162" s="81"/>
      <c r="T3162" s="81"/>
      <c r="U3162" s="81"/>
      <c r="V3162" s="81"/>
      <c r="W3162" s="81"/>
      <c r="X3162" s="81"/>
      <c r="Y3162" s="81"/>
      <c r="Z3162" s="81"/>
      <c r="AA3162" s="81"/>
      <c r="AB3162" s="81"/>
      <c r="AC3162" s="81"/>
      <c r="AD3162" s="81"/>
      <c r="AE3162" s="81"/>
      <c r="AF3162" s="81"/>
      <c r="AG3162" s="81"/>
      <c r="AH3162" s="81"/>
      <c r="AI3162" s="81"/>
      <c r="AJ3162" s="81"/>
      <c r="AK3162" s="81"/>
      <c r="AL3162" s="81"/>
      <c r="AM3162" s="81"/>
      <c r="AN3162" s="81"/>
      <c r="AO3162" s="81"/>
      <c r="AP3162" s="81"/>
      <c r="AQ3162" s="81"/>
      <c r="AR3162" s="81"/>
      <c r="AS3162" s="81"/>
      <c r="AT3162" s="81"/>
      <c r="AU3162" s="81"/>
      <c r="AV3162" s="81"/>
      <c r="AW3162" s="81"/>
    </row>
    <row r="3164" spans="1:49" x14ac:dyDescent="0.2">
      <c r="A3164" s="51">
        <v>41246</v>
      </c>
      <c r="V3164">
        <v>10</v>
      </c>
      <c r="W3164">
        <v>254</v>
      </c>
      <c r="X3164">
        <v>2100</v>
      </c>
      <c r="Y3164">
        <v>532980</v>
      </c>
      <c r="Z3164">
        <v>3</v>
      </c>
      <c r="AA3164">
        <v>301</v>
      </c>
      <c r="AB3164">
        <v>2150</v>
      </c>
      <c r="AC3164">
        <v>647867</v>
      </c>
      <c r="AD3164">
        <v>16</v>
      </c>
      <c r="AE3164">
        <v>348</v>
      </c>
      <c r="AF3164">
        <v>2418</v>
      </c>
      <c r="AG3164">
        <v>851579</v>
      </c>
      <c r="AH3164">
        <v>33</v>
      </c>
      <c r="AI3164">
        <v>389</v>
      </c>
      <c r="AJ3164">
        <v>2464</v>
      </c>
      <c r="AK3164">
        <v>945046</v>
      </c>
      <c r="AL3164">
        <v>1</v>
      </c>
      <c r="AM3164">
        <v>420</v>
      </c>
      <c r="AN3164">
        <v>2520</v>
      </c>
      <c r="AO3164">
        <v>1058400</v>
      </c>
      <c r="AP3164">
        <v>36</v>
      </c>
      <c r="AQ3164">
        <v>410</v>
      </c>
      <c r="AR3164">
        <v>2418</v>
      </c>
      <c r="AS3164">
        <v>986240</v>
      </c>
    </row>
    <row r="3165" spans="1:49" x14ac:dyDescent="0.2">
      <c r="A3165" s="51">
        <v>41247</v>
      </c>
      <c r="B3165">
        <v>3</v>
      </c>
      <c r="C3165">
        <v>115</v>
      </c>
      <c r="D3165">
        <v>2100</v>
      </c>
      <c r="E3165">
        <v>240800</v>
      </c>
      <c r="F3165">
        <v>3</v>
      </c>
      <c r="G3165">
        <v>142</v>
      </c>
      <c r="H3165">
        <v>2150</v>
      </c>
      <c r="I3165">
        <v>305300</v>
      </c>
      <c r="J3165">
        <v>38</v>
      </c>
      <c r="K3165">
        <v>166</v>
      </c>
      <c r="L3165">
        <v>2167</v>
      </c>
      <c r="M3165">
        <v>362455</v>
      </c>
      <c r="N3165">
        <v>41</v>
      </c>
      <c r="O3165">
        <v>210</v>
      </c>
      <c r="P3165">
        <v>2242</v>
      </c>
      <c r="Q3165">
        <v>475920</v>
      </c>
      <c r="R3165">
        <v>70</v>
      </c>
      <c r="S3165">
        <v>227</v>
      </c>
      <c r="T3165">
        <v>2250</v>
      </c>
      <c r="U3165">
        <v>511743</v>
      </c>
      <c r="V3165">
        <v>18</v>
      </c>
      <c r="W3165">
        <v>261</v>
      </c>
      <c r="X3165">
        <v>2350</v>
      </c>
      <c r="Y3165">
        <v>511743</v>
      </c>
      <c r="Z3165">
        <v>19</v>
      </c>
      <c r="AA3165">
        <v>298</v>
      </c>
      <c r="AB3165">
        <v>2250</v>
      </c>
      <c r="AC3165">
        <v>670737</v>
      </c>
      <c r="AD3165">
        <v>2</v>
      </c>
      <c r="AE3165">
        <v>330</v>
      </c>
      <c r="AF3165">
        <v>2175</v>
      </c>
      <c r="AG3165">
        <v>717500</v>
      </c>
      <c r="AP3165">
        <v>5</v>
      </c>
      <c r="AQ3165">
        <v>409</v>
      </c>
      <c r="AR3165">
        <v>2190</v>
      </c>
      <c r="AS3165">
        <v>892784</v>
      </c>
      <c r="AT3165">
        <v>12</v>
      </c>
      <c r="AU3165">
        <v>457</v>
      </c>
      <c r="AV3165">
        <v>2150</v>
      </c>
      <c r="AW3165">
        <v>1000950</v>
      </c>
    </row>
    <row r="3166" spans="1:49" x14ac:dyDescent="0.2">
      <c r="A3166" s="51">
        <v>41249</v>
      </c>
      <c r="V3166">
        <v>26</v>
      </c>
      <c r="W3166">
        <v>271</v>
      </c>
      <c r="X3166">
        <v>2160</v>
      </c>
      <c r="Y3166">
        <v>609169</v>
      </c>
      <c r="Z3166">
        <v>7</v>
      </c>
      <c r="AA3166">
        <v>299</v>
      </c>
      <c r="AB3166">
        <v>2250</v>
      </c>
      <c r="AC3166">
        <v>659386</v>
      </c>
      <c r="AD3166">
        <v>24</v>
      </c>
      <c r="AE3166">
        <v>339</v>
      </c>
      <c r="AF3166">
        <v>2450</v>
      </c>
      <c r="AG3166">
        <v>823300</v>
      </c>
      <c r="AH3166">
        <v>55</v>
      </c>
      <c r="AI3166">
        <v>379</v>
      </c>
      <c r="AJ3166">
        <v>2524</v>
      </c>
      <c r="AK3166">
        <v>1026274</v>
      </c>
      <c r="AP3166">
        <v>111</v>
      </c>
      <c r="AQ3166">
        <v>432</v>
      </c>
      <c r="AR3166">
        <v>2280</v>
      </c>
      <c r="AS3166">
        <v>990808</v>
      </c>
    </row>
    <row r="3167" spans="1:49" x14ac:dyDescent="0.2">
      <c r="A3167" s="51">
        <v>41250</v>
      </c>
      <c r="F3167">
        <v>4</v>
      </c>
      <c r="G3167">
        <v>148</v>
      </c>
      <c r="H3167">
        <v>2250</v>
      </c>
      <c r="I3167">
        <v>331875</v>
      </c>
      <c r="J3167">
        <v>20</v>
      </c>
      <c r="K3167">
        <v>167</v>
      </c>
      <c r="L3167">
        <v>2200</v>
      </c>
      <c r="M3167">
        <v>367400</v>
      </c>
      <c r="N3167">
        <v>174</v>
      </c>
      <c r="O3167">
        <v>203</v>
      </c>
      <c r="P3167">
        <v>2465</v>
      </c>
      <c r="Q3167">
        <v>485718</v>
      </c>
      <c r="R3167">
        <v>29</v>
      </c>
      <c r="S3167">
        <v>233</v>
      </c>
      <c r="T3167">
        <v>2300</v>
      </c>
      <c r="U3167">
        <v>554628</v>
      </c>
      <c r="V3167">
        <v>35</v>
      </c>
      <c r="W3167">
        <v>268</v>
      </c>
      <c r="X3167">
        <v>2250</v>
      </c>
      <c r="Y3167">
        <v>610651</v>
      </c>
      <c r="Z3167">
        <v>21</v>
      </c>
      <c r="AA3167">
        <v>305</v>
      </c>
      <c r="AB3167">
        <v>2275</v>
      </c>
      <c r="AC3167">
        <v>694171</v>
      </c>
      <c r="AD3167">
        <v>72</v>
      </c>
      <c r="AE3167">
        <v>342</v>
      </c>
      <c r="AF3167">
        <v>2325</v>
      </c>
      <c r="AG3167">
        <v>805118</v>
      </c>
      <c r="AH3167">
        <v>8</v>
      </c>
      <c r="AI3167">
        <v>360</v>
      </c>
      <c r="AJ3167">
        <v>2350</v>
      </c>
      <c r="AK3167">
        <v>846588</v>
      </c>
      <c r="AP3167">
        <v>6</v>
      </c>
      <c r="AQ3167">
        <v>424</v>
      </c>
      <c r="AR3167">
        <v>2200</v>
      </c>
      <c r="AS3167">
        <v>938067</v>
      </c>
      <c r="AT3167">
        <v>26</v>
      </c>
      <c r="AU3167">
        <v>494</v>
      </c>
      <c r="AV3167">
        <v>2338</v>
      </c>
      <c r="AW3167">
        <v>1176900</v>
      </c>
    </row>
    <row r="3168" spans="1:49" x14ac:dyDescent="0.2">
      <c r="A3168" s="51">
        <v>41253</v>
      </c>
      <c r="AD3168">
        <v>19</v>
      </c>
      <c r="AE3168">
        <v>337</v>
      </c>
      <c r="AF3168">
        <v>2220</v>
      </c>
      <c r="AG3168">
        <v>753385</v>
      </c>
      <c r="AH3168">
        <v>19</v>
      </c>
      <c r="AI3168">
        <v>337</v>
      </c>
      <c r="AJ3168">
        <v>2355</v>
      </c>
      <c r="AK3168">
        <v>896895</v>
      </c>
      <c r="AL3168">
        <v>4</v>
      </c>
      <c r="AM3168">
        <v>465</v>
      </c>
      <c r="AN3168">
        <v>2540</v>
      </c>
      <c r="AO3168">
        <v>1181100</v>
      </c>
      <c r="AP3168">
        <v>72</v>
      </c>
      <c r="AQ3168">
        <v>427</v>
      </c>
      <c r="AR3168">
        <v>2292</v>
      </c>
      <c r="AS3168">
        <v>980292</v>
      </c>
    </row>
    <row r="3169" spans="1:49" x14ac:dyDescent="0.2">
      <c r="A3169" s="51">
        <v>41254</v>
      </c>
      <c r="B3169">
        <v>1</v>
      </c>
      <c r="C3169">
        <v>122</v>
      </c>
      <c r="D3169">
        <v>2100</v>
      </c>
      <c r="E3169">
        <v>256200</v>
      </c>
      <c r="F3169">
        <v>32</v>
      </c>
      <c r="G3169">
        <v>142</v>
      </c>
      <c r="H3169">
        <v>2100</v>
      </c>
      <c r="I3169">
        <v>298003</v>
      </c>
      <c r="J3169">
        <v>106</v>
      </c>
      <c r="K3169">
        <v>169</v>
      </c>
      <c r="L3169">
        <v>2056</v>
      </c>
      <c r="M3169">
        <v>350239</v>
      </c>
      <c r="N3169">
        <v>55</v>
      </c>
      <c r="O3169">
        <v>191</v>
      </c>
      <c r="P3169">
        <v>2093</v>
      </c>
      <c r="Q3169">
        <v>400849</v>
      </c>
      <c r="R3169">
        <v>44</v>
      </c>
      <c r="S3169">
        <v>235</v>
      </c>
      <c r="T3169">
        <v>2170</v>
      </c>
      <c r="U3169">
        <v>529814</v>
      </c>
      <c r="V3169">
        <v>7</v>
      </c>
      <c r="W3169">
        <v>257</v>
      </c>
      <c r="X3169">
        <v>2150</v>
      </c>
      <c r="Y3169">
        <v>552243</v>
      </c>
      <c r="Z3169">
        <v>29</v>
      </c>
      <c r="AA3169">
        <v>209</v>
      </c>
      <c r="AB3169">
        <v>2375</v>
      </c>
      <c r="AC3169">
        <v>744017</v>
      </c>
      <c r="AD3169">
        <v>21</v>
      </c>
      <c r="AE3169">
        <v>327</v>
      </c>
      <c r="AF3169">
        <v>2400</v>
      </c>
      <c r="AG3169">
        <v>785600</v>
      </c>
      <c r="AH3169">
        <v>2</v>
      </c>
      <c r="AI3169">
        <v>372</v>
      </c>
      <c r="AJ3169">
        <v>2320</v>
      </c>
      <c r="AK3169">
        <v>863040</v>
      </c>
      <c r="AL3169">
        <v>7</v>
      </c>
      <c r="AM3169">
        <v>452</v>
      </c>
      <c r="AN3169">
        <v>2500</v>
      </c>
      <c r="AO3169">
        <v>130000</v>
      </c>
      <c r="AP3169">
        <v>21</v>
      </c>
      <c r="AQ3169">
        <v>513</v>
      </c>
      <c r="AR3169">
        <v>2220</v>
      </c>
      <c r="AS3169">
        <v>1169762</v>
      </c>
      <c r="AT3169">
        <v>11</v>
      </c>
      <c r="AU3169">
        <v>413</v>
      </c>
      <c r="AV3169">
        <v>2200</v>
      </c>
      <c r="AW3169">
        <v>907600</v>
      </c>
    </row>
    <row r="3170" spans="1:49" x14ac:dyDescent="0.2">
      <c r="A3170" s="51">
        <v>41256</v>
      </c>
      <c r="N3170">
        <v>5</v>
      </c>
      <c r="O3170">
        <v>182</v>
      </c>
      <c r="P3170">
        <v>2000</v>
      </c>
      <c r="Q3170">
        <v>364800</v>
      </c>
      <c r="V3170">
        <v>2</v>
      </c>
      <c r="W3170">
        <v>256</v>
      </c>
      <c r="X3170">
        <v>1850</v>
      </c>
      <c r="Y3170">
        <v>473600</v>
      </c>
      <c r="Z3170">
        <v>7</v>
      </c>
      <c r="AA3170">
        <v>289</v>
      </c>
      <c r="AB3170">
        <v>2050</v>
      </c>
      <c r="AC3170">
        <v>583200</v>
      </c>
      <c r="AD3170">
        <v>7</v>
      </c>
      <c r="AE3170">
        <v>337</v>
      </c>
      <c r="AF3170">
        <v>2125</v>
      </c>
      <c r="AG3170">
        <v>707857</v>
      </c>
      <c r="AH3170">
        <v>28</v>
      </c>
      <c r="AI3170">
        <v>386</v>
      </c>
      <c r="AJ3170">
        <v>2437</v>
      </c>
      <c r="AK3170">
        <v>951254</v>
      </c>
      <c r="AL3170">
        <v>3</v>
      </c>
      <c r="AM3170">
        <v>415</v>
      </c>
      <c r="AN3170">
        <v>2480</v>
      </c>
      <c r="AO3170">
        <v>1030027</v>
      </c>
      <c r="AP3170">
        <v>56</v>
      </c>
      <c r="AQ3170">
        <v>442</v>
      </c>
      <c r="AR3170">
        <v>2195</v>
      </c>
      <c r="AS3170">
        <v>955062</v>
      </c>
    </row>
    <row r="3171" spans="1:49" x14ac:dyDescent="0.2">
      <c r="A3171" s="51">
        <v>41257</v>
      </c>
      <c r="F3171">
        <v>3</v>
      </c>
      <c r="G3171">
        <v>127</v>
      </c>
      <c r="H3171">
        <v>2000</v>
      </c>
      <c r="I3171">
        <v>264667</v>
      </c>
      <c r="J3171">
        <v>66</v>
      </c>
      <c r="K3171">
        <v>168</v>
      </c>
      <c r="L3171">
        <v>2083</v>
      </c>
      <c r="M3171">
        <v>350224</v>
      </c>
      <c r="N3171">
        <v>95</v>
      </c>
      <c r="O3171">
        <v>203</v>
      </c>
      <c r="P3171">
        <v>2114</v>
      </c>
      <c r="Q3171">
        <v>430432</v>
      </c>
      <c r="R3171">
        <v>6</v>
      </c>
      <c r="S3171">
        <v>241</v>
      </c>
      <c r="T3171">
        <v>2125</v>
      </c>
      <c r="U3171">
        <v>514817</v>
      </c>
      <c r="AD3171">
        <v>2</v>
      </c>
      <c r="AE3171">
        <v>327</v>
      </c>
      <c r="AF3171">
        <v>2275</v>
      </c>
      <c r="AG3171">
        <v>790300</v>
      </c>
      <c r="AH3171">
        <v>1</v>
      </c>
      <c r="AI3171">
        <v>374</v>
      </c>
      <c r="AJ3171">
        <v>2400</v>
      </c>
      <c r="AK3171">
        <v>897600</v>
      </c>
      <c r="AP3171">
        <v>2</v>
      </c>
      <c r="AQ3171">
        <v>503</v>
      </c>
      <c r="AR3171">
        <v>2250</v>
      </c>
      <c r="AS3171">
        <v>1131750</v>
      </c>
      <c r="AT3171">
        <v>5</v>
      </c>
      <c r="AU3171">
        <v>429</v>
      </c>
      <c r="AV3171">
        <v>2100</v>
      </c>
      <c r="AW3171">
        <v>897460</v>
      </c>
    </row>
    <row r="3172" spans="1:49" x14ac:dyDescent="0.2">
      <c r="A3172" s="51">
        <v>41247</v>
      </c>
      <c r="Z3172">
        <v>6</v>
      </c>
      <c r="AA3172">
        <v>297</v>
      </c>
      <c r="AB3172">
        <v>2200</v>
      </c>
      <c r="AC3172">
        <v>654133</v>
      </c>
      <c r="AL3172">
        <v>2</v>
      </c>
      <c r="AM3172">
        <v>430</v>
      </c>
      <c r="AN3172">
        <v>2580</v>
      </c>
      <c r="AO3172">
        <v>1109760</v>
      </c>
      <c r="AP3172">
        <v>56</v>
      </c>
      <c r="AQ3172">
        <v>457</v>
      </c>
      <c r="AR3172">
        <v>2451</v>
      </c>
      <c r="AS3172">
        <v>1107431</v>
      </c>
    </row>
    <row r="3173" spans="1:49" x14ac:dyDescent="0.2">
      <c r="A3173" s="51">
        <v>41249</v>
      </c>
      <c r="B3173">
        <v>8</v>
      </c>
      <c r="C3173">
        <v>119</v>
      </c>
      <c r="D3173">
        <v>1833</v>
      </c>
      <c r="E3173">
        <v>215175</v>
      </c>
      <c r="F3173">
        <v>22</v>
      </c>
      <c r="G3173">
        <v>135</v>
      </c>
      <c r="H3173">
        <v>1900</v>
      </c>
      <c r="I3173">
        <v>258473</v>
      </c>
      <c r="J3173">
        <v>27</v>
      </c>
      <c r="K3173">
        <v>164</v>
      </c>
      <c r="L3173">
        <v>2067</v>
      </c>
      <c r="M3173">
        <v>328504</v>
      </c>
      <c r="N3173">
        <v>87</v>
      </c>
      <c r="O3173">
        <v>193</v>
      </c>
      <c r="P3173">
        <v>2160</v>
      </c>
      <c r="Q3173">
        <v>407422</v>
      </c>
      <c r="R3173">
        <v>25</v>
      </c>
      <c r="S3173">
        <v>230</v>
      </c>
      <c r="T3173">
        <v>2255</v>
      </c>
      <c r="U3173">
        <v>538473</v>
      </c>
      <c r="V3173">
        <v>26</v>
      </c>
      <c r="W3173">
        <v>260</v>
      </c>
      <c r="X3173">
        <v>2250</v>
      </c>
      <c r="Y3173">
        <v>584612</v>
      </c>
      <c r="Z3173">
        <v>21</v>
      </c>
      <c r="AA3173">
        <v>304</v>
      </c>
      <c r="AB3173">
        <v>2400</v>
      </c>
      <c r="AC3173">
        <v>729600</v>
      </c>
    </row>
    <row r="3174" spans="1:49" x14ac:dyDescent="0.2">
      <c r="A3174" s="51">
        <v>41254</v>
      </c>
      <c r="AP3174">
        <v>47</v>
      </c>
      <c r="AQ3174">
        <v>505</v>
      </c>
      <c r="AR3174">
        <v>2472</v>
      </c>
      <c r="AS3174">
        <v>1260066</v>
      </c>
    </row>
    <row r="3175" spans="1:49" x14ac:dyDescent="0.2">
      <c r="A3175" s="51">
        <v>41256</v>
      </c>
      <c r="B3175">
        <v>2</v>
      </c>
      <c r="C3175">
        <v>117</v>
      </c>
      <c r="D3175">
        <v>2000</v>
      </c>
      <c r="E3175">
        <v>234000</v>
      </c>
      <c r="F3175">
        <v>2</v>
      </c>
      <c r="G3175">
        <v>135</v>
      </c>
      <c r="H3175">
        <v>1925</v>
      </c>
      <c r="I3175">
        <v>259750</v>
      </c>
      <c r="J3175">
        <v>58</v>
      </c>
      <c r="K3175">
        <v>171</v>
      </c>
      <c r="L3175">
        <v>2117</v>
      </c>
      <c r="M3175">
        <v>362750</v>
      </c>
      <c r="N3175">
        <v>106</v>
      </c>
      <c r="O3175">
        <v>200</v>
      </c>
      <c r="P3175">
        <v>2293</v>
      </c>
      <c r="Q3175">
        <v>462387</v>
      </c>
      <c r="R3175">
        <v>66</v>
      </c>
      <c r="S3175">
        <v>230</v>
      </c>
      <c r="T3175">
        <v>2258</v>
      </c>
      <c r="U3175">
        <v>523070</v>
      </c>
      <c r="V3175">
        <v>2</v>
      </c>
      <c r="W3175">
        <v>267</v>
      </c>
      <c r="X3175">
        <v>2250</v>
      </c>
      <c r="Y3175">
        <v>600750</v>
      </c>
      <c r="Z3175">
        <v>41</v>
      </c>
      <c r="AA3175">
        <v>305</v>
      </c>
      <c r="AB3175">
        <v>2392</v>
      </c>
      <c r="AC3175">
        <v>752285</v>
      </c>
      <c r="AD3175">
        <v>7</v>
      </c>
      <c r="AE3175">
        <v>330</v>
      </c>
      <c r="AF3175">
        <v>2420</v>
      </c>
      <c r="AG3175">
        <v>799291</v>
      </c>
      <c r="AH3175">
        <v>8</v>
      </c>
      <c r="AI3175">
        <v>376</v>
      </c>
      <c r="AJ3175">
        <v>2400</v>
      </c>
      <c r="AK3175">
        <v>901800</v>
      </c>
      <c r="AP3175">
        <v>12</v>
      </c>
      <c r="AQ3175">
        <v>449</v>
      </c>
      <c r="AR3175">
        <v>2380</v>
      </c>
      <c r="AS3175">
        <v>1040103</v>
      </c>
      <c r="AT3175">
        <v>19</v>
      </c>
      <c r="AU3175">
        <v>462</v>
      </c>
      <c r="AV3175">
        <v>2125</v>
      </c>
      <c r="AW3175">
        <v>965711</v>
      </c>
    </row>
    <row r="3176" spans="1:49" x14ac:dyDescent="0.2">
      <c r="A3176" s="51">
        <v>41263</v>
      </c>
      <c r="B3176">
        <v>13</v>
      </c>
      <c r="C3176">
        <v>116</v>
      </c>
      <c r="D3176">
        <v>2050</v>
      </c>
      <c r="E3176">
        <v>236854</v>
      </c>
      <c r="F3176">
        <v>24</v>
      </c>
      <c r="G3176">
        <v>138</v>
      </c>
      <c r="H3176">
        <v>2067</v>
      </c>
      <c r="I3176">
        <v>294283</v>
      </c>
      <c r="J3176">
        <v>50</v>
      </c>
      <c r="K3176">
        <v>162</v>
      </c>
      <c r="L3176">
        <v>2062</v>
      </c>
      <c r="M3176">
        <v>333650</v>
      </c>
      <c r="N3176">
        <v>40</v>
      </c>
      <c r="O3176">
        <v>194</v>
      </c>
      <c r="P3176">
        <v>2138</v>
      </c>
      <c r="Q3176">
        <v>416590</v>
      </c>
      <c r="R3176">
        <v>28</v>
      </c>
      <c r="S3176">
        <v>238</v>
      </c>
      <c r="T3176">
        <v>2000</v>
      </c>
      <c r="U3176">
        <v>545093</v>
      </c>
      <c r="V3176">
        <v>43</v>
      </c>
      <c r="W3176">
        <v>258</v>
      </c>
      <c r="X3176">
        <v>2200</v>
      </c>
      <c r="Y3176">
        <v>578895</v>
      </c>
      <c r="Z3176">
        <v>2</v>
      </c>
      <c r="AA3176">
        <v>292</v>
      </c>
      <c r="AB3176">
        <v>2100</v>
      </c>
      <c r="AC3176">
        <v>613200</v>
      </c>
      <c r="AH3176">
        <v>11</v>
      </c>
      <c r="AI3176">
        <v>374</v>
      </c>
      <c r="AJ3176">
        <v>2367</v>
      </c>
      <c r="AK3176">
        <v>892582</v>
      </c>
      <c r="AL3176">
        <v>3</v>
      </c>
      <c r="AM3176">
        <v>555</v>
      </c>
      <c r="AN3176">
        <v>2540</v>
      </c>
      <c r="AO3176">
        <v>1408853</v>
      </c>
      <c r="AP3176">
        <v>99</v>
      </c>
      <c r="AQ3176">
        <v>445</v>
      </c>
      <c r="AR3176">
        <v>2337</v>
      </c>
      <c r="AS3176">
        <v>1036409</v>
      </c>
      <c r="AT3176">
        <v>11</v>
      </c>
      <c r="AU3176">
        <v>532</v>
      </c>
      <c r="AV3176">
        <v>2250</v>
      </c>
      <c r="AW3176">
        <v>1196182</v>
      </c>
    </row>
    <row r="3177" spans="1:49" x14ac:dyDescent="0.2">
      <c r="B3177" s="81"/>
      <c r="C3177" s="81"/>
      <c r="D3177" s="81"/>
      <c r="E3177" s="81"/>
      <c r="F3177" s="81"/>
      <c r="G3177" s="81"/>
      <c r="H3177" s="81"/>
      <c r="I3177" s="81"/>
      <c r="J3177" s="81"/>
      <c r="K3177" s="81"/>
      <c r="L3177" s="81"/>
      <c r="M3177" s="81"/>
      <c r="N3177" s="81"/>
      <c r="O3177" s="81"/>
      <c r="P3177" s="81"/>
      <c r="Q3177" s="81"/>
      <c r="R3177" s="81"/>
      <c r="S3177" s="81"/>
      <c r="T3177" s="81"/>
      <c r="U3177" s="81"/>
      <c r="V3177" s="81"/>
      <c r="W3177" s="81"/>
      <c r="X3177" s="81"/>
      <c r="Y3177" s="81"/>
      <c r="Z3177" s="81"/>
      <c r="AA3177" s="81"/>
      <c r="AB3177" s="81"/>
      <c r="AC3177" s="81"/>
      <c r="AD3177" s="81"/>
      <c r="AE3177" s="81"/>
      <c r="AF3177" s="81"/>
      <c r="AG3177" s="81"/>
      <c r="AH3177" s="81"/>
      <c r="AI3177" s="81"/>
      <c r="AJ3177" s="81"/>
      <c r="AK3177" s="81"/>
      <c r="AL3177" s="81"/>
      <c r="AM3177" s="81"/>
      <c r="AN3177" s="81"/>
      <c r="AO3177" s="81"/>
      <c r="AP3177" s="81"/>
      <c r="AQ3177" s="81"/>
      <c r="AR3177" s="81"/>
      <c r="AS3177" s="81"/>
      <c r="AT3177" s="81"/>
      <c r="AU3177" s="81"/>
      <c r="AV3177" s="81"/>
      <c r="AW3177" s="81"/>
    </row>
    <row r="3179" spans="1:49" x14ac:dyDescent="0.2">
      <c r="A3179" s="51">
        <v>41282</v>
      </c>
      <c r="AH3179">
        <v>5</v>
      </c>
      <c r="AI3179">
        <v>370</v>
      </c>
      <c r="AJ3179">
        <v>2580</v>
      </c>
      <c r="AK3179">
        <v>954600</v>
      </c>
      <c r="AP3179">
        <v>76</v>
      </c>
      <c r="AQ3179">
        <v>472</v>
      </c>
      <c r="AR3179">
        <v>2557</v>
      </c>
      <c r="AS3179">
        <v>1210308</v>
      </c>
    </row>
    <row r="3180" spans="1:49" x14ac:dyDescent="0.2">
      <c r="A3180" s="51">
        <v>41284</v>
      </c>
      <c r="Z3180">
        <v>8</v>
      </c>
      <c r="AA3180">
        <v>302</v>
      </c>
      <c r="AB3180">
        <v>2150</v>
      </c>
      <c r="AC3180">
        <v>650950</v>
      </c>
      <c r="AD3180">
        <v>28</v>
      </c>
      <c r="AE3180">
        <v>347</v>
      </c>
      <c r="AF3180">
        <v>2410</v>
      </c>
      <c r="AG3180">
        <v>840701</v>
      </c>
      <c r="AH3180">
        <v>13</v>
      </c>
      <c r="AI3180">
        <v>388</v>
      </c>
      <c r="AJ3180">
        <v>2540</v>
      </c>
      <c r="AK3180">
        <v>989502</v>
      </c>
      <c r="AL3180">
        <v>50</v>
      </c>
      <c r="AM3180">
        <v>419</v>
      </c>
      <c r="AN3180">
        <v>2529</v>
      </c>
      <c r="AO3180">
        <v>1070933</v>
      </c>
      <c r="AP3180">
        <v>34</v>
      </c>
      <c r="AQ3180">
        <v>447</v>
      </c>
      <c r="AR3180">
        <v>2396</v>
      </c>
      <c r="AS3180">
        <v>1063625</v>
      </c>
    </row>
    <row r="3181" spans="1:49" x14ac:dyDescent="0.2">
      <c r="A3181" s="51">
        <v>41284</v>
      </c>
      <c r="B3181">
        <v>18</v>
      </c>
      <c r="C3181">
        <v>127</v>
      </c>
      <c r="D3181">
        <v>2100</v>
      </c>
      <c r="E3181">
        <v>266467</v>
      </c>
      <c r="J3181">
        <v>17</v>
      </c>
      <c r="K3181">
        <v>155</v>
      </c>
      <c r="L3181">
        <v>2300</v>
      </c>
      <c r="M3181">
        <v>355553</v>
      </c>
      <c r="N3181">
        <v>25</v>
      </c>
      <c r="O3181">
        <v>208</v>
      </c>
      <c r="P3181">
        <v>2175</v>
      </c>
      <c r="Q3181">
        <v>444492</v>
      </c>
      <c r="R3181">
        <v>17</v>
      </c>
      <c r="S3181">
        <v>229</v>
      </c>
      <c r="T3181">
        <v>2100</v>
      </c>
      <c r="U3181">
        <v>485518</v>
      </c>
      <c r="V3181">
        <v>18</v>
      </c>
      <c r="W3181">
        <v>267</v>
      </c>
      <c r="X3181">
        <v>2300</v>
      </c>
      <c r="Y3181">
        <v>614611</v>
      </c>
      <c r="Z3181">
        <v>5</v>
      </c>
      <c r="AA3181">
        <v>282</v>
      </c>
      <c r="AB3181">
        <v>2100</v>
      </c>
      <c r="AC3181">
        <v>592200</v>
      </c>
    </row>
    <row r="3182" spans="1:49" x14ac:dyDescent="0.2">
      <c r="A3182" s="51">
        <v>41285</v>
      </c>
      <c r="R3182">
        <v>1</v>
      </c>
      <c r="S3182">
        <v>220</v>
      </c>
      <c r="T3182">
        <v>2050</v>
      </c>
      <c r="U3182">
        <v>451000</v>
      </c>
      <c r="Z3182">
        <v>10</v>
      </c>
      <c r="AA3182">
        <v>282</v>
      </c>
      <c r="AB3182">
        <v>2200</v>
      </c>
      <c r="AC3182">
        <v>620400</v>
      </c>
      <c r="AT3182">
        <v>7</v>
      </c>
      <c r="AU3182">
        <v>403</v>
      </c>
      <c r="AV3182">
        <v>2000</v>
      </c>
      <c r="AW3182">
        <v>805143</v>
      </c>
    </row>
    <row r="3183" spans="1:49" x14ac:dyDescent="0.2">
      <c r="A3183" s="51">
        <v>41288</v>
      </c>
      <c r="Z3183">
        <v>5</v>
      </c>
      <c r="AA3183">
        <v>310</v>
      </c>
      <c r="AB3183">
        <v>2125</v>
      </c>
      <c r="AC3183">
        <v>658140</v>
      </c>
      <c r="AD3183">
        <v>8</v>
      </c>
      <c r="AE3183">
        <v>344</v>
      </c>
      <c r="AF3183">
        <v>2300</v>
      </c>
      <c r="AG3183">
        <v>791200</v>
      </c>
      <c r="AH3183">
        <v>32</v>
      </c>
      <c r="AI3183">
        <v>382</v>
      </c>
      <c r="AJ3183">
        <v>2480</v>
      </c>
      <c r="AK3183">
        <v>948855</v>
      </c>
      <c r="AL3183">
        <v>15</v>
      </c>
      <c r="AM3183">
        <v>428</v>
      </c>
      <c r="AN3183">
        <v>2492</v>
      </c>
      <c r="AO3183">
        <v>1066789</v>
      </c>
      <c r="AP3183">
        <v>57</v>
      </c>
      <c r="AQ3183">
        <v>441</v>
      </c>
      <c r="AR3183">
        <v>2371</v>
      </c>
      <c r="AS3183">
        <v>1050479</v>
      </c>
      <c r="AT3183">
        <v>10</v>
      </c>
      <c r="AU3183">
        <v>570</v>
      </c>
      <c r="AV3183">
        <v>1885</v>
      </c>
      <c r="AW3183">
        <v>1076810</v>
      </c>
    </row>
    <row r="3184" spans="1:49" x14ac:dyDescent="0.2">
      <c r="A3184" s="51">
        <v>41289</v>
      </c>
      <c r="B3184">
        <v>3</v>
      </c>
      <c r="C3184">
        <v>121</v>
      </c>
      <c r="D3184">
        <v>1975</v>
      </c>
      <c r="E3184">
        <v>242833</v>
      </c>
      <c r="F3184">
        <v>8</v>
      </c>
      <c r="G3184">
        <v>132</v>
      </c>
      <c r="H3184">
        <v>2100</v>
      </c>
      <c r="I3184">
        <v>276675</v>
      </c>
      <c r="J3184">
        <v>38</v>
      </c>
      <c r="K3184">
        <v>166</v>
      </c>
      <c r="L3184">
        <v>2000</v>
      </c>
      <c r="M3184">
        <v>332316</v>
      </c>
      <c r="N3184">
        <v>2</v>
      </c>
      <c r="O3184">
        <v>180</v>
      </c>
      <c r="P3184">
        <v>1950</v>
      </c>
      <c r="Q3184">
        <v>351000</v>
      </c>
      <c r="R3184">
        <v>44</v>
      </c>
      <c r="S3184">
        <v>227</v>
      </c>
      <c r="T3184">
        <v>2160</v>
      </c>
      <c r="U3184">
        <v>506423</v>
      </c>
      <c r="V3184">
        <v>3</v>
      </c>
      <c r="W3184">
        <v>270</v>
      </c>
      <c r="X3184">
        <v>2200</v>
      </c>
      <c r="Y3184">
        <v>594000</v>
      </c>
      <c r="Z3184">
        <v>13</v>
      </c>
      <c r="AA3184">
        <v>290</v>
      </c>
      <c r="AB3184">
        <v>2150</v>
      </c>
      <c r="AC3184">
        <v>624523</v>
      </c>
      <c r="AP3184">
        <v>1</v>
      </c>
      <c r="AQ3184">
        <v>506</v>
      </c>
      <c r="AR3184">
        <v>2200</v>
      </c>
      <c r="AS3184">
        <v>1113200</v>
      </c>
    </row>
    <row r="3185" spans="1:49" x14ac:dyDescent="0.2">
      <c r="A3185" s="51">
        <v>41289</v>
      </c>
      <c r="Z3185">
        <v>2</v>
      </c>
      <c r="AA3185">
        <v>313</v>
      </c>
      <c r="AB3185">
        <v>2200</v>
      </c>
      <c r="AC3185">
        <v>688600</v>
      </c>
      <c r="AD3185">
        <v>13</v>
      </c>
      <c r="AE3185">
        <v>347</v>
      </c>
      <c r="AF3185">
        <v>2380</v>
      </c>
      <c r="AG3185">
        <v>826043</v>
      </c>
      <c r="AH3185">
        <v>5</v>
      </c>
      <c r="AI3185">
        <v>380</v>
      </c>
      <c r="AJ3185">
        <v>2380</v>
      </c>
      <c r="AK3185">
        <v>826043</v>
      </c>
      <c r="AL3185">
        <v>17</v>
      </c>
      <c r="AM3185">
        <v>452</v>
      </c>
      <c r="AN3185">
        <v>2595</v>
      </c>
      <c r="AO3185">
        <v>1174259</v>
      </c>
      <c r="AP3185">
        <v>22</v>
      </c>
      <c r="AQ3185">
        <v>501</v>
      </c>
      <c r="AR3185">
        <v>2525</v>
      </c>
      <c r="AS3185">
        <v>1281695</v>
      </c>
    </row>
    <row r="3186" spans="1:49" x14ac:dyDescent="0.2">
      <c r="A3186" s="51">
        <v>41291</v>
      </c>
      <c r="V3186">
        <v>5</v>
      </c>
      <c r="W3186">
        <v>272</v>
      </c>
      <c r="X3186">
        <v>2150</v>
      </c>
      <c r="Y3186">
        <v>585660</v>
      </c>
      <c r="AD3186">
        <v>14</v>
      </c>
      <c r="AE3186">
        <v>340</v>
      </c>
      <c r="AF3186">
        <v>2340</v>
      </c>
      <c r="AG3186">
        <v>806534</v>
      </c>
      <c r="AH3186">
        <v>25</v>
      </c>
      <c r="AI3186">
        <v>384</v>
      </c>
      <c r="AJ3186">
        <v>2456</v>
      </c>
      <c r="AK3186">
        <v>963458</v>
      </c>
      <c r="AL3186">
        <v>16</v>
      </c>
      <c r="AM3186">
        <v>463</v>
      </c>
      <c r="AN3186">
        <v>2560</v>
      </c>
      <c r="AO3186">
        <v>1190985</v>
      </c>
      <c r="AP3186">
        <v>32</v>
      </c>
      <c r="AQ3186">
        <v>429</v>
      </c>
      <c r="AR3186">
        <v>2295</v>
      </c>
      <c r="AS3186">
        <v>982575</v>
      </c>
    </row>
    <row r="3187" spans="1:49" x14ac:dyDescent="0.2">
      <c r="A3187" s="51">
        <v>41291</v>
      </c>
      <c r="B3187">
        <v>6</v>
      </c>
      <c r="C3187">
        <v>127</v>
      </c>
      <c r="D3187">
        <v>2200</v>
      </c>
      <c r="E3187">
        <v>278667</v>
      </c>
      <c r="F3187">
        <v>20</v>
      </c>
      <c r="G3187">
        <v>140</v>
      </c>
      <c r="H3187">
        <v>2117</v>
      </c>
      <c r="I3187">
        <v>303275</v>
      </c>
      <c r="J3187">
        <v>51</v>
      </c>
      <c r="K3187">
        <v>167</v>
      </c>
      <c r="L3187">
        <v>2162</v>
      </c>
      <c r="M3187">
        <v>357829</v>
      </c>
      <c r="N3187">
        <v>122</v>
      </c>
      <c r="O3187">
        <v>203</v>
      </c>
      <c r="P3187">
        <v>2162</v>
      </c>
      <c r="Q3187">
        <v>444841</v>
      </c>
      <c r="R3187">
        <v>37</v>
      </c>
      <c r="S3187">
        <v>235</v>
      </c>
      <c r="T3187">
        <v>2138</v>
      </c>
      <c r="U3187">
        <v>520800</v>
      </c>
      <c r="V3187">
        <v>43</v>
      </c>
      <c r="W3187">
        <v>259</v>
      </c>
      <c r="X3187">
        <v>2250</v>
      </c>
      <c r="Y3187">
        <v>612235</v>
      </c>
      <c r="Z3187">
        <v>31</v>
      </c>
      <c r="AA3187">
        <v>300</v>
      </c>
      <c r="AB3187">
        <v>2310</v>
      </c>
      <c r="AC3187">
        <v>699353</v>
      </c>
      <c r="AD3187">
        <v>16</v>
      </c>
      <c r="AE3187">
        <v>323</v>
      </c>
      <c r="AF3187">
        <v>2350</v>
      </c>
      <c r="AG3187">
        <v>758562</v>
      </c>
      <c r="AP3187">
        <v>2</v>
      </c>
      <c r="AQ3187">
        <v>505</v>
      </c>
      <c r="AR3187">
        <v>2400</v>
      </c>
      <c r="AS3187">
        <v>1212000</v>
      </c>
      <c r="AT3187">
        <v>2</v>
      </c>
      <c r="AU3187">
        <v>420</v>
      </c>
      <c r="AV3187">
        <v>1950</v>
      </c>
      <c r="AW3187">
        <v>819000</v>
      </c>
    </row>
    <row r="3188" spans="1:49" x14ac:dyDescent="0.2">
      <c r="A3188" s="51">
        <v>41292</v>
      </c>
      <c r="F3188">
        <v>81</v>
      </c>
      <c r="G3188">
        <v>143</v>
      </c>
      <c r="H3188">
        <v>2070</v>
      </c>
      <c r="I3188">
        <v>298530</v>
      </c>
      <c r="J3188">
        <v>20</v>
      </c>
      <c r="K3188">
        <v>178</v>
      </c>
      <c r="L3188">
        <v>2050</v>
      </c>
      <c r="M3188">
        <v>364900</v>
      </c>
      <c r="N3188">
        <v>25</v>
      </c>
      <c r="O3188">
        <v>192</v>
      </c>
      <c r="P3188">
        <v>2150</v>
      </c>
      <c r="Q3188">
        <v>411940</v>
      </c>
      <c r="AD3188">
        <v>1</v>
      </c>
      <c r="AE3188">
        <v>320</v>
      </c>
      <c r="AF3188">
        <v>2000</v>
      </c>
      <c r="AG3188">
        <v>640000</v>
      </c>
      <c r="AL3188">
        <v>1</v>
      </c>
      <c r="AM3188">
        <v>612</v>
      </c>
      <c r="AN3188">
        <v>2560</v>
      </c>
      <c r="AO3188">
        <v>1566720</v>
      </c>
      <c r="AP3188">
        <v>4</v>
      </c>
      <c r="AQ3188">
        <v>564</v>
      </c>
      <c r="AR3188">
        <v>2360</v>
      </c>
      <c r="AS3188">
        <v>1339870</v>
      </c>
      <c r="AT3188">
        <v>4</v>
      </c>
      <c r="AU3188">
        <v>488</v>
      </c>
      <c r="AV3188">
        <v>2200</v>
      </c>
      <c r="AW3188">
        <v>1074700</v>
      </c>
    </row>
    <row r="3189" spans="1:49" x14ac:dyDescent="0.2">
      <c r="A3189" s="51">
        <v>41295</v>
      </c>
      <c r="Z3189">
        <v>6</v>
      </c>
      <c r="AA3189">
        <v>310</v>
      </c>
      <c r="AB3189">
        <v>2200</v>
      </c>
      <c r="AC3189">
        <v>682100</v>
      </c>
      <c r="AD3189">
        <v>15</v>
      </c>
      <c r="AE3189">
        <v>358</v>
      </c>
      <c r="AF3189">
        <v>2200</v>
      </c>
      <c r="AG3189">
        <v>788187</v>
      </c>
      <c r="AH3189">
        <v>11</v>
      </c>
      <c r="AI3189">
        <v>371</v>
      </c>
      <c r="AJ3189">
        <v>2380</v>
      </c>
      <c r="AK3189">
        <v>877884</v>
      </c>
      <c r="AL3189">
        <v>14</v>
      </c>
      <c r="AM3189">
        <v>405</v>
      </c>
      <c r="AN3189">
        <v>2470</v>
      </c>
      <c r="AO3189">
        <v>1001460</v>
      </c>
      <c r="AP3189">
        <v>46</v>
      </c>
      <c r="AQ3189">
        <v>453</v>
      </c>
      <c r="AR3189">
        <v>2278</v>
      </c>
      <c r="AS3189">
        <v>1025943</v>
      </c>
    </row>
    <row r="3190" spans="1:49" x14ac:dyDescent="0.2">
      <c r="A3190" s="51">
        <v>41296</v>
      </c>
      <c r="B3190">
        <v>7</v>
      </c>
      <c r="C3190">
        <v>114</v>
      </c>
      <c r="D3190">
        <v>1900</v>
      </c>
      <c r="E3190">
        <v>217143</v>
      </c>
      <c r="F3190">
        <v>2</v>
      </c>
      <c r="G3190">
        <v>146</v>
      </c>
      <c r="H3190">
        <v>1900</v>
      </c>
      <c r="I3190">
        <v>277400</v>
      </c>
      <c r="J3190">
        <v>27</v>
      </c>
      <c r="K3190">
        <v>170</v>
      </c>
      <c r="L3190">
        <v>2033</v>
      </c>
      <c r="M3190">
        <v>342830</v>
      </c>
      <c r="N3190">
        <v>35</v>
      </c>
      <c r="O3190">
        <v>192</v>
      </c>
      <c r="P3190">
        <v>2307</v>
      </c>
      <c r="Q3190">
        <v>454594</v>
      </c>
      <c r="R3190">
        <v>37</v>
      </c>
      <c r="S3190">
        <v>234</v>
      </c>
      <c r="T3190">
        <v>2125</v>
      </c>
      <c r="U3190">
        <v>490100</v>
      </c>
      <c r="V3190">
        <v>1</v>
      </c>
      <c r="W3190">
        <v>268</v>
      </c>
      <c r="X3190">
        <v>2200</v>
      </c>
      <c r="Y3190">
        <v>589600</v>
      </c>
      <c r="Z3190">
        <v>55</v>
      </c>
      <c r="AA3190">
        <v>299</v>
      </c>
      <c r="AB3190">
        <v>2400</v>
      </c>
      <c r="AC3190">
        <v>717025</v>
      </c>
      <c r="AD3190">
        <v>5</v>
      </c>
      <c r="AE3190">
        <v>321</v>
      </c>
      <c r="AF3190">
        <v>2250</v>
      </c>
      <c r="AG3190">
        <v>721025</v>
      </c>
      <c r="AH3190">
        <v>12</v>
      </c>
      <c r="AI3190">
        <v>382</v>
      </c>
      <c r="AJ3190">
        <v>2293</v>
      </c>
      <c r="AK3190">
        <v>918620</v>
      </c>
      <c r="AL3190">
        <v>1</v>
      </c>
      <c r="AM3190">
        <v>402</v>
      </c>
      <c r="AN3190">
        <v>2260</v>
      </c>
      <c r="AO3190">
        <v>908520</v>
      </c>
      <c r="AP3190">
        <v>7</v>
      </c>
      <c r="AQ3190">
        <v>475</v>
      </c>
      <c r="AR3190">
        <v>2213</v>
      </c>
      <c r="AS3190">
        <v>1053177</v>
      </c>
      <c r="AT3190">
        <v>16</v>
      </c>
      <c r="AU3190">
        <v>456</v>
      </c>
      <c r="AV3190">
        <v>1988</v>
      </c>
      <c r="AW3190">
        <v>905531</v>
      </c>
    </row>
    <row r="3191" spans="1:49" x14ac:dyDescent="0.2">
      <c r="A3191" s="51">
        <v>41296</v>
      </c>
      <c r="AD3191">
        <v>3</v>
      </c>
      <c r="AE3191">
        <v>346</v>
      </c>
      <c r="AF3191">
        <v>2300</v>
      </c>
      <c r="AG3191">
        <v>795800</v>
      </c>
      <c r="AP3191">
        <v>45</v>
      </c>
      <c r="AQ3191">
        <v>508</v>
      </c>
      <c r="AR3191">
        <v>2455</v>
      </c>
      <c r="AS3191">
        <v>1244490</v>
      </c>
    </row>
    <row r="3192" spans="1:49" x14ac:dyDescent="0.2">
      <c r="A3192" s="51">
        <v>41298</v>
      </c>
      <c r="AH3192">
        <v>6</v>
      </c>
      <c r="AI3192">
        <v>385</v>
      </c>
      <c r="AJ3192">
        <v>2260</v>
      </c>
      <c r="AK3192">
        <v>870173</v>
      </c>
      <c r="AL3192">
        <v>4</v>
      </c>
      <c r="AM3192">
        <v>416</v>
      </c>
      <c r="AN3192">
        <v>2470</v>
      </c>
      <c r="AO3192">
        <v>1028980</v>
      </c>
      <c r="AP3192">
        <v>56</v>
      </c>
      <c r="AQ3192">
        <v>483</v>
      </c>
      <c r="AR3192">
        <v>2304</v>
      </c>
      <c r="AS3192">
        <v>1116098</v>
      </c>
    </row>
    <row r="3193" spans="1:49" x14ac:dyDescent="0.2">
      <c r="A3193" s="51">
        <v>41298</v>
      </c>
      <c r="F3193">
        <v>15</v>
      </c>
      <c r="G3193">
        <v>133</v>
      </c>
      <c r="H3193">
        <v>2350</v>
      </c>
      <c r="I3193">
        <v>317580</v>
      </c>
      <c r="J3193">
        <v>76</v>
      </c>
      <c r="K3193">
        <v>173</v>
      </c>
      <c r="L3193">
        <v>2150</v>
      </c>
      <c r="M3193">
        <v>378147</v>
      </c>
      <c r="N3193">
        <v>53</v>
      </c>
      <c r="O3193">
        <v>188</v>
      </c>
      <c r="P3193">
        <v>2200</v>
      </c>
      <c r="Q3193">
        <v>432204</v>
      </c>
      <c r="V3193">
        <v>89</v>
      </c>
      <c r="W3193">
        <v>264</v>
      </c>
      <c r="X3193">
        <v>2368</v>
      </c>
      <c r="Y3193">
        <v>620016</v>
      </c>
      <c r="Z3193">
        <v>12</v>
      </c>
      <c r="AA3193">
        <v>299</v>
      </c>
      <c r="AB3193">
        <v>2320</v>
      </c>
      <c r="AC3193">
        <v>693217</v>
      </c>
      <c r="AD3193">
        <v>17</v>
      </c>
      <c r="AE3193">
        <v>321</v>
      </c>
      <c r="AF3193">
        <v>2350</v>
      </c>
      <c r="AG3193">
        <v>753659</v>
      </c>
      <c r="AP3193">
        <v>26</v>
      </c>
      <c r="AQ3193">
        <v>473</v>
      </c>
      <c r="AR3193">
        <v>2370</v>
      </c>
      <c r="AS3193">
        <v>1120389</v>
      </c>
      <c r="AT3193">
        <v>9</v>
      </c>
      <c r="AU3193">
        <v>595</v>
      </c>
      <c r="AV3193">
        <v>2350</v>
      </c>
      <c r="AW3193">
        <v>1398511</v>
      </c>
    </row>
    <row r="3194" spans="1:49" x14ac:dyDescent="0.2">
      <c r="A3194" s="51">
        <v>41299</v>
      </c>
      <c r="N3194">
        <v>15</v>
      </c>
      <c r="O3194">
        <v>190</v>
      </c>
      <c r="P3194">
        <v>1900</v>
      </c>
      <c r="Q3194">
        <v>360747</v>
      </c>
      <c r="R3194">
        <v>3</v>
      </c>
      <c r="S3194">
        <v>245</v>
      </c>
      <c r="T3194">
        <v>2200</v>
      </c>
      <c r="U3194">
        <v>538267</v>
      </c>
      <c r="Z3194">
        <v>5</v>
      </c>
      <c r="AA3194">
        <v>298</v>
      </c>
      <c r="AB3194">
        <v>2100</v>
      </c>
      <c r="AC3194">
        <v>626640</v>
      </c>
      <c r="AL3194">
        <v>1</v>
      </c>
      <c r="AM3194">
        <v>440</v>
      </c>
      <c r="AN3194">
        <v>1900</v>
      </c>
      <c r="AO3194">
        <v>836000</v>
      </c>
    </row>
    <row r="3195" spans="1:49" x14ac:dyDescent="0.2">
      <c r="A3195" s="51">
        <v>41302</v>
      </c>
      <c r="Z3195">
        <v>4</v>
      </c>
      <c r="AA3195">
        <v>315</v>
      </c>
      <c r="AB3195">
        <v>2050</v>
      </c>
      <c r="AC3195">
        <v>645750</v>
      </c>
      <c r="AD3195">
        <v>5</v>
      </c>
      <c r="AE3195">
        <v>331</v>
      </c>
      <c r="AF3195">
        <v>2300</v>
      </c>
      <c r="AG3195">
        <v>760840</v>
      </c>
      <c r="AL3195">
        <v>9</v>
      </c>
      <c r="AM3195">
        <v>406</v>
      </c>
      <c r="AN3195">
        <v>2440</v>
      </c>
      <c r="AO3195">
        <v>991298</v>
      </c>
      <c r="AP3195">
        <v>10</v>
      </c>
      <c r="AQ3195">
        <v>419</v>
      </c>
      <c r="AR3195">
        <v>2370</v>
      </c>
      <c r="AS3195">
        <v>992704</v>
      </c>
    </row>
    <row r="3196" spans="1:49" x14ac:dyDescent="0.2">
      <c r="A3196" s="51">
        <v>41303</v>
      </c>
      <c r="B3196">
        <v>4</v>
      </c>
      <c r="C3196">
        <v>123</v>
      </c>
      <c r="D3196">
        <v>2100</v>
      </c>
      <c r="E3196">
        <v>258300</v>
      </c>
      <c r="J3196">
        <v>17</v>
      </c>
      <c r="K3196">
        <v>152</v>
      </c>
      <c r="L3196">
        <v>2050</v>
      </c>
      <c r="M3196">
        <v>330212</v>
      </c>
      <c r="N3196">
        <v>9</v>
      </c>
      <c r="O3196">
        <v>193</v>
      </c>
      <c r="P3196">
        <v>1867</v>
      </c>
      <c r="Q3196">
        <v>389667</v>
      </c>
      <c r="R3196">
        <v>16</v>
      </c>
      <c r="S3196">
        <v>240</v>
      </c>
      <c r="T3196">
        <v>2250</v>
      </c>
      <c r="U3196">
        <v>572888</v>
      </c>
      <c r="V3196">
        <v>44</v>
      </c>
      <c r="W3196">
        <v>270</v>
      </c>
      <c r="X3196">
        <v>2425</v>
      </c>
      <c r="Y3196">
        <v>654409</v>
      </c>
      <c r="Z3196">
        <v>39</v>
      </c>
      <c r="AA3196">
        <v>286</v>
      </c>
      <c r="AB3196">
        <v>2412</v>
      </c>
      <c r="AC3196">
        <v>694831</v>
      </c>
      <c r="AH3196">
        <v>1</v>
      </c>
      <c r="AI3196">
        <v>390</v>
      </c>
      <c r="AJ3196">
        <v>2500</v>
      </c>
      <c r="AK3196">
        <v>975000</v>
      </c>
      <c r="AP3196">
        <v>1</v>
      </c>
      <c r="AQ3196">
        <v>432</v>
      </c>
      <c r="AR3196">
        <v>2340</v>
      </c>
      <c r="AS3196">
        <v>1010880</v>
      </c>
      <c r="AT3196">
        <v>10</v>
      </c>
      <c r="AU3196">
        <v>442</v>
      </c>
      <c r="AV3196">
        <v>2200</v>
      </c>
      <c r="AW3196">
        <v>971960</v>
      </c>
    </row>
    <row r="3197" spans="1:49" x14ac:dyDescent="0.2">
      <c r="A3197" s="51">
        <v>41303</v>
      </c>
      <c r="AH3197">
        <v>15</v>
      </c>
      <c r="AI3197">
        <v>375</v>
      </c>
      <c r="AJ3197">
        <v>2480</v>
      </c>
      <c r="AK3197">
        <v>926181</v>
      </c>
      <c r="AL3197">
        <v>4</v>
      </c>
      <c r="AM3197">
        <v>400</v>
      </c>
      <c r="AN3197">
        <v>2420</v>
      </c>
      <c r="AO3197">
        <v>966790</v>
      </c>
      <c r="AP3197">
        <v>41</v>
      </c>
      <c r="AQ3197">
        <v>423</v>
      </c>
      <c r="AR3197">
        <v>2387</v>
      </c>
      <c r="AS3197">
        <v>1002224</v>
      </c>
    </row>
    <row r="3198" spans="1:49" x14ac:dyDescent="0.2">
      <c r="A3198" s="51">
        <v>41305</v>
      </c>
      <c r="AH3198">
        <v>9</v>
      </c>
      <c r="AI3198">
        <v>390</v>
      </c>
      <c r="AJ3198">
        <v>2380</v>
      </c>
      <c r="AK3198">
        <v>934356</v>
      </c>
      <c r="AL3198">
        <v>5</v>
      </c>
      <c r="AM3198">
        <v>415</v>
      </c>
      <c r="AN3198">
        <v>2380</v>
      </c>
      <c r="AO3198">
        <v>987224</v>
      </c>
      <c r="AP3198">
        <v>54</v>
      </c>
      <c r="AQ3198">
        <v>446</v>
      </c>
      <c r="AR3198">
        <v>2256</v>
      </c>
      <c r="AS3198">
        <v>1010455</v>
      </c>
    </row>
    <row r="3199" spans="1:49" x14ac:dyDescent="0.2">
      <c r="A3199" s="51">
        <v>41305</v>
      </c>
      <c r="B3199">
        <v>1</v>
      </c>
      <c r="C3199">
        <v>92</v>
      </c>
      <c r="D3199">
        <v>2300</v>
      </c>
      <c r="E3199">
        <v>211600</v>
      </c>
      <c r="J3199">
        <v>23</v>
      </c>
      <c r="K3199">
        <v>156</v>
      </c>
      <c r="L3199">
        <v>2275</v>
      </c>
      <c r="M3199">
        <v>342970</v>
      </c>
      <c r="N3199">
        <v>28</v>
      </c>
      <c r="O3199">
        <v>205</v>
      </c>
      <c r="P3199">
        <v>2200</v>
      </c>
      <c r="Q3199">
        <v>467386</v>
      </c>
      <c r="V3199">
        <v>21</v>
      </c>
      <c r="W3199">
        <v>268</v>
      </c>
      <c r="X3199">
        <v>2325</v>
      </c>
      <c r="Y3199">
        <v>620205</v>
      </c>
      <c r="AP3199">
        <v>1</v>
      </c>
      <c r="AQ3199">
        <v>448</v>
      </c>
      <c r="AR3199">
        <v>2180</v>
      </c>
      <c r="AS3199">
        <v>976640</v>
      </c>
      <c r="AT3199">
        <v>17</v>
      </c>
      <c r="AU3199">
        <v>540</v>
      </c>
      <c r="AV3199">
        <v>2225</v>
      </c>
      <c r="AW3199">
        <v>1102535</v>
      </c>
    </row>
    <row r="3200" spans="1:49" x14ac:dyDescent="0.2">
      <c r="A3200" s="51"/>
      <c r="B3200" s="81"/>
      <c r="C3200" s="81"/>
      <c r="D3200" s="81"/>
      <c r="E3200" s="81"/>
      <c r="F3200" s="81"/>
      <c r="G3200" s="81"/>
      <c r="H3200" s="81"/>
      <c r="I3200" s="81"/>
      <c r="J3200" s="81"/>
      <c r="K3200" s="81"/>
      <c r="L3200" s="81"/>
      <c r="M3200" s="81"/>
      <c r="N3200" s="81"/>
      <c r="O3200" s="81"/>
      <c r="P3200" s="81"/>
      <c r="Q3200" s="81"/>
      <c r="R3200" s="81"/>
      <c r="S3200" s="81"/>
      <c r="T3200" s="81"/>
      <c r="U3200" s="81"/>
      <c r="V3200" s="81"/>
      <c r="W3200" s="81"/>
      <c r="X3200" s="81"/>
      <c r="Y3200" s="81"/>
      <c r="Z3200" s="81"/>
      <c r="AA3200" s="81"/>
      <c r="AB3200" s="81"/>
      <c r="AC3200" s="81"/>
      <c r="AD3200" s="81"/>
      <c r="AE3200" s="81"/>
      <c r="AF3200" s="81"/>
      <c r="AG3200" s="81"/>
      <c r="AH3200" s="81"/>
      <c r="AI3200" s="81"/>
      <c r="AJ3200" s="81"/>
      <c r="AK3200" s="81"/>
      <c r="AL3200" s="81"/>
      <c r="AM3200" s="81"/>
      <c r="AN3200" s="81"/>
      <c r="AO3200" s="81"/>
      <c r="AP3200" s="81"/>
      <c r="AQ3200" s="81"/>
      <c r="AR3200" s="81"/>
      <c r="AS3200" s="81"/>
      <c r="AT3200" s="81"/>
      <c r="AU3200" s="81"/>
      <c r="AV3200" s="81"/>
      <c r="AW3200" s="81"/>
    </row>
    <row r="3202" spans="1:49" x14ac:dyDescent="0.2">
      <c r="A3202" s="51">
        <v>41306</v>
      </c>
      <c r="F3202">
        <v>18</v>
      </c>
      <c r="G3202">
        <v>146</v>
      </c>
      <c r="H3202">
        <v>2350</v>
      </c>
      <c r="I3202">
        <v>342056</v>
      </c>
      <c r="J3202">
        <v>15</v>
      </c>
      <c r="K3202">
        <v>158</v>
      </c>
      <c r="L3202">
        <v>2317</v>
      </c>
      <c r="M3202">
        <v>367127</v>
      </c>
      <c r="N3202">
        <v>20</v>
      </c>
      <c r="O3202">
        <v>202</v>
      </c>
      <c r="P3202">
        <v>2250</v>
      </c>
      <c r="Q3202">
        <v>455400</v>
      </c>
    </row>
    <row r="3203" spans="1:49" x14ac:dyDescent="0.2">
      <c r="A3203" s="51">
        <v>41310</v>
      </c>
      <c r="B3203">
        <v>3</v>
      </c>
      <c r="C3203">
        <v>107</v>
      </c>
      <c r="D3203">
        <v>2050</v>
      </c>
      <c r="E3203">
        <v>218667</v>
      </c>
      <c r="F3203">
        <v>4</v>
      </c>
      <c r="G3203">
        <v>144</v>
      </c>
      <c r="H3203">
        <v>2125</v>
      </c>
      <c r="I3203">
        <v>313875</v>
      </c>
      <c r="J3203">
        <v>33</v>
      </c>
      <c r="K3203">
        <v>161</v>
      </c>
      <c r="L3203">
        <v>2142</v>
      </c>
      <c r="M3203">
        <v>342576</v>
      </c>
      <c r="N3203">
        <v>117</v>
      </c>
      <c r="O3203">
        <v>205</v>
      </c>
      <c r="P3203">
        <v>2294</v>
      </c>
      <c r="Q3203">
        <v>490898</v>
      </c>
      <c r="R3203">
        <v>57</v>
      </c>
      <c r="S3203">
        <v>233</v>
      </c>
      <c r="T3203">
        <v>2230</v>
      </c>
      <c r="U3203">
        <v>534289</v>
      </c>
      <c r="V3203">
        <v>16</v>
      </c>
      <c r="W3203">
        <v>252</v>
      </c>
      <c r="X3203">
        <v>2250</v>
      </c>
      <c r="Y3203">
        <v>567844</v>
      </c>
      <c r="Z3203">
        <v>16</v>
      </c>
      <c r="AA3203">
        <v>310</v>
      </c>
      <c r="AB3203">
        <v>2500</v>
      </c>
      <c r="AC3203">
        <v>774688</v>
      </c>
      <c r="AD3203">
        <v>1</v>
      </c>
      <c r="AE3203">
        <v>358</v>
      </c>
      <c r="AF3203">
        <v>2300</v>
      </c>
      <c r="AG3203">
        <v>823400</v>
      </c>
      <c r="AH3203">
        <v>1</v>
      </c>
      <c r="AI3203">
        <v>388</v>
      </c>
      <c r="AJ3203">
        <v>2300</v>
      </c>
      <c r="AK3203">
        <v>892400</v>
      </c>
      <c r="AP3203">
        <v>1</v>
      </c>
      <c r="AQ3203">
        <v>516</v>
      </c>
      <c r="AR3203">
        <v>2100</v>
      </c>
      <c r="AS3203">
        <v>1083600</v>
      </c>
      <c r="AT3203">
        <v>19</v>
      </c>
      <c r="AU3203">
        <v>475</v>
      </c>
      <c r="AV3203">
        <v>1962</v>
      </c>
      <c r="AW3203">
        <v>932089</v>
      </c>
    </row>
    <row r="3204" spans="1:49" x14ac:dyDescent="0.2">
      <c r="A3204" s="51">
        <v>41310</v>
      </c>
      <c r="AD3204">
        <v>20</v>
      </c>
      <c r="AE3204">
        <v>328</v>
      </c>
      <c r="AF3204">
        <v>2393</v>
      </c>
      <c r="AG3204">
        <v>784494</v>
      </c>
      <c r="AP3204">
        <v>14</v>
      </c>
      <c r="AQ3204">
        <v>425</v>
      </c>
      <c r="AR3204">
        <v>2380</v>
      </c>
      <c r="AS3204">
        <v>1012180</v>
      </c>
    </row>
    <row r="3205" spans="1:49" x14ac:dyDescent="0.2">
      <c r="A3205" s="51">
        <v>41312</v>
      </c>
      <c r="F3205">
        <v>4</v>
      </c>
      <c r="G3205">
        <v>148</v>
      </c>
      <c r="H3205">
        <v>2250</v>
      </c>
      <c r="I3205">
        <v>331875</v>
      </c>
      <c r="J3205">
        <v>20</v>
      </c>
      <c r="K3205">
        <v>167</v>
      </c>
      <c r="L3205">
        <v>2200</v>
      </c>
      <c r="M3205">
        <v>367400</v>
      </c>
      <c r="N3205">
        <v>174</v>
      </c>
      <c r="O3205">
        <v>203</v>
      </c>
      <c r="P3205">
        <v>2465</v>
      </c>
      <c r="Q3205">
        <v>485718</v>
      </c>
      <c r="R3205">
        <v>29</v>
      </c>
      <c r="S3205">
        <v>233</v>
      </c>
      <c r="T3205">
        <v>2300</v>
      </c>
      <c r="U3205">
        <v>554628</v>
      </c>
      <c r="V3205">
        <v>35</v>
      </c>
      <c r="W3205">
        <v>268</v>
      </c>
      <c r="X3205">
        <v>2250</v>
      </c>
      <c r="Y3205">
        <v>610651</v>
      </c>
      <c r="Z3205">
        <v>29</v>
      </c>
      <c r="AA3205">
        <v>287</v>
      </c>
      <c r="AB3205">
        <v>2250</v>
      </c>
      <c r="AC3205">
        <v>647852</v>
      </c>
      <c r="AD3205">
        <v>72</v>
      </c>
      <c r="AE3205">
        <v>342</v>
      </c>
      <c r="AF3205">
        <v>2325</v>
      </c>
      <c r="AG3205">
        <v>805118</v>
      </c>
      <c r="AH3205">
        <v>8</v>
      </c>
      <c r="AI3205">
        <v>360</v>
      </c>
      <c r="AJ3205">
        <v>2350</v>
      </c>
      <c r="AK3205">
        <v>846588</v>
      </c>
      <c r="AP3205">
        <v>6</v>
      </c>
      <c r="AQ3205">
        <v>424</v>
      </c>
      <c r="AR3205">
        <v>2200</v>
      </c>
      <c r="AS3205">
        <v>938067</v>
      </c>
      <c r="AT3205">
        <v>26</v>
      </c>
      <c r="AU3205">
        <v>494</v>
      </c>
      <c r="AV3205">
        <v>2338</v>
      </c>
      <c r="AW3205">
        <v>1176900</v>
      </c>
    </row>
    <row r="3206" spans="1:49" x14ac:dyDescent="0.2">
      <c r="A3206" s="51">
        <v>41313</v>
      </c>
      <c r="J3206">
        <v>25</v>
      </c>
      <c r="K3206">
        <v>165</v>
      </c>
      <c r="L3206">
        <v>2200</v>
      </c>
      <c r="M3206">
        <v>363968</v>
      </c>
      <c r="AP3206">
        <v>12</v>
      </c>
      <c r="AQ3206">
        <v>479</v>
      </c>
      <c r="AR3206">
        <v>2195</v>
      </c>
      <c r="AS3206">
        <v>1052520</v>
      </c>
      <c r="AT3206">
        <v>2</v>
      </c>
      <c r="AU3206">
        <v>458</v>
      </c>
      <c r="AV3206">
        <v>2000</v>
      </c>
      <c r="AW3206">
        <v>916000</v>
      </c>
    </row>
    <row r="3207" spans="1:49" x14ac:dyDescent="0.2">
      <c r="A3207" s="51">
        <v>41316</v>
      </c>
      <c r="Z3207">
        <v>1</v>
      </c>
      <c r="AA3207">
        <v>282</v>
      </c>
      <c r="AB3207">
        <v>2200</v>
      </c>
      <c r="AC3207">
        <v>620400</v>
      </c>
      <c r="AD3207">
        <v>6</v>
      </c>
      <c r="AE3207">
        <v>352</v>
      </c>
      <c r="AF3207">
        <v>2430</v>
      </c>
      <c r="AG3207">
        <v>862480</v>
      </c>
      <c r="AH3207">
        <v>7</v>
      </c>
      <c r="AI3207">
        <v>363</v>
      </c>
      <c r="AJ3207">
        <v>2460</v>
      </c>
      <c r="AK3207">
        <v>889611</v>
      </c>
      <c r="AL3207">
        <v>4</v>
      </c>
      <c r="AM3207">
        <v>462</v>
      </c>
      <c r="AN3207">
        <v>2520</v>
      </c>
      <c r="AO3207">
        <v>1164240</v>
      </c>
      <c r="AP3207">
        <v>68</v>
      </c>
      <c r="AQ3207">
        <v>450</v>
      </c>
      <c r="AR3207">
        <v>2349</v>
      </c>
      <c r="AS3207">
        <v>1063182</v>
      </c>
    </row>
    <row r="3208" spans="1:49" x14ac:dyDescent="0.2">
      <c r="A3208" s="51">
        <v>41317</v>
      </c>
      <c r="B3208">
        <v>2</v>
      </c>
      <c r="C3208">
        <v>111</v>
      </c>
      <c r="D3208">
        <v>2150</v>
      </c>
      <c r="E3208">
        <v>238650</v>
      </c>
      <c r="J3208">
        <v>23</v>
      </c>
      <c r="K3208">
        <v>165</v>
      </c>
      <c r="L3208">
        <v>2250</v>
      </c>
      <c r="M3208">
        <v>371935</v>
      </c>
      <c r="N3208">
        <v>40</v>
      </c>
      <c r="O3208">
        <v>199</v>
      </c>
      <c r="P3208">
        <v>2150</v>
      </c>
      <c r="Q3208">
        <v>432325</v>
      </c>
      <c r="R3208">
        <v>42</v>
      </c>
      <c r="S3208">
        <v>228</v>
      </c>
      <c r="T3208">
        <v>2300</v>
      </c>
      <c r="U3208">
        <v>514171</v>
      </c>
      <c r="V3208">
        <v>29</v>
      </c>
      <c r="W3208">
        <v>263</v>
      </c>
      <c r="X3208">
        <v>2225</v>
      </c>
      <c r="Y3208">
        <v>588834</v>
      </c>
      <c r="AD3208">
        <v>14</v>
      </c>
      <c r="AE3208">
        <v>338</v>
      </c>
      <c r="AF3208">
        <v>2475</v>
      </c>
      <c r="AG3208">
        <v>841214</v>
      </c>
      <c r="AH3208">
        <v>4</v>
      </c>
      <c r="AI3208">
        <v>372</v>
      </c>
      <c r="AJ3208">
        <v>2380</v>
      </c>
      <c r="AK3208">
        <v>884170</v>
      </c>
    </row>
    <row r="3209" spans="1:49" x14ac:dyDescent="0.2">
      <c r="A3209" s="51">
        <v>41317</v>
      </c>
      <c r="J3209">
        <v>21</v>
      </c>
      <c r="K3209">
        <v>172</v>
      </c>
      <c r="L3209">
        <v>2317</v>
      </c>
      <c r="M3209">
        <v>396205</v>
      </c>
      <c r="N3209">
        <v>55</v>
      </c>
      <c r="O3209">
        <v>203</v>
      </c>
      <c r="P3209">
        <v>2350</v>
      </c>
      <c r="Q3209">
        <v>479144</v>
      </c>
      <c r="Z3209">
        <v>32</v>
      </c>
      <c r="AA3209">
        <v>292</v>
      </c>
      <c r="AB3209">
        <v>2080</v>
      </c>
      <c r="AC3209">
        <v>609761</v>
      </c>
      <c r="AD3209">
        <v>1</v>
      </c>
      <c r="AE3209">
        <v>352</v>
      </c>
      <c r="AF3209">
        <v>2600</v>
      </c>
      <c r="AG3209">
        <v>915200</v>
      </c>
      <c r="AL3209">
        <v>1</v>
      </c>
      <c r="AM3209">
        <v>430</v>
      </c>
      <c r="AN3209">
        <v>2500</v>
      </c>
      <c r="AO3209">
        <v>1075000</v>
      </c>
      <c r="AP3209">
        <v>64</v>
      </c>
      <c r="AQ3209">
        <v>452</v>
      </c>
      <c r="AR3209">
        <v>2411</v>
      </c>
      <c r="AS3209">
        <v>1075505</v>
      </c>
    </row>
    <row r="3210" spans="1:49" x14ac:dyDescent="0.2">
      <c r="A3210" s="51">
        <v>41319</v>
      </c>
      <c r="AD3210">
        <v>1</v>
      </c>
      <c r="AE3210">
        <v>342</v>
      </c>
      <c r="AF3210">
        <v>2200</v>
      </c>
      <c r="AG3210">
        <v>752400</v>
      </c>
      <c r="AH3210">
        <v>8</v>
      </c>
      <c r="AI3210">
        <v>396</v>
      </c>
      <c r="AJ3210">
        <v>2350</v>
      </c>
      <c r="AK3210">
        <v>929525</v>
      </c>
      <c r="AL3210">
        <v>4</v>
      </c>
      <c r="AM3210">
        <v>446</v>
      </c>
      <c r="AN3210">
        <v>2420</v>
      </c>
      <c r="AO3210">
        <v>1078110</v>
      </c>
      <c r="AP3210">
        <v>25</v>
      </c>
      <c r="AQ3210">
        <v>440</v>
      </c>
      <c r="AR3210">
        <v>2256</v>
      </c>
      <c r="AS3210">
        <v>996654</v>
      </c>
    </row>
    <row r="3211" spans="1:49" x14ac:dyDescent="0.2">
      <c r="A3211" s="51">
        <v>41320</v>
      </c>
      <c r="F3211">
        <v>9</v>
      </c>
      <c r="G3211">
        <v>139</v>
      </c>
      <c r="H3211">
        <v>2000</v>
      </c>
      <c r="I3211">
        <v>278222</v>
      </c>
      <c r="J3211">
        <v>5</v>
      </c>
      <c r="K3211">
        <v>150</v>
      </c>
      <c r="L3211">
        <v>2000</v>
      </c>
      <c r="M3211">
        <v>300800</v>
      </c>
      <c r="N3211">
        <v>39</v>
      </c>
      <c r="O3211">
        <v>202</v>
      </c>
      <c r="P3211">
        <v>2200</v>
      </c>
      <c r="Q3211">
        <v>446605</v>
      </c>
      <c r="R3211">
        <v>49</v>
      </c>
      <c r="S3211">
        <v>232</v>
      </c>
      <c r="T3211">
        <v>2275</v>
      </c>
      <c r="U3211">
        <v>530653</v>
      </c>
    </row>
    <row r="3212" spans="1:49" x14ac:dyDescent="0.2">
      <c r="A3212" s="51">
        <v>41323</v>
      </c>
      <c r="AD3212">
        <v>4</v>
      </c>
      <c r="AE3212">
        <v>354</v>
      </c>
      <c r="AF3212">
        <v>2260</v>
      </c>
      <c r="AG3212">
        <v>800040</v>
      </c>
      <c r="AH3212">
        <v>1</v>
      </c>
      <c r="AI3212">
        <v>382</v>
      </c>
      <c r="AJ3212">
        <v>2320</v>
      </c>
      <c r="AK3212">
        <v>886240</v>
      </c>
      <c r="AP3212">
        <v>39</v>
      </c>
      <c r="AQ3212">
        <v>438</v>
      </c>
      <c r="AR3212">
        <v>2191</v>
      </c>
      <c r="AS3212">
        <v>944070</v>
      </c>
    </row>
    <row r="3213" spans="1:49" x14ac:dyDescent="0.2">
      <c r="A3213" s="51">
        <v>41324</v>
      </c>
      <c r="B3213">
        <v>30</v>
      </c>
      <c r="C3213">
        <v>124</v>
      </c>
      <c r="D3213">
        <v>2167</v>
      </c>
      <c r="E3213">
        <v>271187</v>
      </c>
      <c r="F3213">
        <v>4</v>
      </c>
      <c r="G3213">
        <v>135</v>
      </c>
      <c r="H3213">
        <v>2200</v>
      </c>
      <c r="I3213">
        <v>300100</v>
      </c>
      <c r="J3213">
        <v>35</v>
      </c>
      <c r="K3213">
        <v>156</v>
      </c>
      <c r="L3213">
        <v>2225</v>
      </c>
      <c r="M3213">
        <v>348829</v>
      </c>
      <c r="N3213">
        <v>29</v>
      </c>
      <c r="O3213">
        <v>186</v>
      </c>
      <c r="P3213">
        <v>2100</v>
      </c>
      <c r="Q3213">
        <v>398193</v>
      </c>
      <c r="R3213">
        <v>8</v>
      </c>
      <c r="S3213">
        <v>223</v>
      </c>
      <c r="T3213">
        <v>2175</v>
      </c>
      <c r="U3213">
        <v>480875</v>
      </c>
      <c r="V3213">
        <v>1</v>
      </c>
      <c r="W3213">
        <v>270</v>
      </c>
      <c r="X3213">
        <v>1950</v>
      </c>
      <c r="Y3213">
        <v>526500</v>
      </c>
      <c r="AP3213">
        <v>16</v>
      </c>
      <c r="AQ3213">
        <v>482</v>
      </c>
      <c r="AR3213">
        <v>2073</v>
      </c>
      <c r="AS3213">
        <v>1011568</v>
      </c>
      <c r="AT3213">
        <v>10</v>
      </c>
      <c r="AU3213">
        <v>590</v>
      </c>
      <c r="AV3213">
        <v>2125</v>
      </c>
      <c r="AW3213">
        <v>1259810</v>
      </c>
    </row>
    <row r="3214" spans="1:49" x14ac:dyDescent="0.2">
      <c r="A3214" s="51">
        <v>41324</v>
      </c>
      <c r="N3214">
        <v>1</v>
      </c>
      <c r="O3214">
        <v>204</v>
      </c>
      <c r="P3214">
        <v>1900</v>
      </c>
      <c r="Q3214">
        <v>387600</v>
      </c>
      <c r="AP3214">
        <v>52</v>
      </c>
      <c r="AQ3214">
        <v>465</v>
      </c>
      <c r="AR3214">
        <v>2318</v>
      </c>
      <c r="AS3214">
        <v>1090645</v>
      </c>
    </row>
    <row r="3215" spans="1:49" x14ac:dyDescent="0.2">
      <c r="A3215" s="51">
        <v>41326</v>
      </c>
      <c r="Z3215">
        <v>6</v>
      </c>
      <c r="AA3215">
        <v>313</v>
      </c>
      <c r="AB3215">
        <v>2250</v>
      </c>
      <c r="AC3215">
        <v>694017</v>
      </c>
      <c r="AD3215">
        <v>2</v>
      </c>
      <c r="AE3215">
        <v>325</v>
      </c>
      <c r="AF3215">
        <v>2275</v>
      </c>
      <c r="AG3215">
        <v>739250</v>
      </c>
      <c r="AL3215">
        <v>1</v>
      </c>
      <c r="AM3215">
        <v>456</v>
      </c>
      <c r="AN3215">
        <v>2400</v>
      </c>
      <c r="AO3215">
        <v>1094400</v>
      </c>
      <c r="AP3215">
        <v>6</v>
      </c>
      <c r="AQ3215">
        <v>485</v>
      </c>
      <c r="AR3215">
        <v>2280</v>
      </c>
      <c r="AS3215">
        <v>1108313</v>
      </c>
    </row>
    <row r="3216" spans="1:49" x14ac:dyDescent="0.2">
      <c r="A3216" s="51">
        <v>41326</v>
      </c>
      <c r="N3216">
        <v>25</v>
      </c>
      <c r="O3216">
        <v>183</v>
      </c>
      <c r="P3216">
        <v>2400</v>
      </c>
      <c r="Q3216">
        <v>439680</v>
      </c>
      <c r="Z3216">
        <v>10</v>
      </c>
      <c r="AA3216">
        <v>308</v>
      </c>
      <c r="AB3216">
        <v>2650</v>
      </c>
      <c r="AC3216">
        <v>817260</v>
      </c>
    </row>
    <row r="3217" spans="1:49" x14ac:dyDescent="0.2">
      <c r="A3217" s="51">
        <v>41327</v>
      </c>
      <c r="J3217">
        <v>25</v>
      </c>
      <c r="K3217">
        <v>166</v>
      </c>
      <c r="L3217">
        <v>2250</v>
      </c>
      <c r="M3217">
        <v>372600</v>
      </c>
      <c r="N3217">
        <v>52</v>
      </c>
      <c r="O3217">
        <v>190</v>
      </c>
      <c r="P3217">
        <v>2233</v>
      </c>
      <c r="Q3217">
        <v>431827</v>
      </c>
      <c r="R3217">
        <v>15</v>
      </c>
      <c r="S3217">
        <v>236</v>
      </c>
      <c r="T3217">
        <v>2500</v>
      </c>
      <c r="U3217">
        <v>590667</v>
      </c>
      <c r="AT3217">
        <v>30</v>
      </c>
      <c r="AU3217">
        <v>561</v>
      </c>
      <c r="AV3217">
        <v>2233</v>
      </c>
      <c r="AW3217">
        <v>1253197</v>
      </c>
    </row>
    <row r="3218" spans="1:49" x14ac:dyDescent="0.2">
      <c r="A3218" s="51">
        <v>41330</v>
      </c>
      <c r="V3218">
        <v>21</v>
      </c>
      <c r="W3218">
        <v>277</v>
      </c>
      <c r="X3218">
        <v>2400</v>
      </c>
      <c r="Y3218">
        <v>664457</v>
      </c>
      <c r="Z3218">
        <v>21</v>
      </c>
      <c r="AA3218">
        <v>292</v>
      </c>
      <c r="AB3218">
        <v>2500</v>
      </c>
      <c r="AC3218">
        <v>729048</v>
      </c>
      <c r="AD3218">
        <v>3</v>
      </c>
      <c r="AE3218">
        <v>323</v>
      </c>
      <c r="AF3218">
        <v>2300</v>
      </c>
      <c r="AG3218">
        <v>738367</v>
      </c>
      <c r="AL3218">
        <v>1</v>
      </c>
      <c r="AM3218">
        <v>498</v>
      </c>
      <c r="AN3218">
        <v>2520</v>
      </c>
      <c r="AO3218">
        <v>1254960</v>
      </c>
      <c r="AP3218">
        <v>51</v>
      </c>
      <c r="AQ3218">
        <v>430</v>
      </c>
      <c r="AR3218">
        <v>2338</v>
      </c>
      <c r="AS3218">
        <v>1004883</v>
      </c>
    </row>
    <row r="3219" spans="1:49" x14ac:dyDescent="0.2">
      <c r="A3219" s="51">
        <v>41331</v>
      </c>
      <c r="B3219">
        <v>2</v>
      </c>
      <c r="C3219">
        <v>120</v>
      </c>
      <c r="D3219">
        <v>2100</v>
      </c>
      <c r="E3219">
        <v>252000</v>
      </c>
      <c r="F3219">
        <v>14</v>
      </c>
      <c r="G3219">
        <v>136</v>
      </c>
      <c r="H3219">
        <v>2150</v>
      </c>
      <c r="I3219">
        <v>293014</v>
      </c>
      <c r="J3219">
        <v>73</v>
      </c>
      <c r="K3219">
        <v>161</v>
      </c>
      <c r="L3219">
        <v>2188</v>
      </c>
      <c r="M3219">
        <v>355782</v>
      </c>
      <c r="N3219">
        <v>4</v>
      </c>
      <c r="O3219">
        <v>204</v>
      </c>
      <c r="P3219">
        <v>2125</v>
      </c>
      <c r="Q3219">
        <v>432575</v>
      </c>
      <c r="R3219">
        <v>27</v>
      </c>
      <c r="S3219">
        <v>224</v>
      </c>
      <c r="T3219">
        <v>2250</v>
      </c>
      <c r="U3219">
        <v>514281</v>
      </c>
      <c r="V3219">
        <v>13</v>
      </c>
      <c r="W3219">
        <v>256</v>
      </c>
      <c r="X3219">
        <v>2300</v>
      </c>
      <c r="Y3219">
        <v>588446</v>
      </c>
      <c r="Z3219">
        <v>1</v>
      </c>
      <c r="AA3219">
        <v>312</v>
      </c>
      <c r="AB3219">
        <v>2200</v>
      </c>
      <c r="AC3219">
        <v>686400</v>
      </c>
      <c r="AT3219">
        <v>6</v>
      </c>
      <c r="AU3219">
        <v>476</v>
      </c>
      <c r="AV3219">
        <v>2125</v>
      </c>
      <c r="AW3219">
        <v>1014517</v>
      </c>
    </row>
    <row r="3220" spans="1:49" x14ac:dyDescent="0.2">
      <c r="A3220" s="51">
        <v>41331</v>
      </c>
      <c r="AP3220">
        <v>44</v>
      </c>
      <c r="AQ3220">
        <v>425</v>
      </c>
      <c r="AR3220">
        <v>2296</v>
      </c>
      <c r="AS3220">
        <v>978248</v>
      </c>
    </row>
    <row r="3221" spans="1:49" x14ac:dyDescent="0.2">
      <c r="A3221" s="51">
        <v>41333</v>
      </c>
      <c r="AD3221">
        <v>51</v>
      </c>
      <c r="AE3221">
        <v>334</v>
      </c>
      <c r="AF3221">
        <v>2385</v>
      </c>
      <c r="AG3221">
        <v>796595</v>
      </c>
      <c r="AH3221">
        <v>6</v>
      </c>
      <c r="AI3221">
        <v>383</v>
      </c>
      <c r="AJ3221">
        <v>2340</v>
      </c>
      <c r="AK3221">
        <v>897000</v>
      </c>
      <c r="AL3221">
        <v>5</v>
      </c>
      <c r="AM3221">
        <v>454</v>
      </c>
      <c r="AN3221">
        <v>2660</v>
      </c>
      <c r="AO3221">
        <v>1206576</v>
      </c>
      <c r="AP3221">
        <v>21</v>
      </c>
      <c r="AQ3221">
        <v>451</v>
      </c>
      <c r="AR3221">
        <v>2356</v>
      </c>
      <c r="AS3221">
        <v>1062019</v>
      </c>
    </row>
    <row r="3222" spans="1:49" x14ac:dyDescent="0.2">
      <c r="A3222" s="51">
        <v>41333</v>
      </c>
      <c r="B3222">
        <v>4</v>
      </c>
      <c r="C3222">
        <v>116</v>
      </c>
      <c r="D3222">
        <v>2100</v>
      </c>
      <c r="E3222">
        <v>242550</v>
      </c>
      <c r="F3222">
        <v>13</v>
      </c>
      <c r="G3222">
        <v>143</v>
      </c>
      <c r="H3222">
        <v>2200</v>
      </c>
      <c r="I3222">
        <v>315108</v>
      </c>
      <c r="J3222">
        <v>2</v>
      </c>
      <c r="K3222">
        <v>167</v>
      </c>
      <c r="L3222">
        <v>2200</v>
      </c>
      <c r="M3222">
        <v>367400</v>
      </c>
      <c r="N3222">
        <v>15</v>
      </c>
      <c r="O3222">
        <v>211</v>
      </c>
      <c r="P3222">
        <v>2275</v>
      </c>
      <c r="Q3222">
        <v>463720</v>
      </c>
      <c r="R3222">
        <v>34</v>
      </c>
      <c r="S3222">
        <v>230</v>
      </c>
      <c r="T3222">
        <v>2250</v>
      </c>
      <c r="U3222">
        <v>516574</v>
      </c>
      <c r="V3222">
        <v>3</v>
      </c>
      <c r="W3222">
        <v>267</v>
      </c>
      <c r="X3222">
        <v>2300</v>
      </c>
      <c r="Y3222">
        <v>614867</v>
      </c>
      <c r="AP3222">
        <v>22</v>
      </c>
      <c r="AQ3222">
        <v>522</v>
      </c>
      <c r="AR3222">
        <v>2525</v>
      </c>
      <c r="AS3222">
        <v>1317473</v>
      </c>
    </row>
    <row r="3225" spans="1:49" x14ac:dyDescent="0.2">
      <c r="A3225" s="51">
        <v>41334</v>
      </c>
      <c r="B3225">
        <v>15</v>
      </c>
      <c r="C3225">
        <v>118</v>
      </c>
      <c r="D3225">
        <v>2200</v>
      </c>
      <c r="E3225">
        <v>259013</v>
      </c>
      <c r="J3225">
        <v>7</v>
      </c>
      <c r="K3225">
        <v>174</v>
      </c>
      <c r="L3225">
        <v>2150</v>
      </c>
      <c r="M3225">
        <v>373486</v>
      </c>
    </row>
    <row r="3226" spans="1:49" x14ac:dyDescent="0.2">
      <c r="A3226" s="51">
        <v>41337</v>
      </c>
      <c r="V3226">
        <v>17</v>
      </c>
      <c r="W3226">
        <v>277</v>
      </c>
      <c r="X3226">
        <v>2350</v>
      </c>
      <c r="Y3226">
        <v>650535</v>
      </c>
      <c r="Z3226">
        <v>11</v>
      </c>
      <c r="AA3226">
        <v>309</v>
      </c>
      <c r="AB3226">
        <v>2400</v>
      </c>
      <c r="AC3226">
        <v>740945</v>
      </c>
      <c r="AD3226">
        <v>4</v>
      </c>
      <c r="AE3226">
        <v>324</v>
      </c>
      <c r="AF3226">
        <v>2500</v>
      </c>
      <c r="AG3226">
        <v>808750</v>
      </c>
      <c r="AH3226">
        <v>9</v>
      </c>
      <c r="AI3226">
        <v>370</v>
      </c>
      <c r="AJ3226">
        <v>2590</v>
      </c>
      <c r="AK3226">
        <v>961240</v>
      </c>
      <c r="AL3226">
        <v>5</v>
      </c>
      <c r="AM3226">
        <v>415</v>
      </c>
      <c r="AN3226">
        <v>2620</v>
      </c>
      <c r="AO3226">
        <v>1087824</v>
      </c>
      <c r="AP3226">
        <v>13</v>
      </c>
      <c r="AQ3226">
        <v>447</v>
      </c>
      <c r="AR3226">
        <v>2410</v>
      </c>
      <c r="AS3226">
        <v>1068812</v>
      </c>
    </row>
    <row r="3227" spans="1:49" x14ac:dyDescent="0.2">
      <c r="A3227" s="51">
        <v>41338</v>
      </c>
      <c r="B3227">
        <v>6</v>
      </c>
      <c r="C3227">
        <v>104</v>
      </c>
      <c r="D3227">
        <v>2125</v>
      </c>
      <c r="E3227">
        <v>219283</v>
      </c>
      <c r="J3227">
        <v>13</v>
      </c>
      <c r="K3227">
        <v>153</v>
      </c>
      <c r="L3227">
        <v>2125</v>
      </c>
      <c r="M3227">
        <v>327977</v>
      </c>
      <c r="N3227">
        <v>28</v>
      </c>
      <c r="O3227">
        <v>207</v>
      </c>
      <c r="P3227">
        <v>2225</v>
      </c>
      <c r="Q3227">
        <v>456350</v>
      </c>
      <c r="R3227">
        <v>32</v>
      </c>
      <c r="S3227">
        <v>241</v>
      </c>
      <c r="T3227">
        <v>2188</v>
      </c>
      <c r="U3227">
        <v>528250</v>
      </c>
      <c r="AT3227">
        <v>27</v>
      </c>
      <c r="AU3227">
        <v>509</v>
      </c>
      <c r="AV3227">
        <v>2233</v>
      </c>
      <c r="AW3227">
        <v>1139867</v>
      </c>
    </row>
    <row r="3228" spans="1:49" x14ac:dyDescent="0.2">
      <c r="A3228" s="51">
        <v>41340</v>
      </c>
      <c r="B3228">
        <v>1</v>
      </c>
      <c r="C3228">
        <v>114</v>
      </c>
      <c r="D3228">
        <v>2200</v>
      </c>
      <c r="E3228">
        <v>250800</v>
      </c>
      <c r="J3228">
        <v>21</v>
      </c>
      <c r="K3228">
        <v>160</v>
      </c>
      <c r="L3228">
        <v>2133</v>
      </c>
      <c r="M3228">
        <v>343781</v>
      </c>
      <c r="N3228">
        <v>48</v>
      </c>
      <c r="O3228">
        <v>187</v>
      </c>
      <c r="P3228">
        <v>2270</v>
      </c>
      <c r="Q3228">
        <v>437431</v>
      </c>
      <c r="R3228">
        <v>7</v>
      </c>
      <c r="S3228">
        <v>235</v>
      </c>
      <c r="T3228">
        <v>2225</v>
      </c>
      <c r="U3228">
        <v>524629</v>
      </c>
      <c r="V3228">
        <v>1</v>
      </c>
      <c r="W3228">
        <v>252</v>
      </c>
      <c r="X3228">
        <v>2250</v>
      </c>
      <c r="Y3228">
        <v>567000</v>
      </c>
      <c r="Z3228">
        <v>4</v>
      </c>
      <c r="AA3228">
        <v>289</v>
      </c>
      <c r="AB3228">
        <v>2100</v>
      </c>
      <c r="AC3228">
        <v>606900</v>
      </c>
      <c r="AD3228">
        <v>20</v>
      </c>
      <c r="AE3228">
        <v>347</v>
      </c>
      <c r="AF3228">
        <v>2600</v>
      </c>
      <c r="AG3228">
        <v>903240</v>
      </c>
      <c r="AL3228">
        <v>3</v>
      </c>
      <c r="AM3228">
        <v>426</v>
      </c>
      <c r="AN3228">
        <v>2500</v>
      </c>
      <c r="AO3228">
        <v>1066667</v>
      </c>
      <c r="AP3228">
        <v>42</v>
      </c>
      <c r="AQ3228">
        <v>449</v>
      </c>
      <c r="AR3228">
        <v>2481</v>
      </c>
      <c r="AS3228">
        <v>1070939</v>
      </c>
    </row>
    <row r="3229" spans="1:49" x14ac:dyDescent="0.2">
      <c r="A3229" s="51">
        <v>41340</v>
      </c>
      <c r="AD3229">
        <v>11</v>
      </c>
      <c r="AE3229">
        <v>334</v>
      </c>
      <c r="AF3229">
        <v>2400</v>
      </c>
      <c r="AG3229">
        <v>800727</v>
      </c>
      <c r="AH3229">
        <v>17</v>
      </c>
      <c r="AI3229">
        <v>369</v>
      </c>
      <c r="AJ3229">
        <v>2460</v>
      </c>
      <c r="AK3229">
        <v>911294</v>
      </c>
      <c r="AL3229">
        <v>7</v>
      </c>
      <c r="AM3229">
        <v>432</v>
      </c>
      <c r="AN3229">
        <v>2680</v>
      </c>
      <c r="AO3229">
        <v>1160337</v>
      </c>
      <c r="AP3229">
        <v>10</v>
      </c>
      <c r="AQ3229">
        <v>494</v>
      </c>
      <c r="AR3229">
        <v>2553</v>
      </c>
      <c r="AS3229">
        <v>1283704</v>
      </c>
    </row>
    <row r="3230" spans="1:49" x14ac:dyDescent="0.2">
      <c r="A3230" s="51">
        <v>41341</v>
      </c>
      <c r="J3230">
        <v>2</v>
      </c>
      <c r="K3230">
        <v>158</v>
      </c>
      <c r="L3230">
        <v>1950</v>
      </c>
      <c r="M3230">
        <v>308100</v>
      </c>
      <c r="R3230">
        <v>2</v>
      </c>
      <c r="S3230">
        <v>232</v>
      </c>
      <c r="T3230">
        <v>2250</v>
      </c>
      <c r="U3230">
        <v>522000</v>
      </c>
    </row>
    <row r="3231" spans="1:49" x14ac:dyDescent="0.2">
      <c r="A3231" s="51">
        <v>41344</v>
      </c>
      <c r="V3231">
        <v>2</v>
      </c>
      <c r="W3231">
        <v>265</v>
      </c>
      <c r="X3231">
        <v>2000</v>
      </c>
      <c r="Y3231">
        <v>530000</v>
      </c>
      <c r="AH3231">
        <v>1</v>
      </c>
      <c r="AI3231">
        <v>378</v>
      </c>
      <c r="AJ3231">
        <v>2560</v>
      </c>
      <c r="AK3231">
        <v>967680</v>
      </c>
      <c r="AL3231">
        <v>13</v>
      </c>
      <c r="AM3231">
        <v>411</v>
      </c>
      <c r="AN3231">
        <v>2620</v>
      </c>
      <c r="AO3231">
        <v>1080132</v>
      </c>
      <c r="AP3231">
        <v>16</v>
      </c>
      <c r="AQ3231">
        <v>461</v>
      </c>
      <c r="AR3231">
        <v>2520</v>
      </c>
      <c r="AS3231">
        <v>1161595</v>
      </c>
    </row>
    <row r="3232" spans="1:49" x14ac:dyDescent="0.2">
      <c r="A3232" s="51">
        <v>41345</v>
      </c>
      <c r="F3232">
        <v>19</v>
      </c>
      <c r="G3232">
        <v>134</v>
      </c>
      <c r="H3232">
        <v>2275</v>
      </c>
      <c r="I3232">
        <v>306953</v>
      </c>
      <c r="J3232">
        <v>26</v>
      </c>
      <c r="K3232">
        <v>164</v>
      </c>
      <c r="L3232">
        <v>2350</v>
      </c>
      <c r="M3232">
        <v>378058</v>
      </c>
      <c r="N3232">
        <v>29</v>
      </c>
      <c r="O3232">
        <v>189</v>
      </c>
      <c r="P3232">
        <v>2200</v>
      </c>
      <c r="Q3232">
        <v>425297</v>
      </c>
      <c r="Z3232">
        <v>1</v>
      </c>
      <c r="AA3232">
        <v>300</v>
      </c>
      <c r="AB3232">
        <v>2300</v>
      </c>
      <c r="AC3232">
        <v>690000</v>
      </c>
    </row>
    <row r="3233" spans="1:49" x14ac:dyDescent="0.2">
      <c r="A3233" s="51">
        <v>41347</v>
      </c>
      <c r="J3233">
        <v>49</v>
      </c>
      <c r="K3233">
        <v>162</v>
      </c>
      <c r="L3233">
        <v>2350</v>
      </c>
      <c r="M3233">
        <v>383751</v>
      </c>
      <c r="N3233">
        <v>88</v>
      </c>
      <c r="O3233">
        <v>198</v>
      </c>
      <c r="P3233">
        <v>2410</v>
      </c>
      <c r="Q3233">
        <v>477524</v>
      </c>
      <c r="R3233">
        <v>8</v>
      </c>
      <c r="S3233">
        <v>234</v>
      </c>
      <c r="T3233">
        <v>2417</v>
      </c>
      <c r="U3233">
        <v>562650</v>
      </c>
      <c r="V3233">
        <v>4</v>
      </c>
      <c r="W3233">
        <v>267</v>
      </c>
      <c r="X3233">
        <v>2550</v>
      </c>
      <c r="Y3233">
        <v>680850</v>
      </c>
      <c r="Z3233">
        <v>1</v>
      </c>
      <c r="AA3233">
        <v>284</v>
      </c>
      <c r="AB3233">
        <v>2400</v>
      </c>
      <c r="AC3233">
        <v>681600</v>
      </c>
      <c r="AP3233">
        <v>9</v>
      </c>
      <c r="AQ3233">
        <v>498</v>
      </c>
      <c r="AR3233">
        <v>2660</v>
      </c>
      <c r="AS3233">
        <v>1332653</v>
      </c>
    </row>
    <row r="3234" spans="1:49" x14ac:dyDescent="0.2">
      <c r="A3234" s="51">
        <v>41347</v>
      </c>
      <c r="Z3234">
        <v>6</v>
      </c>
      <c r="AA3234">
        <v>309</v>
      </c>
      <c r="AB3234">
        <v>2200</v>
      </c>
      <c r="AC3234">
        <v>679067</v>
      </c>
      <c r="AD3234">
        <v>15</v>
      </c>
      <c r="AE3234">
        <v>329</v>
      </c>
      <c r="AF3234">
        <v>2400</v>
      </c>
      <c r="AG3234">
        <v>788800</v>
      </c>
      <c r="AH3234">
        <v>15</v>
      </c>
      <c r="AI3234">
        <v>360</v>
      </c>
      <c r="AJ3234">
        <v>2620</v>
      </c>
      <c r="AK3234">
        <v>943549</v>
      </c>
      <c r="AL3234">
        <v>2</v>
      </c>
      <c r="AM3234">
        <v>407</v>
      </c>
      <c r="AN3234">
        <v>2640</v>
      </c>
      <c r="AO3234">
        <v>1074480</v>
      </c>
      <c r="AP3234">
        <v>5</v>
      </c>
      <c r="AQ3234">
        <v>408</v>
      </c>
      <c r="AR3234">
        <v>2520</v>
      </c>
      <c r="AS3234">
        <v>1028160</v>
      </c>
    </row>
    <row r="3235" spans="1:49" x14ac:dyDescent="0.2">
      <c r="A3235" s="226">
        <v>41348</v>
      </c>
    </row>
    <row r="3236" spans="1:49" x14ac:dyDescent="0.2">
      <c r="A3236" s="51">
        <v>41351</v>
      </c>
      <c r="R3236">
        <v>9</v>
      </c>
      <c r="S3236">
        <v>233</v>
      </c>
      <c r="T3236">
        <v>2300</v>
      </c>
      <c r="U3236">
        <v>535644</v>
      </c>
      <c r="Z3236">
        <v>1</v>
      </c>
      <c r="AA3236">
        <v>294</v>
      </c>
      <c r="AB3236">
        <v>2750</v>
      </c>
      <c r="AC3236">
        <v>808500</v>
      </c>
      <c r="AD3236">
        <v>9</v>
      </c>
      <c r="AE3236">
        <v>335</v>
      </c>
      <c r="AF3236">
        <v>2480</v>
      </c>
      <c r="AG3236">
        <v>829973</v>
      </c>
      <c r="AH3236">
        <v>26</v>
      </c>
      <c r="AI3236">
        <v>375</v>
      </c>
      <c r="AJ3236">
        <v>2725</v>
      </c>
      <c r="AK3236">
        <v>1021672</v>
      </c>
      <c r="AL3236">
        <v>11</v>
      </c>
      <c r="AM3236">
        <v>436</v>
      </c>
      <c r="AN3236">
        <v>2647</v>
      </c>
      <c r="AO3236">
        <v>1154629</v>
      </c>
      <c r="AP3236">
        <v>13</v>
      </c>
      <c r="AQ3236">
        <v>430</v>
      </c>
      <c r="AR3236">
        <v>2707</v>
      </c>
      <c r="AS3236">
        <v>1161982</v>
      </c>
    </row>
    <row r="3237" spans="1:49" x14ac:dyDescent="0.2">
      <c r="A3237" s="51">
        <v>41352</v>
      </c>
      <c r="B3237">
        <v>6</v>
      </c>
      <c r="C3237">
        <v>128</v>
      </c>
      <c r="D3237">
        <v>2400</v>
      </c>
      <c r="E3237">
        <v>306400</v>
      </c>
      <c r="F3237">
        <v>5</v>
      </c>
      <c r="G3237">
        <v>144</v>
      </c>
      <c r="H3237">
        <v>2300</v>
      </c>
      <c r="I3237">
        <v>330280</v>
      </c>
      <c r="J3237">
        <v>23</v>
      </c>
      <c r="K3237">
        <v>159</v>
      </c>
      <c r="L3237">
        <v>2325</v>
      </c>
      <c r="M3237">
        <v>367870</v>
      </c>
      <c r="N3237">
        <v>12</v>
      </c>
      <c r="O3237">
        <v>218</v>
      </c>
      <c r="P3237">
        <v>2350</v>
      </c>
      <c r="Q3237">
        <v>512692</v>
      </c>
      <c r="V3237">
        <v>1</v>
      </c>
      <c r="W3237">
        <v>254</v>
      </c>
      <c r="X3237">
        <v>2150</v>
      </c>
      <c r="Y3237">
        <v>546100</v>
      </c>
      <c r="AH3237">
        <v>2</v>
      </c>
      <c r="AI3237">
        <v>361</v>
      </c>
      <c r="AJ3237">
        <v>2580</v>
      </c>
      <c r="AK3237">
        <v>931380</v>
      </c>
      <c r="AT3237">
        <v>5</v>
      </c>
      <c r="AU3237">
        <v>516</v>
      </c>
      <c r="AV3237">
        <v>2400</v>
      </c>
      <c r="AW3237">
        <v>1239360</v>
      </c>
    </row>
    <row r="3238" spans="1:49" x14ac:dyDescent="0.2">
      <c r="A3238" s="51">
        <v>41352</v>
      </c>
      <c r="AH3238">
        <v>2</v>
      </c>
      <c r="AI3238">
        <v>386</v>
      </c>
      <c r="AJ3238">
        <v>2700</v>
      </c>
      <c r="AK3238">
        <v>1042200</v>
      </c>
      <c r="AL3238">
        <v>5</v>
      </c>
      <c r="AM3238">
        <v>409</v>
      </c>
      <c r="AN3238">
        <v>2820</v>
      </c>
      <c r="AO3238">
        <v>1152816</v>
      </c>
      <c r="AP3238">
        <v>47</v>
      </c>
      <c r="AQ3238">
        <v>438</v>
      </c>
      <c r="AR3238">
        <v>2657</v>
      </c>
      <c r="AS3238">
        <v>1160247</v>
      </c>
    </row>
    <row r="3239" spans="1:49" x14ac:dyDescent="0.2">
      <c r="A3239" s="51">
        <v>41354</v>
      </c>
      <c r="Z3239">
        <v>3</v>
      </c>
      <c r="AA3239">
        <v>311</v>
      </c>
      <c r="AB3239">
        <v>2300</v>
      </c>
      <c r="AC3239">
        <v>710633</v>
      </c>
      <c r="AD3239">
        <v>7</v>
      </c>
      <c r="AE3239">
        <v>341</v>
      </c>
      <c r="AF3239">
        <v>2493</v>
      </c>
      <c r="AG3239">
        <v>846257</v>
      </c>
      <c r="AP3239">
        <v>26</v>
      </c>
      <c r="AQ3239">
        <v>435</v>
      </c>
      <c r="AR3239">
        <v>2562</v>
      </c>
      <c r="AS3239">
        <v>1113237</v>
      </c>
    </row>
    <row r="3240" spans="1:49" x14ac:dyDescent="0.2">
      <c r="A3240" s="51">
        <v>41354</v>
      </c>
      <c r="F3240">
        <v>12</v>
      </c>
      <c r="G3240">
        <v>136</v>
      </c>
      <c r="H3240">
        <v>2350</v>
      </c>
      <c r="I3240">
        <v>318425</v>
      </c>
      <c r="J3240">
        <v>13</v>
      </c>
      <c r="K3240">
        <v>175</v>
      </c>
      <c r="L3240">
        <v>2300</v>
      </c>
      <c r="M3240">
        <v>412185</v>
      </c>
      <c r="V3240">
        <v>2</v>
      </c>
      <c r="W3240">
        <v>253</v>
      </c>
      <c r="X3240">
        <v>2400</v>
      </c>
      <c r="Y3240">
        <v>607200</v>
      </c>
      <c r="Z3240">
        <v>14</v>
      </c>
      <c r="AA3240">
        <v>312</v>
      </c>
      <c r="AB3240">
        <v>2517</v>
      </c>
      <c r="AC3240">
        <v>797907</v>
      </c>
      <c r="AD3240">
        <v>14</v>
      </c>
      <c r="AE3240">
        <v>324</v>
      </c>
      <c r="AF3240">
        <v>2650</v>
      </c>
      <c r="AG3240">
        <v>859357</v>
      </c>
      <c r="AP3240">
        <v>27</v>
      </c>
      <c r="AQ3240">
        <v>463</v>
      </c>
      <c r="AR3240">
        <v>2526</v>
      </c>
      <c r="AS3240">
        <v>1183578</v>
      </c>
      <c r="AT3240">
        <v>21</v>
      </c>
      <c r="AU3240">
        <v>550</v>
      </c>
      <c r="AV3240">
        <v>2575</v>
      </c>
      <c r="AW3240">
        <v>1418881</v>
      </c>
    </row>
    <row r="3241" spans="1:49" x14ac:dyDescent="0.2">
      <c r="A3241" s="51">
        <v>41355</v>
      </c>
      <c r="F3241">
        <v>2</v>
      </c>
      <c r="G3241">
        <v>132</v>
      </c>
      <c r="H3241">
        <v>2100</v>
      </c>
      <c r="I3241">
        <v>277200</v>
      </c>
      <c r="Z3241">
        <v>1</v>
      </c>
      <c r="AA3241">
        <v>312</v>
      </c>
      <c r="AB3241">
        <v>2400</v>
      </c>
      <c r="AC3241">
        <v>748800</v>
      </c>
      <c r="AD3241">
        <v>5</v>
      </c>
      <c r="AE3241">
        <v>333</v>
      </c>
      <c r="AF3241">
        <v>2425</v>
      </c>
      <c r="AG3241">
        <v>803060</v>
      </c>
    </row>
    <row r="3242" spans="1:49" x14ac:dyDescent="0.2">
      <c r="A3242" s="51">
        <v>41359</v>
      </c>
      <c r="B3242">
        <v>5</v>
      </c>
      <c r="C3242">
        <v>119</v>
      </c>
      <c r="D3242">
        <v>2150</v>
      </c>
      <c r="E3242">
        <v>256280</v>
      </c>
      <c r="F3242">
        <v>8</v>
      </c>
      <c r="G3242">
        <v>144</v>
      </c>
      <c r="H3242">
        <v>2200</v>
      </c>
      <c r="I3242">
        <v>317900</v>
      </c>
      <c r="J3242">
        <v>5</v>
      </c>
      <c r="K3242">
        <v>157</v>
      </c>
      <c r="L3242">
        <v>2025</v>
      </c>
      <c r="M3242">
        <v>339840</v>
      </c>
      <c r="N3242">
        <v>2</v>
      </c>
      <c r="O3242">
        <v>216</v>
      </c>
      <c r="P3242">
        <v>2200</v>
      </c>
      <c r="Q3242">
        <v>475200</v>
      </c>
      <c r="R3242">
        <v>4</v>
      </c>
      <c r="S3242">
        <v>222</v>
      </c>
      <c r="T3242">
        <v>2380</v>
      </c>
      <c r="U3242">
        <v>529550</v>
      </c>
      <c r="AP3242">
        <v>4</v>
      </c>
      <c r="AQ3242">
        <v>408</v>
      </c>
      <c r="AR3242">
        <v>2450</v>
      </c>
      <c r="AS3242">
        <v>977100</v>
      </c>
      <c r="AT3242">
        <v>31</v>
      </c>
      <c r="AU3242">
        <v>423</v>
      </c>
      <c r="AV3242">
        <v>2350</v>
      </c>
      <c r="AW3242">
        <v>1019348</v>
      </c>
    </row>
    <row r="3243" spans="1:49" x14ac:dyDescent="0.2">
      <c r="A3243" s="51">
        <v>41359</v>
      </c>
      <c r="AP3243">
        <v>4</v>
      </c>
      <c r="AQ3243">
        <v>488</v>
      </c>
      <c r="AR3243">
        <v>2820</v>
      </c>
      <c r="AS3243">
        <v>1376160</v>
      </c>
    </row>
    <row r="3245" spans="1:49" x14ac:dyDescent="0.2">
      <c r="A3245" s="51">
        <v>41365</v>
      </c>
      <c r="AH3245">
        <v>31</v>
      </c>
      <c r="AI3245">
        <v>382</v>
      </c>
      <c r="AJ3245">
        <v>2683</v>
      </c>
      <c r="AK3245">
        <v>1024394</v>
      </c>
      <c r="AL3245">
        <v>5</v>
      </c>
      <c r="AM3245">
        <v>402</v>
      </c>
      <c r="AN3245">
        <v>2700</v>
      </c>
      <c r="AO3245">
        <v>1086480</v>
      </c>
      <c r="AP3245">
        <v>59</v>
      </c>
      <c r="AQ3245">
        <v>419</v>
      </c>
      <c r="AR3245">
        <v>2615</v>
      </c>
      <c r="AS3245">
        <v>1088471</v>
      </c>
    </row>
    <row r="3246" spans="1:49" x14ac:dyDescent="0.2">
      <c r="A3246" s="51">
        <v>41366</v>
      </c>
      <c r="B3246">
        <v>2</v>
      </c>
      <c r="C3246">
        <v>102</v>
      </c>
      <c r="D3246">
        <v>2350</v>
      </c>
      <c r="E3246">
        <v>239700</v>
      </c>
      <c r="J3246">
        <v>5</v>
      </c>
      <c r="K3246">
        <v>168</v>
      </c>
      <c r="L3246">
        <v>2350</v>
      </c>
      <c r="M3246">
        <v>394800</v>
      </c>
      <c r="N3246">
        <v>27</v>
      </c>
      <c r="O3246">
        <v>199</v>
      </c>
      <c r="P3246">
        <v>2325</v>
      </c>
      <c r="Q3246">
        <v>457589</v>
      </c>
      <c r="R3246">
        <v>35</v>
      </c>
      <c r="S3246">
        <v>246</v>
      </c>
      <c r="T3246">
        <v>2400</v>
      </c>
      <c r="U3246">
        <v>612866</v>
      </c>
      <c r="V3246">
        <v>18</v>
      </c>
      <c r="W3246">
        <v>259</v>
      </c>
      <c r="X3246">
        <v>2412</v>
      </c>
      <c r="Y3246">
        <v>631250</v>
      </c>
      <c r="Z3246">
        <v>7</v>
      </c>
      <c r="AA3246">
        <v>286</v>
      </c>
      <c r="AB3246">
        <v>2600</v>
      </c>
      <c r="AC3246">
        <v>742857</v>
      </c>
      <c r="AD3246">
        <v>32</v>
      </c>
      <c r="AE3246">
        <v>331</v>
      </c>
      <c r="AF3246">
        <v>2650</v>
      </c>
      <c r="AG3246">
        <v>876519</v>
      </c>
      <c r="AH3246">
        <v>2</v>
      </c>
      <c r="AI3246">
        <v>363</v>
      </c>
      <c r="AJ3246">
        <v>2550</v>
      </c>
      <c r="AK3246">
        <v>925650</v>
      </c>
      <c r="AL3246">
        <v>12</v>
      </c>
      <c r="AM3246">
        <v>433</v>
      </c>
      <c r="AN3246">
        <v>2535</v>
      </c>
      <c r="AO3246">
        <v>1090225</v>
      </c>
      <c r="AP3246">
        <v>9</v>
      </c>
      <c r="AQ3246">
        <v>414</v>
      </c>
      <c r="AR3246">
        <v>2183</v>
      </c>
      <c r="AS3246">
        <v>926789</v>
      </c>
    </row>
    <row r="3247" spans="1:49" x14ac:dyDescent="0.2">
      <c r="A3247" s="51">
        <v>41368</v>
      </c>
      <c r="J3247">
        <v>36</v>
      </c>
      <c r="K3247">
        <v>171</v>
      </c>
      <c r="L3247">
        <v>2538</v>
      </c>
      <c r="M3247">
        <v>436747</v>
      </c>
      <c r="N3247">
        <v>49</v>
      </c>
      <c r="O3247">
        <v>189</v>
      </c>
      <c r="P3247">
        <v>2467</v>
      </c>
      <c r="Q3247">
        <v>469014</v>
      </c>
      <c r="R3247">
        <v>3</v>
      </c>
      <c r="S3247">
        <v>221</v>
      </c>
      <c r="T3247">
        <v>2500</v>
      </c>
      <c r="U3247">
        <v>551667</v>
      </c>
      <c r="V3247">
        <v>2</v>
      </c>
      <c r="W3247">
        <v>271</v>
      </c>
      <c r="X3247">
        <v>2500</v>
      </c>
      <c r="Y3247">
        <v>677500</v>
      </c>
      <c r="Z3247">
        <v>52</v>
      </c>
      <c r="AA3247">
        <v>301</v>
      </c>
      <c r="AB3247">
        <v>2600</v>
      </c>
      <c r="AC3247">
        <v>782300</v>
      </c>
      <c r="AH3247">
        <v>5</v>
      </c>
      <c r="AI3247">
        <v>360</v>
      </c>
      <c r="AJ3247">
        <v>2740</v>
      </c>
      <c r="AK3247">
        <v>986400</v>
      </c>
      <c r="AP3247">
        <v>31</v>
      </c>
      <c r="AQ3247">
        <v>452</v>
      </c>
      <c r="AR3247">
        <v>2672</v>
      </c>
      <c r="AS3247">
        <v>1210155</v>
      </c>
      <c r="AT3247">
        <v>4</v>
      </c>
      <c r="AU3247">
        <v>464</v>
      </c>
      <c r="AV3247">
        <v>2600</v>
      </c>
      <c r="AW3247">
        <v>1206400</v>
      </c>
    </row>
    <row r="3248" spans="1:49" x14ac:dyDescent="0.2">
      <c r="A3248" s="51">
        <v>41369</v>
      </c>
      <c r="B3248">
        <v>2</v>
      </c>
      <c r="C3248">
        <v>112</v>
      </c>
      <c r="D3248">
        <v>2100</v>
      </c>
      <c r="E3248">
        <v>235200</v>
      </c>
      <c r="Z3248">
        <v>8</v>
      </c>
      <c r="AA3248">
        <v>308</v>
      </c>
      <c r="AB3248">
        <v>2400</v>
      </c>
      <c r="AC3248">
        <v>772400</v>
      </c>
      <c r="AD3248">
        <v>2</v>
      </c>
      <c r="AE3248">
        <v>327</v>
      </c>
      <c r="AF3248">
        <v>2500</v>
      </c>
      <c r="AG3248">
        <v>817500</v>
      </c>
      <c r="AP3248">
        <v>2</v>
      </c>
      <c r="AQ3248">
        <v>531</v>
      </c>
      <c r="AR3248">
        <v>2800</v>
      </c>
      <c r="AS3248">
        <v>1487700</v>
      </c>
    </row>
    <row r="3249" spans="1:49" x14ac:dyDescent="0.2">
      <c r="A3249" s="51">
        <v>41372</v>
      </c>
      <c r="N3249">
        <v>1</v>
      </c>
      <c r="O3249">
        <v>212</v>
      </c>
      <c r="P3249">
        <v>2000</v>
      </c>
      <c r="Q3249">
        <v>424000</v>
      </c>
      <c r="Z3249">
        <v>1</v>
      </c>
      <c r="AA3249">
        <v>302</v>
      </c>
      <c r="AB3249">
        <v>2550</v>
      </c>
      <c r="AC3249">
        <v>770100</v>
      </c>
      <c r="AD3249">
        <v>1</v>
      </c>
      <c r="AE3249">
        <v>324</v>
      </c>
      <c r="AF3249">
        <v>2450</v>
      </c>
      <c r="AG3249">
        <v>793800</v>
      </c>
      <c r="AH3249">
        <v>1</v>
      </c>
      <c r="AI3249">
        <v>366</v>
      </c>
      <c r="AJ3249">
        <v>2600</v>
      </c>
      <c r="AK3249">
        <v>951600</v>
      </c>
      <c r="AL3249">
        <v>1</v>
      </c>
      <c r="AM3249">
        <v>410</v>
      </c>
      <c r="AN3249">
        <v>2600</v>
      </c>
      <c r="AO3249">
        <v>1066000</v>
      </c>
      <c r="AP3249">
        <v>44</v>
      </c>
      <c r="AQ3249">
        <v>422</v>
      </c>
      <c r="AR3249">
        <v>2702</v>
      </c>
      <c r="AS3249">
        <v>1133785</v>
      </c>
      <c r="AT3249">
        <v>1</v>
      </c>
      <c r="AU3249">
        <v>446</v>
      </c>
      <c r="AV3249">
        <v>2250</v>
      </c>
      <c r="AW3249">
        <v>1003500</v>
      </c>
    </row>
    <row r="3250" spans="1:49" x14ac:dyDescent="0.2">
      <c r="A3250" s="51">
        <v>41373</v>
      </c>
      <c r="B3250">
        <v>1</v>
      </c>
      <c r="C3250">
        <v>110</v>
      </c>
      <c r="D3250">
        <v>2200</v>
      </c>
      <c r="E3250">
        <v>242000</v>
      </c>
      <c r="F3250">
        <v>12</v>
      </c>
      <c r="G3250">
        <v>138</v>
      </c>
      <c r="H3250">
        <v>2333</v>
      </c>
      <c r="I3250">
        <v>321783</v>
      </c>
      <c r="J3250">
        <v>15</v>
      </c>
      <c r="K3250">
        <v>173</v>
      </c>
      <c r="L3250">
        <v>2517</v>
      </c>
      <c r="M3250">
        <v>430900</v>
      </c>
      <c r="N3250">
        <v>21</v>
      </c>
      <c r="O3250">
        <v>191</v>
      </c>
      <c r="P3250">
        <v>2400</v>
      </c>
      <c r="Q3250">
        <v>463790</v>
      </c>
      <c r="R3250">
        <v>5</v>
      </c>
      <c r="S3250">
        <v>247</v>
      </c>
      <c r="T3250">
        <v>2350</v>
      </c>
      <c r="U3250">
        <v>580920</v>
      </c>
      <c r="V3250">
        <v>22</v>
      </c>
      <c r="W3250">
        <v>269</v>
      </c>
      <c r="X3250">
        <v>2358</v>
      </c>
      <c r="Y3250">
        <v>640564</v>
      </c>
      <c r="Z3250">
        <v>1</v>
      </c>
      <c r="AA3250">
        <v>288</v>
      </c>
      <c r="AB3250">
        <v>2250</v>
      </c>
      <c r="AC3250">
        <v>648000</v>
      </c>
      <c r="AD3250">
        <v>4</v>
      </c>
      <c r="AE3250">
        <v>334</v>
      </c>
      <c r="AF3250">
        <v>2575</v>
      </c>
      <c r="AG3250">
        <v>862200</v>
      </c>
      <c r="AH3250">
        <v>1</v>
      </c>
      <c r="AI3250">
        <v>384</v>
      </c>
      <c r="AJ3250">
        <v>2640</v>
      </c>
      <c r="AK3250">
        <v>1013760</v>
      </c>
      <c r="AP3250">
        <v>11</v>
      </c>
      <c r="AQ3250">
        <v>349</v>
      </c>
      <c r="AR3250">
        <v>2538</v>
      </c>
      <c r="AS3250">
        <v>877518</v>
      </c>
      <c r="AT3250">
        <v>18</v>
      </c>
      <c r="AU3250">
        <v>422</v>
      </c>
      <c r="AV3250">
        <v>2410</v>
      </c>
      <c r="AW3250">
        <v>1047961</v>
      </c>
    </row>
    <row r="3251" spans="1:49" x14ac:dyDescent="0.2">
      <c r="A3251" s="51">
        <v>41375</v>
      </c>
      <c r="F3251">
        <v>4</v>
      </c>
      <c r="G3251">
        <v>136</v>
      </c>
      <c r="H3251">
        <v>2125</v>
      </c>
      <c r="I3251">
        <v>291650</v>
      </c>
      <c r="J3251">
        <v>10</v>
      </c>
      <c r="K3251">
        <v>153</v>
      </c>
      <c r="L3251">
        <v>2500</v>
      </c>
      <c r="M3251">
        <v>382000</v>
      </c>
      <c r="N3251">
        <v>72</v>
      </c>
      <c r="O3251">
        <v>205</v>
      </c>
      <c r="P3251">
        <v>2364</v>
      </c>
      <c r="Q3251">
        <v>489494</v>
      </c>
      <c r="V3251">
        <v>10</v>
      </c>
      <c r="W3251">
        <v>271</v>
      </c>
      <c r="X3251">
        <v>2475</v>
      </c>
      <c r="Y3251">
        <v>676610</v>
      </c>
      <c r="Z3251">
        <v>17</v>
      </c>
      <c r="AA3251">
        <v>282</v>
      </c>
      <c r="AB3251">
        <v>2617</v>
      </c>
      <c r="AC3251">
        <v>746576</v>
      </c>
      <c r="AD3251">
        <v>11</v>
      </c>
      <c r="AE3251">
        <v>335</v>
      </c>
      <c r="AF3251">
        <v>2850</v>
      </c>
      <c r="AG3251">
        <v>953973</v>
      </c>
      <c r="AH3251">
        <v>6</v>
      </c>
      <c r="AI3251">
        <v>360</v>
      </c>
      <c r="AJ3251">
        <v>2700</v>
      </c>
      <c r="AK3251">
        <v>972000</v>
      </c>
      <c r="AL3251">
        <v>1</v>
      </c>
      <c r="AM3251">
        <v>472</v>
      </c>
      <c r="AN3251">
        <v>2960</v>
      </c>
      <c r="AO3251">
        <v>1397257</v>
      </c>
      <c r="AP3251">
        <v>29</v>
      </c>
      <c r="AQ3251">
        <v>416</v>
      </c>
      <c r="AR3251">
        <v>2720</v>
      </c>
      <c r="AS3251">
        <v>1113677</v>
      </c>
      <c r="AT3251">
        <v>7</v>
      </c>
      <c r="AU3251">
        <v>510</v>
      </c>
      <c r="AV3251">
        <v>2525</v>
      </c>
      <c r="AW3251">
        <v>1296257</v>
      </c>
    </row>
    <row r="3252" spans="1:49" x14ac:dyDescent="0.2">
      <c r="A3252" s="51">
        <v>41376</v>
      </c>
    </row>
    <row r="3253" spans="1:49" x14ac:dyDescent="0.2">
      <c r="A3253" s="51">
        <v>41379</v>
      </c>
      <c r="AD3253">
        <v>18</v>
      </c>
      <c r="AE3253">
        <v>342</v>
      </c>
      <c r="AF3253">
        <v>2633</v>
      </c>
      <c r="AG3253">
        <v>927433</v>
      </c>
      <c r="AL3253">
        <v>2</v>
      </c>
      <c r="AM3253">
        <v>446</v>
      </c>
      <c r="AN3253">
        <v>2770</v>
      </c>
      <c r="AO3253">
        <v>1237100</v>
      </c>
      <c r="AP3253">
        <v>19</v>
      </c>
      <c r="AQ3253">
        <v>404</v>
      </c>
      <c r="AR3253">
        <v>2636</v>
      </c>
      <c r="AS3253">
        <v>1076531</v>
      </c>
    </row>
    <row r="3254" spans="1:49" x14ac:dyDescent="0.2">
      <c r="A3254" s="51">
        <v>41380</v>
      </c>
      <c r="B3254">
        <v>21</v>
      </c>
      <c r="C3254">
        <v>127</v>
      </c>
      <c r="D3254">
        <v>2317</v>
      </c>
      <c r="E3254">
        <v>289114</v>
      </c>
      <c r="F3254">
        <v>10</v>
      </c>
      <c r="G3254">
        <v>144</v>
      </c>
      <c r="H3254">
        <v>2450</v>
      </c>
      <c r="I3254">
        <v>353780</v>
      </c>
      <c r="J3254">
        <v>42</v>
      </c>
      <c r="K3254">
        <v>170</v>
      </c>
      <c r="L3254">
        <v>2310</v>
      </c>
      <c r="M3254">
        <v>395674</v>
      </c>
      <c r="N3254">
        <v>24</v>
      </c>
      <c r="O3254">
        <v>198</v>
      </c>
      <c r="P3254">
        <v>2360</v>
      </c>
      <c r="Q3254">
        <v>472996</v>
      </c>
      <c r="R3254">
        <v>28</v>
      </c>
      <c r="S3254">
        <v>229</v>
      </c>
      <c r="T3254">
        <v>2500</v>
      </c>
      <c r="U3254">
        <v>598786</v>
      </c>
      <c r="V3254">
        <v>48</v>
      </c>
      <c r="W3254">
        <v>262</v>
      </c>
      <c r="X3254">
        <v>2500</v>
      </c>
      <c r="Y3254">
        <v>675581</v>
      </c>
      <c r="Z3254">
        <v>4</v>
      </c>
      <c r="AA3254">
        <v>307</v>
      </c>
      <c r="AB3254">
        <v>2600</v>
      </c>
      <c r="AC3254">
        <v>798000</v>
      </c>
      <c r="AD3254">
        <v>2</v>
      </c>
      <c r="AE3254">
        <v>334</v>
      </c>
      <c r="AF3254">
        <v>2550</v>
      </c>
      <c r="AG3254">
        <v>851700</v>
      </c>
      <c r="AL3254">
        <v>2</v>
      </c>
      <c r="AM3254">
        <v>457</v>
      </c>
      <c r="AN3254">
        <v>2950</v>
      </c>
      <c r="AO3254">
        <v>1348150</v>
      </c>
      <c r="AP3254">
        <v>22</v>
      </c>
      <c r="AQ3254">
        <v>418</v>
      </c>
      <c r="AR3254">
        <v>2534</v>
      </c>
      <c r="AS3254">
        <v>1063953</v>
      </c>
      <c r="AT3254">
        <v>24</v>
      </c>
      <c r="AU3254">
        <v>419</v>
      </c>
      <c r="AV3254">
        <v>2388</v>
      </c>
      <c r="AW3254">
        <v>1011188</v>
      </c>
    </row>
    <row r="3255" spans="1:49" x14ac:dyDescent="0.2">
      <c r="A3255" s="51">
        <v>41382</v>
      </c>
      <c r="B3255">
        <v>2</v>
      </c>
      <c r="C3255">
        <v>117</v>
      </c>
      <c r="D3255">
        <v>2250</v>
      </c>
      <c r="E3255">
        <v>263250</v>
      </c>
      <c r="F3255">
        <v>13</v>
      </c>
      <c r="G3255">
        <v>142</v>
      </c>
      <c r="H3255">
        <v>2300</v>
      </c>
      <c r="I3255">
        <v>327308</v>
      </c>
      <c r="J3255">
        <v>4</v>
      </c>
      <c r="K3255">
        <v>169</v>
      </c>
      <c r="L3255">
        <v>2400</v>
      </c>
      <c r="M3255">
        <v>405600</v>
      </c>
      <c r="N3255">
        <v>38</v>
      </c>
      <c r="O3255">
        <v>204</v>
      </c>
      <c r="P3255">
        <v>2467</v>
      </c>
      <c r="Q3255">
        <v>506292</v>
      </c>
      <c r="R3255">
        <v>4</v>
      </c>
      <c r="S3255">
        <v>228</v>
      </c>
      <c r="T3255">
        <v>2350</v>
      </c>
      <c r="U3255">
        <v>535800</v>
      </c>
      <c r="V3255">
        <v>3</v>
      </c>
      <c r="W3255">
        <v>276</v>
      </c>
      <c r="X3255">
        <v>2350</v>
      </c>
      <c r="Y3255">
        <v>648600</v>
      </c>
      <c r="Z3255">
        <v>2</v>
      </c>
      <c r="AA3255">
        <v>280</v>
      </c>
      <c r="AB3255">
        <v>2500</v>
      </c>
      <c r="AC3255">
        <v>700000</v>
      </c>
      <c r="AP3255">
        <v>18</v>
      </c>
      <c r="AQ3255">
        <v>448</v>
      </c>
      <c r="AR3255">
        <v>2715</v>
      </c>
      <c r="AS3255">
        <v>1212918</v>
      </c>
      <c r="AT3255">
        <v>32</v>
      </c>
      <c r="AU3255">
        <v>510</v>
      </c>
      <c r="AV3255">
        <v>2450</v>
      </c>
      <c r="AW3255">
        <v>1254250</v>
      </c>
    </row>
    <row r="3256" spans="1:49" x14ac:dyDescent="0.2">
      <c r="A3256" s="51">
        <v>41383</v>
      </c>
      <c r="F3256">
        <v>5</v>
      </c>
      <c r="G3256">
        <v>144</v>
      </c>
      <c r="H3256">
        <v>2300</v>
      </c>
      <c r="I3256">
        <v>331200</v>
      </c>
      <c r="J3256">
        <v>26</v>
      </c>
      <c r="K3256">
        <v>160</v>
      </c>
      <c r="L3256">
        <v>2350</v>
      </c>
      <c r="M3256">
        <v>375458</v>
      </c>
      <c r="N3256">
        <v>96</v>
      </c>
      <c r="O3256">
        <v>204</v>
      </c>
      <c r="P3256">
        <v>2394</v>
      </c>
      <c r="Q3256">
        <v>495586</v>
      </c>
      <c r="R3256">
        <v>26</v>
      </c>
      <c r="S3256">
        <v>237</v>
      </c>
      <c r="T3256">
        <v>2350</v>
      </c>
      <c r="U3256">
        <v>548235</v>
      </c>
      <c r="V3256">
        <v>43</v>
      </c>
      <c r="W3256">
        <v>263</v>
      </c>
      <c r="X3256">
        <v>2550</v>
      </c>
      <c r="Y3256">
        <v>701278</v>
      </c>
      <c r="Z3256">
        <v>61</v>
      </c>
      <c r="AA3256">
        <v>296</v>
      </c>
      <c r="AB3256">
        <v>2592</v>
      </c>
      <c r="AC3256">
        <v>769264</v>
      </c>
      <c r="AD3256">
        <v>25</v>
      </c>
      <c r="AE3256">
        <v>340</v>
      </c>
      <c r="AF3256">
        <v>2667</v>
      </c>
      <c r="AG3256">
        <v>889814</v>
      </c>
      <c r="AH3256">
        <v>13</v>
      </c>
      <c r="AI3256">
        <v>382</v>
      </c>
      <c r="AJ3256">
        <v>2833</v>
      </c>
      <c r="AK3256">
        <v>1117792</v>
      </c>
      <c r="AL3256">
        <v>6</v>
      </c>
      <c r="AM3256">
        <v>413</v>
      </c>
      <c r="AN3256">
        <v>2800</v>
      </c>
      <c r="AO3256">
        <v>1156400</v>
      </c>
      <c r="AP3256">
        <v>61</v>
      </c>
      <c r="AQ3256">
        <v>406</v>
      </c>
      <c r="AR3256">
        <v>2555</v>
      </c>
      <c r="AS3256">
        <v>1042307</v>
      </c>
      <c r="AT3256">
        <v>12</v>
      </c>
      <c r="AU3256">
        <v>488</v>
      </c>
      <c r="AV3256">
        <v>2475</v>
      </c>
      <c r="AW3256">
        <v>1193233</v>
      </c>
    </row>
    <row r="3257" spans="1:49" x14ac:dyDescent="0.2">
      <c r="A3257" s="51">
        <v>41386</v>
      </c>
      <c r="V3257">
        <v>1</v>
      </c>
      <c r="W3257">
        <v>276</v>
      </c>
      <c r="X3257">
        <v>2550</v>
      </c>
      <c r="Y3257">
        <v>703800</v>
      </c>
      <c r="Z3257">
        <v>2</v>
      </c>
      <c r="AA3257">
        <v>295</v>
      </c>
      <c r="AB3257">
        <v>2450</v>
      </c>
      <c r="AC3257">
        <v>722750</v>
      </c>
      <c r="AH3257">
        <v>8</v>
      </c>
      <c r="AI3257">
        <v>396</v>
      </c>
      <c r="AJ3257">
        <v>2680</v>
      </c>
      <c r="AK3257">
        <v>1065900</v>
      </c>
      <c r="AL3257">
        <v>11</v>
      </c>
      <c r="AM3257">
        <v>426</v>
      </c>
      <c r="AN3257">
        <v>2810</v>
      </c>
      <c r="AO3257">
        <v>1199709</v>
      </c>
      <c r="AP3257">
        <v>32</v>
      </c>
      <c r="AQ3257">
        <v>399</v>
      </c>
      <c r="AR3257">
        <v>2640</v>
      </c>
      <c r="AS3257">
        <v>1052292</v>
      </c>
    </row>
    <row r="3258" spans="1:49" x14ac:dyDescent="0.2">
      <c r="A3258" s="51">
        <v>41387</v>
      </c>
      <c r="AD3258">
        <v>7</v>
      </c>
      <c r="AE3258">
        <v>352</v>
      </c>
      <c r="AF3258">
        <v>2720</v>
      </c>
      <c r="AG3258">
        <v>958217</v>
      </c>
      <c r="AL3258">
        <v>5</v>
      </c>
      <c r="AM3258">
        <v>448</v>
      </c>
      <c r="AN3258">
        <v>2880</v>
      </c>
      <c r="AO3258">
        <v>1290240</v>
      </c>
      <c r="AP3258">
        <v>2</v>
      </c>
      <c r="AQ3258">
        <v>412</v>
      </c>
      <c r="AR3258">
        <v>2660</v>
      </c>
      <c r="AS3258">
        <v>1095920</v>
      </c>
    </row>
    <row r="3259" spans="1:49" x14ac:dyDescent="0.2">
      <c r="A3259" s="51">
        <v>41387</v>
      </c>
      <c r="B3259">
        <v>14</v>
      </c>
      <c r="C3259">
        <v>113</v>
      </c>
      <c r="D3259">
        <v>2283</v>
      </c>
      <c r="E3259">
        <v>259443</v>
      </c>
      <c r="F3259">
        <v>3</v>
      </c>
      <c r="G3259">
        <v>140</v>
      </c>
      <c r="H3259">
        <v>2400</v>
      </c>
      <c r="I3259">
        <v>336000</v>
      </c>
      <c r="J3259">
        <v>55</v>
      </c>
      <c r="K3259">
        <v>161</v>
      </c>
      <c r="L3259">
        <v>2408</v>
      </c>
      <c r="M3259">
        <v>388082</v>
      </c>
      <c r="N3259">
        <v>17</v>
      </c>
      <c r="O3259">
        <v>208</v>
      </c>
      <c r="P3259">
        <v>2375</v>
      </c>
      <c r="Q3259">
        <v>508247</v>
      </c>
      <c r="R3259">
        <v>46</v>
      </c>
      <c r="S3259">
        <v>229</v>
      </c>
      <c r="T3259">
        <v>2469</v>
      </c>
      <c r="U3259">
        <v>571937</v>
      </c>
      <c r="V3259">
        <v>6</v>
      </c>
      <c r="W3259">
        <v>267</v>
      </c>
      <c r="X3259">
        <v>2600</v>
      </c>
      <c r="Y3259">
        <v>693333</v>
      </c>
      <c r="Z3259">
        <v>36</v>
      </c>
      <c r="AA3259">
        <v>288</v>
      </c>
      <c r="AB3259">
        <v>2617</v>
      </c>
      <c r="AC3259">
        <v>752714</v>
      </c>
      <c r="AD3259">
        <v>1</v>
      </c>
      <c r="AE3259">
        <v>330</v>
      </c>
      <c r="AF3259">
        <v>2550</v>
      </c>
      <c r="AG3259">
        <v>841500</v>
      </c>
      <c r="AP3259">
        <v>9</v>
      </c>
      <c r="AQ3259">
        <v>410</v>
      </c>
      <c r="AR3259">
        <v>2600</v>
      </c>
      <c r="AS3259">
        <v>1058678</v>
      </c>
      <c r="AT3259">
        <v>24</v>
      </c>
      <c r="AU3259">
        <v>458</v>
      </c>
      <c r="AV3259">
        <v>2450</v>
      </c>
      <c r="AW3259">
        <v>1139867</v>
      </c>
    </row>
    <row r="3260" spans="1:49" x14ac:dyDescent="0.2">
      <c r="A3260" s="51">
        <v>41389</v>
      </c>
      <c r="N3260">
        <v>4</v>
      </c>
      <c r="O3260">
        <v>211</v>
      </c>
      <c r="P3260">
        <v>2600</v>
      </c>
      <c r="Q3260">
        <v>548600</v>
      </c>
      <c r="V3260">
        <v>24</v>
      </c>
      <c r="W3260">
        <v>274</v>
      </c>
      <c r="X3260">
        <v>2517</v>
      </c>
      <c r="Y3260">
        <v>693275</v>
      </c>
    </row>
    <row r="3261" spans="1:49" x14ac:dyDescent="0.2">
      <c r="A3261" s="51">
        <v>41390</v>
      </c>
      <c r="B3261">
        <v>3</v>
      </c>
      <c r="C3261">
        <v>89</v>
      </c>
      <c r="D3261">
        <v>2000</v>
      </c>
      <c r="E3261">
        <v>178667</v>
      </c>
      <c r="N3261">
        <v>23</v>
      </c>
      <c r="O3261">
        <v>206</v>
      </c>
      <c r="P3261">
        <v>2550</v>
      </c>
      <c r="Q3261">
        <v>524413</v>
      </c>
      <c r="R3261">
        <v>15</v>
      </c>
      <c r="S3261">
        <v>229</v>
      </c>
      <c r="T3261">
        <v>2550</v>
      </c>
      <c r="U3261">
        <v>583100</v>
      </c>
      <c r="AD3261">
        <v>2</v>
      </c>
      <c r="AE3261">
        <v>356</v>
      </c>
      <c r="AF3261">
        <v>2600</v>
      </c>
      <c r="AG3261">
        <v>925600</v>
      </c>
      <c r="AP3261">
        <v>19</v>
      </c>
      <c r="AQ3261">
        <v>436</v>
      </c>
      <c r="AR3261">
        <v>2562</v>
      </c>
      <c r="AS3261">
        <v>1114216</v>
      </c>
      <c r="AT3261">
        <v>14</v>
      </c>
      <c r="AU3261">
        <v>485</v>
      </c>
      <c r="AV3261">
        <v>2290</v>
      </c>
      <c r="AW3261">
        <v>1050836</v>
      </c>
    </row>
    <row r="3262" spans="1:49" x14ac:dyDescent="0.2">
      <c r="A3262" s="51">
        <v>41393</v>
      </c>
      <c r="AH3262">
        <v>5</v>
      </c>
      <c r="AI3262">
        <v>370</v>
      </c>
      <c r="AJ3262">
        <v>2540</v>
      </c>
      <c r="AK3262">
        <v>938784</v>
      </c>
      <c r="AP3262">
        <v>48</v>
      </c>
      <c r="AQ3262">
        <v>384</v>
      </c>
      <c r="AR3262">
        <v>2655</v>
      </c>
      <c r="AS3262">
        <v>998346</v>
      </c>
    </row>
    <row r="3263" spans="1:49" x14ac:dyDescent="0.2">
      <c r="A3263" s="51">
        <v>41394</v>
      </c>
      <c r="AH3263">
        <v>9</v>
      </c>
      <c r="AI3263">
        <v>381</v>
      </c>
      <c r="AJ3263">
        <v>2900</v>
      </c>
      <c r="AK3263">
        <v>1102658</v>
      </c>
      <c r="AP3263">
        <v>24</v>
      </c>
      <c r="AQ3263">
        <v>448</v>
      </c>
      <c r="AR3263">
        <v>2817</v>
      </c>
      <c r="AS3263">
        <v>1257785</v>
      </c>
    </row>
    <row r="3264" spans="1:49" x14ac:dyDescent="0.2">
      <c r="A3264" s="51">
        <v>41394</v>
      </c>
      <c r="F3264">
        <v>3</v>
      </c>
      <c r="G3264">
        <v>140</v>
      </c>
      <c r="H3264">
        <v>2550</v>
      </c>
      <c r="I3264">
        <v>357000</v>
      </c>
      <c r="J3264">
        <v>59</v>
      </c>
      <c r="K3264">
        <v>158</v>
      </c>
      <c r="L3264">
        <v>2512</v>
      </c>
      <c r="M3264">
        <v>410703</v>
      </c>
      <c r="N3264">
        <v>28</v>
      </c>
      <c r="O3264">
        <v>187</v>
      </c>
      <c r="P3264">
        <v>2383</v>
      </c>
      <c r="Q3264">
        <v>440793</v>
      </c>
      <c r="R3264">
        <v>11</v>
      </c>
      <c r="S3264">
        <v>237</v>
      </c>
      <c r="T3264">
        <v>2350</v>
      </c>
      <c r="U3264">
        <v>550255</v>
      </c>
      <c r="V3264">
        <v>26</v>
      </c>
      <c r="W3264">
        <v>262</v>
      </c>
      <c r="X3264">
        <v>2500</v>
      </c>
      <c r="Y3264">
        <v>682808</v>
      </c>
      <c r="Z3264">
        <v>6</v>
      </c>
      <c r="AA3264">
        <v>297</v>
      </c>
      <c r="AB3264">
        <v>2700</v>
      </c>
      <c r="AC3264">
        <v>812133</v>
      </c>
      <c r="AD3264">
        <v>40</v>
      </c>
      <c r="AE3264">
        <v>339</v>
      </c>
      <c r="AF3264">
        <v>2638</v>
      </c>
      <c r="AG3264">
        <v>906965</v>
      </c>
      <c r="AH3264">
        <v>9</v>
      </c>
      <c r="AI3264">
        <v>366</v>
      </c>
      <c r="AJ3264">
        <v>2850</v>
      </c>
      <c r="AK3264">
        <v>1043733</v>
      </c>
      <c r="AP3264">
        <v>9</v>
      </c>
      <c r="AQ3264">
        <v>431</v>
      </c>
      <c r="AR3264">
        <v>2640</v>
      </c>
      <c r="AS3264">
        <v>1133544</v>
      </c>
      <c r="AT3264">
        <v>39</v>
      </c>
      <c r="AU3264">
        <v>467</v>
      </c>
      <c r="AV3264">
        <v>2369</v>
      </c>
      <c r="AW3264">
        <v>1107233</v>
      </c>
    </row>
    <row r="3266" spans="1:49" x14ac:dyDescent="0.2">
      <c r="A3266" s="51" t="s">
        <v>174</v>
      </c>
    </row>
    <row r="3267" spans="1:49" x14ac:dyDescent="0.2">
      <c r="A3267" s="51">
        <v>41396</v>
      </c>
      <c r="B3267">
        <v>45</v>
      </c>
      <c r="C3267">
        <v>118</v>
      </c>
      <c r="D3267">
        <v>2738</v>
      </c>
      <c r="E3267">
        <v>324329</v>
      </c>
      <c r="F3267">
        <v>5</v>
      </c>
      <c r="G3267">
        <v>136</v>
      </c>
      <c r="H3267">
        <v>2500</v>
      </c>
      <c r="I3267">
        <v>339000</v>
      </c>
      <c r="J3267">
        <v>41</v>
      </c>
      <c r="K3267">
        <v>164</v>
      </c>
      <c r="L3267">
        <v>2480</v>
      </c>
      <c r="M3267">
        <v>409232</v>
      </c>
      <c r="N3267">
        <v>20</v>
      </c>
      <c r="O3267">
        <v>196</v>
      </c>
      <c r="P3267">
        <v>2550</v>
      </c>
      <c r="Q3267">
        <v>500055</v>
      </c>
      <c r="R3267">
        <v>39</v>
      </c>
      <c r="S3267">
        <v>234</v>
      </c>
      <c r="T3267">
        <v>2588</v>
      </c>
      <c r="U3267">
        <v>623449</v>
      </c>
      <c r="V3267">
        <v>12</v>
      </c>
      <c r="W3267">
        <v>252</v>
      </c>
      <c r="X3267">
        <v>2650</v>
      </c>
      <c r="Y3267">
        <v>666917</v>
      </c>
      <c r="Z3267">
        <v>8</v>
      </c>
      <c r="AA3267">
        <v>300</v>
      </c>
      <c r="AB3267">
        <v>2600</v>
      </c>
      <c r="AC3267">
        <v>1062555</v>
      </c>
      <c r="AP3267">
        <v>38</v>
      </c>
      <c r="AQ3267">
        <v>438</v>
      </c>
      <c r="AR3267">
        <v>2705</v>
      </c>
      <c r="AS3267">
        <v>1196951</v>
      </c>
      <c r="AT3267">
        <v>11</v>
      </c>
      <c r="AU3267">
        <v>424</v>
      </c>
      <c r="AV3267">
        <v>2525</v>
      </c>
      <c r="AW3267">
        <v>1062555</v>
      </c>
    </row>
    <row r="3268" spans="1:49" x14ac:dyDescent="0.2">
      <c r="A3268" s="51">
        <v>41397</v>
      </c>
      <c r="N3268">
        <v>8</v>
      </c>
      <c r="O3268">
        <v>216</v>
      </c>
      <c r="P3268">
        <v>2500</v>
      </c>
      <c r="Q3268">
        <v>541250</v>
      </c>
      <c r="R3268">
        <v>34</v>
      </c>
      <c r="S3268">
        <v>233</v>
      </c>
      <c r="T3268">
        <v>2512</v>
      </c>
      <c r="U3268">
        <v>587244</v>
      </c>
      <c r="V3268">
        <v>19</v>
      </c>
      <c r="W3268">
        <v>269</v>
      </c>
      <c r="X3268">
        <v>2800</v>
      </c>
      <c r="Y3268">
        <v>737411</v>
      </c>
      <c r="Z3268">
        <v>1</v>
      </c>
      <c r="AA3268">
        <v>294</v>
      </c>
      <c r="AB3268">
        <v>2100</v>
      </c>
      <c r="AC3268">
        <v>617400</v>
      </c>
      <c r="AD3268">
        <v>10</v>
      </c>
      <c r="AE3268">
        <v>330</v>
      </c>
      <c r="AF3268">
        <v>2925</v>
      </c>
      <c r="AG3268">
        <v>964050</v>
      </c>
      <c r="AL3268">
        <v>7</v>
      </c>
      <c r="AM3268">
        <v>435</v>
      </c>
      <c r="AN3268">
        <v>2880</v>
      </c>
      <c r="AO3268">
        <v>1251566</v>
      </c>
      <c r="AP3268">
        <v>9</v>
      </c>
      <c r="AQ3268">
        <v>414</v>
      </c>
      <c r="AR3268">
        <v>2690</v>
      </c>
      <c r="AS3268">
        <v>1110796</v>
      </c>
      <c r="AT3268">
        <v>25</v>
      </c>
      <c r="AU3268">
        <v>456</v>
      </c>
      <c r="AV3268">
        <v>2383</v>
      </c>
      <c r="AW3268">
        <v>1083560</v>
      </c>
    </row>
    <row r="3269" spans="1:49" x14ac:dyDescent="0.2">
      <c r="A3269" s="51">
        <v>41400</v>
      </c>
      <c r="N3269">
        <v>3</v>
      </c>
      <c r="O3269">
        <v>209</v>
      </c>
      <c r="P3269">
        <v>2200</v>
      </c>
      <c r="Q3269">
        <v>460533</v>
      </c>
      <c r="V3269">
        <v>1</v>
      </c>
      <c r="W3269">
        <v>264</v>
      </c>
      <c r="X3269">
        <v>2500</v>
      </c>
      <c r="Y3269">
        <v>660000</v>
      </c>
      <c r="AH3269">
        <v>7</v>
      </c>
      <c r="AI3269">
        <v>371</v>
      </c>
      <c r="AJ3269">
        <v>2880</v>
      </c>
      <c r="AK3269">
        <v>1057834</v>
      </c>
      <c r="AL3269">
        <v>4</v>
      </c>
      <c r="AM3269">
        <v>406</v>
      </c>
      <c r="AN3269">
        <v>2940</v>
      </c>
      <c r="AO3269">
        <v>1195110</v>
      </c>
      <c r="AP3269">
        <v>31</v>
      </c>
      <c r="AQ3269">
        <v>390</v>
      </c>
      <c r="AR3269">
        <v>2680</v>
      </c>
      <c r="AS3269">
        <v>1048164</v>
      </c>
    </row>
    <row r="3270" spans="1:49" x14ac:dyDescent="0.2">
      <c r="A3270" s="51">
        <v>41401</v>
      </c>
      <c r="AD3270">
        <v>6</v>
      </c>
      <c r="AE3270">
        <v>339</v>
      </c>
      <c r="AF3270">
        <v>2700</v>
      </c>
      <c r="AG3270">
        <v>915300</v>
      </c>
      <c r="AH3270">
        <v>12</v>
      </c>
      <c r="AI3270">
        <v>388</v>
      </c>
      <c r="AJ3270">
        <v>2813</v>
      </c>
      <c r="AK3270">
        <v>1090000</v>
      </c>
      <c r="AL3270">
        <v>5</v>
      </c>
      <c r="AM3270">
        <v>423</v>
      </c>
      <c r="AN3270">
        <v>2880</v>
      </c>
      <c r="AO3270">
        <v>1218816</v>
      </c>
      <c r="AP3270">
        <v>29</v>
      </c>
      <c r="AQ3270">
        <v>430</v>
      </c>
      <c r="AR3270">
        <v>2756</v>
      </c>
      <c r="AS3270">
        <v>1188927</v>
      </c>
    </row>
    <row r="3271" spans="1:49" x14ac:dyDescent="0.2">
      <c r="A3271" s="51">
        <v>41401</v>
      </c>
      <c r="F3271">
        <v>20</v>
      </c>
      <c r="G3271">
        <v>145</v>
      </c>
      <c r="H3271">
        <v>2367</v>
      </c>
      <c r="I3271">
        <v>344175</v>
      </c>
      <c r="J3271">
        <v>9</v>
      </c>
      <c r="K3271">
        <v>161</v>
      </c>
      <c r="L3271">
        <v>2017</v>
      </c>
      <c r="M3271">
        <v>352544</v>
      </c>
      <c r="N3271">
        <v>78</v>
      </c>
      <c r="O3271">
        <v>206</v>
      </c>
      <c r="P3271">
        <v>2450</v>
      </c>
      <c r="Q3271">
        <v>510881</v>
      </c>
      <c r="Z3271">
        <v>9</v>
      </c>
      <c r="AA3271">
        <v>314</v>
      </c>
      <c r="AB3271">
        <v>2550</v>
      </c>
      <c r="AC3271">
        <v>800700</v>
      </c>
      <c r="AD3271">
        <v>32</v>
      </c>
      <c r="AE3271">
        <v>329</v>
      </c>
      <c r="AF3271">
        <v>2567</v>
      </c>
      <c r="AG3271">
        <v>880147</v>
      </c>
      <c r="AL3271">
        <v>1</v>
      </c>
      <c r="AM3271">
        <v>484</v>
      </c>
      <c r="AN3271">
        <v>2850</v>
      </c>
      <c r="AO3271">
        <v>1379400</v>
      </c>
      <c r="AP3271">
        <v>9</v>
      </c>
      <c r="AQ3271">
        <v>443</v>
      </c>
      <c r="AR3271">
        <v>2642</v>
      </c>
      <c r="AS3271">
        <v>1168089</v>
      </c>
      <c r="AT3271">
        <v>26</v>
      </c>
      <c r="AU3271">
        <v>474</v>
      </c>
      <c r="AV3271">
        <v>2283</v>
      </c>
      <c r="AW3271">
        <v>1141804</v>
      </c>
    </row>
    <row r="3272" spans="1:49" x14ac:dyDescent="0.2">
      <c r="A3272" s="51">
        <v>41403</v>
      </c>
      <c r="F3272">
        <v>9</v>
      </c>
      <c r="G3272">
        <v>140</v>
      </c>
      <c r="H3272">
        <v>2525</v>
      </c>
      <c r="I3272">
        <v>353356</v>
      </c>
      <c r="J3272">
        <v>71</v>
      </c>
      <c r="K3272">
        <v>167</v>
      </c>
      <c r="L3272">
        <v>2562</v>
      </c>
      <c r="M3272">
        <v>427501</v>
      </c>
      <c r="N3272">
        <v>110</v>
      </c>
      <c r="O3272">
        <v>207</v>
      </c>
      <c r="P3272">
        <v>2617</v>
      </c>
      <c r="Q3272">
        <v>545781</v>
      </c>
      <c r="R3272">
        <v>77</v>
      </c>
      <c r="S3272">
        <v>236</v>
      </c>
      <c r="T3272">
        <v>2820</v>
      </c>
      <c r="U3272">
        <v>672792</v>
      </c>
      <c r="V3272">
        <v>68</v>
      </c>
      <c r="W3272">
        <v>268</v>
      </c>
      <c r="X3272">
        <v>2628</v>
      </c>
      <c r="Y3272">
        <v>716491</v>
      </c>
      <c r="Z3272">
        <v>51</v>
      </c>
      <c r="AA3272">
        <v>305</v>
      </c>
      <c r="AB3272">
        <v>2875</v>
      </c>
      <c r="AC3272">
        <v>857100</v>
      </c>
      <c r="AD3272">
        <v>2</v>
      </c>
      <c r="AE3272">
        <v>359</v>
      </c>
      <c r="AF3272">
        <v>2840</v>
      </c>
      <c r="AG3272">
        <v>1019560</v>
      </c>
      <c r="AH3272">
        <v>3</v>
      </c>
      <c r="AI3272">
        <v>367</v>
      </c>
      <c r="AJ3272">
        <v>2820</v>
      </c>
      <c r="AK3272">
        <v>1035880</v>
      </c>
      <c r="AL3272">
        <v>4</v>
      </c>
      <c r="AM3272">
        <v>418</v>
      </c>
      <c r="AN3272">
        <v>2850</v>
      </c>
      <c r="AO3272">
        <v>1194540</v>
      </c>
      <c r="AP3272">
        <v>32</v>
      </c>
      <c r="AQ3272">
        <v>432</v>
      </c>
      <c r="AR3272">
        <v>2748</v>
      </c>
      <c r="AS3272">
        <v>1183386</v>
      </c>
      <c r="AT3272">
        <v>4</v>
      </c>
      <c r="AU3272">
        <v>516</v>
      </c>
      <c r="AV3272">
        <v>2550</v>
      </c>
      <c r="AW3272">
        <v>1314525</v>
      </c>
    </row>
    <row r="3273" spans="1:49" x14ac:dyDescent="0.2">
      <c r="A3273" s="51">
        <v>41404</v>
      </c>
      <c r="B3273">
        <v>10</v>
      </c>
      <c r="C3273">
        <v>126</v>
      </c>
      <c r="D3273">
        <v>2250</v>
      </c>
      <c r="E3273">
        <v>282600</v>
      </c>
      <c r="F3273">
        <v>8</v>
      </c>
      <c r="G3273">
        <v>136</v>
      </c>
      <c r="H3273">
        <v>2100</v>
      </c>
      <c r="I3273">
        <v>284550</v>
      </c>
      <c r="N3273">
        <v>2</v>
      </c>
      <c r="O3273">
        <v>199</v>
      </c>
      <c r="P3273">
        <v>2275</v>
      </c>
      <c r="Q3273">
        <v>452750</v>
      </c>
      <c r="AP3273">
        <v>55</v>
      </c>
      <c r="AQ3273">
        <v>457</v>
      </c>
      <c r="AR3273">
        <v>2585</v>
      </c>
      <c r="AS3273">
        <v>1192260</v>
      </c>
    </row>
    <row r="3274" spans="1:49" x14ac:dyDescent="0.2">
      <c r="A3274" s="51">
        <v>41408</v>
      </c>
      <c r="B3274">
        <v>21</v>
      </c>
      <c r="C3274">
        <v>125</v>
      </c>
      <c r="D3274">
        <v>2525</v>
      </c>
      <c r="E3274">
        <v>319357</v>
      </c>
      <c r="F3274">
        <v>18</v>
      </c>
      <c r="G3274">
        <v>136</v>
      </c>
      <c r="H3274">
        <v>2375</v>
      </c>
      <c r="I3274">
        <v>322606</v>
      </c>
      <c r="J3274">
        <v>109</v>
      </c>
      <c r="K3274">
        <v>167</v>
      </c>
      <c r="L3274">
        <v>2472</v>
      </c>
      <c r="M3274">
        <v>421220</v>
      </c>
      <c r="N3274">
        <v>27</v>
      </c>
      <c r="O3274">
        <v>199</v>
      </c>
      <c r="P3274">
        <v>2513</v>
      </c>
      <c r="Q3274">
        <v>498363</v>
      </c>
      <c r="R3274">
        <v>20</v>
      </c>
      <c r="S3274">
        <v>230</v>
      </c>
      <c r="T3274">
        <v>2533</v>
      </c>
      <c r="U3274">
        <v>593210</v>
      </c>
      <c r="V3274">
        <v>36</v>
      </c>
      <c r="W3274">
        <v>271</v>
      </c>
      <c r="X3274">
        <v>2675</v>
      </c>
      <c r="Y3274">
        <v>725658</v>
      </c>
      <c r="Z3274">
        <v>2</v>
      </c>
      <c r="AA3274">
        <v>306</v>
      </c>
      <c r="AB3274">
        <v>2630</v>
      </c>
      <c r="AC3274">
        <v>805680</v>
      </c>
      <c r="AD3274">
        <v>26</v>
      </c>
      <c r="AE3274">
        <v>326</v>
      </c>
      <c r="AF3274">
        <v>2675</v>
      </c>
      <c r="AG3274">
        <v>897720</v>
      </c>
      <c r="AH3274">
        <v>10</v>
      </c>
      <c r="AI3274">
        <v>378</v>
      </c>
      <c r="AJ3274">
        <v>2720</v>
      </c>
      <c r="AK3274">
        <v>1005400</v>
      </c>
      <c r="AL3274">
        <v>1</v>
      </c>
      <c r="AM3274">
        <v>406</v>
      </c>
      <c r="AN3274">
        <v>2840</v>
      </c>
      <c r="AO3274">
        <v>1153040</v>
      </c>
      <c r="AP3274">
        <v>44</v>
      </c>
      <c r="AQ3274">
        <v>430</v>
      </c>
      <c r="AR3274">
        <v>2732</v>
      </c>
      <c r="AS3274">
        <v>1185734</v>
      </c>
      <c r="AT3274">
        <v>1</v>
      </c>
      <c r="AU3274">
        <v>414</v>
      </c>
      <c r="AV3274">
        <v>2500</v>
      </c>
      <c r="AW3274">
        <v>1035000</v>
      </c>
    </row>
    <row r="3275" spans="1:49" x14ac:dyDescent="0.2">
      <c r="A3275" s="51">
        <v>41408</v>
      </c>
      <c r="R3275">
        <v>16</v>
      </c>
      <c r="S3275">
        <v>238</v>
      </c>
      <c r="T3275">
        <v>2625</v>
      </c>
      <c r="U3275">
        <v>626556</v>
      </c>
      <c r="V3275">
        <v>9</v>
      </c>
      <c r="W3275">
        <v>272</v>
      </c>
      <c r="X3275">
        <v>2600</v>
      </c>
      <c r="Y3275">
        <v>706622</v>
      </c>
      <c r="Z3275">
        <v>9</v>
      </c>
      <c r="AA3275">
        <v>297</v>
      </c>
      <c r="AB3275">
        <v>2550</v>
      </c>
      <c r="AC3275">
        <v>757633</v>
      </c>
      <c r="AD3275">
        <v>1</v>
      </c>
      <c r="AE3275">
        <v>338</v>
      </c>
      <c r="AF3275">
        <v>2700</v>
      </c>
      <c r="AG3275">
        <v>912600</v>
      </c>
      <c r="AH3275">
        <v>2</v>
      </c>
      <c r="AI3275">
        <v>371</v>
      </c>
      <c r="AJ3275">
        <v>3000</v>
      </c>
      <c r="AK3275">
        <v>1113000</v>
      </c>
      <c r="AP3275">
        <v>9</v>
      </c>
      <c r="AQ3275">
        <v>421</v>
      </c>
      <c r="AR3275">
        <v>2800</v>
      </c>
      <c r="AS3275">
        <v>1171333</v>
      </c>
      <c r="AT3275">
        <v>12</v>
      </c>
      <c r="AU3275">
        <v>391</v>
      </c>
      <c r="AV3275">
        <v>2325</v>
      </c>
      <c r="AW3275">
        <v>914642</v>
      </c>
    </row>
    <row r="3276" spans="1:49" x14ac:dyDescent="0.2">
      <c r="A3276" s="51">
        <v>41411</v>
      </c>
      <c r="B3276">
        <v>12</v>
      </c>
      <c r="C3276">
        <v>112</v>
      </c>
      <c r="D3276">
        <v>2550</v>
      </c>
      <c r="E3276">
        <v>284750</v>
      </c>
      <c r="F3276">
        <v>51</v>
      </c>
      <c r="G3276">
        <v>140</v>
      </c>
      <c r="H3276">
        <v>2810</v>
      </c>
      <c r="I3276">
        <v>442606</v>
      </c>
      <c r="J3276">
        <v>94</v>
      </c>
      <c r="K3276">
        <v>160</v>
      </c>
      <c r="L3276">
        <v>2670</v>
      </c>
      <c r="M3276">
        <v>428148</v>
      </c>
      <c r="N3276">
        <v>65</v>
      </c>
      <c r="O3276">
        <v>201</v>
      </c>
      <c r="P3276">
        <v>2417</v>
      </c>
      <c r="Q3276">
        <v>482857</v>
      </c>
      <c r="R3276">
        <v>59</v>
      </c>
      <c r="S3276">
        <v>226</v>
      </c>
      <c r="T3276">
        <v>2450</v>
      </c>
      <c r="U3276">
        <v>598129</v>
      </c>
      <c r="V3276">
        <v>38</v>
      </c>
      <c r="W3276">
        <v>254</v>
      </c>
      <c r="X3276">
        <v>2650</v>
      </c>
      <c r="Y3276">
        <v>666389</v>
      </c>
      <c r="Z3276">
        <v>25</v>
      </c>
      <c r="AA3276">
        <v>291</v>
      </c>
      <c r="AB3276">
        <v>2540</v>
      </c>
      <c r="AC3276">
        <v>737440</v>
      </c>
      <c r="AD3276">
        <v>21</v>
      </c>
      <c r="AE3276">
        <v>339</v>
      </c>
      <c r="AF3276">
        <v>2850</v>
      </c>
      <c r="AG3276">
        <v>979200</v>
      </c>
      <c r="AP3276">
        <v>15</v>
      </c>
      <c r="AQ3276">
        <v>421</v>
      </c>
      <c r="AR3276">
        <v>2734</v>
      </c>
      <c r="AS3276">
        <v>1136740</v>
      </c>
    </row>
    <row r="3277" spans="1:49" x14ac:dyDescent="0.2">
      <c r="A3277" s="51">
        <v>41414</v>
      </c>
      <c r="J3277">
        <v>6</v>
      </c>
      <c r="K3277">
        <v>168</v>
      </c>
      <c r="L3277">
        <v>2250</v>
      </c>
      <c r="M3277">
        <v>378000</v>
      </c>
      <c r="N3277">
        <v>2</v>
      </c>
      <c r="O3277">
        <v>185</v>
      </c>
      <c r="P3277">
        <v>2150</v>
      </c>
      <c r="Q3277">
        <v>397750</v>
      </c>
      <c r="AH3277">
        <v>37</v>
      </c>
      <c r="AI3277">
        <v>377</v>
      </c>
      <c r="AJ3277">
        <v>2760</v>
      </c>
      <c r="AK3277">
        <v>1054461</v>
      </c>
      <c r="AL3277">
        <v>8</v>
      </c>
      <c r="AM3277">
        <v>414</v>
      </c>
      <c r="AN3277">
        <v>2785</v>
      </c>
      <c r="AO3277">
        <v>1113772</v>
      </c>
      <c r="AP3277">
        <v>44</v>
      </c>
      <c r="AQ3277">
        <v>411</v>
      </c>
      <c r="AR3277">
        <v>2695</v>
      </c>
      <c r="AS3277">
        <v>1114827</v>
      </c>
    </row>
    <row r="3278" spans="1:49" x14ac:dyDescent="0.2">
      <c r="A3278" s="51">
        <v>41415</v>
      </c>
      <c r="B3278">
        <v>1</v>
      </c>
      <c r="C3278">
        <v>104</v>
      </c>
      <c r="D3278">
        <v>2600</v>
      </c>
      <c r="E3278">
        <v>270400</v>
      </c>
      <c r="F3278">
        <v>16</v>
      </c>
      <c r="G3278">
        <v>136</v>
      </c>
      <c r="H3278">
        <v>2488</v>
      </c>
      <c r="I3278">
        <v>338162</v>
      </c>
      <c r="J3278">
        <v>4</v>
      </c>
      <c r="K3278">
        <v>153</v>
      </c>
      <c r="L3278">
        <v>2450</v>
      </c>
      <c r="M3278">
        <v>374850</v>
      </c>
      <c r="N3278">
        <v>57</v>
      </c>
      <c r="O3278">
        <v>194</v>
      </c>
      <c r="P3278">
        <v>2536</v>
      </c>
      <c r="Q3278">
        <v>491096</v>
      </c>
      <c r="R3278">
        <v>23</v>
      </c>
      <c r="S3278">
        <v>233</v>
      </c>
      <c r="T3278">
        <v>2567</v>
      </c>
      <c r="U3278">
        <v>602917</v>
      </c>
      <c r="V3278">
        <v>15</v>
      </c>
      <c r="W3278">
        <v>258</v>
      </c>
      <c r="X3278">
        <v>2540</v>
      </c>
      <c r="Y3278">
        <v>658067</v>
      </c>
      <c r="Z3278">
        <v>8</v>
      </c>
      <c r="AA3278">
        <v>298</v>
      </c>
      <c r="AB3278">
        <v>2500</v>
      </c>
      <c r="AC3278">
        <v>743500</v>
      </c>
      <c r="AD3278">
        <v>20</v>
      </c>
      <c r="AE3278">
        <v>337</v>
      </c>
      <c r="AF3278">
        <v>2633</v>
      </c>
      <c r="AG3278">
        <v>887280</v>
      </c>
      <c r="AL3278">
        <v>4</v>
      </c>
      <c r="AM3278">
        <v>479</v>
      </c>
      <c r="AN3278">
        <v>3000</v>
      </c>
      <c r="AO3278">
        <v>1437000</v>
      </c>
      <c r="AP3278">
        <v>13</v>
      </c>
      <c r="AQ3278">
        <v>400</v>
      </c>
      <c r="AR3278">
        <v>2642</v>
      </c>
      <c r="AS3278">
        <v>1059838</v>
      </c>
      <c r="AT3278">
        <v>19</v>
      </c>
      <c r="AU3278">
        <v>427</v>
      </c>
      <c r="AV3278">
        <v>2288</v>
      </c>
      <c r="AW3278">
        <v>1024626</v>
      </c>
    </row>
    <row r="3279" spans="1:49" x14ac:dyDescent="0.2">
      <c r="A3279" s="51">
        <v>41415</v>
      </c>
      <c r="R3279">
        <v>1</v>
      </c>
      <c r="S3279">
        <v>244</v>
      </c>
      <c r="T3279">
        <v>2450</v>
      </c>
      <c r="U3279">
        <v>597800</v>
      </c>
      <c r="AD3279">
        <v>6</v>
      </c>
      <c r="AE3279">
        <v>346</v>
      </c>
      <c r="AF3279">
        <v>2840</v>
      </c>
      <c r="AG3279">
        <v>981693</v>
      </c>
      <c r="AH3279">
        <v>7</v>
      </c>
      <c r="AI3279">
        <v>364</v>
      </c>
      <c r="AJ3279">
        <v>2960</v>
      </c>
      <c r="AK3279">
        <v>1076594</v>
      </c>
      <c r="AP3279">
        <v>1</v>
      </c>
      <c r="AQ3279">
        <v>506</v>
      </c>
      <c r="AR3279">
        <v>2720</v>
      </c>
      <c r="AS3279">
        <v>1376320</v>
      </c>
    </row>
    <row r="3280" spans="1:49" x14ac:dyDescent="0.2">
      <c r="A3280" s="51">
        <v>41417</v>
      </c>
      <c r="B3280">
        <v>4</v>
      </c>
      <c r="C3280">
        <v>110</v>
      </c>
      <c r="D3280">
        <v>2500</v>
      </c>
      <c r="E3280">
        <v>275000</v>
      </c>
      <c r="F3280">
        <v>4</v>
      </c>
      <c r="G3280">
        <v>131</v>
      </c>
      <c r="H3280">
        <v>2500</v>
      </c>
      <c r="I3280">
        <v>327500</v>
      </c>
      <c r="J3280">
        <v>96</v>
      </c>
      <c r="K3280">
        <v>168</v>
      </c>
      <c r="L3280">
        <v>2558</v>
      </c>
      <c r="M3280">
        <v>431803</v>
      </c>
      <c r="N3280">
        <v>63</v>
      </c>
      <c r="O3280">
        <v>195</v>
      </c>
      <c r="P3280">
        <v>2630</v>
      </c>
      <c r="Q3280">
        <v>526265</v>
      </c>
      <c r="R3280">
        <v>27</v>
      </c>
      <c r="S3280">
        <v>238</v>
      </c>
      <c r="T3280">
        <v>2617</v>
      </c>
      <c r="U3280">
        <v>668522</v>
      </c>
      <c r="V3280">
        <v>5</v>
      </c>
      <c r="W3280">
        <v>258</v>
      </c>
      <c r="X3280">
        <v>2700</v>
      </c>
      <c r="Y3280">
        <v>695520</v>
      </c>
      <c r="Z3280">
        <v>7</v>
      </c>
      <c r="AA3280">
        <v>289</v>
      </c>
      <c r="AB3280">
        <v>2500</v>
      </c>
      <c r="AC3280">
        <v>729629</v>
      </c>
      <c r="AD3280">
        <v>4</v>
      </c>
      <c r="AE3280">
        <v>352</v>
      </c>
      <c r="AF3280">
        <v>2775</v>
      </c>
      <c r="AG3280">
        <v>1001500</v>
      </c>
      <c r="AH3280">
        <v>4</v>
      </c>
      <c r="AI3280">
        <v>390</v>
      </c>
      <c r="AJ3280">
        <v>2860</v>
      </c>
      <c r="AK3280">
        <v>1113970</v>
      </c>
      <c r="AP3280">
        <v>22</v>
      </c>
      <c r="AQ3280">
        <v>424</v>
      </c>
      <c r="AR3280">
        <v>2724</v>
      </c>
      <c r="AS3280">
        <v>1136347</v>
      </c>
      <c r="AT3280">
        <v>12</v>
      </c>
      <c r="AU3280">
        <v>453</v>
      </c>
      <c r="AV3280">
        <v>2517</v>
      </c>
      <c r="AW3280">
        <v>1136017</v>
      </c>
    </row>
    <row r="3281" spans="1:49" x14ac:dyDescent="0.2">
      <c r="A3281" s="51">
        <v>41418</v>
      </c>
      <c r="F3281">
        <v>18</v>
      </c>
      <c r="G3281">
        <v>130</v>
      </c>
      <c r="H3281">
        <v>2350</v>
      </c>
      <c r="I3281">
        <v>305761</v>
      </c>
      <c r="J3281">
        <v>10</v>
      </c>
      <c r="K3281">
        <v>155</v>
      </c>
      <c r="L3281">
        <v>2400</v>
      </c>
      <c r="M3281">
        <v>372000</v>
      </c>
      <c r="N3281">
        <v>28</v>
      </c>
      <c r="O3281">
        <v>193</v>
      </c>
      <c r="P3281">
        <v>2925</v>
      </c>
      <c r="Q3281">
        <v>554604</v>
      </c>
      <c r="V3281">
        <v>22</v>
      </c>
      <c r="W3281">
        <v>260</v>
      </c>
      <c r="X3281">
        <v>2433</v>
      </c>
      <c r="Y3281">
        <v>626136</v>
      </c>
      <c r="Z3281">
        <v>13</v>
      </c>
      <c r="AA3281">
        <v>316</v>
      </c>
      <c r="AB3281">
        <v>2420</v>
      </c>
      <c r="AC3281">
        <v>763603</v>
      </c>
      <c r="AD3281">
        <v>11</v>
      </c>
      <c r="AE3281">
        <v>330</v>
      </c>
      <c r="AF3281">
        <v>2575</v>
      </c>
      <c r="AG3281">
        <v>911682</v>
      </c>
      <c r="AH3281">
        <v>3</v>
      </c>
      <c r="AI3281">
        <v>385</v>
      </c>
      <c r="AJ3281">
        <v>2780</v>
      </c>
      <c r="AK3281">
        <v>1071227</v>
      </c>
      <c r="AL3281">
        <v>12</v>
      </c>
      <c r="AM3281">
        <v>448</v>
      </c>
      <c r="AN3281">
        <v>2960</v>
      </c>
      <c r="AO3281">
        <v>1325093</v>
      </c>
    </row>
    <row r="3282" spans="1:49" x14ac:dyDescent="0.2">
      <c r="A3282" s="51">
        <v>41421</v>
      </c>
      <c r="AD3282">
        <v>1</v>
      </c>
      <c r="AE3282">
        <v>344</v>
      </c>
      <c r="AF3282">
        <v>2960</v>
      </c>
      <c r="AG3282">
        <v>1018240</v>
      </c>
      <c r="AP3282">
        <v>12</v>
      </c>
      <c r="AQ3282">
        <v>406</v>
      </c>
      <c r="AR3282">
        <v>2693</v>
      </c>
      <c r="AS3282">
        <v>1055107</v>
      </c>
      <c r="AT3282">
        <v>1</v>
      </c>
      <c r="AU3282">
        <v>430</v>
      </c>
      <c r="AV3282">
        <v>2100</v>
      </c>
      <c r="AW3282">
        <v>903000</v>
      </c>
    </row>
    <row r="3283" spans="1:49" x14ac:dyDescent="0.2">
      <c r="A3283" s="51">
        <v>41422</v>
      </c>
      <c r="AH3283">
        <v>16</v>
      </c>
      <c r="AI3283">
        <v>365</v>
      </c>
      <c r="AJ3283">
        <v>2827</v>
      </c>
      <c r="AK3283">
        <v>1033138</v>
      </c>
      <c r="AP3283">
        <v>18</v>
      </c>
      <c r="AQ3283">
        <v>526</v>
      </c>
      <c r="AR3283">
        <v>2885</v>
      </c>
      <c r="AS3283">
        <v>1535756</v>
      </c>
    </row>
    <row r="3284" spans="1:49" x14ac:dyDescent="0.2">
      <c r="A3284" s="51">
        <v>41422</v>
      </c>
      <c r="F3284">
        <v>23</v>
      </c>
      <c r="G3284">
        <v>137</v>
      </c>
      <c r="H3284">
        <v>2467</v>
      </c>
      <c r="I3284">
        <v>346809</v>
      </c>
      <c r="J3284">
        <v>41</v>
      </c>
      <c r="K3284">
        <v>161</v>
      </c>
      <c r="L3284">
        <v>2650</v>
      </c>
      <c r="M3284">
        <v>426790</v>
      </c>
      <c r="N3284">
        <v>23</v>
      </c>
      <c r="O3284">
        <v>206</v>
      </c>
      <c r="P3284">
        <v>2367</v>
      </c>
      <c r="Q3284">
        <v>526243</v>
      </c>
      <c r="R3284">
        <v>31</v>
      </c>
      <c r="S3284">
        <v>228</v>
      </c>
      <c r="T3284">
        <v>2550</v>
      </c>
      <c r="U3284">
        <v>578090</v>
      </c>
      <c r="V3284">
        <v>84</v>
      </c>
      <c r="W3284">
        <v>261</v>
      </c>
      <c r="X3284">
        <v>2680</v>
      </c>
      <c r="Y3284">
        <v>703762</v>
      </c>
      <c r="Z3284">
        <v>3</v>
      </c>
      <c r="AA3284">
        <v>303</v>
      </c>
      <c r="AB3284">
        <v>2650</v>
      </c>
      <c r="AC3284">
        <v>802067</v>
      </c>
      <c r="AD3284">
        <v>9</v>
      </c>
      <c r="AE3284">
        <v>359</v>
      </c>
      <c r="AF3284">
        <v>2700</v>
      </c>
      <c r="AG3284">
        <v>969000</v>
      </c>
      <c r="AH3284">
        <v>1</v>
      </c>
      <c r="AI3284">
        <v>390</v>
      </c>
      <c r="AJ3284">
        <v>3040</v>
      </c>
      <c r="AK3284">
        <v>1185600</v>
      </c>
      <c r="AL3284">
        <v>9</v>
      </c>
      <c r="AM3284">
        <v>428</v>
      </c>
      <c r="AN3284">
        <v>2930</v>
      </c>
      <c r="AO3284">
        <v>1262236</v>
      </c>
      <c r="AP3284">
        <v>14</v>
      </c>
      <c r="AQ3284">
        <v>494</v>
      </c>
      <c r="AR3284">
        <v>2830</v>
      </c>
      <c r="AS3284">
        <v>1453491</v>
      </c>
      <c r="AT3284">
        <v>14</v>
      </c>
      <c r="AU3284">
        <v>472</v>
      </c>
      <c r="AV3284">
        <v>2450</v>
      </c>
      <c r="AW3284">
        <v>1191371</v>
      </c>
    </row>
    <row r="3285" spans="1:49" x14ac:dyDescent="0.2">
      <c r="A3285" s="51">
        <v>41424</v>
      </c>
      <c r="F3285">
        <v>12</v>
      </c>
      <c r="G3285">
        <v>138</v>
      </c>
      <c r="H3285">
        <v>2500</v>
      </c>
      <c r="I3285">
        <v>343367</v>
      </c>
      <c r="J3285">
        <v>10</v>
      </c>
      <c r="K3285">
        <v>152</v>
      </c>
      <c r="L3285">
        <v>2400</v>
      </c>
      <c r="M3285">
        <v>366300</v>
      </c>
      <c r="N3285">
        <v>19</v>
      </c>
      <c r="O3285">
        <v>206</v>
      </c>
      <c r="P3285">
        <v>2550</v>
      </c>
      <c r="Q3285">
        <v>525032</v>
      </c>
      <c r="R3285">
        <v>19</v>
      </c>
      <c r="S3285">
        <v>232</v>
      </c>
      <c r="T3285">
        <v>2475</v>
      </c>
      <c r="U3285">
        <v>580463</v>
      </c>
      <c r="V3285">
        <v>21</v>
      </c>
      <c r="W3285">
        <v>254</v>
      </c>
      <c r="X3285">
        <v>2650</v>
      </c>
      <c r="Y3285">
        <v>697295</v>
      </c>
      <c r="Z3285">
        <v>40</v>
      </c>
      <c r="AA3285">
        <v>293</v>
      </c>
      <c r="AB3285">
        <v>2825</v>
      </c>
      <c r="AC3285">
        <v>829872</v>
      </c>
      <c r="AD3285">
        <v>3</v>
      </c>
      <c r="AE3285">
        <v>343</v>
      </c>
      <c r="AF3285">
        <v>2600</v>
      </c>
      <c r="AG3285">
        <v>892667</v>
      </c>
      <c r="AP3285">
        <v>37</v>
      </c>
      <c r="AQ3285">
        <v>407</v>
      </c>
      <c r="AR3285">
        <v>2541</v>
      </c>
      <c r="AS3285">
        <v>1072762</v>
      </c>
      <c r="AT3285">
        <v>32</v>
      </c>
      <c r="AU3285">
        <v>520</v>
      </c>
      <c r="AV3285">
        <v>2683</v>
      </c>
      <c r="AW3285">
        <v>1399150</v>
      </c>
    </row>
    <row r="3287" spans="1:49" x14ac:dyDescent="0.2">
      <c r="A3287" s="51">
        <v>41429</v>
      </c>
      <c r="V3287">
        <v>3</v>
      </c>
      <c r="W3287">
        <v>277</v>
      </c>
      <c r="X3287">
        <v>2520</v>
      </c>
      <c r="Y3287">
        <v>698880</v>
      </c>
      <c r="Z3287">
        <v>5</v>
      </c>
      <c r="AA3287">
        <v>306</v>
      </c>
      <c r="AB3287">
        <v>2500</v>
      </c>
      <c r="AC3287">
        <v>764000</v>
      </c>
      <c r="AL3287">
        <v>5</v>
      </c>
      <c r="AM3287">
        <v>424</v>
      </c>
      <c r="AN3287">
        <v>2940</v>
      </c>
      <c r="AO3287">
        <v>1245384</v>
      </c>
      <c r="AP3287">
        <v>12</v>
      </c>
      <c r="AQ3287">
        <v>453</v>
      </c>
      <c r="AR3287">
        <v>2850</v>
      </c>
      <c r="AS3287">
        <v>1288903</v>
      </c>
    </row>
    <row r="3288" spans="1:49" x14ac:dyDescent="0.2">
      <c r="A3288" s="51">
        <v>41429</v>
      </c>
      <c r="B3288">
        <v>1</v>
      </c>
      <c r="C3288">
        <v>120</v>
      </c>
      <c r="D3288">
        <v>2450</v>
      </c>
      <c r="E3288">
        <v>294000</v>
      </c>
      <c r="F3288">
        <v>25</v>
      </c>
      <c r="G3288">
        <v>144</v>
      </c>
      <c r="H3288">
        <v>2550</v>
      </c>
      <c r="I3288">
        <v>366180</v>
      </c>
      <c r="J3288">
        <v>46</v>
      </c>
      <c r="K3288">
        <v>161</v>
      </c>
      <c r="L3288">
        <v>2438</v>
      </c>
      <c r="M3288">
        <v>397935</v>
      </c>
      <c r="N3288">
        <v>37</v>
      </c>
      <c r="O3288">
        <v>215</v>
      </c>
      <c r="P3288">
        <v>2562</v>
      </c>
      <c r="Q3288">
        <v>553724</v>
      </c>
      <c r="R3288">
        <v>75</v>
      </c>
      <c r="S3288">
        <v>234</v>
      </c>
      <c r="T3288">
        <v>2583</v>
      </c>
      <c r="U3288">
        <v>616017</v>
      </c>
      <c r="V3288">
        <v>11</v>
      </c>
      <c r="W3288">
        <v>254</v>
      </c>
      <c r="X3288">
        <v>2300</v>
      </c>
      <c r="Y3288">
        <v>584618</v>
      </c>
      <c r="Z3288">
        <v>23</v>
      </c>
      <c r="AA3288">
        <v>282</v>
      </c>
      <c r="AB3288">
        <v>2575</v>
      </c>
      <c r="AC3288">
        <v>733096</v>
      </c>
      <c r="AD3288">
        <v>22</v>
      </c>
      <c r="AE3288">
        <v>336</v>
      </c>
      <c r="AF3288">
        <v>2750</v>
      </c>
      <c r="AG3288">
        <v>947632</v>
      </c>
      <c r="AH3288">
        <v>6</v>
      </c>
      <c r="AI3288">
        <v>389</v>
      </c>
      <c r="AJ3288">
        <v>2900</v>
      </c>
      <c r="AK3288">
        <v>1128100</v>
      </c>
      <c r="AL3288">
        <v>24</v>
      </c>
      <c r="AM3288">
        <v>410</v>
      </c>
      <c r="AN3288">
        <v>2830</v>
      </c>
      <c r="AO3288">
        <v>1160942</v>
      </c>
      <c r="AP3288">
        <v>29</v>
      </c>
      <c r="AQ3288">
        <v>415</v>
      </c>
      <c r="AR3288">
        <v>2730</v>
      </c>
      <c r="AS3288">
        <v>1123128</v>
      </c>
      <c r="AT3288">
        <v>29</v>
      </c>
      <c r="AU3288">
        <v>510</v>
      </c>
      <c r="AV3288">
        <v>2470</v>
      </c>
      <c r="AW3288">
        <v>1307910</v>
      </c>
    </row>
    <row r="3289" spans="1:49" x14ac:dyDescent="0.2">
      <c r="A3289" s="51">
        <v>41431</v>
      </c>
      <c r="B3289">
        <v>10</v>
      </c>
      <c r="C3289">
        <v>122</v>
      </c>
      <c r="D3289">
        <v>2650</v>
      </c>
      <c r="E3289">
        <v>323830</v>
      </c>
      <c r="J3289">
        <v>28</v>
      </c>
      <c r="K3289">
        <v>172</v>
      </c>
      <c r="L3289">
        <v>2517</v>
      </c>
      <c r="M3289">
        <v>432561</v>
      </c>
      <c r="N3289">
        <v>28</v>
      </c>
      <c r="O3289">
        <v>195</v>
      </c>
      <c r="P3289">
        <v>2567</v>
      </c>
      <c r="Q3289">
        <v>497461</v>
      </c>
      <c r="R3289">
        <v>28</v>
      </c>
      <c r="S3289">
        <v>240</v>
      </c>
      <c r="T3289">
        <v>2525</v>
      </c>
      <c r="U3289">
        <v>607071</v>
      </c>
      <c r="V3289">
        <v>36</v>
      </c>
      <c r="W3289">
        <v>254</v>
      </c>
      <c r="X3289">
        <v>2767</v>
      </c>
      <c r="Y3289">
        <v>705283</v>
      </c>
      <c r="Z3289">
        <v>11</v>
      </c>
      <c r="AA3289">
        <v>307</v>
      </c>
      <c r="AB3289">
        <v>2700</v>
      </c>
      <c r="AC3289">
        <v>829145</v>
      </c>
      <c r="AD3289">
        <v>12</v>
      </c>
      <c r="AE3289">
        <v>356</v>
      </c>
      <c r="AF3289">
        <v>2795</v>
      </c>
      <c r="AG3289">
        <v>1011593</v>
      </c>
      <c r="AL3289">
        <v>2</v>
      </c>
      <c r="AM3289">
        <v>441</v>
      </c>
      <c r="AN3289">
        <v>2900</v>
      </c>
      <c r="AO3289">
        <v>1278900</v>
      </c>
      <c r="AP3289">
        <v>5</v>
      </c>
      <c r="AQ3289">
        <v>453</v>
      </c>
      <c r="AR3289">
        <v>2695</v>
      </c>
      <c r="AS3289">
        <v>1245176</v>
      </c>
    </row>
    <row r="3290" spans="1:49" x14ac:dyDescent="0.2">
      <c r="A3290" s="51">
        <v>41432</v>
      </c>
      <c r="B3290">
        <v>7</v>
      </c>
      <c r="C3290">
        <v>110</v>
      </c>
      <c r="D3290">
        <v>2400</v>
      </c>
      <c r="E3290">
        <v>271743</v>
      </c>
      <c r="F3290">
        <v>5</v>
      </c>
      <c r="G3290">
        <v>136</v>
      </c>
      <c r="H3290">
        <v>2350</v>
      </c>
      <c r="I3290">
        <v>319600</v>
      </c>
      <c r="J3290">
        <v>22</v>
      </c>
      <c r="K3290">
        <v>167</v>
      </c>
      <c r="L3290">
        <v>2383</v>
      </c>
      <c r="M3290">
        <v>401077</v>
      </c>
      <c r="N3290">
        <v>6</v>
      </c>
      <c r="O3290">
        <v>205</v>
      </c>
      <c r="P3290">
        <v>2350</v>
      </c>
      <c r="Q3290">
        <v>480967</v>
      </c>
      <c r="R3290">
        <v>1</v>
      </c>
      <c r="S3290">
        <v>242</v>
      </c>
      <c r="T3290">
        <v>2550</v>
      </c>
      <c r="U3290">
        <v>617100</v>
      </c>
      <c r="V3290">
        <v>9</v>
      </c>
      <c r="W3290">
        <v>251</v>
      </c>
      <c r="X3290">
        <v>2650</v>
      </c>
      <c r="Y3290">
        <v>664856</v>
      </c>
      <c r="Z3290">
        <v>12</v>
      </c>
      <c r="AA3290">
        <v>297</v>
      </c>
      <c r="AB3290">
        <v>2580</v>
      </c>
      <c r="AC3290">
        <v>775300</v>
      </c>
      <c r="AD3290">
        <v>6</v>
      </c>
      <c r="AE3290">
        <v>338</v>
      </c>
      <c r="AF3290">
        <v>2625</v>
      </c>
      <c r="AG3290">
        <v>881500</v>
      </c>
      <c r="AP3290">
        <v>15</v>
      </c>
      <c r="AQ3290">
        <v>451</v>
      </c>
      <c r="AR3290">
        <v>2760</v>
      </c>
      <c r="AS3290">
        <v>1258845</v>
      </c>
      <c r="AT3290">
        <v>4</v>
      </c>
      <c r="AU3290">
        <v>442</v>
      </c>
      <c r="AV3290">
        <v>2100</v>
      </c>
      <c r="AW3290">
        <v>928200</v>
      </c>
    </row>
    <row r="3291" spans="1:49" x14ac:dyDescent="0.2">
      <c r="A3291" s="51">
        <v>41436</v>
      </c>
      <c r="AD3291">
        <v>12</v>
      </c>
      <c r="AE3291">
        <v>351</v>
      </c>
      <c r="AF3291">
        <v>2740</v>
      </c>
      <c r="AG3291">
        <v>960827</v>
      </c>
      <c r="AH3291">
        <v>5</v>
      </c>
      <c r="AI3291">
        <v>389</v>
      </c>
      <c r="AJ3291">
        <v>2800</v>
      </c>
      <c r="AK3291">
        <v>1088640</v>
      </c>
      <c r="AP3291">
        <v>51</v>
      </c>
      <c r="AQ3291">
        <v>413</v>
      </c>
      <c r="AR3291">
        <v>2611</v>
      </c>
      <c r="AS3291">
        <v>1078762</v>
      </c>
    </row>
    <row r="3292" spans="1:49" x14ac:dyDescent="0.2">
      <c r="A3292" s="51">
        <v>41436</v>
      </c>
      <c r="B3292">
        <v>2</v>
      </c>
      <c r="C3292">
        <v>102</v>
      </c>
      <c r="D3292">
        <v>2700</v>
      </c>
      <c r="E3292">
        <v>275400</v>
      </c>
      <c r="F3292">
        <v>43</v>
      </c>
      <c r="G3292">
        <v>145</v>
      </c>
      <c r="H3292">
        <v>2617</v>
      </c>
      <c r="I3292">
        <v>389844</v>
      </c>
      <c r="J3292">
        <v>58</v>
      </c>
      <c r="K3292">
        <v>165</v>
      </c>
      <c r="L3292">
        <v>2550</v>
      </c>
      <c r="M3292">
        <v>430455</v>
      </c>
      <c r="N3292">
        <v>49</v>
      </c>
      <c r="O3292">
        <v>192</v>
      </c>
      <c r="P3292">
        <v>2530</v>
      </c>
      <c r="Q3292">
        <v>499324</v>
      </c>
      <c r="R3292">
        <v>24</v>
      </c>
      <c r="S3292">
        <v>234</v>
      </c>
      <c r="T3292">
        <v>2500</v>
      </c>
      <c r="U3292">
        <v>623025</v>
      </c>
      <c r="V3292">
        <v>9</v>
      </c>
      <c r="W3292">
        <v>267</v>
      </c>
      <c r="X3292">
        <v>2467</v>
      </c>
      <c r="Y3292">
        <v>660022</v>
      </c>
      <c r="Z3292">
        <v>37</v>
      </c>
      <c r="AA3292">
        <v>289</v>
      </c>
      <c r="AB3292">
        <v>2688</v>
      </c>
      <c r="AC3292">
        <v>774389</v>
      </c>
      <c r="AD3292">
        <v>37</v>
      </c>
      <c r="AE3292">
        <v>332</v>
      </c>
      <c r="AF3292">
        <v>2700</v>
      </c>
      <c r="AG3292">
        <v>906116</v>
      </c>
      <c r="AH3292">
        <v>8</v>
      </c>
      <c r="AI3292">
        <v>364</v>
      </c>
      <c r="AJ3292">
        <v>2700</v>
      </c>
      <c r="AK3292">
        <v>983475</v>
      </c>
      <c r="AL3292">
        <v>10</v>
      </c>
      <c r="AM3292">
        <v>408</v>
      </c>
      <c r="AN3292">
        <v>2525</v>
      </c>
      <c r="AO3292">
        <v>1035280</v>
      </c>
      <c r="AP3292">
        <v>90</v>
      </c>
      <c r="AQ3292">
        <v>427</v>
      </c>
      <c r="AR3292">
        <v>2566</v>
      </c>
      <c r="AS3292">
        <v>1106507</v>
      </c>
      <c r="AT3292">
        <v>13</v>
      </c>
      <c r="AU3292">
        <v>551</v>
      </c>
      <c r="AV3292">
        <v>2475</v>
      </c>
      <c r="AW3292">
        <v>1365762</v>
      </c>
    </row>
    <row r="3293" spans="1:49" x14ac:dyDescent="0.2">
      <c r="A3293" s="51">
        <v>41438</v>
      </c>
      <c r="B3293">
        <v>3</v>
      </c>
      <c r="C3293">
        <v>126</v>
      </c>
      <c r="D3293">
        <v>2100</v>
      </c>
      <c r="E3293">
        <v>264600</v>
      </c>
      <c r="J3293">
        <v>44</v>
      </c>
      <c r="K3293">
        <v>160</v>
      </c>
      <c r="L3293">
        <v>2525</v>
      </c>
      <c r="M3293">
        <v>403659</v>
      </c>
      <c r="N3293">
        <v>5</v>
      </c>
      <c r="O3293">
        <v>212</v>
      </c>
      <c r="P3293">
        <v>2517</v>
      </c>
      <c r="Q3293">
        <v>536280</v>
      </c>
      <c r="V3293">
        <v>16</v>
      </c>
      <c r="W3293">
        <v>263</v>
      </c>
      <c r="X3293">
        <v>2583</v>
      </c>
      <c r="Y3293">
        <v>706456</v>
      </c>
      <c r="Z3293">
        <v>35</v>
      </c>
      <c r="AA3293">
        <v>296</v>
      </c>
      <c r="AB3293">
        <v>2530</v>
      </c>
      <c r="AC3293">
        <v>755237</v>
      </c>
      <c r="AD3293">
        <v>5</v>
      </c>
      <c r="AE3293">
        <v>323</v>
      </c>
      <c r="AF3293">
        <v>2600</v>
      </c>
      <c r="AG3293">
        <v>840320</v>
      </c>
      <c r="AL3293">
        <v>3</v>
      </c>
      <c r="AM3293">
        <v>420</v>
      </c>
      <c r="AN3293">
        <v>2880</v>
      </c>
      <c r="AO3293">
        <v>1209600</v>
      </c>
      <c r="AP3293">
        <v>41</v>
      </c>
      <c r="AQ3293">
        <v>449</v>
      </c>
      <c r="AR3293">
        <v>2668</v>
      </c>
      <c r="AS3293">
        <v>1207408</v>
      </c>
      <c r="AT3293">
        <v>13</v>
      </c>
      <c r="AU3293">
        <v>537</v>
      </c>
      <c r="AV3293">
        <v>2740</v>
      </c>
      <c r="AW3293">
        <v>1523511</v>
      </c>
    </row>
    <row r="3294" spans="1:49" x14ac:dyDescent="0.2">
      <c r="A3294" s="51">
        <v>41439</v>
      </c>
      <c r="F3294">
        <v>1</v>
      </c>
      <c r="G3294">
        <v>130</v>
      </c>
      <c r="H3294">
        <v>2200</v>
      </c>
      <c r="I3294">
        <v>286000</v>
      </c>
      <c r="J3294">
        <v>11</v>
      </c>
      <c r="K3294">
        <v>174</v>
      </c>
      <c r="L3294">
        <v>2600</v>
      </c>
      <c r="M3294">
        <v>453345</v>
      </c>
      <c r="R3294">
        <v>50</v>
      </c>
      <c r="S3294">
        <v>230</v>
      </c>
      <c r="T3294">
        <v>2600</v>
      </c>
      <c r="U3294">
        <v>598000</v>
      </c>
      <c r="V3294">
        <v>43</v>
      </c>
      <c r="W3294">
        <v>266</v>
      </c>
      <c r="X3294">
        <v>2583</v>
      </c>
      <c r="Y3294">
        <v>686526</v>
      </c>
      <c r="AD3294">
        <v>41</v>
      </c>
      <c r="AE3294">
        <v>335</v>
      </c>
      <c r="AF3294">
        <v>2650</v>
      </c>
      <c r="AG3294">
        <v>906607</v>
      </c>
      <c r="AP3294">
        <v>49</v>
      </c>
      <c r="AQ3294">
        <v>432</v>
      </c>
      <c r="AR3294">
        <v>2662</v>
      </c>
      <c r="AS3294">
        <v>1146069</v>
      </c>
      <c r="AT3294">
        <v>5</v>
      </c>
      <c r="AU3294">
        <v>467</v>
      </c>
      <c r="AV3294">
        <v>2375</v>
      </c>
      <c r="AW3294">
        <v>1111580</v>
      </c>
    </row>
    <row r="3295" spans="1:49" x14ac:dyDescent="0.2">
      <c r="A3295" s="51">
        <v>41442</v>
      </c>
      <c r="AD3295">
        <v>3</v>
      </c>
      <c r="AE3295">
        <v>359</v>
      </c>
      <c r="AF3295">
        <v>2560</v>
      </c>
      <c r="AG3295">
        <v>918187</v>
      </c>
      <c r="AH3295">
        <v>6</v>
      </c>
      <c r="AI3295">
        <v>376</v>
      </c>
      <c r="AJ3295">
        <v>2640</v>
      </c>
      <c r="AK3295">
        <v>993520</v>
      </c>
      <c r="AL3295">
        <v>12</v>
      </c>
      <c r="AM3295">
        <v>456</v>
      </c>
      <c r="AN3295">
        <v>2777</v>
      </c>
      <c r="AO3295">
        <v>1276360</v>
      </c>
      <c r="AP3295">
        <v>48</v>
      </c>
      <c r="AQ3295">
        <v>438</v>
      </c>
      <c r="AR3295">
        <v>2665</v>
      </c>
      <c r="AS3295">
        <v>1160704</v>
      </c>
    </row>
    <row r="3296" spans="1:49" x14ac:dyDescent="0.2">
      <c r="A3296" s="51">
        <v>41443</v>
      </c>
      <c r="AP3296">
        <v>11</v>
      </c>
      <c r="AQ3296">
        <v>429</v>
      </c>
      <c r="AR3296">
        <v>2693</v>
      </c>
      <c r="AS3296">
        <v>1156796</v>
      </c>
    </row>
    <row r="3297" spans="1:49" x14ac:dyDescent="0.2">
      <c r="A3297" s="51">
        <v>41443</v>
      </c>
      <c r="B3297">
        <v>1</v>
      </c>
      <c r="C3297">
        <v>122</v>
      </c>
      <c r="D3297">
        <v>2300</v>
      </c>
      <c r="E3297">
        <v>280600</v>
      </c>
      <c r="F3297">
        <v>18</v>
      </c>
      <c r="G3297">
        <v>145</v>
      </c>
      <c r="H3297">
        <v>2450</v>
      </c>
      <c r="I3297">
        <v>360578</v>
      </c>
      <c r="J3297">
        <v>11</v>
      </c>
      <c r="K3297">
        <v>173</v>
      </c>
      <c r="L3297">
        <v>2400</v>
      </c>
      <c r="M3297">
        <v>410045</v>
      </c>
      <c r="N3297">
        <v>2</v>
      </c>
      <c r="O3297">
        <v>218</v>
      </c>
      <c r="P3297">
        <v>2600</v>
      </c>
      <c r="Q3297">
        <v>566800</v>
      </c>
      <c r="R3297">
        <v>34</v>
      </c>
      <c r="S3297">
        <v>230</v>
      </c>
      <c r="T3297">
        <v>2567</v>
      </c>
      <c r="U3297">
        <v>586662</v>
      </c>
      <c r="V3297">
        <v>30</v>
      </c>
      <c r="W3297">
        <v>252</v>
      </c>
      <c r="X3297">
        <v>2483</v>
      </c>
      <c r="Y3297">
        <v>657003</v>
      </c>
      <c r="Z3297">
        <v>32</v>
      </c>
      <c r="AA3297">
        <v>302</v>
      </c>
      <c r="AB3297">
        <v>2640</v>
      </c>
      <c r="AC3297">
        <v>793959</v>
      </c>
      <c r="AD3297">
        <v>30</v>
      </c>
      <c r="AE3297">
        <v>343</v>
      </c>
      <c r="AF3297">
        <v>2678</v>
      </c>
      <c r="AG3297">
        <v>931148</v>
      </c>
      <c r="AH3297">
        <v>3</v>
      </c>
      <c r="AI3297">
        <v>379</v>
      </c>
      <c r="AJ3297">
        <v>2670</v>
      </c>
      <c r="AK3297">
        <v>1014487</v>
      </c>
      <c r="AP3297">
        <v>53</v>
      </c>
      <c r="AQ3297">
        <v>428</v>
      </c>
      <c r="AR3297">
        <v>2652</v>
      </c>
      <c r="AS3297">
        <v>1127076</v>
      </c>
      <c r="AT3297">
        <v>10</v>
      </c>
      <c r="AU3297">
        <v>465</v>
      </c>
      <c r="AV3297">
        <v>2462</v>
      </c>
      <c r="AW3297">
        <v>1145040</v>
      </c>
    </row>
    <row r="3298" spans="1:49" x14ac:dyDescent="0.2">
      <c r="A3298" s="51">
        <v>41445</v>
      </c>
      <c r="F3298">
        <v>12</v>
      </c>
      <c r="G3298">
        <v>148</v>
      </c>
      <c r="H3298">
        <v>2400</v>
      </c>
      <c r="I3298">
        <v>355200</v>
      </c>
      <c r="J3298">
        <v>42</v>
      </c>
      <c r="K3298">
        <v>168</v>
      </c>
      <c r="L3298">
        <v>2467</v>
      </c>
      <c r="M3298">
        <v>411905</v>
      </c>
      <c r="N3298">
        <v>38</v>
      </c>
      <c r="O3298">
        <v>210</v>
      </c>
      <c r="P3298">
        <v>2530</v>
      </c>
      <c r="Q3298">
        <v>530905</v>
      </c>
      <c r="R3298">
        <v>3</v>
      </c>
      <c r="S3298">
        <v>245</v>
      </c>
      <c r="T3298">
        <v>2600</v>
      </c>
      <c r="U3298">
        <v>636133</v>
      </c>
      <c r="V3298">
        <v>49</v>
      </c>
      <c r="W3298">
        <v>262</v>
      </c>
      <c r="X3298">
        <v>2612</v>
      </c>
      <c r="Y3298">
        <v>688712</v>
      </c>
      <c r="Z3298">
        <v>9</v>
      </c>
      <c r="AA3298">
        <v>304</v>
      </c>
      <c r="AB3298">
        <v>2617</v>
      </c>
      <c r="AC3298">
        <v>813533</v>
      </c>
      <c r="AD3298">
        <v>7</v>
      </c>
      <c r="AE3298">
        <v>336</v>
      </c>
      <c r="AF3298">
        <v>2760</v>
      </c>
      <c r="AG3298">
        <v>928149</v>
      </c>
      <c r="AH3298">
        <v>8</v>
      </c>
      <c r="AI3298">
        <v>374</v>
      </c>
      <c r="AJ3298">
        <v>2800</v>
      </c>
      <c r="AK3298">
        <v>1048120</v>
      </c>
      <c r="AP3298">
        <v>43</v>
      </c>
      <c r="AQ3298">
        <v>453</v>
      </c>
      <c r="AR3298">
        <v>2728</v>
      </c>
      <c r="AS3298">
        <v>1261490</v>
      </c>
      <c r="AT3298">
        <v>14</v>
      </c>
      <c r="AU3298">
        <v>453</v>
      </c>
      <c r="AV3298">
        <v>2575</v>
      </c>
      <c r="AW3298">
        <v>1161414</v>
      </c>
    </row>
    <row r="3299" spans="1:49" x14ac:dyDescent="0.2">
      <c r="A3299" s="51">
        <v>41446</v>
      </c>
      <c r="J3299">
        <v>42</v>
      </c>
      <c r="K3299">
        <v>162</v>
      </c>
      <c r="L3299">
        <v>2433</v>
      </c>
      <c r="M3299">
        <v>394798</v>
      </c>
      <c r="N3299">
        <v>87</v>
      </c>
      <c r="O3299">
        <v>201</v>
      </c>
      <c r="P3299">
        <v>2672</v>
      </c>
      <c r="Q3299">
        <v>537070</v>
      </c>
      <c r="R3299">
        <v>62</v>
      </c>
      <c r="S3299">
        <v>235</v>
      </c>
      <c r="T3299">
        <v>2692</v>
      </c>
      <c r="U3299">
        <v>733189</v>
      </c>
      <c r="V3299">
        <v>57</v>
      </c>
      <c r="W3299">
        <v>275</v>
      </c>
      <c r="X3299">
        <v>2662</v>
      </c>
      <c r="Y3299">
        <v>733189</v>
      </c>
      <c r="Z3299">
        <v>110</v>
      </c>
      <c r="AA3299">
        <v>298</v>
      </c>
      <c r="AB3299">
        <v>2675</v>
      </c>
      <c r="AC3299">
        <v>809776</v>
      </c>
      <c r="AD3299">
        <v>34</v>
      </c>
      <c r="AE3299">
        <v>335</v>
      </c>
      <c r="AF3299">
        <v>2800</v>
      </c>
      <c r="AG3299">
        <v>935079</v>
      </c>
      <c r="AT3299">
        <v>30</v>
      </c>
      <c r="AU3299">
        <v>508</v>
      </c>
      <c r="AV3299">
        <v>2617</v>
      </c>
      <c r="AW3299">
        <v>1328590</v>
      </c>
    </row>
    <row r="3300" spans="1:49" x14ac:dyDescent="0.2">
      <c r="A3300" s="51">
        <v>41449</v>
      </c>
      <c r="AD3300">
        <v>34</v>
      </c>
      <c r="AE3300">
        <v>349</v>
      </c>
      <c r="AF3300">
        <v>2667</v>
      </c>
      <c r="AG3300">
        <v>940035</v>
      </c>
      <c r="AH3300">
        <v>22</v>
      </c>
      <c r="AI3300">
        <v>370</v>
      </c>
      <c r="AJ3300">
        <v>2660</v>
      </c>
      <c r="AK3300">
        <v>992220</v>
      </c>
      <c r="AL3300">
        <v>9</v>
      </c>
      <c r="AM3300">
        <v>412</v>
      </c>
      <c r="AN3300">
        <v>2700</v>
      </c>
      <c r="AO3300">
        <v>1092507</v>
      </c>
      <c r="AP3300">
        <v>53</v>
      </c>
      <c r="AQ3300">
        <v>444</v>
      </c>
      <c r="AR3300">
        <v>2653</v>
      </c>
      <c r="AS3300">
        <v>1179509</v>
      </c>
    </row>
    <row r="3301" spans="1:49" x14ac:dyDescent="0.2">
      <c r="A3301" s="51">
        <v>41450</v>
      </c>
      <c r="AH3301">
        <v>18</v>
      </c>
      <c r="AI3301">
        <v>383</v>
      </c>
      <c r="AJ3301">
        <v>2805</v>
      </c>
      <c r="AK3301">
        <v>1072116</v>
      </c>
      <c r="AP3301">
        <v>27</v>
      </c>
      <c r="AQ3301">
        <v>438</v>
      </c>
      <c r="AR3301">
        <v>2633</v>
      </c>
      <c r="AS3301">
        <v>1162261</v>
      </c>
    </row>
    <row r="3302" spans="1:49" x14ac:dyDescent="0.2">
      <c r="A3302" s="51">
        <v>41450</v>
      </c>
      <c r="B3302">
        <v>8</v>
      </c>
      <c r="C3302">
        <v>126</v>
      </c>
      <c r="D3302">
        <v>2500</v>
      </c>
      <c r="E3302">
        <v>315000</v>
      </c>
      <c r="J3302">
        <v>35</v>
      </c>
      <c r="K3302">
        <v>162</v>
      </c>
      <c r="L3302">
        <v>2562</v>
      </c>
      <c r="M3302">
        <v>424189</v>
      </c>
      <c r="N3302">
        <v>64</v>
      </c>
      <c r="O3302">
        <v>214</v>
      </c>
      <c r="P3302">
        <v>2650</v>
      </c>
      <c r="Q3302">
        <v>583731</v>
      </c>
      <c r="R3302">
        <v>7</v>
      </c>
      <c r="S3302">
        <v>227</v>
      </c>
      <c r="T3302">
        <v>2675</v>
      </c>
      <c r="U3302">
        <v>614314</v>
      </c>
      <c r="V3302">
        <v>6</v>
      </c>
      <c r="W3302">
        <v>255</v>
      </c>
      <c r="X3302">
        <v>2650</v>
      </c>
      <c r="Y3302">
        <v>674867</v>
      </c>
      <c r="Z3302">
        <v>51</v>
      </c>
      <c r="AA3302">
        <v>298</v>
      </c>
      <c r="AB3302">
        <v>2690</v>
      </c>
      <c r="AC3302">
        <v>807041</v>
      </c>
      <c r="AD3302">
        <v>20</v>
      </c>
      <c r="AE3302">
        <v>322</v>
      </c>
      <c r="AF3302">
        <v>2800</v>
      </c>
      <c r="AG3302">
        <v>903000</v>
      </c>
      <c r="AH3302">
        <v>9</v>
      </c>
      <c r="AI3302">
        <v>392</v>
      </c>
      <c r="AJ3302">
        <v>2870</v>
      </c>
      <c r="AK3302">
        <v>1123502</v>
      </c>
      <c r="AL3302">
        <v>1</v>
      </c>
      <c r="AM3302">
        <v>416</v>
      </c>
      <c r="AN3302">
        <v>2700</v>
      </c>
      <c r="AO3302">
        <v>1123200</v>
      </c>
      <c r="AP3302">
        <v>46</v>
      </c>
      <c r="AQ3302">
        <v>403</v>
      </c>
      <c r="AR3302">
        <v>2663</v>
      </c>
      <c r="AS3302">
        <v>1077392</v>
      </c>
      <c r="AT3302">
        <v>7</v>
      </c>
      <c r="AU3302">
        <v>482</v>
      </c>
      <c r="AV3302">
        <v>2665</v>
      </c>
      <c r="AW3302">
        <v>1289054</v>
      </c>
    </row>
    <row r="3303" spans="1:49" x14ac:dyDescent="0.2">
      <c r="A3303" s="51">
        <v>41453</v>
      </c>
      <c r="B3303">
        <v>1</v>
      </c>
      <c r="C3303">
        <v>126</v>
      </c>
      <c r="D3303">
        <v>2500</v>
      </c>
      <c r="E3303">
        <v>315000</v>
      </c>
      <c r="N3303">
        <v>25</v>
      </c>
      <c r="O3303">
        <v>198</v>
      </c>
      <c r="P3303">
        <v>2550</v>
      </c>
      <c r="Q3303">
        <v>535016</v>
      </c>
      <c r="Z3303">
        <v>15</v>
      </c>
      <c r="AA3303">
        <v>296</v>
      </c>
      <c r="AB3303">
        <v>2700</v>
      </c>
      <c r="AC3303">
        <v>798840</v>
      </c>
      <c r="AD3303">
        <v>31</v>
      </c>
      <c r="AE3303">
        <v>340</v>
      </c>
      <c r="AF3303">
        <v>2755</v>
      </c>
      <c r="AG3303">
        <v>936509</v>
      </c>
      <c r="AH3303">
        <v>4</v>
      </c>
      <c r="AI3303">
        <v>360</v>
      </c>
      <c r="AJ3303">
        <v>2700</v>
      </c>
      <c r="AK3303">
        <v>970650</v>
      </c>
      <c r="AL3303">
        <v>3</v>
      </c>
      <c r="AM3303">
        <v>413</v>
      </c>
      <c r="AN3303">
        <v>2830</v>
      </c>
      <c r="AO3303">
        <v>1166507</v>
      </c>
      <c r="AP3303">
        <v>49</v>
      </c>
      <c r="AQ3303">
        <v>407</v>
      </c>
      <c r="AR3303">
        <v>2620</v>
      </c>
      <c r="AS3303">
        <v>1055277</v>
      </c>
      <c r="AT3303">
        <v>5</v>
      </c>
      <c r="AU3303">
        <v>481</v>
      </c>
      <c r="AV3303">
        <v>2367</v>
      </c>
      <c r="AW3303">
        <v>1145960</v>
      </c>
    </row>
    <row r="3305" spans="1:49" x14ac:dyDescent="0.2">
      <c r="A3305" s="227">
        <v>41457</v>
      </c>
      <c r="B3305" s="228"/>
      <c r="C3305" s="228"/>
      <c r="D3305" s="228"/>
      <c r="E3305" s="228"/>
      <c r="F3305" s="228">
        <v>6</v>
      </c>
      <c r="G3305" s="228">
        <v>144</v>
      </c>
      <c r="H3305" s="228">
        <v>2975</v>
      </c>
      <c r="I3305" s="228">
        <v>441250</v>
      </c>
      <c r="J3305" s="228">
        <v>27</v>
      </c>
      <c r="K3305" s="228">
        <v>161</v>
      </c>
      <c r="L3305" s="228">
        <v>3017</v>
      </c>
      <c r="M3305" s="228">
        <v>466867</v>
      </c>
      <c r="N3305" s="228">
        <v>28</v>
      </c>
      <c r="O3305" s="228">
        <v>305</v>
      </c>
      <c r="P3305" s="228">
        <v>2730</v>
      </c>
      <c r="Q3305" s="228">
        <v>543768</v>
      </c>
      <c r="R3305" s="228"/>
      <c r="S3305" s="228"/>
      <c r="T3305" s="228"/>
      <c r="U3305" s="228"/>
      <c r="V3305" s="228">
        <v>23</v>
      </c>
      <c r="W3305" s="228">
        <v>261</v>
      </c>
      <c r="X3305" s="228">
        <v>2750</v>
      </c>
      <c r="Y3305" s="228">
        <v>707852</v>
      </c>
      <c r="Z3305" s="228">
        <v>29</v>
      </c>
      <c r="AA3305" s="228">
        <v>313</v>
      </c>
      <c r="AB3305" s="228">
        <v>2622</v>
      </c>
      <c r="AC3305" s="228">
        <v>832509</v>
      </c>
      <c r="AD3305" s="228">
        <v>555</v>
      </c>
      <c r="AE3305" s="228">
        <v>339</v>
      </c>
      <c r="AF3305" s="228">
        <v>2630</v>
      </c>
      <c r="AG3305" s="228">
        <v>914068</v>
      </c>
      <c r="AH3305" s="228">
        <v>17</v>
      </c>
      <c r="AI3305" s="228">
        <v>379</v>
      </c>
      <c r="AJ3305" s="228">
        <v>2800</v>
      </c>
      <c r="AK3305" s="228">
        <v>1062024</v>
      </c>
      <c r="AL3305" s="228">
        <v>11</v>
      </c>
      <c r="AM3305" s="228">
        <v>429</v>
      </c>
      <c r="AN3305" s="228">
        <v>2740</v>
      </c>
      <c r="AO3305" s="228">
        <v>1195120</v>
      </c>
      <c r="AP3305" s="228">
        <v>23</v>
      </c>
      <c r="AQ3305" s="228">
        <v>451</v>
      </c>
      <c r="AR3305" s="228">
        <v>2538</v>
      </c>
      <c r="AS3305" s="228">
        <v>1144774</v>
      </c>
      <c r="AT3305" s="228">
        <v>24</v>
      </c>
      <c r="AU3305" s="228">
        <v>425</v>
      </c>
      <c r="AV3305" s="228">
        <v>2567</v>
      </c>
      <c r="AW3305" s="228">
        <v>1094822</v>
      </c>
    </row>
    <row r="3306" spans="1:49" x14ac:dyDescent="0.2">
      <c r="A3306" s="227">
        <v>41457</v>
      </c>
      <c r="B3306" s="228"/>
      <c r="C3306" s="228"/>
      <c r="D3306" s="228"/>
      <c r="E3306" s="228"/>
      <c r="F3306" s="228">
        <v>18</v>
      </c>
      <c r="G3306" s="228">
        <v>146</v>
      </c>
      <c r="H3306" s="228">
        <v>2617</v>
      </c>
      <c r="I3306" s="228">
        <v>389772</v>
      </c>
      <c r="J3306" s="228">
        <v>67</v>
      </c>
      <c r="K3306" s="228">
        <v>168</v>
      </c>
      <c r="L3306" s="228">
        <v>2579</v>
      </c>
      <c r="M3306" s="228">
        <v>442882</v>
      </c>
      <c r="N3306" s="228">
        <v>21</v>
      </c>
      <c r="O3306" s="228">
        <v>195</v>
      </c>
      <c r="P3306" s="228">
        <v>2600</v>
      </c>
      <c r="Q3306" s="228">
        <v>512143</v>
      </c>
      <c r="R3306" s="228">
        <v>18</v>
      </c>
      <c r="S3306" s="228">
        <v>228</v>
      </c>
      <c r="T3306" s="228">
        <v>2650</v>
      </c>
      <c r="U3306" s="228">
        <v>603611</v>
      </c>
      <c r="V3306" s="228">
        <v>3</v>
      </c>
      <c r="W3306" s="228">
        <v>261</v>
      </c>
      <c r="X3306" s="228">
        <v>2500</v>
      </c>
      <c r="Y3306" s="228">
        <v>653333</v>
      </c>
      <c r="Z3306" s="228">
        <v>18</v>
      </c>
      <c r="AA3306" s="228">
        <v>312</v>
      </c>
      <c r="AB3306" s="228">
        <v>2583</v>
      </c>
      <c r="AC3306" s="228">
        <v>823061</v>
      </c>
      <c r="AD3306" s="228">
        <v>4</v>
      </c>
      <c r="AE3306" s="228">
        <v>334</v>
      </c>
      <c r="AF3306" s="228">
        <v>2603</v>
      </c>
      <c r="AG3306" s="228">
        <v>871485</v>
      </c>
      <c r="AH3306" s="228">
        <v>6</v>
      </c>
      <c r="AI3306" s="228">
        <v>384</v>
      </c>
      <c r="AJ3306" s="228">
        <v>2720</v>
      </c>
      <c r="AK3306" s="228">
        <v>1046047</v>
      </c>
      <c r="AL3306" s="228"/>
      <c r="AM3306" s="228"/>
      <c r="AN3306" s="228"/>
      <c r="AO3306" s="228"/>
      <c r="AP3306" s="228">
        <v>101</v>
      </c>
      <c r="AQ3306" s="228">
        <v>414</v>
      </c>
      <c r="AR3306" s="228">
        <v>2661</v>
      </c>
      <c r="AS3306" s="228">
        <v>1112376</v>
      </c>
      <c r="AT3306" s="228">
        <v>10</v>
      </c>
      <c r="AU3306" s="228">
        <v>443</v>
      </c>
      <c r="AV3306" s="228">
        <v>2420</v>
      </c>
      <c r="AW3306" s="228">
        <v>1093790</v>
      </c>
    </row>
    <row r="3307" spans="1:49" x14ac:dyDescent="0.2">
      <c r="A3307" s="227">
        <v>41459</v>
      </c>
      <c r="B3307" s="228"/>
      <c r="C3307" s="228"/>
      <c r="D3307" s="228"/>
      <c r="E3307" s="228"/>
      <c r="F3307" s="228"/>
      <c r="G3307" s="228"/>
      <c r="H3307" s="228"/>
      <c r="I3307" s="228"/>
      <c r="J3307" s="228"/>
      <c r="K3307" s="228"/>
      <c r="L3307" s="228"/>
      <c r="M3307" s="228"/>
      <c r="N3307" s="228"/>
      <c r="O3307" s="228"/>
      <c r="P3307" s="228"/>
      <c r="Q3307" s="228"/>
      <c r="R3307" s="228"/>
      <c r="S3307" s="228"/>
      <c r="T3307" s="228"/>
      <c r="U3307" s="228"/>
      <c r="V3307" s="228"/>
      <c r="W3307" s="228"/>
      <c r="X3307" s="228"/>
      <c r="Y3307" s="228"/>
      <c r="Z3307" s="228"/>
      <c r="AA3307" s="228"/>
      <c r="AB3307" s="228"/>
      <c r="AC3307" s="228"/>
      <c r="AD3307" s="228"/>
      <c r="AE3307" s="228"/>
      <c r="AF3307" s="228"/>
      <c r="AG3307" s="228"/>
      <c r="AH3307" s="228"/>
      <c r="AI3307" s="228"/>
      <c r="AJ3307" s="228"/>
      <c r="AK3307" s="228"/>
      <c r="AL3307" s="228"/>
      <c r="AM3307" s="228"/>
      <c r="AN3307" s="228"/>
      <c r="AO3307" s="228"/>
      <c r="AP3307" s="228">
        <v>19</v>
      </c>
      <c r="AQ3307" s="228">
        <v>477</v>
      </c>
      <c r="AR3307" s="228">
        <v>2760</v>
      </c>
      <c r="AS3307" s="228">
        <v>1322413</v>
      </c>
      <c r="AT3307" s="228"/>
      <c r="AU3307" s="228"/>
      <c r="AV3307" s="228"/>
      <c r="AW3307" s="228"/>
    </row>
    <row r="3308" spans="1:49" x14ac:dyDescent="0.2">
      <c r="A3308" s="227">
        <v>41460</v>
      </c>
      <c r="B3308" s="228"/>
      <c r="C3308" s="228"/>
      <c r="D3308" s="228"/>
      <c r="E3308" s="228"/>
      <c r="F3308" s="228"/>
      <c r="G3308" s="228"/>
      <c r="H3308" s="228"/>
      <c r="I3308" s="228"/>
      <c r="J3308" s="228"/>
      <c r="K3308" s="228"/>
      <c r="L3308" s="228"/>
      <c r="M3308" s="228"/>
      <c r="N3308" s="228"/>
      <c r="O3308" s="228"/>
      <c r="P3308" s="228"/>
      <c r="Q3308" s="228"/>
      <c r="R3308" s="228"/>
      <c r="S3308" s="228"/>
      <c r="T3308" s="228"/>
      <c r="U3308" s="228"/>
      <c r="V3308" s="228"/>
      <c r="W3308" s="228"/>
      <c r="X3308" s="228"/>
      <c r="Y3308" s="228"/>
      <c r="Z3308" s="228"/>
      <c r="AA3308" s="228"/>
      <c r="AB3308" s="228"/>
      <c r="AC3308" s="228"/>
      <c r="AD3308" s="228"/>
      <c r="AE3308" s="228"/>
      <c r="AF3308" s="228"/>
      <c r="AG3308" s="228"/>
      <c r="AH3308" s="228"/>
      <c r="AI3308" s="228"/>
      <c r="AJ3308" s="228"/>
      <c r="AK3308" s="228"/>
      <c r="AL3308" s="228">
        <v>1</v>
      </c>
      <c r="AM3308" s="228">
        <v>454</v>
      </c>
      <c r="AN3308" s="228">
        <v>2780</v>
      </c>
      <c r="AO3308" s="228">
        <v>1262120</v>
      </c>
      <c r="AP3308" s="228">
        <v>47</v>
      </c>
      <c r="AQ3308" s="228">
        <v>423</v>
      </c>
      <c r="AR3308" s="228">
        <v>2677</v>
      </c>
      <c r="AS3308" s="228">
        <v>1146060</v>
      </c>
      <c r="AT3308" s="228">
        <v>9</v>
      </c>
      <c r="AU3308" s="228">
        <v>464</v>
      </c>
      <c r="AV3308" s="228">
        <v>2450</v>
      </c>
      <c r="AW3308" s="228">
        <v>1130844</v>
      </c>
    </row>
    <row r="3309" spans="1:49" x14ac:dyDescent="0.2">
      <c r="A3309" s="227">
        <v>41463</v>
      </c>
      <c r="B3309" s="228"/>
      <c r="C3309" s="228"/>
      <c r="D3309" s="228"/>
      <c r="E3309" s="228"/>
      <c r="F3309" s="228"/>
      <c r="G3309" s="228"/>
      <c r="H3309" s="228"/>
      <c r="I3309" s="228"/>
      <c r="J3309" s="228"/>
      <c r="K3309" s="228"/>
      <c r="L3309" s="228"/>
      <c r="M3309" s="228"/>
      <c r="N3309" s="228"/>
      <c r="O3309" s="228"/>
      <c r="P3309" s="228"/>
      <c r="Q3309" s="228"/>
      <c r="R3309" s="228"/>
      <c r="S3309" s="228"/>
      <c r="T3309" s="228"/>
      <c r="U3309" s="228"/>
      <c r="V3309" s="228"/>
      <c r="W3309" s="228"/>
      <c r="X3309" s="228"/>
      <c r="Y3309" s="228"/>
      <c r="Z3309" s="228">
        <v>1</v>
      </c>
      <c r="AA3309" s="228">
        <v>312</v>
      </c>
      <c r="AB3309" s="228">
        <v>2500</v>
      </c>
      <c r="AC3309" s="228">
        <v>780000</v>
      </c>
      <c r="AD3309" s="228">
        <v>5</v>
      </c>
      <c r="AE3309" s="228">
        <v>343</v>
      </c>
      <c r="AF3309" s="228">
        <v>2533</v>
      </c>
      <c r="AG3309" s="228">
        <v>871000</v>
      </c>
      <c r="AH3309" s="228">
        <v>1</v>
      </c>
      <c r="AI3309" s="228">
        <v>370</v>
      </c>
      <c r="AJ3309" s="228">
        <v>2820</v>
      </c>
      <c r="AK3309" s="228">
        <v>1043000</v>
      </c>
      <c r="AL3309" s="228">
        <v>7</v>
      </c>
      <c r="AM3309" s="228">
        <v>452</v>
      </c>
      <c r="AN3309" s="228">
        <v>2813</v>
      </c>
      <c r="AO3309" s="228">
        <v>1266554</v>
      </c>
      <c r="AP3309" s="228">
        <v>149</v>
      </c>
      <c r="AQ3309" s="228">
        <v>464</v>
      </c>
      <c r="AR3309" s="228">
        <v>2702</v>
      </c>
      <c r="AS3309" s="228">
        <v>1279128</v>
      </c>
      <c r="AT3309" s="228">
        <v>2</v>
      </c>
      <c r="AU3309" s="228">
        <v>511</v>
      </c>
      <c r="AV3309" s="228">
        <v>2650</v>
      </c>
      <c r="AW3309" s="228">
        <v>1339460</v>
      </c>
    </row>
    <row r="3310" spans="1:49" x14ac:dyDescent="0.2">
      <c r="A3310" s="227">
        <v>41464</v>
      </c>
      <c r="B3310" s="228"/>
      <c r="C3310" s="228"/>
      <c r="D3310" s="228"/>
      <c r="E3310" s="228"/>
      <c r="F3310" s="228"/>
      <c r="G3310" s="228"/>
      <c r="H3310" s="228"/>
      <c r="I3310" s="228"/>
      <c r="J3310" s="228"/>
      <c r="K3310" s="228"/>
      <c r="L3310" s="228"/>
      <c r="M3310" s="228"/>
      <c r="N3310" s="228"/>
      <c r="O3310" s="228"/>
      <c r="P3310" s="228"/>
      <c r="Q3310" s="228"/>
      <c r="R3310" s="228"/>
      <c r="S3310" s="228"/>
      <c r="T3310" s="228"/>
      <c r="U3310" s="228"/>
      <c r="V3310" s="228"/>
      <c r="W3310" s="228"/>
      <c r="X3310" s="228"/>
      <c r="Y3310" s="228"/>
      <c r="Z3310" s="228"/>
      <c r="AA3310" s="228"/>
      <c r="AB3310" s="228"/>
      <c r="AC3310" s="228"/>
      <c r="AD3310" s="228"/>
      <c r="AE3310" s="228"/>
      <c r="AF3310" s="228"/>
      <c r="AG3310" s="228"/>
      <c r="AH3310" s="228"/>
      <c r="AI3310" s="228"/>
      <c r="AJ3310" s="228"/>
      <c r="AK3310" s="228"/>
      <c r="AL3310" s="228">
        <v>8</v>
      </c>
      <c r="AM3310" s="228">
        <v>426</v>
      </c>
      <c r="AN3310" s="228">
        <v>2560</v>
      </c>
      <c r="AO3310" s="228">
        <v>1089920</v>
      </c>
      <c r="AP3310" s="228">
        <v>84</v>
      </c>
      <c r="AQ3310" s="228">
        <v>448</v>
      </c>
      <c r="AR3310" s="228">
        <v>2602</v>
      </c>
      <c r="AS3310" s="228">
        <v>1166882</v>
      </c>
      <c r="AT3310" s="228"/>
      <c r="AU3310" s="228"/>
      <c r="AV3310" s="228"/>
      <c r="AW3310" s="228"/>
    </row>
    <row r="3311" spans="1:49" x14ac:dyDescent="0.2">
      <c r="A3311" s="227">
        <v>41464</v>
      </c>
      <c r="B3311" s="228"/>
      <c r="C3311" s="228"/>
      <c r="D3311" s="228"/>
      <c r="E3311" s="228"/>
      <c r="F3311" s="228">
        <v>10</v>
      </c>
      <c r="G3311" s="228">
        <v>131</v>
      </c>
      <c r="H3311" s="228">
        <v>2750</v>
      </c>
      <c r="I3311" s="228">
        <v>360250</v>
      </c>
      <c r="J3311" s="228"/>
      <c r="K3311" s="228"/>
      <c r="L3311" s="228"/>
      <c r="M3311" s="228"/>
      <c r="N3311" s="228">
        <v>58</v>
      </c>
      <c r="O3311" s="228">
        <v>199</v>
      </c>
      <c r="P3311" s="228">
        <v>2538</v>
      </c>
      <c r="Q3311" s="228">
        <v>533591</v>
      </c>
      <c r="R3311" s="228">
        <v>12</v>
      </c>
      <c r="S3311" s="228">
        <v>231</v>
      </c>
      <c r="T3311" s="228">
        <v>2750</v>
      </c>
      <c r="U3311" s="228">
        <v>636167</v>
      </c>
      <c r="V3311" s="228">
        <v>57</v>
      </c>
      <c r="W3311" s="228">
        <v>268</v>
      </c>
      <c r="X3311" s="228">
        <v>2825</v>
      </c>
      <c r="Y3311" s="228">
        <v>763919</v>
      </c>
      <c r="Z3311" s="228">
        <v>60</v>
      </c>
      <c r="AA3311" s="228">
        <v>297</v>
      </c>
      <c r="AB3311" s="228">
        <v>2594</v>
      </c>
      <c r="AC3311" s="228">
        <v>782997</v>
      </c>
      <c r="AD3311" s="228"/>
      <c r="AE3311" s="228"/>
      <c r="AF3311" s="228"/>
      <c r="AG3311" s="228"/>
      <c r="AH3311" s="228">
        <v>10</v>
      </c>
      <c r="AI3311" s="228">
        <v>366</v>
      </c>
      <c r="AJ3311" s="228">
        <v>2615</v>
      </c>
      <c r="AK3311" s="228">
        <v>946954</v>
      </c>
      <c r="AL3311" s="228">
        <v>24</v>
      </c>
      <c r="AM3311" s="228">
        <v>408</v>
      </c>
      <c r="AN3311" s="228">
        <v>2680</v>
      </c>
      <c r="AO3311" s="228">
        <v>1096873</v>
      </c>
      <c r="AP3311" s="228">
        <v>48</v>
      </c>
      <c r="AQ3311" s="228">
        <v>428</v>
      </c>
      <c r="AR3311" s="228">
        <v>2549</v>
      </c>
      <c r="AS3311" s="228">
        <v>1104732</v>
      </c>
      <c r="AT3311" s="228">
        <v>38</v>
      </c>
      <c r="AU3311" s="228">
        <v>462</v>
      </c>
      <c r="AV3311" s="228">
        <v>2617</v>
      </c>
      <c r="AW3311" s="228">
        <v>1328250</v>
      </c>
    </row>
    <row r="3312" spans="1:49" x14ac:dyDescent="0.2">
      <c r="A3312" s="227">
        <v>41466</v>
      </c>
      <c r="B3312" s="228">
        <v>5</v>
      </c>
      <c r="C3312" s="228">
        <v>120</v>
      </c>
      <c r="D3312" s="228">
        <v>2700</v>
      </c>
      <c r="E3312" s="228">
        <v>322920</v>
      </c>
      <c r="F3312" s="228">
        <v>2</v>
      </c>
      <c r="G3312" s="228">
        <v>143</v>
      </c>
      <c r="H3312" s="228">
        <v>2650</v>
      </c>
      <c r="I3312" s="228">
        <v>378950</v>
      </c>
      <c r="J3312" s="228">
        <v>19</v>
      </c>
      <c r="K3312" s="228">
        <v>150</v>
      </c>
      <c r="L3312" s="228">
        <v>2750</v>
      </c>
      <c r="M3312" s="228">
        <v>413658</v>
      </c>
      <c r="N3312" s="228">
        <v>43</v>
      </c>
      <c r="O3312" s="228">
        <v>203</v>
      </c>
      <c r="P3312" s="228">
        <v>2675</v>
      </c>
      <c r="Q3312" s="228">
        <v>549605</v>
      </c>
      <c r="R3312" s="228">
        <v>1</v>
      </c>
      <c r="S3312" s="228">
        <v>227</v>
      </c>
      <c r="T3312" s="228">
        <v>2600</v>
      </c>
      <c r="U3312" s="228">
        <v>590200</v>
      </c>
      <c r="V3312" s="228">
        <v>5</v>
      </c>
      <c r="W3312" s="228">
        <v>227</v>
      </c>
      <c r="X3312" s="228">
        <v>2600</v>
      </c>
      <c r="Y3312" s="228">
        <v>589160</v>
      </c>
      <c r="Z3312" s="228">
        <v>30</v>
      </c>
      <c r="AA3312" s="228">
        <v>297</v>
      </c>
      <c r="AB3312" s="228">
        <v>2650</v>
      </c>
      <c r="AC3312" s="228">
        <v>787050</v>
      </c>
      <c r="AD3312" s="228">
        <v>8</v>
      </c>
      <c r="AE3312" s="228">
        <v>358</v>
      </c>
      <c r="AF3312" s="228">
        <v>2500</v>
      </c>
      <c r="AG3312" s="228">
        <v>896250</v>
      </c>
      <c r="AH3312" s="228">
        <v>18</v>
      </c>
      <c r="AI3312" s="228">
        <v>387</v>
      </c>
      <c r="AJ3312" s="228">
        <v>2720</v>
      </c>
      <c r="AK3312" s="228">
        <v>1062933</v>
      </c>
      <c r="AL3312" s="228"/>
      <c r="AM3312" s="228"/>
      <c r="AN3312" s="228"/>
      <c r="AO3312" s="228"/>
      <c r="AP3312" s="228">
        <v>54</v>
      </c>
      <c r="AQ3312" s="228">
        <v>418</v>
      </c>
      <c r="AR3312" s="228">
        <v>2563</v>
      </c>
      <c r="AS3312" s="228">
        <v>1071335</v>
      </c>
      <c r="AT3312" s="228">
        <v>11</v>
      </c>
      <c r="AU3312" s="228">
        <v>538</v>
      </c>
      <c r="AV3312" s="228">
        <v>2420</v>
      </c>
      <c r="AW3312" s="228">
        <v>1317564</v>
      </c>
    </row>
    <row r="3313" spans="1:49" x14ac:dyDescent="0.2">
      <c r="A3313" s="227">
        <v>41467</v>
      </c>
      <c r="B3313" s="228"/>
      <c r="C3313" s="228"/>
      <c r="D3313" s="228"/>
      <c r="E3313" s="228"/>
      <c r="F3313" s="228">
        <v>25</v>
      </c>
      <c r="G3313" s="228">
        <v>145</v>
      </c>
      <c r="H3313" s="228">
        <v>2600</v>
      </c>
      <c r="I3313" s="228">
        <v>376272</v>
      </c>
      <c r="J3313" s="228">
        <v>5</v>
      </c>
      <c r="K3313" s="228">
        <v>164</v>
      </c>
      <c r="L3313" s="228">
        <v>2450</v>
      </c>
      <c r="M3313" s="228">
        <v>411320</v>
      </c>
      <c r="N3313" s="228">
        <v>27</v>
      </c>
      <c r="O3313" s="228">
        <v>218</v>
      </c>
      <c r="P3313" s="228">
        <v>2667</v>
      </c>
      <c r="Q3313" s="228">
        <v>577096</v>
      </c>
      <c r="R3313" s="228">
        <v>21</v>
      </c>
      <c r="S3313" s="228">
        <v>236</v>
      </c>
      <c r="T3313" s="228">
        <v>2650</v>
      </c>
      <c r="U3313" s="228">
        <v>625400</v>
      </c>
      <c r="V3313" s="228">
        <v>51</v>
      </c>
      <c r="W3313" s="228">
        <v>265</v>
      </c>
      <c r="X3313" s="228">
        <v>2675</v>
      </c>
      <c r="Y3313" s="228">
        <v>713506</v>
      </c>
      <c r="Z3313" s="228">
        <v>78</v>
      </c>
      <c r="AA3313" s="228">
        <v>308</v>
      </c>
      <c r="AB3313" s="228">
        <v>2756</v>
      </c>
      <c r="AC3313" s="228">
        <v>860859</v>
      </c>
      <c r="AD3313" s="228">
        <v>62</v>
      </c>
      <c r="AE3313" s="228">
        <v>337</v>
      </c>
      <c r="AF3313" s="228">
        <v>2800</v>
      </c>
      <c r="AG3313" s="228">
        <v>945658</v>
      </c>
      <c r="AH3313" s="228">
        <v>22</v>
      </c>
      <c r="AI3313" s="228">
        <v>381</v>
      </c>
      <c r="AJ3313" s="228">
        <v>2690</v>
      </c>
      <c r="AK3313" s="228">
        <v>1024156</v>
      </c>
      <c r="AL3313" s="228">
        <v>3</v>
      </c>
      <c r="AM3313" s="228">
        <v>413</v>
      </c>
      <c r="AN3313" s="228">
        <v>2700</v>
      </c>
      <c r="AO3313" s="228">
        <v>1114200</v>
      </c>
      <c r="AP3313" s="228">
        <v>53</v>
      </c>
      <c r="AQ3313" s="228">
        <v>472</v>
      </c>
      <c r="AR3313" s="228">
        <v>2521</v>
      </c>
      <c r="AS3313" s="228">
        <v>1204823</v>
      </c>
      <c r="AT3313" s="228">
        <v>19</v>
      </c>
      <c r="AU3313" s="228">
        <v>466</v>
      </c>
      <c r="AV3313" s="228">
        <v>2512</v>
      </c>
      <c r="AW3313" s="228">
        <v>1175247</v>
      </c>
    </row>
    <row r="3314" spans="1:49" x14ac:dyDescent="0.2">
      <c r="A3314" s="227">
        <v>41470</v>
      </c>
      <c r="B3314" s="228"/>
      <c r="C3314" s="228"/>
      <c r="D3314" s="228"/>
      <c r="E3314" s="228"/>
      <c r="F3314" s="228"/>
      <c r="G3314" s="228"/>
      <c r="H3314" s="228"/>
      <c r="I3314" s="228"/>
      <c r="J3314" s="228"/>
      <c r="K3314" s="228"/>
      <c r="L3314" s="228"/>
      <c r="M3314" s="228"/>
      <c r="N3314" s="228"/>
      <c r="O3314" s="228"/>
      <c r="P3314" s="228"/>
      <c r="Q3314" s="228"/>
      <c r="R3314" s="228"/>
      <c r="S3314" s="228"/>
      <c r="T3314" s="228"/>
      <c r="U3314" s="228"/>
      <c r="V3314" s="228"/>
      <c r="W3314" s="228"/>
      <c r="X3314" s="228"/>
      <c r="Y3314" s="228"/>
      <c r="Z3314" s="228"/>
      <c r="AA3314" s="228"/>
      <c r="AB3314" s="228"/>
      <c r="AC3314" s="228"/>
      <c r="AD3314" s="228"/>
      <c r="AE3314" s="228"/>
      <c r="AF3314" s="228"/>
      <c r="AG3314" s="228"/>
      <c r="AH3314" s="228">
        <v>21</v>
      </c>
      <c r="AI3314" s="228">
        <v>364</v>
      </c>
      <c r="AJ3314" s="228">
        <v>2603</v>
      </c>
      <c r="AK3314" s="228">
        <v>948280</v>
      </c>
      <c r="AL3314" s="228">
        <v>8</v>
      </c>
      <c r="AM3314" s="228">
        <v>487</v>
      </c>
      <c r="AN3314" s="228">
        <v>2730</v>
      </c>
      <c r="AO3314" s="228">
        <v>1329705</v>
      </c>
      <c r="AP3314" s="228">
        <v>113</v>
      </c>
      <c r="AQ3314" s="228">
        <v>461</v>
      </c>
      <c r="AR3314" s="228">
        <v>2641</v>
      </c>
      <c r="AS3314" s="228">
        <v>1218903</v>
      </c>
      <c r="AT3314" s="228"/>
      <c r="AU3314" s="228"/>
      <c r="AV3314" s="228"/>
      <c r="AW3314" s="228"/>
    </row>
    <row r="3315" spans="1:49" x14ac:dyDescent="0.2">
      <c r="A3315" s="227">
        <v>41471</v>
      </c>
      <c r="B3315" s="228">
        <v>9</v>
      </c>
      <c r="C3315" s="228">
        <v>355</v>
      </c>
      <c r="D3315" s="228">
        <v>2680</v>
      </c>
      <c r="E3315" s="228">
        <v>952293</v>
      </c>
      <c r="F3315" s="228"/>
      <c r="G3315" s="228"/>
      <c r="H3315" s="228"/>
      <c r="I3315" s="228"/>
      <c r="J3315" s="228"/>
      <c r="K3315" s="228"/>
      <c r="L3315" s="228"/>
      <c r="M3315" s="228"/>
      <c r="N3315" s="228"/>
      <c r="O3315" s="228"/>
      <c r="P3315" s="228"/>
      <c r="Q3315" s="228"/>
      <c r="R3315" s="228"/>
      <c r="S3315" s="228"/>
      <c r="T3315" s="228"/>
      <c r="U3315" s="228"/>
      <c r="V3315" s="228"/>
      <c r="W3315" s="228"/>
      <c r="X3315" s="228"/>
      <c r="Y3315" s="228"/>
      <c r="Z3315" s="228"/>
      <c r="AA3315" s="228"/>
      <c r="AB3315" s="228"/>
      <c r="AC3315" s="228"/>
      <c r="AD3315" s="228"/>
      <c r="AE3315" s="228"/>
      <c r="AF3315" s="228"/>
      <c r="AG3315" s="228"/>
      <c r="AH3315" s="228"/>
      <c r="AI3315" s="228"/>
      <c r="AJ3315" s="228"/>
      <c r="AK3315" s="228"/>
      <c r="AL3315" s="228"/>
      <c r="AM3315" s="228"/>
      <c r="AN3315" s="228"/>
      <c r="AO3315" s="228"/>
      <c r="AP3315" s="228">
        <v>71</v>
      </c>
      <c r="AQ3315" s="228">
        <v>454</v>
      </c>
      <c r="AR3315" s="228">
        <v>2695</v>
      </c>
      <c r="AS3315" s="228">
        <v>1227869</v>
      </c>
      <c r="AT3315" s="228"/>
      <c r="AU3315" s="228"/>
      <c r="AV3315" s="228"/>
      <c r="AW3315" s="228"/>
    </row>
    <row r="3316" spans="1:49" x14ac:dyDescent="0.2">
      <c r="A3316" s="227">
        <v>41471</v>
      </c>
      <c r="B3316" s="228">
        <v>2</v>
      </c>
      <c r="C3316" s="228">
        <v>112</v>
      </c>
      <c r="D3316" s="228">
        <v>2550</v>
      </c>
      <c r="E3316" s="228">
        <v>285600</v>
      </c>
      <c r="F3316" s="228">
        <v>14</v>
      </c>
      <c r="G3316" s="228">
        <v>149</v>
      </c>
      <c r="H3316" s="228">
        <v>2650</v>
      </c>
      <c r="I3316" s="228">
        <v>394471</v>
      </c>
      <c r="J3316" s="228">
        <v>57</v>
      </c>
      <c r="K3316" s="228">
        <v>167</v>
      </c>
      <c r="L3316" s="228">
        <v>2700</v>
      </c>
      <c r="M3316" s="228">
        <v>452137</v>
      </c>
      <c r="N3316" s="228">
        <v>21</v>
      </c>
      <c r="O3316" s="228">
        <v>198</v>
      </c>
      <c r="P3316" s="228">
        <v>2575</v>
      </c>
      <c r="Q3316" s="228">
        <v>522305</v>
      </c>
      <c r="R3316" s="228">
        <v>29</v>
      </c>
      <c r="S3316" s="228">
        <v>234</v>
      </c>
      <c r="T3316" s="228">
        <v>2633</v>
      </c>
      <c r="U3316" s="228">
        <v>651331</v>
      </c>
      <c r="V3316" s="228">
        <v>37</v>
      </c>
      <c r="W3316" s="228">
        <v>272</v>
      </c>
      <c r="X3316" s="228">
        <v>2733</v>
      </c>
      <c r="Y3316" s="228">
        <v>761362</v>
      </c>
      <c r="Z3316" s="228">
        <v>51</v>
      </c>
      <c r="AA3316" s="228">
        <v>289</v>
      </c>
      <c r="AB3316" s="228">
        <v>2650</v>
      </c>
      <c r="AC3316" s="228">
        <v>786757</v>
      </c>
      <c r="AD3316" s="228">
        <v>66</v>
      </c>
      <c r="AE3316" s="228">
        <v>334</v>
      </c>
      <c r="AF3316" s="228">
        <v>2770</v>
      </c>
      <c r="AG3316" s="228">
        <v>924147</v>
      </c>
      <c r="AH3316" s="228">
        <v>2</v>
      </c>
      <c r="AI3316" s="228">
        <v>388</v>
      </c>
      <c r="AJ3316" s="228">
        <v>2675</v>
      </c>
      <c r="AK3316" s="228">
        <v>1037700</v>
      </c>
      <c r="AL3316" s="228">
        <v>1</v>
      </c>
      <c r="AM3316" s="228">
        <v>442</v>
      </c>
      <c r="AN3316" s="228">
        <v>2800</v>
      </c>
      <c r="AO3316" s="228">
        <v>1237600</v>
      </c>
      <c r="AP3316" s="228">
        <v>32</v>
      </c>
      <c r="AQ3316" s="228">
        <v>456</v>
      </c>
      <c r="AR3316" s="228">
        <v>2609</v>
      </c>
      <c r="AS3316" s="228">
        <v>1176375</v>
      </c>
      <c r="AT3316" s="228"/>
      <c r="AU3316" s="228"/>
      <c r="AV3316" s="228"/>
      <c r="AW3316" s="228"/>
    </row>
    <row r="3317" spans="1:49" x14ac:dyDescent="0.2">
      <c r="A3317" s="227">
        <v>41473</v>
      </c>
      <c r="B3317" s="228">
        <v>1</v>
      </c>
      <c r="C3317" s="228">
        <v>118</v>
      </c>
      <c r="D3317" s="228">
        <v>2800</v>
      </c>
      <c r="E3317" s="228">
        <v>330400</v>
      </c>
      <c r="F3317" s="228">
        <v>4</v>
      </c>
      <c r="G3317" s="228">
        <v>140</v>
      </c>
      <c r="H3317" s="228">
        <v>2450</v>
      </c>
      <c r="I3317" s="228">
        <v>342000</v>
      </c>
      <c r="J3317" s="228">
        <v>82</v>
      </c>
      <c r="K3317" s="228">
        <v>168</v>
      </c>
      <c r="L3317" s="228">
        <v>2650</v>
      </c>
      <c r="M3317" s="228">
        <v>448223</v>
      </c>
      <c r="N3317" s="228">
        <v>24</v>
      </c>
      <c r="O3317" s="228">
        <v>197</v>
      </c>
      <c r="P3317" s="228">
        <v>2600</v>
      </c>
      <c r="Q3317" s="228">
        <v>511983</v>
      </c>
      <c r="R3317" s="228">
        <v>44</v>
      </c>
      <c r="S3317" s="228">
        <v>240</v>
      </c>
      <c r="T3317" s="228">
        <v>2700</v>
      </c>
      <c r="U3317" s="228">
        <v>651300</v>
      </c>
      <c r="V3317" s="228">
        <v>31</v>
      </c>
      <c r="W3317" s="228">
        <v>267</v>
      </c>
      <c r="X3317" s="228">
        <v>2675</v>
      </c>
      <c r="Y3317" s="228">
        <v>715629</v>
      </c>
      <c r="Z3317" s="228">
        <v>60</v>
      </c>
      <c r="AA3317" s="228">
        <v>290</v>
      </c>
      <c r="AB3317" s="228">
        <v>2677</v>
      </c>
      <c r="AC3317" s="228">
        <v>778579</v>
      </c>
      <c r="AD3317" s="228">
        <v>37</v>
      </c>
      <c r="AE3317" s="228">
        <v>334</v>
      </c>
      <c r="AF3317" s="228">
        <v>1700</v>
      </c>
      <c r="AG3317" s="228">
        <v>915307</v>
      </c>
      <c r="AH3317" s="228">
        <v>1</v>
      </c>
      <c r="AI3317" s="228">
        <v>394</v>
      </c>
      <c r="AJ3317" s="228">
        <v>3740</v>
      </c>
      <c r="AK3317" s="228">
        <v>1079560</v>
      </c>
      <c r="AL3317" s="228"/>
      <c r="AM3317" s="228"/>
      <c r="AN3317" s="228"/>
      <c r="AO3317" s="228"/>
      <c r="AP3317" s="228">
        <v>113</v>
      </c>
      <c r="AQ3317" s="228">
        <v>422</v>
      </c>
      <c r="AR3317" s="228">
        <v>2611</v>
      </c>
      <c r="AS3317" s="228">
        <v>1100342</v>
      </c>
      <c r="AT3317" s="228">
        <v>5</v>
      </c>
      <c r="AU3317" s="228">
        <v>476</v>
      </c>
      <c r="AV3317" s="228">
        <v>2500</v>
      </c>
      <c r="AW3317" s="228">
        <v>1189000</v>
      </c>
    </row>
    <row r="3318" spans="1:49" x14ac:dyDescent="0.2">
      <c r="A3318" s="227">
        <v>41474</v>
      </c>
      <c r="B3318" s="228">
        <v>15</v>
      </c>
      <c r="C3318" s="228">
        <v>116</v>
      </c>
      <c r="D3318" s="228">
        <v>2600</v>
      </c>
      <c r="E3318" s="228">
        <v>301947</v>
      </c>
      <c r="F3318" s="228">
        <v>14</v>
      </c>
      <c r="G3318" s="228">
        <v>144</v>
      </c>
      <c r="H3318" s="228">
        <v>2575</v>
      </c>
      <c r="I3318" s="228">
        <v>376964</v>
      </c>
      <c r="J3318" s="228">
        <v>4</v>
      </c>
      <c r="K3318" s="228">
        <v>157</v>
      </c>
      <c r="L3318" s="228">
        <v>2700</v>
      </c>
      <c r="M3318" s="228">
        <v>423900</v>
      </c>
      <c r="N3318" s="228">
        <v>6</v>
      </c>
      <c r="O3318" s="228">
        <v>217</v>
      </c>
      <c r="P3318" s="228">
        <v>2650</v>
      </c>
      <c r="Q3318" s="228">
        <v>575933</v>
      </c>
      <c r="R3318" s="228">
        <v>2</v>
      </c>
      <c r="S3318" s="228">
        <v>241</v>
      </c>
      <c r="T3318" s="228">
        <v>2600</v>
      </c>
      <c r="U3318" s="228">
        <v>626600</v>
      </c>
      <c r="V3318" s="228"/>
      <c r="W3318" s="228"/>
      <c r="X3318" s="228"/>
      <c r="Y3318" s="228"/>
      <c r="Z3318" s="228">
        <v>21</v>
      </c>
      <c r="AA3318" s="228">
        <v>301</v>
      </c>
      <c r="AB3318" s="228">
        <v>2750</v>
      </c>
      <c r="AC3318" s="228">
        <v>827095</v>
      </c>
      <c r="AD3318" s="228">
        <v>1</v>
      </c>
      <c r="AE3318" s="228">
        <v>336</v>
      </c>
      <c r="AF3318" s="228">
        <v>2400</v>
      </c>
      <c r="AG3318" s="228">
        <v>806400</v>
      </c>
      <c r="AH3318" s="228">
        <v>5</v>
      </c>
      <c r="AI3318" s="228">
        <v>374</v>
      </c>
      <c r="AJ3318" s="228">
        <v>2600</v>
      </c>
      <c r="AK3318" s="228">
        <v>973400</v>
      </c>
      <c r="AL3318" s="228">
        <v>1</v>
      </c>
      <c r="AM3318" s="228">
        <v>412</v>
      </c>
      <c r="AN3318" s="228">
        <v>2740</v>
      </c>
      <c r="AO3318" s="228">
        <v>1128880</v>
      </c>
      <c r="AP3318" s="228">
        <v>24</v>
      </c>
      <c r="AQ3318" s="228">
        <v>449</v>
      </c>
      <c r="AR3318" s="228">
        <v>2374</v>
      </c>
      <c r="AS3318" s="228">
        <v>1056074</v>
      </c>
      <c r="AT3318" s="228">
        <v>5</v>
      </c>
      <c r="AU3318" s="228">
        <v>457</v>
      </c>
      <c r="AV3318" s="228">
        <v>2217</v>
      </c>
      <c r="AW3318" s="228">
        <v>1020280</v>
      </c>
    </row>
    <row r="3319" spans="1:49" x14ac:dyDescent="0.2">
      <c r="A3319" s="227">
        <v>41477</v>
      </c>
      <c r="B3319" s="228"/>
      <c r="C3319" s="228"/>
      <c r="D3319" s="228"/>
      <c r="E3319" s="228"/>
      <c r="F3319" s="228"/>
      <c r="G3319" s="228"/>
      <c r="H3319" s="228"/>
      <c r="I3319" s="228"/>
      <c r="J3319" s="228"/>
      <c r="K3319" s="228"/>
      <c r="L3319" s="228"/>
      <c r="M3319" s="228"/>
      <c r="N3319" s="228"/>
      <c r="O3319" s="228"/>
      <c r="P3319" s="228"/>
      <c r="Q3319" s="228"/>
      <c r="R3319" s="228"/>
      <c r="S3319" s="228"/>
      <c r="T3319" s="228"/>
      <c r="U3319" s="228"/>
      <c r="V3319" s="228">
        <v>7</v>
      </c>
      <c r="W3319" s="228">
        <v>263</v>
      </c>
      <c r="X3319" s="228">
        <v>2250</v>
      </c>
      <c r="Y3319" s="228">
        <v>591429</v>
      </c>
      <c r="Z3319" s="228"/>
      <c r="AA3319" s="228"/>
      <c r="AB3319" s="228"/>
      <c r="AC3319" s="228"/>
      <c r="AD3319" s="228">
        <v>6</v>
      </c>
      <c r="AE3319" s="228">
        <v>334</v>
      </c>
      <c r="AF3319" s="228">
        <v>2400</v>
      </c>
      <c r="AG3319" s="228">
        <v>802400</v>
      </c>
      <c r="AH3319" s="228">
        <v>6</v>
      </c>
      <c r="AI3319" s="228">
        <v>375</v>
      </c>
      <c r="AJ3319" s="228">
        <v>2640</v>
      </c>
      <c r="AK3319" s="228">
        <v>990000</v>
      </c>
      <c r="AL3319" s="228"/>
      <c r="AM3319" s="228"/>
      <c r="AN3319" s="228"/>
      <c r="AO3319" s="228"/>
      <c r="AP3319" s="228">
        <v>75</v>
      </c>
      <c r="AQ3319" s="228">
        <v>419</v>
      </c>
      <c r="AR3319" s="228">
        <v>2465</v>
      </c>
      <c r="AS3319" s="228">
        <v>1047446</v>
      </c>
      <c r="AT3319" s="228"/>
      <c r="AU3319" s="228"/>
      <c r="AV3319" s="228"/>
      <c r="AW3319" s="228"/>
    </row>
    <row r="3320" spans="1:49" x14ac:dyDescent="0.2">
      <c r="A3320" s="227">
        <v>41478</v>
      </c>
      <c r="B3320" s="228"/>
      <c r="C3320" s="228"/>
      <c r="D3320" s="228"/>
      <c r="E3320" s="228"/>
      <c r="F3320" s="228">
        <v>1</v>
      </c>
      <c r="G3320" s="228">
        <v>133</v>
      </c>
      <c r="H3320" s="228">
        <v>2650</v>
      </c>
      <c r="I3320" s="228">
        <v>353173</v>
      </c>
      <c r="J3320" s="228">
        <v>6</v>
      </c>
      <c r="K3320" s="228">
        <v>152</v>
      </c>
      <c r="L3320" s="228">
        <v>2850</v>
      </c>
      <c r="M3320" s="228">
        <v>403683</v>
      </c>
      <c r="N3320" s="228">
        <v>41</v>
      </c>
      <c r="O3320" s="228">
        <v>196</v>
      </c>
      <c r="P3320" s="228">
        <v>2712</v>
      </c>
      <c r="Q3320" s="228">
        <v>530566</v>
      </c>
      <c r="R3320" s="228">
        <v>27</v>
      </c>
      <c r="S3320" s="228">
        <v>239</v>
      </c>
      <c r="T3320" s="228">
        <v>2750</v>
      </c>
      <c r="U3320" s="228">
        <v>656130</v>
      </c>
      <c r="V3320" s="228">
        <v>21</v>
      </c>
      <c r="W3320" s="228">
        <v>275</v>
      </c>
      <c r="X3320" s="228">
        <v>2660</v>
      </c>
      <c r="Y3320" s="228">
        <v>730360</v>
      </c>
      <c r="Z3320" s="228">
        <v>9</v>
      </c>
      <c r="AA3320" s="228">
        <v>283</v>
      </c>
      <c r="AB3320" s="228">
        <v>2700</v>
      </c>
      <c r="AC3320" s="228">
        <v>764400</v>
      </c>
      <c r="AD3320" s="228">
        <v>8</v>
      </c>
      <c r="AE3320" s="228">
        <v>333</v>
      </c>
      <c r="AF3320" s="228">
        <v>2500</v>
      </c>
      <c r="AG3320" s="228">
        <v>831575</v>
      </c>
      <c r="AH3320" s="228">
        <v>18</v>
      </c>
      <c r="AI3320" s="228">
        <v>384</v>
      </c>
      <c r="AJ3320" s="228">
        <v>2680</v>
      </c>
      <c r="AK3320" s="228">
        <v>1029120</v>
      </c>
      <c r="AL3320" s="228">
        <v>2</v>
      </c>
      <c r="AM3320" s="228">
        <v>619</v>
      </c>
      <c r="AN3320" s="228">
        <v>2940</v>
      </c>
      <c r="AO3320" s="228">
        <v>1625860</v>
      </c>
      <c r="AP3320" s="228">
        <v>111</v>
      </c>
      <c r="AQ3320" s="228">
        <v>462</v>
      </c>
      <c r="AR3320" s="228">
        <v>2581</v>
      </c>
      <c r="AS3320" s="228">
        <v>1202988</v>
      </c>
      <c r="AT3320" s="228">
        <v>6</v>
      </c>
      <c r="AU3320" s="228">
        <v>653</v>
      </c>
      <c r="AV3320" s="228">
        <v>2580</v>
      </c>
      <c r="AW3320" s="228">
        <v>1427600</v>
      </c>
    </row>
    <row r="3321" spans="1:49" x14ac:dyDescent="0.2">
      <c r="A3321" s="227">
        <v>41478</v>
      </c>
      <c r="B3321" s="228"/>
      <c r="C3321" s="228"/>
      <c r="D3321" s="228"/>
      <c r="E3321" s="228"/>
      <c r="F3321" s="228"/>
      <c r="G3321" s="228"/>
      <c r="H3321" s="228"/>
      <c r="I3321" s="228"/>
      <c r="J3321" s="228">
        <v>19</v>
      </c>
      <c r="K3321" s="228">
        <v>155</v>
      </c>
      <c r="L3321" s="228">
        <v>2450</v>
      </c>
      <c r="M3321" s="228">
        <v>388058</v>
      </c>
      <c r="N3321" s="228">
        <v>28</v>
      </c>
      <c r="O3321" s="228">
        <v>191</v>
      </c>
      <c r="P3321" s="228">
        <v>2650</v>
      </c>
      <c r="Q3321" s="228">
        <v>505714</v>
      </c>
      <c r="R3321" s="228">
        <v>19</v>
      </c>
      <c r="S3321" s="228">
        <v>235</v>
      </c>
      <c r="T3321" s="228">
        <v>2525</v>
      </c>
      <c r="U3321" s="228">
        <v>605932</v>
      </c>
      <c r="V3321" s="228">
        <v>34</v>
      </c>
      <c r="W3321" s="228">
        <v>257</v>
      </c>
      <c r="X3321" s="228">
        <v>2650</v>
      </c>
      <c r="Y3321" s="228">
        <v>282141</v>
      </c>
      <c r="Z3321" s="228">
        <v>60</v>
      </c>
      <c r="AA3321" s="228">
        <v>291</v>
      </c>
      <c r="AB3321" s="228">
        <v>2682</v>
      </c>
      <c r="AC3321" s="228">
        <v>781840</v>
      </c>
      <c r="AD3321" s="228">
        <v>18</v>
      </c>
      <c r="AE3321" s="228">
        <v>350</v>
      </c>
      <c r="AF3321" s="228">
        <v>2625</v>
      </c>
      <c r="AG3321" s="228">
        <v>921783</v>
      </c>
      <c r="AH3321" s="228">
        <v>8</v>
      </c>
      <c r="AI3321" s="228">
        <v>378</v>
      </c>
      <c r="AJ3321" s="228">
        <v>2660</v>
      </c>
      <c r="AK3321" s="228">
        <v>1004815</v>
      </c>
      <c r="AL3321" s="228">
        <v>12</v>
      </c>
      <c r="AM3321" s="228">
        <v>420</v>
      </c>
      <c r="AN3321" s="228">
        <v>2680</v>
      </c>
      <c r="AO3321" s="228">
        <v>1124260</v>
      </c>
      <c r="AP3321" s="228">
        <v>22</v>
      </c>
      <c r="AQ3321" s="228">
        <v>430</v>
      </c>
      <c r="AR3321" s="228">
        <v>2425</v>
      </c>
      <c r="AS3321" s="228">
        <v>1034800</v>
      </c>
      <c r="AT3321" s="228">
        <v>4</v>
      </c>
      <c r="AU3321" s="228">
        <v>469</v>
      </c>
      <c r="AV3321" s="228">
        <v>2250</v>
      </c>
      <c r="AW3321" s="228">
        <v>1055250</v>
      </c>
    </row>
    <row r="3322" spans="1:49" x14ac:dyDescent="0.2">
      <c r="A3322" s="227">
        <v>41481</v>
      </c>
      <c r="B3322" s="228">
        <v>14</v>
      </c>
      <c r="C3322" s="228">
        <v>125</v>
      </c>
      <c r="D3322" s="228">
        <v>2600</v>
      </c>
      <c r="E3322" s="228">
        <v>324257</v>
      </c>
      <c r="F3322" s="228"/>
      <c r="G3322" s="228"/>
      <c r="H3322" s="228"/>
      <c r="I3322" s="228"/>
      <c r="J3322" s="228">
        <v>3</v>
      </c>
      <c r="K3322" s="228">
        <v>161</v>
      </c>
      <c r="L3322" s="228">
        <v>2350</v>
      </c>
      <c r="M3322" s="228">
        <v>379133</v>
      </c>
      <c r="N3322" s="228">
        <v>26</v>
      </c>
      <c r="O3322" s="228">
        <v>184</v>
      </c>
      <c r="P3322" s="228">
        <v>2750</v>
      </c>
      <c r="Q3322" s="228">
        <v>506000</v>
      </c>
      <c r="R3322" s="228">
        <v>8</v>
      </c>
      <c r="S3322" s="228">
        <v>248</v>
      </c>
      <c r="T3322" s="228">
        <v>2500</v>
      </c>
      <c r="U3322" s="228">
        <v>620625</v>
      </c>
      <c r="V3322" s="228"/>
      <c r="W3322" s="228"/>
      <c r="X3322" s="228"/>
      <c r="Y3322" s="228"/>
      <c r="Z3322" s="228"/>
      <c r="AA3322" s="228"/>
      <c r="AB3322" s="228"/>
      <c r="AC3322" s="228"/>
      <c r="AD3322" s="228"/>
      <c r="AE3322" s="228"/>
      <c r="AF3322" s="228"/>
      <c r="AG3322" s="228"/>
      <c r="AH3322" s="228"/>
      <c r="AI3322" s="228"/>
      <c r="AJ3322" s="228"/>
      <c r="AK3322" s="228"/>
      <c r="AL3322" s="228"/>
      <c r="AM3322" s="228"/>
      <c r="AN3322" s="228"/>
      <c r="AO3322" s="228"/>
      <c r="AP3322" s="228">
        <v>19</v>
      </c>
      <c r="AQ3322" s="228">
        <v>426</v>
      </c>
      <c r="AR3322" s="228">
        <v>2467</v>
      </c>
      <c r="AS3322" s="228">
        <v>1046261</v>
      </c>
      <c r="AT3322" s="228"/>
      <c r="AU3322" s="228"/>
      <c r="AV3322" s="228"/>
      <c r="AW3322" s="228"/>
    </row>
    <row r="3323" spans="1:49" x14ac:dyDescent="0.2">
      <c r="A3323" s="227">
        <v>41484</v>
      </c>
      <c r="B3323" s="228"/>
      <c r="C3323" s="228"/>
      <c r="D3323" s="228"/>
      <c r="E3323" s="228"/>
      <c r="F3323" s="228"/>
      <c r="G3323" s="228"/>
      <c r="H3323" s="228"/>
      <c r="I3323" s="228"/>
      <c r="J3323" s="228"/>
      <c r="K3323" s="228"/>
      <c r="L3323" s="228"/>
      <c r="M3323" s="228"/>
      <c r="N3323" s="228"/>
      <c r="O3323" s="228"/>
      <c r="P3323" s="228"/>
      <c r="Q3323" s="228"/>
      <c r="R3323" s="228"/>
      <c r="S3323" s="228"/>
      <c r="T3323" s="228"/>
      <c r="U3323" s="228"/>
      <c r="V3323" s="228"/>
      <c r="W3323" s="228"/>
      <c r="X3323" s="228"/>
      <c r="Y3323" s="228"/>
      <c r="Z3323" s="228"/>
      <c r="AA3323" s="228"/>
      <c r="AB3323" s="228"/>
      <c r="AC3323" s="228"/>
      <c r="AD3323" s="228"/>
      <c r="AE3323" s="228"/>
      <c r="AF3323" s="228"/>
      <c r="AG3323" s="228"/>
      <c r="AH3323" s="228">
        <v>4</v>
      </c>
      <c r="AI3323" s="228">
        <v>373</v>
      </c>
      <c r="AJ3323" s="228">
        <v>2540</v>
      </c>
      <c r="AK3323" s="228">
        <v>947420</v>
      </c>
      <c r="AL3323" s="228"/>
      <c r="AM3323" s="228"/>
      <c r="AN3323" s="228"/>
      <c r="AO3323" s="228"/>
      <c r="AP3323" s="228">
        <v>98</v>
      </c>
      <c r="AQ3323" s="228">
        <v>434</v>
      </c>
      <c r="AR3323" s="228">
        <v>2399</v>
      </c>
      <c r="AS3323" s="228">
        <v>1055059</v>
      </c>
      <c r="AT3323" s="228"/>
      <c r="AU3323" s="228"/>
      <c r="AV3323" s="228"/>
      <c r="AW3323" s="228"/>
    </row>
    <row r="3324" spans="1:49" x14ac:dyDescent="0.2">
      <c r="A3324" s="227">
        <v>41485</v>
      </c>
      <c r="B3324" s="228"/>
      <c r="C3324" s="228"/>
      <c r="D3324" s="228"/>
      <c r="E3324" s="228"/>
      <c r="F3324" s="228"/>
      <c r="G3324" s="228"/>
      <c r="H3324" s="228"/>
      <c r="I3324" s="228"/>
      <c r="J3324" s="228"/>
      <c r="K3324" s="228"/>
      <c r="L3324" s="228"/>
      <c r="M3324" s="228"/>
      <c r="N3324" s="228"/>
      <c r="O3324" s="228"/>
      <c r="P3324" s="228"/>
      <c r="Q3324" s="228"/>
      <c r="R3324" s="228"/>
      <c r="S3324" s="228"/>
      <c r="T3324" s="228"/>
      <c r="U3324" s="228"/>
      <c r="V3324" s="228"/>
      <c r="W3324" s="228"/>
      <c r="X3324" s="228"/>
      <c r="Y3324" s="228"/>
      <c r="Z3324" s="228"/>
      <c r="AA3324" s="228"/>
      <c r="AB3324" s="228"/>
      <c r="AC3324" s="228"/>
      <c r="AD3324" s="228"/>
      <c r="AE3324" s="228"/>
      <c r="AF3324" s="228"/>
      <c r="AG3324" s="228"/>
      <c r="AH3324" s="228">
        <v>15</v>
      </c>
      <c r="AI3324" s="228">
        <v>388</v>
      </c>
      <c r="AJ3324" s="228">
        <v>2740</v>
      </c>
      <c r="AK3324" s="228">
        <v>1063120</v>
      </c>
      <c r="AL3324" s="228">
        <v>15</v>
      </c>
      <c r="AM3324" s="228">
        <v>408</v>
      </c>
      <c r="AN3324" s="228">
        <v>2740</v>
      </c>
      <c r="AO3324" s="228">
        <v>1118285</v>
      </c>
      <c r="AP3324" s="228">
        <v>32</v>
      </c>
      <c r="AQ3324" s="228">
        <v>443</v>
      </c>
      <c r="AR3324" s="228">
        <v>2631</v>
      </c>
      <c r="AS3324" s="228">
        <v>1175274</v>
      </c>
      <c r="AT3324" s="228"/>
      <c r="AU3324" s="228"/>
      <c r="AV3324" s="228"/>
      <c r="AW3324" s="228"/>
    </row>
    <row r="3325" spans="1:49" x14ac:dyDescent="0.2">
      <c r="A3325" s="227">
        <v>41485</v>
      </c>
      <c r="B3325" s="228">
        <v>4</v>
      </c>
      <c r="C3325" s="228">
        <v>109</v>
      </c>
      <c r="D3325" s="228">
        <v>2700</v>
      </c>
      <c r="E3325" s="228">
        <v>294300</v>
      </c>
      <c r="F3325" s="228"/>
      <c r="G3325" s="228"/>
      <c r="H3325" s="228"/>
      <c r="I3325" s="228"/>
      <c r="J3325" s="228">
        <v>53</v>
      </c>
      <c r="K3325" s="228">
        <v>162</v>
      </c>
      <c r="L3325" s="228">
        <v>2738</v>
      </c>
      <c r="M3325" s="228">
        <v>445594</v>
      </c>
      <c r="N3325" s="228">
        <v>59</v>
      </c>
      <c r="O3325" s="228">
        <v>197</v>
      </c>
      <c r="P3325" s="228">
        <v>2750</v>
      </c>
      <c r="Q3325" s="228">
        <v>541641</v>
      </c>
      <c r="R3325" s="228">
        <v>10</v>
      </c>
      <c r="S3325" s="228">
        <v>240</v>
      </c>
      <c r="T3325" s="228">
        <v>2650</v>
      </c>
      <c r="U3325" s="228">
        <v>643180</v>
      </c>
      <c r="V3325" s="228">
        <v>26</v>
      </c>
      <c r="W3325" s="228">
        <v>268</v>
      </c>
      <c r="X3325" s="228">
        <v>2675</v>
      </c>
      <c r="Y3325" s="228">
        <v>736146</v>
      </c>
      <c r="Z3325" s="228">
        <v>21</v>
      </c>
      <c r="AA3325" s="228">
        <v>285</v>
      </c>
      <c r="AB3325" s="228">
        <v>2800</v>
      </c>
      <c r="AC3325" s="228">
        <v>797067</v>
      </c>
      <c r="AD3325" s="228"/>
      <c r="AE3325" s="228"/>
      <c r="AF3325" s="228"/>
      <c r="AG3325" s="228"/>
      <c r="AH3325" s="228">
        <v>1</v>
      </c>
      <c r="AI3325" s="228">
        <v>386</v>
      </c>
      <c r="AJ3325" s="228">
        <v>2500</v>
      </c>
      <c r="AK3325" s="228">
        <v>965000</v>
      </c>
      <c r="AL3325" s="228">
        <v>4</v>
      </c>
      <c r="AM3325" s="228">
        <v>409</v>
      </c>
      <c r="AN3325" s="228">
        <v>2800</v>
      </c>
      <c r="AO3325" s="228">
        <v>797067</v>
      </c>
      <c r="AP3325" s="228">
        <v>37</v>
      </c>
      <c r="AQ3325" s="228">
        <v>410</v>
      </c>
      <c r="AR3325" s="228">
        <v>2434</v>
      </c>
      <c r="AS3325" s="228">
        <v>979443</v>
      </c>
      <c r="AT3325" s="228">
        <v>15</v>
      </c>
      <c r="AU3325" s="228">
        <v>513</v>
      </c>
      <c r="AV3325" s="228">
        <v>2650</v>
      </c>
      <c r="AW3325" s="228">
        <v>1350640</v>
      </c>
    </row>
    <row r="3328" spans="1:49" x14ac:dyDescent="0.2">
      <c r="A3328" s="143">
        <v>41487</v>
      </c>
      <c r="F3328">
        <v>66</v>
      </c>
      <c r="G3328">
        <v>143</v>
      </c>
      <c r="H3328">
        <v>2870</v>
      </c>
      <c r="I3328">
        <v>409168</v>
      </c>
      <c r="J3328">
        <v>47</v>
      </c>
      <c r="K3328">
        <v>172</v>
      </c>
      <c r="L3328">
        <v>2817</v>
      </c>
      <c r="M3328">
        <v>484870</v>
      </c>
      <c r="N3328">
        <v>20</v>
      </c>
      <c r="O3328">
        <v>194</v>
      </c>
      <c r="P3328">
        <v>2683</v>
      </c>
      <c r="Q3328">
        <v>522980</v>
      </c>
      <c r="V3328">
        <v>25</v>
      </c>
      <c r="W3328">
        <v>277</v>
      </c>
      <c r="X3328">
        <v>2725</v>
      </c>
      <c r="Y3328">
        <v>746092</v>
      </c>
      <c r="Z3328">
        <v>34</v>
      </c>
      <c r="AA3328">
        <v>316</v>
      </c>
      <c r="AB3328">
        <v>2710</v>
      </c>
      <c r="AC3328">
        <v>857965</v>
      </c>
      <c r="AD3328">
        <v>21</v>
      </c>
      <c r="AE3328">
        <v>337</v>
      </c>
      <c r="AF3328">
        <v>2710</v>
      </c>
      <c r="AG3328">
        <v>932899</v>
      </c>
      <c r="AH3328">
        <v>8</v>
      </c>
      <c r="AI3328">
        <v>386</v>
      </c>
      <c r="AJ3328">
        <v>2770</v>
      </c>
      <c r="AK3328">
        <v>1072095</v>
      </c>
      <c r="AL3328">
        <v>6</v>
      </c>
      <c r="AM3328">
        <v>416</v>
      </c>
      <c r="AN3328">
        <v>2780</v>
      </c>
      <c r="AO3328">
        <v>1155553</v>
      </c>
      <c r="AP3328">
        <v>37</v>
      </c>
      <c r="AQ3328">
        <v>413</v>
      </c>
      <c r="AR3328">
        <v>2663</v>
      </c>
      <c r="AS3328">
        <v>1104179</v>
      </c>
      <c r="AT3328">
        <v>3</v>
      </c>
      <c r="AU3328">
        <v>480</v>
      </c>
      <c r="AV3328">
        <v>2675</v>
      </c>
      <c r="AW3328">
        <v>1287767</v>
      </c>
    </row>
    <row r="3329" spans="1:49" x14ac:dyDescent="0.2">
      <c r="A3329" s="143">
        <v>41492</v>
      </c>
      <c r="AP3329">
        <v>20</v>
      </c>
      <c r="AQ3329">
        <v>399</v>
      </c>
      <c r="AR3329">
        <v>2595</v>
      </c>
      <c r="AS3329">
        <v>1027736</v>
      </c>
    </row>
    <row r="3330" spans="1:49" x14ac:dyDescent="0.2">
      <c r="A3330" s="143">
        <v>41494</v>
      </c>
      <c r="F3330">
        <v>1</v>
      </c>
      <c r="G3330">
        <v>138</v>
      </c>
      <c r="H3330">
        <v>2900</v>
      </c>
      <c r="I3330">
        <v>400200</v>
      </c>
      <c r="J3330">
        <v>25</v>
      </c>
      <c r="K3330">
        <v>161</v>
      </c>
      <c r="L3330">
        <v>2625</v>
      </c>
      <c r="M3330">
        <v>425772</v>
      </c>
      <c r="N3330">
        <v>32</v>
      </c>
      <c r="O3330">
        <v>188</v>
      </c>
      <c r="P3330">
        <v>2717</v>
      </c>
      <c r="Q3330">
        <v>523344</v>
      </c>
      <c r="R3330">
        <v>34</v>
      </c>
      <c r="S3330">
        <v>229</v>
      </c>
      <c r="T3330">
        <v>2733</v>
      </c>
      <c r="U3330">
        <v>629785</v>
      </c>
      <c r="V3330">
        <v>22</v>
      </c>
      <c r="W3330">
        <v>271</v>
      </c>
      <c r="X3330">
        <v>2600</v>
      </c>
      <c r="Y3330">
        <v>704600</v>
      </c>
      <c r="Z3330">
        <v>26</v>
      </c>
      <c r="AA3330">
        <v>296</v>
      </c>
      <c r="AB3330">
        <v>2587</v>
      </c>
      <c r="AC3330">
        <v>788875</v>
      </c>
      <c r="AD3330">
        <v>24</v>
      </c>
      <c r="AE3330">
        <v>330</v>
      </c>
      <c r="AF3330">
        <v>2660</v>
      </c>
      <c r="AG3330">
        <v>882875</v>
      </c>
      <c r="AL3330">
        <v>8</v>
      </c>
      <c r="AM3330">
        <v>433</v>
      </c>
      <c r="AN3330">
        <v>2713</v>
      </c>
      <c r="AO3330">
        <v>1165815</v>
      </c>
      <c r="AP3330">
        <v>21</v>
      </c>
      <c r="AQ3330">
        <v>418</v>
      </c>
      <c r="AR3330">
        <v>2569</v>
      </c>
      <c r="AS3330">
        <v>1075290</v>
      </c>
      <c r="AT3330">
        <v>5</v>
      </c>
      <c r="AU3330">
        <v>556</v>
      </c>
      <c r="AV3330">
        <v>2490</v>
      </c>
      <c r="AW3330">
        <v>1387888</v>
      </c>
    </row>
    <row r="3331" spans="1:49" x14ac:dyDescent="0.2">
      <c r="A3331" s="143">
        <v>41499</v>
      </c>
      <c r="AP3331">
        <v>77</v>
      </c>
      <c r="AQ3331">
        <v>429</v>
      </c>
      <c r="AR3331">
        <v>2578</v>
      </c>
      <c r="AS3331">
        <v>1110795</v>
      </c>
    </row>
    <row r="3332" spans="1:49" x14ac:dyDescent="0.2">
      <c r="A3332" s="143">
        <v>41501</v>
      </c>
      <c r="B3332">
        <v>6</v>
      </c>
      <c r="C3332">
        <v>128</v>
      </c>
      <c r="D3332">
        <v>2550</v>
      </c>
      <c r="E3332">
        <v>329833</v>
      </c>
      <c r="F3332">
        <v>22</v>
      </c>
      <c r="G3332">
        <v>144</v>
      </c>
      <c r="H3332">
        <v>2575</v>
      </c>
      <c r="I3332">
        <v>379191</v>
      </c>
      <c r="J3332">
        <v>84</v>
      </c>
      <c r="K3332">
        <v>169</v>
      </c>
      <c r="L3332">
        <v>2612</v>
      </c>
      <c r="M3332">
        <v>432607</v>
      </c>
      <c r="N3332">
        <v>99</v>
      </c>
      <c r="O3332">
        <v>204</v>
      </c>
      <c r="P3332">
        <v>2671</v>
      </c>
      <c r="Q3332">
        <v>556815</v>
      </c>
      <c r="R3332">
        <v>17</v>
      </c>
      <c r="S3332">
        <v>229</v>
      </c>
      <c r="T3332">
        <v>2550</v>
      </c>
      <c r="U3332">
        <v>590788</v>
      </c>
      <c r="V3332">
        <v>6</v>
      </c>
      <c r="W3332">
        <v>272</v>
      </c>
      <c r="X3332">
        <v>2545</v>
      </c>
      <c r="Y3332">
        <v>693137</v>
      </c>
      <c r="Z3332">
        <v>22</v>
      </c>
      <c r="AA3332">
        <v>308</v>
      </c>
      <c r="AB3332">
        <v>2650</v>
      </c>
      <c r="AC3332">
        <v>816682</v>
      </c>
      <c r="AD3332">
        <v>27</v>
      </c>
      <c r="AE3332">
        <v>341</v>
      </c>
      <c r="AF3332">
        <v>2618</v>
      </c>
      <c r="AG3332">
        <v>891237</v>
      </c>
      <c r="AP3332">
        <v>112</v>
      </c>
      <c r="AQ3332">
        <v>416</v>
      </c>
      <c r="AR3332">
        <v>2481</v>
      </c>
      <c r="AS3332">
        <v>1040365</v>
      </c>
      <c r="AT3332">
        <v>1</v>
      </c>
      <c r="AU3332">
        <v>448</v>
      </c>
      <c r="AV3332">
        <v>2500</v>
      </c>
      <c r="AW3332">
        <v>1120000</v>
      </c>
    </row>
    <row r="3333" spans="1:49" x14ac:dyDescent="0.2">
      <c r="A3333" s="143">
        <v>41506</v>
      </c>
      <c r="Z3333">
        <v>2</v>
      </c>
      <c r="AA3333">
        <v>290</v>
      </c>
      <c r="AB3333">
        <v>2420</v>
      </c>
      <c r="AC3333">
        <v>701800</v>
      </c>
      <c r="AH3333">
        <v>2</v>
      </c>
      <c r="AI3333">
        <v>389</v>
      </c>
      <c r="AJ3333">
        <v>2500</v>
      </c>
      <c r="AK3333">
        <v>972500</v>
      </c>
      <c r="AP3333">
        <v>58</v>
      </c>
      <c r="AQ3333">
        <v>411</v>
      </c>
      <c r="AR3333">
        <v>2540</v>
      </c>
      <c r="AS3333">
        <v>1043519</v>
      </c>
    </row>
    <row r="3334" spans="1:49" x14ac:dyDescent="0.2">
      <c r="A3334" s="143">
        <v>41508</v>
      </c>
      <c r="F3334">
        <v>10</v>
      </c>
      <c r="G3334">
        <v>140</v>
      </c>
      <c r="H3334">
        <v>2700</v>
      </c>
      <c r="I3334">
        <v>379080</v>
      </c>
      <c r="J3334">
        <v>11</v>
      </c>
      <c r="K3334">
        <v>178</v>
      </c>
      <c r="L3334">
        <v>2650</v>
      </c>
      <c r="M3334">
        <v>472182</v>
      </c>
      <c r="N3334">
        <v>22</v>
      </c>
      <c r="O3334">
        <v>208</v>
      </c>
      <c r="P3334">
        <v>2580</v>
      </c>
      <c r="Q3334">
        <v>539040</v>
      </c>
      <c r="R3334">
        <v>1</v>
      </c>
      <c r="S3334">
        <v>240</v>
      </c>
      <c r="T3334">
        <v>2300</v>
      </c>
      <c r="U3334">
        <v>552000</v>
      </c>
      <c r="V3334">
        <v>2</v>
      </c>
      <c r="W3334">
        <v>263</v>
      </c>
      <c r="X3334">
        <v>2540</v>
      </c>
      <c r="Y3334">
        <v>668020</v>
      </c>
      <c r="Z3334">
        <v>81</v>
      </c>
      <c r="AA3334">
        <v>304</v>
      </c>
      <c r="AB3334">
        <v>2656</v>
      </c>
      <c r="AC3334">
        <v>811155</v>
      </c>
      <c r="AD3334">
        <v>22</v>
      </c>
      <c r="AE3334">
        <v>341</v>
      </c>
      <c r="AF3334">
        <v>2595</v>
      </c>
      <c r="AG3334">
        <v>880671</v>
      </c>
      <c r="AH3334">
        <v>20</v>
      </c>
      <c r="AI3334">
        <v>395</v>
      </c>
      <c r="AJ3334">
        <v>2550</v>
      </c>
      <c r="AK3334">
        <v>997560</v>
      </c>
      <c r="AP3334">
        <v>58</v>
      </c>
      <c r="AQ3334">
        <v>437</v>
      </c>
      <c r="AR3334">
        <v>2520</v>
      </c>
      <c r="AS3334">
        <v>1098569</v>
      </c>
      <c r="AT3334">
        <v>11</v>
      </c>
      <c r="AU3334">
        <v>465</v>
      </c>
      <c r="AV3334">
        <v>2517</v>
      </c>
      <c r="AW3334">
        <v>1155636</v>
      </c>
    </row>
    <row r="3335" spans="1:49" x14ac:dyDescent="0.2">
      <c r="A3335" s="143">
        <v>41513</v>
      </c>
      <c r="N3335">
        <v>29</v>
      </c>
      <c r="O3335">
        <v>195</v>
      </c>
      <c r="P3335">
        <v>2675</v>
      </c>
      <c r="Q3335">
        <v>521114</v>
      </c>
      <c r="R3335">
        <v>16</v>
      </c>
      <c r="S3335">
        <v>237</v>
      </c>
      <c r="T3335">
        <v>2875</v>
      </c>
      <c r="U3335">
        <v>682838</v>
      </c>
      <c r="V3335">
        <v>30</v>
      </c>
      <c r="W3335">
        <v>259</v>
      </c>
      <c r="X3335">
        <v>2750</v>
      </c>
      <c r="Y3335">
        <v>712433</v>
      </c>
      <c r="Z3335">
        <v>31</v>
      </c>
      <c r="AA3335">
        <v>314</v>
      </c>
      <c r="AB3335">
        <v>2938</v>
      </c>
      <c r="AC3335">
        <v>912248</v>
      </c>
      <c r="AD3335">
        <v>13</v>
      </c>
      <c r="AE3335">
        <v>338</v>
      </c>
      <c r="AF3335">
        <v>2700</v>
      </c>
      <c r="AG3335">
        <v>913846</v>
      </c>
      <c r="AH3335">
        <v>7</v>
      </c>
      <c r="AI3335">
        <v>361</v>
      </c>
      <c r="AJ3335">
        <v>3500</v>
      </c>
      <c r="AK3335">
        <v>1265000</v>
      </c>
      <c r="AL3335">
        <v>36</v>
      </c>
      <c r="AM3335">
        <v>415</v>
      </c>
      <c r="AN3335">
        <v>2708</v>
      </c>
      <c r="AO3335">
        <v>1122569</v>
      </c>
      <c r="AP3335">
        <v>56</v>
      </c>
      <c r="AQ3335">
        <v>425</v>
      </c>
      <c r="AR3335">
        <v>2565</v>
      </c>
      <c r="AS3335">
        <v>1093871</v>
      </c>
      <c r="AT3335">
        <v>3</v>
      </c>
      <c r="AU3335">
        <v>409</v>
      </c>
      <c r="AV3335">
        <v>2600</v>
      </c>
      <c r="AW3335">
        <v>1064267</v>
      </c>
    </row>
    <row r="3336" spans="1:49" x14ac:dyDescent="0.2">
      <c r="A3336" s="143">
        <v>41515</v>
      </c>
      <c r="B3336">
        <v>2</v>
      </c>
      <c r="C3336">
        <v>115</v>
      </c>
      <c r="D3336">
        <v>2950</v>
      </c>
      <c r="E3336">
        <v>339250</v>
      </c>
      <c r="F3336">
        <v>2</v>
      </c>
      <c r="G3336">
        <v>132</v>
      </c>
      <c r="H3336">
        <v>2800</v>
      </c>
      <c r="I3336">
        <v>369600</v>
      </c>
      <c r="N3336">
        <v>24</v>
      </c>
      <c r="O3336">
        <v>184</v>
      </c>
      <c r="P3336">
        <v>2612</v>
      </c>
      <c r="Q3336">
        <v>474217</v>
      </c>
      <c r="R3336">
        <v>4</v>
      </c>
      <c r="S3336">
        <v>242</v>
      </c>
      <c r="T3336">
        <v>2750</v>
      </c>
      <c r="U3336">
        <v>665500</v>
      </c>
      <c r="V3336">
        <v>8</v>
      </c>
      <c r="W3336">
        <v>272</v>
      </c>
      <c r="X3336">
        <v>2725</v>
      </c>
      <c r="Y3336">
        <v>740462</v>
      </c>
      <c r="Z3336">
        <v>6</v>
      </c>
      <c r="AA3336">
        <v>309</v>
      </c>
      <c r="AB3336">
        <v>2650</v>
      </c>
      <c r="AC3336">
        <v>818850</v>
      </c>
      <c r="AH3336">
        <v>21</v>
      </c>
      <c r="AI3336">
        <v>366</v>
      </c>
      <c r="AJ3336">
        <v>2793</v>
      </c>
      <c r="AK3336">
        <v>1033720</v>
      </c>
      <c r="AL3336">
        <v>7</v>
      </c>
      <c r="AM3336">
        <v>436</v>
      </c>
      <c r="AN3336">
        <v>2720</v>
      </c>
      <c r="AO3336">
        <v>1172903</v>
      </c>
      <c r="AP3336">
        <v>13</v>
      </c>
      <c r="AQ3336">
        <v>496</v>
      </c>
      <c r="AR3336">
        <v>2500</v>
      </c>
      <c r="AS3336">
        <v>1257285</v>
      </c>
      <c r="AT3336">
        <v>80</v>
      </c>
      <c r="AU3336">
        <v>430</v>
      </c>
      <c r="AV3336">
        <v>2476</v>
      </c>
      <c r="AW3336">
        <v>1053816</v>
      </c>
    </row>
    <row r="3337" spans="1:49" x14ac:dyDescent="0.2">
      <c r="A3337" s="143">
        <v>41488</v>
      </c>
      <c r="J3337">
        <v>2</v>
      </c>
      <c r="K3337">
        <v>178</v>
      </c>
      <c r="L3337">
        <v>2500</v>
      </c>
      <c r="M3337">
        <v>445000</v>
      </c>
      <c r="N3337">
        <v>24</v>
      </c>
      <c r="O3337">
        <v>207</v>
      </c>
      <c r="P3337">
        <v>2500</v>
      </c>
      <c r="Q3337">
        <v>568608</v>
      </c>
      <c r="R3337">
        <v>25</v>
      </c>
      <c r="S3337">
        <v>234</v>
      </c>
      <c r="T3337">
        <v>2700</v>
      </c>
      <c r="U3337">
        <v>643836</v>
      </c>
      <c r="V3337">
        <v>21</v>
      </c>
      <c r="W3337">
        <v>274</v>
      </c>
      <c r="X3337">
        <v>2650</v>
      </c>
      <c r="Y3337">
        <v>747210</v>
      </c>
      <c r="Z3337">
        <v>46</v>
      </c>
      <c r="AA3337">
        <v>2683</v>
      </c>
      <c r="AB3337">
        <v>2683</v>
      </c>
      <c r="AC3337">
        <v>780841</v>
      </c>
      <c r="AP3337">
        <v>84</v>
      </c>
      <c r="AQ3337">
        <v>441</v>
      </c>
      <c r="AR3337">
        <v>2505</v>
      </c>
      <c r="AS3337">
        <v>1099330</v>
      </c>
    </row>
    <row r="3338" spans="1:49" x14ac:dyDescent="0.2">
      <c r="A3338" s="143">
        <v>41491</v>
      </c>
      <c r="AH3338">
        <v>5</v>
      </c>
      <c r="AI3338">
        <v>393</v>
      </c>
      <c r="AJ3338">
        <v>2660</v>
      </c>
      <c r="AK3338">
        <v>1040848</v>
      </c>
      <c r="AL3338">
        <v>23</v>
      </c>
      <c r="AM3338">
        <v>447</v>
      </c>
      <c r="AN3338">
        <v>2808</v>
      </c>
      <c r="AO3338">
        <v>1252677</v>
      </c>
      <c r="AP3338">
        <v>48</v>
      </c>
      <c r="AQ3338">
        <v>456</v>
      </c>
      <c r="AR3338">
        <v>2684</v>
      </c>
      <c r="AS3338">
        <v>1220109</v>
      </c>
    </row>
    <row r="3339" spans="1:49" x14ac:dyDescent="0.2">
      <c r="A3339" s="143">
        <v>41492</v>
      </c>
      <c r="B3339">
        <v>3</v>
      </c>
      <c r="C3339">
        <v>124</v>
      </c>
      <c r="D3339">
        <v>2550</v>
      </c>
      <c r="E3339">
        <v>314267</v>
      </c>
      <c r="N3339">
        <v>72</v>
      </c>
      <c r="O3339">
        <v>198</v>
      </c>
      <c r="P3339">
        <v>2680</v>
      </c>
      <c r="Q3339">
        <v>531214</v>
      </c>
      <c r="R3339">
        <v>35</v>
      </c>
      <c r="S3339">
        <v>228</v>
      </c>
      <c r="T3339">
        <v>2800</v>
      </c>
      <c r="U3339">
        <v>639040</v>
      </c>
      <c r="V3339">
        <v>26</v>
      </c>
      <c r="W3339">
        <v>270</v>
      </c>
      <c r="X3339">
        <v>2750</v>
      </c>
      <c r="Y3339">
        <v>741231</v>
      </c>
      <c r="Z3339">
        <v>23</v>
      </c>
      <c r="AA3339">
        <v>292</v>
      </c>
      <c r="AB3339">
        <v>2617</v>
      </c>
      <c r="AC3339">
        <v>794643</v>
      </c>
      <c r="AD3339">
        <v>6</v>
      </c>
      <c r="AE3339">
        <v>353</v>
      </c>
      <c r="AF3339">
        <v>2580</v>
      </c>
      <c r="AG3339">
        <v>911600</v>
      </c>
      <c r="AH3339">
        <v>1</v>
      </c>
      <c r="AI3339">
        <v>370</v>
      </c>
      <c r="AJ3339">
        <v>2500</v>
      </c>
      <c r="AK3339">
        <v>925000</v>
      </c>
      <c r="AP3339">
        <v>12</v>
      </c>
      <c r="AQ3339">
        <v>427</v>
      </c>
      <c r="AR3339">
        <v>2537</v>
      </c>
      <c r="AS3339">
        <v>1092758</v>
      </c>
      <c r="AT3339">
        <v>4</v>
      </c>
      <c r="AU3339">
        <v>428</v>
      </c>
      <c r="AV3339">
        <v>2375</v>
      </c>
      <c r="AW3339">
        <v>1035800</v>
      </c>
    </row>
    <row r="3340" spans="1:49" x14ac:dyDescent="0.2">
      <c r="A3340" s="143">
        <v>41495</v>
      </c>
      <c r="N3340">
        <v>11</v>
      </c>
      <c r="O3340">
        <v>206</v>
      </c>
      <c r="P3340">
        <v>2900</v>
      </c>
      <c r="Q3340">
        <v>597400</v>
      </c>
      <c r="V3340">
        <v>12</v>
      </c>
      <c r="W3340">
        <v>277</v>
      </c>
      <c r="X3340">
        <v>2750</v>
      </c>
      <c r="Y3340">
        <v>761292</v>
      </c>
      <c r="Z3340">
        <v>3</v>
      </c>
      <c r="AA3340">
        <v>309</v>
      </c>
      <c r="AB3340">
        <v>2500</v>
      </c>
      <c r="AC3340">
        <v>773333</v>
      </c>
      <c r="AD3340">
        <v>6</v>
      </c>
      <c r="AE3340">
        <v>339</v>
      </c>
      <c r="AF3340">
        <v>2500</v>
      </c>
      <c r="AG3340">
        <v>847500</v>
      </c>
      <c r="AP3340">
        <v>24</v>
      </c>
      <c r="AQ3340">
        <v>496</v>
      </c>
      <c r="AR3340">
        <v>2551</v>
      </c>
      <c r="AS3340">
        <v>1282273</v>
      </c>
    </row>
    <row r="3341" spans="1:49" x14ac:dyDescent="0.2">
      <c r="A3341" s="143">
        <v>41498</v>
      </c>
      <c r="Z3341">
        <v>4</v>
      </c>
      <c r="AA3341">
        <v>300</v>
      </c>
      <c r="AB3341">
        <v>2575</v>
      </c>
      <c r="AC3341">
        <v>773025</v>
      </c>
      <c r="AH3341">
        <v>3</v>
      </c>
      <c r="AI3341">
        <v>395</v>
      </c>
      <c r="AJ3341">
        <v>2740</v>
      </c>
      <c r="AK3341">
        <v>1081387</v>
      </c>
      <c r="AL3341">
        <v>34</v>
      </c>
      <c r="AM3341">
        <v>420</v>
      </c>
      <c r="AN3341">
        <v>2718</v>
      </c>
      <c r="AO3341">
        <v>1134039</v>
      </c>
      <c r="AP3341">
        <v>86</v>
      </c>
      <c r="AQ3341">
        <v>446</v>
      </c>
      <c r="AR3341">
        <v>2602</v>
      </c>
      <c r="AS3341">
        <v>1153600</v>
      </c>
    </row>
    <row r="3342" spans="1:49" x14ac:dyDescent="0.2">
      <c r="A3342" s="143">
        <v>41499</v>
      </c>
      <c r="J3342">
        <v>43</v>
      </c>
      <c r="K3342">
        <v>167</v>
      </c>
      <c r="L3342">
        <v>2670</v>
      </c>
      <c r="M3342">
        <v>448786</v>
      </c>
      <c r="N3342">
        <v>14</v>
      </c>
      <c r="O3342">
        <v>200</v>
      </c>
      <c r="P3342">
        <v>2600</v>
      </c>
      <c r="Q3342">
        <v>521114</v>
      </c>
      <c r="R3342">
        <v>27</v>
      </c>
      <c r="S3342">
        <v>227</v>
      </c>
      <c r="T3342">
        <v>2675</v>
      </c>
      <c r="U3342">
        <v>608726</v>
      </c>
      <c r="V3342">
        <v>21</v>
      </c>
      <c r="W3342">
        <v>266</v>
      </c>
      <c r="X3342">
        <v>2600</v>
      </c>
      <c r="Y3342">
        <v>706867</v>
      </c>
      <c r="Z3342">
        <v>21</v>
      </c>
      <c r="AA3342">
        <v>310</v>
      </c>
      <c r="AB3342">
        <v>2567</v>
      </c>
      <c r="AC3342">
        <v>804248</v>
      </c>
      <c r="AD3342">
        <v>27</v>
      </c>
      <c r="AE3342">
        <v>359</v>
      </c>
      <c r="AF3342">
        <v>2625</v>
      </c>
      <c r="AG3342">
        <v>946533</v>
      </c>
      <c r="AP3342">
        <v>25</v>
      </c>
      <c r="AQ3342">
        <v>454</v>
      </c>
      <c r="AR3342">
        <v>2542</v>
      </c>
      <c r="AS3342">
        <v>1152788</v>
      </c>
      <c r="AT3342">
        <v>55</v>
      </c>
      <c r="AU3342">
        <v>485</v>
      </c>
      <c r="AV3342">
        <v>2586</v>
      </c>
      <c r="AW3342">
        <v>1276558</v>
      </c>
    </row>
    <row r="3343" spans="1:49" x14ac:dyDescent="0.2">
      <c r="A3343" s="143">
        <v>41502</v>
      </c>
      <c r="B3343">
        <v>15</v>
      </c>
      <c r="C3343">
        <v>106</v>
      </c>
      <c r="D3343">
        <v>2800</v>
      </c>
      <c r="E3343">
        <v>297173</v>
      </c>
      <c r="F3343">
        <v>27</v>
      </c>
      <c r="G3343">
        <v>131</v>
      </c>
      <c r="H3343">
        <v>2750</v>
      </c>
      <c r="I3343">
        <v>361574</v>
      </c>
      <c r="J3343">
        <v>12</v>
      </c>
      <c r="K3343">
        <v>175</v>
      </c>
      <c r="L3343">
        <v>2600</v>
      </c>
      <c r="M3343">
        <v>461292</v>
      </c>
      <c r="N3343">
        <v>76</v>
      </c>
      <c r="O3343">
        <v>202</v>
      </c>
      <c r="P3343">
        <v>2642</v>
      </c>
      <c r="Q3343">
        <v>539478</v>
      </c>
      <c r="R3343">
        <v>121</v>
      </c>
      <c r="S3343">
        <v>241</v>
      </c>
      <c r="T3343">
        <v>2717</v>
      </c>
      <c r="U3343">
        <v>722790</v>
      </c>
      <c r="V3343">
        <v>31</v>
      </c>
      <c r="W3343">
        <v>263</v>
      </c>
      <c r="X3343">
        <v>2717</v>
      </c>
      <c r="Y3343">
        <v>722790</v>
      </c>
      <c r="Z3343">
        <v>39</v>
      </c>
      <c r="AA3343">
        <v>312</v>
      </c>
      <c r="AB3343">
        <v>2658</v>
      </c>
      <c r="AC3343">
        <v>832185</v>
      </c>
      <c r="AD3343">
        <v>56</v>
      </c>
      <c r="AE3343">
        <v>335</v>
      </c>
      <c r="AF3343">
        <v>2708</v>
      </c>
      <c r="AG3343">
        <v>916406</v>
      </c>
      <c r="AH3343">
        <v>5</v>
      </c>
      <c r="AI3343">
        <v>363</v>
      </c>
      <c r="AJ3343">
        <v>2650</v>
      </c>
      <c r="AK3343">
        <v>961420</v>
      </c>
      <c r="AL3343">
        <v>37</v>
      </c>
      <c r="AM3343">
        <v>448</v>
      </c>
      <c r="AN3343">
        <v>2800</v>
      </c>
      <c r="AO3343">
        <v>1268275</v>
      </c>
      <c r="AP3343">
        <v>30</v>
      </c>
      <c r="AQ3343">
        <v>469</v>
      </c>
      <c r="AR3343">
        <v>2587</v>
      </c>
      <c r="AS3343">
        <v>1258625</v>
      </c>
      <c r="AT3343">
        <v>13</v>
      </c>
      <c r="AU3343">
        <v>486</v>
      </c>
      <c r="AV3343">
        <v>2550</v>
      </c>
      <c r="AW3343">
        <v>1245146</v>
      </c>
    </row>
    <row r="3344" spans="1:49" x14ac:dyDescent="0.2">
      <c r="A3344" s="143">
        <v>41506</v>
      </c>
      <c r="B3344">
        <v>7</v>
      </c>
      <c r="C3344">
        <v>112</v>
      </c>
      <c r="D3344">
        <v>2975</v>
      </c>
      <c r="E3344">
        <v>331071</v>
      </c>
      <c r="J3344">
        <v>20</v>
      </c>
      <c r="K3344">
        <v>171</v>
      </c>
      <c r="L3344">
        <v>2725</v>
      </c>
      <c r="M3344">
        <v>459465</v>
      </c>
      <c r="N3344">
        <v>5</v>
      </c>
      <c r="O3344">
        <v>207</v>
      </c>
      <c r="P3344">
        <v>2475</v>
      </c>
      <c r="Q3344">
        <v>522120</v>
      </c>
      <c r="R3344">
        <v>6</v>
      </c>
      <c r="S3344">
        <v>238</v>
      </c>
      <c r="T3344">
        <v>2575</v>
      </c>
      <c r="U3344">
        <v>616733</v>
      </c>
      <c r="V3344">
        <v>3</v>
      </c>
      <c r="W3344">
        <v>262</v>
      </c>
      <c r="X3344">
        <v>2600</v>
      </c>
      <c r="Y3344">
        <v>681200</v>
      </c>
      <c r="Z3344">
        <v>4</v>
      </c>
      <c r="AA3344">
        <v>310</v>
      </c>
      <c r="AB3344">
        <v>2500</v>
      </c>
      <c r="AC3344">
        <v>775000</v>
      </c>
      <c r="AD3344">
        <v>10</v>
      </c>
      <c r="AE3344">
        <v>337</v>
      </c>
      <c r="AF3344">
        <v>2600</v>
      </c>
      <c r="AG3344">
        <v>875160</v>
      </c>
      <c r="AL3344">
        <v>12</v>
      </c>
      <c r="AM3344">
        <v>449</v>
      </c>
      <c r="AN3344">
        <v>2730</v>
      </c>
      <c r="AO3344">
        <v>1251530</v>
      </c>
      <c r="AP3344">
        <v>22</v>
      </c>
      <c r="AQ3344">
        <v>414</v>
      </c>
      <c r="AR3344">
        <v>2530</v>
      </c>
      <c r="AS3344">
        <v>1044235</v>
      </c>
      <c r="AT3344">
        <v>4</v>
      </c>
      <c r="AU3344">
        <v>501</v>
      </c>
      <c r="AV3344">
        <v>2425</v>
      </c>
      <c r="AW3344">
        <v>1190675</v>
      </c>
    </row>
    <row r="3345" spans="1:49" x14ac:dyDescent="0.2">
      <c r="A3345" s="229">
        <v>41509</v>
      </c>
      <c r="B3345" s="71"/>
      <c r="C3345" s="71"/>
      <c r="D3345" s="71"/>
      <c r="E3345" s="71"/>
      <c r="F3345" s="71"/>
      <c r="G3345" s="71"/>
      <c r="H3345" s="71"/>
      <c r="I3345" s="71"/>
      <c r="J3345" s="71"/>
      <c r="K3345" s="71"/>
      <c r="L3345" s="71"/>
      <c r="M3345" s="71"/>
      <c r="N3345" s="71"/>
      <c r="O3345" s="71"/>
      <c r="P3345" s="71"/>
      <c r="Q3345" s="71"/>
      <c r="R3345" s="71"/>
      <c r="S3345" s="71"/>
      <c r="T3345" s="71"/>
      <c r="U3345" s="71"/>
      <c r="V3345" s="71"/>
      <c r="W3345" s="71"/>
      <c r="X3345" s="71"/>
      <c r="Y3345" s="71"/>
      <c r="Z3345" s="71"/>
      <c r="AA3345" s="71"/>
      <c r="AB3345" s="71"/>
      <c r="AC3345" s="71"/>
      <c r="AD3345" s="71"/>
      <c r="AE3345" s="71"/>
      <c r="AF3345" s="71"/>
      <c r="AG3345" s="71"/>
      <c r="AH3345" s="71"/>
      <c r="AI3345" s="71"/>
      <c r="AJ3345" s="71"/>
      <c r="AK3345" s="71"/>
      <c r="AL3345" s="71"/>
      <c r="AM3345" s="71"/>
      <c r="AN3345" s="71"/>
      <c r="AO3345" s="71"/>
      <c r="AP3345" s="71"/>
      <c r="AQ3345" s="71"/>
      <c r="AR3345" s="71"/>
      <c r="AS3345" s="71"/>
      <c r="AT3345" s="71"/>
      <c r="AU3345" s="71"/>
      <c r="AV3345" s="71"/>
      <c r="AW3345" s="71"/>
    </row>
    <row r="3346" spans="1:49" x14ac:dyDescent="0.2">
      <c r="A3346" s="143">
        <v>41512</v>
      </c>
      <c r="AD3346">
        <v>2</v>
      </c>
      <c r="AE3346">
        <v>357</v>
      </c>
      <c r="AF3346">
        <v>2325</v>
      </c>
      <c r="AG3346">
        <v>829800</v>
      </c>
      <c r="AL3346">
        <v>8</v>
      </c>
      <c r="AM3346">
        <v>512</v>
      </c>
      <c r="AN3346">
        <v>2730</v>
      </c>
      <c r="AO3346">
        <v>1401445</v>
      </c>
      <c r="AP3346">
        <v>64</v>
      </c>
      <c r="AQ3346">
        <v>440</v>
      </c>
      <c r="AR3346">
        <v>2598</v>
      </c>
      <c r="AS3346">
        <v>1113212</v>
      </c>
    </row>
    <row r="3347" spans="1:49" x14ac:dyDescent="0.2">
      <c r="A3347" s="143">
        <v>41513</v>
      </c>
      <c r="B3347">
        <v>5</v>
      </c>
      <c r="C3347">
        <v>123</v>
      </c>
      <c r="D3347">
        <v>2800</v>
      </c>
      <c r="E3347">
        <v>344960</v>
      </c>
      <c r="F3347">
        <v>3</v>
      </c>
      <c r="G3347">
        <v>147</v>
      </c>
      <c r="H3347">
        <v>2800</v>
      </c>
      <c r="I3347">
        <v>410667</v>
      </c>
      <c r="J3347">
        <v>42</v>
      </c>
      <c r="K3347">
        <v>171</v>
      </c>
      <c r="L3347">
        <v>2840</v>
      </c>
      <c r="M3347">
        <v>485326</v>
      </c>
      <c r="N3347">
        <v>42</v>
      </c>
      <c r="O3347">
        <v>191</v>
      </c>
      <c r="P3347">
        <v>2612</v>
      </c>
      <c r="Q3347">
        <v>527029</v>
      </c>
      <c r="R3347">
        <v>8</v>
      </c>
      <c r="S3347">
        <v>236</v>
      </c>
      <c r="T3347">
        <v>2550</v>
      </c>
      <c r="U3347">
        <v>599925</v>
      </c>
      <c r="V3347">
        <v>6</v>
      </c>
      <c r="W3347">
        <v>266</v>
      </c>
      <c r="X3347">
        <v>2600</v>
      </c>
      <c r="Y3347">
        <v>691600</v>
      </c>
      <c r="Z3347">
        <v>15</v>
      </c>
      <c r="AA3347">
        <v>286</v>
      </c>
      <c r="AB3347">
        <v>2538</v>
      </c>
      <c r="AC3347">
        <v>747860</v>
      </c>
      <c r="AH3347">
        <v>9</v>
      </c>
      <c r="AI3347">
        <v>390</v>
      </c>
      <c r="AJ3347">
        <v>2700</v>
      </c>
      <c r="AK3347">
        <v>1053600</v>
      </c>
      <c r="AP3347">
        <v>14</v>
      </c>
      <c r="AQ3347">
        <v>401</v>
      </c>
      <c r="AR3347">
        <v>2450</v>
      </c>
      <c r="AS3347">
        <v>981750</v>
      </c>
      <c r="AT3347">
        <v>38</v>
      </c>
      <c r="AU3347">
        <v>447</v>
      </c>
      <c r="AV3347">
        <v>2557</v>
      </c>
      <c r="AW3347">
        <v>1141992</v>
      </c>
    </row>
    <row r="3348" spans="1:49" x14ac:dyDescent="0.2">
      <c r="A3348" s="51">
        <v>41516</v>
      </c>
      <c r="N3348">
        <v>124</v>
      </c>
      <c r="O3348">
        <v>192</v>
      </c>
      <c r="P3348">
        <v>2700</v>
      </c>
      <c r="Q3348">
        <v>519140</v>
      </c>
      <c r="R3348">
        <v>24</v>
      </c>
      <c r="S3348">
        <v>223</v>
      </c>
      <c r="T3348">
        <v>2700</v>
      </c>
      <c r="U3348">
        <v>601650</v>
      </c>
      <c r="AP3348">
        <v>13</v>
      </c>
      <c r="AQ3348">
        <v>558</v>
      </c>
      <c r="AR3348">
        <v>2593</v>
      </c>
      <c r="AS3348">
        <v>1467526</v>
      </c>
    </row>
    <row r="3350" spans="1:49" x14ac:dyDescent="0.2">
      <c r="A3350" s="143">
        <v>41520</v>
      </c>
      <c r="AH3350">
        <v>7</v>
      </c>
      <c r="AI3350">
        <v>390</v>
      </c>
      <c r="AJ3350">
        <v>2600</v>
      </c>
      <c r="AK3350">
        <v>1014000</v>
      </c>
      <c r="AL3350">
        <v>29</v>
      </c>
      <c r="AM3350">
        <v>417</v>
      </c>
      <c r="AN3350">
        <v>2676</v>
      </c>
      <c r="AO3350">
        <v>1108069</v>
      </c>
      <c r="AP3350">
        <v>29</v>
      </c>
      <c r="AQ3350">
        <v>470</v>
      </c>
      <c r="AR3350">
        <v>2597</v>
      </c>
      <c r="AS3350">
        <v>1243510</v>
      </c>
    </row>
    <row r="3351" spans="1:49" x14ac:dyDescent="0.2">
      <c r="A3351" s="143">
        <v>41522</v>
      </c>
      <c r="F3351">
        <v>5</v>
      </c>
      <c r="G3351">
        <v>148</v>
      </c>
      <c r="H3351">
        <v>2600</v>
      </c>
      <c r="I3351">
        <v>385840</v>
      </c>
      <c r="J3351">
        <v>14</v>
      </c>
      <c r="K3351">
        <v>176</v>
      </c>
      <c r="L3351">
        <v>2683</v>
      </c>
      <c r="M3351">
        <v>481771</v>
      </c>
      <c r="R3351">
        <v>4</v>
      </c>
      <c r="S3351">
        <v>226</v>
      </c>
      <c r="T3351">
        <v>2600</v>
      </c>
      <c r="U3351">
        <v>587600</v>
      </c>
      <c r="V3351">
        <v>22</v>
      </c>
      <c r="W3351">
        <v>262</v>
      </c>
      <c r="X3351">
        <v>2650</v>
      </c>
      <c r="Y3351">
        <v>726282</v>
      </c>
      <c r="Z3351">
        <v>23</v>
      </c>
      <c r="AA3351">
        <v>290</v>
      </c>
      <c r="AB3351">
        <v>2570</v>
      </c>
      <c r="AC3351">
        <v>751280</v>
      </c>
      <c r="AD3351">
        <v>27</v>
      </c>
      <c r="AE3351">
        <v>342</v>
      </c>
      <c r="AF3351">
        <v>2597</v>
      </c>
      <c r="AG3351">
        <v>896581</v>
      </c>
      <c r="AP3351">
        <v>49</v>
      </c>
      <c r="AQ3351">
        <v>433</v>
      </c>
      <c r="AR3351">
        <v>2460</v>
      </c>
      <c r="AS3351">
        <v>1061424</v>
      </c>
    </row>
    <row r="3352" spans="1:49" x14ac:dyDescent="0.2">
      <c r="A3352" s="143">
        <v>41527</v>
      </c>
      <c r="AD3352">
        <v>1</v>
      </c>
      <c r="AE3352">
        <v>344</v>
      </c>
      <c r="AF3352">
        <v>2420</v>
      </c>
      <c r="AG3352">
        <v>832480</v>
      </c>
      <c r="AP3352">
        <v>36</v>
      </c>
      <c r="AQ3352">
        <v>469</v>
      </c>
      <c r="AR3352">
        <v>2620</v>
      </c>
      <c r="AS3352">
        <v>1226381</v>
      </c>
    </row>
    <row r="3353" spans="1:49" x14ac:dyDescent="0.2">
      <c r="A3353" s="143">
        <v>41529</v>
      </c>
      <c r="B3353">
        <v>8</v>
      </c>
      <c r="C3353">
        <v>106</v>
      </c>
      <c r="D3353">
        <v>2475</v>
      </c>
      <c r="E3353">
        <v>280012</v>
      </c>
      <c r="J3353">
        <v>59</v>
      </c>
      <c r="K3353">
        <v>166</v>
      </c>
      <c r="L3353">
        <v>2775</v>
      </c>
      <c r="M3353">
        <v>461658</v>
      </c>
      <c r="N3353">
        <v>11</v>
      </c>
      <c r="O3353">
        <v>215</v>
      </c>
      <c r="P3353">
        <v>2700</v>
      </c>
      <c r="Q3353">
        <v>579764</v>
      </c>
      <c r="R3353">
        <v>22</v>
      </c>
      <c r="S3353">
        <v>229</v>
      </c>
      <c r="T3353">
        <v>2650</v>
      </c>
      <c r="U3353">
        <v>598709</v>
      </c>
      <c r="V3353">
        <v>47</v>
      </c>
      <c r="W3353">
        <v>276</v>
      </c>
      <c r="X3353">
        <v>2633</v>
      </c>
      <c r="Y3353">
        <v>741545</v>
      </c>
      <c r="Z3353">
        <v>34</v>
      </c>
      <c r="AA3353">
        <v>292</v>
      </c>
      <c r="AB3353">
        <v>2710</v>
      </c>
      <c r="AC3353">
        <v>791293</v>
      </c>
      <c r="AD3353">
        <v>14</v>
      </c>
      <c r="AE3353">
        <v>312</v>
      </c>
      <c r="AF3353">
        <v>2607</v>
      </c>
      <c r="AG3353">
        <v>810071</v>
      </c>
      <c r="AP3353">
        <v>24</v>
      </c>
      <c r="AQ3353">
        <v>446</v>
      </c>
      <c r="AR3353">
        <v>2500</v>
      </c>
      <c r="AS3353">
        <v>1095357</v>
      </c>
      <c r="AT3353">
        <v>21</v>
      </c>
      <c r="AU3353">
        <v>477</v>
      </c>
      <c r="AV3353">
        <v>2440</v>
      </c>
      <c r="AW3353">
        <v>1170716</v>
      </c>
    </row>
    <row r="3354" spans="1:49" x14ac:dyDescent="0.2">
      <c r="A3354" s="143">
        <v>41534</v>
      </c>
      <c r="AH3354">
        <v>22</v>
      </c>
      <c r="AI3354">
        <v>379</v>
      </c>
      <c r="AJ3354">
        <v>2595</v>
      </c>
      <c r="AK3354">
        <v>981671</v>
      </c>
      <c r="AL3354">
        <v>17</v>
      </c>
      <c r="AM3354">
        <v>433</v>
      </c>
      <c r="AN3354">
        <v>2733</v>
      </c>
      <c r="AO3354">
        <v>1167882</v>
      </c>
      <c r="AP3354">
        <v>14</v>
      </c>
      <c r="AQ3354">
        <v>425</v>
      </c>
      <c r="AR3354">
        <v>2590</v>
      </c>
      <c r="AS3354">
        <v>1084471</v>
      </c>
      <c r="AT3354">
        <v>1</v>
      </c>
      <c r="AU3354">
        <v>568</v>
      </c>
      <c r="AV3354">
        <v>2550</v>
      </c>
      <c r="AW3354">
        <v>1448400</v>
      </c>
    </row>
    <row r="3355" spans="1:49" x14ac:dyDescent="0.2">
      <c r="A3355" s="143">
        <v>41536</v>
      </c>
      <c r="B3355">
        <v>24</v>
      </c>
      <c r="C3355">
        <v>120</v>
      </c>
      <c r="D3355">
        <v>2917</v>
      </c>
      <c r="E3355">
        <v>345246</v>
      </c>
      <c r="F3355">
        <v>10</v>
      </c>
      <c r="G3355">
        <v>140</v>
      </c>
      <c r="H3355">
        <v>2850</v>
      </c>
      <c r="I3355">
        <v>402480</v>
      </c>
      <c r="J3355">
        <v>46</v>
      </c>
      <c r="K3355">
        <v>168</v>
      </c>
      <c r="L3355">
        <v>2760</v>
      </c>
      <c r="M3355">
        <v>470670</v>
      </c>
      <c r="N3355">
        <v>20</v>
      </c>
      <c r="O3355">
        <v>199</v>
      </c>
      <c r="P3355">
        <v>3017</v>
      </c>
      <c r="Q3355">
        <v>573880</v>
      </c>
      <c r="R3355">
        <v>48</v>
      </c>
      <c r="S3355">
        <v>243</v>
      </c>
      <c r="T3355">
        <v>2733</v>
      </c>
      <c r="U3355">
        <v>671921</v>
      </c>
      <c r="V3355">
        <v>2</v>
      </c>
      <c r="W3355">
        <v>270</v>
      </c>
      <c r="X3355">
        <v>2750</v>
      </c>
      <c r="Y3355">
        <v>742500</v>
      </c>
      <c r="Z3355">
        <v>17</v>
      </c>
      <c r="AA3355">
        <v>295</v>
      </c>
      <c r="AB3355">
        <v>2638</v>
      </c>
      <c r="AC3355">
        <v>779241</v>
      </c>
      <c r="AD3355">
        <v>12</v>
      </c>
      <c r="AE3355">
        <v>353</v>
      </c>
      <c r="AF3355">
        <v>2955</v>
      </c>
      <c r="AG3355">
        <v>989967</v>
      </c>
      <c r="AH3355">
        <v>1</v>
      </c>
      <c r="AI3355">
        <v>366</v>
      </c>
      <c r="AJ3355">
        <v>2660</v>
      </c>
      <c r="AK3355">
        <v>973560</v>
      </c>
      <c r="AP3355">
        <v>79</v>
      </c>
      <c r="AQ3355">
        <v>405</v>
      </c>
      <c r="AR3355">
        <v>2548</v>
      </c>
      <c r="AS3355">
        <v>1043024</v>
      </c>
      <c r="AT3355">
        <v>2</v>
      </c>
      <c r="AU3355">
        <v>540</v>
      </c>
      <c r="AV3355">
        <v>2520</v>
      </c>
      <c r="AW3355">
        <v>1360800</v>
      </c>
    </row>
    <row r="3356" spans="1:49" x14ac:dyDescent="0.2">
      <c r="A3356" s="143">
        <v>41543</v>
      </c>
      <c r="B3356">
        <v>3</v>
      </c>
      <c r="C3356">
        <v>73</v>
      </c>
      <c r="D3356">
        <v>3400</v>
      </c>
      <c r="E3356">
        <v>247067</v>
      </c>
      <c r="F3356">
        <v>10</v>
      </c>
      <c r="G3356">
        <v>143</v>
      </c>
      <c r="H3356">
        <v>2925</v>
      </c>
      <c r="I3356">
        <v>437040</v>
      </c>
      <c r="J3356">
        <v>13</v>
      </c>
      <c r="K3356">
        <v>165</v>
      </c>
      <c r="L3356">
        <v>2817</v>
      </c>
      <c r="M3356">
        <v>480277</v>
      </c>
      <c r="N3356">
        <v>56</v>
      </c>
      <c r="O3356">
        <v>205</v>
      </c>
      <c r="P3356">
        <v>2788</v>
      </c>
      <c r="Q3356">
        <v>580645</v>
      </c>
      <c r="R3356">
        <v>10</v>
      </c>
      <c r="S3356">
        <v>228</v>
      </c>
      <c r="T3356">
        <v>2675</v>
      </c>
      <c r="U3356">
        <v>610470</v>
      </c>
      <c r="V3356">
        <v>45</v>
      </c>
      <c r="W3356">
        <v>274</v>
      </c>
      <c r="X3356">
        <v>2762</v>
      </c>
      <c r="Y3356">
        <v>759916</v>
      </c>
      <c r="Z3356">
        <v>7</v>
      </c>
      <c r="AA3356">
        <v>299</v>
      </c>
      <c r="AB3356">
        <v>2700</v>
      </c>
      <c r="AC3356">
        <v>806914</v>
      </c>
      <c r="AD3356">
        <v>2</v>
      </c>
      <c r="AE3356">
        <v>343</v>
      </c>
      <c r="AF3356">
        <v>2600</v>
      </c>
      <c r="AG3356">
        <v>891800</v>
      </c>
      <c r="AH3356">
        <v>17</v>
      </c>
      <c r="AI3356">
        <v>375</v>
      </c>
      <c r="AJ3356">
        <v>2630</v>
      </c>
      <c r="AK3356">
        <v>964266</v>
      </c>
      <c r="AL3356">
        <v>3</v>
      </c>
      <c r="AM3356">
        <v>445</v>
      </c>
      <c r="AN3356">
        <v>2720</v>
      </c>
      <c r="AO3356">
        <v>1209493</v>
      </c>
      <c r="AP3356">
        <v>101</v>
      </c>
      <c r="AQ3356">
        <v>448</v>
      </c>
      <c r="AR3356">
        <v>2529</v>
      </c>
      <c r="AS3356">
        <v>1144839</v>
      </c>
      <c r="AT3356">
        <v>10</v>
      </c>
      <c r="AU3356">
        <v>467</v>
      </c>
      <c r="AV3356">
        <v>2600</v>
      </c>
      <c r="AW3356">
        <v>1213680</v>
      </c>
    </row>
    <row r="3357" spans="1:49" x14ac:dyDescent="0.2">
      <c r="A3357" s="143">
        <v>41519</v>
      </c>
      <c r="AD3357">
        <v>14</v>
      </c>
      <c r="AE3357">
        <v>344</v>
      </c>
      <c r="AF3357">
        <v>2562</v>
      </c>
      <c r="AG3357">
        <v>887457</v>
      </c>
      <c r="AH3357">
        <v>5</v>
      </c>
      <c r="AI3357">
        <v>366</v>
      </c>
      <c r="AJ3357">
        <v>2660</v>
      </c>
      <c r="AK3357">
        <v>972496</v>
      </c>
      <c r="AL3357">
        <v>8</v>
      </c>
      <c r="AM3357">
        <v>428</v>
      </c>
      <c r="AN3357">
        <v>2720</v>
      </c>
      <c r="AO3357">
        <v>1153660</v>
      </c>
      <c r="AP3357">
        <v>41</v>
      </c>
      <c r="AQ3357">
        <v>412</v>
      </c>
      <c r="AR3357">
        <v>2420</v>
      </c>
      <c r="AS3357">
        <v>992727</v>
      </c>
    </row>
    <row r="3358" spans="1:49" x14ac:dyDescent="0.2">
      <c r="A3358" s="143">
        <v>41520</v>
      </c>
      <c r="B3358">
        <v>4</v>
      </c>
      <c r="C3358">
        <v>117</v>
      </c>
      <c r="D3358">
        <v>2650</v>
      </c>
      <c r="E3358">
        <v>310050</v>
      </c>
      <c r="F3358">
        <v>48</v>
      </c>
      <c r="G3358">
        <v>145</v>
      </c>
      <c r="H3358">
        <v>2783</v>
      </c>
      <c r="I3358">
        <v>410765</v>
      </c>
      <c r="J3358">
        <v>19</v>
      </c>
      <c r="K3358">
        <v>161</v>
      </c>
      <c r="L3358">
        <v>2600</v>
      </c>
      <c r="M3358">
        <v>412242</v>
      </c>
      <c r="N3358">
        <v>97</v>
      </c>
      <c r="O3358">
        <v>206</v>
      </c>
      <c r="P3358">
        <v>2675</v>
      </c>
      <c r="Q3358">
        <v>563766</v>
      </c>
      <c r="R3358">
        <v>22</v>
      </c>
      <c r="S3358">
        <v>242</v>
      </c>
      <c r="T3358">
        <v>2633</v>
      </c>
      <c r="U3358">
        <v>620718</v>
      </c>
      <c r="V3358">
        <v>35</v>
      </c>
      <c r="W3358">
        <v>262</v>
      </c>
      <c r="X3358">
        <v>2750</v>
      </c>
      <c r="Y3358">
        <v>715603</v>
      </c>
      <c r="Z3358">
        <v>16</v>
      </c>
      <c r="AA3358">
        <v>313</v>
      </c>
      <c r="AB3358">
        <v>2650</v>
      </c>
      <c r="AC3358">
        <v>830112</v>
      </c>
      <c r="AD3358">
        <v>1</v>
      </c>
      <c r="AE3358">
        <v>346</v>
      </c>
      <c r="AF3358">
        <v>2600</v>
      </c>
      <c r="AG3358">
        <v>899600</v>
      </c>
      <c r="AH3358">
        <v>9</v>
      </c>
      <c r="AI3358">
        <v>376</v>
      </c>
      <c r="AJ3358">
        <v>2550</v>
      </c>
      <c r="AK3358">
        <v>971089</v>
      </c>
      <c r="AP3358">
        <v>13</v>
      </c>
      <c r="AQ3358">
        <v>466</v>
      </c>
      <c r="AR3358">
        <v>2486</v>
      </c>
      <c r="AS3358">
        <v>1171798</v>
      </c>
      <c r="AT3358">
        <v>3</v>
      </c>
      <c r="AU3358">
        <v>467</v>
      </c>
      <c r="AV3358">
        <v>2600</v>
      </c>
      <c r="AW3358">
        <v>1222600</v>
      </c>
    </row>
    <row r="3359" spans="1:49" x14ac:dyDescent="0.2">
      <c r="A3359" s="143">
        <v>41526</v>
      </c>
      <c r="AH3359">
        <v>1</v>
      </c>
      <c r="AI3359">
        <v>378</v>
      </c>
      <c r="AJ3359">
        <v>2660</v>
      </c>
      <c r="AK3359">
        <v>1005480</v>
      </c>
      <c r="AL3359">
        <v>7</v>
      </c>
      <c r="AM3359">
        <v>420</v>
      </c>
      <c r="AN3359">
        <v>2640</v>
      </c>
      <c r="AO3359">
        <v>1108046</v>
      </c>
      <c r="AP3359">
        <v>44</v>
      </c>
      <c r="AQ3359">
        <v>433</v>
      </c>
      <c r="AR3359">
        <v>2590</v>
      </c>
      <c r="AS3359">
        <v>1115918</v>
      </c>
    </row>
    <row r="3360" spans="1:49" x14ac:dyDescent="0.2">
      <c r="A3360" s="143">
        <v>41527</v>
      </c>
      <c r="B3360">
        <v>4</v>
      </c>
      <c r="C3360">
        <v>112</v>
      </c>
      <c r="D3360">
        <v>2900</v>
      </c>
      <c r="E3360">
        <v>328850</v>
      </c>
      <c r="F3360">
        <v>22</v>
      </c>
      <c r="G3360">
        <v>140</v>
      </c>
      <c r="H3360">
        <v>2683</v>
      </c>
      <c r="I3360">
        <v>398823</v>
      </c>
      <c r="J3360">
        <v>36</v>
      </c>
      <c r="K3360">
        <v>154</v>
      </c>
      <c r="L3360">
        <v>2700</v>
      </c>
      <c r="M3360">
        <v>409400</v>
      </c>
      <c r="N3360">
        <v>15</v>
      </c>
      <c r="O3360">
        <v>189</v>
      </c>
      <c r="P3360">
        <v>2625</v>
      </c>
      <c r="Q3360">
        <v>508567</v>
      </c>
      <c r="R3360">
        <v>6</v>
      </c>
      <c r="S3360">
        <v>233</v>
      </c>
      <c r="T3360">
        <v>2660</v>
      </c>
      <c r="U3360">
        <v>618893</v>
      </c>
      <c r="Z3360">
        <v>18</v>
      </c>
      <c r="AA3360">
        <v>315</v>
      </c>
      <c r="AB3360">
        <v>2710</v>
      </c>
      <c r="AC3360">
        <v>858343</v>
      </c>
      <c r="AD3360">
        <v>7</v>
      </c>
      <c r="AE3360">
        <v>333</v>
      </c>
      <c r="AF3360">
        <v>2680</v>
      </c>
      <c r="AG3360">
        <v>891291</v>
      </c>
      <c r="AH3360">
        <v>1</v>
      </c>
      <c r="AI3360">
        <v>362</v>
      </c>
      <c r="AJ3360">
        <v>2750</v>
      </c>
      <c r="AK3360">
        <v>995500</v>
      </c>
      <c r="AP3360">
        <v>16</v>
      </c>
      <c r="AQ3360">
        <v>427</v>
      </c>
      <c r="AR3360">
        <v>2523</v>
      </c>
      <c r="AS3360">
        <v>1069405</v>
      </c>
      <c r="AT3360">
        <v>19</v>
      </c>
      <c r="AU3360">
        <v>487</v>
      </c>
      <c r="AV3360">
        <v>2588</v>
      </c>
      <c r="AW3360">
        <v>1247332</v>
      </c>
    </row>
    <row r="3361" spans="1:49" x14ac:dyDescent="0.2">
      <c r="A3361" s="143">
        <v>41530</v>
      </c>
      <c r="J3361">
        <v>21</v>
      </c>
      <c r="K3361">
        <v>162</v>
      </c>
      <c r="L3361">
        <v>2800</v>
      </c>
      <c r="M3361">
        <v>446076</v>
      </c>
      <c r="N3361">
        <v>49</v>
      </c>
      <c r="O3361">
        <v>205</v>
      </c>
      <c r="P3361">
        <v>2640</v>
      </c>
      <c r="Q3361">
        <v>565122</v>
      </c>
      <c r="R3361">
        <v>202</v>
      </c>
      <c r="S3361">
        <v>235</v>
      </c>
      <c r="T3361">
        <v>2771</v>
      </c>
      <c r="U3361">
        <v>667468</v>
      </c>
      <c r="V3361">
        <v>35</v>
      </c>
      <c r="W3361">
        <v>277</v>
      </c>
      <c r="X3361">
        <v>2800</v>
      </c>
      <c r="Y3361">
        <v>777866</v>
      </c>
      <c r="Z3361">
        <v>5</v>
      </c>
      <c r="AA3361">
        <v>309</v>
      </c>
      <c r="AB3361">
        <v>2550</v>
      </c>
      <c r="AC3361">
        <v>787440</v>
      </c>
      <c r="AD3361">
        <v>17</v>
      </c>
      <c r="AE3361">
        <v>352</v>
      </c>
      <c r="AF3361">
        <v>2650</v>
      </c>
      <c r="AG3361">
        <v>932800</v>
      </c>
      <c r="AH3361">
        <v>20</v>
      </c>
      <c r="AI3361">
        <v>376</v>
      </c>
      <c r="AJ3361">
        <v>2650</v>
      </c>
      <c r="AK3361">
        <v>996135</v>
      </c>
      <c r="AL3361">
        <v>8</v>
      </c>
      <c r="AM3361">
        <v>428</v>
      </c>
      <c r="AN3361">
        <v>2760</v>
      </c>
      <c r="AO3361">
        <v>1167520</v>
      </c>
      <c r="AP3361">
        <v>70</v>
      </c>
      <c r="AQ3361">
        <v>453</v>
      </c>
      <c r="AR3361">
        <v>2587</v>
      </c>
      <c r="AS3361">
        <v>1163477</v>
      </c>
      <c r="AT3361">
        <v>16</v>
      </c>
      <c r="AU3361">
        <v>517</v>
      </c>
      <c r="AV3361">
        <v>2450</v>
      </c>
      <c r="AW3361">
        <v>1323575</v>
      </c>
    </row>
    <row r="3362" spans="1:49" x14ac:dyDescent="0.2">
      <c r="A3362" s="143">
        <v>41533</v>
      </c>
      <c r="AL3362">
        <v>1</v>
      </c>
      <c r="AM3362">
        <v>476</v>
      </c>
      <c r="AN3362">
        <v>2920</v>
      </c>
      <c r="AO3362">
        <v>1389920</v>
      </c>
      <c r="AP3362">
        <v>44</v>
      </c>
      <c r="AQ3362">
        <v>470</v>
      </c>
      <c r="AR3362">
        <v>2534</v>
      </c>
      <c r="AS3362">
        <v>1213894</v>
      </c>
    </row>
    <row r="3363" spans="1:49" x14ac:dyDescent="0.2">
      <c r="A3363" s="143">
        <v>41534</v>
      </c>
      <c r="B3363">
        <v>29</v>
      </c>
      <c r="C3363">
        <v>124</v>
      </c>
      <c r="D3363">
        <v>2817</v>
      </c>
      <c r="E3363">
        <v>353093</v>
      </c>
      <c r="F3363">
        <v>6</v>
      </c>
      <c r="G3363">
        <v>141</v>
      </c>
      <c r="H3363">
        <v>2717</v>
      </c>
      <c r="I3363">
        <v>393317</v>
      </c>
      <c r="J3363">
        <v>25</v>
      </c>
      <c r="K3363">
        <v>160</v>
      </c>
      <c r="L3363">
        <v>2710</v>
      </c>
      <c r="M3363">
        <v>431740</v>
      </c>
      <c r="N3363">
        <v>87</v>
      </c>
      <c r="O3363">
        <v>199</v>
      </c>
      <c r="P3363">
        <v>2833</v>
      </c>
      <c r="Q3363">
        <v>557066</v>
      </c>
      <c r="R3363">
        <v>21</v>
      </c>
      <c r="S3363">
        <v>227</v>
      </c>
      <c r="T3363">
        <v>2690</v>
      </c>
      <c r="U3363">
        <v>614910</v>
      </c>
      <c r="V3363">
        <v>42</v>
      </c>
      <c r="W3363">
        <v>268</v>
      </c>
      <c r="X3363">
        <v>2767</v>
      </c>
      <c r="Y3363">
        <v>738105</v>
      </c>
      <c r="Z3363">
        <v>2</v>
      </c>
      <c r="AA3363">
        <v>291</v>
      </c>
      <c r="AB3363">
        <v>2600</v>
      </c>
      <c r="AC3363">
        <v>756600</v>
      </c>
      <c r="AD3363">
        <v>5</v>
      </c>
      <c r="AE3363">
        <v>336</v>
      </c>
      <c r="AF3363">
        <v>2575</v>
      </c>
      <c r="AG3363">
        <v>869280</v>
      </c>
      <c r="AH3363">
        <v>15</v>
      </c>
      <c r="AI3363">
        <v>397</v>
      </c>
      <c r="AJ3363">
        <v>2650</v>
      </c>
      <c r="AK3363">
        <v>1051167</v>
      </c>
      <c r="AL3363">
        <v>2</v>
      </c>
      <c r="AM3363">
        <v>400</v>
      </c>
      <c r="AN3363">
        <v>2600</v>
      </c>
      <c r="AO3363">
        <v>1040000</v>
      </c>
      <c r="AP3363">
        <v>12</v>
      </c>
      <c r="AQ3363">
        <v>398</v>
      </c>
      <c r="AR3363">
        <v>2500</v>
      </c>
      <c r="AS3363">
        <v>999183</v>
      </c>
      <c r="AT3363">
        <v>15</v>
      </c>
      <c r="AU3363">
        <v>453</v>
      </c>
      <c r="AV3363">
        <v>2470</v>
      </c>
      <c r="AW3363">
        <v>1117313</v>
      </c>
    </row>
    <row r="3364" spans="1:49" x14ac:dyDescent="0.2">
      <c r="A3364" s="143">
        <v>41540</v>
      </c>
      <c r="AD3364">
        <v>2</v>
      </c>
      <c r="AE3364">
        <v>341</v>
      </c>
      <c r="AF3364">
        <v>2550</v>
      </c>
      <c r="AG3364">
        <v>869550</v>
      </c>
      <c r="AH3364">
        <v>11</v>
      </c>
      <c r="AI3364">
        <v>388</v>
      </c>
      <c r="AJ3364">
        <v>2660</v>
      </c>
      <c r="AK3364">
        <v>1045502</v>
      </c>
      <c r="AP3364">
        <v>106</v>
      </c>
      <c r="AQ3364">
        <v>431</v>
      </c>
      <c r="AR3364">
        <v>2504</v>
      </c>
      <c r="AS3364">
        <v>1074011</v>
      </c>
    </row>
    <row r="3365" spans="1:49" x14ac:dyDescent="0.2">
      <c r="A3365" s="143">
        <v>41542</v>
      </c>
      <c r="B3365">
        <v>5</v>
      </c>
      <c r="C3365">
        <v>112</v>
      </c>
      <c r="D3365">
        <v>2800</v>
      </c>
      <c r="E3365">
        <v>313340</v>
      </c>
      <c r="J3365">
        <v>80</v>
      </c>
      <c r="K3365">
        <v>172</v>
      </c>
      <c r="L3365">
        <v>2643</v>
      </c>
      <c r="M3365">
        <v>459464</v>
      </c>
      <c r="N3365">
        <v>10</v>
      </c>
      <c r="O3365">
        <v>193</v>
      </c>
      <c r="P3365">
        <v>2533</v>
      </c>
      <c r="Q3365">
        <v>498520</v>
      </c>
      <c r="R3365">
        <v>60</v>
      </c>
      <c r="S3365">
        <v>231</v>
      </c>
      <c r="T3365">
        <v>2592</v>
      </c>
      <c r="U3365">
        <v>609262</v>
      </c>
      <c r="V3365">
        <v>5</v>
      </c>
      <c r="W3365">
        <v>254</v>
      </c>
      <c r="X3365">
        <v>2600</v>
      </c>
      <c r="Y3365">
        <v>661440</v>
      </c>
      <c r="Z3365">
        <v>12</v>
      </c>
      <c r="AA3365">
        <v>298</v>
      </c>
      <c r="AB3365">
        <v>2500</v>
      </c>
      <c r="AC3365">
        <v>794350</v>
      </c>
      <c r="AD3365">
        <v>5</v>
      </c>
      <c r="AE3365">
        <v>344</v>
      </c>
      <c r="AF3365">
        <v>2450</v>
      </c>
      <c r="AG3365">
        <v>843780</v>
      </c>
      <c r="AP3365">
        <v>34</v>
      </c>
      <c r="AQ3365">
        <v>422</v>
      </c>
      <c r="AR3365">
        <v>2468</v>
      </c>
      <c r="AS3365">
        <v>1058508</v>
      </c>
      <c r="AT3365">
        <v>6</v>
      </c>
      <c r="AU3365">
        <v>472</v>
      </c>
      <c r="AV3365">
        <v>2500</v>
      </c>
      <c r="AW3365">
        <v>1179167</v>
      </c>
    </row>
    <row r="3366" spans="1:49" x14ac:dyDescent="0.2">
      <c r="A3366" s="143">
        <v>41544</v>
      </c>
      <c r="B3366">
        <v>5</v>
      </c>
      <c r="C3366">
        <v>112</v>
      </c>
      <c r="D3366">
        <v>2800</v>
      </c>
      <c r="E3366">
        <v>313340</v>
      </c>
      <c r="J3366">
        <v>80</v>
      </c>
      <c r="K3366">
        <v>172</v>
      </c>
      <c r="L3366">
        <v>2643</v>
      </c>
      <c r="M3366">
        <v>459464</v>
      </c>
      <c r="N3366">
        <v>10</v>
      </c>
      <c r="O3366">
        <v>193</v>
      </c>
      <c r="P3366">
        <v>2533</v>
      </c>
      <c r="Q3366">
        <v>498520</v>
      </c>
      <c r="R3366">
        <v>60</v>
      </c>
      <c r="S3366">
        <v>231</v>
      </c>
      <c r="T3366">
        <v>2592</v>
      </c>
      <c r="U3366">
        <v>609262</v>
      </c>
      <c r="V3366">
        <v>5</v>
      </c>
      <c r="W3366">
        <v>254</v>
      </c>
      <c r="X3366">
        <v>2600</v>
      </c>
      <c r="Y3366">
        <v>661440</v>
      </c>
      <c r="Z3366">
        <v>12</v>
      </c>
      <c r="AA3366">
        <v>298</v>
      </c>
      <c r="AB3366">
        <v>2500</v>
      </c>
      <c r="AC3366">
        <v>794350</v>
      </c>
      <c r="AD3366">
        <v>5</v>
      </c>
      <c r="AE3366">
        <v>344</v>
      </c>
      <c r="AF3366">
        <v>2450</v>
      </c>
      <c r="AG3366">
        <v>843780</v>
      </c>
      <c r="AP3366">
        <v>34</v>
      </c>
      <c r="AQ3366">
        <v>422</v>
      </c>
      <c r="AR3366">
        <v>2468</v>
      </c>
      <c r="AS3366">
        <v>1058508</v>
      </c>
      <c r="AT3366">
        <v>6</v>
      </c>
      <c r="AU3366">
        <v>472</v>
      </c>
      <c r="AV3366">
        <v>2500</v>
      </c>
      <c r="AW3366">
        <v>1179167</v>
      </c>
    </row>
    <row r="3367" spans="1:49" x14ac:dyDescent="0.2">
      <c r="A3367" s="51">
        <v>41547</v>
      </c>
      <c r="AH3367">
        <v>5</v>
      </c>
      <c r="AI3367">
        <v>379</v>
      </c>
      <c r="AJ3367">
        <v>2600</v>
      </c>
      <c r="AK3367">
        <v>984880</v>
      </c>
      <c r="AP3367">
        <v>73</v>
      </c>
      <c r="AQ3367">
        <v>450</v>
      </c>
      <c r="AR3367">
        <v>2463</v>
      </c>
      <c r="AS3367">
        <v>1113781</v>
      </c>
    </row>
    <row r="3368" spans="1:49" x14ac:dyDescent="0.2">
      <c r="A3368" s="51"/>
    </row>
    <row r="3369" spans="1:49" x14ac:dyDescent="0.2">
      <c r="A3369" s="87">
        <v>41548</v>
      </c>
      <c r="B3369" s="55"/>
      <c r="C3369" s="55"/>
      <c r="D3369" s="55"/>
      <c r="E3369" s="55"/>
      <c r="F3369" s="55"/>
      <c r="G3369" s="55"/>
      <c r="H3369" s="55"/>
      <c r="I3369" s="55"/>
      <c r="J3369" s="55"/>
      <c r="K3369" s="55"/>
      <c r="L3369" s="55"/>
      <c r="M3369" s="55"/>
      <c r="N3369" s="55"/>
      <c r="O3369" s="55"/>
      <c r="P3369" s="55"/>
      <c r="Q3369" s="55"/>
      <c r="R3369" s="55">
        <v>11</v>
      </c>
      <c r="S3369" s="55">
        <v>230</v>
      </c>
      <c r="T3369" s="55">
        <v>2700</v>
      </c>
      <c r="U3369" s="55">
        <v>520018</v>
      </c>
      <c r="V3369" s="55">
        <v>39</v>
      </c>
      <c r="W3369" s="55">
        <v>263</v>
      </c>
      <c r="X3369" s="55">
        <v>2658</v>
      </c>
      <c r="Y3369" s="55">
        <v>699402</v>
      </c>
      <c r="Z3369" s="55">
        <v>4</v>
      </c>
      <c r="AA3369" s="55">
        <v>291</v>
      </c>
      <c r="AB3369" s="55">
        <v>2800</v>
      </c>
      <c r="AC3369" s="55">
        <v>287800</v>
      </c>
      <c r="AD3369" s="55">
        <v>20</v>
      </c>
      <c r="AE3369" s="55">
        <v>337</v>
      </c>
      <c r="AF3369" s="55">
        <v>3450</v>
      </c>
      <c r="AG3369" s="55">
        <v>1167450</v>
      </c>
      <c r="AH3369" s="55">
        <v>8</v>
      </c>
      <c r="AI3369" s="55">
        <v>396</v>
      </c>
      <c r="AJ3369" s="55">
        <v>2560</v>
      </c>
      <c r="AK3369" s="55">
        <v>1013120</v>
      </c>
      <c r="AL3369" s="55">
        <v>12</v>
      </c>
      <c r="AM3369" s="55">
        <v>418</v>
      </c>
      <c r="AN3369" s="55">
        <v>3130</v>
      </c>
      <c r="AO3369" s="55">
        <v>1374010</v>
      </c>
      <c r="AP3369" s="55">
        <v>90</v>
      </c>
      <c r="AQ3369" s="55">
        <v>492</v>
      </c>
      <c r="AR3369" s="55">
        <v>2610</v>
      </c>
      <c r="AS3369" s="55">
        <v>1286404</v>
      </c>
      <c r="AT3369" s="55"/>
      <c r="AU3369" s="55"/>
      <c r="AV3369" s="55"/>
      <c r="AW3369" s="55"/>
    </row>
    <row r="3370" spans="1:49" x14ac:dyDescent="0.2">
      <c r="A3370" s="87">
        <v>41550</v>
      </c>
      <c r="B3370" s="55">
        <v>22</v>
      </c>
      <c r="C3370" s="55">
        <v>122</v>
      </c>
      <c r="D3370" s="55">
        <v>3100</v>
      </c>
      <c r="E3370" s="55">
        <v>391645</v>
      </c>
      <c r="F3370" s="55"/>
      <c r="G3370" s="55"/>
      <c r="H3370" s="55"/>
      <c r="I3370" s="55"/>
      <c r="J3370" s="55">
        <v>29</v>
      </c>
      <c r="K3370" s="55">
        <v>175</v>
      </c>
      <c r="L3370" s="55">
        <v>2833</v>
      </c>
      <c r="M3370" s="55">
        <v>497069</v>
      </c>
      <c r="N3370" s="55">
        <v>12</v>
      </c>
      <c r="O3370" s="55">
        <v>207</v>
      </c>
      <c r="P3370" s="55">
        <v>2725</v>
      </c>
      <c r="Q3370" s="55">
        <v>567083</v>
      </c>
      <c r="R3370" s="55"/>
      <c r="S3370" s="55"/>
      <c r="T3370" s="55"/>
      <c r="U3370" s="55"/>
      <c r="V3370" s="55">
        <v>36</v>
      </c>
      <c r="W3370" s="55">
        <v>272</v>
      </c>
      <c r="X3370" s="55">
        <v>2700</v>
      </c>
      <c r="Y3370" s="55">
        <v>375300</v>
      </c>
      <c r="Z3370" s="55">
        <v>20</v>
      </c>
      <c r="AA3370" s="55">
        <v>290</v>
      </c>
      <c r="AB3370" s="55">
        <v>2650</v>
      </c>
      <c r="AC3370" s="55">
        <v>767970</v>
      </c>
      <c r="AD3370" s="55">
        <v>14</v>
      </c>
      <c r="AE3370" s="55">
        <v>345</v>
      </c>
      <c r="AF3370" s="55">
        <v>2700</v>
      </c>
      <c r="AG3370" s="55">
        <v>93293</v>
      </c>
      <c r="AH3370" s="55"/>
      <c r="AI3370" s="55"/>
      <c r="AJ3370" s="55"/>
      <c r="AK3370" s="55"/>
      <c r="AL3370" s="55">
        <v>14</v>
      </c>
      <c r="AM3370" s="55">
        <v>422</v>
      </c>
      <c r="AN3370" s="55">
        <v>2807</v>
      </c>
      <c r="AO3370" s="55">
        <v>1182574</v>
      </c>
      <c r="AP3370" s="55">
        <v>50</v>
      </c>
      <c r="AQ3370" s="55">
        <v>469</v>
      </c>
      <c r="AR3370" s="55">
        <v>2652</v>
      </c>
      <c r="AS3370" s="55">
        <v>1255265</v>
      </c>
      <c r="AT3370" s="55">
        <v>13</v>
      </c>
      <c r="AU3370" s="55">
        <v>474</v>
      </c>
      <c r="AV3370" s="55">
        <v>2675</v>
      </c>
      <c r="AW3370" s="55">
        <v>1276677</v>
      </c>
    </row>
    <row r="3371" spans="1:49" x14ac:dyDescent="0.2">
      <c r="A3371" s="87">
        <v>41555</v>
      </c>
      <c r="B3371" s="55"/>
      <c r="C3371" s="55"/>
      <c r="D3371" s="55"/>
      <c r="E3371" s="55"/>
      <c r="F3371" s="55"/>
      <c r="G3371" s="55"/>
      <c r="H3371" s="55"/>
      <c r="I3371" s="55"/>
      <c r="J3371" s="55"/>
      <c r="K3371" s="55"/>
      <c r="L3371" s="55"/>
      <c r="M3371" s="55"/>
      <c r="N3371" s="55"/>
      <c r="O3371" s="55"/>
      <c r="P3371" s="55"/>
      <c r="Q3371" s="55"/>
      <c r="R3371" s="55"/>
      <c r="S3371" s="55"/>
      <c r="T3371" s="55"/>
      <c r="U3371" s="55"/>
      <c r="V3371" s="55"/>
      <c r="W3371" s="55"/>
      <c r="X3371" s="55"/>
      <c r="Y3371" s="55"/>
      <c r="Z3371" s="55"/>
      <c r="AA3371" s="55"/>
      <c r="AB3371" s="55"/>
      <c r="AC3371" s="55"/>
      <c r="AD3371" s="55"/>
      <c r="AE3371" s="55"/>
      <c r="AF3371" s="55"/>
      <c r="AG3371" s="55"/>
      <c r="AH3371" s="55"/>
      <c r="AI3371" s="55"/>
      <c r="AJ3371" s="55"/>
      <c r="AK3371" s="55"/>
      <c r="AL3371" s="55"/>
      <c r="AM3371" s="55"/>
      <c r="AN3371" s="55"/>
      <c r="AO3371" s="55"/>
      <c r="AP3371" s="55">
        <v>53</v>
      </c>
      <c r="AQ3371" s="55">
        <v>438</v>
      </c>
      <c r="AR3371" s="55">
        <v>2598</v>
      </c>
      <c r="AS3371" s="55">
        <v>1139817</v>
      </c>
      <c r="AT3371" s="55"/>
      <c r="AU3371" s="55"/>
      <c r="AV3371" s="55"/>
      <c r="AW3371" s="55"/>
    </row>
    <row r="3372" spans="1:49" x14ac:dyDescent="0.2">
      <c r="A3372" s="87">
        <v>41557</v>
      </c>
      <c r="B3372" s="55">
        <v>9</v>
      </c>
      <c r="C3372" s="55">
        <v>125</v>
      </c>
      <c r="D3372" s="55">
        <v>2800</v>
      </c>
      <c r="E3372" s="55">
        <v>359600</v>
      </c>
      <c r="F3372" s="55">
        <v>4</v>
      </c>
      <c r="G3372" s="55">
        <v>149</v>
      </c>
      <c r="H3372" s="55">
        <v>2750</v>
      </c>
      <c r="I3372" s="55">
        <v>409750</v>
      </c>
      <c r="J3372" s="55">
        <v>6</v>
      </c>
      <c r="K3372" s="55">
        <v>171</v>
      </c>
      <c r="L3372" s="55">
        <v>2825</v>
      </c>
      <c r="M3372" s="55">
        <v>482033</v>
      </c>
      <c r="N3372" s="55">
        <v>16</v>
      </c>
      <c r="O3372" s="55">
        <v>204</v>
      </c>
      <c r="P3372" s="55">
        <v>2790</v>
      </c>
      <c r="Q3372" s="55">
        <v>567906</v>
      </c>
      <c r="R3372" s="55">
        <v>28</v>
      </c>
      <c r="S3372" s="55">
        <v>239</v>
      </c>
      <c r="T3372" s="55">
        <v>2875</v>
      </c>
      <c r="U3372" s="55">
        <v>682196</v>
      </c>
      <c r="V3372" s="55">
        <v>35</v>
      </c>
      <c r="W3372" s="55">
        <v>261</v>
      </c>
      <c r="X3372" s="55">
        <v>2770</v>
      </c>
      <c r="Y3372" s="55">
        <v>729687</v>
      </c>
      <c r="Z3372" s="55"/>
      <c r="AA3372" s="55"/>
      <c r="AB3372" s="55"/>
      <c r="AC3372" s="55"/>
      <c r="AD3372" s="55">
        <v>24</v>
      </c>
      <c r="AE3372" s="55">
        <v>337</v>
      </c>
      <c r="AF3372" s="55">
        <v>2670</v>
      </c>
      <c r="AG3372" s="55">
        <v>905518</v>
      </c>
      <c r="AH3372" s="55">
        <v>14</v>
      </c>
      <c r="AI3372" s="55">
        <v>374</v>
      </c>
      <c r="AJ3372" s="55">
        <v>2733</v>
      </c>
      <c r="AK3372" s="55">
        <v>1019809</v>
      </c>
      <c r="AL3372" s="55"/>
      <c r="AM3372" s="55"/>
      <c r="AN3372" s="55"/>
      <c r="AO3372" s="55"/>
      <c r="AP3372" s="55">
        <v>89</v>
      </c>
      <c r="AQ3372" s="55">
        <v>429</v>
      </c>
      <c r="AR3372" s="55">
        <v>2581</v>
      </c>
      <c r="AS3372" s="55">
        <v>1102362</v>
      </c>
      <c r="AT3372" s="55">
        <v>5</v>
      </c>
      <c r="AU3372" s="55">
        <v>350</v>
      </c>
      <c r="AV3372" s="55">
        <v>2617</v>
      </c>
      <c r="AW3372" s="55">
        <v>1381060</v>
      </c>
    </row>
    <row r="3373" spans="1:49" x14ac:dyDescent="0.2">
      <c r="A3373" s="87">
        <v>41562</v>
      </c>
      <c r="B3373" s="55"/>
      <c r="C3373" s="55"/>
      <c r="D3373" s="55"/>
      <c r="E3373" s="55"/>
      <c r="F3373" s="55"/>
      <c r="G3373" s="55"/>
      <c r="H3373" s="55"/>
      <c r="I3373" s="55"/>
      <c r="J3373" s="55"/>
      <c r="K3373" s="55"/>
      <c r="L3373" s="55"/>
      <c r="M3373" s="55"/>
      <c r="N3373" s="55"/>
      <c r="O3373" s="55"/>
      <c r="P3373" s="55"/>
      <c r="Q3373" s="55"/>
      <c r="R3373" s="55"/>
      <c r="S3373" s="55"/>
      <c r="T3373" s="55"/>
      <c r="U3373" s="55"/>
      <c r="V3373" s="55"/>
      <c r="W3373" s="55"/>
      <c r="X3373" s="55"/>
      <c r="Y3373" s="55"/>
      <c r="Z3373" s="55"/>
      <c r="AA3373" s="55"/>
      <c r="AB3373" s="55"/>
      <c r="AC3373" s="55"/>
      <c r="AD3373" s="55">
        <v>1</v>
      </c>
      <c r="AE3373" s="55">
        <v>338</v>
      </c>
      <c r="AF3373" s="55">
        <v>2540</v>
      </c>
      <c r="AG3373" s="55">
        <v>858520</v>
      </c>
      <c r="AH3373" s="55">
        <v>8</v>
      </c>
      <c r="AI3373" s="55">
        <v>380</v>
      </c>
      <c r="AJ3373" s="55">
        <v>2600</v>
      </c>
      <c r="AK3373" s="55">
        <v>987350</v>
      </c>
      <c r="AL3373" s="55">
        <v>7</v>
      </c>
      <c r="AM3373" s="55">
        <v>456</v>
      </c>
      <c r="AN3373" s="55">
        <v>2740</v>
      </c>
      <c r="AO3373" s="55">
        <v>1250223</v>
      </c>
      <c r="AP3373" s="55">
        <v>11</v>
      </c>
      <c r="AQ3373" s="55">
        <v>442</v>
      </c>
      <c r="AR3373" s="55">
        <v>2610</v>
      </c>
      <c r="AS3373" s="55">
        <v>1152629</v>
      </c>
      <c r="AT3373" s="55"/>
      <c r="AU3373" s="55"/>
      <c r="AV3373" s="55"/>
      <c r="AW3373" s="55"/>
    </row>
    <row r="3374" spans="1:49" x14ac:dyDescent="0.2">
      <c r="A3374" s="87">
        <v>41564</v>
      </c>
      <c r="B3374" s="55">
        <v>1</v>
      </c>
      <c r="C3374" s="55">
        <v>124</v>
      </c>
      <c r="D3374" s="55">
        <v>2600</v>
      </c>
      <c r="E3374" s="55">
        <v>322400</v>
      </c>
      <c r="F3374" s="55">
        <v>5</v>
      </c>
      <c r="G3374" s="55">
        <v>143</v>
      </c>
      <c r="H3374" s="55">
        <v>2850</v>
      </c>
      <c r="I3374" s="55">
        <v>408120</v>
      </c>
      <c r="J3374" s="55"/>
      <c r="K3374" s="55"/>
      <c r="L3374" s="55"/>
      <c r="M3374" s="55"/>
      <c r="N3374" s="55">
        <v>59</v>
      </c>
      <c r="O3374" s="55">
        <v>207</v>
      </c>
      <c r="P3374" s="55">
        <v>2840</v>
      </c>
      <c r="Q3374" s="55">
        <v>588036</v>
      </c>
      <c r="R3374" s="55">
        <v>20</v>
      </c>
      <c r="S3374" s="55">
        <v>231</v>
      </c>
      <c r="T3374" s="55">
        <v>2800</v>
      </c>
      <c r="U3374" s="55">
        <v>647360</v>
      </c>
      <c r="V3374" s="55">
        <v>16</v>
      </c>
      <c r="W3374" s="55">
        <v>270</v>
      </c>
      <c r="X3374" s="55">
        <v>2750</v>
      </c>
      <c r="Y3374" s="55">
        <v>743875</v>
      </c>
      <c r="Z3374" s="55">
        <v>17</v>
      </c>
      <c r="AA3374" s="55">
        <v>287</v>
      </c>
      <c r="AB3374" s="55">
        <v>2735</v>
      </c>
      <c r="AC3374" s="55">
        <v>805391</v>
      </c>
      <c r="AD3374" s="55">
        <v>7</v>
      </c>
      <c r="AE3374" s="55">
        <v>341</v>
      </c>
      <c r="AF3374" s="55">
        <v>2720</v>
      </c>
      <c r="AG3374" s="55">
        <v>927909</v>
      </c>
      <c r="AH3374" s="55">
        <v>3</v>
      </c>
      <c r="AI3374" s="55">
        <v>372</v>
      </c>
      <c r="AJ3374" s="55">
        <v>2740</v>
      </c>
      <c r="AK3374" s="55">
        <v>1019280</v>
      </c>
      <c r="AL3374" s="55"/>
      <c r="AM3374" s="55"/>
      <c r="AN3374" s="55"/>
      <c r="AO3374" s="55"/>
      <c r="AP3374" s="55">
        <v>39</v>
      </c>
      <c r="AQ3374" s="55">
        <v>409</v>
      </c>
      <c r="AR3374" s="55">
        <v>2636</v>
      </c>
      <c r="AS3374" s="55">
        <v>1083349</v>
      </c>
      <c r="AT3374" s="55">
        <v>3</v>
      </c>
      <c r="AU3374" s="55">
        <v>472</v>
      </c>
      <c r="AV3374" s="55">
        <v>2675</v>
      </c>
      <c r="AW3374" s="55">
        <v>1266867</v>
      </c>
    </row>
    <row r="3375" spans="1:49" x14ac:dyDescent="0.2">
      <c r="A3375" s="87">
        <v>41569</v>
      </c>
      <c r="B3375" s="55"/>
      <c r="C3375" s="55"/>
      <c r="D3375" s="55"/>
      <c r="E3375" s="55"/>
      <c r="F3375" s="55"/>
      <c r="G3375" s="55"/>
      <c r="H3375" s="55"/>
      <c r="I3375" s="55"/>
      <c r="J3375" s="55"/>
      <c r="K3375" s="55"/>
      <c r="L3375" s="55"/>
      <c r="M3375" s="55"/>
      <c r="N3375" s="55"/>
      <c r="O3375" s="55"/>
      <c r="P3375" s="55"/>
      <c r="Q3375" s="55"/>
      <c r="R3375" s="55"/>
      <c r="S3375" s="55"/>
      <c r="T3375" s="55"/>
      <c r="U3375" s="55"/>
      <c r="V3375" s="55"/>
      <c r="W3375" s="55"/>
      <c r="X3375" s="55"/>
      <c r="Y3375" s="55"/>
      <c r="Z3375" s="55"/>
      <c r="AA3375" s="55"/>
      <c r="AB3375" s="55"/>
      <c r="AC3375" s="55"/>
      <c r="AD3375" s="55"/>
      <c r="AE3375" s="55"/>
      <c r="AF3375" s="55"/>
      <c r="AG3375" s="55"/>
      <c r="AH3375" s="55"/>
      <c r="AI3375" s="55"/>
      <c r="AJ3375" s="55"/>
      <c r="AK3375" s="55"/>
      <c r="AL3375" s="55"/>
      <c r="AM3375" s="55"/>
      <c r="AN3375" s="55"/>
      <c r="AO3375" s="55"/>
      <c r="AP3375" s="55">
        <v>14</v>
      </c>
      <c r="AQ3375" s="55">
        <v>470</v>
      </c>
      <c r="AR3375" s="55">
        <v>2730</v>
      </c>
      <c r="AS3375" s="55">
        <v>1282929</v>
      </c>
      <c r="AT3375" s="55"/>
      <c r="AU3375" s="55"/>
      <c r="AV3375" s="55"/>
      <c r="AW3375" s="55"/>
    </row>
    <row r="3376" spans="1:49" x14ac:dyDescent="0.2">
      <c r="A3376" s="87">
        <v>41571</v>
      </c>
      <c r="B3376" s="55"/>
      <c r="C3376" s="55"/>
      <c r="D3376" s="55"/>
      <c r="E3376" s="55"/>
      <c r="F3376" s="55">
        <v>15</v>
      </c>
      <c r="G3376" s="55">
        <v>144</v>
      </c>
      <c r="H3376" s="55">
        <v>2600</v>
      </c>
      <c r="I3376" s="55">
        <v>375093</v>
      </c>
      <c r="J3376" s="55">
        <v>15</v>
      </c>
      <c r="K3376" s="55">
        <v>162</v>
      </c>
      <c r="L3376" s="55">
        <v>2700</v>
      </c>
      <c r="M3376" s="55">
        <v>443080</v>
      </c>
      <c r="N3376" s="55">
        <v>29</v>
      </c>
      <c r="O3376" s="55">
        <v>197</v>
      </c>
      <c r="P3376" s="55">
        <v>2700</v>
      </c>
      <c r="Q3376" s="55">
        <v>551034</v>
      </c>
      <c r="R3376" s="55"/>
      <c r="S3376" s="55"/>
      <c r="T3376" s="55"/>
      <c r="U3376" s="55"/>
      <c r="V3376" s="55">
        <v>28</v>
      </c>
      <c r="W3376" s="55">
        <v>257</v>
      </c>
      <c r="X3376" s="55">
        <v>2690</v>
      </c>
      <c r="Y3376" s="55">
        <v>697223</v>
      </c>
      <c r="Z3376" s="55">
        <v>40</v>
      </c>
      <c r="AA3376" s="55">
        <v>289</v>
      </c>
      <c r="AB3376" s="55">
        <v>2775</v>
      </c>
      <c r="AC3376" s="55">
        <v>809460</v>
      </c>
      <c r="AD3376" s="55">
        <v>13</v>
      </c>
      <c r="AE3376" s="55">
        <v>337</v>
      </c>
      <c r="AF3376" s="55">
        <v>2720</v>
      </c>
      <c r="AG3376" s="55">
        <v>913065</v>
      </c>
      <c r="AH3376" s="55">
        <v>2</v>
      </c>
      <c r="AI3376" s="55">
        <v>387</v>
      </c>
      <c r="AJ3376" s="55">
        <v>2860</v>
      </c>
      <c r="AK3376" s="55">
        <v>1106820</v>
      </c>
      <c r="AL3376" s="55">
        <v>8</v>
      </c>
      <c r="AM3376" s="55">
        <v>434</v>
      </c>
      <c r="AN3376" s="55">
        <v>2820</v>
      </c>
      <c r="AO3376" s="55">
        <v>1218960</v>
      </c>
      <c r="AP3376" s="55">
        <v>84</v>
      </c>
      <c r="AQ3376" s="55">
        <v>421</v>
      </c>
      <c r="AR3376" s="55">
        <v>2715</v>
      </c>
      <c r="AS3376" s="55">
        <v>1150431</v>
      </c>
      <c r="AT3376" s="55">
        <v>5</v>
      </c>
      <c r="AU3376" s="55">
        <v>383</v>
      </c>
      <c r="AV3376" s="55">
        <v>3667</v>
      </c>
      <c r="AW3376" s="55">
        <v>1023180</v>
      </c>
    </row>
    <row r="3377" spans="1:49" x14ac:dyDescent="0.2">
      <c r="A3377" s="87">
        <v>41576</v>
      </c>
      <c r="B3377" s="55"/>
      <c r="C3377" s="55"/>
      <c r="D3377" s="55"/>
      <c r="E3377" s="55"/>
      <c r="F3377" s="55"/>
      <c r="G3377" s="55"/>
      <c r="H3377" s="55"/>
      <c r="I3377" s="55"/>
      <c r="J3377" s="55"/>
      <c r="K3377" s="55"/>
      <c r="L3377" s="55"/>
      <c r="M3377" s="55"/>
      <c r="N3377" s="55">
        <v>1</v>
      </c>
      <c r="O3377" s="55">
        <v>188</v>
      </c>
      <c r="P3377" s="55">
        <v>2750</v>
      </c>
      <c r="Q3377" s="55">
        <v>517000</v>
      </c>
      <c r="R3377" s="55"/>
      <c r="S3377" s="55"/>
      <c r="T3377" s="55"/>
      <c r="U3377" s="55"/>
      <c r="V3377" s="55"/>
      <c r="W3377" s="55"/>
      <c r="X3377" s="55"/>
      <c r="Y3377" s="55"/>
      <c r="Z3377" s="55">
        <v>12</v>
      </c>
      <c r="AA3377" s="55">
        <v>295</v>
      </c>
      <c r="AB3377" s="55">
        <v>3100</v>
      </c>
      <c r="AC3377" s="55">
        <v>914500</v>
      </c>
      <c r="AD3377" s="55">
        <v>20</v>
      </c>
      <c r="AE3377" s="55">
        <v>342</v>
      </c>
      <c r="AF3377" s="55">
        <v>2683</v>
      </c>
      <c r="AG3377" s="55">
        <v>940021</v>
      </c>
      <c r="AH3377" s="55">
        <v>9</v>
      </c>
      <c r="AI3377" s="55">
        <v>382</v>
      </c>
      <c r="AJ3377" s="55">
        <v>2730</v>
      </c>
      <c r="AK3377" s="55">
        <v>1043240</v>
      </c>
      <c r="AL3377" s="55">
        <v>13</v>
      </c>
      <c r="AM3377" s="55">
        <v>456</v>
      </c>
      <c r="AN3377" s="55">
        <v>2827</v>
      </c>
      <c r="AO3377" s="55">
        <v>1287317</v>
      </c>
      <c r="AP3377" s="55">
        <v>67</v>
      </c>
      <c r="AQ3377" s="55">
        <v>459</v>
      </c>
      <c r="AR3377" s="55">
        <v>2656</v>
      </c>
      <c r="AS3377" s="55">
        <v>1223639</v>
      </c>
      <c r="AT3377" s="55">
        <v>31</v>
      </c>
      <c r="AU3377" s="55">
        <v>429</v>
      </c>
      <c r="AV3377" s="55">
        <v>2485</v>
      </c>
      <c r="AW3377" s="55">
        <v>1075881</v>
      </c>
    </row>
    <row r="3378" spans="1:49" x14ac:dyDescent="0.2">
      <c r="A3378" s="87">
        <v>41548</v>
      </c>
      <c r="B3378" s="55"/>
      <c r="C3378" s="55"/>
      <c r="D3378" s="55"/>
      <c r="E3378" s="55"/>
      <c r="F3378" s="55">
        <v>4</v>
      </c>
      <c r="G3378" s="55">
        <v>146</v>
      </c>
      <c r="H3378" s="55">
        <v>2850</v>
      </c>
      <c r="I3378" s="55">
        <v>414675</v>
      </c>
      <c r="J3378" s="55">
        <v>4</v>
      </c>
      <c r="K3378" s="55">
        <v>162</v>
      </c>
      <c r="L3378" s="55">
        <v>2950</v>
      </c>
      <c r="M3378" s="55">
        <v>476425</v>
      </c>
      <c r="N3378" s="55">
        <v>58</v>
      </c>
      <c r="O3378" s="55">
        <v>191</v>
      </c>
      <c r="P3378" s="55">
        <v>2660</v>
      </c>
      <c r="Q3378" s="55">
        <v>514007</v>
      </c>
      <c r="R3378" s="55">
        <v>25</v>
      </c>
      <c r="S3378" s="55">
        <v>231</v>
      </c>
      <c r="T3378" s="55">
        <v>2750</v>
      </c>
      <c r="U3378" s="55">
        <v>636570</v>
      </c>
      <c r="V3378" s="55">
        <v>4</v>
      </c>
      <c r="W3378" s="55">
        <v>264</v>
      </c>
      <c r="X3378" s="55">
        <v>2700</v>
      </c>
      <c r="Y3378" s="55">
        <v>714150</v>
      </c>
      <c r="Z3378" s="55">
        <v>18</v>
      </c>
      <c r="AA3378" s="55">
        <v>316</v>
      </c>
      <c r="AB3378" s="55">
        <v>2700</v>
      </c>
      <c r="AC3378" s="55">
        <v>852000</v>
      </c>
      <c r="AD3378" s="55">
        <v>30</v>
      </c>
      <c r="AE3378" s="55">
        <v>347</v>
      </c>
      <c r="AF3378" s="55">
        <v>2750</v>
      </c>
      <c r="AG3378" s="55">
        <v>954617</v>
      </c>
      <c r="AH3378" s="55">
        <v>28</v>
      </c>
      <c r="AI3378" s="55">
        <v>370</v>
      </c>
      <c r="AJ3378" s="55">
        <v>2675</v>
      </c>
      <c r="AK3378" s="55">
        <v>990664</v>
      </c>
      <c r="AL3378" s="55"/>
      <c r="AM3378" s="55"/>
      <c r="AN3378" s="55"/>
      <c r="AO3378" s="55"/>
      <c r="AP3378" s="55">
        <v>25</v>
      </c>
      <c r="AQ3378" s="55">
        <v>398</v>
      </c>
      <c r="AR3378" s="55">
        <v>2482</v>
      </c>
      <c r="AS3378" s="55">
        <v>1000282</v>
      </c>
      <c r="AT3378" s="55">
        <v>3</v>
      </c>
      <c r="AU3378" s="55">
        <v>515</v>
      </c>
      <c r="AV3378" s="55">
        <v>2550</v>
      </c>
      <c r="AW3378" s="55">
        <v>1312400</v>
      </c>
    </row>
    <row r="3379" spans="1:49" x14ac:dyDescent="0.2">
      <c r="A3379" s="87">
        <v>41551</v>
      </c>
      <c r="B3379" s="55">
        <v>1</v>
      </c>
      <c r="C3379" s="55">
        <v>120</v>
      </c>
      <c r="D3379" s="55">
        <v>2600</v>
      </c>
      <c r="E3379" s="55">
        <v>312000</v>
      </c>
      <c r="F3379" s="55"/>
      <c r="G3379" s="55"/>
      <c r="H3379" s="55"/>
      <c r="I3379" s="55"/>
      <c r="J3379" s="55">
        <v>7</v>
      </c>
      <c r="K3379" s="55">
        <v>174</v>
      </c>
      <c r="L3379" s="55">
        <v>2500</v>
      </c>
      <c r="M3379" s="55">
        <v>435714</v>
      </c>
      <c r="N3379" s="55">
        <v>11</v>
      </c>
      <c r="O3379" s="55">
        <v>191</v>
      </c>
      <c r="P3379" s="55">
        <v>2725</v>
      </c>
      <c r="Q3379" s="55">
        <v>523627</v>
      </c>
      <c r="R3379" s="55"/>
      <c r="S3379" s="55"/>
      <c r="T3379" s="55"/>
      <c r="U3379" s="55"/>
      <c r="V3379" s="55">
        <v>1</v>
      </c>
      <c r="W3379" s="55">
        <v>276</v>
      </c>
      <c r="X3379" s="55">
        <v>2550</v>
      </c>
      <c r="Y3379" s="55">
        <v>703800</v>
      </c>
      <c r="Z3379" s="55">
        <v>1</v>
      </c>
      <c r="AA3379" s="55">
        <v>282</v>
      </c>
      <c r="AB3379" s="55">
        <v>2400</v>
      </c>
      <c r="AC3379" s="55">
        <v>676800</v>
      </c>
      <c r="AD3379" s="55">
        <v>5</v>
      </c>
      <c r="AE3379" s="55">
        <v>323</v>
      </c>
      <c r="AF3379" s="55">
        <v>2550</v>
      </c>
      <c r="AG3379" s="55">
        <v>830280</v>
      </c>
      <c r="AH3379" s="55">
        <v>3</v>
      </c>
      <c r="AI3379" s="55">
        <v>388</v>
      </c>
      <c r="AJ3379" s="55">
        <v>2605</v>
      </c>
      <c r="AK3379" s="55">
        <v>1005040</v>
      </c>
      <c r="AL3379" s="55"/>
      <c r="AM3379" s="55"/>
      <c r="AN3379" s="55"/>
      <c r="AO3379" s="55"/>
      <c r="AP3379" s="55">
        <v>31</v>
      </c>
      <c r="AQ3379" s="55">
        <v>440</v>
      </c>
      <c r="AR3379" s="55">
        <v>2430</v>
      </c>
      <c r="AS3379" s="55">
        <v>1046707</v>
      </c>
      <c r="AT3379" s="55">
        <v>15</v>
      </c>
      <c r="AU3379" s="55">
        <v>412</v>
      </c>
      <c r="AV3379" s="55">
        <v>2567</v>
      </c>
      <c r="AW3379" s="55">
        <v>1071467</v>
      </c>
    </row>
    <row r="3380" spans="1:49" x14ac:dyDescent="0.2">
      <c r="A3380" s="87">
        <v>41554</v>
      </c>
      <c r="B3380" s="55"/>
      <c r="C3380" s="55"/>
      <c r="D3380" s="55"/>
      <c r="E3380" s="55"/>
      <c r="F3380" s="55"/>
      <c r="G3380" s="55"/>
      <c r="H3380" s="55"/>
      <c r="I3380" s="55"/>
      <c r="J3380" s="55"/>
      <c r="K3380" s="55"/>
      <c r="L3380" s="55"/>
      <c r="M3380" s="55"/>
      <c r="N3380" s="55"/>
      <c r="O3380" s="55"/>
      <c r="P3380" s="55"/>
      <c r="Q3380" s="55"/>
      <c r="R3380" s="55"/>
      <c r="S3380" s="55"/>
      <c r="T3380" s="55"/>
      <c r="U3380" s="55"/>
      <c r="V3380" s="55"/>
      <c r="W3380" s="55"/>
      <c r="X3380" s="55"/>
      <c r="Y3380" s="55"/>
      <c r="Z3380" s="55">
        <v>1</v>
      </c>
      <c r="AA3380" s="55">
        <v>280</v>
      </c>
      <c r="AB3380" s="55">
        <v>2550</v>
      </c>
      <c r="AC3380" s="55">
        <v>714000</v>
      </c>
      <c r="AD3380" s="55"/>
      <c r="AE3380" s="55"/>
      <c r="AF3380" s="55"/>
      <c r="AG3380" s="55"/>
      <c r="AH3380" s="55">
        <v>6</v>
      </c>
      <c r="AI3380" s="55">
        <v>376</v>
      </c>
      <c r="AJ3380" s="55">
        <v>2600</v>
      </c>
      <c r="AK3380" s="55">
        <v>986640</v>
      </c>
      <c r="AL3380" s="55">
        <v>12</v>
      </c>
      <c r="AM3380" s="55">
        <v>408</v>
      </c>
      <c r="AN3380" s="55">
        <v>2740</v>
      </c>
      <c r="AO3380" s="55">
        <v>1117920</v>
      </c>
      <c r="AP3380" s="55">
        <v>58</v>
      </c>
      <c r="AQ3380" s="55">
        <v>432</v>
      </c>
      <c r="AR3380" s="55">
        <v>2500</v>
      </c>
      <c r="AS3380" s="55">
        <v>1093215</v>
      </c>
      <c r="AT3380" s="55"/>
      <c r="AU3380" s="55"/>
      <c r="AV3380" s="55"/>
      <c r="AW3380" s="55"/>
    </row>
    <row r="3381" spans="1:49" x14ac:dyDescent="0.2">
      <c r="A3381" s="87">
        <v>41555</v>
      </c>
      <c r="B3381" s="55"/>
      <c r="C3381" s="55"/>
      <c r="D3381" s="55"/>
      <c r="E3381" s="55"/>
      <c r="F3381" s="55">
        <v>11</v>
      </c>
      <c r="G3381" s="55">
        <v>136</v>
      </c>
      <c r="H3381" s="55">
        <v>2783</v>
      </c>
      <c r="I3381" s="55">
        <v>375618</v>
      </c>
      <c r="J3381" s="55">
        <v>28</v>
      </c>
      <c r="K3381" s="55">
        <v>171</v>
      </c>
      <c r="L3381" s="55">
        <v>2983</v>
      </c>
      <c r="M3381" s="55">
        <v>838354</v>
      </c>
      <c r="N3381" s="55">
        <v>36</v>
      </c>
      <c r="O3381" s="55">
        <v>194</v>
      </c>
      <c r="P3381" s="55">
        <v>2762</v>
      </c>
      <c r="Q3381" s="55">
        <v>550864</v>
      </c>
      <c r="R3381" s="55">
        <v>40</v>
      </c>
      <c r="S3381" s="55">
        <v>239</v>
      </c>
      <c r="T3381" s="55">
        <v>2683</v>
      </c>
      <c r="U3381" s="55">
        <v>648738</v>
      </c>
      <c r="V3381" s="55">
        <v>2</v>
      </c>
      <c r="W3381" s="55">
        <v>266</v>
      </c>
      <c r="X3381" s="55">
        <v>2600</v>
      </c>
      <c r="Y3381" s="55">
        <v>691600</v>
      </c>
      <c r="Z3381" s="55">
        <v>4</v>
      </c>
      <c r="AA3381" s="55">
        <v>292</v>
      </c>
      <c r="AB3381" s="55">
        <v>2600</v>
      </c>
      <c r="AC3381" s="55">
        <v>691600</v>
      </c>
      <c r="AD3381" s="55"/>
      <c r="AE3381" s="55"/>
      <c r="AF3381" s="55"/>
      <c r="AG3381" s="55"/>
      <c r="AH3381" s="55"/>
      <c r="AI3381" s="55"/>
      <c r="AJ3381" s="55"/>
      <c r="AK3381" s="55"/>
      <c r="AL3381" s="55">
        <v>5</v>
      </c>
      <c r="AM3381" s="55">
        <v>411</v>
      </c>
      <c r="AN3381" s="55">
        <v>2850</v>
      </c>
      <c r="AO3381" s="55">
        <v>1171920</v>
      </c>
      <c r="AP3381" s="55">
        <v>10</v>
      </c>
      <c r="AQ3381" s="55">
        <v>445</v>
      </c>
      <c r="AR3381" s="55">
        <v>2630</v>
      </c>
      <c r="AS3381" s="55">
        <v>1166716</v>
      </c>
      <c r="AT3381" s="55">
        <v>14</v>
      </c>
      <c r="AU3381" s="55">
        <v>484</v>
      </c>
      <c r="AV3381" s="55">
        <v>2475</v>
      </c>
      <c r="AW3381" s="55">
        <v>1257300</v>
      </c>
    </row>
    <row r="3382" spans="1:49" x14ac:dyDescent="0.2">
      <c r="A3382" s="87">
        <v>41558</v>
      </c>
      <c r="B3382" s="55"/>
      <c r="C3382" s="55"/>
      <c r="D3382" s="55"/>
      <c r="E3382" s="55"/>
      <c r="F3382" s="55"/>
      <c r="G3382" s="55"/>
      <c r="H3382" s="55"/>
      <c r="I3382" s="55"/>
      <c r="J3382" s="55"/>
      <c r="K3382" s="55"/>
      <c r="L3382" s="55"/>
      <c r="M3382" s="55"/>
      <c r="N3382" s="55">
        <v>14</v>
      </c>
      <c r="O3382" s="55">
        <v>217</v>
      </c>
      <c r="P3382" s="55">
        <v>2850</v>
      </c>
      <c r="Q3382" s="55">
        <v>618043</v>
      </c>
      <c r="R3382" s="55">
        <v>10</v>
      </c>
      <c r="S3382" s="55">
        <v>239</v>
      </c>
      <c r="T3382" s="55">
        <v>2700</v>
      </c>
      <c r="U3382" s="55">
        <v>645840</v>
      </c>
      <c r="V3382" s="55"/>
      <c r="W3382" s="55"/>
      <c r="X3382" s="55"/>
      <c r="Y3382" s="55"/>
      <c r="Z3382" s="55">
        <v>8</v>
      </c>
      <c r="AA3382" s="55">
        <v>285</v>
      </c>
      <c r="AB3382" s="55">
        <v>2600</v>
      </c>
      <c r="AC3382" s="55">
        <v>741000</v>
      </c>
      <c r="AD3382" s="55"/>
      <c r="AE3382" s="55"/>
      <c r="AF3382" s="55"/>
      <c r="AG3382" s="55"/>
      <c r="AH3382" s="55">
        <v>1</v>
      </c>
      <c r="AI3382" s="55">
        <v>374</v>
      </c>
      <c r="AJ3382" s="55">
        <v>2550</v>
      </c>
      <c r="AK3382" s="55">
        <v>953700</v>
      </c>
      <c r="AL3382" s="55"/>
      <c r="AM3382" s="55"/>
      <c r="AN3382" s="55"/>
      <c r="AO3382" s="55"/>
      <c r="AP3382" s="55">
        <v>6</v>
      </c>
      <c r="AQ3382" s="55">
        <v>513</v>
      </c>
      <c r="AR3382" s="55">
        <v>2530</v>
      </c>
      <c r="AS3382" s="55">
        <v>1349247</v>
      </c>
      <c r="AT3382" s="55"/>
      <c r="AU3382" s="55"/>
      <c r="AV3382" s="55"/>
      <c r="AW3382" s="55"/>
    </row>
    <row r="3383" spans="1:49" x14ac:dyDescent="0.2">
      <c r="A3383" s="87">
        <v>41562</v>
      </c>
      <c r="B3383" s="55"/>
      <c r="C3383" s="55"/>
      <c r="D3383" s="55"/>
      <c r="E3383" s="55"/>
      <c r="F3383" s="55">
        <v>3</v>
      </c>
      <c r="G3383" s="55">
        <v>137</v>
      </c>
      <c r="H3383" s="55">
        <v>2850</v>
      </c>
      <c r="I3383" s="55">
        <v>389500</v>
      </c>
      <c r="J3383" s="55">
        <v>6</v>
      </c>
      <c r="K3383" s="55">
        <v>176</v>
      </c>
      <c r="L3383" s="55">
        <v>2600</v>
      </c>
      <c r="M3383" s="55">
        <v>456733</v>
      </c>
      <c r="N3383" s="55">
        <v>56</v>
      </c>
      <c r="O3383" s="55">
        <v>197</v>
      </c>
      <c r="P3383" s="55">
        <v>2733</v>
      </c>
      <c r="Q3383" s="55">
        <v>544484</v>
      </c>
      <c r="R3383" s="55">
        <v>55</v>
      </c>
      <c r="S3383" s="55">
        <v>227</v>
      </c>
      <c r="T3383" s="55">
        <v>2767</v>
      </c>
      <c r="U3383" s="55">
        <v>630067</v>
      </c>
      <c r="V3383" s="55">
        <v>2</v>
      </c>
      <c r="W3383" s="55">
        <v>273</v>
      </c>
      <c r="X3383" s="55">
        <v>2500</v>
      </c>
      <c r="Y3383" s="55">
        <v>682500</v>
      </c>
      <c r="Z3383" s="55">
        <v>26</v>
      </c>
      <c r="AA3383" s="55">
        <v>301</v>
      </c>
      <c r="AB3383" s="55">
        <v>2688</v>
      </c>
      <c r="AC3383" s="55">
        <v>813858</v>
      </c>
      <c r="AD3383" s="55">
        <v>15</v>
      </c>
      <c r="AE3383" s="55">
        <v>338</v>
      </c>
      <c r="AF3383" s="55">
        <v>2583</v>
      </c>
      <c r="AG3383" s="55">
        <v>896927</v>
      </c>
      <c r="AH3383" s="55">
        <v>9</v>
      </c>
      <c r="AI3383" s="55">
        <v>393</v>
      </c>
      <c r="AJ3383" s="55">
        <v>2725</v>
      </c>
      <c r="AK3383" s="55">
        <v>1068800</v>
      </c>
      <c r="AL3383" s="55">
        <v>3</v>
      </c>
      <c r="AM3383" s="55">
        <v>422</v>
      </c>
      <c r="AN3383" s="55">
        <v>2800</v>
      </c>
      <c r="AO3383" s="55">
        <v>1181600</v>
      </c>
      <c r="AP3383" s="55">
        <v>28</v>
      </c>
      <c r="AQ3383" s="55">
        <v>422</v>
      </c>
      <c r="AR3383" s="55">
        <v>2587</v>
      </c>
      <c r="AS3383" s="55">
        <v>1106250</v>
      </c>
      <c r="AT3383" s="55">
        <v>19</v>
      </c>
      <c r="AU3383" s="55">
        <v>478</v>
      </c>
      <c r="AV3383" s="55">
        <v>2583</v>
      </c>
      <c r="AW3383" s="55">
        <v>1261484</v>
      </c>
    </row>
    <row r="3384" spans="1:49" x14ac:dyDescent="0.2">
      <c r="A3384" s="87">
        <v>41565</v>
      </c>
      <c r="B3384" s="55"/>
      <c r="C3384" s="55"/>
      <c r="D3384" s="55"/>
      <c r="E3384" s="55"/>
      <c r="F3384" s="55">
        <v>3</v>
      </c>
      <c r="G3384" s="55">
        <v>136</v>
      </c>
      <c r="H3384" s="55">
        <v>2700</v>
      </c>
      <c r="I3384" s="55">
        <v>367200</v>
      </c>
      <c r="J3384" s="55"/>
      <c r="K3384" s="55"/>
      <c r="L3384" s="55"/>
      <c r="M3384" s="55"/>
      <c r="N3384" s="55">
        <v>65</v>
      </c>
      <c r="O3384" s="55">
        <v>195</v>
      </c>
      <c r="P3384" s="55">
        <v>2792</v>
      </c>
      <c r="Q3384" s="55">
        <v>549612</v>
      </c>
      <c r="R3384" s="55">
        <v>159</v>
      </c>
      <c r="S3384" s="55">
        <v>239</v>
      </c>
      <c r="T3384" s="55">
        <v>3020</v>
      </c>
      <c r="U3384" s="55">
        <v>732161</v>
      </c>
      <c r="V3384" s="55">
        <v>11</v>
      </c>
      <c r="W3384" s="55">
        <v>257</v>
      </c>
      <c r="X3384" s="55">
        <v>3250</v>
      </c>
      <c r="Y3384" s="55">
        <v>784127</v>
      </c>
      <c r="Z3384" s="55">
        <v>18</v>
      </c>
      <c r="AA3384" s="55">
        <v>319</v>
      </c>
      <c r="AB3384" s="55">
        <v>2750</v>
      </c>
      <c r="AC3384" s="55">
        <v>876028</v>
      </c>
      <c r="AD3384" s="55">
        <v>145</v>
      </c>
      <c r="AE3384" s="55">
        <v>334</v>
      </c>
      <c r="AF3384" s="55">
        <v>2700</v>
      </c>
      <c r="AG3384" s="55">
        <v>767700</v>
      </c>
      <c r="AH3384" s="55">
        <v>39</v>
      </c>
      <c r="AI3384" s="55">
        <v>372</v>
      </c>
      <c r="AJ3384" s="55">
        <v>2775</v>
      </c>
      <c r="AK3384" s="55">
        <v>1048559</v>
      </c>
      <c r="AL3384" s="55">
        <v>28</v>
      </c>
      <c r="AM3384" s="55">
        <v>410</v>
      </c>
      <c r="AN3384" s="55">
        <v>2912</v>
      </c>
      <c r="AO3384" s="55">
        <v>1186671</v>
      </c>
      <c r="AP3384" s="55">
        <v>27</v>
      </c>
      <c r="AQ3384" s="55">
        <v>395</v>
      </c>
      <c r="AR3384" s="55">
        <v>2560</v>
      </c>
      <c r="AS3384" s="55">
        <v>1018693</v>
      </c>
      <c r="AT3384" s="55">
        <v>8</v>
      </c>
      <c r="AU3384" s="55">
        <v>551</v>
      </c>
      <c r="AV3384" s="55">
        <v>2767</v>
      </c>
      <c r="AW3384" s="55">
        <v>1577500</v>
      </c>
    </row>
    <row r="3385" spans="1:49" x14ac:dyDescent="0.2">
      <c r="A3385" s="87">
        <v>41568</v>
      </c>
      <c r="B3385" s="55"/>
      <c r="C3385" s="55"/>
      <c r="D3385" s="55"/>
      <c r="E3385" s="55"/>
      <c r="F3385" s="55"/>
      <c r="G3385" s="55"/>
      <c r="H3385" s="55"/>
      <c r="I3385" s="55"/>
      <c r="J3385" s="55"/>
      <c r="K3385" s="55"/>
      <c r="L3385" s="55"/>
      <c r="M3385" s="55"/>
      <c r="N3385" s="55"/>
      <c r="O3385" s="55"/>
      <c r="P3385" s="55"/>
      <c r="Q3385" s="55"/>
      <c r="R3385" s="55"/>
      <c r="S3385" s="55"/>
      <c r="T3385" s="55"/>
      <c r="U3385" s="55"/>
      <c r="V3385" s="55"/>
      <c r="W3385" s="55"/>
      <c r="X3385" s="55"/>
      <c r="Y3385" s="55"/>
      <c r="Z3385" s="55"/>
      <c r="AA3385" s="55"/>
      <c r="AB3385" s="55"/>
      <c r="AC3385" s="55"/>
      <c r="AD3385" s="55"/>
      <c r="AE3385" s="55"/>
      <c r="AF3385" s="55"/>
      <c r="AG3385" s="55"/>
      <c r="AH3385" s="55">
        <v>11</v>
      </c>
      <c r="AI3385" s="55">
        <v>363</v>
      </c>
      <c r="AJ3385" s="55">
        <v>2750</v>
      </c>
      <c r="AK3385" s="55">
        <v>999500</v>
      </c>
      <c r="AL3385" s="55">
        <v>18</v>
      </c>
      <c r="AM3385" s="55">
        <v>407</v>
      </c>
      <c r="AN3385" s="55">
        <v>2753</v>
      </c>
      <c r="AO3385" s="55">
        <v>1137062</v>
      </c>
      <c r="AP3385" s="55">
        <v>39</v>
      </c>
      <c r="AQ3385" s="55">
        <v>473</v>
      </c>
      <c r="AR3385" s="55">
        <v>2636</v>
      </c>
      <c r="AS3385" s="55">
        <v>1237204</v>
      </c>
      <c r="AT3385" s="55"/>
      <c r="AU3385" s="55"/>
      <c r="AV3385" s="55"/>
      <c r="AW3385" s="55"/>
    </row>
    <row r="3386" spans="1:49" x14ac:dyDescent="0.2">
      <c r="A3386" s="87">
        <v>41569</v>
      </c>
      <c r="B3386" s="55">
        <v>1</v>
      </c>
      <c r="C3386" s="55">
        <v>116</v>
      </c>
      <c r="D3386" s="55">
        <v>2500</v>
      </c>
      <c r="E3386" s="55">
        <v>290000</v>
      </c>
      <c r="F3386" s="55">
        <v>23</v>
      </c>
      <c r="G3386" s="55">
        <v>134</v>
      </c>
      <c r="H3386" s="55">
        <v>2700</v>
      </c>
      <c r="I3386" s="55">
        <v>367539</v>
      </c>
      <c r="J3386" s="55">
        <v>9</v>
      </c>
      <c r="K3386" s="55">
        <v>168</v>
      </c>
      <c r="L3386" s="55">
        <v>2650</v>
      </c>
      <c r="M3386" s="55">
        <v>445200</v>
      </c>
      <c r="N3386" s="55">
        <v>16</v>
      </c>
      <c r="O3386" s="55">
        <v>193</v>
      </c>
      <c r="P3386" s="55">
        <v>2725</v>
      </c>
      <c r="Q3386" s="55">
        <v>528344</v>
      </c>
      <c r="R3386" s="55">
        <v>3</v>
      </c>
      <c r="S3386" s="55">
        <v>235</v>
      </c>
      <c r="T3386" s="55">
        <v>2550</v>
      </c>
      <c r="U3386" s="55">
        <v>614100</v>
      </c>
      <c r="V3386" s="55">
        <v>6</v>
      </c>
      <c r="W3386" s="55">
        <v>258</v>
      </c>
      <c r="X3386" s="55">
        <v>2650</v>
      </c>
      <c r="Y3386" s="55">
        <v>682817</v>
      </c>
      <c r="Z3386" s="55">
        <v>10</v>
      </c>
      <c r="AA3386" s="55">
        <v>283</v>
      </c>
      <c r="AB3386" s="55">
        <v>2750</v>
      </c>
      <c r="AC3386" s="55">
        <v>778250</v>
      </c>
      <c r="AD3386" s="55"/>
      <c r="AE3386" s="55"/>
      <c r="AF3386" s="55"/>
      <c r="AG3386" s="55"/>
      <c r="AH3386" s="55"/>
      <c r="AI3386" s="55"/>
      <c r="AJ3386" s="55"/>
      <c r="AK3386" s="55"/>
      <c r="AL3386" s="55">
        <v>5</v>
      </c>
      <c r="AM3386" s="55">
        <v>422</v>
      </c>
      <c r="AN3386" s="55">
        <v>2670</v>
      </c>
      <c r="AO3386" s="55">
        <v>1120344</v>
      </c>
      <c r="AP3386" s="55">
        <v>74</v>
      </c>
      <c r="AQ3386" s="55">
        <v>418</v>
      </c>
      <c r="AR3386" s="55">
        <v>2544</v>
      </c>
      <c r="AS3386" s="55">
        <v>1076510</v>
      </c>
      <c r="AT3386" s="55">
        <v>17</v>
      </c>
      <c r="AU3386" s="55">
        <v>481</v>
      </c>
      <c r="AV3386" s="55">
        <v>2600</v>
      </c>
      <c r="AW3386" s="55">
        <v>1265912</v>
      </c>
    </row>
    <row r="3387" spans="1:49" x14ac:dyDescent="0.2">
      <c r="A3387" s="87">
        <v>41575</v>
      </c>
      <c r="B3387" s="55"/>
      <c r="C3387" s="55"/>
      <c r="D3387" s="55"/>
      <c r="E3387" s="55"/>
      <c r="F3387" s="55"/>
      <c r="G3387" s="55"/>
      <c r="H3387" s="55"/>
      <c r="I3387" s="55"/>
      <c r="J3387" s="55"/>
      <c r="K3387" s="55"/>
      <c r="L3387" s="55"/>
      <c r="M3387" s="55"/>
      <c r="N3387" s="55"/>
      <c r="O3387" s="55"/>
      <c r="P3387" s="55"/>
      <c r="Q3387" s="55"/>
      <c r="R3387" s="55"/>
      <c r="S3387" s="55"/>
      <c r="T3387" s="55"/>
      <c r="U3387" s="55"/>
      <c r="V3387" s="55"/>
      <c r="W3387" s="55"/>
      <c r="X3387" s="55"/>
      <c r="Y3387" s="55"/>
      <c r="Z3387" s="55"/>
      <c r="AA3387" s="55"/>
      <c r="AB3387" s="55"/>
      <c r="AC3387" s="55"/>
      <c r="AD3387" s="55"/>
      <c r="AE3387" s="55"/>
      <c r="AF3387" s="55"/>
      <c r="AG3387" s="55"/>
      <c r="AH3387" s="55"/>
      <c r="AI3387" s="55"/>
      <c r="AJ3387" s="55"/>
      <c r="AK3387" s="55"/>
      <c r="AL3387" s="55">
        <v>10</v>
      </c>
      <c r="AM3387" s="55">
        <v>416</v>
      </c>
      <c r="AN3387" s="55">
        <v>2800</v>
      </c>
      <c r="AO3387" s="55">
        <v>1164032</v>
      </c>
      <c r="AP3387" s="55">
        <v>19</v>
      </c>
      <c r="AQ3387" s="55">
        <v>437</v>
      </c>
      <c r="AR3387" s="55">
        <v>2647</v>
      </c>
      <c r="AS3387" s="55">
        <v>1255295</v>
      </c>
      <c r="AT3387" s="55"/>
      <c r="AU3387" s="55"/>
      <c r="AV3387" s="55"/>
      <c r="AW3387" s="55"/>
    </row>
    <row r="3388" spans="1:49" x14ac:dyDescent="0.2">
      <c r="A3388" s="87">
        <v>41576</v>
      </c>
      <c r="B3388" s="55"/>
      <c r="C3388" s="55"/>
      <c r="D3388" s="55"/>
      <c r="E3388" s="55"/>
      <c r="F3388" s="55"/>
      <c r="G3388" s="55"/>
      <c r="H3388" s="55"/>
      <c r="I3388" s="55"/>
      <c r="J3388" s="55">
        <v>28</v>
      </c>
      <c r="K3388" s="55">
        <v>164</v>
      </c>
      <c r="L3388" s="55">
        <v>3733</v>
      </c>
      <c r="M3388" s="55">
        <v>462343</v>
      </c>
      <c r="N3388" s="55">
        <v>17</v>
      </c>
      <c r="O3388" s="55">
        <v>194</v>
      </c>
      <c r="P3388" s="55">
        <v>2650</v>
      </c>
      <c r="Q3388" s="55">
        <v>514682</v>
      </c>
      <c r="R3388" s="55">
        <v>29</v>
      </c>
      <c r="S3388" s="55">
        <v>234</v>
      </c>
      <c r="T3388" s="55">
        <v>2762</v>
      </c>
      <c r="U3388" s="55">
        <v>639228</v>
      </c>
      <c r="V3388" s="55">
        <v>3</v>
      </c>
      <c r="W3388" s="55">
        <v>251</v>
      </c>
      <c r="X3388" s="55">
        <v>2700</v>
      </c>
      <c r="Y3388" s="55">
        <v>676800</v>
      </c>
      <c r="Z3388" s="55">
        <v>28</v>
      </c>
      <c r="AA3388" s="55">
        <v>302</v>
      </c>
      <c r="AB3388" s="55">
        <v>2700</v>
      </c>
      <c r="AC3388" s="55">
        <v>816364</v>
      </c>
      <c r="AD3388" s="55">
        <v>8</v>
      </c>
      <c r="AE3388" s="55">
        <v>335</v>
      </c>
      <c r="AF3388" s="55">
        <v>2700</v>
      </c>
      <c r="AG3388" s="55">
        <v>905175</v>
      </c>
      <c r="AH3388" s="55">
        <v>18</v>
      </c>
      <c r="AI3388" s="55">
        <v>364</v>
      </c>
      <c r="AJ3388" s="55">
        <v>2650</v>
      </c>
      <c r="AK3388" s="55">
        <v>975989</v>
      </c>
      <c r="AL3388" s="55">
        <v>4</v>
      </c>
      <c r="AM3388" s="55">
        <v>434</v>
      </c>
      <c r="AN3388" s="55">
        <v>2740</v>
      </c>
      <c r="AO3388" s="55">
        <v>975989</v>
      </c>
      <c r="AP3388" s="55">
        <v>41</v>
      </c>
      <c r="AQ3388" s="55">
        <v>434</v>
      </c>
      <c r="AR3388" s="55">
        <v>2740</v>
      </c>
      <c r="AS3388" s="55">
        <v>1176410</v>
      </c>
      <c r="AT3388" s="55">
        <v>16</v>
      </c>
      <c r="AU3388" s="55">
        <v>471</v>
      </c>
      <c r="AV3388" s="55">
        <v>2633</v>
      </c>
      <c r="AW3388" s="55">
        <v>1244956</v>
      </c>
    </row>
    <row r="3390" spans="1:49" x14ac:dyDescent="0.2">
      <c r="A3390" s="87">
        <v>41583</v>
      </c>
      <c r="B3390" s="55"/>
      <c r="C3390" s="55"/>
      <c r="D3390" s="55"/>
      <c r="E3390" s="55"/>
      <c r="F3390" s="55"/>
      <c r="G3390" s="55"/>
      <c r="H3390" s="55"/>
      <c r="I3390" s="55"/>
      <c r="J3390" s="55"/>
      <c r="K3390" s="55"/>
      <c r="L3390" s="55"/>
      <c r="M3390" s="55"/>
      <c r="N3390" s="55"/>
      <c r="O3390" s="55"/>
      <c r="P3390" s="55"/>
      <c r="Q3390" s="55"/>
      <c r="R3390" s="55"/>
      <c r="S3390" s="55"/>
      <c r="T3390" s="55"/>
      <c r="U3390" s="55"/>
      <c r="V3390" s="55"/>
      <c r="W3390" s="55"/>
      <c r="X3390" s="55"/>
      <c r="Y3390" s="55"/>
      <c r="Z3390" s="55"/>
      <c r="AA3390" s="55"/>
      <c r="AB3390" s="55"/>
      <c r="AC3390" s="55"/>
      <c r="AD3390" s="55"/>
      <c r="AE3390" s="55"/>
      <c r="AF3390" s="55"/>
      <c r="AG3390" s="55"/>
      <c r="AH3390" s="55"/>
      <c r="AI3390" s="55"/>
      <c r="AJ3390" s="55"/>
      <c r="AK3390" s="55"/>
      <c r="AL3390" s="55"/>
      <c r="AM3390" s="55"/>
      <c r="AN3390" s="55"/>
      <c r="AO3390" s="55"/>
      <c r="AP3390" s="55">
        <v>28</v>
      </c>
      <c r="AQ3390" s="55">
        <v>468</v>
      </c>
      <c r="AR3390" s="55">
        <v>2692</v>
      </c>
      <c r="AS3390" s="55">
        <v>1257126</v>
      </c>
      <c r="AT3390" s="55"/>
      <c r="AU3390" s="55"/>
      <c r="AV3390" s="55"/>
      <c r="AW3390" s="55"/>
    </row>
    <row r="3391" spans="1:49" x14ac:dyDescent="0.2">
      <c r="A3391" s="87">
        <v>41585</v>
      </c>
      <c r="B3391" s="55">
        <v>2</v>
      </c>
      <c r="C3391" s="55">
        <v>98</v>
      </c>
      <c r="D3391" s="55">
        <v>3000</v>
      </c>
      <c r="E3391" s="55">
        <v>294000</v>
      </c>
      <c r="F3391" s="55"/>
      <c r="G3391" s="55"/>
      <c r="H3391" s="55"/>
      <c r="I3391" s="55"/>
      <c r="J3391" s="55">
        <v>6</v>
      </c>
      <c r="K3391" s="55">
        <v>170</v>
      </c>
      <c r="L3391" s="55">
        <v>2700</v>
      </c>
      <c r="M3391" s="55">
        <v>459000</v>
      </c>
      <c r="N3391" s="55">
        <v>27</v>
      </c>
      <c r="O3391" s="55">
        <v>196</v>
      </c>
      <c r="P3391" s="55">
        <v>2688</v>
      </c>
      <c r="Q3391" s="55">
        <v>514674</v>
      </c>
      <c r="R3391" s="55">
        <v>23</v>
      </c>
      <c r="S3391" s="55">
        <v>223</v>
      </c>
      <c r="T3391" s="55">
        <v>2750</v>
      </c>
      <c r="U3391" s="55">
        <v>609591</v>
      </c>
      <c r="V3391" s="55">
        <v>2</v>
      </c>
      <c r="W3391" s="55">
        <v>268</v>
      </c>
      <c r="X3391" s="55">
        <v>2750</v>
      </c>
      <c r="Y3391" s="55">
        <v>737000</v>
      </c>
      <c r="Z3391" s="55">
        <v>28</v>
      </c>
      <c r="AA3391" s="55">
        <v>289</v>
      </c>
      <c r="AB3391" s="55">
        <v>2780</v>
      </c>
      <c r="AC3391" s="55">
        <v>802851</v>
      </c>
      <c r="AD3391" s="55"/>
      <c r="AE3391" s="55"/>
      <c r="AF3391" s="55"/>
      <c r="AG3391" s="55"/>
      <c r="AH3391" s="55"/>
      <c r="AI3391" s="55"/>
      <c r="AJ3391" s="55"/>
      <c r="AK3391" s="55"/>
      <c r="AL3391" s="55"/>
      <c r="AM3391" s="55"/>
      <c r="AN3391" s="55"/>
      <c r="AO3391" s="55"/>
      <c r="AP3391" s="55">
        <v>46</v>
      </c>
      <c r="AQ3391" s="55">
        <v>419</v>
      </c>
      <c r="AR3391" s="55">
        <v>2560</v>
      </c>
      <c r="AS3391" s="55">
        <v>1069212</v>
      </c>
      <c r="AT3391" s="55">
        <v>1</v>
      </c>
      <c r="AU3391" s="55">
        <v>528</v>
      </c>
      <c r="AV3391" s="55">
        <v>2520</v>
      </c>
      <c r="AW3391" s="55">
        <v>1330560</v>
      </c>
    </row>
    <row r="3392" spans="1:49" x14ac:dyDescent="0.2">
      <c r="A3392" s="87">
        <v>41590</v>
      </c>
      <c r="B3392" s="55"/>
      <c r="C3392" s="55"/>
      <c r="D3392" s="55"/>
      <c r="E3392" s="55"/>
      <c r="F3392" s="55"/>
      <c r="G3392" s="55"/>
      <c r="H3392" s="55"/>
      <c r="I3392" s="55"/>
      <c r="J3392" s="55"/>
      <c r="K3392" s="55"/>
      <c r="L3392" s="55"/>
      <c r="M3392" s="55"/>
      <c r="N3392" s="55"/>
      <c r="O3392" s="55"/>
      <c r="P3392" s="55"/>
      <c r="Q3392" s="55"/>
      <c r="R3392" s="55"/>
      <c r="S3392" s="55"/>
      <c r="T3392" s="55"/>
      <c r="U3392" s="55"/>
      <c r="V3392" s="55"/>
      <c r="W3392" s="55"/>
      <c r="X3392" s="55"/>
      <c r="Y3392" s="55"/>
      <c r="Z3392" s="55"/>
      <c r="AA3392" s="55"/>
      <c r="AB3392" s="55"/>
      <c r="AC3392" s="55"/>
      <c r="AD3392" s="55"/>
      <c r="AE3392" s="55"/>
      <c r="AF3392" s="55"/>
      <c r="AG3392" s="55"/>
      <c r="AH3392" s="55"/>
      <c r="AI3392" s="55"/>
      <c r="AJ3392" s="55"/>
      <c r="AK3392" s="55"/>
      <c r="AL3392" s="55">
        <v>10</v>
      </c>
      <c r="AM3392" s="55">
        <v>486</v>
      </c>
      <c r="AN3392" s="55">
        <v>2860</v>
      </c>
      <c r="AO3392" s="55">
        <v>1384908</v>
      </c>
      <c r="AP3392" s="55">
        <v>24</v>
      </c>
      <c r="AQ3392" s="55">
        <v>472</v>
      </c>
      <c r="AR3392" s="55">
        <v>2796</v>
      </c>
      <c r="AS3392" s="55">
        <v>1331325</v>
      </c>
      <c r="AT3392" s="55"/>
      <c r="AU3392" s="55"/>
      <c r="AV3392" s="55"/>
      <c r="AW3392" s="55"/>
    </row>
    <row r="3393" spans="1:49" x14ac:dyDescent="0.2">
      <c r="A3393" s="87">
        <v>41592</v>
      </c>
      <c r="B3393" s="55">
        <v>17</v>
      </c>
      <c r="C3393" s="55">
        <v>108</v>
      </c>
      <c r="D3393" s="55">
        <v>2750</v>
      </c>
      <c r="E3393" s="55">
        <v>305212</v>
      </c>
      <c r="F3393" s="55">
        <v>19</v>
      </c>
      <c r="G3393" s="55">
        <v>139</v>
      </c>
      <c r="H3393" s="55">
        <v>2875</v>
      </c>
      <c r="I3393" s="55">
        <v>398195</v>
      </c>
      <c r="J3393" s="55"/>
      <c r="K3393" s="55"/>
      <c r="L3393" s="55"/>
      <c r="M3393" s="55"/>
      <c r="N3393" s="55">
        <v>60</v>
      </c>
      <c r="O3393" s="55">
        <v>202</v>
      </c>
      <c r="P3393" s="55">
        <v>2850</v>
      </c>
      <c r="Q3393" s="55">
        <v>583137</v>
      </c>
      <c r="R3393" s="55">
        <v>37</v>
      </c>
      <c r="S3393" s="55">
        <v>226</v>
      </c>
      <c r="T3393" s="55">
        <v>2770</v>
      </c>
      <c r="U3393" s="55">
        <v>643480</v>
      </c>
      <c r="V3393" s="55">
        <v>17</v>
      </c>
      <c r="W3393" s="55">
        <v>253</v>
      </c>
      <c r="X3393" s="55">
        <v>2850</v>
      </c>
      <c r="Y3393" s="55">
        <v>721553</v>
      </c>
      <c r="Z3393" s="55">
        <v>1</v>
      </c>
      <c r="AA3393" s="55">
        <v>304</v>
      </c>
      <c r="AB3393" s="55">
        <v>2660</v>
      </c>
      <c r="AC3393" s="55">
        <v>808640</v>
      </c>
      <c r="AD3393" s="55">
        <v>6</v>
      </c>
      <c r="AE3393" s="55">
        <v>340</v>
      </c>
      <c r="AF3393" s="55">
        <v>2850</v>
      </c>
      <c r="AG3393" s="55">
        <v>969950</v>
      </c>
      <c r="AH3393" s="55">
        <v>14</v>
      </c>
      <c r="AI3393" s="55">
        <v>393</v>
      </c>
      <c r="AJ3393" s="55">
        <v>2807</v>
      </c>
      <c r="AK3393" s="55">
        <v>1116509</v>
      </c>
      <c r="AL3393" s="55">
        <v>12</v>
      </c>
      <c r="AM3393" s="55">
        <v>408</v>
      </c>
      <c r="AN3393" s="55">
        <v>2850</v>
      </c>
      <c r="AO3393" s="55">
        <v>1169170</v>
      </c>
      <c r="AP3393" s="55">
        <v>108</v>
      </c>
      <c r="AQ3393" s="55">
        <v>432</v>
      </c>
      <c r="AR3393" s="55">
        <v>2676</v>
      </c>
      <c r="AS3393" s="55">
        <v>1156749</v>
      </c>
      <c r="AT3393" s="55">
        <v>4</v>
      </c>
      <c r="AU3393" s="55">
        <v>596</v>
      </c>
      <c r="AV3393" s="55">
        <v>2460</v>
      </c>
      <c r="AW3393" s="55">
        <v>1464930</v>
      </c>
    </row>
    <row r="3394" spans="1:49" x14ac:dyDescent="0.2">
      <c r="A3394" s="87">
        <v>41597</v>
      </c>
      <c r="B3394" s="230"/>
      <c r="C3394" s="230"/>
      <c r="D3394" s="230"/>
      <c r="E3394" s="230"/>
      <c r="F3394" s="230"/>
      <c r="G3394" s="230"/>
      <c r="H3394" s="230"/>
      <c r="I3394" s="230"/>
      <c r="J3394" s="230"/>
      <c r="K3394" s="230"/>
      <c r="L3394" s="230"/>
      <c r="M3394" s="230"/>
      <c r="N3394" s="230"/>
      <c r="O3394" s="230"/>
      <c r="P3394" s="230"/>
      <c r="Q3394" s="230"/>
      <c r="R3394" s="230"/>
      <c r="S3394" s="230"/>
      <c r="T3394" s="230"/>
      <c r="U3394" s="230"/>
      <c r="V3394" s="230"/>
      <c r="W3394" s="230"/>
      <c r="X3394" s="230"/>
      <c r="Y3394" s="230"/>
      <c r="Z3394" s="230"/>
      <c r="AA3394" s="230"/>
      <c r="AB3394" s="230"/>
      <c r="AC3394" s="230"/>
      <c r="AD3394" s="230"/>
      <c r="AE3394" s="230"/>
      <c r="AF3394" s="230"/>
      <c r="AG3394" s="230"/>
      <c r="AH3394" s="230">
        <v>9</v>
      </c>
      <c r="AI3394" s="55">
        <v>382</v>
      </c>
      <c r="AJ3394" s="55">
        <v>2630</v>
      </c>
      <c r="AK3394" s="55">
        <v>983449</v>
      </c>
      <c r="AL3394" s="55">
        <v>4</v>
      </c>
      <c r="AM3394" s="55">
        <v>526</v>
      </c>
      <c r="AN3394" s="55">
        <v>2790</v>
      </c>
      <c r="AO3394" s="55">
        <v>1453770</v>
      </c>
      <c r="AP3394" s="55">
        <v>62</v>
      </c>
      <c r="AQ3394" s="55">
        <v>460</v>
      </c>
      <c r="AR3394" s="55">
        <v>2702</v>
      </c>
      <c r="AS3394" s="55">
        <v>1238597</v>
      </c>
      <c r="AT3394" s="55"/>
      <c r="AU3394" s="55"/>
      <c r="AV3394" s="55"/>
      <c r="AW3394" s="55"/>
    </row>
    <row r="3395" spans="1:49" x14ac:dyDescent="0.2">
      <c r="A3395" s="87">
        <v>41599</v>
      </c>
      <c r="B3395" s="55">
        <v>2</v>
      </c>
      <c r="C3395" s="55">
        <v>107</v>
      </c>
      <c r="D3395" s="55">
        <v>2500</v>
      </c>
      <c r="E3395" s="55">
        <v>267500</v>
      </c>
      <c r="F3395" s="55">
        <v>11</v>
      </c>
      <c r="G3395" s="55">
        <v>143</v>
      </c>
      <c r="H3395" s="55">
        <v>2800</v>
      </c>
      <c r="I3395" s="55">
        <v>399127</v>
      </c>
      <c r="J3395" s="55">
        <v>28</v>
      </c>
      <c r="K3395" s="55">
        <v>163</v>
      </c>
      <c r="L3395" s="55">
        <v>2625</v>
      </c>
      <c r="M3395" s="55">
        <v>434661</v>
      </c>
      <c r="N3395" s="55">
        <v>20</v>
      </c>
      <c r="O3395" s="55">
        <v>206</v>
      </c>
      <c r="P3395" s="55">
        <v>2650</v>
      </c>
      <c r="Q3395" s="55">
        <v>545940</v>
      </c>
      <c r="R3395" s="55">
        <v>25</v>
      </c>
      <c r="S3395" s="55">
        <v>234</v>
      </c>
      <c r="T3395" s="55">
        <v>2750</v>
      </c>
      <c r="U3395" s="55">
        <v>642180</v>
      </c>
      <c r="V3395" s="55">
        <v>4</v>
      </c>
      <c r="W3395" s="55">
        <v>266</v>
      </c>
      <c r="X3395" s="55">
        <v>2700</v>
      </c>
      <c r="Y3395" s="55">
        <v>719550</v>
      </c>
      <c r="Z3395" s="55"/>
      <c r="AA3395" s="55"/>
      <c r="AB3395" s="55"/>
      <c r="AC3395" s="55"/>
      <c r="AD3395" s="55">
        <v>11</v>
      </c>
      <c r="AE3395" s="55">
        <v>321</v>
      </c>
      <c r="AF3395" s="55">
        <v>2540</v>
      </c>
      <c r="AG3395" s="55">
        <v>815109</v>
      </c>
      <c r="AH3395" s="55">
        <v>8</v>
      </c>
      <c r="AI3395" s="55">
        <v>280</v>
      </c>
      <c r="AJ3395" s="55">
        <v>2670</v>
      </c>
      <c r="AK3395" s="55">
        <v>1004295</v>
      </c>
      <c r="AL3395" s="55">
        <v>9</v>
      </c>
      <c r="AM3395" s="55">
        <v>423</v>
      </c>
      <c r="AN3395" s="55">
        <v>2820</v>
      </c>
      <c r="AO3395" s="55">
        <v>1193173</v>
      </c>
      <c r="AP3395" s="55">
        <v>79</v>
      </c>
      <c r="AQ3395" s="55">
        <v>430</v>
      </c>
      <c r="AR3395" s="55">
        <v>2631</v>
      </c>
      <c r="AS3395" s="55">
        <v>1135273</v>
      </c>
      <c r="AT3395" s="55">
        <v>9</v>
      </c>
      <c r="AU3395" s="55">
        <v>400</v>
      </c>
      <c r="AV3395" s="55">
        <v>2425</v>
      </c>
      <c r="AW3395" s="55">
        <v>977722</v>
      </c>
    </row>
    <row r="3396" spans="1:49" x14ac:dyDescent="0.2">
      <c r="A3396" s="87">
        <v>41604</v>
      </c>
      <c r="B3396" s="55"/>
      <c r="C3396" s="55"/>
      <c r="D3396" s="55"/>
      <c r="E3396" s="55"/>
      <c r="F3396" s="55"/>
      <c r="G3396" s="55"/>
      <c r="H3396" s="55"/>
      <c r="I3396" s="55"/>
      <c r="J3396" s="55">
        <v>15</v>
      </c>
      <c r="K3396" s="55">
        <v>157</v>
      </c>
      <c r="L3396" s="55">
        <v>2650</v>
      </c>
      <c r="M3396" s="55">
        <v>416580</v>
      </c>
      <c r="N3396" s="55"/>
      <c r="O3396" s="55"/>
      <c r="P3396" s="55"/>
      <c r="Q3396" s="55"/>
      <c r="R3396" s="55">
        <v>7</v>
      </c>
      <c r="S3396" s="55">
        <v>232</v>
      </c>
      <c r="T3396" s="55">
        <v>2650</v>
      </c>
      <c r="U3396" s="55">
        <v>614800</v>
      </c>
      <c r="V3396" s="55"/>
      <c r="W3396" s="55"/>
      <c r="X3396" s="55"/>
      <c r="Y3396" s="55"/>
      <c r="Z3396" s="55"/>
      <c r="AA3396" s="55"/>
      <c r="AB3396" s="55"/>
      <c r="AC3396" s="55"/>
      <c r="AD3396" s="55"/>
      <c r="AE3396" s="55"/>
      <c r="AF3396" s="55"/>
      <c r="AG3396" s="55"/>
      <c r="AH3396" s="55">
        <v>9</v>
      </c>
      <c r="AI3396" s="55">
        <v>384</v>
      </c>
      <c r="AJ3396" s="55">
        <v>2740</v>
      </c>
      <c r="AK3396" s="55">
        <v>1064018</v>
      </c>
      <c r="AL3396" s="55">
        <v>43</v>
      </c>
      <c r="AM3396" s="55">
        <v>450</v>
      </c>
      <c r="AN3396" s="55">
        <v>2817</v>
      </c>
      <c r="AO3396" s="55">
        <v>1274578</v>
      </c>
      <c r="AP3396" s="55">
        <v>54</v>
      </c>
      <c r="AQ3396" s="55">
        <v>452</v>
      </c>
      <c r="AR3396" s="55">
        <v>2637</v>
      </c>
      <c r="AS3396" s="55">
        <v>1197052</v>
      </c>
      <c r="AT3396" s="55"/>
      <c r="AU3396" s="55"/>
      <c r="AV3396" s="55"/>
      <c r="AW3396" s="55"/>
    </row>
    <row r="3397" spans="1:49" x14ac:dyDescent="0.2">
      <c r="A3397" s="87">
        <v>41606</v>
      </c>
      <c r="B3397" s="55">
        <v>5</v>
      </c>
      <c r="C3397" s="55">
        <v>128</v>
      </c>
      <c r="D3397" s="55">
        <v>2600</v>
      </c>
      <c r="E3397" s="55">
        <v>333840</v>
      </c>
      <c r="F3397" s="55"/>
      <c r="G3397" s="55"/>
      <c r="H3397" s="55"/>
      <c r="I3397" s="55"/>
      <c r="J3397" s="55">
        <v>76</v>
      </c>
      <c r="K3397" s="55">
        <v>170</v>
      </c>
      <c r="L3397" s="55">
        <v>2700</v>
      </c>
      <c r="M3397" s="55">
        <v>464882</v>
      </c>
      <c r="N3397" s="55">
        <v>31</v>
      </c>
      <c r="O3397" s="55">
        <v>196</v>
      </c>
      <c r="P3397" s="55">
        <v>2590</v>
      </c>
      <c r="Q3397" s="55">
        <v>523094</v>
      </c>
      <c r="R3397" s="55">
        <v>40</v>
      </c>
      <c r="S3397" s="55">
        <v>235</v>
      </c>
      <c r="T3397" s="55">
        <v>2625</v>
      </c>
      <c r="U3397" s="55">
        <v>623002</v>
      </c>
      <c r="V3397" s="55">
        <v>14</v>
      </c>
      <c r="W3397" s="55">
        <v>265</v>
      </c>
      <c r="X3397" s="55">
        <v>2630</v>
      </c>
      <c r="Y3397" s="55">
        <v>701714</v>
      </c>
      <c r="Z3397" s="55">
        <v>3</v>
      </c>
      <c r="AA3397" s="55">
        <v>299</v>
      </c>
      <c r="AB3397" s="55">
        <v>2610</v>
      </c>
      <c r="AC3397" s="55">
        <v>784853</v>
      </c>
      <c r="AD3397" s="55">
        <v>26</v>
      </c>
      <c r="AE3397" s="55">
        <v>348</v>
      </c>
      <c r="AF3397" s="55">
        <v>2760</v>
      </c>
      <c r="AG3397" s="55">
        <v>969865</v>
      </c>
      <c r="AH3397" s="55"/>
      <c r="AI3397" s="55"/>
      <c r="AJ3397" s="55"/>
      <c r="AK3397" s="55"/>
      <c r="AL3397" s="55">
        <v>22</v>
      </c>
      <c r="AM3397" s="55">
        <v>416</v>
      </c>
      <c r="AN3397" s="55">
        <v>2900</v>
      </c>
      <c r="AO3397" s="55">
        <v>1217285</v>
      </c>
      <c r="AP3397" s="55">
        <v>71</v>
      </c>
      <c r="AQ3397" s="55">
        <v>441</v>
      </c>
      <c r="AR3397" s="55">
        <v>2724</v>
      </c>
      <c r="AS3397" s="55">
        <v>1200203</v>
      </c>
      <c r="AT3397" s="55">
        <v>14</v>
      </c>
      <c r="AU3397" s="55">
        <v>562</v>
      </c>
      <c r="AV3397" s="55">
        <v>2717</v>
      </c>
      <c r="AW3397" s="55">
        <v>1540984</v>
      </c>
    </row>
    <row r="3398" spans="1:49" x14ac:dyDescent="0.2">
      <c r="A3398" s="87">
        <v>41579</v>
      </c>
      <c r="B3398" s="55">
        <v>1</v>
      </c>
      <c r="C3398" s="55">
        <v>106</v>
      </c>
      <c r="D3398" s="55">
        <v>3800</v>
      </c>
      <c r="E3398" s="55">
        <v>102800</v>
      </c>
      <c r="F3398" s="55">
        <v>20</v>
      </c>
      <c r="G3398" s="55">
        <v>138</v>
      </c>
      <c r="H3398" s="55">
        <v>3733</v>
      </c>
      <c r="I3398" s="55">
        <v>526600</v>
      </c>
      <c r="J3398" s="55">
        <v>27</v>
      </c>
      <c r="K3398" s="55">
        <v>166</v>
      </c>
      <c r="L3398" s="55">
        <v>2960</v>
      </c>
      <c r="M3398" s="55">
        <v>494296</v>
      </c>
      <c r="N3398" s="55"/>
      <c r="O3398" s="55"/>
      <c r="P3398" s="55"/>
      <c r="Q3398" s="55"/>
      <c r="R3398" s="55">
        <v>102</v>
      </c>
      <c r="S3398" s="55">
        <v>245</v>
      </c>
      <c r="T3398" s="55">
        <v>2850</v>
      </c>
      <c r="U3398" s="55">
        <v>709525</v>
      </c>
      <c r="V3398" s="55">
        <v>20</v>
      </c>
      <c r="W3398" s="55">
        <v>263</v>
      </c>
      <c r="X3398" s="55">
        <v>2900</v>
      </c>
      <c r="Y3398" s="55">
        <v>761830</v>
      </c>
      <c r="Z3398" s="55">
        <v>4</v>
      </c>
      <c r="AA3398" s="55">
        <v>312</v>
      </c>
      <c r="AB3398" s="55">
        <v>2625</v>
      </c>
      <c r="AC3398" s="55">
        <v>814850</v>
      </c>
      <c r="AD3398" s="55">
        <v>18</v>
      </c>
      <c r="AE3398" s="55">
        <v>324</v>
      </c>
      <c r="AF3398" s="55">
        <v>2700</v>
      </c>
      <c r="AG3398" s="55">
        <v>900067</v>
      </c>
      <c r="AH3398" s="55">
        <v>5</v>
      </c>
      <c r="AI3398" s="55">
        <v>365</v>
      </c>
      <c r="AJ3398" s="55">
        <v>2700</v>
      </c>
      <c r="AK3398" s="55">
        <v>986040</v>
      </c>
      <c r="AL3398" s="55">
        <v>6</v>
      </c>
      <c r="AM3398" s="55">
        <v>467</v>
      </c>
      <c r="AN3398" s="55">
        <v>2620</v>
      </c>
      <c r="AO3398" s="55">
        <v>1224413</v>
      </c>
      <c r="AP3398" s="55">
        <v>28</v>
      </c>
      <c r="AQ3398" s="55">
        <v>461</v>
      </c>
      <c r="AR3398" s="55">
        <v>2634</v>
      </c>
      <c r="AS3398" s="55">
        <v>1217893</v>
      </c>
      <c r="AT3398" s="55"/>
      <c r="AU3398" s="55"/>
      <c r="AV3398" s="55"/>
      <c r="AW3398" s="55"/>
    </row>
    <row r="3399" spans="1:49" x14ac:dyDescent="0.2">
      <c r="A3399" s="87">
        <v>41583</v>
      </c>
      <c r="B3399" s="55"/>
      <c r="C3399" s="55"/>
      <c r="D3399" s="55"/>
      <c r="E3399" s="55"/>
      <c r="F3399" s="55">
        <v>2</v>
      </c>
      <c r="G3399" s="55">
        <v>145</v>
      </c>
      <c r="H3399" s="55">
        <v>2750</v>
      </c>
      <c r="I3399" s="55">
        <v>398750</v>
      </c>
      <c r="J3399" s="55">
        <v>24</v>
      </c>
      <c r="K3399" s="55">
        <v>161</v>
      </c>
      <c r="L3399" s="55">
        <v>2900</v>
      </c>
      <c r="M3399" s="55">
        <v>466658</v>
      </c>
      <c r="N3399" s="55">
        <v>2</v>
      </c>
      <c r="O3399" s="55">
        <v>192</v>
      </c>
      <c r="P3399" s="55">
        <v>2650</v>
      </c>
      <c r="Q3399" s="55">
        <v>509000</v>
      </c>
      <c r="R3399" s="55">
        <v>14</v>
      </c>
      <c r="S3399" s="55">
        <v>242</v>
      </c>
      <c r="T3399" s="55">
        <v>2750</v>
      </c>
      <c r="U3399" s="55">
        <v>674200</v>
      </c>
      <c r="V3399" s="55">
        <v>23</v>
      </c>
      <c r="W3399" s="55">
        <v>271</v>
      </c>
      <c r="X3399" s="55">
        <v>2775</v>
      </c>
      <c r="Y3399" s="55">
        <v>764361</v>
      </c>
      <c r="Z3399" s="55">
        <v>15</v>
      </c>
      <c r="AA3399" s="55">
        <v>294</v>
      </c>
      <c r="AB3399" s="55">
        <v>2900</v>
      </c>
      <c r="AC3399" s="55">
        <v>852213</v>
      </c>
      <c r="AD3399" s="55">
        <v>10</v>
      </c>
      <c r="AE3399" s="55">
        <v>342</v>
      </c>
      <c r="AF3399" s="55">
        <v>2730</v>
      </c>
      <c r="AG3399" s="55">
        <v>936370</v>
      </c>
      <c r="AH3399" s="55">
        <v>2</v>
      </c>
      <c r="AI3399" s="55">
        <v>383</v>
      </c>
      <c r="AJ3399" s="55">
        <v>2675</v>
      </c>
      <c r="AK3399" s="55">
        <v>1024850</v>
      </c>
      <c r="AL3399" s="55"/>
      <c r="AM3399" s="55"/>
      <c r="AN3399" s="55"/>
      <c r="AO3399" s="55"/>
      <c r="AP3399" s="55">
        <v>19</v>
      </c>
      <c r="AQ3399" s="55">
        <v>455</v>
      </c>
      <c r="AR3399" s="55">
        <v>2650</v>
      </c>
      <c r="AS3399" s="55">
        <v>1220596</v>
      </c>
      <c r="AT3399" s="55">
        <v>8</v>
      </c>
      <c r="AU3399" s="55">
        <v>529</v>
      </c>
      <c r="AV3399" s="55">
        <v>2512</v>
      </c>
      <c r="AW3399" s="55">
        <v>1331862</v>
      </c>
    </row>
    <row r="3400" spans="1:49" x14ac:dyDescent="0.2">
      <c r="A3400" s="87">
        <v>41586</v>
      </c>
      <c r="B3400" s="55">
        <v>29</v>
      </c>
      <c r="C3400" s="55">
        <v>101</v>
      </c>
      <c r="D3400" s="55">
        <v>3200</v>
      </c>
      <c r="E3400" s="55">
        <v>323531</v>
      </c>
      <c r="F3400" s="55"/>
      <c r="G3400" s="55"/>
      <c r="H3400" s="55"/>
      <c r="I3400" s="55"/>
      <c r="J3400" s="55"/>
      <c r="K3400" s="55"/>
      <c r="L3400" s="55"/>
      <c r="M3400" s="55"/>
      <c r="N3400" s="55">
        <v>6</v>
      </c>
      <c r="O3400" s="55">
        <v>182</v>
      </c>
      <c r="P3400" s="55">
        <v>2850</v>
      </c>
      <c r="Q3400" s="55">
        <v>518700</v>
      </c>
      <c r="R3400" s="55">
        <v>3</v>
      </c>
      <c r="S3400" s="55">
        <v>235</v>
      </c>
      <c r="T3400" s="55">
        <v>2650</v>
      </c>
      <c r="U3400" s="55">
        <v>623633</v>
      </c>
      <c r="V3400" s="55"/>
      <c r="W3400" s="55"/>
      <c r="X3400" s="55"/>
      <c r="Y3400" s="55"/>
      <c r="Z3400" s="55"/>
      <c r="AA3400" s="55"/>
      <c r="AB3400" s="55"/>
      <c r="AC3400" s="55"/>
      <c r="AD3400" s="55"/>
      <c r="AE3400" s="55"/>
      <c r="AF3400" s="55"/>
      <c r="AG3400" s="55"/>
      <c r="AH3400" s="55"/>
      <c r="AI3400" s="55"/>
      <c r="AJ3400" s="55"/>
      <c r="AK3400" s="55"/>
      <c r="AL3400" s="55">
        <v>4</v>
      </c>
      <c r="AM3400" s="55">
        <v>426</v>
      </c>
      <c r="AN3400" s="55">
        <v>2670</v>
      </c>
      <c r="AO3400" s="55">
        <v>1136690</v>
      </c>
      <c r="AP3400" s="55">
        <v>11</v>
      </c>
      <c r="AQ3400" s="55">
        <v>438</v>
      </c>
      <c r="AR3400" s="55">
        <v>2503</v>
      </c>
      <c r="AS3400" s="55">
        <v>1091749</v>
      </c>
      <c r="AT3400" s="55"/>
      <c r="AU3400" s="55"/>
      <c r="AV3400" s="55"/>
      <c r="AW3400" s="55"/>
    </row>
    <row r="3401" spans="1:49" x14ac:dyDescent="0.2">
      <c r="A3401" s="87">
        <v>41590</v>
      </c>
      <c r="B3401" s="55">
        <v>8</v>
      </c>
      <c r="C3401" s="55">
        <v>113</v>
      </c>
      <c r="D3401" s="55">
        <v>2650</v>
      </c>
      <c r="E3401" s="55">
        <v>319675</v>
      </c>
      <c r="F3401" s="55">
        <v>9</v>
      </c>
      <c r="G3401" s="55">
        <v>148</v>
      </c>
      <c r="H3401" s="55">
        <v>3075</v>
      </c>
      <c r="I3401" s="55">
        <v>454833</v>
      </c>
      <c r="J3401" s="55">
        <v>22</v>
      </c>
      <c r="K3401" s="55">
        <v>160</v>
      </c>
      <c r="L3401" s="55">
        <v>2817</v>
      </c>
      <c r="M3401" s="55">
        <v>450491</v>
      </c>
      <c r="N3401" s="55">
        <v>16</v>
      </c>
      <c r="O3401" s="55">
        <v>205</v>
      </c>
      <c r="P3401" s="55">
        <v>2800</v>
      </c>
      <c r="Q3401" s="55">
        <v>583975</v>
      </c>
      <c r="R3401" s="55">
        <v>17</v>
      </c>
      <c r="S3401" s="55">
        <v>241</v>
      </c>
      <c r="T3401" s="55">
        <v>2750</v>
      </c>
      <c r="U3401" s="55">
        <v>661618</v>
      </c>
      <c r="V3401" s="55">
        <v>20</v>
      </c>
      <c r="W3401" s="55">
        <v>260</v>
      </c>
      <c r="X3401" s="55">
        <v>2825</v>
      </c>
      <c r="Y3401" s="55">
        <v>436010</v>
      </c>
      <c r="Z3401" s="55">
        <v>20</v>
      </c>
      <c r="AA3401" s="55">
        <v>298</v>
      </c>
      <c r="AB3401" s="55">
        <v>2750</v>
      </c>
      <c r="AC3401" s="55">
        <v>520875</v>
      </c>
      <c r="AD3401" s="55"/>
      <c r="AE3401" s="55"/>
      <c r="AF3401" s="55"/>
      <c r="AG3401" s="55"/>
      <c r="AH3401" s="55">
        <v>5</v>
      </c>
      <c r="AI3401" s="55">
        <v>399</v>
      </c>
      <c r="AJ3401" s="55">
        <v>2750</v>
      </c>
      <c r="AK3401" s="55">
        <v>1097800</v>
      </c>
      <c r="AL3401" s="55">
        <v>1</v>
      </c>
      <c r="AM3401" s="55">
        <v>464</v>
      </c>
      <c r="AN3401" s="55">
        <v>2760</v>
      </c>
      <c r="AO3401" s="55">
        <v>1280640</v>
      </c>
      <c r="AP3401" s="55">
        <v>48</v>
      </c>
      <c r="AQ3401" s="55">
        <v>425</v>
      </c>
      <c r="AR3401" s="55">
        <v>2585</v>
      </c>
      <c r="AS3401" s="55">
        <v>1086934</v>
      </c>
      <c r="AT3401" s="55">
        <v>12</v>
      </c>
      <c r="AU3401" s="55">
        <v>430</v>
      </c>
      <c r="AV3401" s="55">
        <v>2475</v>
      </c>
      <c r="AW3401" s="55">
        <v>1065408</v>
      </c>
    </row>
    <row r="3402" spans="1:49" x14ac:dyDescent="0.2">
      <c r="A3402" s="87">
        <v>41596</v>
      </c>
      <c r="B3402" s="55"/>
      <c r="C3402" s="55"/>
      <c r="D3402" s="55"/>
      <c r="E3402" s="55"/>
      <c r="F3402" s="55"/>
      <c r="G3402" s="55"/>
      <c r="H3402" s="55"/>
      <c r="I3402" s="55"/>
      <c r="J3402" s="55"/>
      <c r="K3402" s="55"/>
      <c r="L3402" s="55"/>
      <c r="M3402" s="55"/>
      <c r="N3402" s="55"/>
      <c r="O3402" s="55"/>
      <c r="P3402" s="55"/>
      <c r="Q3402" s="55"/>
      <c r="R3402" s="55"/>
      <c r="S3402" s="55"/>
      <c r="T3402" s="55"/>
      <c r="U3402" s="55"/>
      <c r="V3402" s="55"/>
      <c r="W3402" s="55"/>
      <c r="X3402" s="55"/>
      <c r="Y3402" s="55"/>
      <c r="Z3402" s="55"/>
      <c r="AA3402" s="55"/>
      <c r="AB3402" s="55"/>
      <c r="AC3402" s="55"/>
      <c r="AD3402" s="55">
        <v>1</v>
      </c>
      <c r="AE3402" s="55">
        <v>342</v>
      </c>
      <c r="AF3402" s="55">
        <v>2750</v>
      </c>
      <c r="AG3402" s="55">
        <v>940500</v>
      </c>
      <c r="AH3402" s="55">
        <v>7</v>
      </c>
      <c r="AI3402" s="55">
        <v>384</v>
      </c>
      <c r="AJ3402" s="55">
        <v>2680</v>
      </c>
      <c r="AK3402" s="55">
        <v>1022817</v>
      </c>
      <c r="AL3402" s="55"/>
      <c r="AM3402" s="55"/>
      <c r="AN3402" s="55"/>
      <c r="AO3402" s="55"/>
      <c r="AP3402" s="55">
        <v>95</v>
      </c>
      <c r="AQ3402" s="55">
        <v>465</v>
      </c>
      <c r="AR3402" s="55">
        <v>2581</v>
      </c>
      <c r="AS3402" s="55">
        <v>1197123</v>
      </c>
      <c r="AT3402" s="55"/>
      <c r="AU3402" s="55"/>
      <c r="AV3402" s="55"/>
      <c r="AW3402" s="55"/>
    </row>
    <row r="3403" spans="1:49" x14ac:dyDescent="0.2">
      <c r="A3403" s="87">
        <v>41597</v>
      </c>
      <c r="B3403" s="55">
        <v>10</v>
      </c>
      <c r="C3403" s="55">
        <v>108</v>
      </c>
      <c r="D3403" s="55">
        <v>2640</v>
      </c>
      <c r="E3403" s="55">
        <v>277590</v>
      </c>
      <c r="F3403" s="55">
        <v>90</v>
      </c>
      <c r="G3403" s="55">
        <v>139</v>
      </c>
      <c r="H3403" s="55">
        <v>2693</v>
      </c>
      <c r="I3403" s="55">
        <v>381449</v>
      </c>
      <c r="J3403" s="55">
        <v>62</v>
      </c>
      <c r="K3403" s="55">
        <v>159</v>
      </c>
      <c r="L3403" s="55">
        <v>2593</v>
      </c>
      <c r="M3403" s="55">
        <v>411900</v>
      </c>
      <c r="N3403" s="55">
        <v>94</v>
      </c>
      <c r="O3403" s="55">
        <v>202</v>
      </c>
      <c r="P3403" s="55">
        <v>2694</v>
      </c>
      <c r="Q3403" s="55">
        <v>559414</v>
      </c>
      <c r="R3403" s="55">
        <v>8</v>
      </c>
      <c r="S3403" s="55">
        <v>241</v>
      </c>
      <c r="T3403" s="55">
        <v>2700</v>
      </c>
      <c r="U3403" s="55">
        <v>651375</v>
      </c>
      <c r="V3403" s="55">
        <v>3</v>
      </c>
      <c r="W3403" s="55">
        <v>266</v>
      </c>
      <c r="X3403" s="55">
        <v>2500</v>
      </c>
      <c r="Y3403" s="55">
        <v>335000</v>
      </c>
      <c r="Z3403" s="55">
        <v>24</v>
      </c>
      <c r="AA3403" s="55">
        <v>305</v>
      </c>
      <c r="AB3403" s="55">
        <v>1667</v>
      </c>
      <c r="AC3403" s="55">
        <v>812200</v>
      </c>
      <c r="AD3403" s="55">
        <v>13</v>
      </c>
      <c r="AE3403" s="55">
        <v>325</v>
      </c>
      <c r="AF3403" s="55">
        <v>2650</v>
      </c>
      <c r="AG3403" s="55">
        <v>858369</v>
      </c>
      <c r="AH3403" s="55">
        <v>10</v>
      </c>
      <c r="AI3403" s="55">
        <v>372</v>
      </c>
      <c r="AJ3403" s="55">
        <v>2712</v>
      </c>
      <c r="AK3403" s="55">
        <v>1018140</v>
      </c>
      <c r="AL3403" s="55">
        <v>3</v>
      </c>
      <c r="AM3403" s="55">
        <v>408</v>
      </c>
      <c r="AN3403" s="55">
        <v>2500</v>
      </c>
      <c r="AO3403" s="55">
        <v>1020000</v>
      </c>
      <c r="AP3403" s="55">
        <v>36</v>
      </c>
      <c r="AQ3403" s="55">
        <v>455</v>
      </c>
      <c r="AR3403" s="55">
        <v>2577</v>
      </c>
      <c r="AS3403" s="55">
        <v>1182558</v>
      </c>
      <c r="AT3403" s="55">
        <v>18</v>
      </c>
      <c r="AU3403" s="55">
        <v>462</v>
      </c>
      <c r="AV3403" s="55">
        <v>2517</v>
      </c>
      <c r="AW3403" s="55">
        <v>1170967</v>
      </c>
    </row>
    <row r="3404" spans="1:49" x14ac:dyDescent="0.2">
      <c r="A3404" s="87">
        <v>41600</v>
      </c>
      <c r="B3404" s="55"/>
      <c r="C3404" s="55"/>
      <c r="D3404" s="55"/>
      <c r="E3404" s="55"/>
      <c r="F3404" s="55"/>
      <c r="G3404" s="55"/>
      <c r="H3404" s="55"/>
      <c r="I3404" s="55"/>
      <c r="J3404" s="55"/>
      <c r="K3404" s="55"/>
      <c r="L3404" s="55"/>
      <c r="M3404" s="55"/>
      <c r="N3404" s="55"/>
      <c r="O3404" s="55"/>
      <c r="P3404" s="55"/>
      <c r="Q3404" s="55"/>
      <c r="R3404" s="55"/>
      <c r="S3404" s="55"/>
      <c r="T3404" s="55"/>
      <c r="U3404" s="55"/>
      <c r="V3404" s="55"/>
      <c r="W3404" s="55"/>
      <c r="X3404" s="55"/>
      <c r="Y3404" s="55"/>
      <c r="Z3404" s="55"/>
      <c r="AA3404" s="55"/>
      <c r="AB3404" s="55"/>
      <c r="AC3404" s="55"/>
      <c r="AD3404" s="55"/>
      <c r="AE3404" s="55"/>
      <c r="AF3404" s="55"/>
      <c r="AG3404" s="55"/>
      <c r="AH3404" s="55"/>
      <c r="AI3404" s="55"/>
      <c r="AJ3404" s="55"/>
      <c r="AK3404" s="55"/>
      <c r="AL3404" s="55"/>
      <c r="AM3404" s="55"/>
      <c r="AN3404" s="55"/>
      <c r="AO3404" s="55"/>
      <c r="AP3404" s="55">
        <v>12</v>
      </c>
      <c r="AQ3404" s="55">
        <v>462</v>
      </c>
      <c r="AR3404" s="55">
        <v>2580</v>
      </c>
      <c r="AS3404" s="55">
        <v>1194363</v>
      </c>
      <c r="AT3404" s="55"/>
      <c r="AU3404" s="55"/>
      <c r="AV3404" s="55"/>
      <c r="AW3404" s="55"/>
    </row>
    <row r="3405" spans="1:49" x14ac:dyDescent="0.2">
      <c r="A3405" s="87">
        <v>41603</v>
      </c>
      <c r="B3405" s="55"/>
      <c r="C3405" s="55"/>
      <c r="D3405" s="55"/>
      <c r="E3405" s="55"/>
      <c r="F3405" s="55"/>
      <c r="G3405" s="55"/>
      <c r="H3405" s="55"/>
      <c r="I3405" s="55"/>
      <c r="J3405" s="55"/>
      <c r="K3405" s="55"/>
      <c r="L3405" s="55"/>
      <c r="M3405" s="55"/>
      <c r="N3405" s="55"/>
      <c r="O3405" s="55"/>
      <c r="P3405" s="55"/>
      <c r="Q3405" s="55"/>
      <c r="R3405" s="55"/>
      <c r="S3405" s="55"/>
      <c r="T3405" s="55"/>
      <c r="U3405" s="55"/>
      <c r="V3405" s="55">
        <v>4</v>
      </c>
      <c r="W3405" s="55">
        <v>264</v>
      </c>
      <c r="X3405" s="55">
        <v>2600</v>
      </c>
      <c r="Y3405" s="55">
        <v>687700</v>
      </c>
      <c r="Z3405" s="55"/>
      <c r="AA3405" s="55"/>
      <c r="AB3405" s="55"/>
      <c r="AC3405" s="55"/>
      <c r="AD3405" s="55"/>
      <c r="AE3405" s="55"/>
      <c r="AF3405" s="55"/>
      <c r="AG3405" s="55"/>
      <c r="AH3405" s="55">
        <v>2</v>
      </c>
      <c r="AI3405" s="55">
        <v>383</v>
      </c>
      <c r="AJ3405" s="55">
        <v>2720</v>
      </c>
      <c r="AK3405" s="55">
        <v>1041760</v>
      </c>
      <c r="AL3405" s="55">
        <v>11</v>
      </c>
      <c r="AM3405" s="55">
        <v>482</v>
      </c>
      <c r="AN3405" s="55">
        <v>2740</v>
      </c>
      <c r="AO3405" s="55">
        <v>1314138</v>
      </c>
      <c r="AP3405" s="55">
        <v>47</v>
      </c>
      <c r="AQ3405" s="55">
        <v>494</v>
      </c>
      <c r="AR3405" s="55">
        <v>2692</v>
      </c>
      <c r="AS3405" s="55">
        <v>1334761</v>
      </c>
      <c r="AT3405" s="55"/>
      <c r="AU3405" s="55"/>
      <c r="AV3405" s="55"/>
      <c r="AW3405" s="55"/>
    </row>
    <row r="3406" spans="1:49" x14ac:dyDescent="0.2">
      <c r="A3406" s="87">
        <v>41604</v>
      </c>
      <c r="B3406" s="55"/>
      <c r="C3406" s="55"/>
      <c r="D3406" s="55"/>
      <c r="E3406" s="55"/>
      <c r="F3406" s="55"/>
      <c r="G3406" s="55"/>
      <c r="H3406" s="55"/>
      <c r="I3406" s="55"/>
      <c r="J3406" s="55">
        <v>29</v>
      </c>
      <c r="K3406" s="55">
        <v>160</v>
      </c>
      <c r="L3406" s="55">
        <v>2675</v>
      </c>
      <c r="M3406" s="55">
        <v>429483</v>
      </c>
      <c r="N3406" s="55">
        <v>49</v>
      </c>
      <c r="O3406" s="55">
        <v>212</v>
      </c>
      <c r="P3406" s="55">
        <v>2600</v>
      </c>
      <c r="Q3406" s="55">
        <v>612269</v>
      </c>
      <c r="R3406" s="55">
        <v>11</v>
      </c>
      <c r="S3406" s="55">
        <v>244</v>
      </c>
      <c r="T3406" s="55">
        <v>2650</v>
      </c>
      <c r="U3406" s="55">
        <v>646600</v>
      </c>
      <c r="V3406" s="55">
        <v>4</v>
      </c>
      <c r="W3406" s="55">
        <v>268</v>
      </c>
      <c r="X3406" s="55">
        <v>2700</v>
      </c>
      <c r="Y3406" s="55">
        <v>724950</v>
      </c>
      <c r="Z3406" s="55">
        <v>18</v>
      </c>
      <c r="AA3406" s="55">
        <v>316</v>
      </c>
      <c r="AB3406" s="55">
        <v>2850</v>
      </c>
      <c r="AC3406" s="55">
        <v>899333</v>
      </c>
      <c r="AD3406" s="55">
        <v>19</v>
      </c>
      <c r="AE3406" s="55">
        <v>333</v>
      </c>
      <c r="AF3406" s="55">
        <v>2775</v>
      </c>
      <c r="AG3406" s="55">
        <v>916816</v>
      </c>
      <c r="AH3406" s="55">
        <v>37</v>
      </c>
      <c r="AI3406" s="55">
        <v>376</v>
      </c>
      <c r="AJ3406" s="55">
        <v>2760</v>
      </c>
      <c r="AK3406" s="55">
        <v>1050281</v>
      </c>
      <c r="AL3406" s="55">
        <v>1</v>
      </c>
      <c r="AM3406" s="55">
        <v>428</v>
      </c>
      <c r="AN3406" s="55">
        <v>2550</v>
      </c>
      <c r="AO3406" s="55">
        <v>1091400</v>
      </c>
      <c r="AP3406" s="55">
        <v>68</v>
      </c>
      <c r="AQ3406" s="55">
        <v>392</v>
      </c>
      <c r="AR3406" s="55">
        <v>2612</v>
      </c>
      <c r="AS3406" s="55">
        <v>1014279</v>
      </c>
      <c r="AT3406" s="55">
        <v>2</v>
      </c>
      <c r="AU3406" s="55">
        <v>509</v>
      </c>
      <c r="AV3406" s="55">
        <v>2350</v>
      </c>
      <c r="AW3406" s="55">
        <v>1196150</v>
      </c>
    </row>
    <row r="3408" spans="1:49" x14ac:dyDescent="0.2">
      <c r="A3408" s="143">
        <v>41611</v>
      </c>
      <c r="AD3408">
        <v>7</v>
      </c>
      <c r="AE3408">
        <v>341</v>
      </c>
      <c r="AF3408">
        <v>2740</v>
      </c>
      <c r="AG3408">
        <v>935514</v>
      </c>
      <c r="AP3408">
        <v>11</v>
      </c>
      <c r="AQ3408">
        <v>451</v>
      </c>
      <c r="AR3408">
        <v>2747</v>
      </c>
      <c r="AS3408">
        <v>1236044</v>
      </c>
    </row>
    <row r="3409" spans="1:49" x14ac:dyDescent="0.2">
      <c r="A3409" s="143">
        <v>41613</v>
      </c>
      <c r="B3409">
        <v>3</v>
      </c>
      <c r="C3409">
        <v>109</v>
      </c>
      <c r="D3409">
        <v>2600</v>
      </c>
      <c r="E3409">
        <v>284267</v>
      </c>
      <c r="F3409">
        <v>34</v>
      </c>
      <c r="G3409">
        <v>146</v>
      </c>
      <c r="H3409">
        <v>2825</v>
      </c>
      <c r="I3409">
        <v>422094</v>
      </c>
      <c r="J3409">
        <v>16</v>
      </c>
      <c r="K3409">
        <v>161</v>
      </c>
      <c r="L3409">
        <v>2850</v>
      </c>
      <c r="M3409">
        <v>463194</v>
      </c>
      <c r="N3409">
        <v>67</v>
      </c>
      <c r="O3409">
        <v>193</v>
      </c>
      <c r="P3409">
        <v>2817</v>
      </c>
      <c r="Q3409">
        <v>552360</v>
      </c>
      <c r="R3409">
        <v>47</v>
      </c>
      <c r="S3409">
        <v>241</v>
      </c>
      <c r="T3409">
        <v>2658</v>
      </c>
      <c r="U3409">
        <v>650406</v>
      </c>
      <c r="V3409">
        <v>13</v>
      </c>
      <c r="W3409">
        <v>272</v>
      </c>
      <c r="X3409">
        <v>2810</v>
      </c>
      <c r="Y3409">
        <v>767065</v>
      </c>
      <c r="Z3409">
        <v>81</v>
      </c>
      <c r="AA3409">
        <v>298</v>
      </c>
      <c r="AB3409">
        <v>2744</v>
      </c>
      <c r="AC3409">
        <v>816325</v>
      </c>
      <c r="AD3409">
        <v>17</v>
      </c>
      <c r="AE3409">
        <v>333</v>
      </c>
      <c r="AF3409">
        <v>2658</v>
      </c>
      <c r="AG3409">
        <v>893186</v>
      </c>
      <c r="AH3409">
        <v>16</v>
      </c>
      <c r="AI3409">
        <v>381</v>
      </c>
      <c r="AJ3409">
        <v>2800</v>
      </c>
      <c r="AK3409">
        <v>1067850</v>
      </c>
      <c r="AL3409">
        <v>1</v>
      </c>
      <c r="AM3409">
        <v>494</v>
      </c>
      <c r="AN3409">
        <v>2640</v>
      </c>
      <c r="AO3409">
        <v>1304160</v>
      </c>
      <c r="AP3409">
        <v>80</v>
      </c>
      <c r="AQ3409">
        <v>444</v>
      </c>
      <c r="AR3409">
        <v>2651</v>
      </c>
      <c r="AS3409">
        <v>1177604</v>
      </c>
    </row>
    <row r="3410" spans="1:49" x14ac:dyDescent="0.2">
      <c r="A3410" s="143">
        <v>41618</v>
      </c>
      <c r="J3410">
        <v>15</v>
      </c>
      <c r="K3410">
        <v>169</v>
      </c>
      <c r="L3410">
        <v>2650</v>
      </c>
      <c r="M3410">
        <v>448027</v>
      </c>
      <c r="AD3410">
        <v>5</v>
      </c>
      <c r="AE3410">
        <v>356</v>
      </c>
      <c r="AF3410">
        <v>2680</v>
      </c>
      <c r="AG3410">
        <v>954080</v>
      </c>
      <c r="AH3410">
        <v>5</v>
      </c>
      <c r="AI3410">
        <v>384</v>
      </c>
      <c r="AJ3410">
        <v>2750</v>
      </c>
      <c r="AK3410">
        <v>1060864</v>
      </c>
      <c r="AL3410">
        <v>4</v>
      </c>
      <c r="AM3410">
        <v>402</v>
      </c>
      <c r="AN3410">
        <v>2860</v>
      </c>
      <c r="AO3410">
        <v>1148290</v>
      </c>
      <c r="AP3410">
        <v>58</v>
      </c>
      <c r="AQ3410">
        <v>475</v>
      </c>
      <c r="AR3410">
        <v>2666</v>
      </c>
      <c r="AS3410">
        <v>1262682</v>
      </c>
    </row>
    <row r="3411" spans="1:49" x14ac:dyDescent="0.2">
      <c r="A3411" s="143">
        <v>41620</v>
      </c>
      <c r="B3411">
        <v>4</v>
      </c>
      <c r="C3411">
        <v>126</v>
      </c>
      <c r="D3411">
        <v>2650</v>
      </c>
      <c r="E3411">
        <v>335225</v>
      </c>
      <c r="F3411">
        <v>21</v>
      </c>
      <c r="G3411">
        <v>134</v>
      </c>
      <c r="H3411">
        <v>2675</v>
      </c>
      <c r="I3411">
        <v>361400</v>
      </c>
      <c r="J3411">
        <v>65</v>
      </c>
      <c r="K3411">
        <v>163</v>
      </c>
      <c r="L3411">
        <v>2717</v>
      </c>
      <c r="M3411">
        <v>442763</v>
      </c>
      <c r="N3411">
        <v>13</v>
      </c>
      <c r="O3411">
        <v>186</v>
      </c>
      <c r="P3411">
        <v>2717</v>
      </c>
      <c r="Q3411">
        <v>511892</v>
      </c>
      <c r="R3411">
        <v>8</v>
      </c>
      <c r="S3411">
        <v>234</v>
      </c>
      <c r="T3411">
        <v>2600</v>
      </c>
      <c r="U3411">
        <v>622550</v>
      </c>
      <c r="V3411">
        <v>36</v>
      </c>
      <c r="W3411">
        <v>267</v>
      </c>
      <c r="X3411">
        <v>2645</v>
      </c>
      <c r="Y3411">
        <v>706303</v>
      </c>
      <c r="Z3411">
        <v>1</v>
      </c>
      <c r="AA3411">
        <v>280</v>
      </c>
      <c r="AB3411">
        <v>2660</v>
      </c>
      <c r="AC3411">
        <v>744800</v>
      </c>
      <c r="AD3411">
        <v>4</v>
      </c>
      <c r="AE3411">
        <v>351</v>
      </c>
      <c r="AF3411">
        <v>2660</v>
      </c>
      <c r="AG3411">
        <v>933660</v>
      </c>
      <c r="AH3411">
        <v>4</v>
      </c>
      <c r="AI3411">
        <v>368</v>
      </c>
      <c r="AJ3411">
        <v>2730</v>
      </c>
      <c r="AK3411">
        <v>1013540</v>
      </c>
      <c r="AL3411">
        <v>1</v>
      </c>
      <c r="AM3411">
        <v>502</v>
      </c>
      <c r="AN3411">
        <v>2700</v>
      </c>
      <c r="AO3411">
        <v>1355400</v>
      </c>
      <c r="AP3411">
        <v>81</v>
      </c>
      <c r="AQ3411">
        <v>444</v>
      </c>
      <c r="AR3411">
        <v>2633</v>
      </c>
      <c r="AS3411">
        <v>1157513</v>
      </c>
      <c r="AT3411">
        <v>5</v>
      </c>
      <c r="AU3411">
        <v>526</v>
      </c>
      <c r="AV3411">
        <v>2450</v>
      </c>
      <c r="AW3411">
        <v>1306640</v>
      </c>
    </row>
    <row r="3412" spans="1:49" x14ac:dyDescent="0.2">
      <c r="A3412" s="143">
        <v>41627</v>
      </c>
      <c r="B3412">
        <v>6</v>
      </c>
      <c r="C3412">
        <v>117</v>
      </c>
      <c r="D3412">
        <v>2750</v>
      </c>
      <c r="E3412">
        <v>322667</v>
      </c>
      <c r="F3412">
        <v>21</v>
      </c>
      <c r="G3412">
        <v>143</v>
      </c>
      <c r="H3412">
        <v>2800</v>
      </c>
      <c r="I3412">
        <v>399467</v>
      </c>
      <c r="J3412">
        <v>27</v>
      </c>
      <c r="K3412">
        <v>163</v>
      </c>
      <c r="L3412">
        <v>250</v>
      </c>
      <c r="M3412">
        <v>436570</v>
      </c>
      <c r="N3412">
        <v>15</v>
      </c>
      <c r="O3412">
        <v>196</v>
      </c>
      <c r="P3412">
        <v>2700</v>
      </c>
      <c r="Q3412">
        <v>530280</v>
      </c>
      <c r="R3412">
        <v>1</v>
      </c>
      <c r="S3412">
        <v>224</v>
      </c>
      <c r="T3412">
        <v>2600</v>
      </c>
      <c r="U3412">
        <v>582400</v>
      </c>
      <c r="V3412">
        <v>17</v>
      </c>
      <c r="W3412">
        <v>254</v>
      </c>
      <c r="X3412">
        <v>2700</v>
      </c>
      <c r="Y3412">
        <v>686118</v>
      </c>
      <c r="Z3412">
        <v>5</v>
      </c>
      <c r="AA3412">
        <v>304</v>
      </c>
      <c r="AB3412">
        <v>2650</v>
      </c>
      <c r="AC3412">
        <v>815040</v>
      </c>
      <c r="AD3412">
        <v>11</v>
      </c>
      <c r="AE3412">
        <v>337</v>
      </c>
      <c r="AF3412">
        <v>2705</v>
      </c>
      <c r="AG3412">
        <v>898505</v>
      </c>
      <c r="AH3412">
        <v>7</v>
      </c>
      <c r="AI3412">
        <v>414</v>
      </c>
      <c r="AJ3412">
        <v>2840</v>
      </c>
      <c r="AK3412">
        <v>1177180</v>
      </c>
      <c r="AP3412">
        <v>22</v>
      </c>
      <c r="AQ3412">
        <v>465</v>
      </c>
      <c r="AR3412">
        <v>2507</v>
      </c>
      <c r="AS3412">
        <v>1163548</v>
      </c>
      <c r="AT3412">
        <v>70</v>
      </c>
      <c r="AU3412">
        <v>425</v>
      </c>
      <c r="AV3412">
        <v>2507</v>
      </c>
      <c r="AW3412">
        <v>1163548</v>
      </c>
    </row>
    <row r="3413" spans="1:49" x14ac:dyDescent="0.2">
      <c r="A3413" s="143">
        <v>41610</v>
      </c>
      <c r="AP3413">
        <v>20</v>
      </c>
      <c r="AQ3413">
        <v>423</v>
      </c>
      <c r="AR3413">
        <v>2455</v>
      </c>
      <c r="AS3413">
        <v>1039590</v>
      </c>
    </row>
    <row r="3414" spans="1:49" x14ac:dyDescent="0.2">
      <c r="A3414" s="143">
        <v>41611</v>
      </c>
      <c r="B3414">
        <v>12</v>
      </c>
      <c r="C3414">
        <v>126</v>
      </c>
      <c r="D3414">
        <v>2725</v>
      </c>
      <c r="E3414">
        <v>342717</v>
      </c>
      <c r="F3414">
        <v>11</v>
      </c>
      <c r="G3414">
        <v>139</v>
      </c>
      <c r="H3414">
        <v>2725</v>
      </c>
      <c r="I3414">
        <v>378236</v>
      </c>
      <c r="N3414">
        <v>3</v>
      </c>
      <c r="O3414">
        <v>203</v>
      </c>
      <c r="P3414">
        <v>2575</v>
      </c>
      <c r="Q3414">
        <v>527667</v>
      </c>
      <c r="V3414">
        <v>2</v>
      </c>
      <c r="W3414">
        <v>275</v>
      </c>
      <c r="X3414">
        <v>2650</v>
      </c>
      <c r="Y3414">
        <v>728750</v>
      </c>
      <c r="Z3414">
        <v>42</v>
      </c>
      <c r="AA3414">
        <v>294</v>
      </c>
      <c r="AB3414">
        <v>2783</v>
      </c>
      <c r="AC3414">
        <v>822619</v>
      </c>
      <c r="AD3414">
        <v>34</v>
      </c>
      <c r="AE3414">
        <v>330</v>
      </c>
      <c r="AF3414">
        <v>2760</v>
      </c>
      <c r="AG3414">
        <v>921839</v>
      </c>
      <c r="AH3414">
        <v>12</v>
      </c>
      <c r="AI3414">
        <v>371</v>
      </c>
      <c r="AJ3414">
        <v>2700</v>
      </c>
      <c r="AK3414">
        <v>1002150</v>
      </c>
      <c r="AP3414">
        <v>80</v>
      </c>
      <c r="AQ3414">
        <v>467</v>
      </c>
      <c r="AR3414">
        <v>2644</v>
      </c>
      <c r="AS3414">
        <v>1246013</v>
      </c>
      <c r="AT3414">
        <v>20</v>
      </c>
      <c r="AU3414">
        <v>418</v>
      </c>
      <c r="AV3414">
        <v>2600</v>
      </c>
      <c r="AW3414">
        <v>1093540</v>
      </c>
    </row>
    <row r="3415" spans="1:49" x14ac:dyDescent="0.2">
      <c r="A3415" s="143">
        <v>41614</v>
      </c>
      <c r="F3415">
        <v>4</v>
      </c>
      <c r="G3415">
        <v>137</v>
      </c>
      <c r="H3415">
        <v>2550</v>
      </c>
      <c r="I3415">
        <v>349450</v>
      </c>
      <c r="J3415">
        <v>32</v>
      </c>
      <c r="K3415">
        <v>176</v>
      </c>
      <c r="L3415">
        <v>2733</v>
      </c>
      <c r="M3415">
        <v>494622</v>
      </c>
      <c r="N3415">
        <v>40</v>
      </c>
      <c r="O3415">
        <v>199</v>
      </c>
      <c r="P3415">
        <v>3000</v>
      </c>
      <c r="Q3415">
        <v>606498</v>
      </c>
      <c r="R3415">
        <v>52</v>
      </c>
      <c r="S3415">
        <v>231</v>
      </c>
      <c r="T3415">
        <v>2875</v>
      </c>
      <c r="U3415">
        <v>678896</v>
      </c>
      <c r="AD3415">
        <v>13</v>
      </c>
      <c r="AE3415">
        <v>353</v>
      </c>
      <c r="AF3415">
        <v>2775</v>
      </c>
      <c r="AG3415">
        <v>943200</v>
      </c>
      <c r="AH3415">
        <v>25</v>
      </c>
      <c r="AI3415">
        <v>365</v>
      </c>
      <c r="AJ3415">
        <v>2850</v>
      </c>
      <c r="AK3415">
        <v>1038864</v>
      </c>
      <c r="AP3415">
        <v>3</v>
      </c>
      <c r="AQ3415">
        <v>545</v>
      </c>
      <c r="AR3415">
        <v>2420</v>
      </c>
      <c r="AS3415">
        <v>1291613</v>
      </c>
    </row>
    <row r="3416" spans="1:49" x14ac:dyDescent="0.2">
      <c r="A3416" s="143">
        <v>41617</v>
      </c>
      <c r="AD3416">
        <v>5</v>
      </c>
      <c r="AE3416">
        <v>351</v>
      </c>
      <c r="AF3416">
        <v>2680</v>
      </c>
      <c r="AG3416">
        <v>940144</v>
      </c>
      <c r="AH3416">
        <v>35</v>
      </c>
      <c r="AI3416">
        <v>371</v>
      </c>
      <c r="AJ3416">
        <v>2718</v>
      </c>
      <c r="AK3416">
        <v>1012477</v>
      </c>
      <c r="AL3416">
        <v>14</v>
      </c>
      <c r="AM3416">
        <v>427</v>
      </c>
      <c r="AN3416">
        <v>2760</v>
      </c>
      <c r="AO3416">
        <v>1180766</v>
      </c>
      <c r="AP3416">
        <v>29</v>
      </c>
      <c r="AQ3416">
        <v>454</v>
      </c>
      <c r="AR3416">
        <v>2508</v>
      </c>
      <c r="AS3416">
        <v>1147260</v>
      </c>
    </row>
    <row r="3417" spans="1:49" x14ac:dyDescent="0.2">
      <c r="A3417" s="143">
        <v>41620</v>
      </c>
      <c r="AH3417">
        <v>24</v>
      </c>
      <c r="AI3417">
        <v>391</v>
      </c>
      <c r="AJ3417">
        <v>2805</v>
      </c>
      <c r="AK3417">
        <v>1096070</v>
      </c>
      <c r="AL3417">
        <v>5</v>
      </c>
      <c r="AM3417">
        <v>444</v>
      </c>
      <c r="AN3417">
        <v>2764</v>
      </c>
      <c r="AO3417">
        <v>1227736</v>
      </c>
      <c r="AP3417">
        <v>28</v>
      </c>
      <c r="AQ3417">
        <v>438</v>
      </c>
      <c r="AR3417">
        <v>2556</v>
      </c>
      <c r="AS3417">
        <v>1126273</v>
      </c>
    </row>
    <row r="3418" spans="1:49" x14ac:dyDescent="0.2">
      <c r="A3418" s="143">
        <v>41621</v>
      </c>
      <c r="N3418">
        <v>1</v>
      </c>
      <c r="O3418">
        <v>218</v>
      </c>
      <c r="P3418">
        <v>2600</v>
      </c>
      <c r="Q3418">
        <v>566800</v>
      </c>
      <c r="AP3418">
        <v>9</v>
      </c>
      <c r="AQ3418">
        <v>441</v>
      </c>
      <c r="AR3418">
        <v>2393</v>
      </c>
      <c r="AS3418">
        <v>1084782</v>
      </c>
      <c r="AT3418">
        <v>1</v>
      </c>
      <c r="AU3418">
        <v>418</v>
      </c>
      <c r="AV3418">
        <v>2350</v>
      </c>
      <c r="AW3418">
        <v>982300</v>
      </c>
    </row>
    <row r="3419" spans="1:49" x14ac:dyDescent="0.2">
      <c r="A3419" s="143">
        <v>41624</v>
      </c>
      <c r="AH3419">
        <v>24</v>
      </c>
      <c r="AI3419">
        <v>391</v>
      </c>
      <c r="AJ3419">
        <v>2805</v>
      </c>
      <c r="AK3419">
        <v>1096070</v>
      </c>
      <c r="AL3419">
        <v>5</v>
      </c>
      <c r="AM3419">
        <v>444</v>
      </c>
      <c r="AN3419">
        <v>2764</v>
      </c>
      <c r="AO3419">
        <v>1227736</v>
      </c>
      <c r="AP3419">
        <v>38</v>
      </c>
      <c r="AQ3419">
        <v>438</v>
      </c>
      <c r="AR3419">
        <v>2556</v>
      </c>
      <c r="AS3419">
        <v>1126273</v>
      </c>
    </row>
    <row r="3420" spans="1:49" x14ac:dyDescent="0.2">
      <c r="A3420" s="143">
        <v>41625</v>
      </c>
      <c r="B3420">
        <v>1</v>
      </c>
      <c r="C3420">
        <v>128</v>
      </c>
      <c r="D3420">
        <v>2600</v>
      </c>
      <c r="E3420">
        <v>332800</v>
      </c>
      <c r="F3420">
        <v>23</v>
      </c>
      <c r="G3420">
        <v>137</v>
      </c>
      <c r="H3420">
        <v>2700</v>
      </c>
      <c r="I3420">
        <v>375748</v>
      </c>
      <c r="J3420">
        <v>30</v>
      </c>
      <c r="K3420">
        <v>166</v>
      </c>
      <c r="L3420">
        <v>2667</v>
      </c>
      <c r="M3420">
        <v>445573</v>
      </c>
      <c r="N3420">
        <v>50</v>
      </c>
      <c r="O3420">
        <v>190</v>
      </c>
      <c r="P3420">
        <v>2712</v>
      </c>
      <c r="Q3420">
        <v>530452</v>
      </c>
      <c r="R3420">
        <v>37</v>
      </c>
      <c r="S3420">
        <v>239</v>
      </c>
      <c r="T3420">
        <v>2688</v>
      </c>
      <c r="U3420">
        <v>644632</v>
      </c>
      <c r="V3420">
        <v>78</v>
      </c>
      <c r="W3420">
        <v>263</v>
      </c>
      <c r="X3420">
        <v>2586</v>
      </c>
      <c r="Y3420">
        <v>697155</v>
      </c>
      <c r="AD3420">
        <v>35</v>
      </c>
      <c r="AE3420">
        <v>331</v>
      </c>
      <c r="AF3420">
        <v>2675</v>
      </c>
      <c r="AG3420">
        <v>909086</v>
      </c>
      <c r="AH3420">
        <v>18</v>
      </c>
      <c r="AI3420">
        <v>385</v>
      </c>
      <c r="AJ3420">
        <v>2738</v>
      </c>
      <c r="AK3420">
        <v>1043717</v>
      </c>
      <c r="AP3420">
        <v>63</v>
      </c>
      <c r="AQ3420">
        <v>422</v>
      </c>
      <c r="AR3420">
        <v>2581</v>
      </c>
      <c r="AS3420">
        <v>1073234</v>
      </c>
      <c r="AT3420">
        <v>23</v>
      </c>
      <c r="AU3420">
        <v>490</v>
      </c>
      <c r="AV3420">
        <v>2407</v>
      </c>
      <c r="AW3420">
        <v>1157848</v>
      </c>
    </row>
    <row r="3423" spans="1:49" x14ac:dyDescent="0.2">
      <c r="A3423" s="143">
        <v>41646</v>
      </c>
      <c r="F3423">
        <v>5</v>
      </c>
      <c r="G3423">
        <v>126</v>
      </c>
      <c r="H3423">
        <v>2700</v>
      </c>
      <c r="I3423">
        <v>340200</v>
      </c>
      <c r="N3423">
        <v>9</v>
      </c>
      <c r="O3423">
        <v>193</v>
      </c>
      <c r="P3423">
        <v>2700</v>
      </c>
      <c r="Q3423">
        <v>520209</v>
      </c>
      <c r="AD3423">
        <v>16</v>
      </c>
      <c r="AE3423">
        <v>336</v>
      </c>
      <c r="AF3423">
        <v>2880</v>
      </c>
      <c r="AG3423">
        <v>969120</v>
      </c>
      <c r="AH3423">
        <v>7</v>
      </c>
      <c r="AI3423">
        <v>383</v>
      </c>
      <c r="AJ3423">
        <v>2800</v>
      </c>
      <c r="AK3423">
        <v>1071196</v>
      </c>
      <c r="AL3423">
        <v>1</v>
      </c>
      <c r="AM3423">
        <v>480</v>
      </c>
      <c r="AN3423">
        <v>2600</v>
      </c>
      <c r="AO3423">
        <v>1248000</v>
      </c>
      <c r="AP3423">
        <v>48</v>
      </c>
      <c r="AQ3423">
        <v>503</v>
      </c>
      <c r="AR3423">
        <v>2696</v>
      </c>
      <c r="AS3423">
        <v>1355084</v>
      </c>
    </row>
    <row r="3424" spans="1:49" x14ac:dyDescent="0.2">
      <c r="A3424" s="143">
        <v>41648</v>
      </c>
      <c r="F3424">
        <v>3</v>
      </c>
      <c r="G3424">
        <v>134</v>
      </c>
      <c r="H3424">
        <v>2700</v>
      </c>
      <c r="I3424">
        <v>361800</v>
      </c>
      <c r="J3424">
        <v>25</v>
      </c>
      <c r="K3424">
        <v>165</v>
      </c>
      <c r="L3424">
        <v>2700</v>
      </c>
      <c r="M3424">
        <v>445781</v>
      </c>
      <c r="N3424">
        <v>20</v>
      </c>
      <c r="O3424">
        <v>196</v>
      </c>
      <c r="P3424">
        <v>3067</v>
      </c>
      <c r="Q3424">
        <v>598595</v>
      </c>
      <c r="R3424">
        <v>25</v>
      </c>
      <c r="S3424">
        <v>244</v>
      </c>
      <c r="T3424">
        <v>2750</v>
      </c>
      <c r="U3424">
        <v>671825</v>
      </c>
      <c r="V3424">
        <v>10</v>
      </c>
      <c r="W3424">
        <v>253</v>
      </c>
      <c r="X3424">
        <v>2800</v>
      </c>
      <c r="Y3424">
        <v>707280</v>
      </c>
      <c r="Z3424">
        <v>19</v>
      </c>
      <c r="AA3424">
        <v>310</v>
      </c>
      <c r="AB3424">
        <v>2670</v>
      </c>
      <c r="AC3424">
        <v>829304</v>
      </c>
      <c r="AH3424">
        <v>1</v>
      </c>
      <c r="AI3424">
        <v>360</v>
      </c>
      <c r="AJ3424">
        <v>2740</v>
      </c>
      <c r="AK3424">
        <v>986400</v>
      </c>
      <c r="AL3424">
        <v>39</v>
      </c>
      <c r="AM3424">
        <v>446</v>
      </c>
      <c r="AN3424">
        <v>2605</v>
      </c>
      <c r="AO3424">
        <v>1162757</v>
      </c>
    </row>
    <row r="3425" spans="1:49" x14ac:dyDescent="0.2">
      <c r="A3425" s="143">
        <v>41653</v>
      </c>
      <c r="AD3425">
        <v>7</v>
      </c>
      <c r="AE3425">
        <v>350</v>
      </c>
      <c r="AF3425">
        <v>2570</v>
      </c>
      <c r="AG3425">
        <v>900360</v>
      </c>
      <c r="AH3425">
        <v>2</v>
      </c>
      <c r="AI3425">
        <v>364</v>
      </c>
      <c r="AJ3425">
        <v>2600</v>
      </c>
      <c r="AK3425">
        <v>946400</v>
      </c>
      <c r="AL3425">
        <v>1</v>
      </c>
      <c r="AM3425">
        <v>406</v>
      </c>
      <c r="AN3425">
        <v>2640</v>
      </c>
      <c r="AO3425">
        <v>1071840</v>
      </c>
      <c r="AP3425">
        <v>47</v>
      </c>
      <c r="AQ3425">
        <v>487</v>
      </c>
      <c r="AR3425">
        <v>2732</v>
      </c>
      <c r="AS3425">
        <v>1334182</v>
      </c>
    </row>
    <row r="3426" spans="1:49" x14ac:dyDescent="0.2">
      <c r="A3426" s="143">
        <v>41655</v>
      </c>
      <c r="F3426">
        <v>1</v>
      </c>
      <c r="G3426">
        <v>144</v>
      </c>
      <c r="H3426">
        <v>2750</v>
      </c>
      <c r="I3426">
        <v>396000</v>
      </c>
      <c r="J3426">
        <v>17</v>
      </c>
      <c r="K3426">
        <v>160</v>
      </c>
      <c r="L3426">
        <v>2600</v>
      </c>
      <c r="M3426">
        <v>415090</v>
      </c>
      <c r="N3426">
        <v>21</v>
      </c>
      <c r="O3426">
        <v>195</v>
      </c>
      <c r="P3426">
        <v>2650</v>
      </c>
      <c r="Q3426">
        <v>517100</v>
      </c>
      <c r="R3426">
        <v>5</v>
      </c>
      <c r="S3426">
        <v>236</v>
      </c>
      <c r="T3426">
        <v>2650</v>
      </c>
      <c r="U3426">
        <v>624097</v>
      </c>
      <c r="V3426">
        <v>21</v>
      </c>
      <c r="W3426">
        <v>254</v>
      </c>
      <c r="X3426">
        <v>3100</v>
      </c>
      <c r="Y3426">
        <v>786811</v>
      </c>
      <c r="Z3426">
        <v>2</v>
      </c>
      <c r="AA3426">
        <v>289</v>
      </c>
      <c r="AB3426">
        <v>2700</v>
      </c>
      <c r="AC3426">
        <v>780300</v>
      </c>
      <c r="AD3426">
        <v>6</v>
      </c>
      <c r="AE3426">
        <v>328</v>
      </c>
      <c r="AF3426">
        <v>2720</v>
      </c>
      <c r="AG3426">
        <v>892735</v>
      </c>
      <c r="AH3426">
        <v>19</v>
      </c>
      <c r="AI3426">
        <v>380</v>
      </c>
      <c r="AJ3426">
        <v>2652</v>
      </c>
      <c r="AK3426">
        <v>1009288</v>
      </c>
      <c r="AP3426">
        <v>124</v>
      </c>
      <c r="AQ3426">
        <v>445</v>
      </c>
      <c r="AR3426">
        <v>2640</v>
      </c>
      <c r="AS3426">
        <v>1175304</v>
      </c>
      <c r="AT3426">
        <v>9</v>
      </c>
      <c r="AU3426">
        <v>438</v>
      </c>
      <c r="AV3426">
        <v>2633</v>
      </c>
      <c r="AW3426">
        <v>1151972</v>
      </c>
    </row>
    <row r="3427" spans="1:49" x14ac:dyDescent="0.2">
      <c r="A3427" s="143">
        <v>41660</v>
      </c>
      <c r="AL3427">
        <v>29</v>
      </c>
      <c r="AM3427">
        <v>493</v>
      </c>
      <c r="AN3427">
        <v>2723</v>
      </c>
      <c r="AO3427">
        <v>1344299</v>
      </c>
    </row>
    <row r="3428" spans="1:49" x14ac:dyDescent="0.2">
      <c r="A3428" s="143">
        <v>41662</v>
      </c>
      <c r="B3428">
        <v>8</v>
      </c>
      <c r="C3428">
        <v>122</v>
      </c>
      <c r="D3428">
        <v>2700</v>
      </c>
      <c r="E3428">
        <v>329400</v>
      </c>
      <c r="F3428">
        <v>8</v>
      </c>
      <c r="G3428">
        <v>136</v>
      </c>
      <c r="H3428">
        <v>2750</v>
      </c>
      <c r="I3428">
        <v>374712</v>
      </c>
      <c r="J3428">
        <v>13</v>
      </c>
      <c r="K3428">
        <v>160</v>
      </c>
      <c r="L3428">
        <v>2650</v>
      </c>
      <c r="M3428">
        <v>425219</v>
      </c>
      <c r="N3428">
        <v>44</v>
      </c>
      <c r="O3428">
        <v>196</v>
      </c>
      <c r="P3428">
        <v>2717</v>
      </c>
      <c r="Q3428">
        <v>532061</v>
      </c>
      <c r="R3428">
        <v>32</v>
      </c>
      <c r="S3428">
        <v>230</v>
      </c>
      <c r="T3428">
        <v>2640</v>
      </c>
      <c r="U3428">
        <v>607691</v>
      </c>
      <c r="V3428">
        <v>16</v>
      </c>
      <c r="W3428">
        <v>261</v>
      </c>
      <c r="X3428">
        <v>2603</v>
      </c>
      <c r="Y3428">
        <v>679240</v>
      </c>
      <c r="Z3428">
        <v>2</v>
      </c>
      <c r="AA3428">
        <v>297</v>
      </c>
      <c r="AB3428">
        <v>2700</v>
      </c>
      <c r="AC3428">
        <v>801900</v>
      </c>
      <c r="AD3428">
        <v>1</v>
      </c>
      <c r="AE3428">
        <v>344</v>
      </c>
      <c r="AF3428">
        <v>2240</v>
      </c>
      <c r="AG3428">
        <v>770560</v>
      </c>
      <c r="AH3428">
        <v>1</v>
      </c>
      <c r="AI3428">
        <v>384</v>
      </c>
      <c r="AJ3428">
        <v>2760</v>
      </c>
      <c r="AK3428">
        <v>1059840</v>
      </c>
      <c r="AL3428">
        <v>4</v>
      </c>
      <c r="AM3428">
        <v>386</v>
      </c>
      <c r="AN3428">
        <v>2710</v>
      </c>
      <c r="AO3428">
        <v>1045800</v>
      </c>
      <c r="AP3428">
        <v>42</v>
      </c>
      <c r="AQ3428">
        <v>433</v>
      </c>
      <c r="AR3428">
        <v>2571</v>
      </c>
      <c r="AS3428">
        <v>1114597</v>
      </c>
      <c r="AT3428">
        <v>10</v>
      </c>
      <c r="AU3428">
        <v>453</v>
      </c>
      <c r="AV3428">
        <v>2450</v>
      </c>
      <c r="AW3428">
        <v>1110340</v>
      </c>
    </row>
    <row r="3429" spans="1:49" x14ac:dyDescent="0.2">
      <c r="A3429" s="143">
        <v>41667</v>
      </c>
      <c r="AH3429">
        <v>7</v>
      </c>
      <c r="AI3429">
        <v>390</v>
      </c>
      <c r="AJ3429">
        <v>2580</v>
      </c>
      <c r="AK3429">
        <v>1006200</v>
      </c>
      <c r="AL3429">
        <v>22</v>
      </c>
      <c r="AM3429">
        <v>437</v>
      </c>
      <c r="AN3429">
        <v>2708</v>
      </c>
      <c r="AO3429">
        <v>1183568</v>
      </c>
    </row>
    <row r="3430" spans="1:49" x14ac:dyDescent="0.2">
      <c r="A3430" s="143">
        <v>41304</v>
      </c>
      <c r="B3430">
        <v>23</v>
      </c>
      <c r="C3430">
        <v>112</v>
      </c>
      <c r="D3430">
        <v>2812</v>
      </c>
      <c r="E3430">
        <v>316377</v>
      </c>
      <c r="F3430">
        <v>8</v>
      </c>
      <c r="G3430">
        <v>142</v>
      </c>
      <c r="H3430">
        <v>2850</v>
      </c>
      <c r="I3430">
        <v>406125</v>
      </c>
      <c r="J3430">
        <v>29</v>
      </c>
      <c r="K3430">
        <v>168</v>
      </c>
      <c r="L3430">
        <v>2638</v>
      </c>
      <c r="M3430">
        <v>442120</v>
      </c>
      <c r="N3430">
        <v>11</v>
      </c>
      <c r="O3430">
        <v>205</v>
      </c>
      <c r="P3430">
        <v>2675</v>
      </c>
      <c r="Q3430">
        <v>548400</v>
      </c>
      <c r="R3430">
        <v>1</v>
      </c>
      <c r="S3430">
        <v>248</v>
      </c>
      <c r="T3430">
        <v>2660</v>
      </c>
      <c r="U3430">
        <v>659680</v>
      </c>
      <c r="V3430">
        <v>36</v>
      </c>
      <c r="W3430">
        <v>264</v>
      </c>
      <c r="X3430">
        <v>2647</v>
      </c>
      <c r="Y3430">
        <v>700110</v>
      </c>
      <c r="Z3430">
        <v>14</v>
      </c>
      <c r="AA3430">
        <v>300</v>
      </c>
      <c r="AB3430">
        <v>2620</v>
      </c>
      <c r="AC3430">
        <v>785568</v>
      </c>
      <c r="AD3430">
        <v>5</v>
      </c>
      <c r="AE3430">
        <v>356</v>
      </c>
      <c r="AF3430">
        <v>2600</v>
      </c>
      <c r="AG3430">
        <v>924560</v>
      </c>
      <c r="AH3430">
        <v>53</v>
      </c>
      <c r="AI3430">
        <v>382</v>
      </c>
      <c r="AJ3430">
        <v>2730</v>
      </c>
      <c r="AK3430">
        <v>1042332</v>
      </c>
      <c r="AP3430">
        <v>33</v>
      </c>
      <c r="AQ3430">
        <v>459</v>
      </c>
      <c r="AR3430">
        <v>2647</v>
      </c>
      <c r="AS3430">
        <v>1216492</v>
      </c>
      <c r="AT3430">
        <v>4</v>
      </c>
      <c r="AU3430">
        <v>437</v>
      </c>
      <c r="AV3430">
        <v>2640</v>
      </c>
      <c r="AW3430">
        <v>1153680</v>
      </c>
    </row>
    <row r="3431" spans="1:49" x14ac:dyDescent="0.2">
      <c r="A3431" s="143">
        <v>41646</v>
      </c>
      <c r="B3431">
        <v>1</v>
      </c>
      <c r="C3431">
        <v>112</v>
      </c>
      <c r="D3431">
        <v>2500</v>
      </c>
      <c r="E3431">
        <v>280000</v>
      </c>
      <c r="F3431">
        <v>1</v>
      </c>
      <c r="G3431">
        <v>136</v>
      </c>
      <c r="H3431">
        <v>2600</v>
      </c>
      <c r="I3431">
        <v>353600</v>
      </c>
      <c r="J3431">
        <v>1</v>
      </c>
      <c r="K3431">
        <v>156</v>
      </c>
      <c r="L3431">
        <v>2650</v>
      </c>
      <c r="M3431">
        <v>413400</v>
      </c>
      <c r="N3431">
        <v>46</v>
      </c>
      <c r="O3431">
        <v>201</v>
      </c>
      <c r="P3431">
        <v>2588</v>
      </c>
      <c r="Q3431">
        <v>528783</v>
      </c>
      <c r="Z3431">
        <v>19</v>
      </c>
      <c r="AA3431">
        <v>298</v>
      </c>
      <c r="AB3431">
        <v>2500</v>
      </c>
      <c r="AC3431">
        <v>763326</v>
      </c>
      <c r="AD3431">
        <v>18</v>
      </c>
      <c r="AE3431">
        <v>329</v>
      </c>
      <c r="AF3431">
        <v>2750</v>
      </c>
      <c r="AG3431">
        <v>917844</v>
      </c>
      <c r="AH3431">
        <v>2</v>
      </c>
      <c r="AI3431">
        <v>387</v>
      </c>
      <c r="AJ3431">
        <v>2770</v>
      </c>
      <c r="AK3431">
        <v>1072540</v>
      </c>
      <c r="AL3431">
        <v>5</v>
      </c>
      <c r="AM3431">
        <v>423</v>
      </c>
      <c r="AN3431">
        <v>2560</v>
      </c>
      <c r="AO3431">
        <v>1083392</v>
      </c>
      <c r="AP3431">
        <v>113</v>
      </c>
      <c r="AQ3431">
        <v>438</v>
      </c>
      <c r="AR3431">
        <v>2620</v>
      </c>
      <c r="AS3431">
        <v>1157542</v>
      </c>
      <c r="AT3431">
        <v>2</v>
      </c>
      <c r="AU3431">
        <v>441</v>
      </c>
      <c r="AV3431">
        <v>2375</v>
      </c>
      <c r="AW3431">
        <v>1051050</v>
      </c>
    </row>
    <row r="3432" spans="1:49" x14ac:dyDescent="0.2">
      <c r="A3432" s="143">
        <v>41649</v>
      </c>
      <c r="F3432">
        <v>25</v>
      </c>
      <c r="G3432">
        <v>146</v>
      </c>
      <c r="H3432">
        <v>2750</v>
      </c>
      <c r="I3432">
        <v>400840</v>
      </c>
      <c r="J3432">
        <v>3</v>
      </c>
      <c r="K3432">
        <v>173</v>
      </c>
      <c r="L3432">
        <v>2900</v>
      </c>
      <c r="M3432">
        <v>502667</v>
      </c>
      <c r="R3432">
        <v>10</v>
      </c>
      <c r="S3432">
        <v>230</v>
      </c>
      <c r="T3432">
        <v>2550</v>
      </c>
      <c r="U3432">
        <v>586500</v>
      </c>
      <c r="AL3432">
        <v>2</v>
      </c>
      <c r="AM3432">
        <v>424</v>
      </c>
      <c r="AN3432">
        <v>2800</v>
      </c>
      <c r="AO3432">
        <v>1187200</v>
      </c>
      <c r="AP3432">
        <v>14</v>
      </c>
      <c r="AQ3432">
        <v>419</v>
      </c>
      <c r="AR3432">
        <v>2540</v>
      </c>
      <c r="AS3432">
        <v>1063897</v>
      </c>
    </row>
    <row r="3433" spans="1:49" x14ac:dyDescent="0.2">
      <c r="A3433" s="143">
        <v>41652</v>
      </c>
      <c r="AD3433">
        <v>2</v>
      </c>
      <c r="AE3433">
        <v>335</v>
      </c>
      <c r="AF3433">
        <v>2400</v>
      </c>
      <c r="AG3433">
        <v>804000</v>
      </c>
      <c r="AL3433">
        <v>11</v>
      </c>
      <c r="AM3433">
        <v>434</v>
      </c>
      <c r="AN3433">
        <v>2613</v>
      </c>
      <c r="AO3433">
        <v>1155193</v>
      </c>
      <c r="AP3433">
        <v>34</v>
      </c>
      <c r="AQ3433">
        <v>471</v>
      </c>
      <c r="AR3433">
        <v>2482</v>
      </c>
      <c r="AS3433">
        <v>1198784</v>
      </c>
    </row>
    <row r="3434" spans="1:49" x14ac:dyDescent="0.2">
      <c r="A3434" s="143">
        <v>41653</v>
      </c>
      <c r="B3434">
        <v>2</v>
      </c>
      <c r="C3434">
        <v>96</v>
      </c>
      <c r="D3434">
        <v>2450</v>
      </c>
      <c r="E3434">
        <v>229600</v>
      </c>
      <c r="F3434">
        <v>9</v>
      </c>
      <c r="G3434">
        <v>146</v>
      </c>
      <c r="H3434">
        <v>3400</v>
      </c>
      <c r="I3434">
        <v>495644</v>
      </c>
      <c r="J3434">
        <v>45</v>
      </c>
      <c r="K3434">
        <v>161</v>
      </c>
      <c r="L3434">
        <v>2717</v>
      </c>
      <c r="M3434">
        <v>437207</v>
      </c>
      <c r="N3434">
        <v>10</v>
      </c>
      <c r="O3434">
        <v>211</v>
      </c>
      <c r="P3434">
        <v>2700</v>
      </c>
      <c r="Q3434">
        <v>569700</v>
      </c>
      <c r="V3434">
        <v>4</v>
      </c>
      <c r="W3434">
        <v>264</v>
      </c>
      <c r="X3434">
        <v>2575</v>
      </c>
      <c r="Y3434">
        <v>690225</v>
      </c>
      <c r="AD3434">
        <v>18</v>
      </c>
      <c r="AE3434">
        <v>350</v>
      </c>
      <c r="AF3434">
        <v>2650</v>
      </c>
      <c r="AG3434">
        <v>959772</v>
      </c>
      <c r="AH3434">
        <v>1</v>
      </c>
      <c r="AI3434">
        <v>368</v>
      </c>
      <c r="AJ3434">
        <v>2700</v>
      </c>
      <c r="AK3434">
        <v>993600</v>
      </c>
      <c r="AP3434">
        <v>22</v>
      </c>
      <c r="AQ3434">
        <v>457</v>
      </c>
      <c r="AR3434">
        <v>2436</v>
      </c>
      <c r="AS3434">
        <v>1111388</v>
      </c>
      <c r="AT3434">
        <v>3</v>
      </c>
      <c r="AU3434">
        <v>447</v>
      </c>
      <c r="AV3434">
        <v>2400</v>
      </c>
      <c r="AW3434">
        <v>1072633</v>
      </c>
    </row>
    <row r="3435" spans="1:49" x14ac:dyDescent="0.2">
      <c r="A3435" s="143">
        <v>41656</v>
      </c>
      <c r="AD3435">
        <v>17</v>
      </c>
      <c r="AE3435">
        <v>326</v>
      </c>
      <c r="AF3435">
        <v>2650</v>
      </c>
      <c r="AG3435">
        <v>863588</v>
      </c>
      <c r="AL3435">
        <v>27</v>
      </c>
      <c r="AM3435">
        <v>474</v>
      </c>
      <c r="AN3435">
        <v>2700</v>
      </c>
      <c r="AO3435">
        <v>1278427</v>
      </c>
      <c r="AP3435">
        <v>51</v>
      </c>
      <c r="AQ3435">
        <v>471</v>
      </c>
      <c r="AR3435">
        <v>2536</v>
      </c>
      <c r="AS3435">
        <v>1198915</v>
      </c>
    </row>
    <row r="3436" spans="1:49" x14ac:dyDescent="0.2">
      <c r="A3436" s="143">
        <v>41659</v>
      </c>
      <c r="F3436">
        <v>5</v>
      </c>
      <c r="G3436">
        <v>141</v>
      </c>
      <c r="H3436">
        <v>2500</v>
      </c>
      <c r="I3436">
        <v>353000</v>
      </c>
      <c r="J3436">
        <v>1</v>
      </c>
      <c r="K3436">
        <v>164</v>
      </c>
      <c r="L3436">
        <v>2700</v>
      </c>
      <c r="M3436">
        <v>442800</v>
      </c>
      <c r="N3436">
        <v>27</v>
      </c>
      <c r="O3436">
        <v>214</v>
      </c>
      <c r="P3436">
        <v>2500</v>
      </c>
      <c r="Q3436">
        <v>595748</v>
      </c>
      <c r="R3436">
        <v>26</v>
      </c>
      <c r="S3436">
        <v>224</v>
      </c>
      <c r="T3436">
        <v>2800</v>
      </c>
      <c r="U3436">
        <v>648038</v>
      </c>
      <c r="Z3436">
        <v>3</v>
      </c>
      <c r="AA3436">
        <v>286</v>
      </c>
      <c r="AB3436">
        <v>2300</v>
      </c>
      <c r="AC3436">
        <v>686733</v>
      </c>
      <c r="AP3436">
        <v>7</v>
      </c>
      <c r="AQ3436">
        <v>426</v>
      </c>
      <c r="AR3436">
        <v>2350</v>
      </c>
      <c r="AS3436">
        <v>1079626</v>
      </c>
    </row>
    <row r="3437" spans="1:49" x14ac:dyDescent="0.2">
      <c r="A3437" s="51">
        <v>41660</v>
      </c>
      <c r="B3437">
        <v>1</v>
      </c>
      <c r="C3437">
        <v>122</v>
      </c>
      <c r="D3437">
        <v>2750</v>
      </c>
      <c r="E3437">
        <v>335500</v>
      </c>
      <c r="F3437">
        <v>18</v>
      </c>
      <c r="G3437">
        <v>140</v>
      </c>
      <c r="H3437">
        <v>2600</v>
      </c>
      <c r="I3437">
        <v>368444</v>
      </c>
      <c r="J3437">
        <v>13</v>
      </c>
      <c r="K3437">
        <v>170</v>
      </c>
      <c r="L3437">
        <v>2650</v>
      </c>
      <c r="M3437">
        <v>449685</v>
      </c>
      <c r="N3437">
        <v>24</v>
      </c>
      <c r="O3437">
        <v>195</v>
      </c>
      <c r="P3437">
        <v>2533</v>
      </c>
      <c r="Q3437">
        <v>534592</v>
      </c>
      <c r="R3437">
        <v>16</v>
      </c>
      <c r="S3437">
        <v>229</v>
      </c>
      <c r="T3437">
        <v>2700</v>
      </c>
      <c r="U3437">
        <v>622115</v>
      </c>
      <c r="V3437">
        <v>8</v>
      </c>
      <c r="W3437">
        <v>279</v>
      </c>
      <c r="X3437">
        <v>2750</v>
      </c>
      <c r="Y3437">
        <v>767938</v>
      </c>
      <c r="Z3437">
        <v>18</v>
      </c>
      <c r="AA3437">
        <v>299</v>
      </c>
      <c r="AB3437">
        <v>2650</v>
      </c>
      <c r="AC3437">
        <v>792350</v>
      </c>
      <c r="AD3437">
        <v>36</v>
      </c>
      <c r="AE3437">
        <v>340</v>
      </c>
      <c r="AF3437">
        <v>2750</v>
      </c>
      <c r="AG3437">
        <v>958142</v>
      </c>
      <c r="AH3437">
        <v>16</v>
      </c>
      <c r="AI3437">
        <v>367</v>
      </c>
      <c r="AJ3437">
        <v>2750</v>
      </c>
      <c r="AK3437">
        <v>1010281</v>
      </c>
      <c r="AL3437">
        <v>1</v>
      </c>
      <c r="AM3437">
        <v>410</v>
      </c>
      <c r="AN3437">
        <v>2600</v>
      </c>
      <c r="AO3437">
        <v>1066000</v>
      </c>
      <c r="AP3437">
        <v>20</v>
      </c>
      <c r="AQ3437">
        <v>434</v>
      </c>
      <c r="AR3437">
        <v>2469</v>
      </c>
      <c r="AS3437">
        <v>1093726</v>
      </c>
      <c r="AT3437">
        <v>56</v>
      </c>
      <c r="AU3437">
        <v>478</v>
      </c>
      <c r="AV3437">
        <v>2443</v>
      </c>
      <c r="AW3437">
        <v>1172182</v>
      </c>
    </row>
    <row r="3438" spans="1:49" x14ac:dyDescent="0.2">
      <c r="A3438" s="51">
        <v>41663</v>
      </c>
      <c r="B3438">
        <v>1</v>
      </c>
      <c r="C3438">
        <v>126</v>
      </c>
      <c r="D3438">
        <v>2600</v>
      </c>
      <c r="E3438">
        <v>326300</v>
      </c>
      <c r="F3438">
        <v>7</v>
      </c>
      <c r="G3438">
        <v>142</v>
      </c>
      <c r="H3438">
        <v>2500</v>
      </c>
      <c r="I3438">
        <v>354286</v>
      </c>
      <c r="J3438">
        <v>9</v>
      </c>
      <c r="K3438">
        <v>178</v>
      </c>
      <c r="L3438">
        <v>2500</v>
      </c>
      <c r="M3438">
        <v>445000</v>
      </c>
      <c r="N3438">
        <v>30</v>
      </c>
      <c r="O3438">
        <v>189</v>
      </c>
      <c r="P3438">
        <v>2550</v>
      </c>
      <c r="Q3438">
        <v>481780</v>
      </c>
      <c r="AD3438">
        <v>19</v>
      </c>
      <c r="AE3438">
        <v>325</v>
      </c>
      <c r="AF3438">
        <v>2850</v>
      </c>
      <c r="AG3438">
        <v>913116</v>
      </c>
      <c r="AH3438">
        <v>14</v>
      </c>
      <c r="AI3438">
        <v>375</v>
      </c>
      <c r="AJ3438">
        <v>3100</v>
      </c>
      <c r="AK3438">
        <v>1161836</v>
      </c>
      <c r="AL3438">
        <v>7</v>
      </c>
      <c r="AM3438">
        <v>431</v>
      </c>
      <c r="AN3438">
        <v>2800</v>
      </c>
      <c r="AO3438">
        <v>1208000</v>
      </c>
      <c r="AP3438">
        <v>15</v>
      </c>
      <c r="AQ3438">
        <v>476</v>
      </c>
      <c r="AR3438">
        <v>2500</v>
      </c>
      <c r="AS3438">
        <v>1275180</v>
      </c>
      <c r="AT3438">
        <v>2</v>
      </c>
      <c r="AU3438">
        <v>431</v>
      </c>
      <c r="AV3438">
        <v>2550</v>
      </c>
      <c r="AW3438">
        <v>1099050</v>
      </c>
    </row>
    <row r="3439" spans="1:49" x14ac:dyDescent="0.2">
      <c r="A3439" s="51">
        <v>41666</v>
      </c>
      <c r="AH3439">
        <v>4</v>
      </c>
      <c r="AI3439">
        <v>384</v>
      </c>
      <c r="AJ3439">
        <v>2720</v>
      </c>
      <c r="AK3439">
        <v>1044480</v>
      </c>
      <c r="AL3439">
        <v>6</v>
      </c>
      <c r="AM3439">
        <v>531</v>
      </c>
      <c r="AN3439">
        <v>2700</v>
      </c>
      <c r="AO3439">
        <v>1464560</v>
      </c>
      <c r="AP3439">
        <v>39</v>
      </c>
      <c r="AQ3439">
        <v>454</v>
      </c>
      <c r="AR3439">
        <v>2564</v>
      </c>
      <c r="AS3439">
        <v>1177313</v>
      </c>
    </row>
    <row r="3440" spans="1:49" x14ac:dyDescent="0.2">
      <c r="A3440" s="51">
        <v>41667</v>
      </c>
      <c r="B3440">
        <v>21</v>
      </c>
      <c r="C3440">
        <v>122</v>
      </c>
      <c r="D3440">
        <v>2575</v>
      </c>
      <c r="E3440">
        <v>313014</v>
      </c>
      <c r="J3440">
        <v>4</v>
      </c>
      <c r="K3440">
        <v>166</v>
      </c>
      <c r="L3440">
        <v>2317</v>
      </c>
      <c r="M3440">
        <v>391525</v>
      </c>
      <c r="N3440">
        <v>37</v>
      </c>
      <c r="O3440">
        <v>209</v>
      </c>
      <c r="P3440">
        <v>2617</v>
      </c>
      <c r="Q3440">
        <v>559200</v>
      </c>
      <c r="V3440">
        <v>12</v>
      </c>
      <c r="W3440">
        <v>253</v>
      </c>
      <c r="X3440">
        <v>2533</v>
      </c>
      <c r="Y3440">
        <v>672467</v>
      </c>
      <c r="Z3440">
        <v>3</v>
      </c>
      <c r="AA3440">
        <v>299</v>
      </c>
      <c r="AB3440">
        <v>2483</v>
      </c>
      <c r="AC3440">
        <v>743733</v>
      </c>
      <c r="AD3440">
        <v>5</v>
      </c>
      <c r="AE3440">
        <v>334</v>
      </c>
      <c r="AF3440">
        <v>2425</v>
      </c>
      <c r="AG3440">
        <v>820440</v>
      </c>
      <c r="AH3440">
        <v>5</v>
      </c>
      <c r="AI3440">
        <v>381</v>
      </c>
      <c r="AJ3440">
        <v>2600</v>
      </c>
      <c r="AK3440">
        <v>968200</v>
      </c>
      <c r="AL3440">
        <v>7</v>
      </c>
      <c r="AM3440">
        <v>439</v>
      </c>
      <c r="AN3440">
        <v>2740</v>
      </c>
      <c r="AO3440">
        <v>1201686</v>
      </c>
      <c r="AP3440">
        <v>27</v>
      </c>
      <c r="AQ3440">
        <v>432</v>
      </c>
      <c r="AR3440">
        <v>2502</v>
      </c>
      <c r="AS3440">
        <v>1075953</v>
      </c>
      <c r="AT3440">
        <v>12</v>
      </c>
      <c r="AU3440">
        <v>514</v>
      </c>
      <c r="AV3440">
        <v>2517</v>
      </c>
      <c r="AW3440">
        <v>1294350</v>
      </c>
    </row>
    <row r="3441" spans="1:49" x14ac:dyDescent="0.2">
      <c r="A3441" s="51">
        <v>41670</v>
      </c>
      <c r="F3441">
        <v>1</v>
      </c>
      <c r="G3441">
        <v>138</v>
      </c>
      <c r="H3441">
        <v>2650</v>
      </c>
      <c r="I3441">
        <v>365700</v>
      </c>
      <c r="J3441">
        <v>58</v>
      </c>
      <c r="K3441">
        <v>174</v>
      </c>
      <c r="L3441">
        <v>3383</v>
      </c>
      <c r="M3441">
        <v>556740</v>
      </c>
      <c r="N3441">
        <v>73</v>
      </c>
      <c r="O3441">
        <v>203</v>
      </c>
      <c r="P3441">
        <v>3059</v>
      </c>
      <c r="Q3441">
        <v>623606</v>
      </c>
      <c r="R3441">
        <v>52</v>
      </c>
      <c r="S3441">
        <v>239</v>
      </c>
      <c r="T3441">
        <v>2712</v>
      </c>
      <c r="U3441">
        <v>645613</v>
      </c>
      <c r="V3441">
        <v>37</v>
      </c>
      <c r="W3441">
        <v>259</v>
      </c>
      <c r="X3441">
        <v>3040</v>
      </c>
      <c r="Y3441">
        <v>784932</v>
      </c>
      <c r="Z3441">
        <v>20</v>
      </c>
      <c r="AA3441">
        <v>309</v>
      </c>
      <c r="AB3441">
        <v>2800</v>
      </c>
      <c r="AC3441">
        <v>864080</v>
      </c>
      <c r="AD3441">
        <v>42</v>
      </c>
      <c r="AE3441">
        <v>331</v>
      </c>
      <c r="AF3441">
        <v>2833</v>
      </c>
      <c r="AG3441">
        <v>926019</v>
      </c>
      <c r="AH3441">
        <v>32</v>
      </c>
      <c r="AI3441">
        <v>370</v>
      </c>
      <c r="AJ3441">
        <v>2783</v>
      </c>
      <c r="AK3441">
        <v>1029912</v>
      </c>
      <c r="AL3441">
        <v>1</v>
      </c>
      <c r="AM3441">
        <v>484</v>
      </c>
      <c r="AN3441">
        <v>2750</v>
      </c>
      <c r="AO3441">
        <v>1331000</v>
      </c>
      <c r="AT3441">
        <v>8</v>
      </c>
      <c r="AU3441">
        <v>524</v>
      </c>
      <c r="AV3441">
        <v>2600</v>
      </c>
      <c r="AW3441">
        <v>1363725</v>
      </c>
    </row>
    <row r="3442" spans="1:49" x14ac:dyDescent="0.2">
      <c r="A3442" s="51"/>
    </row>
    <row r="3443" spans="1:49" x14ac:dyDescent="0.2">
      <c r="A3443" s="236">
        <v>41674</v>
      </c>
      <c r="J3443">
        <v>5</v>
      </c>
      <c r="K3443">
        <v>178</v>
      </c>
      <c r="L3443">
        <v>2600</v>
      </c>
      <c r="M3443">
        <v>461760</v>
      </c>
      <c r="AD3443">
        <v>3</v>
      </c>
      <c r="AE3443">
        <v>339</v>
      </c>
      <c r="AF3443">
        <v>2760</v>
      </c>
      <c r="AG3443">
        <v>936551</v>
      </c>
      <c r="AH3443">
        <v>16</v>
      </c>
      <c r="AI3443">
        <v>379</v>
      </c>
      <c r="AJ3443">
        <v>2713</v>
      </c>
      <c r="AK3443">
        <v>1029126</v>
      </c>
      <c r="AL3443">
        <v>5</v>
      </c>
      <c r="AM3443">
        <v>459</v>
      </c>
      <c r="AN3443">
        <v>2860</v>
      </c>
      <c r="AO3443">
        <v>1315592</v>
      </c>
      <c r="AP3443">
        <v>64</v>
      </c>
      <c r="AQ3443">
        <v>491</v>
      </c>
      <c r="AR3443" s="54">
        <f>AS3443/AQ3443</f>
        <v>2682.429735234216</v>
      </c>
      <c r="AS3443">
        <v>1317073</v>
      </c>
      <c r="AT3443">
        <v>10</v>
      </c>
      <c r="AU3443">
        <v>549</v>
      </c>
      <c r="AV3443">
        <v>2550</v>
      </c>
      <c r="AW3443">
        <v>1400970</v>
      </c>
    </row>
    <row r="3444" spans="1:49" x14ac:dyDescent="0.2">
      <c r="A3444" s="236">
        <v>41674</v>
      </c>
      <c r="AP3444">
        <v>5</v>
      </c>
      <c r="AQ3444">
        <v>377</v>
      </c>
      <c r="AR3444">
        <v>2580</v>
      </c>
      <c r="AS3444">
        <v>973176</v>
      </c>
      <c r="AT3444">
        <v>1</v>
      </c>
      <c r="AU3444">
        <v>362</v>
      </c>
      <c r="AV3444">
        <v>2500</v>
      </c>
      <c r="AW3444">
        <v>905000</v>
      </c>
    </row>
    <row r="3445" spans="1:49" x14ac:dyDescent="0.2">
      <c r="A3445" s="143">
        <v>41681</v>
      </c>
      <c r="AL3445">
        <v>2</v>
      </c>
      <c r="AM3445">
        <v>515</v>
      </c>
      <c r="AN3445">
        <v>2810</v>
      </c>
      <c r="AO3445">
        <v>1447200</v>
      </c>
      <c r="AP3445">
        <v>49</v>
      </c>
      <c r="AQ3445">
        <v>525</v>
      </c>
      <c r="AR3445">
        <v>2630</v>
      </c>
      <c r="AS3445">
        <v>1392935</v>
      </c>
    </row>
    <row r="3446" spans="1:49" x14ac:dyDescent="0.2">
      <c r="A3446" s="236">
        <v>41683</v>
      </c>
      <c r="F3446">
        <v>17</v>
      </c>
      <c r="G3446">
        <v>142</v>
      </c>
      <c r="H3446">
        <v>2725</v>
      </c>
      <c r="I3446">
        <v>388096</v>
      </c>
      <c r="N3446">
        <v>54</v>
      </c>
      <c r="O3446">
        <v>199</v>
      </c>
      <c r="P3446">
        <v>2875</v>
      </c>
      <c r="Q3446">
        <v>569758</v>
      </c>
      <c r="R3446">
        <v>14</v>
      </c>
      <c r="S3446">
        <v>225</v>
      </c>
      <c r="T3446">
        <v>2550</v>
      </c>
      <c r="U3446">
        <v>572610</v>
      </c>
      <c r="V3446">
        <v>34</v>
      </c>
      <c r="W3446">
        <v>257</v>
      </c>
      <c r="X3446">
        <v>2597</v>
      </c>
      <c r="Y3446">
        <v>667547</v>
      </c>
      <c r="Z3446">
        <v>54</v>
      </c>
      <c r="AA3446">
        <v>317</v>
      </c>
      <c r="AB3446">
        <v>2590</v>
      </c>
      <c r="AC3446">
        <v>819797</v>
      </c>
      <c r="AD3446">
        <v>40</v>
      </c>
      <c r="AE3446">
        <v>343</v>
      </c>
      <c r="AF3446">
        <v>2646</v>
      </c>
      <c r="AG3446">
        <v>906618</v>
      </c>
      <c r="AH3446">
        <v>19</v>
      </c>
      <c r="AI3446">
        <v>378</v>
      </c>
      <c r="AJ3446">
        <v>2620</v>
      </c>
      <c r="AK3446">
        <v>991826</v>
      </c>
      <c r="AP3446">
        <v>76</v>
      </c>
      <c r="AQ3446">
        <v>469</v>
      </c>
      <c r="AR3446">
        <v>2504</v>
      </c>
      <c r="AS3446">
        <v>1175772</v>
      </c>
    </row>
    <row r="3447" spans="1:49" x14ac:dyDescent="0.2">
      <c r="A3447" s="236">
        <v>41683</v>
      </c>
      <c r="AP3447">
        <v>7</v>
      </c>
      <c r="AQ3447">
        <v>346</v>
      </c>
      <c r="AR3447">
        <v>2500</v>
      </c>
      <c r="AS3447">
        <v>865725</v>
      </c>
    </row>
    <row r="3448" spans="1:49" x14ac:dyDescent="0.2">
      <c r="A3448" s="236">
        <v>41683</v>
      </c>
      <c r="AP3448">
        <v>1</v>
      </c>
      <c r="AQ3448">
        <v>388</v>
      </c>
      <c r="AR3448">
        <v>2520</v>
      </c>
      <c r="AS3448">
        <v>977760</v>
      </c>
    </row>
    <row r="3449" spans="1:49" x14ac:dyDescent="0.2">
      <c r="A3449" s="143">
        <v>41688</v>
      </c>
      <c r="AD3449">
        <v>3</v>
      </c>
      <c r="AE3449">
        <v>346</v>
      </c>
      <c r="AF3449">
        <v>2540</v>
      </c>
      <c r="AG3449">
        <v>878840</v>
      </c>
      <c r="AP3449">
        <v>34</v>
      </c>
      <c r="AQ3449">
        <v>494</v>
      </c>
      <c r="AR3449">
        <v>2602</v>
      </c>
      <c r="AS3449">
        <v>1288142</v>
      </c>
    </row>
    <row r="3450" spans="1:49" x14ac:dyDescent="0.2">
      <c r="A3450" s="236">
        <v>41690</v>
      </c>
      <c r="J3450">
        <v>31</v>
      </c>
      <c r="K3450">
        <v>153</v>
      </c>
      <c r="L3450">
        <v>2683</v>
      </c>
      <c r="M3450">
        <v>411253</v>
      </c>
      <c r="N3450">
        <v>43</v>
      </c>
      <c r="O3450">
        <v>211</v>
      </c>
      <c r="P3450">
        <v>2638</v>
      </c>
      <c r="Q3450">
        <v>556205</v>
      </c>
      <c r="R3450">
        <v>10</v>
      </c>
      <c r="S3450">
        <v>233</v>
      </c>
      <c r="T3450">
        <v>2950</v>
      </c>
      <c r="U3450">
        <v>688530</v>
      </c>
      <c r="V3450">
        <v>4</v>
      </c>
      <c r="W3450">
        <v>272</v>
      </c>
      <c r="X3450">
        <v>2720</v>
      </c>
      <c r="Y3450">
        <v>739840</v>
      </c>
      <c r="AD3450">
        <v>3</v>
      </c>
      <c r="AE3450">
        <v>348</v>
      </c>
      <c r="AF3450">
        <v>2880</v>
      </c>
      <c r="AG3450">
        <v>1001450</v>
      </c>
      <c r="AH3450">
        <v>12</v>
      </c>
      <c r="AI3450">
        <v>376</v>
      </c>
      <c r="AJ3450">
        <v>2753</v>
      </c>
      <c r="AK3450">
        <v>1034669</v>
      </c>
      <c r="AL3450">
        <v>5</v>
      </c>
      <c r="AM3450">
        <v>441</v>
      </c>
      <c r="AN3450">
        <v>2853</v>
      </c>
      <c r="AO3450">
        <v>1258720</v>
      </c>
      <c r="AP3450">
        <v>30</v>
      </c>
      <c r="AQ3450">
        <v>457</v>
      </c>
      <c r="AR3450">
        <v>2677</v>
      </c>
      <c r="AS3450">
        <v>1228731</v>
      </c>
    </row>
    <row r="3451" spans="1:49" x14ac:dyDescent="0.2">
      <c r="A3451" s="236">
        <v>41690</v>
      </c>
      <c r="AP3451">
        <v>8</v>
      </c>
      <c r="AQ3451">
        <v>352</v>
      </c>
      <c r="AR3451">
        <v>2640</v>
      </c>
      <c r="AS3451">
        <v>929280</v>
      </c>
    </row>
    <row r="3452" spans="1:49" x14ac:dyDescent="0.2">
      <c r="A3452" s="236">
        <v>41690</v>
      </c>
      <c r="AP3452">
        <v>2</v>
      </c>
      <c r="AQ3452">
        <v>384</v>
      </c>
      <c r="AR3452">
        <v>2480</v>
      </c>
      <c r="AS3452">
        <v>952320</v>
      </c>
    </row>
    <row r="3453" spans="1:49" x14ac:dyDescent="0.2">
      <c r="A3453" s="143">
        <v>41695</v>
      </c>
      <c r="AP3453">
        <v>36</v>
      </c>
      <c r="AQ3453">
        <v>513</v>
      </c>
      <c r="AR3453">
        <v>2754</v>
      </c>
      <c r="AS3453">
        <v>1412755</v>
      </c>
    </row>
    <row r="3454" spans="1:49" x14ac:dyDescent="0.2">
      <c r="A3454" s="236">
        <v>41697</v>
      </c>
      <c r="F3454">
        <v>12</v>
      </c>
      <c r="G3454">
        <v>149</v>
      </c>
      <c r="H3454">
        <v>2600</v>
      </c>
      <c r="I3454">
        <v>387400</v>
      </c>
      <c r="J3454">
        <v>14</v>
      </c>
      <c r="K3454">
        <v>179</v>
      </c>
      <c r="L3454">
        <v>2650</v>
      </c>
      <c r="M3454">
        <v>473582</v>
      </c>
      <c r="N3454">
        <v>15</v>
      </c>
      <c r="O3454">
        <v>217</v>
      </c>
      <c r="P3454">
        <v>2650</v>
      </c>
      <c r="Q3454">
        <v>574176</v>
      </c>
      <c r="Z3454">
        <v>19</v>
      </c>
      <c r="AA3454">
        <v>313</v>
      </c>
      <c r="AB3454">
        <v>2675</v>
      </c>
      <c r="AC3454">
        <v>837977</v>
      </c>
      <c r="AH3454">
        <v>16</v>
      </c>
      <c r="AI3454">
        <v>392</v>
      </c>
      <c r="AJ3454">
        <v>2753</v>
      </c>
      <c r="AK3454">
        <v>1080077</v>
      </c>
      <c r="AL3454">
        <v>13</v>
      </c>
      <c r="AM3454">
        <v>418</v>
      </c>
      <c r="AN3454">
        <v>2787</v>
      </c>
      <c r="AO3454">
        <v>1163443</v>
      </c>
      <c r="AP3454">
        <v>16</v>
      </c>
      <c r="AQ3454">
        <v>495</v>
      </c>
      <c r="AR3454">
        <v>2780</v>
      </c>
      <c r="AS3454">
        <v>1379546</v>
      </c>
    </row>
    <row r="3455" spans="1:49" x14ac:dyDescent="0.2">
      <c r="A3455" s="236">
        <v>41697</v>
      </c>
      <c r="AP3455">
        <v>3</v>
      </c>
      <c r="AQ3455">
        <v>384</v>
      </c>
      <c r="AR3455">
        <v>2540</v>
      </c>
      <c r="AS3455">
        <v>975360</v>
      </c>
    </row>
    <row r="3456" spans="1:49" x14ac:dyDescent="0.2">
      <c r="A3456" s="143">
        <v>41674</v>
      </c>
      <c r="B3456">
        <v>2</v>
      </c>
      <c r="C3456">
        <v>104</v>
      </c>
      <c r="D3456">
        <v>1750</v>
      </c>
      <c r="J3456">
        <v>6</v>
      </c>
      <c r="K3456">
        <v>159</v>
      </c>
      <c r="L3456">
        <v>2550</v>
      </c>
      <c r="M3456">
        <v>419663</v>
      </c>
      <c r="N3456">
        <v>15</v>
      </c>
      <c r="O3456">
        <v>187</v>
      </c>
      <c r="P3456">
        <v>2675</v>
      </c>
      <c r="Q3456">
        <v>509933</v>
      </c>
      <c r="R3456">
        <v>37</v>
      </c>
      <c r="S3456">
        <v>233</v>
      </c>
      <c r="T3456">
        <v>2560</v>
      </c>
      <c r="U3456">
        <v>609627</v>
      </c>
      <c r="V3456">
        <v>7</v>
      </c>
      <c r="W3456">
        <v>256</v>
      </c>
      <c r="X3456">
        <v>2650</v>
      </c>
      <c r="Y3456">
        <v>677643</v>
      </c>
      <c r="Z3456">
        <v>9</v>
      </c>
      <c r="AA3456">
        <v>301</v>
      </c>
      <c r="AB3456">
        <v>2633</v>
      </c>
      <c r="AC3456">
        <v>779489</v>
      </c>
      <c r="AH3456">
        <v>8</v>
      </c>
      <c r="AI3456">
        <v>379</v>
      </c>
      <c r="AJ3456">
        <v>2720</v>
      </c>
      <c r="AK3456">
        <v>1030760</v>
      </c>
      <c r="AP3456">
        <v>27</v>
      </c>
      <c r="AQ3456">
        <v>430</v>
      </c>
      <c r="AR3456">
        <v>2460</v>
      </c>
      <c r="AS3456">
        <v>1075326</v>
      </c>
      <c r="AT3456">
        <v>4</v>
      </c>
      <c r="AU3456">
        <v>433</v>
      </c>
      <c r="AV3456">
        <v>2317</v>
      </c>
      <c r="AW3456">
        <v>991475</v>
      </c>
    </row>
    <row r="3457" spans="1:49" x14ac:dyDescent="0.2">
      <c r="A3457" s="143">
        <v>41677</v>
      </c>
      <c r="F3457">
        <v>29</v>
      </c>
      <c r="G3457">
        <v>137</v>
      </c>
      <c r="H3457">
        <v>2550</v>
      </c>
      <c r="I3457">
        <v>351062</v>
      </c>
      <c r="J3457">
        <v>27</v>
      </c>
      <c r="K3457">
        <v>162</v>
      </c>
      <c r="L3457">
        <v>2125</v>
      </c>
      <c r="M3457">
        <v>403278</v>
      </c>
      <c r="N3457">
        <v>3</v>
      </c>
      <c r="O3457">
        <v>189</v>
      </c>
      <c r="P3457">
        <v>2000</v>
      </c>
      <c r="Q3457">
        <v>378667</v>
      </c>
      <c r="R3457">
        <v>28</v>
      </c>
      <c r="S3457">
        <v>236</v>
      </c>
      <c r="T3457">
        <v>2550</v>
      </c>
      <c r="U3457">
        <v>598914</v>
      </c>
      <c r="V3457">
        <v>20</v>
      </c>
      <c r="W3457">
        <v>253</v>
      </c>
      <c r="X3457">
        <v>2750</v>
      </c>
      <c r="Y3457">
        <v>695750</v>
      </c>
      <c r="Z3457">
        <v>20</v>
      </c>
      <c r="AA3457">
        <v>287</v>
      </c>
      <c r="AB3457">
        <v>2800</v>
      </c>
      <c r="AC3457">
        <v>803320</v>
      </c>
      <c r="AD3457">
        <v>12</v>
      </c>
      <c r="AE3457">
        <v>258</v>
      </c>
      <c r="AF3457">
        <v>2780</v>
      </c>
      <c r="AG3457">
        <v>996167</v>
      </c>
      <c r="AH3457">
        <v>4</v>
      </c>
      <c r="AI3457">
        <v>362</v>
      </c>
      <c r="AJ3457">
        <v>2750</v>
      </c>
      <c r="AK3457">
        <v>994125</v>
      </c>
      <c r="AP3457">
        <v>19</v>
      </c>
      <c r="AQ3457">
        <v>479</v>
      </c>
      <c r="AR3457">
        <v>2454</v>
      </c>
      <c r="AS3457">
        <v>1184519</v>
      </c>
    </row>
    <row r="3458" spans="1:49" x14ac:dyDescent="0.2">
      <c r="A3458" s="143">
        <v>41680</v>
      </c>
      <c r="AD3458">
        <v>8</v>
      </c>
      <c r="AE3458">
        <v>324</v>
      </c>
      <c r="AF3458">
        <v>2720</v>
      </c>
      <c r="AG3458">
        <v>881960</v>
      </c>
      <c r="AH3458">
        <v>5</v>
      </c>
      <c r="AI3458">
        <v>383</v>
      </c>
      <c r="AJ3458">
        <v>2700</v>
      </c>
      <c r="AK3458">
        <v>1034640</v>
      </c>
      <c r="AL3458">
        <v>2</v>
      </c>
      <c r="AM3458">
        <v>413</v>
      </c>
      <c r="AN3458">
        <v>2780</v>
      </c>
      <c r="AO3458">
        <v>1148140</v>
      </c>
      <c r="AP3458">
        <v>40</v>
      </c>
      <c r="AQ3458">
        <v>441</v>
      </c>
      <c r="AR3458">
        <v>2660</v>
      </c>
      <c r="AS3458">
        <v>1147649</v>
      </c>
    </row>
    <row r="3459" spans="1:49" x14ac:dyDescent="0.2">
      <c r="A3459" s="143">
        <v>41681</v>
      </c>
      <c r="B3459">
        <v>6</v>
      </c>
      <c r="C3459">
        <v>120</v>
      </c>
      <c r="D3459">
        <v>2600</v>
      </c>
      <c r="E3459">
        <v>312000</v>
      </c>
      <c r="J3459">
        <v>43</v>
      </c>
      <c r="K3459">
        <v>171</v>
      </c>
      <c r="L3459">
        <v>2567</v>
      </c>
      <c r="M3459">
        <v>436628</v>
      </c>
      <c r="N3459">
        <v>17</v>
      </c>
      <c r="O3459">
        <v>195</v>
      </c>
      <c r="P3459">
        <v>2650</v>
      </c>
      <c r="Q3459">
        <v>513594</v>
      </c>
      <c r="R3459">
        <v>1</v>
      </c>
      <c r="S3459">
        <v>246</v>
      </c>
      <c r="T3459">
        <v>2400</v>
      </c>
      <c r="U3459">
        <v>590400</v>
      </c>
      <c r="V3459">
        <v>5</v>
      </c>
      <c r="W3459">
        <v>272</v>
      </c>
      <c r="X3459">
        <v>2550</v>
      </c>
      <c r="Y3459">
        <v>692580</v>
      </c>
      <c r="Z3459">
        <v>18</v>
      </c>
      <c r="AA3459">
        <v>301</v>
      </c>
      <c r="AB3459">
        <v>2575</v>
      </c>
      <c r="AC3459">
        <v>808311</v>
      </c>
      <c r="AD3459">
        <v>5</v>
      </c>
      <c r="AE3459">
        <v>343</v>
      </c>
      <c r="AF3459">
        <v>2600</v>
      </c>
      <c r="AG3459">
        <v>892920</v>
      </c>
      <c r="AH3459">
        <v>29</v>
      </c>
      <c r="AI3459">
        <v>382</v>
      </c>
      <c r="AJ3459">
        <v>2527</v>
      </c>
      <c r="AK3459">
        <v>962305</v>
      </c>
      <c r="AL3459">
        <v>2</v>
      </c>
      <c r="AM3459">
        <v>418</v>
      </c>
      <c r="AN3459">
        <v>2600</v>
      </c>
      <c r="AO3459">
        <v>1086800</v>
      </c>
      <c r="AP3459">
        <v>58</v>
      </c>
      <c r="AQ3459">
        <v>449</v>
      </c>
      <c r="AR3459">
        <v>2492</v>
      </c>
      <c r="AS3459">
        <v>1110467</v>
      </c>
      <c r="AT3459">
        <v>7</v>
      </c>
      <c r="AU3459">
        <v>508</v>
      </c>
      <c r="AV3459">
        <v>2350</v>
      </c>
      <c r="AW3459">
        <v>1205271</v>
      </c>
    </row>
    <row r="3460" spans="1:49" x14ac:dyDescent="0.2">
      <c r="A3460" s="143">
        <v>41687</v>
      </c>
      <c r="AP3460">
        <v>26</v>
      </c>
      <c r="AQ3460">
        <v>500</v>
      </c>
      <c r="AR3460">
        <v>2688</v>
      </c>
      <c r="AS3460">
        <v>1365726</v>
      </c>
    </row>
    <row r="3461" spans="1:49" x14ac:dyDescent="0.2">
      <c r="A3461" s="143">
        <v>41688</v>
      </c>
      <c r="B3461">
        <v>8</v>
      </c>
      <c r="C3461">
        <v>112</v>
      </c>
      <c r="D3461">
        <v>2533</v>
      </c>
      <c r="E3461">
        <v>282025</v>
      </c>
      <c r="J3461">
        <v>10</v>
      </c>
      <c r="K3461">
        <v>173</v>
      </c>
      <c r="L3461">
        <v>2650</v>
      </c>
      <c r="M3461">
        <v>458980</v>
      </c>
      <c r="N3461">
        <v>19</v>
      </c>
      <c r="O3461">
        <v>191</v>
      </c>
      <c r="P3461">
        <v>2650</v>
      </c>
      <c r="Q3461">
        <v>505468</v>
      </c>
      <c r="R3461">
        <v>18</v>
      </c>
      <c r="S3461">
        <v>241</v>
      </c>
      <c r="T3461">
        <v>2600</v>
      </c>
      <c r="U3461">
        <f>T3461*S3461</f>
        <v>626600</v>
      </c>
      <c r="V3461">
        <v>20</v>
      </c>
      <c r="W3461">
        <v>277</v>
      </c>
      <c r="X3461">
        <v>2750</v>
      </c>
      <c r="Y3461">
        <v>761200</v>
      </c>
      <c r="Z3461">
        <v>5</v>
      </c>
      <c r="AA3461">
        <v>311</v>
      </c>
      <c r="AB3461">
        <v>2400</v>
      </c>
      <c r="AC3461">
        <v>745920</v>
      </c>
      <c r="AD3461">
        <v>15</v>
      </c>
      <c r="AE3461">
        <v>325</v>
      </c>
      <c r="AF3461">
        <v>2650</v>
      </c>
      <c r="AG3461">
        <v>862487</v>
      </c>
      <c r="AH3461">
        <v>1</v>
      </c>
      <c r="AI3461">
        <v>366</v>
      </c>
      <c r="AJ3461">
        <v>2550</v>
      </c>
      <c r="AK3461">
        <v>933300</v>
      </c>
      <c r="AL3461">
        <v>8</v>
      </c>
      <c r="AM3461">
        <v>438</v>
      </c>
      <c r="AN3461">
        <v>2610</v>
      </c>
      <c r="AO3461">
        <v>1141380</v>
      </c>
      <c r="AP3461">
        <v>43</v>
      </c>
      <c r="AQ3461">
        <v>446</v>
      </c>
      <c r="AR3461">
        <v>2473</v>
      </c>
      <c r="AS3461">
        <v>1120887</v>
      </c>
      <c r="AT3461">
        <v>34</v>
      </c>
      <c r="AU3461">
        <v>469</v>
      </c>
      <c r="AV3461">
        <v>2438</v>
      </c>
      <c r="AW3461">
        <v>1149924</v>
      </c>
    </row>
    <row r="3462" spans="1:49" x14ac:dyDescent="0.2">
      <c r="A3462" s="143">
        <v>41691</v>
      </c>
      <c r="B3462">
        <v>4</v>
      </c>
      <c r="C3462">
        <v>116</v>
      </c>
      <c r="D3462">
        <v>2700</v>
      </c>
      <c r="E3462">
        <v>313200</v>
      </c>
      <c r="F3462">
        <v>25</v>
      </c>
      <c r="G3462">
        <v>137</v>
      </c>
      <c r="H3462">
        <v>2625</v>
      </c>
      <c r="I3462">
        <v>360044</v>
      </c>
      <c r="J3462">
        <v>31</v>
      </c>
      <c r="K3462">
        <v>164</v>
      </c>
      <c r="L3462">
        <v>2640</v>
      </c>
      <c r="M3462">
        <v>435990</v>
      </c>
      <c r="N3462">
        <v>19</v>
      </c>
      <c r="O3462">
        <v>187</v>
      </c>
      <c r="P3462">
        <v>2700</v>
      </c>
      <c r="Q3462">
        <v>504189</v>
      </c>
      <c r="R3462">
        <v>26</v>
      </c>
      <c r="S3462">
        <v>227</v>
      </c>
      <c r="T3462">
        <v>2775</v>
      </c>
      <c r="U3462">
        <v>615208</v>
      </c>
      <c r="V3462">
        <v>19</v>
      </c>
      <c r="W3462">
        <v>273</v>
      </c>
      <c r="X3462">
        <v>2700</v>
      </c>
      <c r="Y3462">
        <v>737100</v>
      </c>
      <c r="Z3462">
        <v>2</v>
      </c>
      <c r="AA3462">
        <v>312</v>
      </c>
      <c r="AB3462">
        <v>2600</v>
      </c>
      <c r="AC3462">
        <v>811200</v>
      </c>
      <c r="AD3462">
        <v>38</v>
      </c>
      <c r="AE3462">
        <v>340</v>
      </c>
      <c r="AF3462">
        <v>2690</v>
      </c>
      <c r="AG3462">
        <v>916524</v>
      </c>
      <c r="AH3462">
        <v>25</v>
      </c>
      <c r="AI3462">
        <v>369</v>
      </c>
      <c r="AJ3462">
        <v>2712</v>
      </c>
      <c r="AK3462">
        <v>993020</v>
      </c>
      <c r="AL3462">
        <v>6</v>
      </c>
      <c r="AM3462">
        <v>475</v>
      </c>
      <c r="AN3462">
        <v>2648</v>
      </c>
      <c r="AO3462">
        <v>1249650</v>
      </c>
      <c r="AP3462">
        <v>25</v>
      </c>
      <c r="AQ3462">
        <v>469</v>
      </c>
      <c r="AR3462">
        <v>2523</v>
      </c>
      <c r="AS3462">
        <v>1177567</v>
      </c>
      <c r="AT3462">
        <v>16</v>
      </c>
      <c r="AU3462">
        <v>546</v>
      </c>
      <c r="AV3462">
        <v>2400</v>
      </c>
      <c r="AW3462">
        <v>1343362</v>
      </c>
    </row>
    <row r="3463" spans="1:49" x14ac:dyDescent="0.2">
      <c r="A3463" s="51">
        <v>41694</v>
      </c>
      <c r="J3463">
        <v>29</v>
      </c>
      <c r="K3463">
        <v>152</v>
      </c>
      <c r="L3463">
        <v>2400</v>
      </c>
      <c r="M3463">
        <v>365628</v>
      </c>
      <c r="AH3463">
        <v>11</v>
      </c>
      <c r="AI3463">
        <v>376</v>
      </c>
      <c r="AJ3463">
        <v>2512</v>
      </c>
      <c r="AK3463">
        <v>906845</v>
      </c>
      <c r="AL3463">
        <v>8</v>
      </c>
      <c r="AM3463">
        <v>434</v>
      </c>
      <c r="AN3463">
        <v>2740</v>
      </c>
      <c r="AO3463">
        <v>1191020</v>
      </c>
      <c r="AP3463">
        <v>68</v>
      </c>
      <c r="AQ3463">
        <v>431</v>
      </c>
      <c r="AR3463">
        <v>2314</v>
      </c>
      <c r="AS3463">
        <v>986707</v>
      </c>
    </row>
    <row r="3464" spans="1:49" x14ac:dyDescent="0.2">
      <c r="A3464" s="51">
        <v>41695</v>
      </c>
      <c r="B3464">
        <v>17</v>
      </c>
      <c r="C3464">
        <v>120</v>
      </c>
      <c r="D3464">
        <v>2783</v>
      </c>
      <c r="E3464">
        <v>345088</v>
      </c>
      <c r="F3464">
        <v>8</v>
      </c>
      <c r="G3464">
        <v>134</v>
      </c>
      <c r="H3464">
        <v>2875</v>
      </c>
      <c r="I3464">
        <v>381188</v>
      </c>
      <c r="J3464">
        <v>23</v>
      </c>
      <c r="K3464">
        <v>175</v>
      </c>
      <c r="L3464">
        <v>2567</v>
      </c>
      <c r="M3464">
        <v>459030</v>
      </c>
      <c r="N3464">
        <v>80</v>
      </c>
      <c r="O3464">
        <v>208</v>
      </c>
      <c r="P3464">
        <v>2791</v>
      </c>
      <c r="Q3464">
        <v>644601</v>
      </c>
      <c r="R3464">
        <v>45</v>
      </c>
      <c r="S3464">
        <v>237</v>
      </c>
      <c r="T3464">
        <v>2600</v>
      </c>
      <c r="U3464">
        <v>620569</v>
      </c>
      <c r="V3464">
        <v>10</v>
      </c>
      <c r="W3464">
        <v>278</v>
      </c>
      <c r="X3464">
        <v>2450</v>
      </c>
      <c r="Y3464">
        <v>713900</v>
      </c>
      <c r="Z3464">
        <v>18</v>
      </c>
      <c r="AA3464">
        <v>288</v>
      </c>
      <c r="AB3464">
        <v>2567</v>
      </c>
      <c r="AC3464">
        <v>758378</v>
      </c>
      <c r="AD3464">
        <v>22</v>
      </c>
      <c r="AE3464">
        <v>335</v>
      </c>
      <c r="AF3464">
        <v>2770</v>
      </c>
      <c r="AG3464">
        <v>963314</v>
      </c>
      <c r="AH3464">
        <v>3</v>
      </c>
      <c r="AI3464">
        <v>369</v>
      </c>
      <c r="AJ3464">
        <v>2640</v>
      </c>
      <c r="AK3464">
        <v>991653</v>
      </c>
      <c r="AL3464">
        <v>1</v>
      </c>
      <c r="AM3464">
        <v>432</v>
      </c>
      <c r="AN3464">
        <v>2700</v>
      </c>
      <c r="AO3464">
        <v>1166400</v>
      </c>
      <c r="AP3464">
        <v>21</v>
      </c>
      <c r="AQ3464">
        <v>438</v>
      </c>
      <c r="AR3464">
        <v>2490</v>
      </c>
      <c r="AS3464">
        <v>1024911</v>
      </c>
      <c r="AT3464">
        <v>2</v>
      </c>
      <c r="AU3464">
        <v>468</v>
      </c>
      <c r="AV3464">
        <v>2525</v>
      </c>
      <c r="AW3464">
        <v>1182150</v>
      </c>
    </row>
    <row r="3465" spans="1:49" x14ac:dyDescent="0.2">
      <c r="A3465" s="51"/>
    </row>
    <row r="3466" spans="1:49" x14ac:dyDescent="0.2">
      <c r="A3466" s="143">
        <v>41702</v>
      </c>
      <c r="AP3466">
        <v>8</v>
      </c>
      <c r="AQ3466">
        <v>472</v>
      </c>
      <c r="AR3466">
        <v>2810</v>
      </c>
      <c r="AS3466">
        <v>1325880</v>
      </c>
    </row>
    <row r="3467" spans="1:49" x14ac:dyDescent="0.2">
      <c r="A3467" s="143">
        <v>41704</v>
      </c>
      <c r="B3467">
        <v>31</v>
      </c>
      <c r="C3467">
        <v>115</v>
      </c>
      <c r="D3467">
        <v>2817</v>
      </c>
      <c r="E3467">
        <v>325283</v>
      </c>
      <c r="F3467">
        <v>10</v>
      </c>
      <c r="G3467">
        <v>133</v>
      </c>
      <c r="H3467">
        <v>2550</v>
      </c>
      <c r="I3467">
        <v>330150</v>
      </c>
      <c r="J3467">
        <v>26</v>
      </c>
      <c r="K3467">
        <v>166</v>
      </c>
      <c r="L3467">
        <v>2550</v>
      </c>
      <c r="M3467">
        <v>424550</v>
      </c>
      <c r="N3467">
        <v>69</v>
      </c>
      <c r="O3467">
        <v>195</v>
      </c>
      <c r="P3467">
        <v>1617</v>
      </c>
      <c r="Q3467">
        <v>509889</v>
      </c>
      <c r="R3467">
        <v>33</v>
      </c>
      <c r="S3467">
        <v>243</v>
      </c>
      <c r="T3467" s="54">
        <f>U3467/S3467</f>
        <v>2734.0205761316874</v>
      </c>
      <c r="U3467">
        <v>664367</v>
      </c>
      <c r="V3467">
        <v>12</v>
      </c>
      <c r="W3467">
        <v>254</v>
      </c>
      <c r="X3467">
        <v>2800</v>
      </c>
      <c r="Y3467">
        <v>711200</v>
      </c>
      <c r="Z3467">
        <v>5</v>
      </c>
      <c r="AA3467">
        <v>290</v>
      </c>
      <c r="AB3467">
        <v>2720</v>
      </c>
      <c r="AC3467">
        <v>788800</v>
      </c>
      <c r="AD3467">
        <v>13</v>
      </c>
      <c r="AE3467">
        <v>346</v>
      </c>
      <c r="AF3467">
        <v>2650</v>
      </c>
      <c r="AG3467">
        <v>915950</v>
      </c>
      <c r="AH3467">
        <v>27</v>
      </c>
      <c r="AI3467">
        <v>366</v>
      </c>
      <c r="AJ3467">
        <v>2740</v>
      </c>
      <c r="AK3467">
        <v>1002920</v>
      </c>
      <c r="AP3467">
        <v>71</v>
      </c>
      <c r="AQ3467">
        <v>454</v>
      </c>
      <c r="AR3467">
        <v>2669</v>
      </c>
      <c r="AS3467">
        <v>1213819</v>
      </c>
      <c r="AT3467">
        <v>17</v>
      </c>
      <c r="AU3467">
        <v>418</v>
      </c>
      <c r="AV3467">
        <v>2550</v>
      </c>
      <c r="AW3467">
        <v>1065675</v>
      </c>
    </row>
    <row r="3468" spans="1:49" x14ac:dyDescent="0.2">
      <c r="A3468" s="143">
        <v>41704</v>
      </c>
      <c r="AP3468">
        <v>1</v>
      </c>
      <c r="AQ3468">
        <v>374</v>
      </c>
      <c r="AR3468">
        <v>2600</v>
      </c>
      <c r="AS3468">
        <v>972400</v>
      </c>
    </row>
    <row r="3469" spans="1:49" x14ac:dyDescent="0.2">
      <c r="A3469" s="143">
        <v>41709</v>
      </c>
      <c r="AH3469">
        <v>2</v>
      </c>
      <c r="AI3469">
        <v>363</v>
      </c>
      <c r="AJ3469">
        <v>2700</v>
      </c>
      <c r="AK3469">
        <v>980100</v>
      </c>
      <c r="AL3469">
        <v>7</v>
      </c>
      <c r="AM3469">
        <v>436</v>
      </c>
      <c r="AN3469">
        <v>2755</v>
      </c>
      <c r="AO3469">
        <v>1201110</v>
      </c>
      <c r="AP3469">
        <v>16</v>
      </c>
      <c r="AQ3469">
        <v>463</v>
      </c>
      <c r="AR3469">
        <v>2668</v>
      </c>
      <c r="AS3469">
        <v>1237200</v>
      </c>
    </row>
    <row r="3470" spans="1:49" x14ac:dyDescent="0.2">
      <c r="A3470" s="143">
        <v>41711</v>
      </c>
      <c r="B3470">
        <v>2</v>
      </c>
      <c r="C3470">
        <v>118</v>
      </c>
      <c r="D3470">
        <v>3000</v>
      </c>
      <c r="E3470">
        <v>354000</v>
      </c>
      <c r="F3470">
        <v>20</v>
      </c>
      <c r="G3470">
        <v>148</v>
      </c>
      <c r="H3470">
        <v>2950</v>
      </c>
      <c r="I3470">
        <v>435125</v>
      </c>
      <c r="J3470">
        <v>9</v>
      </c>
      <c r="K3470">
        <v>168</v>
      </c>
      <c r="L3470">
        <v>2883</v>
      </c>
      <c r="M3470">
        <v>484450</v>
      </c>
      <c r="N3470">
        <v>32</v>
      </c>
      <c r="O3470">
        <v>200</v>
      </c>
      <c r="P3470">
        <v>2750</v>
      </c>
      <c r="Q3470">
        <v>548725</v>
      </c>
      <c r="R3470">
        <v>53</v>
      </c>
      <c r="S3470">
        <v>241</v>
      </c>
      <c r="T3470">
        <v>2875</v>
      </c>
      <c r="U3470">
        <v>693100</v>
      </c>
      <c r="V3470">
        <v>27</v>
      </c>
      <c r="W3470">
        <v>259</v>
      </c>
      <c r="X3470">
        <v>2740</v>
      </c>
      <c r="Y3470">
        <v>708470</v>
      </c>
      <c r="Z3470">
        <v>33</v>
      </c>
      <c r="AA3470">
        <v>288</v>
      </c>
      <c r="AB3470">
        <v>2750</v>
      </c>
      <c r="AC3470">
        <v>790625</v>
      </c>
      <c r="AD3470">
        <v>3</v>
      </c>
      <c r="AE3470">
        <v>343</v>
      </c>
      <c r="AF3470">
        <v>2640</v>
      </c>
      <c r="AG3470">
        <v>905520</v>
      </c>
      <c r="AH3470">
        <v>5</v>
      </c>
      <c r="AI3470">
        <v>393</v>
      </c>
      <c r="AJ3470">
        <v>2580</v>
      </c>
      <c r="AK3470">
        <v>1013940</v>
      </c>
      <c r="AP3470">
        <v>43</v>
      </c>
      <c r="AQ3470">
        <v>460</v>
      </c>
      <c r="AR3470">
        <v>2680</v>
      </c>
      <c r="AS3470">
        <v>1235673</v>
      </c>
      <c r="AT3470">
        <v>13</v>
      </c>
      <c r="AU3470">
        <v>502</v>
      </c>
      <c r="AV3470">
        <v>2630</v>
      </c>
      <c r="AW3470">
        <v>1326120</v>
      </c>
    </row>
    <row r="3471" spans="1:49" x14ac:dyDescent="0.2">
      <c r="A3471" s="143">
        <v>41718</v>
      </c>
      <c r="F3471">
        <v>11</v>
      </c>
      <c r="G3471">
        <v>139</v>
      </c>
      <c r="H3471">
        <v>2625</v>
      </c>
      <c r="I3471">
        <v>364900</v>
      </c>
      <c r="J3471">
        <v>20</v>
      </c>
      <c r="K3471">
        <v>175</v>
      </c>
      <c r="L3471">
        <v>2800</v>
      </c>
      <c r="M3471">
        <v>490000</v>
      </c>
      <c r="N3471">
        <v>32</v>
      </c>
      <c r="O3471">
        <v>205</v>
      </c>
      <c r="P3471">
        <v>2867</v>
      </c>
      <c r="Q3471">
        <v>586750</v>
      </c>
      <c r="R3471">
        <v>24</v>
      </c>
      <c r="S3471">
        <v>230</v>
      </c>
      <c r="T3471">
        <v>2700</v>
      </c>
      <c r="U3471">
        <v>621975</v>
      </c>
      <c r="V3471">
        <v>1</v>
      </c>
      <c r="W3471">
        <v>264</v>
      </c>
      <c r="X3471">
        <v>2650</v>
      </c>
      <c r="Y3471">
        <v>699600</v>
      </c>
      <c r="Z3471">
        <v>3</v>
      </c>
      <c r="AA3471">
        <v>312</v>
      </c>
      <c r="AB3471">
        <v>2800</v>
      </c>
      <c r="AC3471">
        <v>873600</v>
      </c>
      <c r="AD3471">
        <v>1</v>
      </c>
      <c r="AE3471">
        <v>320</v>
      </c>
      <c r="AF3471">
        <v>2620</v>
      </c>
      <c r="AG3471">
        <v>838400</v>
      </c>
      <c r="AH3471">
        <v>1</v>
      </c>
      <c r="AI3471">
        <v>380</v>
      </c>
      <c r="AJ3471">
        <v>2500</v>
      </c>
      <c r="AK3471">
        <v>975000</v>
      </c>
      <c r="AL3471">
        <v>9</v>
      </c>
      <c r="AM3471">
        <v>407</v>
      </c>
      <c r="AN3471">
        <v>2960</v>
      </c>
      <c r="AO3471">
        <v>1204720</v>
      </c>
      <c r="AP3471">
        <v>23</v>
      </c>
      <c r="AQ3471">
        <v>465</v>
      </c>
      <c r="AR3471">
        <v>2700</v>
      </c>
      <c r="AS3471">
        <v>1251950</v>
      </c>
      <c r="AT3471">
        <v>5</v>
      </c>
      <c r="AU3471">
        <v>450</v>
      </c>
      <c r="AV3471">
        <v>2600</v>
      </c>
      <c r="AW3471">
        <v>1169650</v>
      </c>
    </row>
    <row r="3472" spans="1:49" x14ac:dyDescent="0.2">
      <c r="A3472" s="143">
        <v>41723</v>
      </c>
      <c r="Z3472">
        <v>12</v>
      </c>
      <c r="AA3472">
        <v>282</v>
      </c>
      <c r="AB3472">
        <v>2760</v>
      </c>
      <c r="AC3472">
        <v>778320</v>
      </c>
      <c r="AD3472">
        <v>19</v>
      </c>
      <c r="AE3472">
        <v>347</v>
      </c>
      <c r="AF3472">
        <v>2723</v>
      </c>
      <c r="AG3472">
        <v>945473</v>
      </c>
      <c r="AH3472">
        <v>24</v>
      </c>
      <c r="AI3472">
        <v>364</v>
      </c>
      <c r="AJ3472">
        <v>2793</v>
      </c>
      <c r="AK3472">
        <v>1017920</v>
      </c>
      <c r="AP3472">
        <v>9</v>
      </c>
      <c r="AQ3472">
        <v>524</v>
      </c>
      <c r="AR3472">
        <v>2930</v>
      </c>
      <c r="AS3472">
        <v>1535220</v>
      </c>
    </row>
    <row r="3473" spans="1:49" x14ac:dyDescent="0.2">
      <c r="A3473" s="143"/>
      <c r="AP3473">
        <v>1</v>
      </c>
      <c r="AQ3473">
        <v>386</v>
      </c>
      <c r="AR3473">
        <v>2800</v>
      </c>
      <c r="AS3473">
        <v>1080800</v>
      </c>
      <c r="AT3473">
        <v>2</v>
      </c>
      <c r="AU3473">
        <v>375</v>
      </c>
      <c r="AV3473">
        <v>2350</v>
      </c>
      <c r="AW3473">
        <v>881250</v>
      </c>
    </row>
    <row r="3474" spans="1:49" x14ac:dyDescent="0.2">
      <c r="A3474" s="143">
        <v>41725</v>
      </c>
      <c r="F3474">
        <v>1</v>
      </c>
      <c r="G3474">
        <v>134</v>
      </c>
      <c r="H3474">
        <v>2850</v>
      </c>
      <c r="I3474">
        <v>381900</v>
      </c>
      <c r="J3474">
        <v>13</v>
      </c>
      <c r="K3474">
        <v>160</v>
      </c>
      <c r="L3474">
        <v>2783</v>
      </c>
      <c r="M3474">
        <v>444933</v>
      </c>
      <c r="N3474">
        <v>56</v>
      </c>
      <c r="O3474">
        <v>207</v>
      </c>
      <c r="P3474">
        <v>2880</v>
      </c>
      <c r="Q3474">
        <v>595010</v>
      </c>
      <c r="R3474">
        <v>51</v>
      </c>
      <c r="S3474">
        <v>232</v>
      </c>
      <c r="T3474">
        <v>2800</v>
      </c>
      <c r="U3474">
        <v>648312</v>
      </c>
      <c r="V3474">
        <v>4</v>
      </c>
      <c r="W3474">
        <v>278</v>
      </c>
      <c r="X3474">
        <v>2650</v>
      </c>
      <c r="Y3474">
        <v>736700</v>
      </c>
      <c r="Z3474">
        <v>31</v>
      </c>
      <c r="AA3474">
        <v>316</v>
      </c>
      <c r="AB3474">
        <v>2700</v>
      </c>
      <c r="AC3474">
        <v>851750</v>
      </c>
      <c r="AH3474">
        <v>13</v>
      </c>
      <c r="AI3474">
        <v>364</v>
      </c>
      <c r="AJ3474">
        <v>2825</v>
      </c>
      <c r="AK3474">
        <v>1026810</v>
      </c>
      <c r="AP3474">
        <v>19</v>
      </c>
      <c r="AQ3474">
        <v>449</v>
      </c>
      <c r="AR3474">
        <v>2900</v>
      </c>
      <c r="AS3474">
        <v>1306087</v>
      </c>
      <c r="AT3474">
        <v>5</v>
      </c>
      <c r="AU3474">
        <v>519</v>
      </c>
      <c r="AV3474">
        <v>2575</v>
      </c>
      <c r="AW3474">
        <v>1336050</v>
      </c>
    </row>
    <row r="3475" spans="1:49" x14ac:dyDescent="0.2">
      <c r="A3475" s="143"/>
      <c r="AP3475">
        <v>10</v>
      </c>
      <c r="AQ3475">
        <v>376</v>
      </c>
      <c r="AR3475">
        <v>2710</v>
      </c>
      <c r="AS3475">
        <v>1017740</v>
      </c>
    </row>
    <row r="3476" spans="1:49" x14ac:dyDescent="0.2">
      <c r="A3476" s="143">
        <v>41701</v>
      </c>
      <c r="AP3476">
        <v>12</v>
      </c>
      <c r="AQ3476">
        <v>524</v>
      </c>
      <c r="AR3476">
        <v>2680</v>
      </c>
      <c r="AS3476">
        <v>1405520</v>
      </c>
    </row>
    <row r="3477" spans="1:49" x14ac:dyDescent="0.2">
      <c r="A3477" s="143">
        <v>41702</v>
      </c>
      <c r="B3477">
        <v>2</v>
      </c>
      <c r="C3477">
        <v>118</v>
      </c>
      <c r="D3477">
        <v>2800</v>
      </c>
      <c r="E3477">
        <v>330400</v>
      </c>
      <c r="F3477">
        <v>17</v>
      </c>
      <c r="G3477">
        <v>144</v>
      </c>
      <c r="H3477">
        <v>2775</v>
      </c>
      <c r="I3477">
        <v>398994</v>
      </c>
      <c r="J3477">
        <v>11</v>
      </c>
      <c r="K3477">
        <v>155</v>
      </c>
      <c r="L3477">
        <v>2650</v>
      </c>
      <c r="M3477">
        <v>417264</v>
      </c>
      <c r="N3477">
        <v>38</v>
      </c>
      <c r="O3477">
        <v>192</v>
      </c>
      <c r="P3477">
        <v>2862</v>
      </c>
      <c r="Q3477">
        <v>577411</v>
      </c>
      <c r="R3477">
        <v>36</v>
      </c>
      <c r="S3477">
        <v>236</v>
      </c>
      <c r="T3477">
        <v>2933</v>
      </c>
      <c r="U3477">
        <v>693919</v>
      </c>
      <c r="V3477">
        <v>22</v>
      </c>
      <c r="W3477">
        <v>257</v>
      </c>
      <c r="X3477">
        <v>2775</v>
      </c>
      <c r="Y3477">
        <v>725782</v>
      </c>
      <c r="Z3477">
        <v>5</v>
      </c>
      <c r="AA3477">
        <v>299</v>
      </c>
      <c r="AB3477">
        <v>2700</v>
      </c>
      <c r="AC3477">
        <v>807840</v>
      </c>
      <c r="AD3477">
        <v>19</v>
      </c>
      <c r="AE3477">
        <v>338</v>
      </c>
      <c r="AF3477">
        <v>2650</v>
      </c>
      <c r="AG3477">
        <v>898158</v>
      </c>
      <c r="AH3477">
        <v>11</v>
      </c>
      <c r="AI3477">
        <v>376</v>
      </c>
      <c r="AJ3477">
        <v>2625</v>
      </c>
      <c r="AK3477">
        <v>1000500</v>
      </c>
      <c r="AP3477">
        <v>29</v>
      </c>
      <c r="AQ3477">
        <v>420</v>
      </c>
      <c r="AR3477">
        <v>2500</v>
      </c>
      <c r="AS3477">
        <v>1050000</v>
      </c>
      <c r="AT3477">
        <v>8</v>
      </c>
      <c r="AU3477">
        <v>491</v>
      </c>
      <c r="AV3477">
        <v>2425</v>
      </c>
      <c r="AW3477">
        <v>1242125</v>
      </c>
    </row>
    <row r="3478" spans="1:49" x14ac:dyDescent="0.2">
      <c r="A3478" s="143">
        <v>41705</v>
      </c>
      <c r="B3478">
        <v>1</v>
      </c>
      <c r="C3478">
        <v>106</v>
      </c>
      <c r="D3478">
        <v>2400</v>
      </c>
      <c r="E3478">
        <v>254400</v>
      </c>
      <c r="V3478">
        <v>40</v>
      </c>
      <c r="W3478">
        <v>265</v>
      </c>
      <c r="X3478" s="54">
        <f>Y3478/W3478</f>
        <v>2770.1811320754719</v>
      </c>
      <c r="Y3478">
        <v>734098</v>
      </c>
      <c r="AD3478">
        <v>1</v>
      </c>
      <c r="AE3478">
        <v>322</v>
      </c>
      <c r="AF3478">
        <v>2600</v>
      </c>
      <c r="AG3478">
        <v>837200</v>
      </c>
    </row>
    <row r="3479" spans="1:49" x14ac:dyDescent="0.2">
      <c r="A3479" s="143">
        <v>41708</v>
      </c>
      <c r="AH3479">
        <v>1</v>
      </c>
      <c r="AI3479">
        <v>396</v>
      </c>
      <c r="AJ3479">
        <v>2700</v>
      </c>
      <c r="AK3479">
        <v>1069200</v>
      </c>
      <c r="AP3479">
        <v>6</v>
      </c>
      <c r="AQ3479">
        <v>521</v>
      </c>
      <c r="AR3479">
        <v>2860</v>
      </c>
      <c r="AS3479">
        <v>1490060</v>
      </c>
    </row>
    <row r="3480" spans="1:49" x14ac:dyDescent="0.2">
      <c r="A3480" s="143">
        <v>41709</v>
      </c>
      <c r="B3480">
        <v>11</v>
      </c>
      <c r="C3480">
        <v>122</v>
      </c>
      <c r="D3480">
        <v>2775</v>
      </c>
      <c r="E3480">
        <v>337709</v>
      </c>
      <c r="F3480">
        <v>4</v>
      </c>
      <c r="G3480">
        <v>135</v>
      </c>
      <c r="H3480">
        <v>2700</v>
      </c>
      <c r="I3480">
        <v>364500</v>
      </c>
      <c r="N3480">
        <v>14</v>
      </c>
      <c r="O3480">
        <v>192</v>
      </c>
      <c r="P3480">
        <v>2600</v>
      </c>
      <c r="Q3480">
        <v>498829</v>
      </c>
      <c r="V3480">
        <v>19</v>
      </c>
      <c r="W3480">
        <v>257</v>
      </c>
      <c r="X3480">
        <v>2625</v>
      </c>
      <c r="Y3480">
        <v>715989</v>
      </c>
      <c r="Z3480">
        <v>8</v>
      </c>
      <c r="AA3480">
        <v>312</v>
      </c>
      <c r="AB3480">
        <v>2750</v>
      </c>
      <c r="AC3480">
        <v>856625</v>
      </c>
      <c r="AD3480">
        <v>2</v>
      </c>
      <c r="AE3480">
        <v>342</v>
      </c>
      <c r="AF3480">
        <v>2350</v>
      </c>
      <c r="AG3480">
        <v>803700</v>
      </c>
      <c r="AH3480">
        <v>40</v>
      </c>
      <c r="AI3480">
        <v>377</v>
      </c>
      <c r="AJ3480">
        <v>2660</v>
      </c>
      <c r="AK3480">
        <v>1043705</v>
      </c>
      <c r="AL3480">
        <v>4</v>
      </c>
      <c r="AM3480">
        <v>452</v>
      </c>
      <c r="AN3480">
        <v>2620</v>
      </c>
      <c r="AO3480">
        <v>1185550</v>
      </c>
      <c r="AP3480">
        <v>12</v>
      </c>
      <c r="AQ3480">
        <v>481</v>
      </c>
      <c r="AR3480">
        <v>2520</v>
      </c>
      <c r="AS3480">
        <v>1295650</v>
      </c>
      <c r="AT3480">
        <v>9</v>
      </c>
      <c r="AU3480">
        <v>422</v>
      </c>
      <c r="AV3480">
        <v>2217</v>
      </c>
      <c r="AW3480">
        <v>947844</v>
      </c>
    </row>
    <row r="3481" spans="1:49" ht="15" x14ac:dyDescent="0.25">
      <c r="A3481" s="143">
        <v>41712</v>
      </c>
      <c r="B3481" s="237"/>
      <c r="J3481">
        <v>22</v>
      </c>
      <c r="K3481">
        <v>154</v>
      </c>
      <c r="L3481">
        <v>2375</v>
      </c>
      <c r="M3481">
        <v>445355</v>
      </c>
      <c r="N3481">
        <v>50</v>
      </c>
      <c r="O3481">
        <v>190</v>
      </c>
      <c r="P3481">
        <v>2750</v>
      </c>
      <c r="Q3481">
        <v>522500</v>
      </c>
      <c r="AP3481">
        <v>28</v>
      </c>
      <c r="AQ3481">
        <v>488</v>
      </c>
      <c r="AR3481">
        <v>2644</v>
      </c>
      <c r="AS3481">
        <v>1294589</v>
      </c>
      <c r="AT3481">
        <v>2</v>
      </c>
      <c r="AU3481">
        <v>454</v>
      </c>
      <c r="AV3481">
        <v>2150</v>
      </c>
      <c r="AW3481">
        <v>976100</v>
      </c>
    </row>
    <row r="3482" spans="1:49" x14ac:dyDescent="0.2">
      <c r="A3482" s="143">
        <v>41715</v>
      </c>
      <c r="AH3482">
        <v>4</v>
      </c>
      <c r="AI3482">
        <v>380</v>
      </c>
      <c r="AJ3482">
        <v>2840</v>
      </c>
      <c r="AK3482">
        <v>1080620</v>
      </c>
      <c r="AL3482">
        <v>1</v>
      </c>
      <c r="AM3482">
        <v>404</v>
      </c>
      <c r="AN3482">
        <v>2760</v>
      </c>
      <c r="AO3482">
        <v>1115040</v>
      </c>
      <c r="AP3482">
        <v>44</v>
      </c>
      <c r="AQ3482">
        <v>426</v>
      </c>
      <c r="AR3482">
        <v>2700</v>
      </c>
      <c r="AS3482">
        <v>1134772</v>
      </c>
    </row>
    <row r="3483" spans="1:49" x14ac:dyDescent="0.2">
      <c r="A3483" s="143">
        <v>41716</v>
      </c>
      <c r="B3483">
        <v>3</v>
      </c>
      <c r="C3483">
        <v>107</v>
      </c>
      <c r="D3483">
        <v>2650</v>
      </c>
      <c r="E3483">
        <v>282933</v>
      </c>
      <c r="F3483">
        <v>29</v>
      </c>
      <c r="G3483">
        <v>141</v>
      </c>
      <c r="H3483">
        <v>2800</v>
      </c>
      <c r="I3483">
        <v>396879</v>
      </c>
      <c r="J3483">
        <v>32</v>
      </c>
      <c r="K3483">
        <v>162</v>
      </c>
      <c r="L3483">
        <v>2590</v>
      </c>
      <c r="M3483">
        <v>423259</v>
      </c>
      <c r="N3483">
        <v>23</v>
      </c>
      <c r="O3483">
        <v>215</v>
      </c>
      <c r="P3483">
        <v>2300</v>
      </c>
      <c r="Q3483">
        <v>559039</v>
      </c>
      <c r="V3483">
        <v>33</v>
      </c>
      <c r="W3483">
        <v>261</v>
      </c>
      <c r="X3483">
        <v>2670</v>
      </c>
      <c r="Y3483">
        <v>702967</v>
      </c>
      <c r="Z3483">
        <v>23</v>
      </c>
      <c r="AA3483">
        <v>305</v>
      </c>
      <c r="AB3483">
        <v>2658</v>
      </c>
      <c r="AC3483">
        <v>798822</v>
      </c>
      <c r="AD3483">
        <v>31</v>
      </c>
      <c r="AE3483">
        <v>345</v>
      </c>
      <c r="AF3483">
        <v>2850</v>
      </c>
      <c r="AG3483">
        <v>981871</v>
      </c>
      <c r="AH3483">
        <v>18</v>
      </c>
      <c r="AI3483">
        <v>377</v>
      </c>
      <c r="AJ3483">
        <v>2850</v>
      </c>
      <c r="AK3483">
        <v>1073183</v>
      </c>
      <c r="AL3483">
        <v>4</v>
      </c>
      <c r="AM3483">
        <v>462</v>
      </c>
      <c r="AN3483">
        <v>2920</v>
      </c>
      <c r="AO3483">
        <v>1349040</v>
      </c>
      <c r="AP3483">
        <v>17</v>
      </c>
      <c r="AQ3483">
        <v>419</v>
      </c>
      <c r="AR3483">
        <v>2727</v>
      </c>
      <c r="AS3483">
        <v>1135318</v>
      </c>
      <c r="AT3483">
        <v>8</v>
      </c>
      <c r="AU3483">
        <v>489</v>
      </c>
      <c r="AV3483">
        <v>2450</v>
      </c>
      <c r="AW3483">
        <v>1223225</v>
      </c>
    </row>
    <row r="3484" spans="1:49" x14ac:dyDescent="0.2">
      <c r="A3484" s="143">
        <v>41719</v>
      </c>
      <c r="N3484">
        <v>35</v>
      </c>
      <c r="O3484">
        <v>185</v>
      </c>
      <c r="P3484">
        <v>2925</v>
      </c>
      <c r="Q3484">
        <v>542717</v>
      </c>
      <c r="R3484">
        <v>109</v>
      </c>
      <c r="S3484">
        <v>244</v>
      </c>
      <c r="T3484">
        <v>2925</v>
      </c>
      <c r="U3484">
        <v>718998</v>
      </c>
      <c r="V3484">
        <v>4</v>
      </c>
      <c r="W3484">
        <v>264</v>
      </c>
      <c r="X3484">
        <v>2600</v>
      </c>
      <c r="Y3484">
        <v>687700</v>
      </c>
      <c r="Z3484">
        <v>30</v>
      </c>
      <c r="AA3484">
        <v>300</v>
      </c>
      <c r="AB3484">
        <v>2725</v>
      </c>
      <c r="AC3484">
        <v>818650</v>
      </c>
      <c r="AD3484">
        <v>10</v>
      </c>
      <c r="AE3484">
        <v>357</v>
      </c>
      <c r="AF3484">
        <v>3200</v>
      </c>
      <c r="AG3484">
        <v>1141760</v>
      </c>
      <c r="AT3484">
        <v>19</v>
      </c>
      <c r="AU3484">
        <v>505</v>
      </c>
      <c r="AV3484">
        <v>2650</v>
      </c>
      <c r="AW3484">
        <v>1337971</v>
      </c>
    </row>
    <row r="3485" spans="1:49" x14ac:dyDescent="0.2">
      <c r="A3485" s="143">
        <v>41723</v>
      </c>
      <c r="B3485">
        <v>10</v>
      </c>
      <c r="C3485">
        <v>110</v>
      </c>
      <c r="D3485">
        <v>3000</v>
      </c>
      <c r="E3485">
        <v>330000</v>
      </c>
      <c r="F3485">
        <v>25</v>
      </c>
      <c r="G3485">
        <v>137</v>
      </c>
      <c r="H3485">
        <v>2700</v>
      </c>
      <c r="I3485">
        <v>379920</v>
      </c>
      <c r="J3485">
        <v>39</v>
      </c>
      <c r="K3485">
        <v>160</v>
      </c>
      <c r="L3485">
        <v>2617</v>
      </c>
      <c r="M3485">
        <v>429326</v>
      </c>
      <c r="N3485">
        <v>11</v>
      </c>
      <c r="O3485">
        <v>185</v>
      </c>
      <c r="P3485">
        <v>2775</v>
      </c>
      <c r="Q3485">
        <v>512173</v>
      </c>
      <c r="R3485">
        <v>3</v>
      </c>
      <c r="S3485">
        <v>225</v>
      </c>
      <c r="T3485">
        <v>2575</v>
      </c>
      <c r="U3485">
        <v>585733</v>
      </c>
      <c r="V3485">
        <v>6</v>
      </c>
      <c r="W3485">
        <v>265</v>
      </c>
      <c r="X3485">
        <v>2550</v>
      </c>
      <c r="Y3485">
        <v>701400</v>
      </c>
      <c r="AD3485">
        <v>36</v>
      </c>
      <c r="AE3485">
        <v>335</v>
      </c>
      <c r="AF3485">
        <v>2738</v>
      </c>
      <c r="AG3485">
        <v>917881</v>
      </c>
      <c r="AH3485">
        <v>20</v>
      </c>
      <c r="AI3485">
        <v>366</v>
      </c>
      <c r="AJ3485">
        <v>2867</v>
      </c>
      <c r="AK3485">
        <v>1043160</v>
      </c>
      <c r="AP3485">
        <v>32</v>
      </c>
      <c r="AQ3485">
        <v>454</v>
      </c>
      <c r="AR3485">
        <v>2746</v>
      </c>
      <c r="AS3485">
        <v>1261450</v>
      </c>
      <c r="AT3485">
        <v>19</v>
      </c>
      <c r="AU3485">
        <v>460</v>
      </c>
      <c r="AV3485">
        <v>2575</v>
      </c>
      <c r="AW3485">
        <v>1183416</v>
      </c>
    </row>
    <row r="3486" spans="1:49" x14ac:dyDescent="0.2">
      <c r="A3486" s="143">
        <v>41729</v>
      </c>
      <c r="Z3486">
        <v>4</v>
      </c>
      <c r="AA3486">
        <v>304</v>
      </c>
      <c r="AB3486">
        <v>2800</v>
      </c>
      <c r="AC3486">
        <v>849800</v>
      </c>
      <c r="AD3486">
        <v>46</v>
      </c>
      <c r="AE3486">
        <v>344</v>
      </c>
      <c r="AF3486">
        <v>2870</v>
      </c>
      <c r="AG3486">
        <v>985035</v>
      </c>
      <c r="AL3486">
        <v>5</v>
      </c>
      <c r="AM3486">
        <v>423</v>
      </c>
      <c r="AN3486">
        <v>2880</v>
      </c>
      <c r="AO3486">
        <v>1217664</v>
      </c>
      <c r="AP3486">
        <v>37</v>
      </c>
      <c r="AQ3486">
        <v>442</v>
      </c>
      <c r="AR3486">
        <v>2830</v>
      </c>
      <c r="AS3486">
        <v>1250974</v>
      </c>
      <c r="AT3486">
        <v>1</v>
      </c>
      <c r="AU3486">
        <v>468</v>
      </c>
      <c r="AV3486">
        <v>2400</v>
      </c>
      <c r="AW3486">
        <v>1123200</v>
      </c>
    </row>
    <row r="3488" spans="1:49" x14ac:dyDescent="0.2">
      <c r="A3488" s="143">
        <v>41730</v>
      </c>
      <c r="AH3488">
        <v>9</v>
      </c>
      <c r="AI3488">
        <v>388</v>
      </c>
      <c r="AJ3488">
        <v>2860</v>
      </c>
      <c r="AK3488">
        <v>1109680</v>
      </c>
      <c r="AP3488">
        <v>23</v>
      </c>
      <c r="AQ3488">
        <v>494</v>
      </c>
      <c r="AR3488">
        <v>2900</v>
      </c>
      <c r="AS3488">
        <v>1434423</v>
      </c>
    </row>
    <row r="3489" spans="1:49" x14ac:dyDescent="0.2">
      <c r="A3489" s="143">
        <v>41732</v>
      </c>
      <c r="F3489">
        <v>4</v>
      </c>
      <c r="G3489">
        <v>140</v>
      </c>
      <c r="H3489">
        <v>2833</v>
      </c>
      <c r="I3489">
        <v>398167</v>
      </c>
      <c r="J3489">
        <v>1</v>
      </c>
      <c r="K3489">
        <v>176</v>
      </c>
      <c r="L3489">
        <v>2650</v>
      </c>
      <c r="M3489">
        <v>551200</v>
      </c>
      <c r="N3489">
        <v>4</v>
      </c>
      <c r="O3489">
        <v>208</v>
      </c>
      <c r="P3489">
        <v>2650</v>
      </c>
      <c r="Q3489">
        <v>551200</v>
      </c>
      <c r="R3489">
        <v>1</v>
      </c>
      <c r="S3489">
        <v>222</v>
      </c>
      <c r="T3489">
        <v>2450</v>
      </c>
      <c r="U3489">
        <v>543900</v>
      </c>
      <c r="V3489">
        <v>14</v>
      </c>
      <c r="W3489">
        <v>264</v>
      </c>
      <c r="X3489">
        <v>2658</v>
      </c>
      <c r="Y3489">
        <v>702484</v>
      </c>
      <c r="Z3489">
        <v>8</v>
      </c>
      <c r="AA3489">
        <v>294</v>
      </c>
      <c r="AB3489">
        <v>2900</v>
      </c>
      <c r="AC3489">
        <v>852600</v>
      </c>
      <c r="AH3489">
        <v>1</v>
      </c>
      <c r="AI3489">
        <v>386</v>
      </c>
      <c r="AJ3489">
        <v>3140</v>
      </c>
      <c r="AK3489">
        <v>1212040</v>
      </c>
      <c r="AL3489">
        <v>1</v>
      </c>
      <c r="AM3489">
        <v>422</v>
      </c>
      <c r="AN3489">
        <v>3120</v>
      </c>
      <c r="AO3489">
        <v>1316640</v>
      </c>
      <c r="AP3489">
        <v>17</v>
      </c>
      <c r="AQ3489">
        <v>427</v>
      </c>
      <c r="AR3489">
        <v>2660</v>
      </c>
      <c r="AS3489">
        <v>1136300</v>
      </c>
      <c r="AT3489">
        <v>14</v>
      </c>
      <c r="AU3489">
        <v>436</v>
      </c>
      <c r="AV3489">
        <v>2530</v>
      </c>
      <c r="AW3489">
        <v>1101590</v>
      </c>
    </row>
    <row r="3490" spans="1:49" x14ac:dyDescent="0.2">
      <c r="A3490" s="143"/>
      <c r="AP3490">
        <v>10</v>
      </c>
      <c r="AQ3490">
        <v>369</v>
      </c>
      <c r="AR3490">
        <v>2880</v>
      </c>
      <c r="AS3490">
        <v>1062720</v>
      </c>
    </row>
    <row r="3491" spans="1:49" x14ac:dyDescent="0.2">
      <c r="A3491" s="143">
        <v>41737</v>
      </c>
      <c r="AL3491">
        <v>5</v>
      </c>
      <c r="AM3491">
        <v>470</v>
      </c>
      <c r="AN3491">
        <v>3120</v>
      </c>
      <c r="AO3491">
        <v>1467130</v>
      </c>
      <c r="AP3491">
        <v>33</v>
      </c>
      <c r="AQ3491">
        <v>489</v>
      </c>
      <c r="AR3491">
        <v>3022</v>
      </c>
      <c r="AS3491">
        <v>1477760</v>
      </c>
      <c r="AT3491">
        <v>4</v>
      </c>
      <c r="AU3491">
        <v>544</v>
      </c>
      <c r="AV3491">
        <v>2750</v>
      </c>
      <c r="AW3491">
        <v>1496000</v>
      </c>
    </row>
    <row r="3492" spans="1:49" x14ac:dyDescent="0.2">
      <c r="A3492" s="143">
        <v>41739</v>
      </c>
      <c r="B3492">
        <v>7</v>
      </c>
      <c r="C3492">
        <v>88</v>
      </c>
      <c r="D3492">
        <v>3000</v>
      </c>
      <c r="E3492">
        <v>264000</v>
      </c>
      <c r="F3492">
        <v>29</v>
      </c>
      <c r="G3492">
        <v>135</v>
      </c>
      <c r="H3492">
        <v>3000</v>
      </c>
      <c r="I3492">
        <v>405000</v>
      </c>
      <c r="R3492">
        <v>5</v>
      </c>
      <c r="S3492">
        <v>242</v>
      </c>
      <c r="T3492">
        <v>2640</v>
      </c>
      <c r="U3492">
        <v>638880</v>
      </c>
      <c r="Z3492">
        <v>27</v>
      </c>
      <c r="AA3492">
        <v>294</v>
      </c>
      <c r="AB3492">
        <v>2825</v>
      </c>
      <c r="AC3492">
        <v>830525</v>
      </c>
      <c r="AD3492">
        <v>5</v>
      </c>
      <c r="AE3492">
        <v>354</v>
      </c>
      <c r="AF3492">
        <v>2900</v>
      </c>
      <c r="AG3492">
        <v>1026600</v>
      </c>
      <c r="AH3492">
        <v>5</v>
      </c>
      <c r="AI3492">
        <v>386</v>
      </c>
      <c r="AJ3492">
        <v>2950</v>
      </c>
      <c r="AK3492">
        <v>1138350</v>
      </c>
      <c r="AL3492">
        <v>6</v>
      </c>
      <c r="AM3492">
        <v>474</v>
      </c>
      <c r="AN3492">
        <v>2930</v>
      </c>
      <c r="AO3492">
        <v>1386860</v>
      </c>
      <c r="AP3492">
        <v>34</v>
      </c>
      <c r="AQ3492">
        <v>443</v>
      </c>
      <c r="AR3492">
        <v>2911</v>
      </c>
      <c r="AS3492">
        <v>1291924</v>
      </c>
      <c r="AT3492">
        <v>1</v>
      </c>
      <c r="AU3492">
        <v>476</v>
      </c>
      <c r="AV3492">
        <v>2500</v>
      </c>
      <c r="AW3492">
        <v>1190000</v>
      </c>
    </row>
    <row r="3493" spans="1:49" x14ac:dyDescent="0.2">
      <c r="A3493" s="143"/>
      <c r="AP3493">
        <v>13</v>
      </c>
      <c r="AQ3493">
        <v>381</v>
      </c>
      <c r="AR3493">
        <v>2870</v>
      </c>
      <c r="AS3493">
        <v>1093550</v>
      </c>
    </row>
    <row r="3494" spans="1:49" x14ac:dyDescent="0.2">
      <c r="A3494" s="143">
        <v>41744</v>
      </c>
      <c r="AD3494">
        <v>9</v>
      </c>
      <c r="AE3494">
        <v>348</v>
      </c>
      <c r="AF3494">
        <v>2560</v>
      </c>
      <c r="AG3494">
        <v>890880</v>
      </c>
      <c r="AH3494">
        <v>7</v>
      </c>
      <c r="AI3494">
        <v>395</v>
      </c>
      <c r="AJ3494">
        <v>3040</v>
      </c>
      <c r="AK3494">
        <v>1200740</v>
      </c>
      <c r="AL3494">
        <v>6</v>
      </c>
      <c r="AM3494">
        <v>454</v>
      </c>
      <c r="AN3494">
        <v>2980</v>
      </c>
      <c r="AO3494">
        <v>1358850</v>
      </c>
      <c r="AP3494">
        <v>8</v>
      </c>
      <c r="AQ3494">
        <v>570</v>
      </c>
      <c r="AR3494">
        <v>3224</v>
      </c>
      <c r="AS3494">
        <v>1846800</v>
      </c>
    </row>
    <row r="3495" spans="1:49" x14ac:dyDescent="0.2">
      <c r="A3495" s="143"/>
      <c r="AP3495">
        <v>5</v>
      </c>
      <c r="AQ3495">
        <v>347</v>
      </c>
      <c r="AR3495">
        <v>2740</v>
      </c>
      <c r="AS3495">
        <v>950780</v>
      </c>
    </row>
    <row r="3496" spans="1:49" x14ac:dyDescent="0.2">
      <c r="A3496" s="143">
        <v>41751</v>
      </c>
      <c r="N3496">
        <v>20</v>
      </c>
      <c r="O3496">
        <v>212</v>
      </c>
      <c r="P3496">
        <v>3000</v>
      </c>
      <c r="Q3496">
        <v>635150</v>
      </c>
      <c r="AL3496">
        <v>5</v>
      </c>
      <c r="AM3496">
        <v>491</v>
      </c>
      <c r="AN3496">
        <v>3230</v>
      </c>
      <c r="AO3496">
        <v>1581600</v>
      </c>
    </row>
    <row r="3497" spans="1:49" x14ac:dyDescent="0.2">
      <c r="A3497" s="143">
        <v>41753</v>
      </c>
      <c r="B3497">
        <v>1</v>
      </c>
      <c r="C3497">
        <v>122</v>
      </c>
      <c r="D3497">
        <v>2800</v>
      </c>
      <c r="E3497">
        <v>341600</v>
      </c>
      <c r="J3497">
        <v>8</v>
      </c>
      <c r="K3497">
        <v>156</v>
      </c>
      <c r="L3497">
        <v>2800</v>
      </c>
      <c r="M3497">
        <v>436800</v>
      </c>
      <c r="N3497">
        <v>29</v>
      </c>
      <c r="O3497">
        <v>197</v>
      </c>
      <c r="P3497">
        <v>2848</v>
      </c>
      <c r="Q3497">
        <v>560518</v>
      </c>
      <c r="R3497">
        <v>9</v>
      </c>
      <c r="S3497">
        <v>231</v>
      </c>
      <c r="T3497">
        <v>2740</v>
      </c>
      <c r="U3497">
        <v>632860</v>
      </c>
      <c r="V3497">
        <v>28</v>
      </c>
      <c r="W3497">
        <v>271</v>
      </c>
      <c r="X3497">
        <v>2713</v>
      </c>
      <c r="Y3497">
        <v>741393</v>
      </c>
      <c r="Z3497">
        <v>16</v>
      </c>
      <c r="AA3497">
        <v>288</v>
      </c>
      <c r="AB3497">
        <v>2880</v>
      </c>
      <c r="AC3497">
        <v>829120</v>
      </c>
      <c r="AD3497">
        <v>4</v>
      </c>
      <c r="AE3497">
        <v>330</v>
      </c>
      <c r="AF3497">
        <v>2860</v>
      </c>
      <c r="AG3497">
        <v>943800</v>
      </c>
      <c r="AH3497">
        <v>29</v>
      </c>
      <c r="AI3497">
        <v>369</v>
      </c>
      <c r="AJ3497">
        <v>2993</v>
      </c>
      <c r="AK3497">
        <v>1103613</v>
      </c>
      <c r="AL3497">
        <v>4</v>
      </c>
      <c r="AM3497">
        <v>414</v>
      </c>
      <c r="AN3497">
        <v>3173</v>
      </c>
      <c r="AO3497">
        <v>1312733</v>
      </c>
      <c r="AP3497">
        <v>27</v>
      </c>
      <c r="AQ3497">
        <v>438</v>
      </c>
      <c r="AR3497">
        <v>2862</v>
      </c>
      <c r="AS3497">
        <v>1254836</v>
      </c>
      <c r="AT3497">
        <v>12</v>
      </c>
      <c r="AU3497">
        <v>448</v>
      </c>
      <c r="AV3497">
        <v>2750</v>
      </c>
      <c r="AW3497">
        <v>1230625</v>
      </c>
    </row>
    <row r="3498" spans="1:49" x14ac:dyDescent="0.2">
      <c r="A3498" s="236">
        <v>41758</v>
      </c>
      <c r="V3498">
        <v>1</v>
      </c>
      <c r="W3498">
        <v>276</v>
      </c>
      <c r="X3498">
        <v>2700</v>
      </c>
      <c r="Y3498">
        <v>745200</v>
      </c>
      <c r="Z3498">
        <v>2</v>
      </c>
      <c r="AA3498">
        <v>349</v>
      </c>
      <c r="AB3498">
        <v>2600</v>
      </c>
      <c r="AC3498">
        <v>907400</v>
      </c>
      <c r="AH3498">
        <v>5</v>
      </c>
      <c r="AI3498">
        <v>371</v>
      </c>
      <c r="AJ3498">
        <v>2870</v>
      </c>
      <c r="AK3498">
        <v>1064890</v>
      </c>
      <c r="AL3498">
        <v>7</v>
      </c>
      <c r="AM3498">
        <v>428</v>
      </c>
      <c r="AN3498">
        <v>3100</v>
      </c>
      <c r="AO3498">
        <v>1327484</v>
      </c>
      <c r="AP3498">
        <v>24</v>
      </c>
      <c r="AQ3498">
        <v>479</v>
      </c>
      <c r="AR3498">
        <v>2913</v>
      </c>
      <c r="AS3498">
        <v>1403307</v>
      </c>
    </row>
    <row r="3499" spans="1:49" x14ac:dyDescent="0.2">
      <c r="A3499" s="236"/>
      <c r="Z3499">
        <v>1</v>
      </c>
      <c r="AA3499">
        <v>328</v>
      </c>
      <c r="AB3499">
        <v>2560</v>
      </c>
      <c r="AC3499">
        <v>839680</v>
      </c>
    </row>
    <row r="3500" spans="1:49" x14ac:dyDescent="0.2">
      <c r="A3500" s="143">
        <v>41730</v>
      </c>
      <c r="B3500">
        <v>2</v>
      </c>
      <c r="C3500">
        <v>111</v>
      </c>
      <c r="D3500">
        <v>2700</v>
      </c>
      <c r="E3500">
        <v>299700</v>
      </c>
      <c r="F3500">
        <v>7</v>
      </c>
      <c r="G3500">
        <v>139</v>
      </c>
      <c r="H3500">
        <v>2775</v>
      </c>
      <c r="I3500">
        <v>379829</v>
      </c>
      <c r="J3500">
        <v>6</v>
      </c>
      <c r="K3500">
        <v>170</v>
      </c>
      <c r="L3500">
        <v>2600</v>
      </c>
      <c r="M3500">
        <v>452433</v>
      </c>
      <c r="N3500">
        <v>23</v>
      </c>
      <c r="O3500">
        <v>203</v>
      </c>
      <c r="P3500">
        <v>2767</v>
      </c>
      <c r="Q3500">
        <v>567017</v>
      </c>
      <c r="R3500">
        <v>7</v>
      </c>
      <c r="S3500">
        <v>239</v>
      </c>
      <c r="T3500">
        <v>2617</v>
      </c>
      <c r="U3500">
        <v>610286</v>
      </c>
      <c r="Z3500">
        <v>35</v>
      </c>
      <c r="AA3500">
        <v>312</v>
      </c>
      <c r="AB3500">
        <v>2750</v>
      </c>
      <c r="AC3500">
        <v>859349</v>
      </c>
      <c r="AD3500">
        <v>9</v>
      </c>
      <c r="AE3500">
        <v>342</v>
      </c>
      <c r="AF3500">
        <v>2967</v>
      </c>
      <c r="AG3500">
        <v>1044100</v>
      </c>
      <c r="AH3500">
        <v>5</v>
      </c>
      <c r="AI3500">
        <v>397</v>
      </c>
      <c r="AJ3500">
        <v>2850</v>
      </c>
      <c r="AK3500">
        <v>1130880</v>
      </c>
      <c r="AL3500">
        <v>5</v>
      </c>
      <c r="AM3500">
        <v>414</v>
      </c>
      <c r="AN3500">
        <v>3025</v>
      </c>
      <c r="AO3500">
        <v>1256900</v>
      </c>
      <c r="AP3500">
        <v>29</v>
      </c>
      <c r="AQ3500">
        <v>460</v>
      </c>
      <c r="AR3500">
        <v>2760</v>
      </c>
      <c r="AS3500">
        <v>1283217</v>
      </c>
      <c r="AT3500">
        <v>12</v>
      </c>
      <c r="AU3500">
        <v>435</v>
      </c>
      <c r="AV3500">
        <v>2467</v>
      </c>
      <c r="AW3500">
        <v>1118533</v>
      </c>
    </row>
    <row r="3501" spans="1:49" x14ac:dyDescent="0.2">
      <c r="A3501" s="143">
        <v>41733</v>
      </c>
      <c r="J3501">
        <v>13</v>
      </c>
      <c r="K3501">
        <v>172</v>
      </c>
      <c r="L3501">
        <v>2500</v>
      </c>
      <c r="M3501">
        <v>431154</v>
      </c>
      <c r="V3501">
        <v>1</v>
      </c>
      <c r="W3501">
        <v>252</v>
      </c>
      <c r="X3501">
        <v>2650</v>
      </c>
      <c r="Y3501">
        <v>667800</v>
      </c>
      <c r="Z3501">
        <v>3</v>
      </c>
      <c r="AA3501">
        <v>287</v>
      </c>
      <c r="AB3501">
        <v>2525</v>
      </c>
      <c r="AC3501">
        <v>727800</v>
      </c>
      <c r="AH3501">
        <v>6</v>
      </c>
      <c r="AI3501">
        <v>388</v>
      </c>
      <c r="AJ3501">
        <v>2625</v>
      </c>
      <c r="AK3501">
        <v>1015917</v>
      </c>
      <c r="AL3501">
        <v>12</v>
      </c>
      <c r="AM3501">
        <v>403</v>
      </c>
      <c r="AN3501">
        <v>2900</v>
      </c>
      <c r="AO3501">
        <v>1169667</v>
      </c>
    </row>
    <row r="3502" spans="1:49" x14ac:dyDescent="0.2">
      <c r="A3502" s="143">
        <v>41736</v>
      </c>
      <c r="AP3502">
        <v>12</v>
      </c>
      <c r="AQ3502">
        <v>483</v>
      </c>
      <c r="AR3502">
        <v>2907</v>
      </c>
      <c r="AS3502">
        <v>1444023</v>
      </c>
    </row>
    <row r="3503" spans="1:49" x14ac:dyDescent="0.2">
      <c r="A3503" s="143">
        <v>41737</v>
      </c>
      <c r="B3503">
        <v>7</v>
      </c>
      <c r="C3503">
        <v>105</v>
      </c>
      <c r="D3503">
        <v>2300</v>
      </c>
      <c r="E3503">
        <v>241171</v>
      </c>
      <c r="F3503">
        <v>26</v>
      </c>
      <c r="G3503">
        <v>137</v>
      </c>
      <c r="H3503">
        <v>2800</v>
      </c>
      <c r="I3503">
        <v>379592</v>
      </c>
      <c r="J3503">
        <v>25</v>
      </c>
      <c r="K3503">
        <v>169</v>
      </c>
      <c r="L3503">
        <v>2733</v>
      </c>
      <c r="M3503">
        <v>456372</v>
      </c>
      <c r="N3503">
        <v>21</v>
      </c>
      <c r="O3503">
        <v>201</v>
      </c>
      <c r="P3503">
        <v>2738</v>
      </c>
      <c r="Q3503">
        <v>563948</v>
      </c>
      <c r="R3503">
        <v>5</v>
      </c>
      <c r="S3503">
        <v>228</v>
      </c>
      <c r="T3503">
        <v>2650</v>
      </c>
      <c r="U3503">
        <v>603140</v>
      </c>
      <c r="V3503">
        <v>36</v>
      </c>
      <c r="W3503">
        <v>264</v>
      </c>
      <c r="X3503">
        <v>2662</v>
      </c>
      <c r="Y3503">
        <v>689050</v>
      </c>
      <c r="Z3503">
        <v>12</v>
      </c>
      <c r="AA3503">
        <v>296</v>
      </c>
      <c r="AB3503">
        <v>2850</v>
      </c>
      <c r="AC3503">
        <v>842650</v>
      </c>
      <c r="AD3503">
        <v>10</v>
      </c>
      <c r="AE3503">
        <v>341</v>
      </c>
      <c r="AF3503">
        <v>2750</v>
      </c>
      <c r="AG3503">
        <v>938850</v>
      </c>
      <c r="AH3503">
        <v>7</v>
      </c>
      <c r="AI3503">
        <v>379</v>
      </c>
      <c r="AJ3503">
        <v>2850</v>
      </c>
      <c r="AK3503">
        <v>1079743</v>
      </c>
      <c r="AP3503">
        <v>6</v>
      </c>
      <c r="AQ3503">
        <v>462</v>
      </c>
      <c r="AR3503">
        <v>2612</v>
      </c>
      <c r="AS3503">
        <v>1233450</v>
      </c>
      <c r="AT3503">
        <v>10</v>
      </c>
      <c r="AU3503">
        <v>375</v>
      </c>
      <c r="AV3503">
        <v>2500</v>
      </c>
      <c r="AW3503">
        <v>937000</v>
      </c>
    </row>
    <row r="3504" spans="1:49" x14ac:dyDescent="0.2">
      <c r="A3504" s="143">
        <v>41751</v>
      </c>
      <c r="B3504">
        <v>12</v>
      </c>
      <c r="C3504">
        <v>118</v>
      </c>
      <c r="D3504">
        <v>3000</v>
      </c>
      <c r="E3504">
        <v>355500</v>
      </c>
      <c r="J3504">
        <v>7</v>
      </c>
      <c r="K3504">
        <v>176</v>
      </c>
      <c r="L3504">
        <v>2850</v>
      </c>
      <c r="M3504">
        <v>513843</v>
      </c>
      <c r="N3504">
        <v>22</v>
      </c>
      <c r="O3504">
        <v>202</v>
      </c>
      <c r="P3504">
        <v>2750</v>
      </c>
      <c r="Q3504">
        <v>562591</v>
      </c>
      <c r="R3504">
        <v>17</v>
      </c>
      <c r="S3504">
        <v>236</v>
      </c>
      <c r="T3504">
        <v>2700</v>
      </c>
      <c r="U3504">
        <v>655859</v>
      </c>
      <c r="V3504">
        <v>13</v>
      </c>
      <c r="W3504">
        <v>260</v>
      </c>
      <c r="X3504">
        <v>2850</v>
      </c>
      <c r="Y3504">
        <v>740777</v>
      </c>
      <c r="Z3504">
        <v>8</v>
      </c>
      <c r="AA3504">
        <v>316</v>
      </c>
      <c r="AB3504">
        <v>2850</v>
      </c>
      <c r="AC3504">
        <v>900600</v>
      </c>
      <c r="AD3504">
        <v>4</v>
      </c>
      <c r="AE3504">
        <v>346</v>
      </c>
      <c r="AF3504">
        <v>2750</v>
      </c>
      <c r="AG3504">
        <v>950125</v>
      </c>
      <c r="AP3504">
        <v>20</v>
      </c>
      <c r="AQ3504">
        <v>453</v>
      </c>
      <c r="AR3504">
        <v>2842</v>
      </c>
      <c r="AS3504">
        <v>1280030</v>
      </c>
      <c r="AT3504">
        <v>7</v>
      </c>
      <c r="AU3504">
        <v>449</v>
      </c>
      <c r="AV3504">
        <v>2583</v>
      </c>
      <c r="AW3504">
        <v>1150329</v>
      </c>
    </row>
    <row r="3505" spans="1:49" ht="15" x14ac:dyDescent="0.25">
      <c r="A3505" s="143">
        <v>41757</v>
      </c>
      <c r="B3505" s="237"/>
      <c r="AD3505">
        <v>12</v>
      </c>
      <c r="AE3505">
        <v>330</v>
      </c>
      <c r="AF3505">
        <v>2900</v>
      </c>
      <c r="AG3505">
        <v>955550</v>
      </c>
      <c r="AP3505">
        <v>14</v>
      </c>
      <c r="AQ3505">
        <v>432</v>
      </c>
      <c r="AR3505">
        <v>2992</v>
      </c>
      <c r="AS3505">
        <v>1261357</v>
      </c>
    </row>
    <row r="3506" spans="1:49" x14ac:dyDescent="0.2">
      <c r="A3506" s="51">
        <v>41758</v>
      </c>
      <c r="B3506">
        <v>18</v>
      </c>
      <c r="C3506">
        <v>102</v>
      </c>
      <c r="D3506">
        <v>2638</v>
      </c>
      <c r="E3506">
        <v>273956</v>
      </c>
      <c r="F3506">
        <v>30</v>
      </c>
      <c r="G3506">
        <v>145</v>
      </c>
      <c r="H3506">
        <v>2650</v>
      </c>
      <c r="I3506">
        <v>390193</v>
      </c>
      <c r="J3506">
        <v>1</v>
      </c>
      <c r="K3506">
        <v>156</v>
      </c>
      <c r="L3506">
        <v>2650</v>
      </c>
      <c r="M3506">
        <v>413400</v>
      </c>
      <c r="N3506">
        <v>19</v>
      </c>
      <c r="O3506">
        <v>196</v>
      </c>
      <c r="P3506">
        <v>2700</v>
      </c>
      <c r="Q3506">
        <v>529768</v>
      </c>
      <c r="V3506">
        <v>4</v>
      </c>
      <c r="W3506">
        <v>254</v>
      </c>
      <c r="X3506">
        <v>2750</v>
      </c>
      <c r="Y3506">
        <v>697125</v>
      </c>
      <c r="Z3506">
        <v>2</v>
      </c>
      <c r="AA3506">
        <v>308</v>
      </c>
      <c r="AB3506">
        <v>2800</v>
      </c>
      <c r="AC3506">
        <f>AB3506*AA3506</f>
        <v>862400</v>
      </c>
      <c r="AH3506">
        <v>12</v>
      </c>
      <c r="AI3506">
        <v>368</v>
      </c>
      <c r="AJ3506">
        <v>2775</v>
      </c>
      <c r="AK3506">
        <v>1028625</v>
      </c>
      <c r="AP3506">
        <v>15</v>
      </c>
      <c r="AQ3506">
        <v>447</v>
      </c>
      <c r="AR3506">
        <v>2785</v>
      </c>
      <c r="AS3506">
        <v>1263787</v>
      </c>
    </row>
    <row r="3508" spans="1:49" x14ac:dyDescent="0.2">
      <c r="A3508" s="143">
        <v>41760</v>
      </c>
      <c r="B3508" s="238"/>
      <c r="C3508" s="238"/>
      <c r="D3508" s="238"/>
      <c r="E3508" s="238"/>
      <c r="F3508" s="238">
        <v>6</v>
      </c>
      <c r="G3508" s="238">
        <v>130</v>
      </c>
      <c r="H3508" s="238">
        <v>2775</v>
      </c>
      <c r="I3508" s="238">
        <v>360750</v>
      </c>
      <c r="J3508" s="238">
        <v>12</v>
      </c>
      <c r="K3508" s="238">
        <v>167</v>
      </c>
      <c r="L3508" s="238">
        <v>2700</v>
      </c>
      <c r="M3508" s="238">
        <v>450900</v>
      </c>
      <c r="N3508" s="238">
        <v>85</v>
      </c>
      <c r="O3508" s="238">
        <v>205</v>
      </c>
      <c r="P3508" s="238">
        <v>2870</v>
      </c>
      <c r="Q3508" s="238">
        <v>588030</v>
      </c>
      <c r="R3508" s="238">
        <v>66</v>
      </c>
      <c r="S3508" s="238">
        <v>237</v>
      </c>
      <c r="T3508" s="238">
        <v>2897</v>
      </c>
      <c r="U3508" s="238">
        <v>686910</v>
      </c>
      <c r="V3508" s="238">
        <v>11</v>
      </c>
      <c r="W3508" s="238">
        <v>275</v>
      </c>
      <c r="X3508" s="238">
        <v>3040</v>
      </c>
      <c r="Y3508" s="238">
        <v>836000</v>
      </c>
      <c r="Z3508" s="238">
        <v>18</v>
      </c>
      <c r="AA3508" s="238">
        <v>310</v>
      </c>
      <c r="AB3508" s="238">
        <v>2820</v>
      </c>
      <c r="AC3508" s="238">
        <v>875193</v>
      </c>
      <c r="AD3508" s="238">
        <v>4</v>
      </c>
      <c r="AE3508" s="238">
        <v>343</v>
      </c>
      <c r="AF3508" s="238">
        <v>2827</v>
      </c>
      <c r="AG3508" s="238">
        <v>968947</v>
      </c>
      <c r="AH3508" s="238"/>
      <c r="AI3508" s="238"/>
      <c r="AJ3508" s="238"/>
      <c r="AK3508" s="238"/>
      <c r="AL3508" s="238"/>
      <c r="AM3508" s="238"/>
      <c r="AN3508" s="238"/>
      <c r="AO3508" s="238"/>
      <c r="AP3508" s="238">
        <v>5</v>
      </c>
      <c r="AQ3508" s="238">
        <v>422</v>
      </c>
      <c r="AR3508" s="238">
        <v>2860</v>
      </c>
      <c r="AS3508" s="238">
        <v>1207913</v>
      </c>
      <c r="AT3508" s="238">
        <v>1</v>
      </c>
      <c r="AU3508" s="238">
        <v>488</v>
      </c>
      <c r="AV3508" s="238">
        <v>2600</v>
      </c>
      <c r="AW3508" s="238">
        <v>1268800</v>
      </c>
    </row>
    <row r="3509" spans="1:49" x14ac:dyDescent="0.2">
      <c r="A3509" s="143">
        <v>41765</v>
      </c>
      <c r="B3509" s="238"/>
      <c r="C3509" s="238"/>
      <c r="D3509" s="238"/>
      <c r="E3509" s="238"/>
      <c r="F3509" s="238"/>
      <c r="G3509" s="238"/>
      <c r="H3509" s="238"/>
      <c r="I3509" s="238"/>
      <c r="J3509" s="238"/>
      <c r="K3509" s="238"/>
      <c r="L3509" s="238"/>
      <c r="M3509" s="238"/>
      <c r="N3509" s="238"/>
      <c r="O3509" s="238"/>
      <c r="P3509" s="238"/>
      <c r="Q3509" s="238"/>
      <c r="R3509" s="238"/>
      <c r="S3509" s="238"/>
      <c r="T3509" s="238"/>
      <c r="U3509" s="238"/>
      <c r="V3509" s="238"/>
      <c r="W3509" s="238"/>
      <c r="X3509" s="238"/>
      <c r="Y3509" s="238"/>
      <c r="Z3509" s="238"/>
      <c r="AA3509" s="238"/>
      <c r="AB3509" s="238"/>
      <c r="AC3509" s="238"/>
      <c r="AD3509" s="238">
        <v>6</v>
      </c>
      <c r="AE3509" s="238">
        <v>334</v>
      </c>
      <c r="AF3509" s="238">
        <v>3140</v>
      </c>
      <c r="AG3509" s="238">
        <v>1048760</v>
      </c>
      <c r="AH3509" s="238">
        <v>10</v>
      </c>
      <c r="AI3509" s="238">
        <v>383</v>
      </c>
      <c r="AJ3509" s="238">
        <v>2950</v>
      </c>
      <c r="AK3509" s="238">
        <v>1129400</v>
      </c>
      <c r="AL3509" s="238"/>
      <c r="AM3509" s="238"/>
      <c r="AN3509" s="238"/>
      <c r="AO3509" s="238"/>
      <c r="AP3509" s="238">
        <v>7</v>
      </c>
      <c r="AQ3509" s="238">
        <v>472</v>
      </c>
      <c r="AR3509" s="238">
        <v>3240</v>
      </c>
      <c r="AS3509" s="238">
        <v>1530360</v>
      </c>
      <c r="AT3509" s="238">
        <v>10</v>
      </c>
      <c r="AU3509" s="238">
        <v>454</v>
      </c>
      <c r="AV3509" s="238">
        <v>2700</v>
      </c>
      <c r="AW3509" s="238">
        <v>1225800</v>
      </c>
    </row>
    <row r="3510" spans="1:49" x14ac:dyDescent="0.2">
      <c r="A3510" s="143">
        <v>41767</v>
      </c>
      <c r="B3510" s="238">
        <v>33</v>
      </c>
      <c r="C3510" s="238">
        <v>116</v>
      </c>
      <c r="D3510" s="238">
        <v>2812</v>
      </c>
      <c r="E3510" s="238">
        <v>328425</v>
      </c>
      <c r="F3510" s="238">
        <v>30</v>
      </c>
      <c r="G3510" s="238">
        <v>137</v>
      </c>
      <c r="H3510" s="238">
        <v>2800</v>
      </c>
      <c r="I3510" s="238">
        <v>384470</v>
      </c>
      <c r="J3510" s="238">
        <v>42</v>
      </c>
      <c r="K3510" s="238">
        <v>157</v>
      </c>
      <c r="L3510" s="238">
        <v>2888</v>
      </c>
      <c r="M3510" s="238">
        <v>453512</v>
      </c>
      <c r="N3510" s="238">
        <v>65</v>
      </c>
      <c r="O3510" s="238">
        <v>197</v>
      </c>
      <c r="P3510" s="238">
        <v>2900</v>
      </c>
      <c r="Q3510" s="238">
        <v>570592</v>
      </c>
      <c r="R3510" s="238">
        <v>15</v>
      </c>
      <c r="S3510" s="238">
        <v>225</v>
      </c>
      <c r="T3510" s="238">
        <v>2800</v>
      </c>
      <c r="U3510" s="238">
        <v>630000</v>
      </c>
      <c r="V3510" s="238">
        <v>18</v>
      </c>
      <c r="W3510" s="238">
        <v>262</v>
      </c>
      <c r="X3510" s="238">
        <v>2825</v>
      </c>
      <c r="Y3510" s="238">
        <v>739250</v>
      </c>
      <c r="Z3510" s="238"/>
      <c r="AA3510" s="238"/>
      <c r="AB3510" s="238"/>
      <c r="AC3510" s="238"/>
      <c r="AD3510" s="238">
        <v>15</v>
      </c>
      <c r="AE3510" s="238">
        <v>343</v>
      </c>
      <c r="AF3510" s="238">
        <v>2900</v>
      </c>
      <c r="AG3510" s="238">
        <v>994700</v>
      </c>
      <c r="AH3510" s="238">
        <v>3</v>
      </c>
      <c r="AI3510" s="238">
        <v>374</v>
      </c>
      <c r="AJ3510" s="238">
        <v>2800</v>
      </c>
      <c r="AK3510" s="238">
        <v>1048500</v>
      </c>
      <c r="AL3510" s="238">
        <v>1</v>
      </c>
      <c r="AM3510" s="238">
        <v>478</v>
      </c>
      <c r="AN3510" s="238">
        <v>2820</v>
      </c>
      <c r="AO3510" s="238">
        <v>1347960</v>
      </c>
      <c r="AP3510" s="238">
        <v>5</v>
      </c>
      <c r="AQ3510" s="238">
        <v>458</v>
      </c>
      <c r="AR3510" s="238">
        <v>2593</v>
      </c>
      <c r="AS3510" s="238">
        <v>1193253</v>
      </c>
      <c r="AT3510" s="238">
        <v>1</v>
      </c>
      <c r="AU3510" s="238">
        <v>576</v>
      </c>
      <c r="AV3510" s="238">
        <v>2900</v>
      </c>
      <c r="AW3510" s="238">
        <v>1670400</v>
      </c>
    </row>
    <row r="3511" spans="1:49" x14ac:dyDescent="0.2">
      <c r="A3511" s="143"/>
      <c r="B3511" s="238"/>
      <c r="C3511" s="238"/>
      <c r="D3511" s="238"/>
      <c r="E3511" s="238"/>
      <c r="F3511" s="238"/>
      <c r="G3511" s="238"/>
      <c r="H3511" s="238"/>
      <c r="I3511" s="238"/>
      <c r="J3511" s="238"/>
      <c r="K3511" s="238"/>
      <c r="L3511" s="238"/>
      <c r="M3511" s="238"/>
      <c r="N3511" s="238"/>
      <c r="O3511" s="238"/>
      <c r="P3511" s="238"/>
      <c r="Q3511" s="238"/>
      <c r="R3511" s="238"/>
      <c r="S3511" s="238"/>
      <c r="T3511" s="238"/>
      <c r="U3511" s="238"/>
      <c r="V3511" s="238"/>
      <c r="W3511" s="238"/>
      <c r="X3511" s="238"/>
      <c r="Y3511" s="238"/>
      <c r="Z3511" s="238"/>
      <c r="AA3511" s="238"/>
      <c r="AB3511" s="238"/>
      <c r="AC3511" s="238"/>
      <c r="AD3511" s="238">
        <v>8</v>
      </c>
      <c r="AE3511" s="238">
        <v>359</v>
      </c>
      <c r="AF3511" s="238">
        <v>2950</v>
      </c>
      <c r="AG3511" s="238">
        <v>1059050</v>
      </c>
      <c r="AH3511" s="238">
        <v>19</v>
      </c>
      <c r="AI3511" s="238">
        <v>382</v>
      </c>
      <c r="AJ3511" s="238">
        <v>2800</v>
      </c>
      <c r="AK3511" s="238">
        <v>1071390</v>
      </c>
      <c r="AL3511" s="238"/>
      <c r="AM3511" s="238"/>
      <c r="AN3511" s="238"/>
      <c r="AO3511" s="238"/>
      <c r="AP3511" s="238"/>
      <c r="AQ3511" s="238"/>
      <c r="AR3511" s="238"/>
      <c r="AS3511" s="238"/>
      <c r="AT3511" s="238"/>
      <c r="AU3511" s="238"/>
      <c r="AV3511" s="238"/>
      <c r="AW3511" s="238"/>
    </row>
    <row r="3512" spans="1:49" x14ac:dyDescent="0.2">
      <c r="A3512" s="143"/>
      <c r="B3512" s="238"/>
      <c r="C3512" s="238"/>
      <c r="D3512" s="238"/>
      <c r="E3512" s="238"/>
      <c r="F3512" s="238"/>
      <c r="G3512" s="238"/>
      <c r="H3512" s="238"/>
      <c r="I3512" s="238"/>
      <c r="J3512" s="238"/>
      <c r="K3512" s="238"/>
      <c r="L3512" s="238"/>
      <c r="M3512" s="238"/>
      <c r="N3512" s="238"/>
      <c r="O3512" s="238"/>
      <c r="P3512" s="238"/>
      <c r="Q3512" s="238"/>
      <c r="R3512" s="238"/>
      <c r="S3512" s="238"/>
      <c r="T3512" s="238"/>
      <c r="U3512" s="238"/>
      <c r="V3512" s="238"/>
      <c r="W3512" s="238"/>
      <c r="X3512" s="238"/>
      <c r="Y3512" s="238"/>
      <c r="Z3512" s="238"/>
      <c r="AA3512" s="238"/>
      <c r="AB3512" s="238"/>
      <c r="AC3512" s="238"/>
      <c r="AD3512" s="238"/>
      <c r="AE3512" s="238"/>
      <c r="AF3512" s="238"/>
      <c r="AG3512" s="238"/>
      <c r="AH3512" s="238">
        <v>3</v>
      </c>
      <c r="AI3512" s="238">
        <v>364</v>
      </c>
      <c r="AJ3512" s="238">
        <v>2600</v>
      </c>
      <c r="AK3512" s="238">
        <v>946400</v>
      </c>
      <c r="AL3512" s="238"/>
      <c r="AM3512" s="238"/>
      <c r="AN3512" s="238"/>
      <c r="AO3512" s="238"/>
      <c r="AP3512" s="238"/>
      <c r="AQ3512" s="238"/>
      <c r="AR3512" s="238"/>
      <c r="AS3512" s="238"/>
      <c r="AT3512" s="238"/>
      <c r="AU3512" s="238"/>
      <c r="AV3512" s="238"/>
      <c r="AW3512" s="238"/>
    </row>
    <row r="3513" spans="1:49" x14ac:dyDescent="0.2">
      <c r="A3513" s="143">
        <v>41772</v>
      </c>
      <c r="B3513" s="238"/>
      <c r="C3513" s="238"/>
      <c r="D3513" s="238"/>
      <c r="E3513" s="238"/>
      <c r="F3513" s="238"/>
      <c r="G3513" s="238"/>
      <c r="H3513" s="238"/>
      <c r="I3513" s="238"/>
      <c r="J3513" s="238"/>
      <c r="K3513" s="238"/>
      <c r="L3513" s="238"/>
      <c r="M3513" s="238"/>
      <c r="N3513" s="238"/>
      <c r="O3513" s="238"/>
      <c r="P3513" s="238"/>
      <c r="Q3513" s="238"/>
      <c r="R3513" s="238"/>
      <c r="S3513" s="238"/>
      <c r="T3513" s="238"/>
      <c r="U3513" s="238"/>
      <c r="V3513" s="238"/>
      <c r="W3513" s="238"/>
      <c r="X3513" s="238"/>
      <c r="Y3513" s="238"/>
      <c r="Z3513" s="238"/>
      <c r="AA3513" s="238"/>
      <c r="AB3513" s="238"/>
      <c r="AC3513" s="238"/>
      <c r="AD3513" s="238"/>
      <c r="AE3513" s="238"/>
      <c r="AF3513" s="238"/>
      <c r="AG3513" s="238"/>
      <c r="AH3513" s="238">
        <v>1</v>
      </c>
      <c r="AI3513" s="238">
        <v>388</v>
      </c>
      <c r="AJ3513" s="238">
        <v>3320</v>
      </c>
      <c r="AK3513" s="238">
        <v>1288160</v>
      </c>
      <c r="AL3513" s="238"/>
      <c r="AM3513" s="238"/>
      <c r="AN3513" s="238"/>
      <c r="AO3513" s="238"/>
      <c r="AP3513" s="238">
        <v>10</v>
      </c>
      <c r="AQ3513" s="238">
        <v>472</v>
      </c>
      <c r="AR3513" s="238">
        <v>3195</v>
      </c>
      <c r="AS3513" s="238">
        <v>1511610</v>
      </c>
      <c r="AT3513" s="238"/>
      <c r="AU3513" s="238"/>
      <c r="AV3513" s="238"/>
      <c r="AW3513" s="238"/>
    </row>
    <row r="3514" spans="1:49" x14ac:dyDescent="0.2">
      <c r="A3514" s="143">
        <v>41774</v>
      </c>
      <c r="B3514" s="238">
        <v>49</v>
      </c>
      <c r="C3514" s="238">
        <v>112</v>
      </c>
      <c r="D3514" s="238">
        <v>2862</v>
      </c>
      <c r="E3514" s="238">
        <v>322012</v>
      </c>
      <c r="F3514" s="238">
        <v>12</v>
      </c>
      <c r="G3514" s="238">
        <v>138</v>
      </c>
      <c r="H3514" s="238">
        <v>2800</v>
      </c>
      <c r="I3514" s="238">
        <v>384450</v>
      </c>
      <c r="J3514" s="238">
        <v>35</v>
      </c>
      <c r="K3514" s="238">
        <v>164</v>
      </c>
      <c r="L3514" s="238">
        <v>2738</v>
      </c>
      <c r="M3514" s="238">
        <v>446925</v>
      </c>
      <c r="N3514" s="238">
        <v>64</v>
      </c>
      <c r="O3514" s="238">
        <v>208</v>
      </c>
      <c r="P3514" s="238">
        <v>2775</v>
      </c>
      <c r="Q3514" s="238">
        <v>576838</v>
      </c>
      <c r="R3514" s="238">
        <v>777</v>
      </c>
      <c r="S3514" s="238">
        <v>235</v>
      </c>
      <c r="T3514" s="238">
        <v>2800</v>
      </c>
      <c r="U3514" s="238">
        <v>657770</v>
      </c>
      <c r="V3514" s="238">
        <v>24</v>
      </c>
      <c r="W3514" s="238">
        <v>257</v>
      </c>
      <c r="X3514" s="238">
        <v>2950</v>
      </c>
      <c r="Y3514" s="238">
        <v>759200</v>
      </c>
      <c r="Z3514" s="238">
        <v>26</v>
      </c>
      <c r="AA3514" s="238">
        <v>303</v>
      </c>
      <c r="AB3514" s="238">
        <v>2790</v>
      </c>
      <c r="AC3514" s="238">
        <v>844377</v>
      </c>
      <c r="AD3514" s="238">
        <v>15</v>
      </c>
      <c r="AE3514" s="238">
        <v>329</v>
      </c>
      <c r="AF3514" s="238">
        <v>3075</v>
      </c>
      <c r="AG3514" s="238">
        <v>1012295</v>
      </c>
      <c r="AH3514" s="238">
        <v>3</v>
      </c>
      <c r="AI3514" s="238">
        <v>390</v>
      </c>
      <c r="AJ3514" s="238">
        <v>2650</v>
      </c>
      <c r="AK3514" s="238">
        <v>1033500</v>
      </c>
      <c r="AL3514" s="238">
        <v>5</v>
      </c>
      <c r="AM3514" s="238">
        <v>416</v>
      </c>
      <c r="AN3514" s="238">
        <v>3190</v>
      </c>
      <c r="AO3514" s="238">
        <v>1329370</v>
      </c>
      <c r="AP3514" s="238">
        <v>24</v>
      </c>
      <c r="AQ3514" s="238">
        <v>461</v>
      </c>
      <c r="AR3514" s="238">
        <v>2857</v>
      </c>
      <c r="AS3514" s="238">
        <v>1315120</v>
      </c>
      <c r="AT3514" s="238">
        <v>19</v>
      </c>
      <c r="AU3514" s="238">
        <v>477</v>
      </c>
      <c r="AV3514" s="238">
        <v>2783</v>
      </c>
      <c r="AW3514" s="238">
        <v>1329767</v>
      </c>
    </row>
    <row r="3515" spans="1:49" x14ac:dyDescent="0.2">
      <c r="A3515" s="143">
        <v>41779</v>
      </c>
      <c r="B3515" s="238"/>
      <c r="C3515" s="238"/>
      <c r="D3515" s="238"/>
      <c r="E3515" s="238"/>
      <c r="F3515" s="238"/>
      <c r="G3515" s="238"/>
      <c r="H3515" s="238"/>
      <c r="I3515" s="238"/>
      <c r="J3515" s="238"/>
      <c r="K3515" s="238"/>
      <c r="L3515" s="238"/>
      <c r="M3515" s="238"/>
      <c r="N3515" s="238"/>
      <c r="O3515" s="238"/>
      <c r="P3515" s="238"/>
      <c r="Q3515" s="238"/>
      <c r="R3515" s="238"/>
      <c r="S3515" s="238"/>
      <c r="T3515" s="238"/>
      <c r="U3515" s="238"/>
      <c r="V3515" s="238"/>
      <c r="W3515" s="238"/>
      <c r="X3515" s="238"/>
      <c r="Y3515" s="238"/>
      <c r="Z3515" s="238"/>
      <c r="AA3515" s="238"/>
      <c r="AB3515" s="238"/>
      <c r="AC3515" s="238"/>
      <c r="AD3515" s="238">
        <v>10</v>
      </c>
      <c r="AE3515" s="238">
        <v>329</v>
      </c>
      <c r="AF3515" s="238">
        <v>2980</v>
      </c>
      <c r="AG3515" s="238">
        <v>980420</v>
      </c>
      <c r="AH3515" s="238">
        <v>17</v>
      </c>
      <c r="AI3515" s="238">
        <v>394</v>
      </c>
      <c r="AJ3515" s="238">
        <v>2880</v>
      </c>
      <c r="AK3515" s="238">
        <v>1135280</v>
      </c>
      <c r="AL3515" s="238">
        <v>1</v>
      </c>
      <c r="AM3515" s="238">
        <v>460</v>
      </c>
      <c r="AN3515" s="238">
        <v>3380</v>
      </c>
      <c r="AO3515" s="238">
        <v>1554800</v>
      </c>
      <c r="AP3515" s="238">
        <v>9</v>
      </c>
      <c r="AQ3515" s="238">
        <v>450</v>
      </c>
      <c r="AR3515" s="238">
        <v>3130</v>
      </c>
      <c r="AS3515" s="238">
        <v>1412540</v>
      </c>
      <c r="AT3515" s="238"/>
      <c r="AU3515" s="238"/>
      <c r="AV3515" s="238"/>
      <c r="AW3515" s="238"/>
    </row>
    <row r="3516" spans="1:49" x14ac:dyDescent="0.2">
      <c r="A3516" s="143">
        <v>41781</v>
      </c>
      <c r="B3516" s="238">
        <v>16</v>
      </c>
      <c r="C3516" s="238">
        <v>112</v>
      </c>
      <c r="D3516" s="238">
        <v>3017</v>
      </c>
      <c r="E3516" s="238">
        <v>336350</v>
      </c>
      <c r="F3516" s="238">
        <v>38</v>
      </c>
      <c r="G3516" s="238">
        <v>139</v>
      </c>
      <c r="H3516" s="238">
        <v>2950</v>
      </c>
      <c r="I3516" s="238">
        <v>408783</v>
      </c>
      <c r="J3516" s="238">
        <v>22</v>
      </c>
      <c r="K3516" s="238">
        <v>167</v>
      </c>
      <c r="L3516" s="238">
        <v>2950</v>
      </c>
      <c r="M3516" s="238">
        <v>492650</v>
      </c>
      <c r="N3516" s="238">
        <v>17</v>
      </c>
      <c r="O3516" s="238">
        <v>206</v>
      </c>
      <c r="P3516" s="238">
        <v>2625</v>
      </c>
      <c r="Q3516" s="238">
        <v>542325</v>
      </c>
      <c r="R3516" s="238">
        <v>20</v>
      </c>
      <c r="S3516" s="238">
        <v>242</v>
      </c>
      <c r="T3516" s="238">
        <v>2717</v>
      </c>
      <c r="U3516" s="238">
        <v>657283</v>
      </c>
      <c r="V3516" s="238">
        <v>26</v>
      </c>
      <c r="W3516" s="238">
        <v>269</v>
      </c>
      <c r="X3516" s="238">
        <v>2800</v>
      </c>
      <c r="Y3516" s="238">
        <v>751667</v>
      </c>
      <c r="Z3516" s="238">
        <v>41</v>
      </c>
      <c r="AA3516" s="238">
        <v>302</v>
      </c>
      <c r="AB3516" s="238">
        <v>2876</v>
      </c>
      <c r="AC3516" s="238">
        <v>869788</v>
      </c>
      <c r="AD3516" s="238">
        <v>1</v>
      </c>
      <c r="AE3516" s="238">
        <v>350</v>
      </c>
      <c r="AF3516" s="238">
        <v>2980</v>
      </c>
      <c r="AG3516" s="238">
        <v>1043000</v>
      </c>
      <c r="AH3516" s="238">
        <v>1</v>
      </c>
      <c r="AI3516" s="238">
        <v>362</v>
      </c>
      <c r="AJ3516" s="238">
        <v>2940</v>
      </c>
      <c r="AK3516" s="238">
        <v>1064280</v>
      </c>
      <c r="AL3516" s="238"/>
      <c r="AM3516" s="238"/>
      <c r="AN3516" s="238"/>
      <c r="AO3516" s="238"/>
      <c r="AP3516" s="238">
        <v>16</v>
      </c>
      <c r="AQ3516" s="238">
        <v>434</v>
      </c>
      <c r="AR3516" s="238">
        <v>2860</v>
      </c>
      <c r="AS3516" s="238">
        <v>1242012</v>
      </c>
      <c r="AT3516" s="238">
        <v>12</v>
      </c>
      <c r="AU3516" s="238">
        <v>493</v>
      </c>
      <c r="AV3516" s="238">
        <v>2650</v>
      </c>
      <c r="AW3516" s="238">
        <v>1306450</v>
      </c>
    </row>
    <row r="3517" spans="1:49" x14ac:dyDescent="0.2">
      <c r="A3517" s="143"/>
      <c r="B3517" s="238"/>
      <c r="C3517" s="238"/>
      <c r="D3517" s="238"/>
      <c r="E3517" s="238"/>
      <c r="F3517" s="238"/>
      <c r="G3517" s="238"/>
      <c r="H3517" s="238"/>
      <c r="I3517" s="238"/>
      <c r="J3517" s="238"/>
      <c r="K3517" s="238"/>
      <c r="L3517" s="238"/>
      <c r="M3517" s="238"/>
      <c r="N3517" s="238"/>
      <c r="O3517" s="238"/>
      <c r="P3517" s="238"/>
      <c r="Q3517" s="238"/>
      <c r="R3517" s="238"/>
      <c r="S3517" s="238"/>
      <c r="T3517" s="238"/>
      <c r="U3517" s="238"/>
      <c r="V3517" s="238"/>
      <c r="W3517" s="238"/>
      <c r="X3517" s="238"/>
      <c r="Y3517" s="238"/>
      <c r="Z3517" s="238"/>
      <c r="AA3517" s="238"/>
      <c r="AB3517" s="238"/>
      <c r="AC3517" s="238"/>
      <c r="AD3517" s="238">
        <v>1</v>
      </c>
      <c r="AE3517" s="238">
        <v>358</v>
      </c>
      <c r="AF3517" s="238">
        <v>2680</v>
      </c>
      <c r="AG3517" s="238">
        <v>959440</v>
      </c>
      <c r="AH3517" s="238">
        <v>12</v>
      </c>
      <c r="AI3517" s="238">
        <v>385</v>
      </c>
      <c r="AJ3517" s="238">
        <v>2840</v>
      </c>
      <c r="AK3517" s="238">
        <v>1093520</v>
      </c>
      <c r="AL3517" s="238"/>
      <c r="AM3517" s="238"/>
      <c r="AN3517" s="238"/>
      <c r="AO3517" s="238"/>
      <c r="AP3517" s="238"/>
      <c r="AQ3517" s="238"/>
      <c r="AR3517" s="238"/>
      <c r="AS3517" s="238"/>
      <c r="AT3517" s="238"/>
      <c r="AU3517" s="238"/>
      <c r="AV3517" s="238"/>
      <c r="AW3517" s="238"/>
    </row>
    <row r="3518" spans="1:49" x14ac:dyDescent="0.2">
      <c r="A3518" s="143">
        <v>41786</v>
      </c>
      <c r="B3518" s="238"/>
      <c r="C3518" s="238"/>
      <c r="D3518" s="238"/>
      <c r="E3518" s="238"/>
      <c r="F3518" s="238"/>
      <c r="G3518" s="238"/>
      <c r="H3518" s="238"/>
      <c r="I3518" s="238"/>
      <c r="J3518" s="238"/>
      <c r="K3518" s="238"/>
      <c r="L3518" s="238"/>
      <c r="M3518" s="238"/>
      <c r="N3518" s="238"/>
      <c r="O3518" s="238"/>
      <c r="P3518" s="238"/>
      <c r="Q3518" s="238"/>
      <c r="R3518" s="238"/>
      <c r="S3518" s="238"/>
      <c r="T3518" s="238"/>
      <c r="U3518" s="238"/>
      <c r="V3518" s="238"/>
      <c r="W3518" s="238"/>
      <c r="X3518" s="238"/>
      <c r="Y3518" s="238"/>
      <c r="Z3518">
        <v>3</v>
      </c>
      <c r="AA3518">
        <v>296</v>
      </c>
      <c r="AB3518">
        <v>2740</v>
      </c>
      <c r="AC3518">
        <v>810090</v>
      </c>
      <c r="AD3518" s="238">
        <v>8</v>
      </c>
      <c r="AE3518" s="238">
        <v>346</v>
      </c>
      <c r="AF3518" s="238">
        <v>2890</v>
      </c>
      <c r="AG3518" s="238">
        <v>1000440</v>
      </c>
      <c r="AH3518" s="238"/>
      <c r="AI3518" s="238"/>
      <c r="AJ3518" s="238"/>
      <c r="AK3518" s="238"/>
      <c r="AL3518" s="238">
        <v>4</v>
      </c>
      <c r="AM3518" s="238">
        <v>404</v>
      </c>
      <c r="AN3518" s="238">
        <v>3060</v>
      </c>
      <c r="AO3518" s="238">
        <v>1236240</v>
      </c>
      <c r="AP3518" s="238">
        <v>30</v>
      </c>
      <c r="AQ3518" s="238">
        <v>484</v>
      </c>
      <c r="AR3518" s="238">
        <v>3022</v>
      </c>
      <c r="AS3518" s="238">
        <v>1465305</v>
      </c>
      <c r="AT3518" s="238"/>
      <c r="AU3518" s="238"/>
      <c r="AV3518" s="238"/>
      <c r="AW3518" s="238"/>
    </row>
    <row r="3519" spans="1:49" x14ac:dyDescent="0.2">
      <c r="A3519" s="143"/>
      <c r="B3519" s="238"/>
      <c r="C3519" s="238"/>
      <c r="D3519" s="238"/>
      <c r="E3519" s="238"/>
      <c r="F3519" s="238"/>
      <c r="G3519" s="238"/>
      <c r="H3519" s="238"/>
      <c r="I3519" s="238"/>
      <c r="J3519" s="238"/>
      <c r="K3519" s="238"/>
      <c r="L3519" s="238"/>
      <c r="M3519" s="238"/>
      <c r="N3519" s="238"/>
      <c r="O3519" s="238"/>
      <c r="P3519" s="238"/>
      <c r="Q3519" s="238"/>
      <c r="R3519" s="238"/>
      <c r="S3519" s="238"/>
      <c r="T3519" s="238"/>
      <c r="U3519" s="238"/>
      <c r="V3519" s="238"/>
      <c r="W3519" s="238"/>
      <c r="X3519" s="238"/>
      <c r="Y3519" s="238"/>
      <c r="AD3519" s="238">
        <v>15</v>
      </c>
      <c r="AE3519" s="238">
        <v>344</v>
      </c>
      <c r="AF3519" s="238">
        <v>2830</v>
      </c>
      <c r="AG3519" s="238">
        <v>973360</v>
      </c>
      <c r="AH3519" s="238"/>
      <c r="AI3519" s="238"/>
      <c r="AJ3519" s="238"/>
      <c r="AK3519" s="238"/>
      <c r="AL3519" s="238"/>
      <c r="AM3519" s="238"/>
      <c r="AN3519" s="238"/>
      <c r="AO3519" s="238"/>
      <c r="AP3519" s="238"/>
      <c r="AQ3519" s="238"/>
      <c r="AR3519" s="238"/>
      <c r="AS3519" s="238"/>
      <c r="AT3519" s="238"/>
      <c r="AU3519" s="238"/>
      <c r="AV3519" s="238"/>
      <c r="AW3519" s="238"/>
    </row>
    <row r="3520" spans="1:49" x14ac:dyDescent="0.2">
      <c r="A3520" s="233">
        <v>41788</v>
      </c>
      <c r="B3520" s="238">
        <v>16</v>
      </c>
      <c r="C3520" s="238">
        <v>128</v>
      </c>
      <c r="D3520" s="238">
        <v>3067</v>
      </c>
      <c r="E3520" s="238">
        <v>392533</v>
      </c>
      <c r="F3520" s="238">
        <v>20</v>
      </c>
      <c r="G3520" s="238">
        <v>138</v>
      </c>
      <c r="H3520" s="238">
        <v>3267</v>
      </c>
      <c r="I3520" s="238">
        <v>449100</v>
      </c>
      <c r="J3520" s="238">
        <v>25</v>
      </c>
      <c r="K3520" s="238">
        <v>167</v>
      </c>
      <c r="L3520" s="238">
        <v>2950</v>
      </c>
      <c r="M3520" s="238">
        <v>494217</v>
      </c>
      <c r="N3520" s="238">
        <v>66</v>
      </c>
      <c r="O3520" s="238">
        <v>201</v>
      </c>
      <c r="P3520" s="238">
        <v>2880</v>
      </c>
      <c r="Q3520" s="238">
        <v>579240</v>
      </c>
      <c r="R3520" s="238">
        <v>10</v>
      </c>
      <c r="S3520" s="238">
        <v>236</v>
      </c>
      <c r="T3520" s="238">
        <v>2750</v>
      </c>
      <c r="U3520" s="238">
        <v>649400</v>
      </c>
      <c r="V3520" s="238">
        <v>46</v>
      </c>
      <c r="W3520" s="238">
        <v>263</v>
      </c>
      <c r="X3520" s="238">
        <v>2883</v>
      </c>
      <c r="Y3520" s="238">
        <v>759033</v>
      </c>
      <c r="Z3520" s="238">
        <v>52</v>
      </c>
      <c r="AA3520" s="238">
        <v>296</v>
      </c>
      <c r="AB3520" s="238">
        <v>2940</v>
      </c>
      <c r="AC3520" s="238">
        <v>870920</v>
      </c>
      <c r="AD3520" s="238">
        <v>30</v>
      </c>
      <c r="AE3520" s="238">
        <v>333</v>
      </c>
      <c r="AF3520" s="238">
        <v>2827</v>
      </c>
      <c r="AG3520" s="238">
        <f>AF3520*AE3520</f>
        <v>941391</v>
      </c>
      <c r="AH3520" s="238">
        <v>6</v>
      </c>
      <c r="AI3520" s="238">
        <v>368</v>
      </c>
      <c r="AJ3520" s="238">
        <v>3040</v>
      </c>
      <c r="AK3520" s="238">
        <v>1117950</v>
      </c>
      <c r="AL3520" s="238">
        <v>9</v>
      </c>
      <c r="AM3520" s="238">
        <v>470</v>
      </c>
      <c r="AN3520" s="238">
        <v>3250</v>
      </c>
      <c r="AO3520" s="238">
        <v>1528700</v>
      </c>
      <c r="AP3520" s="238">
        <v>60</v>
      </c>
      <c r="AQ3520" s="238">
        <v>430</v>
      </c>
      <c r="AR3520" s="238">
        <v>2896</v>
      </c>
      <c r="AS3520" s="238">
        <v>1246800</v>
      </c>
      <c r="AT3520" s="238">
        <v>4</v>
      </c>
      <c r="AU3520" s="238">
        <v>464</v>
      </c>
      <c r="AV3520" s="238">
        <v>2550</v>
      </c>
      <c r="AW3520" s="238">
        <v>1183200</v>
      </c>
    </row>
    <row r="3521" spans="1:49" x14ac:dyDescent="0.2">
      <c r="A3521" s="233"/>
      <c r="B3521" s="238"/>
      <c r="C3521" s="238"/>
      <c r="D3521" s="238"/>
      <c r="E3521" s="238"/>
      <c r="F3521" s="238"/>
      <c r="G3521" s="238"/>
      <c r="H3521" s="238"/>
      <c r="I3521" s="238"/>
      <c r="J3521" s="238"/>
      <c r="K3521" s="238"/>
      <c r="L3521" s="238"/>
      <c r="M3521" s="238"/>
      <c r="N3521" s="238"/>
      <c r="O3521" s="238"/>
      <c r="P3521" s="238"/>
      <c r="Q3521" s="238"/>
      <c r="R3521" s="238"/>
      <c r="S3521" s="238"/>
      <c r="T3521" s="238"/>
      <c r="U3521" s="238"/>
      <c r="V3521" s="238"/>
      <c r="W3521" s="238"/>
      <c r="X3521" s="238"/>
      <c r="Y3521" s="238"/>
      <c r="Z3521" s="238"/>
      <c r="AA3521" s="238"/>
      <c r="AB3521" s="238"/>
      <c r="AC3521" s="238"/>
      <c r="AD3521" s="238"/>
      <c r="AE3521" s="238"/>
      <c r="AF3521" s="238"/>
      <c r="AG3521" s="238"/>
      <c r="AH3521" s="238">
        <v>7</v>
      </c>
      <c r="AI3521" s="238">
        <v>378</v>
      </c>
      <c r="AJ3521" s="238">
        <v>2910</v>
      </c>
      <c r="AK3521" s="238">
        <v>1100050</v>
      </c>
      <c r="AL3521" s="238"/>
      <c r="AM3521" s="238"/>
      <c r="AN3521" s="238"/>
      <c r="AO3521" s="238"/>
      <c r="AP3521" s="238"/>
      <c r="AQ3521" s="238"/>
      <c r="AR3521" s="238"/>
      <c r="AS3521" s="238"/>
      <c r="AT3521" s="238"/>
      <c r="AU3521" s="238"/>
      <c r="AV3521" s="238"/>
      <c r="AW3521" s="238"/>
    </row>
    <row r="3522" spans="1:49" x14ac:dyDescent="0.2">
      <c r="A3522" s="143">
        <v>41764</v>
      </c>
      <c r="B3522" s="238"/>
      <c r="C3522" s="238"/>
      <c r="D3522" s="238"/>
      <c r="E3522" s="238"/>
      <c r="F3522" s="238"/>
      <c r="G3522" s="238"/>
      <c r="H3522" s="238"/>
      <c r="I3522" s="238"/>
      <c r="J3522" s="238"/>
      <c r="K3522" s="238"/>
      <c r="L3522" s="238"/>
      <c r="M3522" s="238"/>
      <c r="N3522" s="238"/>
      <c r="O3522" s="238"/>
      <c r="P3522" s="238"/>
      <c r="Q3522" s="238"/>
      <c r="R3522" s="238"/>
      <c r="S3522" s="238"/>
      <c r="T3522" s="238"/>
      <c r="U3522" s="238"/>
      <c r="V3522" s="238"/>
      <c r="W3522" s="238"/>
      <c r="X3522" s="238"/>
      <c r="Y3522" s="238"/>
      <c r="Z3522" s="238"/>
      <c r="AA3522" s="238"/>
      <c r="AB3522" s="238"/>
      <c r="AC3522" s="238"/>
      <c r="AD3522" s="238"/>
      <c r="AE3522" s="238"/>
      <c r="AF3522" s="238"/>
      <c r="AG3522" s="238"/>
      <c r="AH3522" s="238"/>
      <c r="AI3522" s="238"/>
      <c r="AJ3522" s="238"/>
      <c r="AK3522" s="238"/>
      <c r="AL3522" s="238"/>
      <c r="AM3522" s="238"/>
      <c r="AN3522" s="238"/>
      <c r="AO3522" s="238"/>
      <c r="AP3522" s="238">
        <v>23</v>
      </c>
      <c r="AQ3522" s="238">
        <v>409</v>
      </c>
      <c r="AR3522" s="238">
        <v>2660</v>
      </c>
      <c r="AS3522" s="238">
        <v>1103911</v>
      </c>
      <c r="AT3522" s="238"/>
      <c r="AU3522" s="238"/>
      <c r="AV3522" s="238"/>
      <c r="AW3522" s="238"/>
    </row>
    <row r="3523" spans="1:49" x14ac:dyDescent="0.2">
      <c r="A3523" s="143">
        <v>41765</v>
      </c>
      <c r="B3523" s="238">
        <v>25</v>
      </c>
      <c r="C3523" s="238">
        <v>95</v>
      </c>
      <c r="D3523" s="238">
        <v>3000</v>
      </c>
      <c r="E3523" s="238">
        <v>284640</v>
      </c>
      <c r="F3523" s="238">
        <v>6</v>
      </c>
      <c r="G3523" s="238">
        <v>142</v>
      </c>
      <c r="H3523" s="238">
        <v>2833</v>
      </c>
      <c r="I3523" s="238">
        <v>402233</v>
      </c>
      <c r="J3523" s="238">
        <v>36</v>
      </c>
      <c r="K3523" s="238">
        <v>167</v>
      </c>
      <c r="L3523" s="238">
        <v>2867</v>
      </c>
      <c r="M3523" s="238">
        <v>470186</v>
      </c>
      <c r="N3523" s="238">
        <v>12</v>
      </c>
      <c r="O3523" s="238">
        <v>192</v>
      </c>
      <c r="P3523" s="238">
        <v>2817</v>
      </c>
      <c r="Q3523" s="238">
        <v>540742</v>
      </c>
      <c r="R3523" s="238">
        <v>12</v>
      </c>
      <c r="S3523" s="238">
        <v>227</v>
      </c>
      <c r="T3523" s="238">
        <v>2750</v>
      </c>
      <c r="U3523" s="238">
        <v>624250</v>
      </c>
      <c r="V3523" s="238">
        <v>4</v>
      </c>
      <c r="W3523" s="238">
        <v>268</v>
      </c>
      <c r="X3523" s="238">
        <v>2425</v>
      </c>
      <c r="Y3523" s="238">
        <v>687875</v>
      </c>
      <c r="Z3523" s="238">
        <v>2</v>
      </c>
      <c r="AA3523" s="238">
        <v>297</v>
      </c>
      <c r="AB3523" s="238">
        <v>2850</v>
      </c>
      <c r="AC3523" s="238">
        <v>846450</v>
      </c>
      <c r="AD3523" s="238"/>
      <c r="AE3523" s="238"/>
      <c r="AF3523" s="238"/>
      <c r="AG3523" s="238"/>
      <c r="AH3523" s="238">
        <v>14</v>
      </c>
      <c r="AI3523" s="238">
        <v>377</v>
      </c>
      <c r="AJ3523" s="238">
        <v>3025</v>
      </c>
      <c r="AK3523" s="238">
        <v>1140064</v>
      </c>
      <c r="AL3523" s="238"/>
      <c r="AM3523" s="238"/>
      <c r="AN3523" s="238"/>
      <c r="AO3523" s="238"/>
      <c r="AP3523" s="238">
        <v>18</v>
      </c>
      <c r="AQ3523" s="238">
        <v>415</v>
      </c>
      <c r="AR3523" s="238">
        <v>2962</v>
      </c>
      <c r="AS3523" s="238">
        <v>1263122</v>
      </c>
      <c r="AT3523" s="238"/>
      <c r="AU3523" s="238"/>
      <c r="AV3523" s="238"/>
      <c r="AW3523" s="238"/>
    </row>
    <row r="3524" spans="1:49" ht="15" x14ac:dyDescent="0.25">
      <c r="A3524" s="234">
        <v>41771</v>
      </c>
      <c r="B3524" s="238">
        <v>25</v>
      </c>
      <c r="C3524" s="238">
        <v>95</v>
      </c>
      <c r="D3524" s="238">
        <v>3000</v>
      </c>
      <c r="E3524" s="238">
        <v>284640</v>
      </c>
      <c r="F3524" s="238">
        <v>6</v>
      </c>
      <c r="G3524" s="238">
        <v>142</v>
      </c>
      <c r="H3524" s="238">
        <v>2833</v>
      </c>
      <c r="I3524" s="238">
        <v>402233</v>
      </c>
      <c r="J3524" s="238">
        <v>36</v>
      </c>
      <c r="K3524" s="238">
        <v>167</v>
      </c>
      <c r="L3524" s="238">
        <v>2867</v>
      </c>
      <c r="M3524" s="238">
        <v>470186</v>
      </c>
      <c r="N3524" s="238">
        <v>12</v>
      </c>
      <c r="O3524" s="238">
        <v>192</v>
      </c>
      <c r="P3524" s="238">
        <v>2817</v>
      </c>
      <c r="Q3524" s="238">
        <v>540742</v>
      </c>
      <c r="R3524" s="238">
        <v>12</v>
      </c>
      <c r="S3524" s="238">
        <v>227</v>
      </c>
      <c r="T3524" s="238">
        <v>2750</v>
      </c>
      <c r="U3524" s="238">
        <v>624250</v>
      </c>
      <c r="V3524" s="238">
        <v>4</v>
      </c>
      <c r="W3524" s="238">
        <v>268</v>
      </c>
      <c r="X3524" s="238">
        <v>2425</v>
      </c>
      <c r="Y3524" s="238">
        <v>687875</v>
      </c>
      <c r="Z3524" s="238">
        <v>2</v>
      </c>
      <c r="AA3524" s="238">
        <v>297</v>
      </c>
      <c r="AB3524" s="238">
        <v>2859</v>
      </c>
      <c r="AC3524" s="238">
        <v>846450</v>
      </c>
      <c r="AD3524" s="238"/>
      <c r="AE3524" s="238"/>
      <c r="AF3524" s="238"/>
      <c r="AG3524" s="238"/>
      <c r="AH3524" s="238">
        <v>14</v>
      </c>
      <c r="AI3524" s="238">
        <v>377</v>
      </c>
      <c r="AJ3524" s="238">
        <v>3025</v>
      </c>
      <c r="AK3524" s="238">
        <v>1140064</v>
      </c>
      <c r="AL3524" s="238"/>
      <c r="AM3524" s="238"/>
      <c r="AN3524" s="238"/>
      <c r="AO3524" s="238"/>
      <c r="AP3524" s="238">
        <v>18</v>
      </c>
      <c r="AQ3524" s="238">
        <v>415</v>
      </c>
      <c r="AR3524" s="238">
        <v>2962</v>
      </c>
      <c r="AS3524" s="238">
        <v>1263122</v>
      </c>
      <c r="AT3524" s="238"/>
      <c r="AU3524" s="238"/>
      <c r="AV3524" s="238"/>
      <c r="AW3524" s="238"/>
    </row>
    <row r="3525" spans="1:49" x14ac:dyDescent="0.2">
      <c r="A3525" s="143">
        <v>41772</v>
      </c>
      <c r="B3525" s="238">
        <v>5</v>
      </c>
      <c r="C3525" s="238">
        <v>108</v>
      </c>
      <c r="D3525" s="238">
        <v>2850</v>
      </c>
      <c r="E3525" s="238">
        <v>306660</v>
      </c>
      <c r="F3525" s="238">
        <v>3</v>
      </c>
      <c r="G3525" s="238">
        <v>141</v>
      </c>
      <c r="H3525" s="238">
        <v>2500</v>
      </c>
      <c r="I3525" s="238">
        <v>353333</v>
      </c>
      <c r="J3525" s="238">
        <v>1</v>
      </c>
      <c r="K3525" s="238">
        <v>168</v>
      </c>
      <c r="L3525" s="238">
        <v>3350</v>
      </c>
      <c r="M3525" s="238">
        <v>562800</v>
      </c>
      <c r="N3525" s="238">
        <v>66</v>
      </c>
      <c r="O3525" s="238">
        <v>190</v>
      </c>
      <c r="P3525" s="238">
        <v>2908</v>
      </c>
      <c r="Q3525" s="238">
        <v>559953</v>
      </c>
      <c r="R3525" s="238"/>
      <c r="S3525" s="238"/>
      <c r="T3525" s="238"/>
      <c r="U3525" s="238"/>
      <c r="V3525" s="238">
        <v>14</v>
      </c>
      <c r="W3525" s="238">
        <v>254</v>
      </c>
      <c r="X3525" s="238">
        <v>2750</v>
      </c>
      <c r="Y3525" s="238">
        <v>697743</v>
      </c>
      <c r="Z3525" s="238">
        <v>43</v>
      </c>
      <c r="AA3525" s="238">
        <v>301</v>
      </c>
      <c r="AB3525" s="238">
        <v>2817</v>
      </c>
      <c r="AC3525" s="238">
        <v>861758</v>
      </c>
      <c r="AD3525" s="238">
        <v>5</v>
      </c>
      <c r="AE3525" s="238">
        <v>332</v>
      </c>
      <c r="AF3525" s="238">
        <v>2950</v>
      </c>
      <c r="AG3525" s="238">
        <v>979400</v>
      </c>
      <c r="AH3525" s="238">
        <v>1</v>
      </c>
      <c r="AI3525" s="238">
        <v>366</v>
      </c>
      <c r="AJ3525" s="238">
        <v>3250</v>
      </c>
      <c r="AK3525" s="238">
        <v>1189500</v>
      </c>
      <c r="AL3525" s="238">
        <v>1</v>
      </c>
      <c r="AM3525" s="238">
        <v>410</v>
      </c>
      <c r="AN3525" s="238">
        <v>3250</v>
      </c>
      <c r="AO3525" s="238">
        <v>1332500</v>
      </c>
      <c r="AP3525" s="238">
        <v>7</v>
      </c>
      <c r="AQ3525" s="238">
        <v>431</v>
      </c>
      <c r="AR3525" s="238">
        <v>2712</v>
      </c>
      <c r="AS3525" s="238">
        <v>1144971</v>
      </c>
      <c r="AT3525" s="238">
        <v>10</v>
      </c>
      <c r="AU3525" s="238">
        <v>490</v>
      </c>
      <c r="AV3525" s="238">
        <v>2562</v>
      </c>
      <c r="AW3525" s="238">
        <v>1245540</v>
      </c>
    </row>
    <row r="3526" spans="1:49" x14ac:dyDescent="0.2">
      <c r="A3526" s="143">
        <v>41775</v>
      </c>
      <c r="B3526" s="238">
        <v>9</v>
      </c>
      <c r="C3526" s="238">
        <v>104</v>
      </c>
      <c r="D3526" s="238">
        <v>2650</v>
      </c>
      <c r="E3526" s="238">
        <v>275011</v>
      </c>
      <c r="F3526" s="238">
        <v>23</v>
      </c>
      <c r="G3526" s="238">
        <v>133</v>
      </c>
      <c r="H3526" s="238">
        <v>2750</v>
      </c>
      <c r="I3526" s="238">
        <v>364674</v>
      </c>
      <c r="J3526" s="238">
        <v>24</v>
      </c>
      <c r="K3526" s="238">
        <v>171</v>
      </c>
      <c r="L3526" s="238">
        <v>2667</v>
      </c>
      <c r="M3526" s="238">
        <v>458108</v>
      </c>
      <c r="N3526" s="238">
        <v>51</v>
      </c>
      <c r="O3526" s="238">
        <v>210</v>
      </c>
      <c r="P3526" s="238">
        <v>2775</v>
      </c>
      <c r="Q3526" s="238">
        <v>588245</v>
      </c>
      <c r="R3526" s="238">
        <v>48</v>
      </c>
      <c r="S3526" s="238">
        <v>227</v>
      </c>
      <c r="T3526" s="238">
        <v>2750</v>
      </c>
      <c r="U3526" s="238">
        <v>645667</v>
      </c>
      <c r="V3526" s="238"/>
      <c r="W3526" s="238"/>
      <c r="X3526" s="238"/>
      <c r="Y3526" s="238"/>
      <c r="Z3526" s="238">
        <v>51</v>
      </c>
      <c r="AA3526" s="238">
        <v>307</v>
      </c>
      <c r="AB3526" s="238">
        <v>2762</v>
      </c>
      <c r="AC3526" s="238">
        <v>850098</v>
      </c>
      <c r="AD3526" s="238">
        <v>18</v>
      </c>
      <c r="AE3526" s="238">
        <v>345</v>
      </c>
      <c r="AF3526" s="238">
        <v>2767</v>
      </c>
      <c r="AG3526" s="238">
        <v>971050</v>
      </c>
      <c r="AH3526" s="238">
        <v>4</v>
      </c>
      <c r="AI3526" s="238">
        <v>362</v>
      </c>
      <c r="AJ3526" s="238">
        <v>2800</v>
      </c>
      <c r="AK3526" s="238">
        <v>1015000</v>
      </c>
      <c r="AL3526" s="238"/>
      <c r="AM3526" s="238"/>
      <c r="AN3526" s="238"/>
      <c r="AO3526" s="238"/>
      <c r="AP3526" s="238">
        <v>39</v>
      </c>
      <c r="AQ3526" s="238">
        <v>382</v>
      </c>
      <c r="AR3526" s="238">
        <v>2856</v>
      </c>
      <c r="AS3526" s="238">
        <v>1067182</v>
      </c>
      <c r="AT3526" s="238">
        <v>1</v>
      </c>
      <c r="AU3526" s="238">
        <v>346</v>
      </c>
      <c r="AV3526" s="238">
        <v>2650</v>
      </c>
      <c r="AW3526" s="238">
        <v>916900</v>
      </c>
    </row>
    <row r="3527" spans="1:49" ht="15" x14ac:dyDescent="0.25">
      <c r="A3527" s="143">
        <v>41779</v>
      </c>
      <c r="B3527" s="239">
        <v>18</v>
      </c>
      <c r="C3527" s="238">
        <v>117</v>
      </c>
      <c r="D3527" s="238">
        <v>2750</v>
      </c>
      <c r="E3527" s="238">
        <v>331639</v>
      </c>
      <c r="F3527" s="238"/>
      <c r="G3527" s="238"/>
      <c r="H3527" s="238"/>
      <c r="I3527" s="238"/>
      <c r="J3527" s="238">
        <v>38</v>
      </c>
      <c r="K3527" s="238">
        <v>156</v>
      </c>
      <c r="L3527" s="238">
        <v>2875</v>
      </c>
      <c r="M3527" s="238">
        <v>437150</v>
      </c>
      <c r="N3527" s="238">
        <v>39</v>
      </c>
      <c r="O3527" s="238">
        <v>194</v>
      </c>
      <c r="P3527" s="238">
        <v>2800</v>
      </c>
      <c r="Q3527" s="238">
        <v>563979</v>
      </c>
      <c r="R3527" s="238">
        <v>29</v>
      </c>
      <c r="S3527" s="238">
        <v>239</v>
      </c>
      <c r="T3527" s="238">
        <v>2970</v>
      </c>
      <c r="U3527" s="238">
        <v>692279</v>
      </c>
      <c r="V3527" s="238">
        <v>6</v>
      </c>
      <c r="W3527" s="238">
        <v>269</v>
      </c>
      <c r="X3527" s="238">
        <v>2800</v>
      </c>
      <c r="Y3527" s="238">
        <v>798117</v>
      </c>
      <c r="Z3527" s="238">
        <v>7</v>
      </c>
      <c r="AA3527" s="238">
        <v>293</v>
      </c>
      <c r="AB3527" s="238">
        <v>2683</v>
      </c>
      <c r="AC3527" s="238">
        <v>792614</v>
      </c>
      <c r="AD3527" s="238">
        <v>1</v>
      </c>
      <c r="AE3527" s="238">
        <v>344</v>
      </c>
      <c r="AF3527" s="238">
        <v>2850</v>
      </c>
      <c r="AG3527" s="238">
        <v>980400</v>
      </c>
      <c r="AH3527" s="238">
        <v>1</v>
      </c>
      <c r="AI3527" s="238">
        <v>394</v>
      </c>
      <c r="AJ3527" s="238">
        <v>3000</v>
      </c>
      <c r="AK3527" s="238">
        <v>1182000</v>
      </c>
      <c r="AL3527" s="238">
        <v>1</v>
      </c>
      <c r="AM3527" s="238">
        <v>448</v>
      </c>
      <c r="AN3527" s="238">
        <v>3150</v>
      </c>
      <c r="AO3527" s="238">
        <v>1411200</v>
      </c>
      <c r="AP3527" s="238">
        <v>41</v>
      </c>
      <c r="AQ3527" s="238">
        <v>413</v>
      </c>
      <c r="AR3527" s="238">
        <v>2866</v>
      </c>
      <c r="AS3527" s="238">
        <v>1166823</v>
      </c>
      <c r="AT3527" s="238">
        <v>28</v>
      </c>
      <c r="AU3527" s="238">
        <v>441</v>
      </c>
      <c r="AV3527" s="238">
        <v>2700</v>
      </c>
      <c r="AW3527" s="238">
        <v>1200118</v>
      </c>
    </row>
    <row r="3528" spans="1:49" ht="15" x14ac:dyDescent="0.25">
      <c r="A3528" s="143">
        <v>41782</v>
      </c>
      <c r="B3528" s="239">
        <v>8</v>
      </c>
      <c r="C3528" s="238">
        <v>100</v>
      </c>
      <c r="D3528" s="238">
        <v>3400</v>
      </c>
      <c r="E3528" s="238">
        <v>339150</v>
      </c>
      <c r="F3528" s="238">
        <v>2</v>
      </c>
      <c r="G3528" s="238">
        <v>144</v>
      </c>
      <c r="H3528" s="238">
        <v>3800</v>
      </c>
      <c r="I3528" s="238">
        <v>547200</v>
      </c>
      <c r="J3528" s="238">
        <v>48</v>
      </c>
      <c r="K3528" s="238">
        <v>171</v>
      </c>
      <c r="L3528" s="238">
        <v>3167</v>
      </c>
      <c r="M3528" s="238">
        <v>555850</v>
      </c>
      <c r="N3528" s="238">
        <v>2</v>
      </c>
      <c r="O3528" s="238">
        <v>181</v>
      </c>
      <c r="P3528" s="238">
        <v>3000</v>
      </c>
      <c r="Q3528" s="238">
        <v>543000</v>
      </c>
      <c r="R3528" s="238">
        <v>4</v>
      </c>
      <c r="S3528" s="238">
        <v>238</v>
      </c>
      <c r="T3528" s="238">
        <v>2800</v>
      </c>
      <c r="U3528" s="238">
        <v>665000</v>
      </c>
      <c r="V3528" s="238"/>
      <c r="W3528" s="238"/>
      <c r="X3528" s="238"/>
      <c r="Y3528" s="238"/>
      <c r="AB3528" s="238"/>
      <c r="AC3528" s="238"/>
      <c r="AD3528" s="238">
        <v>9</v>
      </c>
      <c r="AE3528" s="238">
        <v>325</v>
      </c>
      <c r="AF3528" s="238">
        <v>2700</v>
      </c>
      <c r="AG3528" s="238">
        <v>877200</v>
      </c>
      <c r="AH3528" s="238">
        <v>3</v>
      </c>
      <c r="AI3528" s="238">
        <v>366</v>
      </c>
      <c r="AJ3528" s="238">
        <v>2700</v>
      </c>
      <c r="AK3528" s="238">
        <v>988200</v>
      </c>
      <c r="AL3528" s="238"/>
      <c r="AM3528" s="238"/>
      <c r="AN3528" s="238"/>
      <c r="AO3528" s="238"/>
      <c r="AP3528" s="238">
        <v>2</v>
      </c>
      <c r="AQ3528" s="238">
        <v>441</v>
      </c>
      <c r="AR3528" s="238">
        <v>2500</v>
      </c>
      <c r="AS3528" s="238">
        <v>1102500</v>
      </c>
      <c r="AT3528" s="238">
        <v>6</v>
      </c>
      <c r="AU3528" s="238">
        <v>471</v>
      </c>
      <c r="AV3528" s="238">
        <v>2600</v>
      </c>
      <c r="AW3528" s="238">
        <v>1225467</v>
      </c>
    </row>
    <row r="3529" spans="1:49" ht="15" x14ac:dyDescent="0.25">
      <c r="A3529" s="143">
        <v>41785</v>
      </c>
      <c r="B3529" s="239"/>
      <c r="C3529" s="238"/>
      <c r="D3529" s="238"/>
      <c r="E3529" s="238"/>
      <c r="F3529" s="238"/>
      <c r="G3529" s="238"/>
      <c r="H3529" s="238"/>
      <c r="I3529" s="238"/>
      <c r="J3529" s="238"/>
      <c r="K3529" s="238"/>
      <c r="L3529" s="238"/>
      <c r="M3529" s="238"/>
      <c r="N3529" s="238"/>
      <c r="O3529" s="238"/>
      <c r="P3529" s="238"/>
      <c r="Q3529" s="238"/>
      <c r="R3529" s="238"/>
      <c r="S3529" s="238"/>
      <c r="T3529" s="238"/>
      <c r="U3529" s="238"/>
      <c r="V3529" s="238"/>
      <c r="W3529" s="238"/>
      <c r="X3529" s="238"/>
      <c r="Y3529" s="238"/>
      <c r="Z3529">
        <v>6</v>
      </c>
      <c r="AA3529">
        <v>315</v>
      </c>
      <c r="AB3529" s="238">
        <v>2850</v>
      </c>
      <c r="AC3529" s="238">
        <v>896800</v>
      </c>
      <c r="AD3529" s="238">
        <v>5</v>
      </c>
      <c r="AE3529" s="238">
        <v>352</v>
      </c>
      <c r="AF3529" s="238">
        <v>2750</v>
      </c>
      <c r="AG3529" s="238">
        <v>968000</v>
      </c>
      <c r="AH3529" s="238">
        <v>15</v>
      </c>
      <c r="AI3529" s="238">
        <v>376</v>
      </c>
      <c r="AJ3529" s="238">
        <v>3100</v>
      </c>
      <c r="AK3529" s="238">
        <v>1170920</v>
      </c>
      <c r="AL3529" s="238"/>
      <c r="AM3529" s="238"/>
      <c r="AN3529" s="238"/>
      <c r="AO3529" s="238"/>
      <c r="AP3529" s="238">
        <v>35</v>
      </c>
      <c r="AQ3529" s="238">
        <v>411</v>
      </c>
      <c r="AR3529" s="238">
        <v>2852</v>
      </c>
      <c r="AS3529" s="238">
        <v>1194038</v>
      </c>
      <c r="AT3529" s="238"/>
      <c r="AU3529" s="238"/>
      <c r="AV3529" s="238"/>
      <c r="AW3529" s="238"/>
    </row>
    <row r="3530" spans="1:49" ht="15" x14ac:dyDescent="0.25">
      <c r="A3530" s="233">
        <v>41786</v>
      </c>
      <c r="B3530" s="239">
        <v>4</v>
      </c>
      <c r="C3530" s="238">
        <v>100</v>
      </c>
      <c r="D3530" s="238">
        <v>2550</v>
      </c>
      <c r="E3530" s="238">
        <v>270850</v>
      </c>
      <c r="F3530" s="238">
        <v>11</v>
      </c>
      <c r="G3530" s="238">
        <v>140</v>
      </c>
      <c r="H3530" s="238">
        <v>2750</v>
      </c>
      <c r="I3530" s="238">
        <v>385500</v>
      </c>
      <c r="J3530" s="238"/>
      <c r="K3530" s="238"/>
      <c r="L3530" s="238"/>
      <c r="M3530" s="238"/>
      <c r="N3530" s="238">
        <v>73</v>
      </c>
      <c r="O3530" s="238">
        <v>195</v>
      </c>
      <c r="P3530" s="238">
        <v>2750</v>
      </c>
      <c r="Q3530" s="238">
        <v>552225</v>
      </c>
      <c r="R3530" s="238">
        <v>10</v>
      </c>
      <c r="S3530" s="238">
        <v>222</v>
      </c>
      <c r="T3530" s="238">
        <v>3367</v>
      </c>
      <c r="U3530" s="238">
        <v>817140</v>
      </c>
      <c r="V3530" s="238">
        <v>17</v>
      </c>
      <c r="W3530" s="238">
        <v>276</v>
      </c>
      <c r="X3530" s="238">
        <v>2675</v>
      </c>
      <c r="Y3530" s="238">
        <v>733871</v>
      </c>
      <c r="Z3530" s="238">
        <v>36</v>
      </c>
      <c r="AA3530" s="238">
        <v>301</v>
      </c>
      <c r="AB3530" s="238">
        <v>2825</v>
      </c>
      <c r="AC3530" s="238">
        <v>850136</v>
      </c>
      <c r="AD3530" s="238">
        <v>40</v>
      </c>
      <c r="AE3530" s="238">
        <v>338</v>
      </c>
      <c r="AF3530" s="238">
        <v>2912</v>
      </c>
      <c r="AG3530" s="238">
        <v>982872</v>
      </c>
      <c r="AH3530" s="238">
        <v>6</v>
      </c>
      <c r="AI3530" s="238">
        <v>366</v>
      </c>
      <c r="AJ3530" s="238">
        <v>3100</v>
      </c>
      <c r="AK3530" s="238">
        <v>1135633</v>
      </c>
      <c r="AL3530" s="238"/>
      <c r="AM3530" s="238"/>
      <c r="AN3530" s="238"/>
      <c r="AO3530" s="238"/>
      <c r="AP3530" s="238">
        <v>28</v>
      </c>
      <c r="AQ3530" s="238">
        <v>458</v>
      </c>
      <c r="AR3530" s="238">
        <v>2983</v>
      </c>
      <c r="AS3530" s="238">
        <v>1352232</v>
      </c>
      <c r="AT3530" s="238">
        <v>40</v>
      </c>
      <c r="AU3530" s="238">
        <v>532</v>
      </c>
      <c r="AV3530" s="238">
        <v>2720</v>
      </c>
      <c r="AW3530" s="238">
        <v>1452530</v>
      </c>
    </row>
    <row r="3532" spans="1:49" x14ac:dyDescent="0.2">
      <c r="A3532" s="143">
        <v>41793</v>
      </c>
      <c r="J3532">
        <v>5</v>
      </c>
      <c r="K3532">
        <v>150</v>
      </c>
      <c r="L3532">
        <v>2600</v>
      </c>
      <c r="M3532">
        <v>390000</v>
      </c>
      <c r="AH3532">
        <v>11</v>
      </c>
      <c r="AI3532">
        <v>379</v>
      </c>
      <c r="AJ3532">
        <v>2920</v>
      </c>
      <c r="AK3532">
        <v>1107007</v>
      </c>
      <c r="AL3532">
        <v>5</v>
      </c>
      <c r="AM3532">
        <v>414</v>
      </c>
      <c r="AN3532">
        <v>2940</v>
      </c>
      <c r="AO3532">
        <v>1217160</v>
      </c>
      <c r="AP3532">
        <v>29</v>
      </c>
      <c r="AQ3532">
        <v>473</v>
      </c>
      <c r="AR3532">
        <v>2928</v>
      </c>
      <c r="AS3532">
        <v>1385995</v>
      </c>
    </row>
    <row r="3533" spans="1:49" x14ac:dyDescent="0.2">
      <c r="A3533" s="143">
        <v>41795</v>
      </c>
      <c r="F3533">
        <v>1</v>
      </c>
      <c r="G3533">
        <v>136</v>
      </c>
      <c r="H3533">
        <v>3050</v>
      </c>
      <c r="I3533">
        <v>414800</v>
      </c>
      <c r="J3533">
        <v>48</v>
      </c>
      <c r="K3533">
        <v>161</v>
      </c>
      <c r="L3533">
        <v>2767</v>
      </c>
      <c r="M3533">
        <v>446667</v>
      </c>
      <c r="N3533">
        <v>10</v>
      </c>
      <c r="O3533">
        <v>183</v>
      </c>
      <c r="P3533">
        <v>2800</v>
      </c>
      <c r="Q3533">
        <v>512400</v>
      </c>
      <c r="R3533">
        <v>61</v>
      </c>
      <c r="S3533">
        <v>236</v>
      </c>
      <c r="T3533">
        <v>2850</v>
      </c>
      <c r="U3533">
        <v>672210</v>
      </c>
      <c r="V3533">
        <v>21</v>
      </c>
      <c r="W3533">
        <v>260</v>
      </c>
      <c r="X3533">
        <v>2800</v>
      </c>
      <c r="Y3533">
        <v>728360</v>
      </c>
      <c r="Z3533">
        <v>22</v>
      </c>
      <c r="AA3533">
        <v>300</v>
      </c>
      <c r="AB3533">
        <v>2738</v>
      </c>
      <c r="AC3533">
        <v>821384</v>
      </c>
      <c r="AD3533">
        <v>7</v>
      </c>
      <c r="AE3533">
        <v>358</v>
      </c>
      <c r="AF3533">
        <v>2750</v>
      </c>
      <c r="AG3533">
        <v>983110</v>
      </c>
      <c r="AH3533">
        <v>10</v>
      </c>
      <c r="AI3533">
        <v>370</v>
      </c>
      <c r="AJ3533">
        <v>2940</v>
      </c>
      <c r="AK3533">
        <v>1087350</v>
      </c>
      <c r="AL3533">
        <v>4</v>
      </c>
      <c r="AM3533">
        <v>409</v>
      </c>
      <c r="AN3533">
        <v>2920</v>
      </c>
      <c r="AO3533">
        <v>1194280</v>
      </c>
      <c r="AP3533">
        <v>49</v>
      </c>
      <c r="AQ3533">
        <v>458</v>
      </c>
      <c r="AR3533">
        <v>2705</v>
      </c>
      <c r="AS3533">
        <v>1238640</v>
      </c>
      <c r="AT3533">
        <v>5</v>
      </c>
      <c r="AU3533">
        <v>410</v>
      </c>
      <c r="AV3533">
        <v>2500</v>
      </c>
      <c r="AW3533">
        <v>1025000</v>
      </c>
    </row>
    <row r="3534" spans="1:49" x14ac:dyDescent="0.2">
      <c r="A3534" s="143"/>
      <c r="AD3534">
        <v>4</v>
      </c>
      <c r="AE3534">
        <v>357</v>
      </c>
      <c r="AF3534">
        <v>2820</v>
      </c>
      <c r="AG3534">
        <v>1006740</v>
      </c>
      <c r="AH3534">
        <v>8</v>
      </c>
      <c r="AI3534">
        <v>394</v>
      </c>
      <c r="AJ3534">
        <v>2840</v>
      </c>
      <c r="AK3534">
        <v>1118960</v>
      </c>
    </row>
    <row r="3535" spans="1:49" x14ac:dyDescent="0.2">
      <c r="A3535" s="143">
        <v>41800</v>
      </c>
      <c r="AD3535">
        <v>7</v>
      </c>
      <c r="AE3535">
        <v>324</v>
      </c>
      <c r="AF3535">
        <v>2800</v>
      </c>
      <c r="AG3535">
        <v>907200</v>
      </c>
      <c r="AH3535">
        <v>15</v>
      </c>
      <c r="AI3535">
        <v>367</v>
      </c>
      <c r="AJ3535">
        <v>2940</v>
      </c>
      <c r="AK3535">
        <v>1078980</v>
      </c>
      <c r="AL3535">
        <v>33</v>
      </c>
      <c r="AM3535">
        <v>463</v>
      </c>
      <c r="AN3535">
        <v>2866</v>
      </c>
      <c r="AO3535">
        <v>1327546</v>
      </c>
    </row>
    <row r="3536" spans="1:49" x14ac:dyDescent="0.2">
      <c r="A3536" s="143">
        <v>41802</v>
      </c>
      <c r="F3536">
        <v>6</v>
      </c>
      <c r="G3536">
        <v>146</v>
      </c>
      <c r="H3536">
        <v>2800</v>
      </c>
      <c r="I3536">
        <v>408800</v>
      </c>
      <c r="J3536">
        <v>24</v>
      </c>
      <c r="K3536">
        <v>159</v>
      </c>
      <c r="L3536">
        <v>3050</v>
      </c>
      <c r="M3536">
        <v>484950</v>
      </c>
      <c r="N3536">
        <v>99</v>
      </c>
      <c r="O3536">
        <v>207</v>
      </c>
      <c r="P3536">
        <v>2771</v>
      </c>
      <c r="Q3536">
        <v>574407</v>
      </c>
      <c r="R3536">
        <v>25</v>
      </c>
      <c r="S3536">
        <v>240</v>
      </c>
      <c r="T3536">
        <v>2750</v>
      </c>
      <c r="U3536">
        <v>658625</v>
      </c>
      <c r="V3536">
        <v>15</v>
      </c>
      <c r="W3536">
        <v>264</v>
      </c>
      <c r="X3536">
        <v>2667</v>
      </c>
      <c r="Y3536">
        <v>703300</v>
      </c>
      <c r="Z3536">
        <v>20</v>
      </c>
      <c r="AA3536">
        <v>304</v>
      </c>
      <c r="AB3536">
        <v>2900</v>
      </c>
      <c r="AC3536">
        <v>881600</v>
      </c>
      <c r="AD3536">
        <v>58</v>
      </c>
      <c r="AE3536">
        <v>335</v>
      </c>
      <c r="AF3536">
        <v>2757</v>
      </c>
      <c r="AG3536">
        <v>923241</v>
      </c>
      <c r="AH3536">
        <v>15</v>
      </c>
      <c r="AI3536">
        <v>376</v>
      </c>
      <c r="AJ3536">
        <v>2680</v>
      </c>
      <c r="AK3536">
        <v>1010160</v>
      </c>
    </row>
    <row r="3537" spans="1:49" x14ac:dyDescent="0.2">
      <c r="A3537" s="143"/>
      <c r="AH3537">
        <v>32</v>
      </c>
      <c r="AI3537">
        <v>397</v>
      </c>
      <c r="AJ3537">
        <v>2760</v>
      </c>
      <c r="AK3537">
        <v>1095065</v>
      </c>
    </row>
    <row r="3538" spans="1:49" x14ac:dyDescent="0.2">
      <c r="A3538" s="143"/>
      <c r="AH3538">
        <v>5</v>
      </c>
      <c r="AI3538">
        <v>396</v>
      </c>
      <c r="AJ3538">
        <v>2450</v>
      </c>
      <c r="AK3538">
        <v>970200</v>
      </c>
      <c r="AL3538">
        <v>15</v>
      </c>
      <c r="AM3538">
        <v>433</v>
      </c>
      <c r="AN3538">
        <v>2940</v>
      </c>
      <c r="AO3538">
        <v>1272293</v>
      </c>
    </row>
    <row r="3539" spans="1:49" x14ac:dyDescent="0.2">
      <c r="A3539" s="143"/>
      <c r="AL3539">
        <v>15</v>
      </c>
      <c r="AM3539">
        <v>491</v>
      </c>
      <c r="AN3539">
        <v>2772</v>
      </c>
      <c r="AO3539">
        <v>1359728</v>
      </c>
    </row>
    <row r="3540" spans="1:49" x14ac:dyDescent="0.2">
      <c r="A3540" s="143">
        <v>41807</v>
      </c>
      <c r="Z3540">
        <v>3</v>
      </c>
      <c r="AA3540">
        <v>311</v>
      </c>
      <c r="AB3540">
        <v>2660</v>
      </c>
      <c r="AC3540">
        <v>827260</v>
      </c>
      <c r="AL3540">
        <v>13</v>
      </c>
      <c r="AM3540">
        <v>439</v>
      </c>
      <c r="AN3540">
        <v>2570</v>
      </c>
      <c r="AO3540">
        <v>1129280</v>
      </c>
    </row>
    <row r="3541" spans="1:49" x14ac:dyDescent="0.2">
      <c r="A3541" s="143">
        <v>41809</v>
      </c>
      <c r="Z3541">
        <v>3</v>
      </c>
      <c r="AA3541">
        <v>311</v>
      </c>
      <c r="AB3541">
        <v>2660</v>
      </c>
      <c r="AC3541">
        <v>827260</v>
      </c>
      <c r="AL3541">
        <v>13</v>
      </c>
      <c r="AM3541">
        <v>439</v>
      </c>
      <c r="AN3541">
        <v>2570</v>
      </c>
      <c r="AO3541">
        <v>1129280</v>
      </c>
    </row>
    <row r="3542" spans="1:49" x14ac:dyDescent="0.2">
      <c r="A3542" s="143">
        <v>41816</v>
      </c>
      <c r="B3542">
        <v>15</v>
      </c>
      <c r="C3542">
        <v>118</v>
      </c>
      <c r="D3542">
        <v>2533</v>
      </c>
      <c r="E3542">
        <v>300017</v>
      </c>
      <c r="F3542">
        <v>10</v>
      </c>
      <c r="G3542">
        <v>132</v>
      </c>
      <c r="H3542">
        <v>2600</v>
      </c>
      <c r="I3542">
        <v>341950</v>
      </c>
      <c r="J3542">
        <v>45</v>
      </c>
      <c r="K3542">
        <v>167</v>
      </c>
      <c r="L3542">
        <v>2767</v>
      </c>
      <c r="M3542">
        <v>462533</v>
      </c>
      <c r="N3542">
        <v>103</v>
      </c>
      <c r="O3542">
        <v>205</v>
      </c>
      <c r="P3542">
        <v>2886</v>
      </c>
      <c r="Q3542">
        <v>591836</v>
      </c>
      <c r="R3542">
        <v>53</v>
      </c>
      <c r="S3542">
        <v>235</v>
      </c>
      <c r="T3542">
        <v>2838</v>
      </c>
      <c r="U3542">
        <v>666912</v>
      </c>
      <c r="V3542">
        <v>19</v>
      </c>
      <c r="W3542">
        <v>261</v>
      </c>
      <c r="X3542">
        <v>2667</v>
      </c>
      <c r="Y3542">
        <v>696433</v>
      </c>
      <c r="Z3542">
        <v>13</v>
      </c>
      <c r="AA3542">
        <v>286</v>
      </c>
      <c r="AB3542">
        <v>2602</v>
      </c>
      <c r="AC3542">
        <v>743072</v>
      </c>
      <c r="AD3542">
        <v>5</v>
      </c>
      <c r="AE3542">
        <v>344</v>
      </c>
      <c r="AF3542">
        <v>2770</v>
      </c>
      <c r="AG3542">
        <v>952747</v>
      </c>
      <c r="AH3542">
        <v>17</v>
      </c>
      <c r="AI3542">
        <v>382</v>
      </c>
      <c r="AJ3542">
        <v>2690</v>
      </c>
      <c r="AK3542">
        <v>1026860</v>
      </c>
      <c r="AL3542">
        <v>9</v>
      </c>
      <c r="AM3542">
        <v>460</v>
      </c>
      <c r="AN3542">
        <v>2933</v>
      </c>
      <c r="AO3542">
        <v>1348567</v>
      </c>
      <c r="AP3542">
        <v>42</v>
      </c>
      <c r="AQ3542">
        <v>452</v>
      </c>
      <c r="AR3542">
        <v>2740</v>
      </c>
      <c r="AS3542">
        <v>1237528</v>
      </c>
      <c r="AT3542">
        <v>2</v>
      </c>
      <c r="AU3542">
        <v>564</v>
      </c>
      <c r="AV3542">
        <v>2460</v>
      </c>
      <c r="AW3542">
        <v>1387440</v>
      </c>
    </row>
    <row r="3543" spans="1:49" x14ac:dyDescent="0.2">
      <c r="A3543" s="143"/>
      <c r="AD3543">
        <v>1</v>
      </c>
      <c r="AE3543">
        <v>340</v>
      </c>
      <c r="AF3543">
        <v>2800</v>
      </c>
      <c r="AG3543">
        <v>952000</v>
      </c>
      <c r="AH3543">
        <v>1</v>
      </c>
      <c r="AI3543">
        <v>378</v>
      </c>
      <c r="AJ3543">
        <v>2400</v>
      </c>
      <c r="AK3543">
        <v>907200</v>
      </c>
    </row>
    <row r="3544" spans="1:49" x14ac:dyDescent="0.2">
      <c r="A3544" s="143">
        <v>41793</v>
      </c>
      <c r="B3544">
        <v>6</v>
      </c>
      <c r="C3544">
        <v>112</v>
      </c>
      <c r="D3544">
        <v>3100</v>
      </c>
      <c r="E3544">
        <v>347200</v>
      </c>
      <c r="F3544">
        <v>3</v>
      </c>
      <c r="G3544">
        <v>135</v>
      </c>
      <c r="H3544">
        <v>2700</v>
      </c>
      <c r="I3544">
        <v>363600</v>
      </c>
      <c r="J3544">
        <v>33</v>
      </c>
      <c r="K3544">
        <v>172</v>
      </c>
      <c r="L3544">
        <v>2800</v>
      </c>
      <c r="M3544">
        <v>484030</v>
      </c>
      <c r="N3544">
        <v>30</v>
      </c>
      <c r="O3544">
        <v>202</v>
      </c>
      <c r="P3544">
        <v>2783</v>
      </c>
      <c r="Q3544">
        <v>568293</v>
      </c>
      <c r="R3544">
        <v>12</v>
      </c>
      <c r="S3544">
        <v>228</v>
      </c>
      <c r="T3544">
        <v>2800</v>
      </c>
      <c r="U3544">
        <v>639333</v>
      </c>
      <c r="V3544">
        <v>28</v>
      </c>
      <c r="W3544">
        <v>262</v>
      </c>
      <c r="X3544">
        <v>2750</v>
      </c>
      <c r="Y3544">
        <v>721118</v>
      </c>
      <c r="Z3544">
        <v>17</v>
      </c>
      <c r="AA3544">
        <v>315</v>
      </c>
      <c r="AB3544">
        <v>2750</v>
      </c>
      <c r="AC3544">
        <v>865441</v>
      </c>
      <c r="AD3544">
        <v>2</v>
      </c>
      <c r="AE3544">
        <v>342</v>
      </c>
      <c r="AF3544">
        <v>2925</v>
      </c>
      <c r="AG3544">
        <v>1000650</v>
      </c>
      <c r="AH3544">
        <v>4</v>
      </c>
      <c r="AI3544">
        <v>361</v>
      </c>
      <c r="AJ3544">
        <v>2850</v>
      </c>
      <c r="AK3544">
        <v>1028850</v>
      </c>
      <c r="AL3544">
        <v>4</v>
      </c>
      <c r="AM3544">
        <v>402</v>
      </c>
      <c r="AN3544">
        <v>2980</v>
      </c>
      <c r="AO3544">
        <v>1199450</v>
      </c>
      <c r="AP3544">
        <v>27</v>
      </c>
      <c r="AQ3544">
        <v>401</v>
      </c>
      <c r="AR3544">
        <v>2796</v>
      </c>
      <c r="AS3544">
        <v>1119309</v>
      </c>
      <c r="AT3544">
        <v>4</v>
      </c>
      <c r="AU3544">
        <v>448</v>
      </c>
      <c r="AV3544">
        <v>2725</v>
      </c>
      <c r="AW3544">
        <v>1227500</v>
      </c>
    </row>
    <row r="3545" spans="1:49" x14ac:dyDescent="0.2">
      <c r="A3545" s="143">
        <v>41799</v>
      </c>
      <c r="AD3545">
        <v>5</v>
      </c>
      <c r="AE3545">
        <v>343</v>
      </c>
      <c r="AF3545">
        <v>2750</v>
      </c>
      <c r="AG3545">
        <v>942700</v>
      </c>
      <c r="AH3545">
        <v>20</v>
      </c>
      <c r="AI3545">
        <v>374</v>
      </c>
      <c r="AJ3545">
        <v>2880</v>
      </c>
      <c r="AK3545">
        <v>1077288</v>
      </c>
      <c r="AL3545">
        <v>5</v>
      </c>
      <c r="AM3545">
        <v>422</v>
      </c>
      <c r="AN3545">
        <v>3000</v>
      </c>
      <c r="AO3545">
        <v>1267200</v>
      </c>
      <c r="AP3545">
        <v>47</v>
      </c>
      <c r="AQ3545">
        <v>390</v>
      </c>
      <c r="AR3545">
        <v>2617</v>
      </c>
      <c r="AS3545">
        <v>1029283</v>
      </c>
    </row>
    <row r="3546" spans="1:49" x14ac:dyDescent="0.2">
      <c r="A3546" s="143">
        <v>41800</v>
      </c>
      <c r="B3546">
        <v>1</v>
      </c>
      <c r="C3546">
        <v>106</v>
      </c>
      <c r="D3546">
        <v>2900</v>
      </c>
      <c r="E3546">
        <v>307400</v>
      </c>
      <c r="F3546">
        <v>2</v>
      </c>
      <c r="G3546">
        <v>136</v>
      </c>
      <c r="H3546">
        <v>2750</v>
      </c>
      <c r="I3546">
        <v>374000</v>
      </c>
      <c r="J3546">
        <v>25</v>
      </c>
      <c r="K3546">
        <v>174</v>
      </c>
      <c r="L3546">
        <v>2775</v>
      </c>
      <c r="M3546">
        <v>516272</v>
      </c>
      <c r="N3546">
        <v>74</v>
      </c>
      <c r="O3546">
        <v>197</v>
      </c>
      <c r="P3546">
        <v>2850</v>
      </c>
      <c r="Q3546">
        <v>578341</v>
      </c>
      <c r="R3546">
        <v>54</v>
      </c>
      <c r="S3546">
        <v>232</v>
      </c>
      <c r="T3546">
        <v>2812</v>
      </c>
      <c r="U3546">
        <v>665791</v>
      </c>
      <c r="V3546">
        <v>31</v>
      </c>
      <c r="W3546">
        <v>262</v>
      </c>
      <c r="X3546">
        <v>2750</v>
      </c>
      <c r="Y3546">
        <v>729774</v>
      </c>
      <c r="Z3546">
        <v>20</v>
      </c>
      <c r="AA3546">
        <v>284</v>
      </c>
      <c r="AB3546">
        <v>2850</v>
      </c>
      <c r="AC3546">
        <v>810255</v>
      </c>
      <c r="AD3546">
        <v>46</v>
      </c>
      <c r="AE3546">
        <v>325</v>
      </c>
      <c r="AF3546">
        <v>2917</v>
      </c>
      <c r="AG3546">
        <v>942254</v>
      </c>
      <c r="AH3546">
        <v>6</v>
      </c>
      <c r="AI3546">
        <v>379</v>
      </c>
      <c r="AJ3546">
        <v>2750</v>
      </c>
      <c r="AK3546">
        <v>1041333</v>
      </c>
      <c r="AL3546">
        <v>2</v>
      </c>
      <c r="AM3546">
        <v>419</v>
      </c>
      <c r="AN3546">
        <v>2850</v>
      </c>
      <c r="AO3546">
        <v>1194150</v>
      </c>
      <c r="AP3546">
        <v>35</v>
      </c>
      <c r="AQ3546">
        <v>481</v>
      </c>
      <c r="AR3546">
        <v>2790</v>
      </c>
      <c r="AS3546">
        <v>1369240</v>
      </c>
      <c r="AT3546">
        <v>25</v>
      </c>
      <c r="AU3546">
        <v>466</v>
      </c>
      <c r="AV3546">
        <v>2325</v>
      </c>
      <c r="AW3546">
        <v>1154312</v>
      </c>
    </row>
    <row r="3547" spans="1:49" x14ac:dyDescent="0.2">
      <c r="A3547" s="143">
        <v>41803</v>
      </c>
      <c r="R3547">
        <v>39</v>
      </c>
      <c r="S3547">
        <v>222</v>
      </c>
      <c r="T3547">
        <v>3250</v>
      </c>
      <c r="U3547">
        <v>721849</v>
      </c>
      <c r="V3547">
        <v>50</v>
      </c>
      <c r="W3547">
        <v>270</v>
      </c>
      <c r="X3547">
        <v>2950</v>
      </c>
      <c r="Y3547">
        <v>796500</v>
      </c>
      <c r="Z3547">
        <v>20</v>
      </c>
      <c r="AA3547">
        <v>310</v>
      </c>
      <c r="AB3547">
        <v>2825</v>
      </c>
      <c r="AC3547">
        <v>906590</v>
      </c>
      <c r="AD3547">
        <v>31</v>
      </c>
      <c r="AE3547">
        <v>334</v>
      </c>
      <c r="AF3547">
        <v>2867</v>
      </c>
      <c r="AG3547">
        <v>965855</v>
      </c>
      <c r="AH3547">
        <v>7</v>
      </c>
      <c r="AI3547">
        <v>374</v>
      </c>
      <c r="AJ3547">
        <v>3050</v>
      </c>
      <c r="AK3547">
        <v>1139829</v>
      </c>
      <c r="AP3547">
        <v>26</v>
      </c>
      <c r="AQ3547">
        <v>383</v>
      </c>
      <c r="AR3547">
        <v>2750</v>
      </c>
      <c r="AS3547">
        <v>1065146</v>
      </c>
      <c r="AT3547">
        <v>11</v>
      </c>
      <c r="AU3547">
        <v>561</v>
      </c>
      <c r="AV3547">
        <v>2750</v>
      </c>
      <c r="AW3547">
        <v>1543000</v>
      </c>
    </row>
    <row r="3548" spans="1:49" x14ac:dyDescent="0.2">
      <c r="A3548" s="143">
        <v>41806</v>
      </c>
      <c r="AD3548">
        <v>14</v>
      </c>
      <c r="AE3548">
        <v>357</v>
      </c>
      <c r="AF3548">
        <v>2730</v>
      </c>
      <c r="AG3548">
        <v>974629</v>
      </c>
      <c r="AH3548">
        <v>14</v>
      </c>
      <c r="AI3548">
        <v>375</v>
      </c>
      <c r="AJ3548">
        <v>2800</v>
      </c>
      <c r="AK3548">
        <v>1050271</v>
      </c>
      <c r="AL3548">
        <v>6</v>
      </c>
      <c r="AM3548">
        <v>475</v>
      </c>
      <c r="AN3548">
        <v>3047</v>
      </c>
      <c r="AO3548">
        <v>1458667</v>
      </c>
      <c r="AP3548">
        <v>34</v>
      </c>
      <c r="AQ3548">
        <v>451</v>
      </c>
      <c r="AR3548">
        <v>2897</v>
      </c>
      <c r="AS3548">
        <v>1275225</v>
      </c>
    </row>
    <row r="3549" spans="1:49" x14ac:dyDescent="0.2">
      <c r="A3549" s="143">
        <v>41807</v>
      </c>
      <c r="F3549">
        <v>10</v>
      </c>
      <c r="G3549">
        <v>147</v>
      </c>
      <c r="H3549">
        <v>2700</v>
      </c>
      <c r="I3549">
        <v>400210</v>
      </c>
      <c r="J3549">
        <v>55</v>
      </c>
      <c r="K3549">
        <v>164</v>
      </c>
      <c r="L3549">
        <v>2900</v>
      </c>
      <c r="M3549">
        <v>479349</v>
      </c>
      <c r="N3549">
        <v>6</v>
      </c>
      <c r="O3549">
        <v>203</v>
      </c>
      <c r="P3549">
        <v>2700</v>
      </c>
      <c r="Q3549">
        <v>555933</v>
      </c>
      <c r="R3549">
        <v>71</v>
      </c>
      <c r="S3549">
        <v>239</v>
      </c>
      <c r="T3549">
        <v>2867</v>
      </c>
      <c r="U3549">
        <v>685479</v>
      </c>
      <c r="V3549">
        <v>10</v>
      </c>
      <c r="W3549">
        <v>270</v>
      </c>
      <c r="X3549">
        <v>2800</v>
      </c>
      <c r="Y3549">
        <v>757120</v>
      </c>
      <c r="Z3549">
        <v>8</v>
      </c>
      <c r="AA3549">
        <v>297</v>
      </c>
      <c r="AB3549">
        <v>2700</v>
      </c>
      <c r="AC3549">
        <v>801362</v>
      </c>
      <c r="AD3549">
        <v>51</v>
      </c>
      <c r="AE3549">
        <v>337</v>
      </c>
      <c r="AF3549">
        <v>2810</v>
      </c>
      <c r="AG3549">
        <v>952837</v>
      </c>
      <c r="AH3549">
        <v>18</v>
      </c>
      <c r="AI3549">
        <v>382</v>
      </c>
      <c r="AJ3549">
        <v>2925</v>
      </c>
      <c r="AK3549">
        <v>1125872</v>
      </c>
      <c r="AL3549">
        <v>10</v>
      </c>
      <c r="AM3549">
        <v>407</v>
      </c>
      <c r="AN3549">
        <v>2750</v>
      </c>
      <c r="AO3549">
        <v>1119250</v>
      </c>
      <c r="AP3549">
        <v>15</v>
      </c>
      <c r="AQ3549">
        <v>426</v>
      </c>
      <c r="AR3549">
        <v>2700</v>
      </c>
      <c r="AS3549">
        <v>1154427</v>
      </c>
      <c r="AT3549">
        <v>38</v>
      </c>
      <c r="AU3549">
        <v>498</v>
      </c>
      <c r="AV3549">
        <v>2830</v>
      </c>
      <c r="AW3549">
        <v>1406071</v>
      </c>
    </row>
    <row r="3550" spans="1:49" x14ac:dyDescent="0.2">
      <c r="A3550" s="143">
        <v>41810</v>
      </c>
      <c r="B3550" s="238"/>
      <c r="C3550" s="238"/>
      <c r="D3550" s="238"/>
      <c r="E3550" s="238"/>
      <c r="F3550" s="238"/>
      <c r="G3550" s="238"/>
      <c r="H3550" s="238"/>
      <c r="I3550" s="238"/>
      <c r="J3550" s="238">
        <v>42</v>
      </c>
      <c r="K3550" s="238">
        <v>162</v>
      </c>
      <c r="L3550" s="238">
        <v>2433</v>
      </c>
      <c r="M3550" s="238">
        <v>294798</v>
      </c>
      <c r="N3550" s="238">
        <v>87</v>
      </c>
      <c r="O3550" s="238">
        <v>201</v>
      </c>
      <c r="P3550" s="238">
        <v>2672</v>
      </c>
      <c r="Q3550" s="238">
        <v>537070</v>
      </c>
      <c r="R3550" s="238">
        <v>62</v>
      </c>
      <c r="S3550" s="238">
        <v>235</v>
      </c>
      <c r="T3550" s="238">
        <v>2692</v>
      </c>
      <c r="U3550" s="238">
        <v>643331</v>
      </c>
      <c r="V3550" s="238">
        <v>57</v>
      </c>
      <c r="W3550" s="238">
        <v>275</v>
      </c>
      <c r="X3550" s="238">
        <v>2662</v>
      </c>
      <c r="Y3550" s="238">
        <v>733189</v>
      </c>
      <c r="Z3550" s="238">
        <v>110</v>
      </c>
      <c r="AA3550" s="238">
        <v>298</v>
      </c>
      <c r="AB3550" s="238">
        <v>2675</v>
      </c>
      <c r="AC3550" s="238">
        <v>809776</v>
      </c>
      <c r="AD3550" s="238">
        <v>34</v>
      </c>
      <c r="AE3550" s="238">
        <v>335</v>
      </c>
      <c r="AF3550" s="238">
        <v>2800</v>
      </c>
      <c r="AG3550" s="238">
        <v>935079</v>
      </c>
      <c r="AH3550" s="238"/>
      <c r="AI3550" s="238"/>
      <c r="AJ3550" s="238"/>
      <c r="AK3550" s="238"/>
      <c r="AL3550" s="238"/>
      <c r="AM3550" s="238"/>
      <c r="AN3550" s="238"/>
      <c r="AO3550" s="238"/>
      <c r="AP3550" s="238"/>
      <c r="AQ3550" s="238"/>
      <c r="AR3550" s="238"/>
      <c r="AS3550" s="238"/>
      <c r="AT3550" s="238">
        <v>30</v>
      </c>
      <c r="AU3550" s="238">
        <v>508</v>
      </c>
      <c r="AV3550" s="238">
        <v>2617</v>
      </c>
      <c r="AW3550" s="238">
        <v>1328590</v>
      </c>
    </row>
    <row r="3552" spans="1:49" x14ac:dyDescent="0.2">
      <c r="A3552" s="143">
        <v>41821</v>
      </c>
      <c r="B3552" s="238"/>
      <c r="C3552" s="238"/>
      <c r="D3552" s="238"/>
      <c r="E3552" s="238"/>
      <c r="F3552" s="238"/>
      <c r="G3552" s="238"/>
      <c r="H3552" s="238"/>
      <c r="I3552" s="238"/>
      <c r="J3552" s="238">
        <v>6</v>
      </c>
      <c r="K3552" s="238">
        <v>170</v>
      </c>
      <c r="L3552" s="238">
        <v>2700</v>
      </c>
      <c r="M3552" s="238">
        <v>459000</v>
      </c>
      <c r="N3552" s="238"/>
      <c r="O3552" s="238"/>
      <c r="P3552" s="238"/>
      <c r="Q3552" s="238"/>
      <c r="R3552" s="238"/>
      <c r="S3552" s="238"/>
      <c r="T3552" s="238"/>
      <c r="U3552" s="238"/>
      <c r="V3552" s="238"/>
      <c r="W3552" s="238"/>
      <c r="X3552" s="238"/>
      <c r="Y3552" s="238"/>
      <c r="Z3552" s="238"/>
      <c r="AA3552" s="238"/>
      <c r="AB3552" s="238"/>
      <c r="AC3552" s="238"/>
      <c r="AD3552" s="238"/>
      <c r="AE3552" s="238"/>
      <c r="AF3552" s="238"/>
      <c r="AG3552" s="238"/>
      <c r="AH3552" s="238">
        <v>1</v>
      </c>
      <c r="AI3552" s="238">
        <v>366</v>
      </c>
      <c r="AJ3552" s="238">
        <v>2880</v>
      </c>
      <c r="AK3552" s="238">
        <v>1054080</v>
      </c>
      <c r="AL3552" s="238"/>
      <c r="AM3552" s="238"/>
      <c r="AN3552" s="238"/>
      <c r="AO3552" s="238"/>
      <c r="AP3552" s="238">
        <v>31</v>
      </c>
      <c r="AQ3552" s="238">
        <v>466</v>
      </c>
      <c r="AR3552" s="238">
        <v>2771</v>
      </c>
      <c r="AS3552" s="238">
        <v>1292583</v>
      </c>
      <c r="AT3552" s="238"/>
      <c r="AU3552" s="238"/>
      <c r="AV3552" s="238"/>
      <c r="AW3552" s="238"/>
    </row>
    <row r="3553" spans="1:49" x14ac:dyDescent="0.2">
      <c r="A3553" s="143">
        <v>41823</v>
      </c>
      <c r="B3553" s="238">
        <v>4</v>
      </c>
      <c r="C3553" s="238">
        <v>128</v>
      </c>
      <c r="D3553" s="238">
        <v>2600</v>
      </c>
      <c r="E3553" s="238">
        <v>332800</v>
      </c>
      <c r="F3553" s="238">
        <v>13</v>
      </c>
      <c r="G3553" s="238">
        <v>136</v>
      </c>
      <c r="H3553" s="238">
        <v>2800</v>
      </c>
      <c r="I3553" s="238">
        <v>380800</v>
      </c>
      <c r="J3553" s="238">
        <v>12</v>
      </c>
      <c r="K3553" s="238">
        <v>155</v>
      </c>
      <c r="L3553" s="238">
        <v>3075</v>
      </c>
      <c r="M3553" s="238">
        <v>476600</v>
      </c>
      <c r="N3553" s="238">
        <v>11</v>
      </c>
      <c r="O3553" s="238">
        <v>209</v>
      </c>
      <c r="P3553" s="238">
        <v>2850</v>
      </c>
      <c r="Q3553" s="238">
        <v>595650</v>
      </c>
      <c r="R3553" s="238">
        <v>7</v>
      </c>
      <c r="S3553" s="238">
        <v>229</v>
      </c>
      <c r="T3553" s="238">
        <v>2700</v>
      </c>
      <c r="U3553" s="238">
        <v>618300</v>
      </c>
      <c r="V3553" s="238">
        <v>12</v>
      </c>
      <c r="W3553" s="238">
        <v>269</v>
      </c>
      <c r="X3553" s="238">
        <v>2767</v>
      </c>
      <c r="Y3553" s="238">
        <v>743200</v>
      </c>
      <c r="Z3553" s="238">
        <v>62</v>
      </c>
      <c r="AA3553" s="238">
        <v>299</v>
      </c>
      <c r="AB3553" s="238">
        <v>2750</v>
      </c>
      <c r="AC3553" s="238">
        <v>822088</v>
      </c>
      <c r="AD3553" s="238">
        <v>44</v>
      </c>
      <c r="AE3553" s="238">
        <v>333</v>
      </c>
      <c r="AF3553" s="238">
        <v>2742</v>
      </c>
      <c r="AG3553" s="238">
        <v>912254</v>
      </c>
      <c r="AH3553" s="238">
        <v>4</v>
      </c>
      <c r="AI3553" s="238">
        <v>380</v>
      </c>
      <c r="AJ3553" s="238">
        <v>2893</v>
      </c>
      <c r="AK3553" s="238">
        <v>1100373</v>
      </c>
      <c r="AL3553" s="238">
        <v>7</v>
      </c>
      <c r="AM3553" s="238">
        <v>403</v>
      </c>
      <c r="AN3553" s="238">
        <v>2840</v>
      </c>
      <c r="AO3553" s="238">
        <v>1144520</v>
      </c>
      <c r="AP3553" s="238">
        <v>59</v>
      </c>
      <c r="AQ3553" s="238">
        <v>437</v>
      </c>
      <c r="AR3553" s="238">
        <v>2765</v>
      </c>
      <c r="AS3553" s="238">
        <v>1209143</v>
      </c>
      <c r="AT3553" s="238">
        <v>2</v>
      </c>
      <c r="AU3553" s="238">
        <v>480</v>
      </c>
      <c r="AV3553" s="238">
        <v>1500</v>
      </c>
      <c r="AW3553" s="238">
        <v>1200000</v>
      </c>
    </row>
    <row r="3554" spans="1:49" x14ac:dyDescent="0.2">
      <c r="A3554" s="143"/>
      <c r="B3554" s="238"/>
      <c r="C3554" s="238"/>
      <c r="D3554" s="238"/>
      <c r="E3554" s="238"/>
      <c r="F3554" s="238"/>
      <c r="G3554" s="238"/>
      <c r="H3554" s="238"/>
      <c r="I3554" s="238"/>
      <c r="J3554" s="238"/>
      <c r="K3554" s="238"/>
      <c r="L3554" s="238"/>
      <c r="M3554" s="238"/>
      <c r="N3554" s="238"/>
      <c r="O3554" s="238"/>
      <c r="P3554" s="238"/>
      <c r="Q3554" s="238"/>
      <c r="R3554" s="238"/>
      <c r="S3554" s="238"/>
      <c r="T3554" s="238"/>
      <c r="U3554" s="238"/>
      <c r="V3554" s="238"/>
      <c r="W3554" s="238"/>
      <c r="X3554" s="238"/>
      <c r="Y3554" s="238"/>
      <c r="Z3554" s="238"/>
      <c r="AA3554" s="238"/>
      <c r="AB3554" s="238"/>
      <c r="AC3554" s="238"/>
      <c r="AD3554" s="238"/>
      <c r="AE3554" s="238"/>
      <c r="AF3554" s="238"/>
      <c r="AG3554" s="238"/>
      <c r="AH3554" s="238">
        <v>39</v>
      </c>
      <c r="AI3554" s="238">
        <v>392</v>
      </c>
      <c r="AJ3554" s="238">
        <v>2643</v>
      </c>
      <c r="AK3554" s="238">
        <v>1035353</v>
      </c>
      <c r="AL3554" s="238"/>
      <c r="AM3554" s="238"/>
      <c r="AN3554" s="238"/>
      <c r="AO3554" s="238"/>
      <c r="AP3554" s="238"/>
      <c r="AQ3554" s="238"/>
      <c r="AR3554" s="238"/>
      <c r="AS3554" s="238"/>
      <c r="AT3554" s="238"/>
      <c r="AU3554" s="238"/>
      <c r="AV3554" s="238"/>
      <c r="AW3554" s="238"/>
    </row>
    <row r="3555" spans="1:49" x14ac:dyDescent="0.2">
      <c r="A3555" s="143">
        <v>41828</v>
      </c>
      <c r="B3555" s="238"/>
      <c r="C3555" s="238"/>
      <c r="D3555" s="238"/>
      <c r="E3555" s="238"/>
      <c r="F3555" s="238"/>
      <c r="G3555" s="238"/>
      <c r="H3555" s="238"/>
      <c r="I3555" s="238"/>
      <c r="J3555" s="238"/>
      <c r="K3555" s="238"/>
      <c r="L3555" s="238"/>
      <c r="M3555" s="238"/>
      <c r="N3555" s="238">
        <v>12</v>
      </c>
      <c r="O3555" s="238">
        <v>215</v>
      </c>
      <c r="P3555" s="238">
        <v>2850</v>
      </c>
      <c r="Q3555" s="238">
        <v>612750</v>
      </c>
      <c r="R3555" s="238"/>
      <c r="S3555" s="238"/>
      <c r="T3555" s="238"/>
      <c r="U3555" s="238"/>
      <c r="V3555" s="238"/>
      <c r="W3555" s="238"/>
      <c r="X3555" s="238"/>
      <c r="Y3555" s="238"/>
      <c r="Z3555" s="238"/>
      <c r="AA3555" s="238"/>
      <c r="AB3555" s="238"/>
      <c r="AC3555" s="238"/>
      <c r="AD3555" s="238">
        <v>1</v>
      </c>
      <c r="AE3555" s="238">
        <v>320</v>
      </c>
      <c r="AF3555" s="238">
        <v>2500</v>
      </c>
      <c r="AG3555" s="238">
        <v>800000</v>
      </c>
      <c r="AH3555" s="238"/>
      <c r="AI3555" s="238"/>
      <c r="AJ3555" s="238"/>
      <c r="AK3555" s="238"/>
      <c r="AL3555" s="238"/>
      <c r="AM3555" s="238"/>
      <c r="AN3555" s="238"/>
      <c r="AO3555" s="238"/>
      <c r="AP3555" s="238">
        <v>21</v>
      </c>
      <c r="AQ3555" s="238">
        <v>512</v>
      </c>
      <c r="AR3555" s="238">
        <v>2896</v>
      </c>
      <c r="AS3555" s="238">
        <v>1485644</v>
      </c>
      <c r="AT3555" s="238"/>
      <c r="AU3555" s="238"/>
      <c r="AV3555" s="238"/>
      <c r="AW3555" s="238"/>
    </row>
    <row r="3556" spans="1:49" x14ac:dyDescent="0.2">
      <c r="A3556" s="143">
        <v>41830</v>
      </c>
      <c r="B3556" s="238">
        <v>4</v>
      </c>
      <c r="C3556" s="238">
        <v>122</v>
      </c>
      <c r="D3556" s="238">
        <v>2750</v>
      </c>
      <c r="E3556" s="238">
        <v>335500</v>
      </c>
      <c r="F3556" s="238">
        <v>10</v>
      </c>
      <c r="G3556" s="238">
        <v>138</v>
      </c>
      <c r="H3556" s="238">
        <v>2750</v>
      </c>
      <c r="I3556" s="238">
        <v>379900</v>
      </c>
      <c r="J3556" s="238">
        <v>13</v>
      </c>
      <c r="K3556" s="238">
        <v>166</v>
      </c>
      <c r="L3556" s="238">
        <v>2725</v>
      </c>
      <c r="M3556" s="238">
        <v>452812</v>
      </c>
      <c r="N3556" s="238">
        <v>66</v>
      </c>
      <c r="O3556" s="238">
        <v>202</v>
      </c>
      <c r="P3556" s="238">
        <v>2792</v>
      </c>
      <c r="Q3556" s="238">
        <v>562917</v>
      </c>
      <c r="R3556" s="238">
        <v>24</v>
      </c>
      <c r="S3556" s="238">
        <v>277</v>
      </c>
      <c r="T3556" s="238">
        <v>2788</v>
      </c>
      <c r="U3556" s="238">
        <v>633425</v>
      </c>
      <c r="V3556" s="238">
        <v>22</v>
      </c>
      <c r="W3556" s="238">
        <v>262</v>
      </c>
      <c r="X3556" s="238">
        <v>2850</v>
      </c>
      <c r="Y3556" s="238">
        <v>745275</v>
      </c>
      <c r="Z3556" s="238">
        <v>49</v>
      </c>
      <c r="AA3556" s="238">
        <v>294</v>
      </c>
      <c r="AB3556" s="238">
        <v>2826</v>
      </c>
      <c r="AC3556" s="238">
        <v>830008</v>
      </c>
      <c r="AD3556" s="238">
        <v>7</v>
      </c>
      <c r="AE3556" s="238">
        <v>342</v>
      </c>
      <c r="AF3556" s="238">
        <v>2707</v>
      </c>
      <c r="AG3556" s="238">
        <v>926333</v>
      </c>
      <c r="AH3556" s="238">
        <v>16</v>
      </c>
      <c r="AI3556" s="238">
        <v>376</v>
      </c>
      <c r="AJ3556" s="238">
        <v>2607</v>
      </c>
      <c r="AK3556" s="238">
        <v>978463</v>
      </c>
      <c r="AL3556" s="238">
        <v>15</v>
      </c>
      <c r="AM3556" s="238">
        <v>439</v>
      </c>
      <c r="AN3556" s="238">
        <v>2800</v>
      </c>
      <c r="AO3556" s="238">
        <v>1229200</v>
      </c>
      <c r="AP3556" s="238">
        <v>42</v>
      </c>
      <c r="AQ3556" s="238">
        <v>457</v>
      </c>
      <c r="AR3556" s="238">
        <v>2680</v>
      </c>
      <c r="AS3556" s="238">
        <v>1224914</v>
      </c>
      <c r="AT3556" s="238">
        <v>12</v>
      </c>
      <c r="AU3556" s="238">
        <v>523</v>
      </c>
      <c r="AV3556" s="238">
        <v>2825</v>
      </c>
      <c r="AW3556" s="238">
        <v>1481875</v>
      </c>
    </row>
    <row r="3557" spans="1:49" x14ac:dyDescent="0.2">
      <c r="A3557" s="143">
        <v>41835</v>
      </c>
      <c r="B3557" s="238"/>
      <c r="C3557" s="238"/>
      <c r="D3557" s="238"/>
      <c r="E3557" s="238"/>
      <c r="F3557" s="238"/>
      <c r="G3557" s="238"/>
      <c r="H3557" s="238"/>
      <c r="I3557" s="238"/>
      <c r="J3557" s="238"/>
      <c r="K3557" s="238"/>
      <c r="L3557" s="238"/>
      <c r="M3557" s="238"/>
      <c r="N3557" s="238"/>
      <c r="O3557" s="238"/>
      <c r="P3557" s="238"/>
      <c r="Q3557" s="238"/>
      <c r="R3557" s="238"/>
      <c r="S3557" s="238"/>
      <c r="T3557" s="238"/>
      <c r="U3557" s="238"/>
      <c r="V3557" s="238"/>
      <c r="W3557" s="238"/>
      <c r="X3557" s="238"/>
      <c r="Y3557" s="238"/>
      <c r="Z3557" s="238"/>
      <c r="AA3557" s="238"/>
      <c r="AB3557" s="238"/>
      <c r="AC3557" s="238"/>
      <c r="AD3557" s="238">
        <v>2</v>
      </c>
      <c r="AE3557" s="238">
        <v>353</v>
      </c>
      <c r="AF3557" s="238">
        <v>2560</v>
      </c>
      <c r="AG3557" s="238">
        <v>903680</v>
      </c>
      <c r="AH3557" s="238">
        <v>37</v>
      </c>
      <c r="AI3557" s="238">
        <v>385</v>
      </c>
      <c r="AJ3557" s="238">
        <v>2705</v>
      </c>
      <c r="AK3557" s="54">
        <v>1041128.5</v>
      </c>
      <c r="AL3557" s="238"/>
      <c r="AM3557" s="238"/>
      <c r="AN3557" s="238"/>
      <c r="AO3557" s="238"/>
      <c r="AP3557" s="238">
        <v>49</v>
      </c>
      <c r="AQ3557" s="238">
        <v>483</v>
      </c>
      <c r="AR3557" s="238">
        <v>2683</v>
      </c>
      <c r="AS3557" s="238">
        <v>1297040</v>
      </c>
      <c r="AT3557" s="238"/>
      <c r="AU3557" s="238"/>
      <c r="AV3557" s="238"/>
      <c r="AW3557" s="238"/>
    </row>
    <row r="3558" spans="1:49" x14ac:dyDescent="0.2">
      <c r="A3558" s="143">
        <v>41837</v>
      </c>
      <c r="B3558" s="238"/>
      <c r="C3558" s="238"/>
      <c r="D3558" s="238"/>
      <c r="E3558" s="238"/>
      <c r="F3558" s="238">
        <v>4</v>
      </c>
      <c r="G3558" s="238">
        <v>143</v>
      </c>
      <c r="H3558" s="238">
        <v>2525</v>
      </c>
      <c r="I3558" s="238">
        <v>361525</v>
      </c>
      <c r="J3558" s="238">
        <v>13</v>
      </c>
      <c r="K3558" s="238">
        <v>151</v>
      </c>
      <c r="L3558" s="238">
        <v>2650</v>
      </c>
      <c r="M3558" s="238">
        <v>400150</v>
      </c>
      <c r="N3558" s="238">
        <v>45</v>
      </c>
      <c r="O3558" s="238">
        <v>210</v>
      </c>
      <c r="P3558" s="238">
        <v>2750</v>
      </c>
      <c r="Q3558" s="238">
        <v>578409</v>
      </c>
      <c r="R3558" s="238">
        <v>1</v>
      </c>
      <c r="S3558" s="238">
        <v>246</v>
      </c>
      <c r="T3558" s="238">
        <v>2500</v>
      </c>
      <c r="U3558" s="238">
        <v>615000</v>
      </c>
      <c r="V3558" s="238">
        <v>24</v>
      </c>
      <c r="W3558" s="238">
        <v>271</v>
      </c>
      <c r="X3558" s="238">
        <v>2600</v>
      </c>
      <c r="Y3558" s="238">
        <v>704500</v>
      </c>
      <c r="Z3558" s="238">
        <v>44</v>
      </c>
      <c r="AA3558" s="238">
        <v>308</v>
      </c>
      <c r="AB3558" s="238">
        <v>2636</v>
      </c>
      <c r="AC3558" s="238">
        <v>813132</v>
      </c>
      <c r="AD3558" s="238">
        <v>18</v>
      </c>
      <c r="AE3558" s="238">
        <v>335</v>
      </c>
      <c r="AF3558" s="238">
        <v>2615</v>
      </c>
      <c r="AG3558" s="238">
        <v>875005</v>
      </c>
      <c r="AH3558" s="238">
        <v>14</v>
      </c>
      <c r="AI3558" s="238">
        <v>386</v>
      </c>
      <c r="AJ3558" s="238">
        <v>2547</v>
      </c>
      <c r="AK3558" s="238">
        <v>982167</v>
      </c>
      <c r="AL3558" s="238">
        <v>2</v>
      </c>
      <c r="AM3558" s="238">
        <v>456</v>
      </c>
      <c r="AN3558" s="238">
        <v>2830</v>
      </c>
      <c r="AO3558" s="238">
        <v>1291860</v>
      </c>
      <c r="AP3558" s="238">
        <v>42</v>
      </c>
      <c r="AQ3558" s="238">
        <v>460</v>
      </c>
      <c r="AR3558" s="238">
        <v>2570</v>
      </c>
      <c r="AS3558" s="238">
        <v>1182350</v>
      </c>
      <c r="AT3558" s="238">
        <v>26</v>
      </c>
      <c r="AU3558" s="238">
        <v>462</v>
      </c>
      <c r="AV3558" s="238">
        <v>2475</v>
      </c>
      <c r="AW3558" s="238">
        <v>1148025</v>
      </c>
    </row>
    <row r="3559" spans="1:49" x14ac:dyDescent="0.2">
      <c r="A3559" s="143"/>
      <c r="B3559" s="238"/>
      <c r="C3559" s="238"/>
      <c r="D3559" s="238"/>
      <c r="E3559" s="238"/>
      <c r="F3559" s="238"/>
      <c r="G3559" s="238"/>
      <c r="H3559" s="238"/>
      <c r="I3559" s="238"/>
      <c r="J3559" s="238"/>
      <c r="K3559" s="238"/>
      <c r="L3559" s="238"/>
      <c r="M3559" s="238"/>
      <c r="N3559" s="238"/>
      <c r="O3559" s="238"/>
      <c r="P3559" s="238"/>
      <c r="Q3559" s="238"/>
      <c r="R3559" s="238"/>
      <c r="S3559" s="238"/>
      <c r="T3559" s="238"/>
      <c r="U3559" s="238"/>
      <c r="V3559" s="238"/>
      <c r="W3559" s="238"/>
      <c r="X3559" s="238"/>
      <c r="Y3559" s="238"/>
      <c r="Z3559" s="238"/>
      <c r="AA3559" s="238"/>
      <c r="AB3559" s="238"/>
      <c r="AC3559" s="238"/>
      <c r="AD3559" s="238">
        <v>4</v>
      </c>
      <c r="AE3559" s="238">
        <v>351</v>
      </c>
      <c r="AF3559" s="238">
        <v>2580</v>
      </c>
      <c r="AG3559" s="238">
        <v>905580</v>
      </c>
      <c r="AH3559" s="238"/>
      <c r="AI3559" s="238"/>
      <c r="AJ3559" s="238"/>
      <c r="AK3559" s="238"/>
      <c r="AL3559" s="238"/>
      <c r="AM3559" s="238"/>
      <c r="AN3559" s="238"/>
      <c r="AO3559" s="238"/>
      <c r="AP3559" s="238"/>
      <c r="AQ3559" s="238"/>
      <c r="AR3559" s="238"/>
      <c r="AS3559" s="238"/>
      <c r="AT3559" s="238"/>
      <c r="AU3559" s="238"/>
      <c r="AV3559" s="238"/>
      <c r="AW3559" s="238"/>
    </row>
    <row r="3560" spans="1:49" x14ac:dyDescent="0.2">
      <c r="A3560" s="143">
        <v>41842</v>
      </c>
      <c r="B3560" s="238"/>
      <c r="C3560" s="238"/>
      <c r="D3560" s="238"/>
      <c r="E3560" s="238"/>
      <c r="F3560" s="238"/>
      <c r="G3560" s="238"/>
      <c r="H3560" s="238"/>
      <c r="I3560" s="238"/>
      <c r="J3560" s="238"/>
      <c r="K3560" s="238"/>
      <c r="L3560" s="238"/>
      <c r="M3560" s="238"/>
      <c r="N3560" s="238"/>
      <c r="O3560" s="238"/>
      <c r="P3560" s="238"/>
      <c r="Q3560" s="238"/>
      <c r="R3560" s="238"/>
      <c r="S3560" s="238"/>
      <c r="T3560" s="238"/>
      <c r="U3560" s="238"/>
      <c r="V3560" s="238"/>
      <c r="W3560" s="238"/>
      <c r="X3560" s="238"/>
      <c r="Y3560" s="238"/>
      <c r="Z3560" s="238">
        <v>3</v>
      </c>
      <c r="AA3560" s="238">
        <v>290</v>
      </c>
      <c r="AB3560" s="238">
        <v>2550</v>
      </c>
      <c r="AC3560" s="238">
        <v>739500</v>
      </c>
      <c r="AD3560" s="238">
        <v>8</v>
      </c>
      <c r="AE3560" s="238">
        <v>356</v>
      </c>
      <c r="AF3560" s="238">
        <v>2630</v>
      </c>
      <c r="AG3560" s="238">
        <v>934950</v>
      </c>
      <c r="AH3560" s="238">
        <v>3</v>
      </c>
      <c r="AI3560" s="238">
        <v>396</v>
      </c>
      <c r="AJ3560" s="238">
        <v>2740</v>
      </c>
      <c r="AK3560" s="238">
        <v>1085040</v>
      </c>
      <c r="AL3560" s="238">
        <v>9</v>
      </c>
      <c r="AM3560" s="238">
        <v>446</v>
      </c>
      <c r="AN3560" s="238">
        <v>2820</v>
      </c>
      <c r="AO3560" s="238">
        <v>1257720</v>
      </c>
      <c r="AP3560" s="238">
        <v>48</v>
      </c>
      <c r="AQ3560" s="238">
        <v>477</v>
      </c>
      <c r="AR3560" s="238">
        <v>2718</v>
      </c>
      <c r="AS3560" s="238">
        <v>1302438</v>
      </c>
      <c r="AT3560" s="238"/>
      <c r="AU3560" s="238"/>
      <c r="AV3560" s="238"/>
      <c r="AW3560" s="238"/>
    </row>
    <row r="3561" spans="1:49" x14ac:dyDescent="0.2">
      <c r="A3561" s="143">
        <v>41844</v>
      </c>
      <c r="B3561" s="238">
        <v>22</v>
      </c>
      <c r="C3561" s="238">
        <v>114</v>
      </c>
      <c r="D3561" s="238">
        <v>2575</v>
      </c>
      <c r="E3561" s="238">
        <v>293175</v>
      </c>
      <c r="F3561" s="238">
        <v>35</v>
      </c>
      <c r="G3561" s="238">
        <v>135</v>
      </c>
      <c r="H3561" s="238">
        <v>2462</v>
      </c>
      <c r="I3561" s="238">
        <v>331712</v>
      </c>
      <c r="J3561" s="238">
        <v>71</v>
      </c>
      <c r="K3561" s="238">
        <v>166</v>
      </c>
      <c r="L3561" s="238">
        <v>2588</v>
      </c>
      <c r="M3561" s="238">
        <v>428800</v>
      </c>
      <c r="N3561" s="238">
        <v>62</v>
      </c>
      <c r="O3561" s="238">
        <v>192</v>
      </c>
      <c r="P3561" s="238">
        <v>2570</v>
      </c>
      <c r="Q3561" s="238">
        <v>492690</v>
      </c>
      <c r="R3561" s="238">
        <v>44</v>
      </c>
      <c r="S3561" s="238">
        <v>242</v>
      </c>
      <c r="T3561" s="238">
        <v>2550</v>
      </c>
      <c r="U3561" s="238">
        <v>617447</v>
      </c>
      <c r="V3561" s="238">
        <v>13</v>
      </c>
      <c r="W3561" s="238">
        <v>271</v>
      </c>
      <c r="X3561" s="238">
        <v>2533</v>
      </c>
      <c r="Y3561" s="238">
        <v>687713</v>
      </c>
      <c r="Z3561" s="238">
        <v>49</v>
      </c>
      <c r="AA3561" s="238">
        <v>297</v>
      </c>
      <c r="AB3561" s="238">
        <v>2557</v>
      </c>
      <c r="AC3561" s="238">
        <v>759554</v>
      </c>
      <c r="AD3561" s="238">
        <v>10</v>
      </c>
      <c r="AE3561" s="238">
        <v>330</v>
      </c>
      <c r="AF3561" s="238">
        <v>2700</v>
      </c>
      <c r="AG3561" s="238">
        <v>891000</v>
      </c>
      <c r="AH3561" s="238">
        <v>16</v>
      </c>
      <c r="AI3561" s="238">
        <v>375</v>
      </c>
      <c r="AJ3561" s="238">
        <v>2740</v>
      </c>
      <c r="AK3561" s="238">
        <v>1027500</v>
      </c>
      <c r="AL3561" s="238">
        <v>3</v>
      </c>
      <c r="AM3561" s="238">
        <v>480</v>
      </c>
      <c r="AN3561" s="238">
        <v>2810</v>
      </c>
      <c r="AO3561" s="238">
        <v>1345330</v>
      </c>
      <c r="AP3561" s="238">
        <v>23</v>
      </c>
      <c r="AQ3561" s="238">
        <v>429</v>
      </c>
      <c r="AR3561" s="238">
        <v>2560</v>
      </c>
      <c r="AS3561" s="238">
        <v>1096252</v>
      </c>
      <c r="AT3561" s="238">
        <v>15</v>
      </c>
      <c r="AU3561" s="238">
        <v>506</v>
      </c>
      <c r="AV3561" s="238">
        <v>2460</v>
      </c>
      <c r="AW3561" s="238">
        <v>1250160</v>
      </c>
    </row>
    <row r="3562" spans="1:49" x14ac:dyDescent="0.2">
      <c r="A3562" s="143"/>
      <c r="B3562" s="238"/>
      <c r="C3562" s="238"/>
      <c r="D3562" s="238"/>
      <c r="E3562" s="238"/>
      <c r="F3562" s="238"/>
      <c r="G3562" s="238"/>
      <c r="H3562" s="238"/>
      <c r="I3562" s="238"/>
      <c r="J3562" s="238"/>
      <c r="K3562" s="238"/>
      <c r="L3562" s="238"/>
      <c r="M3562" s="238"/>
      <c r="N3562" s="238"/>
      <c r="O3562" s="238"/>
      <c r="P3562" s="238"/>
      <c r="Q3562" s="238"/>
      <c r="R3562" s="238"/>
      <c r="S3562" s="238"/>
      <c r="T3562" s="238"/>
      <c r="U3562" s="238"/>
      <c r="V3562" s="238"/>
      <c r="W3562" s="238"/>
      <c r="X3562" s="238"/>
      <c r="Y3562" s="238"/>
      <c r="Z3562" s="238"/>
      <c r="AA3562" s="238"/>
      <c r="AB3562" s="238"/>
      <c r="AC3562" s="238"/>
      <c r="AD3562" s="238"/>
      <c r="AE3562" s="238"/>
      <c r="AF3562" s="238"/>
      <c r="AG3562" s="238"/>
      <c r="AH3562" s="238">
        <v>19</v>
      </c>
      <c r="AI3562" s="238">
        <v>390</v>
      </c>
      <c r="AJ3562" s="238">
        <v>2420</v>
      </c>
      <c r="AK3562" s="238">
        <v>942230</v>
      </c>
      <c r="AL3562" s="238"/>
      <c r="AM3562" s="238"/>
      <c r="AN3562" s="238"/>
      <c r="AO3562" s="238"/>
      <c r="AP3562" s="238"/>
      <c r="AQ3562" s="238"/>
      <c r="AR3562" s="238"/>
      <c r="AS3562" s="238"/>
      <c r="AT3562" s="238"/>
      <c r="AU3562" s="238"/>
      <c r="AV3562" s="238"/>
      <c r="AW3562" s="238"/>
    </row>
    <row r="3563" spans="1:49" x14ac:dyDescent="0.2">
      <c r="A3563" s="143">
        <v>41849</v>
      </c>
      <c r="B3563" s="238"/>
      <c r="C3563" s="238"/>
      <c r="D3563" s="238"/>
      <c r="E3563" s="238"/>
      <c r="F3563" s="238"/>
      <c r="G3563" s="238"/>
      <c r="H3563" s="238"/>
      <c r="I3563" s="238"/>
      <c r="J3563" s="238">
        <v>25</v>
      </c>
      <c r="K3563" s="238">
        <v>172</v>
      </c>
      <c r="L3563" s="238">
        <v>2600</v>
      </c>
      <c r="M3563" s="238">
        <v>447200</v>
      </c>
      <c r="N3563" s="238"/>
      <c r="O3563" s="238"/>
      <c r="P3563" s="238"/>
      <c r="Q3563" s="238"/>
      <c r="R3563" s="238"/>
      <c r="S3563" s="238"/>
      <c r="T3563" s="238"/>
      <c r="U3563" s="238"/>
      <c r="V3563" s="238"/>
      <c r="W3563" s="238"/>
      <c r="X3563" s="238"/>
      <c r="Y3563" s="238"/>
      <c r="Z3563" s="238">
        <v>1</v>
      </c>
      <c r="AA3563" s="238">
        <v>294</v>
      </c>
      <c r="AB3563" s="238">
        <v>2400</v>
      </c>
      <c r="AC3563" s="238">
        <v>705600</v>
      </c>
      <c r="AD3563" s="238"/>
      <c r="AE3563" s="238"/>
      <c r="AF3563" s="238"/>
      <c r="AG3563" s="238"/>
      <c r="AH3563" s="238">
        <v>5</v>
      </c>
      <c r="AI3563" s="238">
        <v>369</v>
      </c>
      <c r="AJ3563" s="238">
        <v>2640</v>
      </c>
      <c r="AK3563" s="238">
        <v>974160</v>
      </c>
      <c r="AL3563" s="238"/>
      <c r="AM3563" s="238"/>
      <c r="AN3563" s="238"/>
      <c r="AO3563" s="238"/>
      <c r="AP3563" s="238"/>
      <c r="AQ3563" s="238"/>
      <c r="AR3563" s="238"/>
      <c r="AS3563" s="238"/>
      <c r="AT3563" s="238"/>
      <c r="AU3563" s="238"/>
      <c r="AV3563" s="238"/>
      <c r="AW3563" s="238"/>
    </row>
    <row r="3564" spans="1:49" x14ac:dyDescent="0.2">
      <c r="A3564" s="143"/>
      <c r="B3564" s="238"/>
      <c r="C3564" s="238"/>
      <c r="D3564" s="238"/>
      <c r="E3564" s="238"/>
      <c r="F3564" s="238"/>
      <c r="G3564" s="238"/>
      <c r="H3564" s="238"/>
      <c r="I3564" s="238"/>
      <c r="J3564" s="238"/>
      <c r="K3564" s="238"/>
      <c r="L3564" s="238"/>
      <c r="M3564" s="238"/>
      <c r="N3564" s="238"/>
      <c r="O3564" s="238"/>
      <c r="P3564" s="238"/>
      <c r="Q3564" s="238"/>
      <c r="R3564" s="238"/>
      <c r="S3564" s="238"/>
      <c r="T3564" s="238"/>
      <c r="U3564" s="238"/>
      <c r="V3564" s="238"/>
      <c r="W3564" s="238"/>
      <c r="X3564" s="238"/>
      <c r="Y3564" s="238"/>
      <c r="Z3564" s="238"/>
      <c r="AA3564" s="238"/>
      <c r="AB3564" s="238"/>
      <c r="AC3564" s="238"/>
      <c r="AD3564" s="238"/>
      <c r="AE3564" s="238"/>
      <c r="AF3564" s="238"/>
      <c r="AG3564" s="238"/>
      <c r="AH3564" s="238">
        <v>8</v>
      </c>
      <c r="AI3564" s="238">
        <v>380</v>
      </c>
      <c r="AJ3564" s="238">
        <v>2520</v>
      </c>
      <c r="AK3564" s="238">
        <v>957960</v>
      </c>
      <c r="AL3564" s="238">
        <v>8</v>
      </c>
      <c r="AM3564" s="238">
        <v>475</v>
      </c>
      <c r="AN3564" s="238">
        <v>2840</v>
      </c>
      <c r="AO3564" s="238">
        <v>1349440</v>
      </c>
      <c r="AP3564" s="238">
        <v>35</v>
      </c>
      <c r="AQ3564" s="238">
        <v>465</v>
      </c>
      <c r="AR3564" s="238">
        <v>2574</v>
      </c>
      <c r="AS3564" s="238">
        <v>1197191</v>
      </c>
      <c r="AT3564" s="238"/>
      <c r="AU3564" s="238"/>
      <c r="AV3564" s="238"/>
      <c r="AW3564" s="238"/>
    </row>
    <row r="3565" spans="1:49" x14ac:dyDescent="0.2">
      <c r="A3565" s="143">
        <v>41851</v>
      </c>
      <c r="B3565" s="238"/>
      <c r="C3565" s="238"/>
      <c r="D3565" s="238"/>
      <c r="E3565" s="238"/>
      <c r="F3565" s="238">
        <v>30</v>
      </c>
      <c r="G3565" s="238">
        <v>140</v>
      </c>
      <c r="H3565" s="238">
        <v>2700</v>
      </c>
      <c r="I3565" s="238">
        <v>378000</v>
      </c>
      <c r="J3565" s="238">
        <v>48</v>
      </c>
      <c r="K3565" s="238">
        <v>162</v>
      </c>
      <c r="L3565" s="238">
        <v>2667</v>
      </c>
      <c r="M3565" s="238">
        <v>433083</v>
      </c>
      <c r="N3565" s="238">
        <v>16</v>
      </c>
      <c r="O3565" s="238">
        <v>188</v>
      </c>
      <c r="P3565" s="238">
        <v>2750</v>
      </c>
      <c r="Q3565" s="238">
        <v>517000</v>
      </c>
      <c r="R3565" s="238">
        <v>81</v>
      </c>
      <c r="S3565" s="238">
        <v>230</v>
      </c>
      <c r="T3565" s="238">
        <v>2712</v>
      </c>
      <c r="U3565" s="238">
        <v>624312</v>
      </c>
      <c r="V3565" s="238">
        <v>57</v>
      </c>
      <c r="W3565" s="238">
        <v>261</v>
      </c>
      <c r="X3565" s="238">
        <v>2640</v>
      </c>
      <c r="Y3565" s="238">
        <v>686930</v>
      </c>
      <c r="Z3565" s="238"/>
      <c r="AA3565" s="238"/>
      <c r="AB3565" s="238"/>
      <c r="AC3565" s="238"/>
      <c r="AD3565" s="238">
        <v>31</v>
      </c>
      <c r="AE3565" s="238">
        <v>331</v>
      </c>
      <c r="AF3565" s="238">
        <v>2653</v>
      </c>
      <c r="AG3565" s="238">
        <v>878173</v>
      </c>
      <c r="AH3565" s="238">
        <v>6</v>
      </c>
      <c r="AI3565" s="238">
        <v>385</v>
      </c>
      <c r="AJ3565" s="238">
        <v>2580</v>
      </c>
      <c r="AK3565" s="238">
        <v>993300</v>
      </c>
      <c r="AL3565" s="238">
        <v>1</v>
      </c>
      <c r="AM3565" s="238">
        <v>454</v>
      </c>
      <c r="AN3565" s="238">
        <v>2700</v>
      </c>
      <c r="AO3565" s="238">
        <v>1225800</v>
      </c>
      <c r="AP3565" s="238">
        <v>50</v>
      </c>
      <c r="AQ3565" s="238">
        <v>471</v>
      </c>
      <c r="AR3565" s="238">
        <v>2604</v>
      </c>
      <c r="AS3565" s="238">
        <v>1228333</v>
      </c>
      <c r="AT3565" s="238">
        <v>6</v>
      </c>
      <c r="AU3565" s="238">
        <v>498</v>
      </c>
      <c r="AV3565" s="238">
        <v>2640</v>
      </c>
      <c r="AW3565" s="238">
        <v>1314720</v>
      </c>
    </row>
    <row r="3566" spans="1:49" x14ac:dyDescent="0.2">
      <c r="A3566" s="143"/>
      <c r="B3566" s="238"/>
      <c r="C3566" s="238"/>
      <c r="D3566" s="238"/>
      <c r="E3566" s="238"/>
      <c r="F3566" s="238"/>
      <c r="G3566" s="238"/>
      <c r="H3566" s="238"/>
      <c r="I3566" s="238"/>
      <c r="J3566" s="238"/>
      <c r="K3566" s="238"/>
      <c r="L3566" s="238"/>
      <c r="M3566" s="238"/>
      <c r="N3566" s="238"/>
      <c r="O3566" s="238"/>
      <c r="P3566" s="238"/>
      <c r="Q3566" s="238"/>
      <c r="R3566" s="238"/>
      <c r="S3566" s="238"/>
      <c r="T3566" s="238"/>
      <c r="U3566" s="238"/>
      <c r="V3566" s="238"/>
      <c r="W3566" s="238"/>
      <c r="X3566" s="238"/>
      <c r="Y3566" s="238"/>
      <c r="Z3566" s="238"/>
      <c r="AA3566" s="238"/>
      <c r="AB3566" s="238"/>
      <c r="AC3566" s="238"/>
      <c r="AD3566" s="238"/>
      <c r="AE3566" s="238"/>
      <c r="AF3566" s="238"/>
      <c r="AG3566" s="238"/>
      <c r="AH3566" s="238">
        <v>18</v>
      </c>
      <c r="AI3566" s="238">
        <v>383</v>
      </c>
      <c r="AJ3566" s="238">
        <v>2410</v>
      </c>
      <c r="AK3566" s="238">
        <v>921820</v>
      </c>
      <c r="AL3566" s="238">
        <v>1</v>
      </c>
      <c r="AM3566" s="238"/>
      <c r="AN3566" s="238"/>
      <c r="AO3566" s="238"/>
      <c r="AP3566" s="238"/>
      <c r="AQ3566" s="238"/>
      <c r="AR3566" s="238"/>
      <c r="AS3566" s="238"/>
      <c r="AT3566" s="238"/>
      <c r="AU3566" s="238"/>
      <c r="AV3566" s="238"/>
      <c r="AW3566" s="238"/>
    </row>
    <row r="3567" spans="1:49" x14ac:dyDescent="0.2">
      <c r="A3567" s="143">
        <v>41821</v>
      </c>
      <c r="B3567" s="238">
        <v>18</v>
      </c>
      <c r="C3567" s="238">
        <v>121</v>
      </c>
      <c r="D3567" s="238">
        <v>2700</v>
      </c>
      <c r="E3567" s="238">
        <v>325500</v>
      </c>
      <c r="F3567" s="238"/>
      <c r="G3567" s="238"/>
      <c r="H3567" s="238"/>
      <c r="I3567" s="238"/>
      <c r="J3567" s="238">
        <v>63</v>
      </c>
      <c r="K3567" s="238">
        <v>167</v>
      </c>
      <c r="L3567" s="238">
        <v>2738</v>
      </c>
      <c r="M3567" s="238">
        <v>454205</v>
      </c>
      <c r="N3567" s="238">
        <v>42</v>
      </c>
      <c r="O3567" s="238">
        <v>198</v>
      </c>
      <c r="P3567" s="238">
        <v>2725</v>
      </c>
      <c r="Q3567" s="238">
        <v>536162</v>
      </c>
      <c r="R3567" s="238">
        <v>5</v>
      </c>
      <c r="S3567" s="238">
        <v>236</v>
      </c>
      <c r="T3567" s="238">
        <v>2750</v>
      </c>
      <c r="U3567" s="238">
        <v>649000</v>
      </c>
      <c r="V3567" s="238">
        <v>11</v>
      </c>
      <c r="W3567" s="238">
        <v>254</v>
      </c>
      <c r="X3567" s="238">
        <v>2650</v>
      </c>
      <c r="Y3567" s="238">
        <v>681618</v>
      </c>
      <c r="Z3567" s="238">
        <v>20</v>
      </c>
      <c r="AA3567" s="238">
        <v>288</v>
      </c>
      <c r="AB3567" s="238">
        <v>2950</v>
      </c>
      <c r="AC3567" s="238">
        <v>849010</v>
      </c>
      <c r="AD3567" s="238">
        <v>5</v>
      </c>
      <c r="AE3567" s="238">
        <v>337</v>
      </c>
      <c r="AF3567" s="238">
        <v>2700</v>
      </c>
      <c r="AG3567" s="238">
        <v>909360</v>
      </c>
      <c r="AH3567" s="238">
        <v>1</v>
      </c>
      <c r="AI3567" s="238">
        <v>374</v>
      </c>
      <c r="AJ3567" s="238">
        <v>2800</v>
      </c>
      <c r="AK3567" s="238">
        <v>1047200</v>
      </c>
      <c r="AL3567" s="238"/>
      <c r="AM3567" s="238"/>
      <c r="AN3567" s="238"/>
      <c r="AO3567" s="238"/>
      <c r="AP3567" s="238">
        <v>6</v>
      </c>
      <c r="AQ3567" s="238">
        <v>411</v>
      </c>
      <c r="AR3567" s="238">
        <v>2650</v>
      </c>
      <c r="AS3567" s="238">
        <v>1099583</v>
      </c>
      <c r="AT3567" s="238">
        <v>14</v>
      </c>
      <c r="AU3567" s="238">
        <v>446</v>
      </c>
      <c r="AV3567" s="238">
        <v>2420</v>
      </c>
      <c r="AW3567" s="238">
        <v>1079329</v>
      </c>
    </row>
    <row r="3568" spans="1:49" x14ac:dyDescent="0.2">
      <c r="A3568" s="143"/>
      <c r="B3568" s="238"/>
      <c r="C3568" s="238"/>
      <c r="D3568" s="238"/>
      <c r="E3568" s="238"/>
      <c r="F3568" s="238"/>
      <c r="G3568" s="238"/>
      <c r="H3568" s="238"/>
      <c r="I3568" s="238"/>
      <c r="J3568" s="238"/>
      <c r="K3568" s="238"/>
      <c r="L3568" s="238"/>
      <c r="M3568" s="238"/>
      <c r="N3568" s="238"/>
      <c r="O3568" s="238"/>
      <c r="P3568" s="238"/>
      <c r="Q3568" s="238"/>
      <c r="R3568" s="238"/>
      <c r="S3568" s="238"/>
      <c r="T3568" s="238"/>
      <c r="U3568" s="238"/>
      <c r="V3568" s="238"/>
      <c r="W3568" s="238"/>
      <c r="X3568" s="238"/>
      <c r="Y3568" s="238"/>
      <c r="Z3568" s="238">
        <v>3</v>
      </c>
      <c r="AA3568" s="238">
        <v>319</v>
      </c>
      <c r="AB3568" s="238">
        <v>2750</v>
      </c>
      <c r="AC3568" s="238">
        <v>878167</v>
      </c>
      <c r="AD3568" s="238"/>
      <c r="AE3568" s="238"/>
      <c r="AF3568" s="238"/>
      <c r="AG3568" s="238"/>
      <c r="AH3568" s="238"/>
      <c r="AI3568" s="238"/>
      <c r="AJ3568" s="238"/>
      <c r="AK3568" s="238"/>
      <c r="AL3568" s="238"/>
      <c r="AM3568" s="238"/>
      <c r="AN3568" s="238"/>
      <c r="AO3568" s="238"/>
      <c r="AP3568" s="238"/>
      <c r="AQ3568" s="238"/>
      <c r="AR3568" s="238"/>
      <c r="AS3568" s="238"/>
      <c r="AT3568" s="238"/>
      <c r="AU3568" s="238"/>
      <c r="AV3568" s="238"/>
      <c r="AW3568" s="238"/>
    </row>
    <row r="3569" spans="1:49" x14ac:dyDescent="0.2">
      <c r="A3569" s="143">
        <v>41827</v>
      </c>
      <c r="B3569" s="238">
        <v>4</v>
      </c>
      <c r="C3569" s="238">
        <v>123</v>
      </c>
      <c r="D3569" s="238">
        <v>2600</v>
      </c>
      <c r="E3569" s="238">
        <v>319800</v>
      </c>
      <c r="F3569" s="238">
        <v>1</v>
      </c>
      <c r="G3569" s="238">
        <v>132</v>
      </c>
      <c r="H3569" s="238">
        <v>3000</v>
      </c>
      <c r="I3569" s="238">
        <v>396000</v>
      </c>
      <c r="J3569" s="238">
        <v>41</v>
      </c>
      <c r="K3569" s="238">
        <v>162</v>
      </c>
      <c r="L3569" s="238">
        <v>2692</v>
      </c>
      <c r="M3569" s="238">
        <v>479420</v>
      </c>
      <c r="N3569" s="238">
        <v>14</v>
      </c>
      <c r="O3569" s="238">
        <v>180</v>
      </c>
      <c r="P3569" s="238">
        <v>2950</v>
      </c>
      <c r="Q3569" s="238">
        <v>531421</v>
      </c>
      <c r="R3569" s="238">
        <v>558</v>
      </c>
      <c r="S3569" s="238">
        <v>243</v>
      </c>
      <c r="T3569" s="238">
        <v>2900</v>
      </c>
      <c r="U3569" s="238">
        <v>692595</v>
      </c>
      <c r="V3569" s="238">
        <v>24</v>
      </c>
      <c r="W3569" s="238">
        <v>274</v>
      </c>
      <c r="X3569" s="238">
        <v>2650</v>
      </c>
      <c r="Y3569" s="238">
        <v>716104</v>
      </c>
      <c r="Z3569" s="238"/>
      <c r="AA3569" s="238"/>
      <c r="AB3569" s="238"/>
      <c r="AC3569" s="238"/>
      <c r="AD3569" s="238"/>
      <c r="AE3569" s="238"/>
      <c r="AF3569" s="238"/>
      <c r="AG3569" s="238"/>
      <c r="AH3569" s="238">
        <v>14</v>
      </c>
      <c r="AI3569" s="238">
        <v>394</v>
      </c>
      <c r="AJ3569" s="238">
        <v>2583</v>
      </c>
      <c r="AK3569" s="238">
        <v>991286</v>
      </c>
      <c r="AL3569" s="238">
        <v>13</v>
      </c>
      <c r="AM3569" s="238">
        <v>450</v>
      </c>
      <c r="AN3569" s="238">
        <v>2800</v>
      </c>
      <c r="AO3569" s="238">
        <v>1262192</v>
      </c>
      <c r="AP3569" s="238">
        <v>41</v>
      </c>
      <c r="AQ3569" s="238">
        <v>431</v>
      </c>
      <c r="AR3569" s="238">
        <v>2599</v>
      </c>
      <c r="AS3569" s="238">
        <v>1126776</v>
      </c>
      <c r="AT3569" s="238">
        <v>16</v>
      </c>
      <c r="AU3569" s="238">
        <v>451</v>
      </c>
      <c r="AV3569" s="238">
        <v>2362</v>
      </c>
      <c r="AW3569" s="238">
        <v>1068344</v>
      </c>
    </row>
    <row r="3570" spans="1:49" ht="15" x14ac:dyDescent="0.25">
      <c r="A3570" s="234">
        <v>41831</v>
      </c>
      <c r="B3570" s="238">
        <v>14</v>
      </c>
      <c r="C3570" s="238">
        <v>129</v>
      </c>
      <c r="D3570" s="238">
        <v>2950</v>
      </c>
      <c r="E3570" s="238">
        <v>379286</v>
      </c>
      <c r="F3570" s="238"/>
      <c r="G3570" s="238"/>
      <c r="H3570" s="238"/>
      <c r="I3570" s="238"/>
      <c r="J3570" s="238">
        <v>20</v>
      </c>
      <c r="K3570" s="238">
        <v>161</v>
      </c>
      <c r="L3570" s="238">
        <v>3150</v>
      </c>
      <c r="M3570" s="238">
        <v>506835</v>
      </c>
      <c r="N3570" s="238">
        <v>29</v>
      </c>
      <c r="O3570" s="238">
        <v>205</v>
      </c>
      <c r="P3570" s="238">
        <v>2925</v>
      </c>
      <c r="Q3570" s="238">
        <v>596134</v>
      </c>
      <c r="R3570" s="238">
        <v>6</v>
      </c>
      <c r="S3570" s="238">
        <v>234</v>
      </c>
      <c r="T3570" s="238">
        <v>2650</v>
      </c>
      <c r="U3570" s="238">
        <v>620100</v>
      </c>
      <c r="V3570" s="238"/>
      <c r="W3570" s="238"/>
      <c r="X3570" s="238"/>
      <c r="Y3570" s="238"/>
      <c r="Z3570" s="238">
        <v>19</v>
      </c>
      <c r="AA3570" s="238">
        <v>295</v>
      </c>
      <c r="AB3570" s="238">
        <v>2650</v>
      </c>
      <c r="AC3570" s="238">
        <v>782168</v>
      </c>
      <c r="AD3570" s="238"/>
      <c r="AE3570" s="238"/>
      <c r="AF3570" s="238"/>
      <c r="AG3570" s="238"/>
      <c r="AH3570" s="238"/>
      <c r="AI3570" s="238"/>
      <c r="AJ3570" s="238"/>
      <c r="AK3570" s="238"/>
      <c r="AL3570" s="238"/>
      <c r="AM3570" s="238"/>
      <c r="AN3570" s="238"/>
      <c r="AO3570" s="238"/>
      <c r="AP3570" s="238">
        <v>6</v>
      </c>
      <c r="AQ3570" s="238">
        <v>416</v>
      </c>
      <c r="AR3570" s="238">
        <v>2700</v>
      </c>
      <c r="AS3570" s="238">
        <v>1124100</v>
      </c>
      <c r="AU3570" s="238"/>
      <c r="AV3570" s="238"/>
      <c r="AW3570" s="238"/>
    </row>
    <row r="3571" spans="1:49" x14ac:dyDescent="0.2">
      <c r="A3571" s="143">
        <v>41834</v>
      </c>
      <c r="B3571" s="238"/>
      <c r="C3571" s="238"/>
      <c r="D3571" s="238"/>
      <c r="E3571" s="238"/>
      <c r="F3571" s="238"/>
      <c r="G3571" s="238"/>
      <c r="H3571" s="238"/>
      <c r="I3571" s="238"/>
      <c r="J3571" s="238"/>
      <c r="K3571" s="238"/>
      <c r="L3571" s="238"/>
      <c r="M3571" s="238"/>
      <c r="N3571" s="238"/>
      <c r="O3571" s="238"/>
      <c r="P3571" s="238"/>
      <c r="Q3571" s="238"/>
      <c r="R3571" s="238"/>
      <c r="S3571" s="238"/>
      <c r="T3571" s="238"/>
      <c r="U3571" s="238"/>
      <c r="V3571" s="238"/>
      <c r="W3571" s="238"/>
      <c r="X3571" s="238"/>
      <c r="Y3571" s="238"/>
      <c r="Z3571" s="238"/>
      <c r="AA3571" s="238"/>
      <c r="AB3571" s="238"/>
      <c r="AC3571" s="238"/>
      <c r="AD3571" s="238">
        <v>10</v>
      </c>
      <c r="AE3571" s="238">
        <v>337</v>
      </c>
      <c r="AF3571" s="238">
        <v>2625</v>
      </c>
      <c r="AG3571" s="238">
        <v>878550</v>
      </c>
      <c r="AH3571" s="238">
        <v>13</v>
      </c>
      <c r="AI3571" s="238">
        <v>394</v>
      </c>
      <c r="AJ3571" s="238">
        <v>2647</v>
      </c>
      <c r="AK3571" s="238">
        <v>1048745</v>
      </c>
      <c r="AL3571" s="238">
        <v>2</v>
      </c>
      <c r="AM3571" s="238">
        <v>416</v>
      </c>
      <c r="AN3571" s="238">
        <v>2800</v>
      </c>
      <c r="AO3571" s="238">
        <v>1164800</v>
      </c>
      <c r="AP3571" s="238">
        <v>51</v>
      </c>
      <c r="AQ3571" s="238">
        <v>424</v>
      </c>
      <c r="AR3571" s="238">
        <v>2568</v>
      </c>
      <c r="AS3571" s="238">
        <v>1082509</v>
      </c>
      <c r="AT3571" s="238"/>
      <c r="AU3571" s="238"/>
      <c r="AV3571" s="238"/>
      <c r="AW3571" s="238"/>
    </row>
    <row r="3572" spans="1:49" x14ac:dyDescent="0.2">
      <c r="A3572" s="143">
        <v>41835</v>
      </c>
      <c r="B3572" s="238">
        <v>2</v>
      </c>
      <c r="C3572" s="238">
        <v>112</v>
      </c>
      <c r="D3572" s="238">
        <v>2800</v>
      </c>
      <c r="E3572" s="238">
        <v>313600</v>
      </c>
      <c r="F3572" s="238">
        <v>10</v>
      </c>
      <c r="G3572" s="238">
        <v>140</v>
      </c>
      <c r="H3572" s="238">
        <v>2700</v>
      </c>
      <c r="I3572" s="238">
        <v>379080</v>
      </c>
      <c r="J3572" s="238">
        <v>21</v>
      </c>
      <c r="K3572" s="238">
        <v>176</v>
      </c>
      <c r="L3572" s="238">
        <v>2762</v>
      </c>
      <c r="M3572" s="238">
        <v>495329</v>
      </c>
      <c r="N3572" s="238">
        <v>87</v>
      </c>
      <c r="O3572" s="238">
        <v>196</v>
      </c>
      <c r="P3572" s="238">
        <v>2822</v>
      </c>
      <c r="Q3572" s="238">
        <v>561252</v>
      </c>
      <c r="R3572" s="238">
        <v>27</v>
      </c>
      <c r="S3572" s="238">
        <v>222</v>
      </c>
      <c r="T3572" s="238">
        <v>2825</v>
      </c>
      <c r="U3572" s="238">
        <v>643763</v>
      </c>
      <c r="V3572" s="238">
        <v>10</v>
      </c>
      <c r="W3572" s="238">
        <v>261</v>
      </c>
      <c r="X3572" s="238">
        <v>2700</v>
      </c>
      <c r="Y3572" s="238">
        <v>705780</v>
      </c>
      <c r="Z3572" s="238">
        <v>17</v>
      </c>
      <c r="AA3572" s="238">
        <v>307</v>
      </c>
      <c r="AB3572" s="238">
        <v>2750</v>
      </c>
      <c r="AC3572" s="238">
        <v>875341</v>
      </c>
      <c r="AD3572" s="238">
        <v>12</v>
      </c>
      <c r="AE3572" s="238">
        <v>330</v>
      </c>
      <c r="AF3572" s="238">
        <v>2700</v>
      </c>
      <c r="AG3572" s="238">
        <v>889650</v>
      </c>
      <c r="AH3572" s="238">
        <v>1</v>
      </c>
      <c r="AI3572" s="238">
        <v>364</v>
      </c>
      <c r="AJ3572" s="238">
        <v>2550</v>
      </c>
      <c r="AK3572" s="238">
        <v>928200</v>
      </c>
      <c r="AL3572" s="238"/>
      <c r="AM3572" s="238"/>
      <c r="AN3572" s="238"/>
      <c r="AO3572" s="238"/>
      <c r="AP3572" s="238">
        <v>37</v>
      </c>
      <c r="AQ3572" s="238">
        <v>416</v>
      </c>
      <c r="AR3572" s="238">
        <v>2550</v>
      </c>
      <c r="AS3572" s="238">
        <v>1065846</v>
      </c>
      <c r="AT3572" s="238">
        <v>5</v>
      </c>
      <c r="AU3572" s="238">
        <v>403</v>
      </c>
      <c r="AV3572" s="238">
        <v>2300</v>
      </c>
      <c r="AW3572" s="238">
        <v>923680</v>
      </c>
    </row>
    <row r="3573" spans="1:49" x14ac:dyDescent="0.2">
      <c r="A3573" s="143"/>
      <c r="B3573" s="238"/>
      <c r="C3573" s="238"/>
      <c r="D3573" s="238"/>
      <c r="E3573" s="238"/>
      <c r="F3573" s="238"/>
      <c r="G3573" s="238"/>
      <c r="H3573" s="238"/>
      <c r="I3573" s="238"/>
      <c r="J3573" s="238"/>
      <c r="K3573" s="238"/>
      <c r="L3573" s="238"/>
      <c r="M3573" s="238"/>
      <c r="N3573" s="238"/>
      <c r="O3573" s="238"/>
      <c r="P3573" s="238"/>
      <c r="Q3573" s="238"/>
      <c r="R3573" s="238"/>
      <c r="S3573" s="238"/>
      <c r="T3573" s="238"/>
      <c r="U3573" s="238"/>
      <c r="V3573" s="238"/>
      <c r="W3573" s="238"/>
      <c r="X3573" s="238"/>
      <c r="Y3573" s="238"/>
      <c r="Z3573" s="238">
        <v>14</v>
      </c>
      <c r="AA3573" s="238">
        <v>283</v>
      </c>
      <c r="AB3573" s="238">
        <v>2900</v>
      </c>
      <c r="AC3573" s="238">
        <v>821529</v>
      </c>
      <c r="AD3573" s="238"/>
      <c r="AE3573" s="238"/>
      <c r="AF3573" s="238"/>
      <c r="AG3573" s="238"/>
      <c r="AH3573" s="238"/>
      <c r="AI3573" s="238"/>
      <c r="AJ3573" s="238"/>
      <c r="AK3573" s="238"/>
      <c r="AL3573" s="238"/>
      <c r="AM3573" s="238"/>
      <c r="AN3573" s="238"/>
      <c r="AO3573" s="238"/>
      <c r="AP3573" s="238"/>
      <c r="AQ3573" s="238"/>
      <c r="AR3573" s="238"/>
      <c r="AS3573" s="238"/>
      <c r="AT3573" s="238"/>
      <c r="AU3573" s="238"/>
      <c r="AV3573" s="238"/>
      <c r="AW3573" s="238"/>
    </row>
    <row r="3574" spans="1:49" x14ac:dyDescent="0.2">
      <c r="A3574" s="143">
        <v>41838</v>
      </c>
      <c r="B3574" s="238"/>
      <c r="C3574" s="238"/>
      <c r="D3574" s="238"/>
      <c r="E3574" s="238"/>
      <c r="F3574" s="238">
        <v>6</v>
      </c>
      <c r="G3574" s="238">
        <v>142</v>
      </c>
      <c r="H3574" s="238">
        <v>3100</v>
      </c>
      <c r="I3574" s="238">
        <v>441233</v>
      </c>
      <c r="J3574" s="238">
        <v>38</v>
      </c>
      <c r="K3574" s="54">
        <f>M3574/L3574</f>
        <v>157.08413461538461</v>
      </c>
      <c r="L3574" s="238">
        <v>2912</v>
      </c>
      <c r="M3574" s="238">
        <v>457429</v>
      </c>
      <c r="N3574" s="238">
        <v>102</v>
      </c>
      <c r="O3574" s="238">
        <v>210</v>
      </c>
      <c r="P3574" s="238">
        <v>2790</v>
      </c>
      <c r="Q3574" s="238">
        <v>605218</v>
      </c>
      <c r="R3574" s="238">
        <v>30</v>
      </c>
      <c r="S3574" s="238">
        <v>242</v>
      </c>
      <c r="T3574" s="238">
        <v>2667</v>
      </c>
      <c r="U3574" s="238">
        <v>666397</v>
      </c>
      <c r="V3574" s="238">
        <v>20</v>
      </c>
      <c r="W3574" s="238">
        <v>272</v>
      </c>
      <c r="X3574" s="238">
        <v>2850</v>
      </c>
      <c r="Y3574" s="238">
        <v>776055</v>
      </c>
      <c r="Z3574" s="238">
        <v>20</v>
      </c>
      <c r="AA3574" s="238">
        <v>309</v>
      </c>
      <c r="AB3574" s="238">
        <v>3175</v>
      </c>
      <c r="AC3574" s="238">
        <v>988680</v>
      </c>
      <c r="AD3574" s="238">
        <v>12</v>
      </c>
      <c r="AE3574" s="238">
        <v>330</v>
      </c>
      <c r="AF3574" s="238">
        <v>2600</v>
      </c>
      <c r="AG3574" s="238">
        <v>858433</v>
      </c>
      <c r="AH3574" s="238">
        <v>28</v>
      </c>
      <c r="AI3574" s="238">
        <v>380</v>
      </c>
      <c r="AJ3574" s="238">
        <v>3050</v>
      </c>
      <c r="AK3574" s="238">
        <v>1161843</v>
      </c>
      <c r="AL3574" s="238">
        <v>13</v>
      </c>
      <c r="AM3574" s="238">
        <v>419</v>
      </c>
      <c r="AN3574" s="238">
        <v>2700</v>
      </c>
      <c r="AO3574" s="238">
        <v>1130677</v>
      </c>
      <c r="AP3574" s="238">
        <v>13</v>
      </c>
      <c r="AQ3574" s="238">
        <v>435</v>
      </c>
      <c r="AR3574" s="238">
        <v>2629</v>
      </c>
      <c r="AS3574" s="238">
        <v>1125362</v>
      </c>
      <c r="AT3574" s="238">
        <v>36</v>
      </c>
      <c r="AU3574" s="238">
        <v>470</v>
      </c>
      <c r="AV3574" s="238">
        <v>2525</v>
      </c>
      <c r="AW3574" s="238">
        <v>1207808</v>
      </c>
    </row>
    <row r="3575" spans="1:49" x14ac:dyDescent="0.2">
      <c r="A3575" s="143"/>
      <c r="B3575" s="238"/>
      <c r="C3575" s="238"/>
      <c r="D3575" s="238"/>
      <c r="E3575" s="238"/>
      <c r="F3575" s="238"/>
      <c r="G3575" s="238"/>
      <c r="H3575" s="238"/>
      <c r="I3575" s="238"/>
      <c r="J3575" s="238"/>
      <c r="K3575" s="238"/>
      <c r="L3575" s="238"/>
      <c r="M3575" s="238"/>
      <c r="N3575" s="238"/>
      <c r="O3575" s="238"/>
      <c r="P3575" s="238"/>
      <c r="Q3575" s="238"/>
      <c r="R3575" s="238"/>
      <c r="S3575" s="238"/>
      <c r="T3575" s="238"/>
      <c r="U3575" s="238"/>
      <c r="V3575" s="238">
        <v>112</v>
      </c>
      <c r="W3575" s="238">
        <v>266</v>
      </c>
      <c r="X3575" s="238">
        <v>2823</v>
      </c>
      <c r="Y3575" s="238">
        <v>749074</v>
      </c>
      <c r="Z3575" s="238">
        <v>9</v>
      </c>
      <c r="AA3575" s="238">
        <v>294</v>
      </c>
      <c r="AB3575" s="238">
        <v>2733</v>
      </c>
      <c r="AC3575" s="238">
        <v>766289</v>
      </c>
      <c r="AD3575" s="238"/>
      <c r="AE3575" s="238"/>
      <c r="AF3575" s="238"/>
      <c r="AG3575" s="238"/>
      <c r="AH3575" s="238">
        <v>12</v>
      </c>
      <c r="AI3575" s="238">
        <v>369</v>
      </c>
      <c r="AJ3575" s="238">
        <v>2750</v>
      </c>
      <c r="AK3575" s="238">
        <v>1014750</v>
      </c>
      <c r="AL3575" s="238"/>
      <c r="AM3575" s="238"/>
      <c r="AN3575" s="238"/>
      <c r="AO3575" s="238"/>
      <c r="AP3575" s="238"/>
      <c r="AQ3575" s="238"/>
      <c r="AR3575" s="238"/>
      <c r="AS3575" s="238"/>
      <c r="AT3575" s="238"/>
      <c r="AU3575" s="238"/>
      <c r="AV3575" s="238"/>
      <c r="AW3575" s="238"/>
    </row>
    <row r="3576" spans="1:49" x14ac:dyDescent="0.2">
      <c r="A3576" s="143">
        <v>41841</v>
      </c>
      <c r="B3576" s="238"/>
      <c r="C3576" s="238"/>
      <c r="D3576" s="238"/>
      <c r="E3576" s="238"/>
      <c r="F3576" s="238"/>
      <c r="G3576" s="238"/>
      <c r="H3576" s="238"/>
      <c r="I3576" s="238"/>
      <c r="J3576" s="238"/>
      <c r="K3576" s="238"/>
      <c r="L3576" s="238"/>
      <c r="M3576" s="238"/>
      <c r="N3576" s="238"/>
      <c r="O3576" s="238"/>
      <c r="P3576" s="238"/>
      <c r="Q3576" s="238"/>
      <c r="R3576" s="238"/>
      <c r="S3576" s="238"/>
      <c r="T3576" s="238"/>
      <c r="U3576" s="238"/>
      <c r="V3576" s="238"/>
      <c r="W3576" s="238"/>
      <c r="X3576" s="238"/>
      <c r="Y3576" s="238"/>
      <c r="Z3576" s="238"/>
      <c r="AA3576" s="238"/>
      <c r="AB3576" s="238"/>
      <c r="AC3576" s="238"/>
      <c r="AD3576" s="238">
        <v>1</v>
      </c>
      <c r="AE3576" s="238">
        <v>326</v>
      </c>
      <c r="AF3576" s="238">
        <v>2500</v>
      </c>
      <c r="AG3576" s="238">
        <v>815000</v>
      </c>
      <c r="AH3576" s="238">
        <v>2</v>
      </c>
      <c r="AI3576" s="238">
        <v>379</v>
      </c>
      <c r="AJ3576" s="238">
        <v>2700</v>
      </c>
      <c r="AK3576" s="238">
        <v>1023300</v>
      </c>
      <c r="AL3576" s="238"/>
      <c r="AM3576" s="238"/>
      <c r="AN3576" s="238"/>
      <c r="AO3576" s="238"/>
      <c r="AP3576" s="238">
        <v>24</v>
      </c>
      <c r="AQ3576" s="238">
        <v>446</v>
      </c>
      <c r="AR3576" s="238">
        <v>2523</v>
      </c>
      <c r="AS3576" s="238">
        <v>1111360</v>
      </c>
      <c r="AT3576" s="238"/>
      <c r="AU3576" s="238"/>
      <c r="AV3576" s="238"/>
      <c r="AW3576" s="238"/>
    </row>
    <row r="3577" spans="1:49" ht="15" x14ac:dyDescent="0.25">
      <c r="A3577" s="143">
        <v>41842</v>
      </c>
      <c r="B3577" s="240">
        <v>4</v>
      </c>
      <c r="C3577" s="238">
        <v>106</v>
      </c>
      <c r="D3577" s="238">
        <v>2700</v>
      </c>
      <c r="E3577" s="238">
        <v>287550</v>
      </c>
      <c r="F3577" s="238">
        <v>8</v>
      </c>
      <c r="G3577" s="238">
        <v>133</v>
      </c>
      <c r="H3577" s="238">
        <v>2700</v>
      </c>
      <c r="I3577" s="238">
        <v>354275</v>
      </c>
      <c r="J3577" s="238"/>
      <c r="K3577" s="238"/>
      <c r="L3577" s="238"/>
      <c r="M3577" s="238"/>
      <c r="N3577" s="238">
        <v>69</v>
      </c>
      <c r="O3577" s="238">
        <v>205</v>
      </c>
      <c r="P3577" s="238">
        <v>2612</v>
      </c>
      <c r="Q3577" s="238">
        <v>533470</v>
      </c>
      <c r="R3577" s="238">
        <v>46</v>
      </c>
      <c r="S3577" s="238">
        <v>230</v>
      </c>
      <c r="T3577" s="238">
        <v>2692</v>
      </c>
      <c r="U3577" s="238">
        <v>622511</v>
      </c>
      <c r="V3577" s="238">
        <v>6</v>
      </c>
      <c r="W3577" s="238">
        <v>273</v>
      </c>
      <c r="X3577" s="238">
        <v>2700</v>
      </c>
      <c r="Y3577" s="238">
        <v>737100</v>
      </c>
      <c r="Z3577" s="238">
        <v>22</v>
      </c>
      <c r="AA3577" s="238">
        <v>292</v>
      </c>
      <c r="AB3577" s="238">
        <v>2825</v>
      </c>
      <c r="AC3577" s="238">
        <v>813995</v>
      </c>
      <c r="AD3577" s="238"/>
      <c r="AE3577" s="238"/>
      <c r="AF3577" s="238"/>
      <c r="AG3577" s="238"/>
      <c r="AH3577" s="238"/>
      <c r="AI3577" s="238"/>
      <c r="AJ3577" s="238"/>
      <c r="AK3577" s="238"/>
      <c r="AL3577" s="238">
        <v>1</v>
      </c>
      <c r="AM3577" s="238">
        <v>498</v>
      </c>
      <c r="AN3577" s="238">
        <v>2650</v>
      </c>
      <c r="AO3577" s="238">
        <v>1319700</v>
      </c>
      <c r="AP3577" s="238">
        <v>49</v>
      </c>
      <c r="AQ3577" s="238">
        <v>421</v>
      </c>
      <c r="AR3577" s="238">
        <v>2543</v>
      </c>
      <c r="AS3577" s="238">
        <v>1067608</v>
      </c>
      <c r="AT3577" s="238">
        <v>3</v>
      </c>
      <c r="AU3577" s="238">
        <v>365</v>
      </c>
      <c r="AV3577" s="238">
        <v>2000</v>
      </c>
      <c r="AW3577" s="238">
        <v>729333</v>
      </c>
    </row>
    <row r="3578" spans="1:49" ht="15" x14ac:dyDescent="0.25">
      <c r="A3578" s="143"/>
      <c r="B3578" s="240"/>
      <c r="C3578" s="238"/>
      <c r="D3578" s="238"/>
      <c r="E3578" s="238"/>
      <c r="F3578" s="238"/>
      <c r="G3578" s="238"/>
      <c r="H3578" s="238"/>
      <c r="I3578" s="238"/>
      <c r="J3578" s="238"/>
      <c r="K3578" s="238"/>
      <c r="L3578" s="238"/>
      <c r="M3578" s="238"/>
      <c r="N3578" s="238"/>
      <c r="O3578" s="238"/>
      <c r="P3578" s="238"/>
      <c r="Q3578" s="238"/>
      <c r="R3578" s="238"/>
      <c r="S3578" s="238"/>
      <c r="T3578" s="238"/>
      <c r="U3578" s="238"/>
      <c r="V3578" s="238"/>
      <c r="W3578" s="238"/>
      <c r="X3578" s="238"/>
      <c r="Y3578" s="238"/>
      <c r="Z3578" s="238">
        <v>18</v>
      </c>
      <c r="AA3578" s="238">
        <v>291</v>
      </c>
      <c r="AB3578" s="238">
        <v>2750</v>
      </c>
      <c r="AC3578" s="238">
        <v>799333</v>
      </c>
      <c r="AD3578" s="238"/>
      <c r="AE3578" s="238"/>
      <c r="AF3578" s="238"/>
      <c r="AG3578" s="238"/>
      <c r="AH3578" s="238"/>
      <c r="AI3578" s="238"/>
      <c r="AJ3578" s="238"/>
      <c r="AK3578" s="238"/>
      <c r="AL3578" s="238"/>
      <c r="AM3578" s="238"/>
      <c r="AN3578" s="238"/>
      <c r="AO3578" s="238"/>
      <c r="AP3578" s="238"/>
      <c r="AQ3578" s="238"/>
      <c r="AR3578" s="238"/>
      <c r="AS3578" s="238"/>
      <c r="AT3578" s="238"/>
      <c r="AU3578" s="238"/>
      <c r="AV3578" s="238"/>
      <c r="AW3578" s="238"/>
    </row>
    <row r="3579" spans="1:49" ht="15" x14ac:dyDescent="0.25">
      <c r="A3579" s="143">
        <v>41848</v>
      </c>
      <c r="B3579" s="240"/>
      <c r="C3579" s="238"/>
      <c r="D3579" s="238"/>
      <c r="E3579" s="238"/>
      <c r="F3579" s="238"/>
      <c r="G3579" s="238"/>
      <c r="H3579" s="238"/>
      <c r="I3579" s="238"/>
      <c r="J3579" s="238"/>
      <c r="K3579" s="238"/>
      <c r="L3579" s="238"/>
      <c r="M3579" s="238"/>
      <c r="N3579" s="238"/>
      <c r="O3579" s="238"/>
      <c r="P3579" s="238"/>
      <c r="Q3579" s="238"/>
      <c r="R3579" s="238"/>
      <c r="S3579" s="238"/>
      <c r="T3579" s="238"/>
      <c r="U3579" s="238"/>
      <c r="V3579" s="238"/>
      <c r="W3579" s="238"/>
      <c r="X3579" s="238"/>
      <c r="Y3579" s="238"/>
      <c r="Z3579" s="238"/>
      <c r="AA3579" s="238"/>
      <c r="AB3579" s="238"/>
      <c r="AC3579" s="238"/>
      <c r="AD3579" s="238">
        <v>2</v>
      </c>
      <c r="AE3579" s="238">
        <v>324</v>
      </c>
      <c r="AF3579" s="238">
        <v>2500</v>
      </c>
      <c r="AG3579" s="238">
        <v>810000</v>
      </c>
      <c r="AH3579" s="238"/>
      <c r="AI3579" s="238"/>
      <c r="AJ3579" s="238"/>
      <c r="AK3579" s="238"/>
      <c r="AL3579" s="238"/>
      <c r="AM3579" s="238"/>
      <c r="AN3579" s="238"/>
      <c r="AO3579" s="238"/>
      <c r="AP3579" s="238">
        <v>19</v>
      </c>
      <c r="AQ3579" s="238">
        <v>436</v>
      </c>
      <c r="AR3579" s="238">
        <v>2470</v>
      </c>
      <c r="AS3579" s="238">
        <v>1089724</v>
      </c>
      <c r="AT3579" s="238"/>
      <c r="AU3579" s="238"/>
      <c r="AV3579" s="238"/>
      <c r="AW3579" s="238"/>
    </row>
    <row r="3580" spans="1:49" x14ac:dyDescent="0.2">
      <c r="A3580" s="51">
        <v>41849</v>
      </c>
      <c r="F3580">
        <v>30</v>
      </c>
      <c r="G3580">
        <v>148</v>
      </c>
      <c r="H3580">
        <v>2525</v>
      </c>
      <c r="I3580">
        <v>370383</v>
      </c>
      <c r="J3580">
        <v>66</v>
      </c>
      <c r="K3580">
        <v>160</v>
      </c>
      <c r="L3580">
        <v>2656</v>
      </c>
      <c r="M3580">
        <v>449315</v>
      </c>
      <c r="N3580">
        <v>18</v>
      </c>
      <c r="O3580">
        <v>207</v>
      </c>
      <c r="P3580">
        <v>2467</v>
      </c>
      <c r="Q3580">
        <v>502433</v>
      </c>
      <c r="R3580">
        <v>42</v>
      </c>
      <c r="S3580">
        <v>241</v>
      </c>
      <c r="T3580">
        <v>2617</v>
      </c>
      <c r="U3580">
        <v>632576</v>
      </c>
      <c r="V3580">
        <v>1</v>
      </c>
      <c r="W3580">
        <v>264</v>
      </c>
      <c r="X3580">
        <v>2550</v>
      </c>
      <c r="Y3580">
        <v>673200</v>
      </c>
      <c r="Z3580" s="238">
        <v>6</v>
      </c>
      <c r="AA3580" s="238">
        <v>299</v>
      </c>
      <c r="AB3580" s="238">
        <v>2575</v>
      </c>
      <c r="AC3580" s="238">
        <v>771083</v>
      </c>
    </row>
    <row r="3581" spans="1:49" x14ac:dyDescent="0.2">
      <c r="Z3581" s="238">
        <v>48</v>
      </c>
      <c r="AA3581" s="238">
        <v>308</v>
      </c>
      <c r="AB3581" s="238">
        <v>2575</v>
      </c>
      <c r="AC3581" s="238">
        <v>799079</v>
      </c>
      <c r="AD3581" s="238">
        <v>10</v>
      </c>
      <c r="AE3581" s="238">
        <v>326</v>
      </c>
      <c r="AF3581" s="238">
        <v>2650</v>
      </c>
      <c r="AG3581" s="238">
        <v>864430</v>
      </c>
      <c r="AH3581" s="238">
        <v>18</v>
      </c>
      <c r="AI3581" s="238">
        <v>384</v>
      </c>
      <c r="AJ3581" s="238">
        <v>2635</v>
      </c>
      <c r="AK3581" s="238">
        <v>1043562</v>
      </c>
      <c r="AP3581">
        <v>17</v>
      </c>
      <c r="AQ3581">
        <v>450</v>
      </c>
      <c r="AR3581">
        <v>2520</v>
      </c>
      <c r="AS3581">
        <v>1138096</v>
      </c>
      <c r="AT3581">
        <v>26</v>
      </c>
      <c r="AU3581">
        <v>466</v>
      </c>
      <c r="AV3581">
        <v>2370</v>
      </c>
      <c r="AW3581">
        <v>1143046</v>
      </c>
    </row>
    <row r="3583" spans="1:49" x14ac:dyDescent="0.2">
      <c r="A3583" s="143">
        <v>41855</v>
      </c>
      <c r="AP3583">
        <v>22</v>
      </c>
      <c r="AQ3583">
        <v>405</v>
      </c>
      <c r="AR3583">
        <v>2540</v>
      </c>
      <c r="AS3583">
        <v>1038000</v>
      </c>
    </row>
    <row r="3584" spans="1:49" x14ac:dyDescent="0.2">
      <c r="A3584" s="143">
        <v>41856</v>
      </c>
      <c r="F3584">
        <v>5</v>
      </c>
      <c r="G3584">
        <v>149</v>
      </c>
      <c r="H3584">
        <v>2650</v>
      </c>
      <c r="I3584">
        <v>395380</v>
      </c>
      <c r="J3584">
        <v>28</v>
      </c>
      <c r="K3584">
        <v>167</v>
      </c>
      <c r="L3584">
        <v>2633</v>
      </c>
      <c r="M3584">
        <v>443750</v>
      </c>
      <c r="N3584">
        <v>6</v>
      </c>
      <c r="O3584">
        <v>201</v>
      </c>
      <c r="P3584">
        <v>2590</v>
      </c>
      <c r="Q3584">
        <v>523200</v>
      </c>
      <c r="R3584">
        <v>42</v>
      </c>
      <c r="S3584">
        <v>240</v>
      </c>
      <c r="T3584">
        <v>2670</v>
      </c>
      <c r="U3584">
        <v>658002</v>
      </c>
      <c r="V3584">
        <v>19</v>
      </c>
      <c r="W3584">
        <v>260</v>
      </c>
      <c r="X3584">
        <v>2725</v>
      </c>
      <c r="Y3584">
        <v>714832</v>
      </c>
      <c r="Z3584">
        <v>42</v>
      </c>
      <c r="AA3584">
        <v>298</v>
      </c>
      <c r="AB3584">
        <v>2600</v>
      </c>
      <c r="AC3584">
        <v>774738</v>
      </c>
      <c r="AD3584">
        <v>10</v>
      </c>
      <c r="AE3584">
        <v>350</v>
      </c>
      <c r="AF3584">
        <v>2575</v>
      </c>
      <c r="AG3584">
        <v>923050</v>
      </c>
      <c r="AL3584">
        <v>1</v>
      </c>
      <c r="AM3584">
        <v>490</v>
      </c>
      <c r="AN3584">
        <v>2950</v>
      </c>
      <c r="AO3584">
        <v>1445500</v>
      </c>
      <c r="AP3584">
        <v>18</v>
      </c>
      <c r="AQ3584">
        <v>448</v>
      </c>
      <c r="AR3584">
        <v>2575</v>
      </c>
      <c r="AS3584">
        <v>1146417</v>
      </c>
      <c r="AT3584">
        <v>69</v>
      </c>
      <c r="AU3584">
        <v>557</v>
      </c>
      <c r="AV3584">
        <v>2536</v>
      </c>
      <c r="AW3584">
        <v>1436436</v>
      </c>
    </row>
    <row r="3585" spans="1:49" x14ac:dyDescent="0.2">
      <c r="A3585" s="143">
        <v>41862</v>
      </c>
      <c r="AH3585">
        <v>2</v>
      </c>
      <c r="AI3585">
        <v>366</v>
      </c>
      <c r="AJ3585">
        <v>2600</v>
      </c>
      <c r="AK3585">
        <v>951600</v>
      </c>
      <c r="AL3585">
        <v>2</v>
      </c>
      <c r="AM3585">
        <v>407</v>
      </c>
      <c r="AN3585">
        <v>2620</v>
      </c>
      <c r="AO3585">
        <v>1066340</v>
      </c>
      <c r="AP3585">
        <v>63</v>
      </c>
      <c r="AQ3585">
        <v>432</v>
      </c>
      <c r="AR3585">
        <v>2513</v>
      </c>
      <c r="AS3585">
        <v>1083910</v>
      </c>
    </row>
    <row r="3586" spans="1:49" x14ac:dyDescent="0.2">
      <c r="A3586" s="143">
        <v>41863</v>
      </c>
      <c r="B3586">
        <v>3</v>
      </c>
      <c r="C3586">
        <v>115</v>
      </c>
      <c r="D3586">
        <v>2700</v>
      </c>
      <c r="E3586">
        <v>311400</v>
      </c>
      <c r="J3586">
        <v>21</v>
      </c>
      <c r="K3586">
        <v>160</v>
      </c>
      <c r="L3586">
        <v>2775</v>
      </c>
      <c r="M3586">
        <v>439624</v>
      </c>
      <c r="N3586">
        <v>96</v>
      </c>
      <c r="O3586">
        <v>206</v>
      </c>
      <c r="P3586">
        <v>2736</v>
      </c>
      <c r="Q3586">
        <v>579044</v>
      </c>
      <c r="R3586">
        <v>77</v>
      </c>
      <c r="S3586">
        <v>230</v>
      </c>
      <c r="T3586">
        <v>2760</v>
      </c>
      <c r="U3586">
        <v>641538</v>
      </c>
      <c r="V3586">
        <v>8</v>
      </c>
      <c r="W3586">
        <v>262</v>
      </c>
      <c r="X3586">
        <v>2650</v>
      </c>
      <c r="Y3586">
        <v>693638</v>
      </c>
      <c r="Z3586">
        <v>18</v>
      </c>
      <c r="AA3586">
        <v>305</v>
      </c>
      <c r="AB3586">
        <v>2575</v>
      </c>
      <c r="AC3586">
        <v>781844</v>
      </c>
      <c r="AD3586">
        <v>39</v>
      </c>
      <c r="AE3586">
        <v>346</v>
      </c>
      <c r="AF3586">
        <v>2600</v>
      </c>
      <c r="AG3586">
        <v>894872</v>
      </c>
      <c r="AL3586">
        <v>9</v>
      </c>
      <c r="AM3586">
        <v>410</v>
      </c>
      <c r="AN3586">
        <v>2660</v>
      </c>
      <c r="AO3586">
        <v>1089416</v>
      </c>
      <c r="AP3586">
        <v>20</v>
      </c>
      <c r="AQ3586">
        <v>430</v>
      </c>
      <c r="AR3586">
        <v>2506</v>
      </c>
      <c r="AS3586">
        <v>1075640</v>
      </c>
      <c r="AT3586">
        <v>6</v>
      </c>
      <c r="AU3586">
        <v>409</v>
      </c>
      <c r="AV3586">
        <v>2488</v>
      </c>
      <c r="AW3586">
        <v>1011733</v>
      </c>
    </row>
    <row r="3587" spans="1:49" x14ac:dyDescent="0.2">
      <c r="A3587" s="143">
        <v>41866</v>
      </c>
      <c r="B3587">
        <v>7</v>
      </c>
      <c r="C3587">
        <v>122</v>
      </c>
      <c r="D3587">
        <v>2650</v>
      </c>
      <c r="E3587">
        <v>324057</v>
      </c>
      <c r="F3587">
        <v>1</v>
      </c>
      <c r="G3587">
        <v>148</v>
      </c>
      <c r="H3587">
        <v>2500</v>
      </c>
      <c r="I3587">
        <v>370000</v>
      </c>
      <c r="N3587">
        <v>31</v>
      </c>
      <c r="O3587">
        <v>219</v>
      </c>
      <c r="P3587">
        <v>2550</v>
      </c>
      <c r="Q3587">
        <v>558733</v>
      </c>
      <c r="R3587">
        <v>31</v>
      </c>
      <c r="S3587">
        <v>232</v>
      </c>
      <c r="T3587">
        <v>2488</v>
      </c>
      <c r="U3587">
        <v>580606</v>
      </c>
      <c r="Z3587">
        <v>19</v>
      </c>
      <c r="AA3587">
        <v>294</v>
      </c>
      <c r="AB3587">
        <v>2625</v>
      </c>
      <c r="AC3587">
        <v>774563</v>
      </c>
      <c r="AD3587">
        <v>5</v>
      </c>
      <c r="AE3587">
        <v>355</v>
      </c>
      <c r="AF3587">
        <v>2550</v>
      </c>
      <c r="AG3587">
        <v>904410</v>
      </c>
      <c r="AH3587">
        <v>7</v>
      </c>
      <c r="AI3587">
        <v>379</v>
      </c>
      <c r="AJ3587">
        <v>2500</v>
      </c>
      <c r="AK3587">
        <v>957200</v>
      </c>
      <c r="AP3587">
        <v>36</v>
      </c>
      <c r="AQ3587">
        <v>420</v>
      </c>
      <c r="AR3587">
        <v>2433</v>
      </c>
      <c r="AS3587">
        <v>1016403</v>
      </c>
    </row>
    <row r="3588" spans="1:49" x14ac:dyDescent="0.2">
      <c r="A3588" s="143">
        <v>41870</v>
      </c>
      <c r="F3588">
        <v>20</v>
      </c>
      <c r="G3588">
        <v>137</v>
      </c>
      <c r="H3588">
        <v>2850</v>
      </c>
      <c r="I3588">
        <v>391020</v>
      </c>
      <c r="J3588">
        <v>2</v>
      </c>
      <c r="K3588">
        <v>172</v>
      </c>
      <c r="L3588">
        <v>2500</v>
      </c>
      <c r="M3588">
        <v>430000</v>
      </c>
      <c r="R3588">
        <v>22</v>
      </c>
      <c r="S3588">
        <v>239</v>
      </c>
      <c r="T3588">
        <v>2775</v>
      </c>
      <c r="U3588">
        <v>675655</v>
      </c>
      <c r="V3588">
        <v>4</v>
      </c>
      <c r="W3588">
        <v>260</v>
      </c>
      <c r="X3588">
        <v>2800</v>
      </c>
      <c r="Y3588">
        <v>726600</v>
      </c>
      <c r="Z3588">
        <v>8</v>
      </c>
      <c r="AA3588">
        <v>290</v>
      </c>
      <c r="AB3588">
        <v>2600</v>
      </c>
      <c r="AC3588">
        <v>755300</v>
      </c>
      <c r="AD3588">
        <v>17</v>
      </c>
      <c r="AE3588">
        <v>342</v>
      </c>
      <c r="AF3588">
        <v>2800</v>
      </c>
      <c r="AG3588">
        <v>974053</v>
      </c>
      <c r="AH3588">
        <v>5</v>
      </c>
      <c r="AI3588">
        <v>368</v>
      </c>
      <c r="AJ3588">
        <v>2750</v>
      </c>
      <c r="AK3588">
        <v>1006920</v>
      </c>
      <c r="AL3588">
        <v>1</v>
      </c>
      <c r="AM3588">
        <v>414</v>
      </c>
      <c r="AN3588">
        <v>2650</v>
      </c>
      <c r="AO3588">
        <v>1097100</v>
      </c>
      <c r="AP3588">
        <v>17</v>
      </c>
      <c r="AQ3588">
        <v>484</v>
      </c>
      <c r="AR3588">
        <v>2586</v>
      </c>
      <c r="AS3588">
        <v>1284365</v>
      </c>
      <c r="AT3588">
        <v>9</v>
      </c>
      <c r="AU3588">
        <v>392</v>
      </c>
      <c r="AV3588">
        <v>2350</v>
      </c>
      <c r="AW3588">
        <v>921200</v>
      </c>
    </row>
    <row r="3589" spans="1:49" x14ac:dyDescent="0.2">
      <c r="A3589" s="143">
        <v>41873</v>
      </c>
      <c r="AH3589">
        <v>4</v>
      </c>
      <c r="AI3589">
        <v>390</v>
      </c>
      <c r="AJ3589">
        <v>2520</v>
      </c>
      <c r="AK3589">
        <v>984060</v>
      </c>
      <c r="AP3589">
        <v>15</v>
      </c>
      <c r="AQ3589">
        <v>449</v>
      </c>
      <c r="AR3589">
        <v>2640</v>
      </c>
      <c r="AS3589">
        <v>1184460</v>
      </c>
    </row>
    <row r="3590" spans="1:49" x14ac:dyDescent="0.2">
      <c r="A3590" s="143">
        <v>41876</v>
      </c>
      <c r="AP3590">
        <v>26</v>
      </c>
      <c r="AQ3590">
        <v>455</v>
      </c>
      <c r="AR3590">
        <v>2590</v>
      </c>
      <c r="AS3590">
        <v>1183046</v>
      </c>
    </row>
    <row r="3591" spans="1:49" x14ac:dyDescent="0.2">
      <c r="A3591" s="143">
        <v>41877</v>
      </c>
      <c r="F3591">
        <v>5</v>
      </c>
      <c r="G3591">
        <v>145</v>
      </c>
      <c r="H3591">
        <v>2600</v>
      </c>
      <c r="I3591">
        <v>377520</v>
      </c>
      <c r="J3591">
        <v>44</v>
      </c>
      <c r="K3591">
        <v>170</v>
      </c>
      <c r="L3591">
        <v>2788</v>
      </c>
      <c r="M3591">
        <v>469459</v>
      </c>
      <c r="N3591">
        <v>61</v>
      </c>
      <c r="O3591">
        <v>194</v>
      </c>
      <c r="P3591">
        <v>2750</v>
      </c>
      <c r="Q3591">
        <v>549490</v>
      </c>
      <c r="R3591">
        <v>33</v>
      </c>
      <c r="S3591">
        <v>242</v>
      </c>
      <c r="T3591">
        <v>2750</v>
      </c>
      <c r="U3591">
        <v>672030</v>
      </c>
      <c r="V3591">
        <v>21</v>
      </c>
      <c r="W3591">
        <v>258</v>
      </c>
      <c r="X3591">
        <v>2850</v>
      </c>
      <c r="Y3591">
        <v>736386</v>
      </c>
      <c r="Z3591">
        <v>21</v>
      </c>
      <c r="AA3591">
        <v>297</v>
      </c>
      <c r="AB3591">
        <v>2800</v>
      </c>
      <c r="AC3591">
        <v>840933</v>
      </c>
      <c r="AD3591">
        <v>19</v>
      </c>
      <c r="AE3591">
        <v>341</v>
      </c>
      <c r="AF3591">
        <v>2675</v>
      </c>
      <c r="AG3591">
        <v>919389</v>
      </c>
      <c r="AH3591">
        <v>17</v>
      </c>
      <c r="AI3591">
        <v>380</v>
      </c>
      <c r="AJ3591">
        <v>2700</v>
      </c>
      <c r="AK3591">
        <v>1055347</v>
      </c>
      <c r="AL3591">
        <v>2</v>
      </c>
      <c r="AM3591">
        <v>480</v>
      </c>
      <c r="AN3591">
        <v>2800</v>
      </c>
      <c r="AO3591">
        <v>1344000</v>
      </c>
      <c r="AP3591">
        <v>38</v>
      </c>
      <c r="AQ3591">
        <v>414</v>
      </c>
      <c r="AR3591">
        <v>2583</v>
      </c>
      <c r="AS3591">
        <v>1060532</v>
      </c>
      <c r="AT3591">
        <v>39</v>
      </c>
      <c r="AU3591">
        <v>512</v>
      </c>
      <c r="AV3591">
        <v>2500</v>
      </c>
      <c r="AW3591">
        <v>1300310</v>
      </c>
    </row>
    <row r="3593" spans="1:49" x14ac:dyDescent="0.2">
      <c r="A3593" s="143">
        <v>41856</v>
      </c>
      <c r="N3593">
        <v>2</v>
      </c>
      <c r="O3593">
        <v>209</v>
      </c>
      <c r="P3593">
        <v>2550</v>
      </c>
      <c r="Q3593">
        <v>532950</v>
      </c>
      <c r="AD3593">
        <v>10</v>
      </c>
      <c r="AE3593">
        <v>350</v>
      </c>
      <c r="AF3593">
        <v>2590</v>
      </c>
      <c r="AG3593">
        <v>904950</v>
      </c>
      <c r="AH3593">
        <v>16</v>
      </c>
      <c r="AI3593">
        <v>378</v>
      </c>
      <c r="AJ3593">
        <v>2605</v>
      </c>
      <c r="AK3593">
        <v>984405</v>
      </c>
      <c r="AL3593">
        <v>34</v>
      </c>
      <c r="AM3593">
        <v>503</v>
      </c>
      <c r="AN3593">
        <v>2675</v>
      </c>
      <c r="AO3593">
        <v>1349292</v>
      </c>
    </row>
    <row r="3594" spans="1:49" x14ac:dyDescent="0.2">
      <c r="A3594" s="143">
        <v>41858</v>
      </c>
      <c r="J3594">
        <v>19</v>
      </c>
      <c r="K3594">
        <v>153</v>
      </c>
      <c r="L3594">
        <v>2625</v>
      </c>
      <c r="M3594">
        <v>401600</v>
      </c>
      <c r="N3594">
        <v>11</v>
      </c>
      <c r="O3594">
        <v>196</v>
      </c>
      <c r="P3594">
        <v>2750</v>
      </c>
      <c r="Q3594">
        <v>537300</v>
      </c>
      <c r="R3594">
        <v>21</v>
      </c>
      <c r="S3594">
        <v>246</v>
      </c>
      <c r="T3594">
        <v>2700</v>
      </c>
      <c r="U3594">
        <v>664200</v>
      </c>
      <c r="V3594">
        <v>51</v>
      </c>
      <c r="W3594">
        <v>264</v>
      </c>
      <c r="X3594">
        <v>2800</v>
      </c>
      <c r="Y3594">
        <v>738790</v>
      </c>
      <c r="Z3594">
        <v>44</v>
      </c>
      <c r="AA3594">
        <v>287</v>
      </c>
      <c r="AB3594">
        <v>2743</v>
      </c>
      <c r="AC3594">
        <v>795767</v>
      </c>
      <c r="AD3594">
        <v>1</v>
      </c>
      <c r="AE3594">
        <v>342</v>
      </c>
      <c r="AF3594">
        <v>2800</v>
      </c>
      <c r="AG3594">
        <v>957600</v>
      </c>
      <c r="AH3594">
        <v>22</v>
      </c>
      <c r="AI3594">
        <v>375</v>
      </c>
      <c r="AJ3594">
        <v>2860</v>
      </c>
      <c r="AK3594">
        <v>1070820</v>
      </c>
    </row>
    <row r="3595" spans="1:49" x14ac:dyDescent="0.2">
      <c r="A3595" s="143"/>
      <c r="AH3595">
        <v>8</v>
      </c>
      <c r="AI3595">
        <v>393</v>
      </c>
      <c r="AJ3595">
        <v>2680</v>
      </c>
      <c r="AK3595">
        <v>1053240</v>
      </c>
      <c r="AL3595">
        <v>2</v>
      </c>
      <c r="AM3595">
        <v>414</v>
      </c>
      <c r="AN3595">
        <v>2690</v>
      </c>
      <c r="AO3595">
        <v>1113360</v>
      </c>
    </row>
    <row r="3596" spans="1:49" x14ac:dyDescent="0.2">
      <c r="A3596" s="143"/>
      <c r="AH3596">
        <v>1</v>
      </c>
      <c r="AI3596">
        <v>372</v>
      </c>
      <c r="AJ3596">
        <v>2420</v>
      </c>
      <c r="AK3596">
        <v>900240</v>
      </c>
      <c r="AL3596">
        <v>2</v>
      </c>
      <c r="AM3596">
        <v>527</v>
      </c>
      <c r="AN3596">
        <v>2490</v>
      </c>
      <c r="AO3596">
        <v>1315580</v>
      </c>
    </row>
    <row r="3597" spans="1:49" x14ac:dyDescent="0.2">
      <c r="A3597" s="143">
        <v>41863</v>
      </c>
      <c r="Z3597">
        <v>3</v>
      </c>
      <c r="AA3597">
        <v>307</v>
      </c>
      <c r="AB3597">
        <v>2640</v>
      </c>
      <c r="AC3597">
        <v>810480</v>
      </c>
      <c r="AD3597">
        <v>3</v>
      </c>
      <c r="AE3597">
        <v>353</v>
      </c>
      <c r="AF3597">
        <v>2270</v>
      </c>
      <c r="AG3597">
        <v>901580</v>
      </c>
      <c r="AH3597">
        <v>2</v>
      </c>
      <c r="AI3597">
        <v>373</v>
      </c>
      <c r="AJ3597">
        <v>2680</v>
      </c>
      <c r="AK3597">
        <v>995960</v>
      </c>
      <c r="AL3597">
        <v>18</v>
      </c>
      <c r="AM3597">
        <v>440</v>
      </c>
      <c r="AN3597">
        <v>2358</v>
      </c>
      <c r="AO3597">
        <v>1039500</v>
      </c>
    </row>
    <row r="3598" spans="1:49" x14ac:dyDescent="0.2">
      <c r="A3598" s="143"/>
      <c r="Z3598">
        <v>2</v>
      </c>
      <c r="AA3598">
        <v>302</v>
      </c>
      <c r="AB3598">
        <v>2000</v>
      </c>
      <c r="AC3598">
        <v>604000</v>
      </c>
      <c r="AH3598">
        <v>6</v>
      </c>
      <c r="AI3598">
        <v>376</v>
      </c>
      <c r="AJ3598">
        <v>2285</v>
      </c>
      <c r="AK3598">
        <v>850335</v>
      </c>
      <c r="AL3598">
        <v>10</v>
      </c>
      <c r="AM3598">
        <v>530</v>
      </c>
      <c r="AN3598">
        <v>2360</v>
      </c>
      <c r="AO3598">
        <v>1250800</v>
      </c>
    </row>
    <row r="3599" spans="1:49" x14ac:dyDescent="0.2">
      <c r="A3599" s="143">
        <v>41865</v>
      </c>
      <c r="J3599">
        <v>2</v>
      </c>
      <c r="K3599">
        <v>162</v>
      </c>
      <c r="L3599">
        <v>2550</v>
      </c>
      <c r="M3599">
        <v>413100</v>
      </c>
      <c r="N3599">
        <v>8</v>
      </c>
      <c r="O3599">
        <v>196</v>
      </c>
      <c r="P3599">
        <v>2700</v>
      </c>
      <c r="Q3599">
        <v>527200</v>
      </c>
      <c r="R3599">
        <v>44</v>
      </c>
      <c r="S3599">
        <v>241</v>
      </c>
      <c r="T3599">
        <v>2788</v>
      </c>
      <c r="U3599">
        <v>671362</v>
      </c>
      <c r="V3599">
        <v>66</v>
      </c>
      <c r="W3599">
        <v>267</v>
      </c>
      <c r="X3599">
        <v>2800</v>
      </c>
      <c r="Y3599">
        <v>747267</v>
      </c>
      <c r="Z3599">
        <v>20</v>
      </c>
      <c r="AA3599">
        <v>312</v>
      </c>
      <c r="AB3599">
        <v>2800</v>
      </c>
      <c r="AC3599">
        <v>873600</v>
      </c>
      <c r="AD3599">
        <v>37</v>
      </c>
      <c r="AE3599">
        <v>338</v>
      </c>
      <c r="AF3599">
        <v>2788</v>
      </c>
      <c r="AG3599">
        <v>942615</v>
      </c>
      <c r="AH3599">
        <v>12</v>
      </c>
      <c r="AI3599">
        <v>374</v>
      </c>
      <c r="AJ3599">
        <v>2700</v>
      </c>
      <c r="AK3599">
        <v>1010920</v>
      </c>
      <c r="AL3599">
        <v>4</v>
      </c>
      <c r="AM3599">
        <v>450</v>
      </c>
      <c r="AN3599">
        <v>2680</v>
      </c>
      <c r="AO3599">
        <v>1206000</v>
      </c>
    </row>
    <row r="3600" spans="1:49" x14ac:dyDescent="0.2">
      <c r="A3600" s="143"/>
      <c r="AD3600">
        <v>1</v>
      </c>
      <c r="AE3600">
        <v>350</v>
      </c>
      <c r="AF3600">
        <v>2600</v>
      </c>
      <c r="AG3600">
        <v>910000</v>
      </c>
      <c r="AH3600">
        <v>13</v>
      </c>
      <c r="AI3600">
        <v>384</v>
      </c>
      <c r="AJ3600">
        <v>2360</v>
      </c>
      <c r="AK3600">
        <v>904490</v>
      </c>
      <c r="AL3600">
        <v>26</v>
      </c>
      <c r="AM3600">
        <v>456</v>
      </c>
      <c r="AN3600">
        <v>2437</v>
      </c>
      <c r="AO3600">
        <v>1112337</v>
      </c>
    </row>
    <row r="3601" spans="1:49" x14ac:dyDescent="0.2">
      <c r="A3601" s="143"/>
      <c r="AL3601">
        <v>9</v>
      </c>
      <c r="AM3601">
        <v>494</v>
      </c>
      <c r="AN3601">
        <v>2550</v>
      </c>
      <c r="AO3601">
        <v>1259700</v>
      </c>
    </row>
    <row r="3602" spans="1:49" x14ac:dyDescent="0.2">
      <c r="A3602" s="143">
        <v>41870</v>
      </c>
      <c r="AD3602">
        <v>10</v>
      </c>
      <c r="AE3602">
        <v>344</v>
      </c>
      <c r="AF3602">
        <v>2520</v>
      </c>
      <c r="AG3602">
        <v>866880</v>
      </c>
      <c r="AH3602">
        <v>8</v>
      </c>
      <c r="AI3602">
        <v>372</v>
      </c>
      <c r="AJ3602">
        <v>2390</v>
      </c>
      <c r="AK3602">
        <v>888960</v>
      </c>
      <c r="AL3602">
        <v>4</v>
      </c>
      <c r="AM3602">
        <v>422</v>
      </c>
      <c r="AN3602">
        <v>2460</v>
      </c>
      <c r="AO3602">
        <v>1038120</v>
      </c>
    </row>
    <row r="3603" spans="1:49" x14ac:dyDescent="0.2">
      <c r="A3603" s="143"/>
      <c r="AL3603">
        <v>42</v>
      </c>
      <c r="AM3603">
        <v>436</v>
      </c>
      <c r="AN3603">
        <v>2423</v>
      </c>
      <c r="AO3603">
        <v>1061077</v>
      </c>
    </row>
    <row r="3604" spans="1:49" x14ac:dyDescent="0.2">
      <c r="A3604" s="143">
        <v>41872</v>
      </c>
      <c r="B3604">
        <v>9</v>
      </c>
      <c r="C3604">
        <v>128</v>
      </c>
      <c r="D3604">
        <v>2800</v>
      </c>
      <c r="E3604">
        <v>358400</v>
      </c>
      <c r="F3604">
        <v>9</v>
      </c>
      <c r="G3604">
        <v>132</v>
      </c>
      <c r="H3604">
        <v>3100</v>
      </c>
      <c r="I3604">
        <v>409200</v>
      </c>
      <c r="J3604">
        <v>92</v>
      </c>
      <c r="K3604">
        <v>163</v>
      </c>
      <c r="L3604">
        <v>2825</v>
      </c>
      <c r="M3604">
        <v>461188</v>
      </c>
      <c r="N3604">
        <v>11</v>
      </c>
      <c r="O3604">
        <v>209</v>
      </c>
      <c r="P3604">
        <v>2750</v>
      </c>
      <c r="Q3604">
        <v>574750</v>
      </c>
      <c r="R3604">
        <v>30</v>
      </c>
      <c r="S3604">
        <v>236</v>
      </c>
      <c r="T3604">
        <v>2770</v>
      </c>
      <c r="U3604">
        <v>654247</v>
      </c>
      <c r="V3604">
        <v>40</v>
      </c>
      <c r="W3604">
        <v>260</v>
      </c>
      <c r="X3604">
        <v>2785</v>
      </c>
      <c r="Y3604">
        <v>725170</v>
      </c>
      <c r="Z3604">
        <v>59</v>
      </c>
      <c r="AA3604">
        <v>300</v>
      </c>
      <c r="AB3604">
        <v>2738</v>
      </c>
      <c r="AC3604">
        <v>818812</v>
      </c>
      <c r="AD3604">
        <v>6</v>
      </c>
      <c r="AE3604">
        <v>342</v>
      </c>
      <c r="AF3604">
        <v>2690</v>
      </c>
      <c r="AG3604">
        <v>918720</v>
      </c>
      <c r="AH3604">
        <v>1</v>
      </c>
      <c r="AI3604">
        <v>380</v>
      </c>
      <c r="AJ3604">
        <v>2540</v>
      </c>
      <c r="AK3604">
        <v>965200</v>
      </c>
      <c r="AL3604">
        <v>26</v>
      </c>
      <c r="AM3604">
        <v>446</v>
      </c>
      <c r="AN3604">
        <v>2509</v>
      </c>
      <c r="AO3604">
        <v>1123794</v>
      </c>
    </row>
    <row r="3605" spans="1:49" x14ac:dyDescent="0.2">
      <c r="A3605" s="143"/>
      <c r="N3605">
        <v>2</v>
      </c>
      <c r="O3605">
        <v>206</v>
      </c>
      <c r="P3605">
        <v>2700</v>
      </c>
      <c r="Q3605">
        <v>556200</v>
      </c>
      <c r="AH3605">
        <v>18</v>
      </c>
      <c r="AI3605">
        <v>374</v>
      </c>
      <c r="AJ3605">
        <v>2464</v>
      </c>
      <c r="AK3605">
        <v>919464</v>
      </c>
      <c r="AL3605">
        <v>1</v>
      </c>
      <c r="AM3605">
        <v>426</v>
      </c>
      <c r="AN3605">
        <v>2350</v>
      </c>
      <c r="AO3605">
        <v>1001100</v>
      </c>
    </row>
    <row r="3606" spans="1:49" x14ac:dyDescent="0.2">
      <c r="A3606" s="143"/>
      <c r="AH3606">
        <v>2</v>
      </c>
      <c r="AI3606">
        <v>373</v>
      </c>
      <c r="AJ3606">
        <v>2350</v>
      </c>
      <c r="AK3606">
        <v>876550</v>
      </c>
    </row>
    <row r="3607" spans="1:49" x14ac:dyDescent="0.2">
      <c r="A3607" s="143">
        <v>41877</v>
      </c>
      <c r="V3607">
        <v>2</v>
      </c>
      <c r="W3607">
        <v>279</v>
      </c>
      <c r="X3607">
        <v>2500</v>
      </c>
      <c r="Y3607">
        <v>697500</v>
      </c>
      <c r="AL3607">
        <v>3</v>
      </c>
      <c r="AM3607">
        <v>433</v>
      </c>
      <c r="AN3607">
        <v>2680</v>
      </c>
      <c r="AO3607">
        <v>1160440</v>
      </c>
      <c r="AP3607">
        <v>64</v>
      </c>
      <c r="AQ3607">
        <v>476</v>
      </c>
      <c r="AR3607">
        <v>2580</v>
      </c>
      <c r="AS3607">
        <v>1229442</v>
      </c>
    </row>
    <row r="3609" spans="1:49" x14ac:dyDescent="0.2">
      <c r="A3609" s="143">
        <v>41884</v>
      </c>
      <c r="B3609">
        <v>1</v>
      </c>
      <c r="C3609">
        <v>116</v>
      </c>
      <c r="D3609">
        <v>2800</v>
      </c>
      <c r="E3609">
        <v>324800</v>
      </c>
      <c r="AH3609">
        <v>12</v>
      </c>
      <c r="AI3609">
        <v>384</v>
      </c>
      <c r="AJ3609">
        <v>2513</v>
      </c>
      <c r="AK3609">
        <v>965840</v>
      </c>
      <c r="AL3609">
        <v>19</v>
      </c>
      <c r="AM3609">
        <v>485</v>
      </c>
      <c r="AN3609">
        <v>2717</v>
      </c>
      <c r="AO3609">
        <v>1317683</v>
      </c>
    </row>
    <row r="3610" spans="1:49" x14ac:dyDescent="0.2">
      <c r="A3610" s="143"/>
      <c r="AL3610">
        <v>62</v>
      </c>
      <c r="AM3610">
        <v>493</v>
      </c>
      <c r="AN3610">
        <v>2607</v>
      </c>
      <c r="AO3610">
        <v>1289202</v>
      </c>
    </row>
    <row r="3611" spans="1:49" x14ac:dyDescent="0.2">
      <c r="A3611" s="143">
        <v>41884</v>
      </c>
      <c r="B3611">
        <v>1</v>
      </c>
      <c r="C3611">
        <v>104</v>
      </c>
      <c r="D3611">
        <v>2500</v>
      </c>
      <c r="E3611">
        <v>260000</v>
      </c>
      <c r="J3611">
        <v>83</v>
      </c>
      <c r="K3611">
        <v>167</v>
      </c>
      <c r="L3611">
        <v>2614</v>
      </c>
      <c r="M3611">
        <v>457966</v>
      </c>
      <c r="N3611">
        <v>65</v>
      </c>
      <c r="O3611">
        <v>197</v>
      </c>
      <c r="P3611">
        <v>2800</v>
      </c>
      <c r="Q3611">
        <v>542222</v>
      </c>
      <c r="R3611">
        <v>28</v>
      </c>
      <c r="S3611">
        <v>238</v>
      </c>
      <c r="T3611">
        <v>2550</v>
      </c>
      <c r="U3611">
        <v>605800</v>
      </c>
      <c r="AP3611">
        <v>26</v>
      </c>
      <c r="AQ3611">
        <v>406</v>
      </c>
      <c r="AR3611">
        <v>2505</v>
      </c>
      <c r="AS3611">
        <v>1016424</v>
      </c>
      <c r="AT3611">
        <v>55</v>
      </c>
      <c r="AU3611">
        <v>474</v>
      </c>
      <c r="AV3611">
        <v>2420</v>
      </c>
      <c r="AW3611">
        <v>1147347</v>
      </c>
    </row>
    <row r="3612" spans="1:49" x14ac:dyDescent="0.2">
      <c r="A3612" s="143">
        <v>41886</v>
      </c>
      <c r="B3612">
        <v>2</v>
      </c>
      <c r="C3612">
        <v>94</v>
      </c>
      <c r="D3612">
        <v>2800</v>
      </c>
      <c r="E3612">
        <v>263200</v>
      </c>
      <c r="J3612">
        <v>95</v>
      </c>
      <c r="K3612">
        <v>166</v>
      </c>
      <c r="L3612">
        <v>2850</v>
      </c>
      <c r="M3612">
        <v>473557</v>
      </c>
      <c r="N3612">
        <v>95</v>
      </c>
      <c r="O3612">
        <v>192</v>
      </c>
      <c r="P3612">
        <v>2733</v>
      </c>
      <c r="Q3612">
        <v>526072</v>
      </c>
      <c r="R3612">
        <v>9</v>
      </c>
      <c r="S3612">
        <v>245</v>
      </c>
      <c r="T3612">
        <v>2600</v>
      </c>
      <c r="U3612">
        <v>637000</v>
      </c>
      <c r="V3612">
        <v>71</v>
      </c>
      <c r="W3612">
        <v>271</v>
      </c>
      <c r="X3612">
        <v>2697</v>
      </c>
      <c r="Y3612">
        <v>729940</v>
      </c>
      <c r="Z3612">
        <v>9</v>
      </c>
      <c r="AA3612">
        <v>304</v>
      </c>
      <c r="AB3612">
        <v>2700</v>
      </c>
      <c r="AC3612">
        <v>820800</v>
      </c>
      <c r="AD3612">
        <v>29</v>
      </c>
      <c r="AE3612">
        <v>340</v>
      </c>
      <c r="AF3612">
        <v>2664</v>
      </c>
      <c r="AG3612">
        <v>906508</v>
      </c>
      <c r="AH3612">
        <v>14</v>
      </c>
      <c r="AI3612">
        <v>385</v>
      </c>
      <c r="AJ3612">
        <v>2700</v>
      </c>
      <c r="AK3612">
        <v>1040620</v>
      </c>
      <c r="AL3612">
        <v>60</v>
      </c>
      <c r="AM3612">
        <v>455</v>
      </c>
      <c r="AN3612">
        <v>2503</v>
      </c>
      <c r="AO3612">
        <v>1136857</v>
      </c>
    </row>
    <row r="3613" spans="1:49" x14ac:dyDescent="0.2">
      <c r="A3613" s="143"/>
      <c r="R3613">
        <v>2</v>
      </c>
      <c r="S3613">
        <v>232</v>
      </c>
      <c r="T3613">
        <v>2660</v>
      </c>
      <c r="U3613">
        <v>617120</v>
      </c>
      <c r="AD3613">
        <v>2</v>
      </c>
      <c r="AE3613">
        <v>350</v>
      </c>
      <c r="AF3613">
        <v>2500</v>
      </c>
      <c r="AG3613">
        <v>875000</v>
      </c>
      <c r="AH3613">
        <v>7</v>
      </c>
      <c r="AI3613">
        <v>379</v>
      </c>
      <c r="AJ3613">
        <v>2500</v>
      </c>
      <c r="AK3613">
        <v>947500</v>
      </c>
      <c r="AL3613">
        <v>12</v>
      </c>
      <c r="AM3613">
        <v>516</v>
      </c>
      <c r="AN3613">
        <v>2433</v>
      </c>
      <c r="AO3613">
        <v>1202980</v>
      </c>
    </row>
    <row r="3614" spans="1:49" x14ac:dyDescent="0.2">
      <c r="A3614" s="143"/>
      <c r="AH3614">
        <v>1</v>
      </c>
      <c r="AI3614">
        <v>364</v>
      </c>
      <c r="AJ3614">
        <v>2300</v>
      </c>
      <c r="AK3614">
        <v>837200</v>
      </c>
    </row>
    <row r="3615" spans="1:49" x14ac:dyDescent="0.2">
      <c r="A3615" s="143">
        <v>41890</v>
      </c>
      <c r="AH3615">
        <v>6</v>
      </c>
      <c r="AI3615">
        <v>360</v>
      </c>
      <c r="AJ3615">
        <v>2480</v>
      </c>
      <c r="AK3615">
        <v>892800</v>
      </c>
      <c r="AP3615">
        <v>42</v>
      </c>
      <c r="AQ3615">
        <v>429</v>
      </c>
      <c r="AR3615">
        <v>2452</v>
      </c>
      <c r="AS3615">
        <v>1050166</v>
      </c>
    </row>
    <row r="3616" spans="1:49" x14ac:dyDescent="0.2">
      <c r="A3616" s="143">
        <v>41891</v>
      </c>
      <c r="AH3616">
        <v>8</v>
      </c>
      <c r="AI3616">
        <v>371</v>
      </c>
      <c r="AJ3616">
        <v>2380</v>
      </c>
      <c r="AK3616">
        <v>882980</v>
      </c>
      <c r="AL3616">
        <v>54</v>
      </c>
      <c r="AM3616">
        <v>496</v>
      </c>
      <c r="AN3616">
        <v>2553</v>
      </c>
      <c r="AO3616">
        <v>1271153</v>
      </c>
    </row>
    <row r="3617" spans="1:49" x14ac:dyDescent="0.2">
      <c r="A3617" s="143">
        <v>41891</v>
      </c>
      <c r="F3617">
        <v>13</v>
      </c>
      <c r="G3617">
        <v>134</v>
      </c>
      <c r="H3617">
        <v>2800</v>
      </c>
      <c r="I3617">
        <v>376062</v>
      </c>
      <c r="J3617">
        <v>4</v>
      </c>
      <c r="K3617">
        <v>159</v>
      </c>
      <c r="L3617">
        <v>2650</v>
      </c>
      <c r="M3617">
        <v>421350</v>
      </c>
      <c r="V3617">
        <v>36</v>
      </c>
      <c r="W3617">
        <v>270</v>
      </c>
      <c r="X3617">
        <v>2733</v>
      </c>
      <c r="Y3617">
        <v>762300</v>
      </c>
      <c r="AD3617">
        <v>43</v>
      </c>
      <c r="AE3617">
        <v>330</v>
      </c>
      <c r="AF3617">
        <v>2630</v>
      </c>
      <c r="AG3617">
        <v>850914</v>
      </c>
      <c r="AL3617">
        <v>6</v>
      </c>
      <c r="AM3617">
        <v>425</v>
      </c>
      <c r="AN3617">
        <v>2810</v>
      </c>
      <c r="AO3617">
        <v>1185873</v>
      </c>
      <c r="AP3617">
        <v>29</v>
      </c>
      <c r="AQ3617">
        <v>441</v>
      </c>
      <c r="AR3617">
        <v>2286</v>
      </c>
      <c r="AS3617">
        <v>1064045</v>
      </c>
    </row>
    <row r="3618" spans="1:49" x14ac:dyDescent="0.2">
      <c r="A3618" s="143">
        <v>41893</v>
      </c>
      <c r="B3618">
        <v>5</v>
      </c>
      <c r="C3618">
        <v>116</v>
      </c>
      <c r="D3618">
        <v>2750</v>
      </c>
      <c r="E3618">
        <v>319000</v>
      </c>
      <c r="F3618">
        <v>12</v>
      </c>
      <c r="G3618">
        <v>136</v>
      </c>
      <c r="H3618">
        <v>2825</v>
      </c>
      <c r="I3618">
        <v>384275</v>
      </c>
      <c r="J3618">
        <v>22</v>
      </c>
      <c r="K3618">
        <v>160</v>
      </c>
      <c r="L3618">
        <v>2950</v>
      </c>
      <c r="M3618">
        <v>472000</v>
      </c>
      <c r="N3618">
        <v>58</v>
      </c>
      <c r="O3618">
        <v>199</v>
      </c>
      <c r="P3618">
        <v>2820</v>
      </c>
      <c r="Q3618">
        <v>561800</v>
      </c>
      <c r="R3618">
        <v>66</v>
      </c>
      <c r="S3618">
        <v>236</v>
      </c>
      <c r="T3618">
        <v>2788</v>
      </c>
      <c r="U3618">
        <v>657725</v>
      </c>
      <c r="V3618">
        <v>6</v>
      </c>
      <c r="W3618">
        <v>272</v>
      </c>
      <c r="X3618">
        <v>2700</v>
      </c>
      <c r="Y3618">
        <v>734400</v>
      </c>
      <c r="Z3618">
        <v>50</v>
      </c>
      <c r="AA3618">
        <v>300</v>
      </c>
      <c r="AB3618">
        <v>2950</v>
      </c>
      <c r="AC3618">
        <v>883250</v>
      </c>
      <c r="AD3618">
        <v>52</v>
      </c>
      <c r="AE3618">
        <v>346</v>
      </c>
      <c r="AF3618">
        <v>2673</v>
      </c>
      <c r="AG3618">
        <v>925350</v>
      </c>
      <c r="AH3618">
        <v>14</v>
      </c>
      <c r="AI3618">
        <v>397</v>
      </c>
      <c r="AJ3618">
        <v>2470</v>
      </c>
      <c r="AK3618">
        <v>980590</v>
      </c>
      <c r="AL3618">
        <v>35</v>
      </c>
      <c r="AM3618">
        <v>467</v>
      </c>
      <c r="AN3618">
        <v>2509</v>
      </c>
      <c r="AO3618">
        <v>1171769</v>
      </c>
    </row>
    <row r="3619" spans="1:49" x14ac:dyDescent="0.2">
      <c r="A3619" s="143"/>
      <c r="AD3619">
        <v>7</v>
      </c>
      <c r="AE3619">
        <v>332</v>
      </c>
      <c r="AF3619">
        <v>2600</v>
      </c>
      <c r="AG3619">
        <v>863200</v>
      </c>
    </row>
    <row r="3620" spans="1:49" x14ac:dyDescent="0.2">
      <c r="A3620" s="143">
        <v>41894</v>
      </c>
      <c r="B3620">
        <v>21</v>
      </c>
      <c r="C3620">
        <v>117</v>
      </c>
      <c r="D3620">
        <v>2800</v>
      </c>
      <c r="E3620">
        <v>328000</v>
      </c>
      <c r="F3620">
        <v>25</v>
      </c>
      <c r="G3620">
        <v>138</v>
      </c>
      <c r="H3620">
        <v>2700</v>
      </c>
      <c r="I3620">
        <v>373248</v>
      </c>
      <c r="N3620">
        <v>8</v>
      </c>
      <c r="O3620">
        <v>202</v>
      </c>
      <c r="P3620">
        <v>2700</v>
      </c>
      <c r="Q3620">
        <v>544725</v>
      </c>
      <c r="V3620">
        <v>22</v>
      </c>
      <c r="W3620">
        <v>258</v>
      </c>
      <c r="X3620">
        <v>2650</v>
      </c>
      <c r="Y3620">
        <v>683218</v>
      </c>
      <c r="AH3620">
        <v>1</v>
      </c>
      <c r="AI3620">
        <v>382</v>
      </c>
      <c r="AJ3620">
        <v>2500</v>
      </c>
      <c r="AK3620">
        <v>955000</v>
      </c>
      <c r="AP3620">
        <v>2</v>
      </c>
      <c r="AQ3620">
        <v>431</v>
      </c>
      <c r="AR3620">
        <v>2475</v>
      </c>
      <c r="AS3620">
        <v>1066500</v>
      </c>
      <c r="AT3620">
        <v>6</v>
      </c>
      <c r="AU3620">
        <v>410</v>
      </c>
      <c r="AV3620">
        <v>2400</v>
      </c>
      <c r="AW3620">
        <v>984800</v>
      </c>
    </row>
    <row r="3621" spans="1:49" x14ac:dyDescent="0.2">
      <c r="A3621" s="143">
        <v>41897</v>
      </c>
      <c r="AH3621">
        <v>6</v>
      </c>
      <c r="AI3621">
        <v>360</v>
      </c>
      <c r="AJ3621">
        <v>2480</v>
      </c>
      <c r="AK3621">
        <v>892800</v>
      </c>
      <c r="AP3621">
        <v>42</v>
      </c>
      <c r="AQ3621">
        <v>429</v>
      </c>
      <c r="AR3621">
        <v>2452</v>
      </c>
      <c r="AS3621">
        <v>1050166</v>
      </c>
    </row>
    <row r="3622" spans="1:49" x14ac:dyDescent="0.2">
      <c r="A3622" s="143">
        <v>41898</v>
      </c>
      <c r="AL3622">
        <v>1</v>
      </c>
      <c r="AM3622">
        <v>400</v>
      </c>
      <c r="AN3622">
        <v>2700</v>
      </c>
      <c r="AO3622">
        <v>1080000</v>
      </c>
    </row>
    <row r="3623" spans="1:49" x14ac:dyDescent="0.2">
      <c r="A3623" s="143"/>
      <c r="AL3623">
        <v>41</v>
      </c>
      <c r="AM3623">
        <v>469</v>
      </c>
      <c r="AN3623">
        <v>2638</v>
      </c>
      <c r="AO3623">
        <v>1237565</v>
      </c>
    </row>
    <row r="3624" spans="1:49" x14ac:dyDescent="0.2">
      <c r="A3624" s="143">
        <v>41898</v>
      </c>
      <c r="B3624">
        <v>7</v>
      </c>
      <c r="C3624">
        <v>115</v>
      </c>
      <c r="D3624">
        <v>3150</v>
      </c>
      <c r="E3624">
        <v>368229</v>
      </c>
      <c r="J3624">
        <v>63</v>
      </c>
      <c r="K3624">
        <v>162</v>
      </c>
      <c r="L3624">
        <v>3100</v>
      </c>
      <c r="M3624">
        <v>536290</v>
      </c>
      <c r="N3624">
        <v>48</v>
      </c>
      <c r="O3624">
        <v>196</v>
      </c>
      <c r="P3624">
        <v>2820</v>
      </c>
      <c r="Q3624">
        <v>548540</v>
      </c>
      <c r="R3624">
        <v>45</v>
      </c>
      <c r="S3624">
        <v>230</v>
      </c>
      <c r="T3624">
        <v>2683</v>
      </c>
      <c r="U3624">
        <v>642729</v>
      </c>
      <c r="V3624">
        <v>4</v>
      </c>
      <c r="W3624">
        <v>252</v>
      </c>
      <c r="X3624">
        <v>2950</v>
      </c>
      <c r="Y3624">
        <v>744875</v>
      </c>
      <c r="Z3624">
        <v>17</v>
      </c>
      <c r="AA3624">
        <v>305</v>
      </c>
      <c r="AB3624">
        <v>2633</v>
      </c>
      <c r="AC3624">
        <v>830941</v>
      </c>
      <c r="AP3624">
        <v>104</v>
      </c>
      <c r="AQ3624">
        <v>469</v>
      </c>
      <c r="AR3624">
        <v>2557</v>
      </c>
      <c r="AS3624">
        <v>1202426</v>
      </c>
      <c r="AT3624">
        <v>15</v>
      </c>
      <c r="AU3624">
        <v>522</v>
      </c>
      <c r="AV3624">
        <v>2530</v>
      </c>
      <c r="AW3624">
        <v>1368767</v>
      </c>
    </row>
    <row r="3625" spans="1:49" x14ac:dyDescent="0.2">
      <c r="A3625" s="143">
        <v>41900</v>
      </c>
      <c r="B3625">
        <v>23</v>
      </c>
      <c r="C3625">
        <v>114</v>
      </c>
      <c r="D3625">
        <v>2825</v>
      </c>
      <c r="E3625">
        <v>320075</v>
      </c>
      <c r="J3625">
        <v>19</v>
      </c>
      <c r="K3625">
        <v>167</v>
      </c>
      <c r="L3625">
        <v>3175</v>
      </c>
      <c r="M3625">
        <v>531850</v>
      </c>
      <c r="N3625">
        <v>57</v>
      </c>
      <c r="O3625">
        <v>201</v>
      </c>
      <c r="P3625">
        <v>2933</v>
      </c>
      <c r="Q3625">
        <v>588450</v>
      </c>
      <c r="R3625">
        <v>7</v>
      </c>
      <c r="S3625">
        <v>247</v>
      </c>
      <c r="T3625">
        <v>2900</v>
      </c>
      <c r="U3625">
        <v>716300</v>
      </c>
      <c r="V3625">
        <v>7</v>
      </c>
      <c r="W3625">
        <v>271</v>
      </c>
      <c r="X3625">
        <v>3050</v>
      </c>
      <c r="Y3625">
        <v>824950</v>
      </c>
      <c r="Z3625">
        <v>4</v>
      </c>
      <c r="AA3625">
        <v>281</v>
      </c>
      <c r="AB3625">
        <v>2850</v>
      </c>
      <c r="AC3625">
        <v>900850</v>
      </c>
      <c r="AD3625">
        <v>18</v>
      </c>
      <c r="AE3625">
        <v>321</v>
      </c>
      <c r="AF3625">
        <v>2850</v>
      </c>
      <c r="AG3625">
        <v>914850</v>
      </c>
      <c r="AH3625">
        <v>6</v>
      </c>
      <c r="AI3625">
        <v>385</v>
      </c>
      <c r="AJ3625">
        <v>3050</v>
      </c>
      <c r="AK3625">
        <v>1174250</v>
      </c>
      <c r="AL3625">
        <v>10</v>
      </c>
      <c r="AM3625">
        <v>453</v>
      </c>
      <c r="AN3625">
        <v>2713</v>
      </c>
      <c r="AO3625">
        <v>1230380</v>
      </c>
    </row>
    <row r="3626" spans="1:49" x14ac:dyDescent="0.2">
      <c r="A3626" s="143">
        <v>41901</v>
      </c>
      <c r="J3626">
        <v>9</v>
      </c>
      <c r="K3626">
        <v>175</v>
      </c>
      <c r="L3626">
        <v>2800</v>
      </c>
      <c r="M3626">
        <v>489689</v>
      </c>
      <c r="N3626">
        <v>22</v>
      </c>
      <c r="O3626">
        <v>216</v>
      </c>
      <c r="P3626">
        <v>2950</v>
      </c>
      <c r="Q3626">
        <v>685114</v>
      </c>
      <c r="R3626">
        <v>29</v>
      </c>
      <c r="S3626">
        <v>234</v>
      </c>
      <c r="T3626">
        <v>2800</v>
      </c>
      <c r="U3626">
        <v>662490</v>
      </c>
      <c r="V3626">
        <v>22</v>
      </c>
      <c r="W3626">
        <v>266</v>
      </c>
      <c r="X3626">
        <v>2750</v>
      </c>
      <c r="Y3626">
        <v>730250</v>
      </c>
      <c r="Z3626">
        <v>1</v>
      </c>
      <c r="AA3626">
        <v>290</v>
      </c>
      <c r="AB3626">
        <v>2900</v>
      </c>
      <c r="AC3626">
        <v>841000</v>
      </c>
      <c r="AD3626">
        <v>29</v>
      </c>
      <c r="AE3626">
        <v>333</v>
      </c>
      <c r="AF3626">
        <v>2850</v>
      </c>
      <c r="AG3626">
        <v>952724</v>
      </c>
      <c r="AP3626">
        <v>14</v>
      </c>
      <c r="AQ3626">
        <v>405</v>
      </c>
      <c r="AR3626">
        <v>2567</v>
      </c>
      <c r="AS3626">
        <v>1039050</v>
      </c>
    </row>
    <row r="3627" spans="1:49" x14ac:dyDescent="0.2">
      <c r="A3627" s="143">
        <v>41904</v>
      </c>
      <c r="Z3627">
        <v>4</v>
      </c>
      <c r="AA3627">
        <v>298</v>
      </c>
      <c r="AB3627">
        <v>2300</v>
      </c>
      <c r="AC3627">
        <v>684250</v>
      </c>
      <c r="AD3627">
        <v>7</v>
      </c>
      <c r="AE3627">
        <v>337</v>
      </c>
      <c r="AF3627">
        <v>2400</v>
      </c>
      <c r="AG3627">
        <v>809829</v>
      </c>
      <c r="AP3627">
        <v>15</v>
      </c>
      <c r="AQ3627">
        <v>424</v>
      </c>
      <c r="AR3627">
        <v>2425</v>
      </c>
      <c r="AS3627">
        <v>1011859</v>
      </c>
    </row>
    <row r="3628" spans="1:49" x14ac:dyDescent="0.2">
      <c r="A3628" s="143">
        <v>41905</v>
      </c>
      <c r="B3628">
        <v>4</v>
      </c>
      <c r="C3628">
        <v>122</v>
      </c>
      <c r="D3628">
        <v>2700</v>
      </c>
      <c r="E3628">
        <v>336800</v>
      </c>
      <c r="J3628">
        <v>26</v>
      </c>
      <c r="K3628">
        <v>158</v>
      </c>
      <c r="L3628">
        <v>2775</v>
      </c>
      <c r="M3628">
        <v>434039</v>
      </c>
      <c r="N3628">
        <v>10</v>
      </c>
      <c r="O3628">
        <v>219</v>
      </c>
      <c r="P3628">
        <v>2700</v>
      </c>
      <c r="Q3628">
        <v>592380</v>
      </c>
      <c r="V3628">
        <v>1</v>
      </c>
      <c r="W3628">
        <v>254</v>
      </c>
      <c r="X3628">
        <v>2650</v>
      </c>
      <c r="Y3628">
        <v>673100</v>
      </c>
      <c r="Z3628">
        <v>35</v>
      </c>
      <c r="AA3628">
        <v>303</v>
      </c>
      <c r="AB3628">
        <v>2738</v>
      </c>
      <c r="AC3628">
        <v>825714</v>
      </c>
      <c r="AH3628">
        <v>7</v>
      </c>
      <c r="AI3628">
        <v>389</v>
      </c>
      <c r="AJ3628">
        <v>2625</v>
      </c>
      <c r="AK3628">
        <v>1057286</v>
      </c>
      <c r="AP3628">
        <v>32</v>
      </c>
      <c r="AQ3628">
        <v>470</v>
      </c>
      <c r="AR3628">
        <v>2512</v>
      </c>
      <c r="AS3628">
        <v>1170562</v>
      </c>
      <c r="AT3628">
        <v>18</v>
      </c>
      <c r="AU3628">
        <v>511</v>
      </c>
      <c r="AV3628">
        <v>2562</v>
      </c>
      <c r="AW3628">
        <v>1318922</v>
      </c>
    </row>
    <row r="3629" spans="1:49" x14ac:dyDescent="0.2">
      <c r="A3629" s="143"/>
      <c r="Z3629">
        <v>19</v>
      </c>
      <c r="AA3629">
        <v>291</v>
      </c>
      <c r="AB3629">
        <v>2500</v>
      </c>
      <c r="AC3629">
        <v>831084</v>
      </c>
    </row>
    <row r="3630" spans="1:49" x14ac:dyDescent="0.2">
      <c r="A3630" s="143">
        <v>41905</v>
      </c>
      <c r="AH3630">
        <v>7</v>
      </c>
      <c r="AI3630">
        <v>368</v>
      </c>
      <c r="AJ3630">
        <v>2470</v>
      </c>
      <c r="AK3630">
        <v>907770</v>
      </c>
      <c r="AL3630">
        <v>32</v>
      </c>
      <c r="AM3630">
        <v>441</v>
      </c>
      <c r="AN3630">
        <v>2483</v>
      </c>
      <c r="AO3630">
        <v>1095427</v>
      </c>
    </row>
    <row r="3631" spans="1:49" x14ac:dyDescent="0.2">
      <c r="A3631" s="143">
        <v>41907</v>
      </c>
      <c r="J3631">
        <v>60</v>
      </c>
      <c r="K3631">
        <v>166</v>
      </c>
      <c r="L3631">
        <v>3000</v>
      </c>
      <c r="M3631">
        <v>499390</v>
      </c>
      <c r="N3631">
        <v>115</v>
      </c>
      <c r="O3631">
        <v>197</v>
      </c>
      <c r="P3631">
        <v>3033</v>
      </c>
      <c r="Q3631">
        <v>598275</v>
      </c>
      <c r="V3631">
        <v>27</v>
      </c>
      <c r="W3631">
        <v>274</v>
      </c>
      <c r="X3631">
        <v>3000</v>
      </c>
      <c r="Y3631">
        <v>820125</v>
      </c>
      <c r="Z3631">
        <v>39</v>
      </c>
      <c r="AA3631">
        <v>301</v>
      </c>
      <c r="AB3631">
        <v>2870</v>
      </c>
      <c r="AC3631">
        <v>862560</v>
      </c>
      <c r="AD3631">
        <v>5</v>
      </c>
      <c r="AE3631">
        <v>336</v>
      </c>
      <c r="AF3631">
        <v>2620</v>
      </c>
      <c r="AG3631">
        <v>881630</v>
      </c>
      <c r="AH3631">
        <v>14</v>
      </c>
      <c r="AI3631">
        <v>378</v>
      </c>
      <c r="AJ3631">
        <v>2710</v>
      </c>
      <c r="AK3631">
        <v>1023270</v>
      </c>
      <c r="AL3631">
        <v>17</v>
      </c>
      <c r="AM3631">
        <v>402</v>
      </c>
      <c r="AN3631">
        <v>2780</v>
      </c>
      <c r="AO3631">
        <v>1117560</v>
      </c>
    </row>
    <row r="3632" spans="1:49" x14ac:dyDescent="0.2">
      <c r="A3632" s="143"/>
      <c r="V3632">
        <v>6</v>
      </c>
      <c r="W3632">
        <v>278</v>
      </c>
      <c r="X3632">
        <v>2820</v>
      </c>
      <c r="Y3632">
        <v>783960</v>
      </c>
      <c r="AH3632">
        <v>3</v>
      </c>
      <c r="AI3632">
        <v>397</v>
      </c>
      <c r="AJ3632">
        <v>2560</v>
      </c>
      <c r="AK3632">
        <v>1016320</v>
      </c>
      <c r="AL3632">
        <v>67</v>
      </c>
      <c r="AM3632">
        <v>460</v>
      </c>
      <c r="AN3632">
        <v>2539</v>
      </c>
      <c r="AO3632">
        <v>1169000</v>
      </c>
    </row>
    <row r="3633" spans="1:49" x14ac:dyDescent="0.2">
      <c r="A3633" s="143"/>
      <c r="AL3633">
        <v>1</v>
      </c>
      <c r="AM3633">
        <v>402</v>
      </c>
      <c r="AN3633">
        <v>2380</v>
      </c>
      <c r="AO3633">
        <v>956760</v>
      </c>
    </row>
    <row r="3634" spans="1:49" x14ac:dyDescent="0.2">
      <c r="A3634" s="143">
        <v>41912</v>
      </c>
      <c r="B3634">
        <v>2</v>
      </c>
      <c r="C3634">
        <v>129</v>
      </c>
      <c r="D3634">
        <v>2850</v>
      </c>
      <c r="E3634">
        <v>367650</v>
      </c>
      <c r="F3634">
        <v>1</v>
      </c>
      <c r="G3634">
        <v>148</v>
      </c>
      <c r="H3634">
        <v>2700</v>
      </c>
      <c r="I3634">
        <v>399600</v>
      </c>
      <c r="J3634">
        <v>45</v>
      </c>
      <c r="K3634">
        <v>166</v>
      </c>
      <c r="L3634">
        <v>2860</v>
      </c>
      <c r="M3634">
        <v>477702</v>
      </c>
      <c r="N3634">
        <v>19</v>
      </c>
      <c r="O3634">
        <v>191</v>
      </c>
      <c r="P3634">
        <v>2900</v>
      </c>
      <c r="Q3634">
        <v>552832</v>
      </c>
      <c r="R3634">
        <v>7</v>
      </c>
      <c r="S3634">
        <v>226</v>
      </c>
      <c r="T3634">
        <v>2775</v>
      </c>
      <c r="U3634">
        <v>624300</v>
      </c>
      <c r="V3634">
        <v>4</v>
      </c>
      <c r="W3634">
        <v>271</v>
      </c>
      <c r="X3634">
        <v>2750</v>
      </c>
      <c r="Y3634">
        <v>745250</v>
      </c>
      <c r="AD3634">
        <v>42</v>
      </c>
      <c r="AE3634">
        <v>341</v>
      </c>
      <c r="AF3634">
        <v>2783</v>
      </c>
      <c r="AG3634">
        <v>948643</v>
      </c>
      <c r="AH3634">
        <v>25</v>
      </c>
      <c r="AI3634">
        <v>380</v>
      </c>
      <c r="AJ3634">
        <v>2675</v>
      </c>
      <c r="AK3634">
        <v>1037500</v>
      </c>
      <c r="AL3634">
        <v>1</v>
      </c>
      <c r="AM3634">
        <v>490</v>
      </c>
      <c r="AN3634">
        <v>2750</v>
      </c>
      <c r="AO3634">
        <v>1347500</v>
      </c>
      <c r="AP3634">
        <v>27</v>
      </c>
      <c r="AQ3634">
        <v>454</v>
      </c>
      <c r="AR3634">
        <v>2540</v>
      </c>
      <c r="AS3634">
        <v>1140900</v>
      </c>
      <c r="AT3634">
        <v>1</v>
      </c>
      <c r="AU3634">
        <v>492</v>
      </c>
      <c r="AV3634">
        <v>2550</v>
      </c>
      <c r="AW3634">
        <v>1254600</v>
      </c>
    </row>
    <row r="3635" spans="1:49" x14ac:dyDescent="0.2">
      <c r="A3635" s="241">
        <v>41912</v>
      </c>
      <c r="AD3635">
        <v>11</v>
      </c>
      <c r="AE3635">
        <v>329</v>
      </c>
      <c r="AF3635">
        <v>2420</v>
      </c>
      <c r="AG3635">
        <v>796180</v>
      </c>
      <c r="AH3635">
        <v>10</v>
      </c>
      <c r="AI3635">
        <v>374</v>
      </c>
      <c r="AJ3635">
        <v>2520</v>
      </c>
      <c r="AK3635">
        <v>940940</v>
      </c>
      <c r="AL3635">
        <v>94</v>
      </c>
      <c r="AM3635">
        <v>475</v>
      </c>
      <c r="AN3635">
        <v>2589</v>
      </c>
      <c r="AO3635">
        <v>1231929</v>
      </c>
    </row>
    <row r="3636" spans="1:49" x14ac:dyDescent="0.2">
      <c r="AL3636">
        <v>7</v>
      </c>
      <c r="AM3636">
        <v>416</v>
      </c>
      <c r="AN3636">
        <v>2570</v>
      </c>
      <c r="AO3636">
        <v>1068630</v>
      </c>
    </row>
    <row r="3638" spans="1:49" x14ac:dyDescent="0.2">
      <c r="A3638" s="51">
        <v>41914</v>
      </c>
      <c r="B3638">
        <v>7</v>
      </c>
      <c r="C3638">
        <v>84</v>
      </c>
      <c r="D3638">
        <v>3150</v>
      </c>
      <c r="E3638">
        <v>263700</v>
      </c>
      <c r="F3638">
        <v>7</v>
      </c>
      <c r="G3638">
        <v>139</v>
      </c>
      <c r="H3638">
        <v>2967</v>
      </c>
      <c r="I3638">
        <v>412133</v>
      </c>
      <c r="J3638">
        <v>31</v>
      </c>
      <c r="K3638">
        <v>171</v>
      </c>
      <c r="L3638">
        <v>2637</v>
      </c>
      <c r="M3638">
        <v>451393</v>
      </c>
      <c r="N3638">
        <v>63</v>
      </c>
      <c r="O3638">
        <v>205</v>
      </c>
      <c r="P3638">
        <v>2950</v>
      </c>
      <c r="Q3638">
        <v>601880</v>
      </c>
      <c r="R3638">
        <v>31</v>
      </c>
      <c r="S3638">
        <v>236</v>
      </c>
      <c r="T3638">
        <v>2850</v>
      </c>
      <c r="U3638">
        <v>671400</v>
      </c>
      <c r="V3638">
        <v>27</v>
      </c>
      <c r="W3638">
        <v>266</v>
      </c>
      <c r="X3638">
        <v>2800</v>
      </c>
      <c r="Y3638">
        <v>743975</v>
      </c>
      <c r="Z3638">
        <v>34</v>
      </c>
      <c r="AA3638">
        <v>305</v>
      </c>
      <c r="AB3638">
        <v>2798</v>
      </c>
      <c r="AC3638">
        <v>854822</v>
      </c>
      <c r="AL3638">
        <v>3</v>
      </c>
      <c r="AM3638">
        <v>449</v>
      </c>
      <c r="AN3638">
        <v>2600</v>
      </c>
      <c r="AO3638">
        <v>1167400</v>
      </c>
      <c r="AP3638">
        <v>51</v>
      </c>
      <c r="AQ3638">
        <v>465</v>
      </c>
      <c r="AR3638">
        <v>2569</v>
      </c>
      <c r="AS3638">
        <v>1195573</v>
      </c>
      <c r="AT3638">
        <v>12</v>
      </c>
      <c r="AU3638">
        <v>491</v>
      </c>
      <c r="AV3638">
        <v>2560</v>
      </c>
      <c r="AW3638">
        <v>1257625</v>
      </c>
    </row>
    <row r="3639" spans="1:49" x14ac:dyDescent="0.2">
      <c r="A3639" s="51"/>
      <c r="R3639">
        <v>9</v>
      </c>
      <c r="S3639">
        <v>236</v>
      </c>
      <c r="T3639">
        <v>2850</v>
      </c>
      <c r="U3639">
        <v>672600</v>
      </c>
    </row>
    <row r="3640" spans="1:49" x14ac:dyDescent="0.2">
      <c r="A3640" s="51">
        <v>41919</v>
      </c>
      <c r="AP3640">
        <v>7</v>
      </c>
      <c r="AQ3640">
        <v>380</v>
      </c>
      <c r="AR3640">
        <v>2720</v>
      </c>
      <c r="AS3640">
        <v>1033600</v>
      </c>
    </row>
    <row r="3641" spans="1:49" x14ac:dyDescent="0.2">
      <c r="A3641" s="51"/>
      <c r="AP3641">
        <v>42</v>
      </c>
      <c r="AQ3641">
        <v>483</v>
      </c>
      <c r="AR3641">
        <v>2582</v>
      </c>
      <c r="AS3641">
        <v>1243873</v>
      </c>
    </row>
    <row r="3642" spans="1:49" x14ac:dyDescent="0.2">
      <c r="A3642" s="51">
        <v>41891</v>
      </c>
      <c r="B3642">
        <v>3</v>
      </c>
      <c r="C3642">
        <v>109</v>
      </c>
      <c r="D3642">
        <v>3400</v>
      </c>
      <c r="E3642">
        <v>370300</v>
      </c>
      <c r="F3642">
        <v>15</v>
      </c>
      <c r="G3642">
        <v>136</v>
      </c>
      <c r="H3642">
        <v>3000</v>
      </c>
      <c r="I3642">
        <v>408000</v>
      </c>
      <c r="J3642">
        <v>22</v>
      </c>
      <c r="K3642">
        <v>165</v>
      </c>
      <c r="L3642">
        <v>2900</v>
      </c>
      <c r="M3642">
        <v>477633</v>
      </c>
      <c r="N3642">
        <v>92</v>
      </c>
      <c r="O3642">
        <v>195</v>
      </c>
      <c r="P3642">
        <v>2915</v>
      </c>
      <c r="Q3642">
        <v>569230</v>
      </c>
      <c r="R3642">
        <v>50</v>
      </c>
      <c r="S3642">
        <v>237</v>
      </c>
      <c r="T3642">
        <v>2880</v>
      </c>
      <c r="U3642">
        <v>692452</v>
      </c>
      <c r="V3642">
        <v>55</v>
      </c>
      <c r="W3642">
        <v>264</v>
      </c>
      <c r="X3642">
        <v>3126</v>
      </c>
      <c r="Y3642">
        <v>823746</v>
      </c>
      <c r="Z3642">
        <v>25</v>
      </c>
      <c r="AA3642">
        <v>300</v>
      </c>
      <c r="AB3642">
        <v>2783</v>
      </c>
      <c r="AC3642">
        <v>831933</v>
      </c>
      <c r="AD3642">
        <v>37</v>
      </c>
      <c r="AE3642">
        <v>335</v>
      </c>
      <c r="AF3642">
        <v>2820</v>
      </c>
      <c r="AG3642">
        <v>944482</v>
      </c>
      <c r="AH3642">
        <v>28</v>
      </c>
      <c r="AI3642">
        <v>373</v>
      </c>
      <c r="AJ3642">
        <v>2727</v>
      </c>
      <c r="AK3642">
        <v>1015200</v>
      </c>
      <c r="AL3642">
        <v>12</v>
      </c>
      <c r="AM3642">
        <v>446</v>
      </c>
      <c r="AN3642">
        <v>2830</v>
      </c>
      <c r="AO3642">
        <v>1261590</v>
      </c>
      <c r="AP3642">
        <v>68</v>
      </c>
      <c r="AQ3642">
        <v>469</v>
      </c>
      <c r="AR3642">
        <v>2568</v>
      </c>
      <c r="AS3642">
        <v>1204120</v>
      </c>
      <c r="AT3642">
        <v>11</v>
      </c>
      <c r="AU3642">
        <v>463</v>
      </c>
      <c r="AV3642">
        <v>3183</v>
      </c>
      <c r="AW3642">
        <v>1480467</v>
      </c>
    </row>
    <row r="3643" spans="1:49" x14ac:dyDescent="0.2">
      <c r="A3643" s="51"/>
      <c r="N3643">
        <v>53</v>
      </c>
      <c r="O3643">
        <v>198</v>
      </c>
      <c r="P3643">
        <v>3025</v>
      </c>
      <c r="Q3643">
        <v>597600</v>
      </c>
      <c r="AD3643">
        <v>4</v>
      </c>
      <c r="AE3643">
        <v>332</v>
      </c>
      <c r="AF3643">
        <v>2500</v>
      </c>
      <c r="AG3643">
        <v>830000</v>
      </c>
      <c r="AH3643">
        <v>46</v>
      </c>
      <c r="AI3643">
        <v>380</v>
      </c>
      <c r="AJ3643">
        <v>2560</v>
      </c>
      <c r="AK3643">
        <v>971762</v>
      </c>
    </row>
    <row r="3644" spans="1:49" x14ac:dyDescent="0.2">
      <c r="A3644" s="51">
        <v>41926</v>
      </c>
      <c r="AP3644">
        <v>40</v>
      </c>
      <c r="AQ3644">
        <v>439</v>
      </c>
      <c r="AR3644">
        <v>2460</v>
      </c>
      <c r="AS3644">
        <v>1079992</v>
      </c>
      <c r="AT3644">
        <v>1</v>
      </c>
      <c r="AU3644">
        <v>542</v>
      </c>
      <c r="AV3644">
        <v>2600</v>
      </c>
      <c r="AW3644">
        <v>1409200</v>
      </c>
    </row>
    <row r="3645" spans="1:49" x14ac:dyDescent="0.2">
      <c r="A3645" s="51">
        <v>41928</v>
      </c>
      <c r="B3645">
        <v>16</v>
      </c>
      <c r="C3645">
        <v>125</v>
      </c>
      <c r="D3645">
        <v>3000</v>
      </c>
      <c r="E3645">
        <v>375000</v>
      </c>
      <c r="J3645">
        <v>43</v>
      </c>
      <c r="K3645">
        <v>161</v>
      </c>
      <c r="L3645">
        <v>2838</v>
      </c>
      <c r="M3645">
        <v>456712</v>
      </c>
      <c r="N3645">
        <v>80</v>
      </c>
      <c r="O3645">
        <v>201</v>
      </c>
      <c r="P3645">
        <v>2900</v>
      </c>
      <c r="Q3645">
        <v>582560</v>
      </c>
      <c r="R3645">
        <v>25</v>
      </c>
      <c r="S3645">
        <v>234</v>
      </c>
      <c r="T3645">
        <v>2900</v>
      </c>
      <c r="U3645">
        <v>678600</v>
      </c>
      <c r="V3645">
        <v>41</v>
      </c>
      <c r="W3645">
        <v>258</v>
      </c>
      <c r="X3645">
        <v>2813</v>
      </c>
      <c r="Y3645">
        <v>726580</v>
      </c>
      <c r="Z3645">
        <v>113</v>
      </c>
      <c r="AA3645">
        <v>297</v>
      </c>
      <c r="AB3645">
        <v>2836</v>
      </c>
      <c r="AC3645">
        <v>841053</v>
      </c>
      <c r="AD3645">
        <v>36</v>
      </c>
      <c r="AE3645">
        <v>326</v>
      </c>
      <c r="AF3645">
        <v>2800</v>
      </c>
      <c r="AG3645">
        <v>911310</v>
      </c>
      <c r="AP3645">
        <v>14</v>
      </c>
      <c r="AQ3645">
        <v>386</v>
      </c>
      <c r="AR3645">
        <v>2507</v>
      </c>
      <c r="AS3645">
        <v>968240</v>
      </c>
      <c r="AT3645">
        <v>2</v>
      </c>
      <c r="AU3645">
        <v>383</v>
      </c>
      <c r="AV3645">
        <v>2650</v>
      </c>
      <c r="AW3645">
        <v>1014950</v>
      </c>
    </row>
    <row r="3646" spans="1:49" x14ac:dyDescent="0.2">
      <c r="A3646" s="51"/>
      <c r="AP3646">
        <v>106</v>
      </c>
      <c r="AQ3646">
        <v>456</v>
      </c>
      <c r="AR3646">
        <v>2508</v>
      </c>
      <c r="AS3646">
        <v>1145492</v>
      </c>
      <c r="AT3646">
        <v>8</v>
      </c>
      <c r="AU3646">
        <v>564</v>
      </c>
      <c r="AV3646">
        <v>2550</v>
      </c>
      <c r="AW3646">
        <v>1437650</v>
      </c>
    </row>
    <row r="3647" spans="1:49" x14ac:dyDescent="0.2">
      <c r="A3647" s="51">
        <v>41933</v>
      </c>
      <c r="AD3647">
        <v>1</v>
      </c>
      <c r="AE3647">
        <v>346</v>
      </c>
      <c r="AF3647">
        <v>2600</v>
      </c>
      <c r="AG3647">
        <v>899600</v>
      </c>
      <c r="AH3647">
        <v>8</v>
      </c>
      <c r="AI3647">
        <v>375</v>
      </c>
      <c r="AJ3647">
        <v>2690</v>
      </c>
      <c r="AK3647">
        <v>1009140</v>
      </c>
      <c r="AP3647">
        <v>64</v>
      </c>
      <c r="AQ3647">
        <v>461</v>
      </c>
      <c r="AR3647">
        <v>2629</v>
      </c>
      <c r="AS3647">
        <v>1211318</v>
      </c>
    </row>
    <row r="3648" spans="1:49" x14ac:dyDescent="0.2">
      <c r="A3648" s="51"/>
      <c r="AH3648">
        <v>5</v>
      </c>
      <c r="AI3648">
        <v>378</v>
      </c>
      <c r="AJ3648">
        <v>2580</v>
      </c>
      <c r="AK3648">
        <v>975240</v>
      </c>
    </row>
    <row r="3649" spans="1:49" x14ac:dyDescent="0.2">
      <c r="A3649" s="51">
        <v>41935</v>
      </c>
      <c r="F3649">
        <v>29</v>
      </c>
      <c r="G3649">
        <v>142</v>
      </c>
      <c r="H3649">
        <v>2800</v>
      </c>
      <c r="I3649">
        <v>396200</v>
      </c>
      <c r="J3649">
        <v>70</v>
      </c>
      <c r="K3649">
        <v>168</v>
      </c>
      <c r="L3649">
        <v>2851</v>
      </c>
      <c r="M3649">
        <v>477605</v>
      </c>
      <c r="N3649">
        <v>146</v>
      </c>
      <c r="O3649">
        <v>198</v>
      </c>
      <c r="P3649">
        <v>2767</v>
      </c>
      <c r="Q3649">
        <v>749073</v>
      </c>
      <c r="R3649">
        <v>79</v>
      </c>
      <c r="S3649">
        <v>238</v>
      </c>
      <c r="T3649">
        <v>2775</v>
      </c>
      <c r="U3649">
        <v>659625</v>
      </c>
      <c r="V3649">
        <v>51</v>
      </c>
      <c r="W3649">
        <v>265</v>
      </c>
      <c r="X3649">
        <v>2830</v>
      </c>
      <c r="Y3649">
        <v>749860</v>
      </c>
      <c r="Z3649">
        <v>45</v>
      </c>
      <c r="AA3649">
        <v>298</v>
      </c>
      <c r="AB3649">
        <v>2728</v>
      </c>
      <c r="AC3649">
        <v>813520</v>
      </c>
      <c r="AD3649">
        <v>36</v>
      </c>
      <c r="AE3649">
        <v>337</v>
      </c>
      <c r="AF3649">
        <v>2642</v>
      </c>
      <c r="AG3649">
        <v>889130</v>
      </c>
      <c r="AH3649">
        <v>2</v>
      </c>
      <c r="AI3649">
        <v>383</v>
      </c>
      <c r="AJ3649">
        <v>2650</v>
      </c>
      <c r="AK3649">
        <v>1014740</v>
      </c>
      <c r="AP3649">
        <v>35</v>
      </c>
      <c r="AQ3649">
        <v>497</v>
      </c>
      <c r="AR3649">
        <v>2535</v>
      </c>
      <c r="AS3649">
        <v>1259875</v>
      </c>
      <c r="AT3649">
        <v>2</v>
      </c>
      <c r="AU3649">
        <v>464</v>
      </c>
      <c r="AV3649">
        <v>2300</v>
      </c>
      <c r="AW3649">
        <v>1067200</v>
      </c>
    </row>
    <row r="3650" spans="1:49" x14ac:dyDescent="0.2">
      <c r="A3650" s="51"/>
      <c r="R3650">
        <v>20</v>
      </c>
      <c r="S3650">
        <v>234</v>
      </c>
      <c r="T3650">
        <v>2700</v>
      </c>
      <c r="U3650">
        <v>631800</v>
      </c>
      <c r="AD3650">
        <v>6</v>
      </c>
      <c r="AE3650">
        <v>337</v>
      </c>
      <c r="AF3650">
        <v>2560</v>
      </c>
      <c r="AG3650">
        <v>862620</v>
      </c>
      <c r="AH3650">
        <v>19</v>
      </c>
      <c r="AI3650">
        <v>377</v>
      </c>
      <c r="AJ3650">
        <v>2556</v>
      </c>
      <c r="AK3650">
        <v>962424</v>
      </c>
    </row>
    <row r="3651" spans="1:49" x14ac:dyDescent="0.2">
      <c r="A3651" s="51">
        <v>41940</v>
      </c>
      <c r="N3651">
        <v>5</v>
      </c>
      <c r="O3651">
        <v>219</v>
      </c>
      <c r="P3651">
        <v>2750</v>
      </c>
      <c r="Q3651">
        <v>602250</v>
      </c>
      <c r="V3651">
        <v>1</v>
      </c>
      <c r="W3651">
        <v>268</v>
      </c>
      <c r="X3651">
        <v>2680</v>
      </c>
      <c r="Y3651">
        <v>718240</v>
      </c>
      <c r="Z3651">
        <v>3</v>
      </c>
      <c r="AA3651">
        <v>307</v>
      </c>
      <c r="AB3651">
        <v>2450</v>
      </c>
      <c r="AC3651">
        <v>752150</v>
      </c>
      <c r="AH3651">
        <v>32</v>
      </c>
      <c r="AI3651">
        <v>390</v>
      </c>
      <c r="AJ3651">
        <v>2727</v>
      </c>
      <c r="AK3651">
        <v>1062700</v>
      </c>
      <c r="AL3651">
        <v>17</v>
      </c>
      <c r="AM3651">
        <v>421</v>
      </c>
      <c r="AN3651">
        <v>2700</v>
      </c>
      <c r="AO3651">
        <v>1136260</v>
      </c>
      <c r="AP3651">
        <v>49</v>
      </c>
      <c r="AQ3651">
        <v>479</v>
      </c>
      <c r="AR3651">
        <v>2508</v>
      </c>
      <c r="AS3651">
        <v>1202268</v>
      </c>
      <c r="AT3651">
        <v>4</v>
      </c>
      <c r="AU3651">
        <v>586</v>
      </c>
      <c r="AV3651">
        <v>2600</v>
      </c>
      <c r="AW3651">
        <v>1523600</v>
      </c>
    </row>
    <row r="3652" spans="1:49" x14ac:dyDescent="0.2">
      <c r="A3652" s="51">
        <v>41942</v>
      </c>
      <c r="B3652">
        <v>35</v>
      </c>
      <c r="C3652">
        <v>104</v>
      </c>
      <c r="D3652">
        <v>2788</v>
      </c>
      <c r="E3652">
        <v>290488</v>
      </c>
      <c r="F3652">
        <v>13</v>
      </c>
      <c r="G3652">
        <v>132</v>
      </c>
      <c r="H3652">
        <v>2800</v>
      </c>
      <c r="I3652">
        <v>369600</v>
      </c>
      <c r="J3652">
        <v>57</v>
      </c>
      <c r="K3652">
        <v>161</v>
      </c>
      <c r="L3652">
        <v>2800</v>
      </c>
      <c r="M3652">
        <v>451500</v>
      </c>
      <c r="N3652">
        <v>17</v>
      </c>
      <c r="O3652">
        <v>188</v>
      </c>
      <c r="P3652">
        <v>2633</v>
      </c>
      <c r="Q3652">
        <v>495167</v>
      </c>
      <c r="V3652">
        <v>30</v>
      </c>
      <c r="W3652">
        <v>266</v>
      </c>
      <c r="X3652">
        <v>2687</v>
      </c>
      <c r="Y3652">
        <v>614547</v>
      </c>
      <c r="Z3652">
        <v>53</v>
      </c>
      <c r="AA3652">
        <v>302</v>
      </c>
      <c r="AB3652">
        <v>2505</v>
      </c>
      <c r="AC3652">
        <v>752345</v>
      </c>
      <c r="AD3652">
        <v>52</v>
      </c>
      <c r="AE3652">
        <v>333</v>
      </c>
      <c r="AF3652">
        <v>2730</v>
      </c>
      <c r="AG3652">
        <v>909415</v>
      </c>
      <c r="AH3652">
        <v>13</v>
      </c>
      <c r="AI3652">
        <v>393</v>
      </c>
      <c r="AJ3652">
        <v>2620</v>
      </c>
      <c r="AK3652">
        <v>1029660</v>
      </c>
    </row>
    <row r="3653" spans="1:49" x14ac:dyDescent="0.2">
      <c r="A3653" s="51"/>
      <c r="V3653">
        <v>11</v>
      </c>
      <c r="W3653">
        <v>251</v>
      </c>
      <c r="X3653">
        <v>2750</v>
      </c>
      <c r="Y3653">
        <v>690250</v>
      </c>
      <c r="AH3653">
        <v>10</v>
      </c>
      <c r="AI3653">
        <v>386</v>
      </c>
      <c r="AJ3653">
        <v>2540</v>
      </c>
      <c r="AK3653">
        <v>979170</v>
      </c>
      <c r="AP3653">
        <v>82</v>
      </c>
      <c r="AQ3653">
        <v>449</v>
      </c>
      <c r="AR3653">
        <v>2521</v>
      </c>
      <c r="AS3653">
        <v>1133173</v>
      </c>
      <c r="AT3653">
        <v>14</v>
      </c>
      <c r="AU3653">
        <v>482</v>
      </c>
      <c r="AV3653">
        <v>2605</v>
      </c>
      <c r="AW3653">
        <v>1253870</v>
      </c>
    </row>
    <row r="3654" spans="1:49" x14ac:dyDescent="0.2">
      <c r="A3654" s="51">
        <v>41919</v>
      </c>
      <c r="B3654">
        <v>1</v>
      </c>
      <c r="C3654">
        <v>120</v>
      </c>
      <c r="D3654">
        <v>2700</v>
      </c>
      <c r="E3654">
        <v>324000</v>
      </c>
      <c r="J3654">
        <v>5</v>
      </c>
      <c r="K3654">
        <v>163</v>
      </c>
      <c r="L3654">
        <v>2650</v>
      </c>
      <c r="M3654" s="55">
        <v>432480</v>
      </c>
      <c r="N3654" s="55">
        <v>6</v>
      </c>
      <c r="O3654" s="55">
        <v>191</v>
      </c>
      <c r="P3654" s="55">
        <v>2500</v>
      </c>
      <c r="Q3654" s="55">
        <v>477500</v>
      </c>
      <c r="Z3654">
        <v>15</v>
      </c>
      <c r="AA3654">
        <v>310</v>
      </c>
      <c r="AB3654">
        <v>2775</v>
      </c>
      <c r="AC3654">
        <v>859207</v>
      </c>
      <c r="AD3654">
        <v>34</v>
      </c>
      <c r="AE3654">
        <v>337</v>
      </c>
      <c r="AF3654">
        <v>2788</v>
      </c>
      <c r="AG3654">
        <v>948641</v>
      </c>
      <c r="AH3654">
        <v>13</v>
      </c>
      <c r="AI3654">
        <v>364</v>
      </c>
      <c r="AJ3654">
        <v>2800</v>
      </c>
      <c r="AK3654">
        <v>1018338</v>
      </c>
      <c r="AL3654">
        <v>24</v>
      </c>
      <c r="AM3654">
        <v>417</v>
      </c>
      <c r="AN3654">
        <v>2752</v>
      </c>
      <c r="AO3654">
        <v>1147799</v>
      </c>
      <c r="AP3654">
        <v>25</v>
      </c>
      <c r="AQ3654">
        <v>440</v>
      </c>
      <c r="AR3654">
        <v>2573</v>
      </c>
      <c r="AS3654">
        <v>1120989</v>
      </c>
      <c r="AT3654">
        <v>8</v>
      </c>
      <c r="AU3654">
        <v>449</v>
      </c>
      <c r="AV3654">
        <v>2650</v>
      </c>
      <c r="AW3654">
        <v>1158938</v>
      </c>
    </row>
    <row r="3655" spans="1:49" x14ac:dyDescent="0.2">
      <c r="A3655" s="51">
        <v>41926</v>
      </c>
      <c r="N3655" s="55">
        <v>4</v>
      </c>
      <c r="O3655" s="55">
        <v>212</v>
      </c>
      <c r="P3655" s="55">
        <v>2750</v>
      </c>
      <c r="Q3655" s="55">
        <v>583000</v>
      </c>
      <c r="R3655" s="55">
        <v>5</v>
      </c>
      <c r="S3655" s="55">
        <v>243</v>
      </c>
      <c r="T3655" s="55">
        <v>2800</v>
      </c>
      <c r="U3655" s="55">
        <v>680960</v>
      </c>
      <c r="V3655" s="55">
        <v>2</v>
      </c>
      <c r="W3655" s="55">
        <v>253</v>
      </c>
      <c r="X3655" s="55">
        <v>2700</v>
      </c>
      <c r="Y3655" s="55">
        <v>683100</v>
      </c>
      <c r="Z3655" s="55">
        <v>1</v>
      </c>
      <c r="AA3655" s="55">
        <v>314</v>
      </c>
      <c r="AB3655" s="55">
        <v>2600</v>
      </c>
      <c r="AC3655" s="55">
        <v>816400</v>
      </c>
      <c r="AP3655">
        <v>13</v>
      </c>
      <c r="AQ3655">
        <v>466</v>
      </c>
      <c r="AR3655">
        <v>2488</v>
      </c>
      <c r="AS3655">
        <v>1167077</v>
      </c>
      <c r="AT3655">
        <v>9</v>
      </c>
      <c r="AU3655">
        <v>481</v>
      </c>
      <c r="AV3655">
        <v>2600</v>
      </c>
      <c r="AW3655">
        <v>1250889</v>
      </c>
    </row>
    <row r="3656" spans="1:49" x14ac:dyDescent="0.2">
      <c r="A3656" s="51">
        <v>41933</v>
      </c>
      <c r="J3656">
        <v>3</v>
      </c>
      <c r="K3656">
        <v>179</v>
      </c>
      <c r="L3656">
        <v>3100</v>
      </c>
      <c r="M3656">
        <v>555933</v>
      </c>
      <c r="Z3656" s="55">
        <v>1</v>
      </c>
      <c r="AA3656" s="55">
        <v>292</v>
      </c>
      <c r="AB3656" s="55">
        <v>2500</v>
      </c>
      <c r="AC3656" s="55">
        <v>730000</v>
      </c>
      <c r="AD3656" s="55">
        <v>16</v>
      </c>
      <c r="AE3656" s="55">
        <v>351</v>
      </c>
      <c r="AF3656" s="55">
        <v>2800</v>
      </c>
      <c r="AG3656" s="55">
        <v>982100</v>
      </c>
      <c r="AP3656">
        <v>33</v>
      </c>
      <c r="AQ3656">
        <v>457</v>
      </c>
      <c r="AR3656">
        <v>2538</v>
      </c>
      <c r="AS3656">
        <v>1166667</v>
      </c>
      <c r="AT3656">
        <v>20</v>
      </c>
      <c r="AU3656">
        <v>458</v>
      </c>
      <c r="AV3656">
        <v>2578</v>
      </c>
      <c r="AW3656">
        <v>1214915</v>
      </c>
    </row>
    <row r="3657" spans="1:49" x14ac:dyDescent="0.2">
      <c r="A3657" s="51">
        <v>41940</v>
      </c>
      <c r="B3657">
        <v>12</v>
      </c>
      <c r="C3657">
        <v>101</v>
      </c>
      <c r="D3657">
        <v>3100</v>
      </c>
      <c r="E3657">
        <v>325250</v>
      </c>
      <c r="F3657">
        <v>12</v>
      </c>
      <c r="G3657">
        <v>131</v>
      </c>
      <c r="H3657">
        <v>2800</v>
      </c>
      <c r="I3657">
        <v>367267</v>
      </c>
      <c r="N3657">
        <v>3</v>
      </c>
      <c r="O3657">
        <v>195</v>
      </c>
      <c r="P3657">
        <v>2900</v>
      </c>
      <c r="Q3657">
        <v>573600</v>
      </c>
      <c r="R3657">
        <v>22</v>
      </c>
      <c r="S3657">
        <v>225</v>
      </c>
      <c r="T3657">
        <v>3167</v>
      </c>
      <c r="U3657">
        <v>741273</v>
      </c>
      <c r="V3657">
        <v>1</v>
      </c>
      <c r="W3657">
        <v>252</v>
      </c>
      <c r="X3657">
        <v>2700</v>
      </c>
      <c r="Y3657">
        <v>707400</v>
      </c>
      <c r="Z3657" s="55">
        <v>1</v>
      </c>
      <c r="AA3657" s="55">
        <v>288</v>
      </c>
      <c r="AB3657" s="55">
        <v>2700</v>
      </c>
      <c r="AC3657" s="55">
        <v>777600</v>
      </c>
      <c r="AP3657">
        <v>9</v>
      </c>
      <c r="AQ3657">
        <v>442</v>
      </c>
      <c r="AR3657">
        <v>2600</v>
      </c>
      <c r="AS3657">
        <v>1148622</v>
      </c>
      <c r="AT3657">
        <v>2</v>
      </c>
      <c r="AU3657">
        <v>458</v>
      </c>
      <c r="AV3657">
        <v>2550</v>
      </c>
      <c r="AW3657">
        <v>1167900</v>
      </c>
    </row>
    <row r="3658" spans="1:49" x14ac:dyDescent="0.2">
      <c r="A3658" s="51"/>
    </row>
    <row r="3659" spans="1:49" x14ac:dyDescent="0.2">
      <c r="A3659" s="51">
        <v>41947</v>
      </c>
      <c r="J3659">
        <v>1</v>
      </c>
      <c r="K3659">
        <v>160</v>
      </c>
      <c r="L3659">
        <v>2600</v>
      </c>
      <c r="M3659">
        <v>416000</v>
      </c>
      <c r="AH3659">
        <v>10</v>
      </c>
      <c r="AI3659">
        <v>398</v>
      </c>
      <c r="AJ3659">
        <v>2550</v>
      </c>
      <c r="AK3659">
        <v>1016150</v>
      </c>
      <c r="AL3659">
        <v>33</v>
      </c>
      <c r="AM3659">
        <v>444</v>
      </c>
      <c r="AN3659">
        <v>2448</v>
      </c>
      <c r="AO3659">
        <v>1089152</v>
      </c>
    </row>
    <row r="3660" spans="1:49" x14ac:dyDescent="0.2">
      <c r="A3660" s="51">
        <v>41949</v>
      </c>
      <c r="F3660">
        <v>5</v>
      </c>
      <c r="G3660">
        <v>146</v>
      </c>
      <c r="H3660">
        <v>2950</v>
      </c>
      <c r="I3660">
        <v>430700</v>
      </c>
      <c r="J3660">
        <v>48</v>
      </c>
      <c r="K3660">
        <v>167</v>
      </c>
      <c r="L3660">
        <v>2760</v>
      </c>
      <c r="M3660">
        <v>459640</v>
      </c>
      <c r="N3660">
        <v>46</v>
      </c>
      <c r="O3660">
        <v>198</v>
      </c>
      <c r="P3660">
        <v>2933</v>
      </c>
      <c r="Q3660">
        <v>582417</v>
      </c>
      <c r="R3660">
        <v>21</v>
      </c>
      <c r="S3660">
        <v>221</v>
      </c>
      <c r="T3660">
        <v>2900</v>
      </c>
      <c r="U3660">
        <v>641050</v>
      </c>
      <c r="V3660">
        <v>41</v>
      </c>
      <c r="W3660">
        <v>263</v>
      </c>
      <c r="X3660">
        <v>2920</v>
      </c>
      <c r="Y3660">
        <v>769927</v>
      </c>
      <c r="Z3660">
        <v>98</v>
      </c>
      <c r="AA3660">
        <v>303</v>
      </c>
      <c r="AB3660">
        <v>2750</v>
      </c>
      <c r="AC3660">
        <v>832820</v>
      </c>
      <c r="AD3660">
        <v>42</v>
      </c>
      <c r="AE3660">
        <v>344</v>
      </c>
      <c r="AF3660">
        <v>2695</v>
      </c>
      <c r="AG3660">
        <f>AF3660*AE3660</f>
        <v>927080</v>
      </c>
      <c r="AH3660">
        <v>1</v>
      </c>
      <c r="AI3660">
        <v>396</v>
      </c>
      <c r="AJ3660">
        <v>2600</v>
      </c>
      <c r="AK3660">
        <v>1029600</v>
      </c>
      <c r="AL3660">
        <v>2</v>
      </c>
      <c r="AM3660">
        <v>413</v>
      </c>
      <c r="AN3660">
        <v>2720</v>
      </c>
      <c r="AO3660">
        <v>1123360</v>
      </c>
      <c r="AP3660">
        <v>29</v>
      </c>
      <c r="AQ3660">
        <v>451</v>
      </c>
      <c r="AR3660">
        <v>2620</v>
      </c>
      <c r="AS3660">
        <v>1182233</v>
      </c>
      <c r="AT3660">
        <v>33</v>
      </c>
      <c r="AU3660">
        <v>473</v>
      </c>
      <c r="AV3660">
        <v>2562</v>
      </c>
      <c r="AW3660">
        <v>1216426</v>
      </c>
    </row>
    <row r="3661" spans="1:49" x14ac:dyDescent="0.2">
      <c r="A3661" s="51"/>
      <c r="R3661">
        <v>10</v>
      </c>
      <c r="S3661">
        <v>227</v>
      </c>
      <c r="T3661">
        <v>3050</v>
      </c>
      <c r="U3661">
        <v>692350</v>
      </c>
    </row>
    <row r="3662" spans="1:49" x14ac:dyDescent="0.2">
      <c r="A3662" s="51">
        <v>41954</v>
      </c>
      <c r="F3662">
        <v>1</v>
      </c>
      <c r="G3662">
        <v>142</v>
      </c>
      <c r="H3662">
        <v>2700</v>
      </c>
      <c r="I3662">
        <v>382200</v>
      </c>
      <c r="J3662">
        <v>1</v>
      </c>
      <c r="K3662">
        <v>160</v>
      </c>
      <c r="L3662">
        <v>2650</v>
      </c>
      <c r="M3662">
        <v>424000</v>
      </c>
      <c r="N3662">
        <v>7</v>
      </c>
      <c r="O3662">
        <v>186</v>
      </c>
      <c r="P3662">
        <v>2750</v>
      </c>
      <c r="Q3662">
        <v>511500</v>
      </c>
      <c r="R3662">
        <v>14</v>
      </c>
      <c r="S3662">
        <v>239</v>
      </c>
      <c r="T3662">
        <v>2700</v>
      </c>
      <c r="U3662">
        <v>645300</v>
      </c>
      <c r="Z3662">
        <v>2</v>
      </c>
      <c r="AA3662">
        <v>288</v>
      </c>
      <c r="AB3662">
        <v>2550</v>
      </c>
      <c r="AC3662">
        <v>734700</v>
      </c>
      <c r="AD3662">
        <v>17</v>
      </c>
      <c r="AE3662">
        <v>336</v>
      </c>
      <c r="AF3662">
        <v>2625</v>
      </c>
      <c r="AG3662">
        <v>881280</v>
      </c>
      <c r="AH3662">
        <v>5</v>
      </c>
      <c r="AI3662">
        <v>362</v>
      </c>
      <c r="AJ3662">
        <v>2520</v>
      </c>
      <c r="AK3662">
        <v>948440</v>
      </c>
      <c r="AL3662">
        <v>13</v>
      </c>
      <c r="AM3662">
        <v>410</v>
      </c>
      <c r="AN3662">
        <v>2760</v>
      </c>
      <c r="AO3662">
        <v>1131600</v>
      </c>
      <c r="AP3662">
        <v>50</v>
      </c>
      <c r="AQ3662">
        <v>468</v>
      </c>
      <c r="AR3662">
        <v>2545</v>
      </c>
      <c r="AS3662">
        <v>1121322</v>
      </c>
    </row>
    <row r="3663" spans="1:49" x14ac:dyDescent="0.2">
      <c r="A3663" s="51"/>
      <c r="AD3663">
        <v>9</v>
      </c>
      <c r="AE3663">
        <v>356</v>
      </c>
      <c r="AF3663">
        <v>2520</v>
      </c>
      <c r="AG3663">
        <v>898440</v>
      </c>
    </row>
    <row r="3664" spans="1:49" x14ac:dyDescent="0.2">
      <c r="A3664" s="51">
        <v>41956</v>
      </c>
      <c r="B3664">
        <v>1</v>
      </c>
      <c r="C3664">
        <v>104</v>
      </c>
      <c r="D3664">
        <v>2550</v>
      </c>
      <c r="E3664">
        <v>265200</v>
      </c>
      <c r="J3664">
        <v>112</v>
      </c>
      <c r="K3664">
        <v>167</v>
      </c>
      <c r="L3664">
        <v>2894</v>
      </c>
      <c r="M3664">
        <v>483475</v>
      </c>
      <c r="N3664">
        <v>1</v>
      </c>
      <c r="O3664">
        <v>214</v>
      </c>
      <c r="P3664">
        <v>2550</v>
      </c>
      <c r="Q3664">
        <v>545700</v>
      </c>
      <c r="R3664">
        <v>28</v>
      </c>
      <c r="S3664">
        <v>230</v>
      </c>
      <c r="T3664">
        <v>2883</v>
      </c>
      <c r="U3664">
        <v>660550</v>
      </c>
      <c r="V3664">
        <v>41</v>
      </c>
      <c r="W3664">
        <v>274</v>
      </c>
      <c r="X3664">
        <v>2800</v>
      </c>
      <c r="Y3664">
        <v>767200</v>
      </c>
      <c r="Z3664">
        <v>101</v>
      </c>
      <c r="AA3664">
        <v>304</v>
      </c>
      <c r="AB3664">
        <v>2773</v>
      </c>
      <c r="AC3664">
        <v>842581</v>
      </c>
      <c r="AH3664">
        <v>2</v>
      </c>
      <c r="AI3664">
        <v>383</v>
      </c>
      <c r="AJ3664">
        <v>2800</v>
      </c>
      <c r="AK3664">
        <v>1072400</v>
      </c>
      <c r="AL3664">
        <v>7</v>
      </c>
      <c r="AM3664">
        <v>427</v>
      </c>
      <c r="AN3664">
        <v>2840</v>
      </c>
      <c r="AO3664">
        <v>1216680</v>
      </c>
      <c r="AP3664">
        <v>71</v>
      </c>
      <c r="AQ3664">
        <v>458</v>
      </c>
      <c r="AR3664">
        <v>2583</v>
      </c>
      <c r="AS3664">
        <v>1182274</v>
      </c>
      <c r="AT3664">
        <v>3</v>
      </c>
      <c r="AU3664">
        <v>458</v>
      </c>
      <c r="AV3664">
        <v>2620</v>
      </c>
      <c r="AW3664">
        <v>1198640</v>
      </c>
    </row>
    <row r="3665" spans="1:49" x14ac:dyDescent="0.2">
      <c r="A3665" s="51"/>
      <c r="AH3665">
        <v>14</v>
      </c>
      <c r="AI3665">
        <v>392</v>
      </c>
      <c r="AJ3665">
        <v>2600</v>
      </c>
      <c r="AK3665">
        <v>1019200</v>
      </c>
    </row>
    <row r="3666" spans="1:49" x14ac:dyDescent="0.2">
      <c r="A3666" s="51">
        <v>41963</v>
      </c>
      <c r="F3666">
        <v>3</v>
      </c>
      <c r="G3666">
        <v>136</v>
      </c>
      <c r="H3666">
        <v>2950</v>
      </c>
      <c r="I3666">
        <v>401200</v>
      </c>
      <c r="J3666">
        <v>68</v>
      </c>
      <c r="K3666">
        <v>168</v>
      </c>
      <c r="L3666">
        <v>3042</v>
      </c>
      <c r="M3666">
        <v>511783</v>
      </c>
      <c r="N3666">
        <v>92</v>
      </c>
      <c r="O3666">
        <v>196</v>
      </c>
      <c r="P3666">
        <v>3000</v>
      </c>
      <c r="Q3666">
        <v>587356</v>
      </c>
      <c r="R3666">
        <v>33</v>
      </c>
      <c r="S3666">
        <v>234</v>
      </c>
      <c r="T3666">
        <v>3100</v>
      </c>
      <c r="U3666">
        <v>723400</v>
      </c>
      <c r="V3666">
        <v>55</v>
      </c>
      <c r="W3666">
        <v>262</v>
      </c>
      <c r="X3666">
        <v>2860</v>
      </c>
      <c r="Y3666">
        <v>749740</v>
      </c>
      <c r="Z3666">
        <v>60</v>
      </c>
      <c r="AA3666">
        <v>306</v>
      </c>
      <c r="AB3666">
        <v>2777</v>
      </c>
      <c r="AC3666">
        <v>850177</v>
      </c>
      <c r="AD3666">
        <v>34</v>
      </c>
      <c r="AE3666">
        <v>338</v>
      </c>
      <c r="AF3666">
        <v>2780</v>
      </c>
      <c r="AG3666">
        <v>940411</v>
      </c>
      <c r="AH3666">
        <v>19</v>
      </c>
      <c r="AI3666">
        <v>382</v>
      </c>
      <c r="AJ3666">
        <v>2780</v>
      </c>
      <c r="AK3666">
        <v>1061065</v>
      </c>
      <c r="AL3666">
        <v>13</v>
      </c>
      <c r="AM3666">
        <v>421</v>
      </c>
      <c r="AN3666">
        <v>2690</v>
      </c>
      <c r="AO3666">
        <v>1132755</v>
      </c>
      <c r="AP3666">
        <v>39</v>
      </c>
      <c r="AQ3666">
        <v>462</v>
      </c>
      <c r="AR3666">
        <v>2580</v>
      </c>
      <c r="AS3666">
        <v>1189990</v>
      </c>
      <c r="AT3666">
        <v>25</v>
      </c>
      <c r="AU3666">
        <v>573</v>
      </c>
      <c r="AV3666">
        <v>2630</v>
      </c>
      <c r="AW3666">
        <v>1510920</v>
      </c>
    </row>
    <row r="3667" spans="1:49" x14ac:dyDescent="0.2">
      <c r="A3667" s="51">
        <v>41968</v>
      </c>
      <c r="F3667">
        <v>23</v>
      </c>
      <c r="G3667">
        <v>144</v>
      </c>
      <c r="H3667">
        <v>2950</v>
      </c>
      <c r="I3667">
        <v>424700</v>
      </c>
      <c r="J3667">
        <v>15</v>
      </c>
      <c r="K3667">
        <v>169</v>
      </c>
      <c r="L3667">
        <v>2883</v>
      </c>
      <c r="M3667">
        <v>485900</v>
      </c>
      <c r="N3667">
        <v>2</v>
      </c>
      <c r="O3667">
        <v>195</v>
      </c>
      <c r="P3667">
        <v>3100</v>
      </c>
      <c r="Q3667">
        <v>604500</v>
      </c>
      <c r="R3667">
        <v>4</v>
      </c>
      <c r="S3667">
        <v>225</v>
      </c>
      <c r="T3667">
        <v>2700</v>
      </c>
      <c r="U3667">
        <v>607500</v>
      </c>
      <c r="Z3667">
        <v>26</v>
      </c>
      <c r="AA3667">
        <v>310</v>
      </c>
      <c r="AB3667">
        <v>3060</v>
      </c>
      <c r="AC3667">
        <v>948427</v>
      </c>
      <c r="AD3667">
        <v>28</v>
      </c>
      <c r="AE3667">
        <v>337</v>
      </c>
      <c r="AF3667">
        <v>2715</v>
      </c>
      <c r="AG3667">
        <v>912940</v>
      </c>
      <c r="AH3667">
        <v>12</v>
      </c>
      <c r="AI3667">
        <v>370</v>
      </c>
      <c r="AJ3667">
        <v>2800</v>
      </c>
      <c r="AK3667">
        <v>1036000</v>
      </c>
      <c r="AL3667">
        <v>7</v>
      </c>
      <c r="AM3667">
        <v>500</v>
      </c>
      <c r="AN3667">
        <v>2740</v>
      </c>
      <c r="AO3667">
        <v>1368467</v>
      </c>
      <c r="AP3667">
        <v>72</v>
      </c>
      <c r="AQ3667">
        <v>487</v>
      </c>
      <c r="AR3667">
        <v>2647</v>
      </c>
      <c r="AS3667">
        <v>1289806</v>
      </c>
      <c r="AT3667">
        <v>2</v>
      </c>
      <c r="AU3667">
        <v>505</v>
      </c>
      <c r="AV3667">
        <v>2550</v>
      </c>
      <c r="AW3667">
        <v>1287500</v>
      </c>
    </row>
    <row r="3668" spans="1:49" x14ac:dyDescent="0.2">
      <c r="AP3668">
        <v>30</v>
      </c>
      <c r="AQ3668">
        <v>384</v>
      </c>
      <c r="AR3668">
        <v>2585</v>
      </c>
      <c r="AS3668">
        <v>993700</v>
      </c>
    </row>
    <row r="3669" spans="1:49" x14ac:dyDescent="0.2">
      <c r="A3669" s="227">
        <v>41970</v>
      </c>
      <c r="B3669" s="228"/>
      <c r="C3669" s="228"/>
      <c r="D3669" s="228"/>
      <c r="E3669" s="228"/>
      <c r="F3669" s="228">
        <v>6</v>
      </c>
      <c r="G3669" s="228">
        <v>143</v>
      </c>
      <c r="H3669" s="228">
        <v>3100</v>
      </c>
      <c r="I3669" s="228">
        <v>443300</v>
      </c>
      <c r="J3669" s="228">
        <v>32</v>
      </c>
      <c r="K3669" s="228">
        <v>167</v>
      </c>
      <c r="L3669" s="228">
        <v>2975</v>
      </c>
      <c r="M3669" s="228">
        <v>496575</v>
      </c>
      <c r="N3669" s="228">
        <v>52</v>
      </c>
      <c r="O3669" s="228">
        <v>200</v>
      </c>
      <c r="P3669" s="228">
        <v>3020</v>
      </c>
      <c r="Q3669" s="228">
        <v>602640</v>
      </c>
      <c r="R3669" s="228">
        <v>12</v>
      </c>
      <c r="S3669" s="228">
        <v>235</v>
      </c>
      <c r="T3669" s="228">
        <v>2817</v>
      </c>
      <c r="U3669" s="228">
        <v>662117</v>
      </c>
      <c r="V3669" s="228">
        <v>38</v>
      </c>
      <c r="W3669" s="228">
        <v>263</v>
      </c>
      <c r="X3669" s="228">
        <v>2788</v>
      </c>
      <c r="Y3669" s="228">
        <v>732612</v>
      </c>
      <c r="Z3669" s="228">
        <v>32</v>
      </c>
      <c r="AA3669" s="228">
        <v>293</v>
      </c>
      <c r="AB3669" s="228">
        <v>2713</v>
      </c>
      <c r="AC3669" s="228">
        <v>795980</v>
      </c>
      <c r="AD3669" s="228">
        <v>73</v>
      </c>
      <c r="AE3669" s="228">
        <v>338</v>
      </c>
      <c r="AF3669" s="228">
        <v>2680</v>
      </c>
      <c r="AG3669" s="228">
        <v>905040</v>
      </c>
      <c r="AH3669" s="228">
        <v>3</v>
      </c>
      <c r="AI3669" s="228">
        <v>371</v>
      </c>
      <c r="AJ3669" s="228">
        <v>2750</v>
      </c>
      <c r="AK3669" s="228">
        <v>1021240</v>
      </c>
      <c r="AL3669" s="228">
        <v>1</v>
      </c>
      <c r="AM3669" s="228">
        <v>428</v>
      </c>
      <c r="AN3669" s="228">
        <v>2600</v>
      </c>
      <c r="AO3669" s="228">
        <v>1112800</v>
      </c>
      <c r="AP3669" s="228">
        <v>146</v>
      </c>
      <c r="AQ3669" s="242">
        <v>462</v>
      </c>
      <c r="AR3669" s="242">
        <v>2604</v>
      </c>
      <c r="AS3669" s="242">
        <v>1204492</v>
      </c>
      <c r="AT3669" s="242">
        <v>7</v>
      </c>
      <c r="AU3669" s="242">
        <v>504</v>
      </c>
      <c r="AV3669" s="242">
        <v>2445</v>
      </c>
      <c r="AW3669" s="242">
        <v>1231415</v>
      </c>
    </row>
    <row r="3670" spans="1:49" x14ac:dyDescent="0.2">
      <c r="A3670" s="227"/>
      <c r="B3670" s="228"/>
      <c r="C3670" s="228"/>
      <c r="D3670" s="228"/>
      <c r="E3670" s="228"/>
      <c r="F3670" s="228"/>
      <c r="G3670" s="228"/>
      <c r="H3670" s="228"/>
      <c r="I3670" s="228"/>
      <c r="J3670" s="228"/>
      <c r="K3670" s="228"/>
      <c r="L3670" s="228"/>
      <c r="M3670" s="228"/>
      <c r="N3670" s="228"/>
      <c r="O3670" s="228"/>
      <c r="P3670" s="228"/>
      <c r="Q3670" s="228"/>
      <c r="R3670" s="228"/>
      <c r="S3670" s="228"/>
      <c r="T3670" s="228"/>
      <c r="U3670" s="228"/>
      <c r="V3670" s="228"/>
      <c r="W3670" s="228"/>
      <c r="X3670" s="228"/>
      <c r="Y3670" s="228"/>
      <c r="Z3670" s="228"/>
      <c r="AA3670" s="228"/>
      <c r="AB3670" s="228"/>
      <c r="AC3670" s="228"/>
      <c r="AD3670" s="228"/>
      <c r="AE3670" s="228"/>
      <c r="AF3670" s="228"/>
      <c r="AG3670" s="228"/>
      <c r="AH3670" s="228">
        <v>1</v>
      </c>
      <c r="AI3670" s="228">
        <v>390</v>
      </c>
      <c r="AJ3670" s="228">
        <v>2480</v>
      </c>
      <c r="AK3670" s="228">
        <v>967200</v>
      </c>
      <c r="AL3670" s="228"/>
      <c r="AM3670" s="228"/>
      <c r="AN3670" s="228"/>
      <c r="AO3670" s="228"/>
      <c r="AP3670" s="228"/>
      <c r="AQ3670" s="242"/>
      <c r="AR3670" s="242"/>
      <c r="AS3670" s="242"/>
      <c r="AT3670" s="242"/>
      <c r="AU3670" s="242"/>
      <c r="AV3670" s="242"/>
      <c r="AW3670" s="242"/>
    </row>
    <row r="3672" spans="1:49" x14ac:dyDescent="0.2">
      <c r="A3672" s="184">
        <v>41975</v>
      </c>
      <c r="B3672" s="55"/>
      <c r="C3672" s="55"/>
      <c r="D3672" s="55"/>
      <c r="E3672" s="55"/>
      <c r="F3672" s="55"/>
      <c r="G3672" s="55"/>
      <c r="H3672" s="55"/>
      <c r="I3672" s="55"/>
      <c r="R3672" s="55">
        <v>27</v>
      </c>
      <c r="S3672" s="55">
        <v>243</v>
      </c>
      <c r="T3672" s="55">
        <v>2662</v>
      </c>
      <c r="U3672" s="55">
        <v>646450</v>
      </c>
      <c r="V3672" s="55"/>
      <c r="W3672" s="55"/>
      <c r="X3672" s="55"/>
      <c r="Y3672" s="55"/>
      <c r="Z3672" s="55">
        <v>45</v>
      </c>
      <c r="AA3672" s="55">
        <v>296</v>
      </c>
      <c r="AB3672" s="55">
        <v>2716</v>
      </c>
      <c r="AC3672" s="55">
        <v>802774</v>
      </c>
      <c r="AD3672" s="55">
        <v>30</v>
      </c>
      <c r="AE3672" s="55">
        <v>344</v>
      </c>
      <c r="AF3672" s="55">
        <v>2635</v>
      </c>
      <c r="AG3672" s="55">
        <v>907870</v>
      </c>
      <c r="AH3672" s="55">
        <v>20</v>
      </c>
      <c r="AI3672" s="55">
        <v>367</v>
      </c>
      <c r="AJ3672" s="55">
        <v>2640</v>
      </c>
      <c r="AK3672" s="55">
        <v>968113</v>
      </c>
      <c r="AL3672" s="55">
        <v>16</v>
      </c>
      <c r="AM3672" s="55">
        <v>412</v>
      </c>
      <c r="AN3672" s="55">
        <v>2750</v>
      </c>
      <c r="AO3672" s="55">
        <v>1133050</v>
      </c>
      <c r="AP3672" s="55">
        <v>57</v>
      </c>
      <c r="AQ3672" s="55">
        <v>497</v>
      </c>
      <c r="AR3672" s="55">
        <v>2596</v>
      </c>
      <c r="AS3672" s="55">
        <v>1287136</v>
      </c>
      <c r="AT3672" s="55">
        <v>17</v>
      </c>
      <c r="AU3672" s="55">
        <v>468</v>
      </c>
      <c r="AV3672" s="55">
        <v>2540</v>
      </c>
      <c r="AW3672" s="55">
        <v>1188720</v>
      </c>
    </row>
    <row r="3673" spans="1:49" x14ac:dyDescent="0.2">
      <c r="A3673" s="87">
        <v>41977</v>
      </c>
      <c r="B3673" s="55"/>
      <c r="C3673" s="55"/>
      <c r="D3673" s="55"/>
      <c r="E3673" s="55"/>
      <c r="F3673" s="55">
        <v>18</v>
      </c>
      <c r="G3673" s="55">
        <v>137</v>
      </c>
      <c r="H3673" s="55">
        <v>3017</v>
      </c>
      <c r="I3673" s="55">
        <v>414233</v>
      </c>
      <c r="J3673" s="55">
        <v>28</v>
      </c>
      <c r="K3673" s="55">
        <v>167</v>
      </c>
      <c r="L3673" s="55">
        <v>3133</v>
      </c>
      <c r="M3673" s="55">
        <v>529467</v>
      </c>
      <c r="N3673" s="55">
        <v>29</v>
      </c>
      <c r="O3673" s="55">
        <v>197</v>
      </c>
      <c r="P3673" s="55">
        <v>2650</v>
      </c>
      <c r="Q3673" s="55">
        <v>523325</v>
      </c>
      <c r="R3673" s="55">
        <v>80</v>
      </c>
      <c r="S3673" s="55">
        <v>237</v>
      </c>
      <c r="T3673" s="55">
        <v>2813</v>
      </c>
      <c r="U3673" s="55">
        <v>666717</v>
      </c>
      <c r="V3673" s="55">
        <v>8</v>
      </c>
      <c r="W3673" s="55">
        <v>259</v>
      </c>
      <c r="X3673" s="55">
        <v>2640</v>
      </c>
      <c r="Y3673" s="55">
        <v>683760</v>
      </c>
      <c r="Z3673" s="55">
        <v>103</v>
      </c>
      <c r="AA3673" s="55">
        <v>301</v>
      </c>
      <c r="AB3673" s="55">
        <v>2715</v>
      </c>
      <c r="AC3673" s="55">
        <v>817745</v>
      </c>
      <c r="AD3673" s="55">
        <v>87</v>
      </c>
      <c r="AE3673" s="55">
        <v>332</v>
      </c>
      <c r="AF3673" s="55">
        <v>2777</v>
      </c>
      <c r="AG3673" s="55">
        <v>921957</v>
      </c>
      <c r="AH3673" s="55">
        <v>7</v>
      </c>
      <c r="AI3673" s="55">
        <v>365</v>
      </c>
      <c r="AJ3673" s="55">
        <v>2700</v>
      </c>
      <c r="AK3673" s="55">
        <v>985500</v>
      </c>
      <c r="AL3673" s="55"/>
      <c r="AM3673" s="55"/>
      <c r="AN3673" s="55"/>
      <c r="AO3673" s="55"/>
      <c r="AP3673" s="55">
        <v>66</v>
      </c>
      <c r="AQ3673" s="55">
        <v>455</v>
      </c>
      <c r="AR3673" s="55">
        <v>2580</v>
      </c>
      <c r="AS3673" s="55">
        <v>1174185</v>
      </c>
      <c r="AT3673" s="55">
        <v>10</v>
      </c>
      <c r="AU3673" s="55">
        <v>473</v>
      </c>
      <c r="AV3673" s="55">
        <v>2345</v>
      </c>
      <c r="AW3673" s="55">
        <v>1108180</v>
      </c>
    </row>
    <row r="3674" spans="1:49" x14ac:dyDescent="0.2">
      <c r="A3674" s="184">
        <v>41982</v>
      </c>
      <c r="B3674" s="55"/>
      <c r="C3674" s="55"/>
      <c r="D3674" s="55"/>
      <c r="E3674" s="55"/>
      <c r="F3674" s="55"/>
      <c r="G3674" s="55"/>
      <c r="H3674" s="55"/>
      <c r="I3674" s="55"/>
      <c r="J3674" s="55"/>
      <c r="K3674" s="55"/>
      <c r="L3674" s="55"/>
      <c r="M3674" s="55"/>
      <c r="N3674" s="55">
        <v>35</v>
      </c>
      <c r="O3674" s="55">
        <v>199</v>
      </c>
      <c r="P3674" s="55">
        <v>2700</v>
      </c>
      <c r="Q3674" s="55">
        <v>538370</v>
      </c>
      <c r="R3674" s="55"/>
      <c r="S3674" s="55"/>
      <c r="T3674" s="55"/>
      <c r="U3674" s="55"/>
      <c r="V3674" s="55"/>
      <c r="W3674" s="55"/>
      <c r="X3674" s="55"/>
      <c r="Y3674" s="55"/>
      <c r="Z3674" s="55"/>
      <c r="AA3674" s="55"/>
      <c r="AB3674" s="55"/>
      <c r="AC3674" s="55"/>
      <c r="AD3674" s="55">
        <v>16</v>
      </c>
      <c r="AE3674" s="55">
        <v>338</v>
      </c>
      <c r="AF3674" s="55">
        <v>2610</v>
      </c>
      <c r="AG3674" s="55">
        <v>881030</v>
      </c>
      <c r="AH3674" s="55"/>
      <c r="AI3674" s="55"/>
      <c r="AJ3674" s="55"/>
      <c r="AK3674" s="55"/>
      <c r="AL3674" s="55">
        <v>5</v>
      </c>
      <c r="AM3674" s="55">
        <v>420</v>
      </c>
      <c r="AN3674" s="55">
        <v>2780</v>
      </c>
      <c r="AO3674" s="55">
        <v>1167600</v>
      </c>
      <c r="AP3674" s="55">
        <v>36</v>
      </c>
      <c r="AQ3674" s="55">
        <v>489</v>
      </c>
      <c r="AR3674" s="55">
        <v>2582</v>
      </c>
      <c r="AS3674" s="55">
        <v>1260707</v>
      </c>
      <c r="AT3674" s="55"/>
      <c r="AU3674" s="55"/>
      <c r="AV3674" s="55"/>
      <c r="AW3674" s="55"/>
    </row>
    <row r="3675" spans="1:49" x14ac:dyDescent="0.2">
      <c r="A3675" s="87">
        <v>41984</v>
      </c>
      <c r="B3675" s="55">
        <v>13</v>
      </c>
      <c r="C3675" s="55">
        <v>122</v>
      </c>
      <c r="D3675" s="55">
        <v>2875</v>
      </c>
      <c r="E3675" s="55">
        <v>350575</v>
      </c>
      <c r="F3675" s="55">
        <v>3</v>
      </c>
      <c r="G3675" s="55">
        <v>149</v>
      </c>
      <c r="H3675" s="55">
        <v>3300</v>
      </c>
      <c r="I3675" s="55">
        <v>491700</v>
      </c>
      <c r="J3675" s="55">
        <v>66</v>
      </c>
      <c r="K3675" s="55">
        <v>167</v>
      </c>
      <c r="L3675" s="55">
        <v>2810</v>
      </c>
      <c r="M3675" s="55">
        <v>468560</v>
      </c>
      <c r="N3675" s="55">
        <v>3</v>
      </c>
      <c r="O3675" s="55">
        <v>218</v>
      </c>
      <c r="P3675" s="55">
        <v>2750</v>
      </c>
      <c r="Q3675" s="55">
        <v>599500</v>
      </c>
      <c r="R3675" s="55">
        <v>42</v>
      </c>
      <c r="S3675" s="55">
        <v>239</v>
      </c>
      <c r="T3675" s="55">
        <v>2813</v>
      </c>
      <c r="U3675" s="55">
        <v>672473</v>
      </c>
      <c r="V3675" s="55">
        <v>81</v>
      </c>
      <c r="W3675" s="55">
        <v>267</v>
      </c>
      <c r="X3675" s="55">
        <v>2920</v>
      </c>
      <c r="Y3675" s="55">
        <v>779500</v>
      </c>
      <c r="Z3675" s="55">
        <v>62</v>
      </c>
      <c r="AA3675" s="55">
        <v>292</v>
      </c>
      <c r="AB3675" s="55">
        <v>2820</v>
      </c>
      <c r="AC3675" s="55">
        <v>823563</v>
      </c>
      <c r="AD3675" s="55">
        <v>42</v>
      </c>
      <c r="AE3675" s="55">
        <v>341</v>
      </c>
      <c r="AF3675" s="55">
        <v>2837</v>
      </c>
      <c r="AG3675" s="55">
        <v>968133</v>
      </c>
      <c r="AH3675" s="55">
        <v>26</v>
      </c>
      <c r="AI3675" s="55">
        <v>385</v>
      </c>
      <c r="AJ3675" s="55">
        <v>2407</v>
      </c>
      <c r="AK3675" s="55">
        <v>926520</v>
      </c>
      <c r="AL3675" s="55">
        <v>5</v>
      </c>
      <c r="AM3675" s="55">
        <v>436</v>
      </c>
      <c r="AN3675" s="55">
        <v>2820</v>
      </c>
      <c r="AO3675" s="55">
        <v>1230930</v>
      </c>
      <c r="AP3675" s="55">
        <v>100</v>
      </c>
      <c r="AQ3675" s="55">
        <v>426</v>
      </c>
      <c r="AR3675" s="55">
        <v>2547</v>
      </c>
      <c r="AS3675" s="55">
        <v>1086560</v>
      </c>
      <c r="AT3675" s="55">
        <v>16</v>
      </c>
      <c r="AU3675" s="55">
        <v>506</v>
      </c>
      <c r="AV3675" s="55">
        <v>2490</v>
      </c>
      <c r="AW3675" s="55">
        <v>1261780</v>
      </c>
    </row>
    <row r="3676" spans="1:49" x14ac:dyDescent="0.2">
      <c r="A3676" s="87"/>
      <c r="B3676" s="55"/>
      <c r="C3676" s="55"/>
      <c r="D3676" s="55"/>
      <c r="E3676" s="55"/>
      <c r="F3676" s="55"/>
      <c r="G3676" s="55"/>
      <c r="H3676" s="55"/>
      <c r="I3676" s="55"/>
      <c r="J3676" s="55"/>
      <c r="K3676" s="55"/>
      <c r="L3676" s="55"/>
      <c r="M3676" s="55"/>
      <c r="N3676" s="55">
        <v>73</v>
      </c>
      <c r="O3676" s="55">
        <v>204</v>
      </c>
      <c r="P3676" s="55">
        <v>2812</v>
      </c>
      <c r="Q3676" s="55">
        <v>573338</v>
      </c>
      <c r="R3676" s="55"/>
      <c r="S3676" s="55"/>
      <c r="T3676" s="55"/>
      <c r="U3676" s="55"/>
      <c r="V3676" s="55"/>
      <c r="W3676" s="55"/>
      <c r="X3676" s="55"/>
      <c r="Y3676" s="55"/>
      <c r="Z3676" s="55"/>
      <c r="AA3676" s="55"/>
      <c r="AB3676" s="55"/>
      <c r="AC3676" s="55"/>
      <c r="AD3676" s="55">
        <v>7</v>
      </c>
      <c r="AE3676" s="55">
        <v>346</v>
      </c>
      <c r="AF3676" s="55">
        <v>2420</v>
      </c>
      <c r="AG3676" s="55">
        <v>837320</v>
      </c>
      <c r="AH3676" s="55"/>
      <c r="AI3676" s="55"/>
      <c r="AJ3676" s="55"/>
      <c r="AK3676" s="55"/>
      <c r="AL3676" s="55"/>
      <c r="AM3676" s="55"/>
      <c r="AN3676" s="55"/>
      <c r="AO3676" s="55"/>
      <c r="AP3676" s="55"/>
      <c r="AQ3676" s="55"/>
      <c r="AR3676" s="55"/>
      <c r="AS3676" s="55"/>
      <c r="AT3676" s="55"/>
      <c r="AU3676" s="55"/>
      <c r="AV3676" s="55"/>
      <c r="AW3676" s="55"/>
    </row>
    <row r="3677" spans="1:49" x14ac:dyDescent="0.2">
      <c r="A3677" s="184">
        <v>41989</v>
      </c>
      <c r="B3677" s="55"/>
      <c r="C3677" s="55"/>
      <c r="D3677" s="55"/>
      <c r="E3677" s="55"/>
      <c r="F3677" s="55">
        <v>19</v>
      </c>
      <c r="G3677" s="55">
        <v>146</v>
      </c>
      <c r="H3677" s="55">
        <v>2850</v>
      </c>
      <c r="I3677" s="55">
        <v>416100</v>
      </c>
      <c r="J3677" s="55">
        <v>2</v>
      </c>
      <c r="K3677" s="55">
        <v>155</v>
      </c>
      <c r="L3677" s="55">
        <v>2650</v>
      </c>
      <c r="M3677" s="55">
        <v>410750</v>
      </c>
      <c r="N3677" s="55"/>
      <c r="O3677" s="55"/>
      <c r="P3677" s="55"/>
      <c r="Q3677" s="55"/>
      <c r="R3677" s="55">
        <v>13</v>
      </c>
      <c r="S3677" s="55">
        <v>226</v>
      </c>
      <c r="T3677" s="55">
        <v>2750</v>
      </c>
      <c r="U3677" s="55">
        <v>622875</v>
      </c>
      <c r="V3677" s="55">
        <v>7</v>
      </c>
      <c r="W3677" s="55">
        <v>279</v>
      </c>
      <c r="X3677" s="55">
        <v>2650</v>
      </c>
      <c r="Y3677" s="55">
        <v>739350</v>
      </c>
      <c r="Z3677" s="55">
        <v>25</v>
      </c>
      <c r="AA3677" s="55">
        <v>302</v>
      </c>
      <c r="AB3677" s="55">
        <v>2812</v>
      </c>
      <c r="AC3677" s="55">
        <v>854288</v>
      </c>
      <c r="AD3677" s="55">
        <v>10</v>
      </c>
      <c r="AE3677" s="55">
        <v>342</v>
      </c>
      <c r="AF3677" s="55">
        <v>2730</v>
      </c>
      <c r="AG3677" s="55">
        <v>933480</v>
      </c>
      <c r="AH3677" s="55"/>
      <c r="AI3677" s="55"/>
      <c r="AJ3677" s="55"/>
      <c r="AK3677" s="55"/>
      <c r="AL3677" s="55">
        <v>15</v>
      </c>
      <c r="AM3677" s="55">
        <v>436</v>
      </c>
      <c r="AN3677" s="55">
        <v>2840</v>
      </c>
      <c r="AO3677" s="55">
        <v>1241370</v>
      </c>
      <c r="AP3677" s="55">
        <v>127</v>
      </c>
      <c r="AQ3677" s="55">
        <v>472</v>
      </c>
      <c r="AR3677" s="55">
        <v>2572</v>
      </c>
      <c r="AS3677" s="55">
        <v>1218187</v>
      </c>
    </row>
    <row r="3678" spans="1:49" x14ac:dyDescent="0.2">
      <c r="A3678" s="184"/>
      <c r="B3678" s="55"/>
      <c r="C3678" s="55"/>
      <c r="D3678" s="55"/>
      <c r="E3678" s="55"/>
      <c r="F3678" s="55"/>
      <c r="G3678" s="55"/>
      <c r="H3678" s="55"/>
      <c r="I3678" s="55"/>
      <c r="J3678" s="55"/>
      <c r="K3678" s="55"/>
      <c r="L3678" s="55"/>
      <c r="M3678" s="55"/>
      <c r="N3678" s="55">
        <v>47</v>
      </c>
      <c r="O3678" s="55">
        <v>200</v>
      </c>
      <c r="P3678" s="55">
        <v>2760</v>
      </c>
      <c r="Q3678" s="55">
        <v>552610</v>
      </c>
      <c r="R3678" s="55">
        <v>18</v>
      </c>
      <c r="S3678" s="55">
        <v>224</v>
      </c>
      <c r="T3678" s="55">
        <v>2950</v>
      </c>
      <c r="U3678" s="55">
        <v>660800</v>
      </c>
      <c r="V3678" s="55"/>
      <c r="W3678" s="55"/>
      <c r="X3678" s="55"/>
      <c r="Y3678" s="55"/>
      <c r="Z3678" s="55"/>
      <c r="AA3678" s="55"/>
      <c r="AB3678" s="55"/>
      <c r="AC3678" s="55"/>
      <c r="AD3678" s="55">
        <v>3</v>
      </c>
      <c r="AE3678" s="55">
        <v>323</v>
      </c>
      <c r="AF3678" s="55">
        <v>2400</v>
      </c>
      <c r="AG3678" s="55">
        <v>775200</v>
      </c>
      <c r="AH3678" s="55"/>
      <c r="AI3678" s="55"/>
      <c r="AJ3678" s="55"/>
      <c r="AK3678" s="55"/>
      <c r="AL3678" s="55"/>
      <c r="AM3678" s="55"/>
      <c r="AN3678" s="55"/>
      <c r="AO3678" s="55"/>
      <c r="AP3678" s="55"/>
      <c r="AQ3678" s="55"/>
      <c r="AR3678" s="55"/>
      <c r="AS3678" s="55"/>
    </row>
    <row r="3679" spans="1:49" x14ac:dyDescent="0.2">
      <c r="A3679" s="184">
        <v>41991</v>
      </c>
      <c r="B3679" s="55"/>
      <c r="C3679" s="55"/>
      <c r="D3679" s="55"/>
      <c r="E3679" s="55"/>
      <c r="F3679" s="55"/>
      <c r="G3679" s="55"/>
      <c r="H3679" s="55"/>
      <c r="I3679" s="55"/>
      <c r="J3679" s="55">
        <v>36</v>
      </c>
      <c r="K3679" s="55">
        <v>170</v>
      </c>
      <c r="L3679" s="55">
        <v>2850</v>
      </c>
      <c r="M3679" s="55">
        <v>484050</v>
      </c>
      <c r="R3679" s="55">
        <v>9</v>
      </c>
      <c r="S3679" s="55">
        <v>245</v>
      </c>
      <c r="T3679" s="55">
        <v>2717</v>
      </c>
      <c r="U3679" s="55">
        <v>664600</v>
      </c>
      <c r="V3679" s="55">
        <v>51</v>
      </c>
      <c r="W3679" s="55">
        <v>263</v>
      </c>
      <c r="X3679" s="55">
        <v>2806</v>
      </c>
      <c r="Y3679" s="55">
        <v>737924</v>
      </c>
      <c r="Z3679" s="55">
        <v>7</v>
      </c>
      <c r="AA3679" s="55">
        <v>295</v>
      </c>
      <c r="AB3679" s="55">
        <v>2600</v>
      </c>
      <c r="AC3679" s="55">
        <v>767000</v>
      </c>
      <c r="AD3679" s="55">
        <v>20</v>
      </c>
      <c r="AE3679" s="55">
        <v>320</v>
      </c>
      <c r="AF3679" s="55">
        <v>2900</v>
      </c>
      <c r="AG3679" s="55">
        <v>928000</v>
      </c>
      <c r="AH3679" s="55">
        <v>9</v>
      </c>
      <c r="AI3679" s="55">
        <v>371</v>
      </c>
      <c r="AJ3679" s="55">
        <v>2410</v>
      </c>
      <c r="AK3679" s="55">
        <v>895160</v>
      </c>
      <c r="AL3679" s="55">
        <v>5</v>
      </c>
      <c r="AM3679" s="55">
        <v>403</v>
      </c>
      <c r="AN3679" s="55">
        <v>2940</v>
      </c>
      <c r="AO3679" s="55">
        <v>1184820</v>
      </c>
      <c r="AP3679" s="55">
        <v>23</v>
      </c>
      <c r="AQ3679" s="55">
        <v>452</v>
      </c>
      <c r="AR3679" s="55">
        <v>2502</v>
      </c>
      <c r="AS3679" s="55">
        <v>1134408</v>
      </c>
      <c r="AT3679" s="55">
        <v>44</v>
      </c>
      <c r="AU3679" s="55">
        <v>560</v>
      </c>
      <c r="AV3679" s="55">
        <v>2510</v>
      </c>
      <c r="AW3679" s="55">
        <v>1407617</v>
      </c>
    </row>
    <row r="3681" spans="1:51" x14ac:dyDescent="0.2">
      <c r="A3681" s="227">
        <v>42017</v>
      </c>
      <c r="B3681" s="242">
        <v>4</v>
      </c>
      <c r="C3681" s="242">
        <v>123</v>
      </c>
      <c r="D3681" s="242">
        <v>2550</v>
      </c>
      <c r="E3681" s="242">
        <v>313650</v>
      </c>
      <c r="F3681" s="242"/>
      <c r="G3681" s="242"/>
      <c r="H3681" s="242"/>
      <c r="I3681" s="242"/>
      <c r="J3681" s="242"/>
      <c r="K3681" s="242"/>
      <c r="L3681" s="242"/>
      <c r="M3681" s="242"/>
      <c r="N3681" s="242"/>
      <c r="O3681" s="242"/>
      <c r="P3681" s="242"/>
      <c r="Q3681" s="242"/>
      <c r="R3681" s="242"/>
      <c r="S3681" s="242"/>
      <c r="T3681" s="242"/>
      <c r="U3681" s="242"/>
      <c r="V3681" s="242">
        <v>2</v>
      </c>
      <c r="W3681" s="242">
        <v>269</v>
      </c>
      <c r="X3681" s="242">
        <v>2600</v>
      </c>
      <c r="Y3681" s="242">
        <v>699400</v>
      </c>
      <c r="Z3681" s="242"/>
      <c r="AA3681" s="242"/>
      <c r="AB3681" s="242"/>
      <c r="AC3681" s="242"/>
      <c r="AD3681" s="242"/>
      <c r="AE3681" s="242"/>
      <c r="AF3681" s="242"/>
      <c r="AG3681" s="242"/>
      <c r="AH3681" s="242"/>
      <c r="AI3681" s="242"/>
      <c r="AJ3681" s="242"/>
      <c r="AK3681" s="242"/>
      <c r="AL3681" s="242">
        <v>24</v>
      </c>
      <c r="AM3681" s="242">
        <v>461</v>
      </c>
      <c r="AN3681" s="242">
        <v>2795</v>
      </c>
      <c r="AO3681" s="242">
        <v>1289425</v>
      </c>
      <c r="AP3681" s="242">
        <v>34</v>
      </c>
      <c r="AQ3681" s="242">
        <v>485</v>
      </c>
      <c r="AR3681" s="242">
        <v>2560</v>
      </c>
      <c r="AS3681" s="242">
        <v>1245363</v>
      </c>
      <c r="AT3681" s="242">
        <v>5</v>
      </c>
      <c r="AU3681" s="242">
        <v>554</v>
      </c>
      <c r="AV3681" s="242">
        <v>2500</v>
      </c>
      <c r="AW3681" s="242">
        <v>1385000</v>
      </c>
      <c r="AY3681" s="242">
        <v>42</v>
      </c>
    </row>
    <row r="3682" spans="1:51" x14ac:dyDescent="0.2">
      <c r="A3682" s="227">
        <v>42019</v>
      </c>
      <c r="B3682" s="242">
        <v>7</v>
      </c>
      <c r="C3682" s="242">
        <v>104</v>
      </c>
      <c r="D3682" s="242">
        <v>2300</v>
      </c>
      <c r="E3682" s="242">
        <v>241600</v>
      </c>
      <c r="F3682" s="242">
        <v>16</v>
      </c>
      <c r="G3682" s="242">
        <v>135</v>
      </c>
      <c r="H3682" s="242">
        <v>2850</v>
      </c>
      <c r="I3682" s="242">
        <v>384750</v>
      </c>
      <c r="J3682" s="242">
        <v>37</v>
      </c>
      <c r="K3682" s="242">
        <v>171</v>
      </c>
      <c r="L3682" s="242">
        <v>2712</v>
      </c>
      <c r="M3682" s="242">
        <v>462925</v>
      </c>
      <c r="N3682" s="242">
        <v>67</v>
      </c>
      <c r="O3682" s="242">
        <v>202</v>
      </c>
      <c r="P3682" s="242">
        <v>2803</v>
      </c>
      <c r="Q3682" s="242">
        <v>567258</v>
      </c>
      <c r="R3682" s="242">
        <v>33</v>
      </c>
      <c r="S3682" s="242">
        <v>226</v>
      </c>
      <c r="T3682" s="242">
        <v>2875</v>
      </c>
      <c r="U3682" s="242">
        <v>651225</v>
      </c>
      <c r="V3682" s="242">
        <v>57</v>
      </c>
      <c r="W3682" s="242">
        <v>268</v>
      </c>
      <c r="X3682" s="242">
        <v>2831</v>
      </c>
      <c r="Y3682" s="242">
        <v>759838</v>
      </c>
      <c r="Z3682" s="242">
        <v>82</v>
      </c>
      <c r="AA3682" s="242">
        <v>301</v>
      </c>
      <c r="AB3682" s="242">
        <v>2743</v>
      </c>
      <c r="AC3682" s="242">
        <v>826343</v>
      </c>
      <c r="AD3682" s="242">
        <v>46</v>
      </c>
      <c r="AE3682" s="242">
        <v>329</v>
      </c>
      <c r="AF3682" s="242">
        <v>2733</v>
      </c>
      <c r="AG3682" s="242">
        <v>899167</v>
      </c>
      <c r="AH3682" s="242">
        <v>36</v>
      </c>
      <c r="AI3682" s="242">
        <v>380</v>
      </c>
      <c r="AJ3682" s="242">
        <v>2568</v>
      </c>
      <c r="AK3682" s="242">
        <v>976544</v>
      </c>
      <c r="AL3682" s="242">
        <v>9</v>
      </c>
      <c r="AM3682" s="242">
        <v>462</v>
      </c>
      <c r="AN3682" s="242">
        <v>2790</v>
      </c>
      <c r="AO3682" s="242">
        <v>1290780</v>
      </c>
      <c r="AP3682" s="242">
        <v>10</v>
      </c>
      <c r="AQ3682" s="242">
        <v>366</v>
      </c>
      <c r="AR3682" s="242">
        <v>2480</v>
      </c>
      <c r="AS3682" s="242">
        <v>908000</v>
      </c>
      <c r="AT3682" s="242">
        <v>2</v>
      </c>
      <c r="AU3682" s="242">
        <v>425</v>
      </c>
      <c r="AV3682" s="242">
        <v>2410</v>
      </c>
      <c r="AW3682" s="242">
        <v>1023480</v>
      </c>
      <c r="AY3682" s="242">
        <v>157</v>
      </c>
    </row>
    <row r="3683" spans="1:51" x14ac:dyDescent="0.2">
      <c r="A3683" s="227"/>
      <c r="B3683" s="242"/>
      <c r="C3683" s="242"/>
      <c r="D3683" s="242"/>
      <c r="E3683" s="242"/>
      <c r="F3683" s="242"/>
      <c r="G3683" s="242"/>
      <c r="H3683" s="242"/>
      <c r="I3683" s="242"/>
      <c r="J3683" s="242"/>
      <c r="K3683" s="242"/>
      <c r="L3683" s="242"/>
      <c r="M3683" s="242"/>
      <c r="N3683" s="242"/>
      <c r="O3683" s="242"/>
      <c r="P3683" s="242"/>
      <c r="Q3683" s="242"/>
      <c r="R3683" s="242"/>
      <c r="S3683" s="242"/>
      <c r="T3683" s="242"/>
      <c r="U3683" s="242"/>
      <c r="V3683" s="242"/>
      <c r="W3683" s="242"/>
      <c r="X3683" s="242"/>
      <c r="Y3683" s="242"/>
      <c r="Z3683" s="242"/>
      <c r="AA3683" s="242"/>
      <c r="AB3683" s="242"/>
      <c r="AC3683" s="242"/>
      <c r="AD3683" s="242"/>
      <c r="AE3683" s="242"/>
      <c r="AF3683" s="242"/>
      <c r="AG3683" s="242"/>
      <c r="AH3683" s="243"/>
      <c r="AI3683" s="243"/>
      <c r="AJ3683" s="243"/>
      <c r="AK3683" s="243"/>
      <c r="AL3683" s="243"/>
      <c r="AM3683" s="243"/>
      <c r="AN3683" s="243"/>
      <c r="AO3683" s="243"/>
      <c r="AP3683" s="242">
        <v>98</v>
      </c>
      <c r="AQ3683" s="242">
        <v>457</v>
      </c>
      <c r="AR3683" s="242">
        <v>2516</v>
      </c>
      <c r="AS3683" s="242">
        <v>1150709</v>
      </c>
      <c r="AT3683" s="243"/>
      <c r="AU3683" s="243"/>
      <c r="AV3683" s="243"/>
      <c r="AW3683" s="243"/>
    </row>
    <row r="3684" spans="1:51" x14ac:dyDescent="0.2">
      <c r="A3684" s="227">
        <v>42024</v>
      </c>
      <c r="B3684" s="242"/>
      <c r="C3684" s="242"/>
      <c r="D3684" s="242"/>
      <c r="E3684" s="242"/>
      <c r="F3684" s="242"/>
      <c r="G3684" s="242"/>
      <c r="H3684" s="242"/>
      <c r="I3684" s="242"/>
      <c r="J3684" s="242">
        <v>15</v>
      </c>
      <c r="K3684" s="242">
        <v>177</v>
      </c>
      <c r="L3684" s="242">
        <v>2650</v>
      </c>
      <c r="M3684" s="242">
        <v>469050</v>
      </c>
      <c r="N3684" s="242">
        <v>3</v>
      </c>
      <c r="O3684" s="242">
        <v>181</v>
      </c>
      <c r="P3684" s="242">
        <v>2650</v>
      </c>
      <c r="Q3684" s="242">
        <v>479650</v>
      </c>
      <c r="R3684" s="242"/>
      <c r="S3684" s="242"/>
      <c r="T3684" s="242"/>
      <c r="U3684" s="242"/>
      <c r="V3684" s="242">
        <v>35</v>
      </c>
      <c r="W3684" s="242">
        <v>266</v>
      </c>
      <c r="X3684" s="242">
        <v>2720</v>
      </c>
      <c r="Y3684" s="242">
        <v>724952</v>
      </c>
      <c r="Z3684" s="242">
        <v>60</v>
      </c>
      <c r="AA3684" s="242">
        <v>291</v>
      </c>
      <c r="AB3684" s="242">
        <v>2702</v>
      </c>
      <c r="AC3684" s="242">
        <v>785892</v>
      </c>
      <c r="AD3684" s="242">
        <v>5</v>
      </c>
      <c r="AE3684" s="242">
        <v>349</v>
      </c>
      <c r="AF3684" s="242">
        <v>2580</v>
      </c>
      <c r="AG3684" s="242">
        <v>900420</v>
      </c>
      <c r="AH3684" s="242">
        <v>2</v>
      </c>
      <c r="AI3684" s="242">
        <v>388</v>
      </c>
      <c r="AJ3684" s="242">
        <v>2393</v>
      </c>
      <c r="AK3684" s="242">
        <v>929367</v>
      </c>
      <c r="AL3684" s="242">
        <v>5</v>
      </c>
      <c r="AM3684" s="242">
        <v>440</v>
      </c>
      <c r="AN3684" s="242">
        <v>2780</v>
      </c>
      <c r="AO3684" s="242">
        <v>1223160</v>
      </c>
      <c r="AP3684" s="242">
        <v>105</v>
      </c>
      <c r="AQ3684" s="242">
        <v>489</v>
      </c>
      <c r="AR3684" s="242">
        <v>2499</v>
      </c>
      <c r="AS3684" s="242">
        <v>1225890</v>
      </c>
      <c r="AT3684" s="242">
        <v>14</v>
      </c>
      <c r="AU3684" s="242">
        <v>616</v>
      </c>
      <c r="AV3684" s="242">
        <v>2435</v>
      </c>
      <c r="AW3684" s="242">
        <v>1499810</v>
      </c>
      <c r="AY3684" s="242">
        <v>98</v>
      </c>
    </row>
    <row r="3685" spans="1:51" x14ac:dyDescent="0.2">
      <c r="A3685" s="55"/>
      <c r="B3685" s="243"/>
      <c r="C3685" s="243"/>
      <c r="D3685" s="243"/>
      <c r="E3685" s="243"/>
      <c r="F3685" s="243"/>
      <c r="G3685" s="243"/>
      <c r="H3685" s="243"/>
      <c r="I3685" s="243"/>
      <c r="J3685" s="243"/>
      <c r="K3685" s="243"/>
      <c r="L3685" s="243"/>
      <c r="M3685" s="243"/>
      <c r="N3685" s="243"/>
      <c r="O3685" s="243"/>
      <c r="P3685" s="243"/>
      <c r="Q3685" s="243"/>
      <c r="R3685" s="243"/>
      <c r="S3685" s="243"/>
      <c r="T3685" s="243"/>
      <c r="U3685" s="243"/>
      <c r="V3685" s="243"/>
      <c r="W3685" s="243"/>
      <c r="X3685" s="243"/>
      <c r="Y3685" s="243"/>
      <c r="Z3685" s="243"/>
      <c r="AA3685" s="243"/>
      <c r="AB3685" s="243"/>
      <c r="AC3685" s="243"/>
      <c r="AD3685" s="243"/>
      <c r="AE3685" s="243"/>
      <c r="AF3685" s="243"/>
      <c r="AG3685" s="243"/>
      <c r="AH3685" s="243"/>
      <c r="AI3685" s="243"/>
      <c r="AJ3685" s="243"/>
      <c r="AK3685" s="243"/>
      <c r="AL3685" s="243"/>
      <c r="AM3685" s="243"/>
      <c r="AN3685" s="243"/>
      <c r="AO3685" s="243"/>
      <c r="AP3685" s="242">
        <v>16</v>
      </c>
      <c r="AQ3685" s="242">
        <v>388</v>
      </c>
      <c r="AR3685" s="242">
        <v>2393</v>
      </c>
      <c r="AS3685" s="242">
        <v>929367</v>
      </c>
      <c r="AT3685" s="243"/>
      <c r="AU3685" s="243"/>
      <c r="AV3685" s="243"/>
      <c r="AW3685" s="243"/>
    </row>
    <row r="3686" spans="1:51" x14ac:dyDescent="0.2">
      <c r="A3686" s="227">
        <v>42026</v>
      </c>
      <c r="B3686" s="242"/>
      <c r="C3686" s="242"/>
      <c r="D3686" s="242"/>
      <c r="E3686" s="242"/>
      <c r="F3686" s="242"/>
      <c r="G3686" s="242"/>
      <c r="H3686" s="242"/>
      <c r="I3686" s="242"/>
      <c r="J3686" s="242">
        <v>67</v>
      </c>
      <c r="K3686" s="242">
        <v>163</v>
      </c>
      <c r="L3686" s="242">
        <v>2660</v>
      </c>
      <c r="M3686" s="242">
        <v>433270</v>
      </c>
      <c r="N3686" s="242">
        <v>84</v>
      </c>
      <c r="O3686" s="242">
        <v>205</v>
      </c>
      <c r="P3686" s="242">
        <v>2712</v>
      </c>
      <c r="Q3686" s="242">
        <v>555888</v>
      </c>
      <c r="R3686" s="242">
        <v>19</v>
      </c>
      <c r="S3686" s="242">
        <v>240</v>
      </c>
      <c r="T3686" s="242">
        <v>2750</v>
      </c>
      <c r="U3686" s="242">
        <v>660950</v>
      </c>
      <c r="V3686" s="242">
        <v>68</v>
      </c>
      <c r="W3686" s="242">
        <v>268</v>
      </c>
      <c r="X3686" s="242">
        <v>2750</v>
      </c>
      <c r="Y3686" s="242">
        <v>738525</v>
      </c>
      <c r="Z3686" s="242">
        <v>116</v>
      </c>
      <c r="AA3686" s="242">
        <v>297</v>
      </c>
      <c r="AB3686" s="242">
        <v>2741</v>
      </c>
      <c r="AC3686" s="242">
        <v>814860</v>
      </c>
      <c r="AD3686" s="242">
        <v>20</v>
      </c>
      <c r="AE3686" s="242">
        <v>325</v>
      </c>
      <c r="AF3686" s="242">
        <v>2720</v>
      </c>
      <c r="AG3686" s="242">
        <v>884000</v>
      </c>
      <c r="AH3686" s="242">
        <v>8</v>
      </c>
      <c r="AI3686" s="242">
        <v>382</v>
      </c>
      <c r="AJ3686" s="242">
        <v>2680</v>
      </c>
      <c r="AK3686" s="242">
        <v>1023760</v>
      </c>
      <c r="AL3686" s="242">
        <v>6</v>
      </c>
      <c r="AM3686" s="242">
        <v>452</v>
      </c>
      <c r="AN3686" s="242">
        <v>2667</v>
      </c>
      <c r="AO3686" s="242">
        <v>1209647</v>
      </c>
      <c r="AP3686" s="242">
        <v>15</v>
      </c>
      <c r="AQ3686" s="242">
        <v>467</v>
      </c>
      <c r="AR3686" s="242">
        <v>2573</v>
      </c>
      <c r="AS3686" s="242">
        <v>1201173</v>
      </c>
      <c r="AT3686" s="242">
        <v>13</v>
      </c>
      <c r="AU3686" s="242">
        <v>436</v>
      </c>
      <c r="AV3686" s="242">
        <v>2225</v>
      </c>
      <c r="AW3686" s="242">
        <v>971850</v>
      </c>
      <c r="AY3686" s="242">
        <v>222</v>
      </c>
    </row>
    <row r="3687" spans="1:51" x14ac:dyDescent="0.2">
      <c r="A3687" s="227"/>
      <c r="B3687" s="242"/>
      <c r="C3687" s="242"/>
      <c r="D3687" s="242"/>
      <c r="E3687" s="242"/>
      <c r="F3687" s="242"/>
      <c r="G3687" s="242"/>
      <c r="H3687" s="242"/>
      <c r="I3687" s="242"/>
      <c r="J3687" s="242"/>
      <c r="K3687" s="242"/>
      <c r="L3687" s="242"/>
      <c r="M3687" s="242"/>
      <c r="N3687" s="242"/>
      <c r="O3687" s="242"/>
      <c r="P3687" s="242"/>
      <c r="Q3687" s="242"/>
      <c r="R3687" s="242"/>
      <c r="S3687" s="242"/>
      <c r="T3687" s="242"/>
      <c r="U3687" s="242"/>
      <c r="V3687" s="242"/>
      <c r="W3687" s="242"/>
      <c r="X3687" s="242"/>
      <c r="Y3687" s="242"/>
      <c r="Z3687" s="242"/>
      <c r="AA3687" s="242"/>
      <c r="AB3687" s="242"/>
      <c r="AC3687" s="242"/>
      <c r="AD3687" s="242"/>
      <c r="AE3687" s="242"/>
      <c r="AF3687" s="242"/>
      <c r="AG3687" s="242"/>
      <c r="AH3687" s="243"/>
      <c r="AI3687" s="243"/>
      <c r="AJ3687" s="243"/>
      <c r="AK3687" s="243"/>
      <c r="AL3687" s="242"/>
      <c r="AM3687" s="242"/>
      <c r="AN3687" s="242"/>
      <c r="AO3687" s="242"/>
      <c r="AP3687" s="242">
        <v>1</v>
      </c>
      <c r="AQ3687" s="242">
        <v>388</v>
      </c>
      <c r="AR3687" s="242">
        <v>2500</v>
      </c>
      <c r="AS3687" s="242">
        <v>970000</v>
      </c>
      <c r="AT3687" s="242"/>
      <c r="AU3687" s="242"/>
      <c r="AV3687" s="242"/>
      <c r="AW3687" s="242"/>
    </row>
    <row r="3688" spans="1:51" x14ac:dyDescent="0.2">
      <c r="A3688" s="227">
        <v>42031</v>
      </c>
      <c r="B3688" s="242"/>
      <c r="C3688" s="242"/>
      <c r="D3688" s="242"/>
      <c r="E3688" s="242"/>
      <c r="F3688" s="242">
        <v>1</v>
      </c>
      <c r="G3688" s="242">
        <v>136</v>
      </c>
      <c r="H3688" s="242">
        <v>2300</v>
      </c>
      <c r="I3688" s="242">
        <v>312800</v>
      </c>
      <c r="J3688" s="242"/>
      <c r="K3688" s="242"/>
      <c r="L3688" s="242"/>
      <c r="M3688" s="242"/>
      <c r="N3688" s="242">
        <v>33</v>
      </c>
      <c r="O3688" s="242">
        <v>198</v>
      </c>
      <c r="P3688" s="242">
        <v>2600</v>
      </c>
      <c r="Q3688" s="242">
        <v>513500</v>
      </c>
      <c r="R3688" s="242">
        <v>4</v>
      </c>
      <c r="S3688" s="242">
        <v>226</v>
      </c>
      <c r="T3688" s="242">
        <v>2650</v>
      </c>
      <c r="U3688" s="242">
        <v>598900</v>
      </c>
      <c r="V3688" s="242">
        <v>4</v>
      </c>
      <c r="W3688" s="242">
        <v>250</v>
      </c>
      <c r="X3688" s="242">
        <v>2650</v>
      </c>
      <c r="Y3688" s="242">
        <v>662500</v>
      </c>
      <c r="Z3688" s="242"/>
      <c r="AA3688" s="242"/>
      <c r="AB3688" s="242"/>
      <c r="AC3688" s="242"/>
      <c r="AD3688" s="242">
        <v>1</v>
      </c>
      <c r="AE3688" s="242">
        <v>352</v>
      </c>
      <c r="AF3688" s="242">
        <v>2700</v>
      </c>
      <c r="AG3688" s="242">
        <v>950400</v>
      </c>
      <c r="AH3688" s="242">
        <v>3</v>
      </c>
      <c r="AI3688" s="242">
        <v>399</v>
      </c>
      <c r="AJ3688" s="242">
        <v>2700</v>
      </c>
      <c r="AK3688" s="242">
        <v>1077300</v>
      </c>
      <c r="AL3688" s="242">
        <v>3</v>
      </c>
      <c r="AM3688" s="242">
        <v>434</v>
      </c>
      <c r="AN3688" s="242">
        <v>2780</v>
      </c>
      <c r="AO3688" s="242">
        <v>1204460</v>
      </c>
      <c r="AP3688" s="242">
        <v>84</v>
      </c>
      <c r="AQ3688" s="242">
        <v>490</v>
      </c>
      <c r="AR3688" s="242">
        <v>2466</v>
      </c>
      <c r="AS3688" s="242">
        <v>1216157</v>
      </c>
      <c r="AT3688" s="242">
        <v>4</v>
      </c>
      <c r="AU3688" s="242">
        <v>582</v>
      </c>
      <c r="AV3688" s="242">
        <v>2310</v>
      </c>
      <c r="AW3688" s="242">
        <v>1343740</v>
      </c>
      <c r="AY3688" s="242">
        <v>23</v>
      </c>
    </row>
    <row r="3689" spans="1:51" x14ac:dyDescent="0.2">
      <c r="A3689" s="55"/>
      <c r="B3689" s="243"/>
      <c r="C3689" s="243"/>
      <c r="D3689" s="243"/>
      <c r="E3689" s="243"/>
      <c r="F3689" s="243"/>
      <c r="G3689" s="243"/>
      <c r="H3689" s="243"/>
      <c r="I3689" s="243"/>
      <c r="J3689" s="243"/>
      <c r="K3689" s="243"/>
      <c r="L3689" s="243"/>
      <c r="M3689" s="243"/>
      <c r="N3689" s="243"/>
      <c r="O3689" s="243"/>
      <c r="P3689" s="243"/>
      <c r="Q3689" s="243"/>
      <c r="R3689" s="243"/>
      <c r="S3689" s="243"/>
      <c r="T3689" s="243"/>
      <c r="U3689" s="243"/>
      <c r="V3689" s="243"/>
      <c r="W3689" s="243"/>
      <c r="X3689" s="243"/>
      <c r="Y3689" s="243"/>
      <c r="Z3689" s="243"/>
      <c r="AA3689" s="243"/>
      <c r="AB3689" s="243"/>
      <c r="AC3689" s="243"/>
      <c r="AD3689" s="243"/>
      <c r="AE3689" s="243"/>
      <c r="AF3689" s="243"/>
      <c r="AG3689" s="243"/>
      <c r="AH3689" s="243"/>
      <c r="AI3689" s="243"/>
      <c r="AJ3689" s="243"/>
      <c r="AK3689" s="243"/>
      <c r="AL3689" s="243"/>
      <c r="AM3689" s="243"/>
      <c r="AN3689" s="243"/>
      <c r="AO3689" s="243"/>
      <c r="AP3689" s="243">
        <v>22</v>
      </c>
      <c r="AQ3689" s="243">
        <v>387</v>
      </c>
      <c r="AR3689" s="243">
        <v>2340</v>
      </c>
      <c r="AS3689" s="243">
        <v>905140</v>
      </c>
      <c r="AT3689" s="243"/>
      <c r="AU3689" s="243"/>
      <c r="AV3689" s="243"/>
      <c r="AW3689" s="243"/>
    </row>
    <row r="3690" spans="1:51" x14ac:dyDescent="0.2">
      <c r="A3690" s="227">
        <v>42033</v>
      </c>
      <c r="B3690" s="242">
        <v>8</v>
      </c>
      <c r="C3690" s="242">
        <v>114</v>
      </c>
      <c r="D3690" s="242">
        <v>2600</v>
      </c>
      <c r="E3690" s="242">
        <v>295100</v>
      </c>
      <c r="F3690" s="242">
        <v>7</v>
      </c>
      <c r="G3690" s="242">
        <v>148</v>
      </c>
      <c r="H3690" s="242">
        <v>2650</v>
      </c>
      <c r="I3690" s="242">
        <v>392200</v>
      </c>
      <c r="J3690" s="242">
        <v>8</v>
      </c>
      <c r="K3690" s="242">
        <v>168</v>
      </c>
      <c r="L3690" s="242">
        <v>2875</v>
      </c>
      <c r="M3690" s="242">
        <v>479200</v>
      </c>
      <c r="N3690" s="242">
        <v>64</v>
      </c>
      <c r="O3690" s="242">
        <v>197</v>
      </c>
      <c r="P3690" s="242">
        <v>2864</v>
      </c>
      <c r="Q3690" s="242">
        <v>563293</v>
      </c>
      <c r="R3690" s="242">
        <v>33</v>
      </c>
      <c r="S3690" s="242">
        <v>233</v>
      </c>
      <c r="T3690" s="242">
        <v>2767</v>
      </c>
      <c r="U3690" s="242">
        <v>644550</v>
      </c>
      <c r="V3690" s="242">
        <v>21</v>
      </c>
      <c r="W3690" s="242">
        <v>266</v>
      </c>
      <c r="X3690" s="242">
        <v>2725</v>
      </c>
      <c r="Y3690" s="242">
        <v>722625</v>
      </c>
      <c r="Z3690" s="242">
        <v>105</v>
      </c>
      <c r="AA3690" s="242">
        <v>291</v>
      </c>
      <c r="AB3690" s="242">
        <v>2789</v>
      </c>
      <c r="AC3690" s="242">
        <v>811129</v>
      </c>
      <c r="AD3690" s="242">
        <v>26</v>
      </c>
      <c r="AE3690" s="242">
        <v>331</v>
      </c>
      <c r="AF3690" s="242">
        <v>2767</v>
      </c>
      <c r="AG3690" s="242">
        <v>914773</v>
      </c>
      <c r="AH3690" s="242">
        <v>11</v>
      </c>
      <c r="AI3690" s="242">
        <v>378</v>
      </c>
      <c r="AJ3690" s="242">
        <v>2710</v>
      </c>
      <c r="AK3690" s="242">
        <v>1023900</v>
      </c>
      <c r="AL3690" s="242"/>
      <c r="AM3690" s="242"/>
      <c r="AN3690" s="242"/>
      <c r="AO3690" s="242"/>
      <c r="AP3690" s="242">
        <v>41</v>
      </c>
      <c r="AQ3690" s="242">
        <v>462</v>
      </c>
      <c r="AR3690" s="242">
        <v>2553</v>
      </c>
      <c r="AS3690" s="242">
        <v>1183860</v>
      </c>
      <c r="AT3690" s="242">
        <v>12</v>
      </c>
      <c r="AU3690" s="242">
        <v>482</v>
      </c>
      <c r="AV3690" s="242">
        <v>2450</v>
      </c>
      <c r="AW3690" s="242">
        <v>1180900</v>
      </c>
      <c r="AY3690" s="242">
        <v>81</v>
      </c>
    </row>
    <row r="3691" spans="1:51" x14ac:dyDescent="0.2">
      <c r="A3691" s="115"/>
      <c r="B3691" s="243"/>
      <c r="C3691" s="243"/>
      <c r="D3691" s="243"/>
      <c r="E3691" s="243"/>
      <c r="F3691" s="243"/>
      <c r="G3691" s="243"/>
      <c r="H3691" s="243"/>
      <c r="I3691" s="243"/>
      <c r="J3691" s="243"/>
      <c r="K3691" s="243"/>
      <c r="L3691" s="243"/>
      <c r="M3691" s="243"/>
      <c r="N3691" s="243"/>
      <c r="O3691" s="243"/>
      <c r="P3691" s="243"/>
      <c r="Q3691" s="243"/>
      <c r="R3691" s="243"/>
      <c r="S3691" s="243"/>
      <c r="T3691" s="243"/>
      <c r="U3691" s="243"/>
      <c r="V3691" s="243"/>
      <c r="W3691" s="243"/>
      <c r="X3691" s="243"/>
      <c r="Y3691" s="243"/>
      <c r="Z3691" s="243"/>
      <c r="AA3691" s="243"/>
      <c r="AB3691" s="243"/>
      <c r="AC3691" s="243"/>
      <c r="AD3691" s="243"/>
      <c r="AE3691" s="243"/>
      <c r="AF3691" s="243"/>
      <c r="AG3691" s="243"/>
      <c r="AH3691" s="243"/>
      <c r="AI3691" s="243"/>
      <c r="AJ3691" s="243"/>
      <c r="AK3691" s="243"/>
      <c r="AL3691" s="243"/>
      <c r="AM3691" s="243"/>
      <c r="AN3691" s="243"/>
      <c r="AO3691" s="243"/>
      <c r="AP3691" s="243">
        <v>14</v>
      </c>
      <c r="AQ3691" s="243">
        <v>386</v>
      </c>
      <c r="AR3691" s="243">
        <v>2387</v>
      </c>
      <c r="AS3691" s="243">
        <v>920220</v>
      </c>
      <c r="AT3691" s="243"/>
      <c r="AU3691" s="243"/>
      <c r="AV3691" s="243"/>
      <c r="AW3691" s="243"/>
    </row>
    <row r="3693" spans="1:51" x14ac:dyDescent="0.2">
      <c r="A3693" s="51">
        <v>42038</v>
      </c>
      <c r="J3693">
        <v>7</v>
      </c>
      <c r="K3693">
        <v>168</v>
      </c>
      <c r="L3693">
        <v>3100</v>
      </c>
      <c r="M3693">
        <v>522175</v>
      </c>
      <c r="N3693">
        <v>35</v>
      </c>
      <c r="O3693">
        <v>208</v>
      </c>
      <c r="P3693">
        <v>2975</v>
      </c>
      <c r="Q3693">
        <v>617475</v>
      </c>
      <c r="R3693">
        <v>25</v>
      </c>
      <c r="S3693">
        <v>222</v>
      </c>
      <c r="T3693">
        <v>3050</v>
      </c>
      <c r="U3693">
        <v>677100</v>
      </c>
      <c r="Z3693">
        <v>35</v>
      </c>
      <c r="AA3693">
        <v>304</v>
      </c>
      <c r="AB3693">
        <v>2908</v>
      </c>
      <c r="AC3693">
        <v>885250</v>
      </c>
      <c r="AD3693">
        <v>50</v>
      </c>
      <c r="AE3693">
        <v>335</v>
      </c>
      <c r="AF3693">
        <v>2836</v>
      </c>
      <c r="AG3693">
        <v>951734</v>
      </c>
      <c r="AH3693">
        <v>17</v>
      </c>
      <c r="AI3693">
        <v>382</v>
      </c>
      <c r="AJ3693">
        <v>2908</v>
      </c>
      <c r="AK3693">
        <v>1110642</v>
      </c>
      <c r="AP3693">
        <v>18</v>
      </c>
      <c r="AQ3693">
        <v>338</v>
      </c>
      <c r="AR3693">
        <v>2545</v>
      </c>
      <c r="AS3693">
        <v>859540</v>
      </c>
      <c r="AT3693">
        <v>1</v>
      </c>
      <c r="AU3693">
        <v>378</v>
      </c>
      <c r="AV3693">
        <v>2400</v>
      </c>
      <c r="AW3693">
        <v>907200</v>
      </c>
      <c r="AY3693">
        <v>81</v>
      </c>
    </row>
    <row r="3694" spans="1:51" x14ac:dyDescent="0.2">
      <c r="A3694" s="87"/>
      <c r="AP3694">
        <v>8</v>
      </c>
      <c r="AQ3694">
        <v>399</v>
      </c>
      <c r="AR3694">
        <v>2560</v>
      </c>
      <c r="AS3694">
        <v>1021440</v>
      </c>
      <c r="AT3694">
        <v>7</v>
      </c>
      <c r="AU3694">
        <v>462</v>
      </c>
      <c r="AV3694">
        <v>2720</v>
      </c>
      <c r="AW3694">
        <v>1260410</v>
      </c>
    </row>
    <row r="3695" spans="1:51" x14ac:dyDescent="0.2">
      <c r="A3695" s="87"/>
      <c r="AP3695">
        <v>62</v>
      </c>
      <c r="AQ3695">
        <v>460</v>
      </c>
      <c r="AR3695">
        <v>2593</v>
      </c>
      <c r="AS3695">
        <v>1191423</v>
      </c>
      <c r="AT3695">
        <v>1</v>
      </c>
      <c r="AU3695">
        <v>374</v>
      </c>
      <c r="AV3695">
        <v>2500</v>
      </c>
      <c r="AW3695">
        <v>935000</v>
      </c>
    </row>
    <row r="3696" spans="1:51" x14ac:dyDescent="0.2">
      <c r="A3696" s="51">
        <v>42045</v>
      </c>
      <c r="F3696">
        <v>20</v>
      </c>
      <c r="G3696">
        <v>135</v>
      </c>
      <c r="H3696">
        <v>2667</v>
      </c>
      <c r="I3696">
        <v>360267</v>
      </c>
      <c r="J3696">
        <v>13</v>
      </c>
      <c r="K3696">
        <v>162</v>
      </c>
      <c r="L3696">
        <v>2650</v>
      </c>
      <c r="M3696">
        <v>429300</v>
      </c>
      <c r="N3696">
        <v>23</v>
      </c>
      <c r="O3696">
        <v>206</v>
      </c>
      <c r="P3696">
        <v>2775</v>
      </c>
      <c r="Q3696">
        <v>570125</v>
      </c>
      <c r="R3696">
        <v>12</v>
      </c>
      <c r="S3696">
        <v>272</v>
      </c>
      <c r="T3696">
        <v>2800</v>
      </c>
      <c r="U3696">
        <v>761600</v>
      </c>
      <c r="V3696">
        <v>12</v>
      </c>
      <c r="W3696">
        <v>272</v>
      </c>
      <c r="X3696">
        <v>2800</v>
      </c>
      <c r="Y3696">
        <v>761600</v>
      </c>
      <c r="Z3696">
        <v>43</v>
      </c>
      <c r="AA3696">
        <v>304</v>
      </c>
      <c r="AB3696">
        <v>2745</v>
      </c>
      <c r="AC3696">
        <v>833735</v>
      </c>
      <c r="AD3696">
        <v>32</v>
      </c>
      <c r="AE3696">
        <v>338</v>
      </c>
      <c r="AF3696">
        <v>2743</v>
      </c>
      <c r="AG3696">
        <v>928327</v>
      </c>
      <c r="AH3696">
        <v>8</v>
      </c>
      <c r="AI3696">
        <v>387</v>
      </c>
      <c r="AJ3696">
        <v>2650</v>
      </c>
      <c r="AK3696">
        <v>1025950</v>
      </c>
      <c r="AL3696">
        <v>6</v>
      </c>
      <c r="AM3696">
        <v>439</v>
      </c>
      <c r="AN3696">
        <v>2760</v>
      </c>
      <c r="AO3696">
        <v>1211640</v>
      </c>
      <c r="AP3696">
        <v>19</v>
      </c>
      <c r="AQ3696">
        <v>342</v>
      </c>
      <c r="AR3696">
        <v>2680</v>
      </c>
      <c r="AS3696">
        <v>915410</v>
      </c>
      <c r="AT3696">
        <v>19</v>
      </c>
      <c r="AU3696">
        <v>459</v>
      </c>
      <c r="AV3696">
        <v>2384</v>
      </c>
      <c r="AW3696">
        <v>1100788</v>
      </c>
      <c r="AY3696">
        <v>75</v>
      </c>
    </row>
    <row r="3697" spans="1:51" x14ac:dyDescent="0.2">
      <c r="A3697" s="87"/>
      <c r="AP3697">
        <v>18</v>
      </c>
      <c r="AQ3697">
        <v>377</v>
      </c>
      <c r="AR3697">
        <v>2520</v>
      </c>
      <c r="AS3697">
        <v>950100</v>
      </c>
    </row>
    <row r="3698" spans="1:51" x14ac:dyDescent="0.2">
      <c r="A3698" s="87"/>
      <c r="AP3698">
        <v>128</v>
      </c>
      <c r="AQ3698">
        <v>448</v>
      </c>
      <c r="AR3698">
        <v>2591</v>
      </c>
      <c r="AS3698">
        <v>1162280</v>
      </c>
    </row>
    <row r="3699" spans="1:51" x14ac:dyDescent="0.2">
      <c r="A3699" s="51">
        <v>42047</v>
      </c>
      <c r="F3699">
        <v>30</v>
      </c>
      <c r="G3699">
        <v>142</v>
      </c>
      <c r="H3699">
        <v>2800</v>
      </c>
      <c r="I3699">
        <v>396550</v>
      </c>
      <c r="J3699">
        <v>45</v>
      </c>
      <c r="K3699">
        <v>176</v>
      </c>
      <c r="L3699">
        <v>2683</v>
      </c>
      <c r="M3699">
        <v>473117</v>
      </c>
      <c r="N3699">
        <v>14</v>
      </c>
      <c r="O3699">
        <v>191</v>
      </c>
      <c r="P3699">
        <v>2717</v>
      </c>
      <c r="Q3699">
        <v>517967</v>
      </c>
      <c r="R3699">
        <v>54</v>
      </c>
      <c r="S3699">
        <v>236</v>
      </c>
      <c r="T3699">
        <v>2788</v>
      </c>
      <c r="U3699">
        <v>656675</v>
      </c>
      <c r="V3699">
        <v>110</v>
      </c>
      <c r="W3699">
        <v>262</v>
      </c>
      <c r="X3699">
        <v>2817</v>
      </c>
      <c r="Y3699">
        <v>736325</v>
      </c>
      <c r="Z3699">
        <v>27</v>
      </c>
      <c r="AA3699">
        <v>288</v>
      </c>
      <c r="AB3699">
        <v>2750</v>
      </c>
      <c r="AC3699">
        <v>793375</v>
      </c>
      <c r="AH3699">
        <v>23</v>
      </c>
      <c r="AI3699">
        <v>381</v>
      </c>
      <c r="AJ3699">
        <v>2735</v>
      </c>
      <c r="AK3699">
        <v>1043150</v>
      </c>
      <c r="AL3699">
        <v>1</v>
      </c>
      <c r="AM3699">
        <v>414</v>
      </c>
      <c r="AN3699">
        <v>2680</v>
      </c>
      <c r="AO3699">
        <v>1109520</v>
      </c>
      <c r="AP3699">
        <v>2</v>
      </c>
      <c r="AQ3699">
        <v>351</v>
      </c>
      <c r="AR3699">
        <v>2100</v>
      </c>
      <c r="AS3699">
        <v>737100</v>
      </c>
    </row>
    <row r="3700" spans="1:51" x14ac:dyDescent="0.2">
      <c r="A3700" s="87"/>
      <c r="AP3700">
        <v>23</v>
      </c>
      <c r="AQ3700">
        <v>486</v>
      </c>
      <c r="AR3700">
        <v>2512</v>
      </c>
      <c r="AS3700">
        <v>1222492</v>
      </c>
      <c r="AT3700">
        <v>45</v>
      </c>
      <c r="AU3700">
        <v>502</v>
      </c>
      <c r="AV3700">
        <v>2408</v>
      </c>
      <c r="AW3700">
        <v>1207384</v>
      </c>
      <c r="AY3700">
        <v>207</v>
      </c>
    </row>
    <row r="3701" spans="1:51" x14ac:dyDescent="0.2">
      <c r="A3701" s="51">
        <v>42052</v>
      </c>
      <c r="J3701">
        <v>28</v>
      </c>
      <c r="K3701">
        <v>155</v>
      </c>
      <c r="L3701">
        <v>2750</v>
      </c>
      <c r="M3701">
        <v>426250</v>
      </c>
      <c r="AH3701">
        <v>3</v>
      </c>
      <c r="AI3701">
        <v>368</v>
      </c>
      <c r="AJ3701">
        <v>2660</v>
      </c>
      <c r="AK3701">
        <v>979000</v>
      </c>
      <c r="AP3701">
        <v>5</v>
      </c>
      <c r="AQ3701">
        <v>383</v>
      </c>
      <c r="AR3701">
        <v>2880</v>
      </c>
      <c r="AS3701">
        <v>873240</v>
      </c>
    </row>
    <row r="3702" spans="1:51" x14ac:dyDescent="0.2">
      <c r="A3702" s="87"/>
      <c r="AP3702">
        <v>42</v>
      </c>
      <c r="AQ3702">
        <v>499</v>
      </c>
      <c r="AR3702">
        <v>2623</v>
      </c>
      <c r="AS3702">
        <v>1313895</v>
      </c>
      <c r="AT3702">
        <v>1</v>
      </c>
      <c r="AU3702">
        <v>475</v>
      </c>
      <c r="AV3702">
        <v>2660</v>
      </c>
      <c r="AW3702">
        <v>1260840</v>
      </c>
      <c r="AY3702">
        <v>103</v>
      </c>
    </row>
    <row r="3703" spans="1:51" x14ac:dyDescent="0.2">
      <c r="A3703" s="51">
        <v>42054</v>
      </c>
      <c r="B3703">
        <v>27</v>
      </c>
      <c r="C3703">
        <v>125</v>
      </c>
      <c r="D3703">
        <v>2950</v>
      </c>
      <c r="E3703">
        <v>368750</v>
      </c>
      <c r="F3703">
        <v>16</v>
      </c>
      <c r="G3703">
        <v>147</v>
      </c>
      <c r="H3703">
        <v>2850</v>
      </c>
      <c r="I3703">
        <v>418900</v>
      </c>
      <c r="J3703">
        <v>2</v>
      </c>
      <c r="K3703">
        <v>168</v>
      </c>
      <c r="L3703">
        <v>2800</v>
      </c>
      <c r="M3703">
        <v>470700</v>
      </c>
      <c r="N3703">
        <v>56</v>
      </c>
      <c r="O3703">
        <v>198</v>
      </c>
      <c r="P3703">
        <v>2930</v>
      </c>
      <c r="Q3703">
        <v>581050</v>
      </c>
      <c r="R3703">
        <v>69</v>
      </c>
      <c r="S3703">
        <v>240</v>
      </c>
      <c r="T3703">
        <v>2817</v>
      </c>
      <c r="U3703">
        <v>676167</v>
      </c>
      <c r="V3703">
        <v>20</v>
      </c>
      <c r="W3703">
        <v>264</v>
      </c>
      <c r="X3703">
        <v>2700</v>
      </c>
      <c r="Y3703">
        <v>712800</v>
      </c>
      <c r="Z3703">
        <v>25</v>
      </c>
      <c r="AA3703">
        <v>291</v>
      </c>
      <c r="AB3703">
        <v>2687</v>
      </c>
      <c r="AC3703">
        <v>782187</v>
      </c>
      <c r="AD3703">
        <v>13</v>
      </c>
      <c r="AE3703">
        <v>347</v>
      </c>
      <c r="AF3703">
        <v>2660</v>
      </c>
      <c r="AG3703">
        <v>922887</v>
      </c>
      <c r="AH3703">
        <v>1</v>
      </c>
      <c r="AI3703">
        <v>382</v>
      </c>
      <c r="AJ3703">
        <v>2600</v>
      </c>
      <c r="AK3703">
        <v>993200</v>
      </c>
      <c r="AP3703">
        <v>23</v>
      </c>
      <c r="AQ3703">
        <v>488</v>
      </c>
      <c r="AR3703">
        <v>2630</v>
      </c>
      <c r="AS3703">
        <v>1286613</v>
      </c>
      <c r="AY3703">
        <v>70</v>
      </c>
    </row>
    <row r="3704" spans="1:51" x14ac:dyDescent="0.2">
      <c r="A3704" s="51">
        <v>42059</v>
      </c>
      <c r="B3704">
        <v>3</v>
      </c>
      <c r="C3704">
        <v>96</v>
      </c>
      <c r="D3704">
        <v>3100</v>
      </c>
      <c r="E3704">
        <v>297600</v>
      </c>
      <c r="F3704">
        <v>12</v>
      </c>
      <c r="G3704">
        <v>146</v>
      </c>
      <c r="H3704">
        <v>3000</v>
      </c>
      <c r="I3704">
        <v>438000</v>
      </c>
      <c r="J3704">
        <v>22</v>
      </c>
      <c r="K3704">
        <v>172</v>
      </c>
      <c r="L3704">
        <v>2875</v>
      </c>
      <c r="M3704">
        <v>494050</v>
      </c>
      <c r="N3704">
        <v>1</v>
      </c>
      <c r="O3704">
        <v>202</v>
      </c>
      <c r="P3704">
        <v>2600</v>
      </c>
      <c r="Q3704">
        <v>525200</v>
      </c>
      <c r="R3704">
        <v>2</v>
      </c>
      <c r="S3704">
        <v>45</v>
      </c>
      <c r="T3704">
        <v>2725</v>
      </c>
      <c r="U3704">
        <v>666950</v>
      </c>
      <c r="Z3704">
        <v>8</v>
      </c>
      <c r="AA3704">
        <v>294</v>
      </c>
      <c r="AB3704">
        <v>2500</v>
      </c>
      <c r="AC3704">
        <v>735000</v>
      </c>
      <c r="AP3704">
        <v>9</v>
      </c>
      <c r="AQ3704">
        <v>380</v>
      </c>
      <c r="AR3704">
        <v>2447</v>
      </c>
      <c r="AS3704">
        <v>932600</v>
      </c>
    </row>
    <row r="3705" spans="1:51" x14ac:dyDescent="0.2">
      <c r="A3705" s="87"/>
      <c r="AP3705">
        <v>47</v>
      </c>
      <c r="AQ3705">
        <v>439</v>
      </c>
      <c r="AR3705">
        <v>2591</v>
      </c>
      <c r="AS3705">
        <v>1136747</v>
      </c>
      <c r="AY3705">
        <v>34</v>
      </c>
    </row>
    <row r="3706" spans="1:51" x14ac:dyDescent="0.2">
      <c r="A3706" s="87">
        <v>42061</v>
      </c>
      <c r="B3706">
        <v>12</v>
      </c>
      <c r="C3706">
        <v>124</v>
      </c>
      <c r="D3706">
        <v>2850</v>
      </c>
      <c r="E3706">
        <v>353650</v>
      </c>
      <c r="F3706">
        <v>27</v>
      </c>
      <c r="G3706">
        <v>138</v>
      </c>
      <c r="H3706">
        <v>2875</v>
      </c>
      <c r="I3706">
        <v>396750</v>
      </c>
      <c r="J3706">
        <v>23</v>
      </c>
      <c r="K3706">
        <v>170</v>
      </c>
      <c r="L3706">
        <v>3050</v>
      </c>
      <c r="M3706">
        <v>519500</v>
      </c>
      <c r="N3706">
        <v>120</v>
      </c>
      <c r="O3706">
        <v>196</v>
      </c>
      <c r="P3706">
        <v>2817</v>
      </c>
      <c r="Q3706">
        <v>551017</v>
      </c>
      <c r="R3706">
        <v>75</v>
      </c>
      <c r="S3706">
        <v>232</v>
      </c>
      <c r="T3706">
        <v>2888</v>
      </c>
      <c r="U3706">
        <v>670725</v>
      </c>
      <c r="V3706">
        <v>53</v>
      </c>
      <c r="W3706">
        <v>272</v>
      </c>
      <c r="X3706">
        <v>2700</v>
      </c>
      <c r="Y3706">
        <v>732810</v>
      </c>
      <c r="Z3706">
        <v>19</v>
      </c>
      <c r="AA3706">
        <v>301</v>
      </c>
      <c r="AB3706">
        <v>2717</v>
      </c>
      <c r="AC3706">
        <v>817767</v>
      </c>
      <c r="AD3706">
        <v>6</v>
      </c>
      <c r="AE3706">
        <v>327</v>
      </c>
      <c r="AF3706">
        <v>2740</v>
      </c>
      <c r="AG3706">
        <v>895840</v>
      </c>
      <c r="AH3706">
        <v>13</v>
      </c>
      <c r="AI3706">
        <v>384</v>
      </c>
      <c r="AJ3706">
        <v>2860</v>
      </c>
      <c r="AK3706">
        <v>1095880</v>
      </c>
      <c r="AP3706">
        <v>2</v>
      </c>
      <c r="AQ3706">
        <v>334</v>
      </c>
      <c r="AR3706">
        <v>2400</v>
      </c>
      <c r="AS3706">
        <v>801600</v>
      </c>
      <c r="AT3706">
        <v>1</v>
      </c>
      <c r="AU3706">
        <v>488</v>
      </c>
      <c r="AV3706">
        <v>2300</v>
      </c>
      <c r="AW3706">
        <v>1122400</v>
      </c>
      <c r="AY3706">
        <v>102</v>
      </c>
    </row>
    <row r="3707" spans="1:51" x14ac:dyDescent="0.2">
      <c r="A3707" s="87"/>
      <c r="AP3707">
        <v>9</v>
      </c>
      <c r="AQ3707">
        <v>362</v>
      </c>
      <c r="AR3707">
        <v>2600</v>
      </c>
      <c r="AS3707">
        <v>941200</v>
      </c>
    </row>
    <row r="3708" spans="1:51" x14ac:dyDescent="0.2">
      <c r="A3708" s="87"/>
      <c r="AP3708">
        <v>42</v>
      </c>
      <c r="AQ3708">
        <v>431</v>
      </c>
      <c r="AR3708">
        <v>2686</v>
      </c>
      <c r="AS3708">
        <v>1159223</v>
      </c>
    </row>
    <row r="3709" spans="1:51" x14ac:dyDescent="0.2">
      <c r="A3709" s="51"/>
    </row>
    <row r="3710" spans="1:51" x14ac:dyDescent="0.2">
      <c r="A3710" s="143">
        <v>42066</v>
      </c>
      <c r="B3710">
        <v>6</v>
      </c>
      <c r="C3710">
        <v>119</v>
      </c>
      <c r="D3710">
        <v>2500</v>
      </c>
      <c r="E3710">
        <v>197500</v>
      </c>
      <c r="N3710">
        <v>30</v>
      </c>
      <c r="O3710">
        <v>190</v>
      </c>
      <c r="P3710">
        <v>2725</v>
      </c>
      <c r="Q3710">
        <v>516600</v>
      </c>
      <c r="Z3710">
        <v>9</v>
      </c>
      <c r="AA3710">
        <v>296</v>
      </c>
      <c r="AB3710">
        <v>2765</v>
      </c>
      <c r="AC3710">
        <v>818270</v>
      </c>
      <c r="AD3710">
        <v>7</v>
      </c>
      <c r="AE3710">
        <v>335</v>
      </c>
      <c r="AF3710">
        <v>2700</v>
      </c>
      <c r="AG3710">
        <v>904500</v>
      </c>
      <c r="AH3710">
        <v>13</v>
      </c>
      <c r="AI3710">
        <v>376</v>
      </c>
      <c r="AJ3710">
        <v>2820</v>
      </c>
      <c r="AK3710">
        <v>1060070</v>
      </c>
      <c r="AL3710">
        <v>20</v>
      </c>
      <c r="AM3710">
        <v>444</v>
      </c>
      <c r="AN3710">
        <v>2927</v>
      </c>
      <c r="AO3710">
        <v>1298980</v>
      </c>
      <c r="AP3710">
        <v>52</v>
      </c>
      <c r="AQ3710">
        <v>464</v>
      </c>
      <c r="AR3710">
        <v>2750</v>
      </c>
      <c r="AS3710">
        <v>1275370</v>
      </c>
      <c r="AT3710">
        <v>1</v>
      </c>
      <c r="AU3710">
        <v>638</v>
      </c>
      <c r="AV3710">
        <v>2440</v>
      </c>
      <c r="AW3710">
        <v>1556720</v>
      </c>
      <c r="AY3710">
        <v>84</v>
      </c>
    </row>
    <row r="3711" spans="1:51" x14ac:dyDescent="0.2">
      <c r="A3711" s="143"/>
      <c r="AP3711">
        <v>2</v>
      </c>
      <c r="AQ3711">
        <v>396</v>
      </c>
      <c r="AR3711">
        <v>2390</v>
      </c>
      <c r="AS3711">
        <v>946440</v>
      </c>
    </row>
    <row r="3712" spans="1:51" x14ac:dyDescent="0.2">
      <c r="A3712" s="143"/>
      <c r="AP3712">
        <v>2</v>
      </c>
      <c r="AQ3712">
        <v>303</v>
      </c>
      <c r="AR3712">
        <v>2160</v>
      </c>
      <c r="AS3712">
        <v>654480</v>
      </c>
    </row>
    <row r="3713" spans="1:51" x14ac:dyDescent="0.2">
      <c r="A3713" s="143">
        <v>42068</v>
      </c>
      <c r="B3713">
        <v>9</v>
      </c>
      <c r="C3713">
        <v>100</v>
      </c>
      <c r="D3713">
        <v>2225</v>
      </c>
      <c r="E3713">
        <v>223625</v>
      </c>
      <c r="F3713">
        <v>28</v>
      </c>
      <c r="G3713">
        <v>146</v>
      </c>
      <c r="H3713">
        <v>2625</v>
      </c>
      <c r="I3713">
        <v>382250</v>
      </c>
      <c r="J3713">
        <v>19</v>
      </c>
      <c r="K3713">
        <v>159</v>
      </c>
      <c r="L3713">
        <v>2667</v>
      </c>
      <c r="M3713">
        <v>423367</v>
      </c>
      <c r="N3713">
        <v>37</v>
      </c>
      <c r="O3713">
        <v>200</v>
      </c>
      <c r="P3713">
        <v>2757</v>
      </c>
      <c r="Q3713">
        <v>551930</v>
      </c>
      <c r="R3713">
        <v>91</v>
      </c>
      <c r="S3713">
        <v>237</v>
      </c>
      <c r="T3713">
        <v>2803</v>
      </c>
      <c r="U3713">
        <v>665400</v>
      </c>
      <c r="V3713">
        <v>38</v>
      </c>
      <c r="W3713">
        <v>263</v>
      </c>
      <c r="X3713">
        <v>2775</v>
      </c>
      <c r="Y3713">
        <v>729100</v>
      </c>
      <c r="Z3713">
        <v>47</v>
      </c>
      <c r="AA3713">
        <v>294</v>
      </c>
      <c r="AB3713">
        <v>2700</v>
      </c>
      <c r="AC3713">
        <v>792983</v>
      </c>
      <c r="AD3713">
        <v>53</v>
      </c>
      <c r="AE3713">
        <v>331</v>
      </c>
      <c r="AF3713">
        <v>2715</v>
      </c>
      <c r="AG3713">
        <v>899522</v>
      </c>
      <c r="AH3713">
        <v>23</v>
      </c>
      <c r="AI3713">
        <v>382</v>
      </c>
      <c r="AJ3713">
        <v>2540</v>
      </c>
      <c r="AK3713">
        <v>971944</v>
      </c>
      <c r="AL3713">
        <v>4</v>
      </c>
      <c r="AM3713">
        <v>445</v>
      </c>
      <c r="AN3713">
        <v>2900</v>
      </c>
      <c r="AO3713">
        <v>1290500</v>
      </c>
      <c r="AP3713">
        <v>23</v>
      </c>
      <c r="AQ3713">
        <v>382</v>
      </c>
      <c r="AR3713">
        <v>2540</v>
      </c>
      <c r="AS3713">
        <v>971944</v>
      </c>
      <c r="AT3713">
        <v>8</v>
      </c>
      <c r="AU3713">
        <v>467</v>
      </c>
      <c r="AV3713">
        <v>2520</v>
      </c>
      <c r="AW3713">
        <v>1175720</v>
      </c>
      <c r="AY3713">
        <v>125</v>
      </c>
    </row>
    <row r="3714" spans="1:51" x14ac:dyDescent="0.2">
      <c r="AP3714">
        <v>90</v>
      </c>
      <c r="AQ3714">
        <v>480</v>
      </c>
      <c r="AR3714">
        <v>2659</v>
      </c>
      <c r="AS3714">
        <v>1276368</v>
      </c>
    </row>
    <row r="3715" spans="1:51" x14ac:dyDescent="0.2">
      <c r="A3715" s="143"/>
      <c r="AP3715">
        <v>14</v>
      </c>
      <c r="AQ3715">
        <v>346</v>
      </c>
      <c r="AR3715">
        <v>2500</v>
      </c>
      <c r="AS3715">
        <v>863580</v>
      </c>
    </row>
    <row r="3716" spans="1:51" x14ac:dyDescent="0.2">
      <c r="A3716" s="143">
        <v>42073</v>
      </c>
      <c r="B3716">
        <v>1</v>
      </c>
      <c r="C3716">
        <v>98</v>
      </c>
      <c r="D3716">
        <v>2000</v>
      </c>
      <c r="E3716">
        <v>196000</v>
      </c>
      <c r="N3716">
        <v>11</v>
      </c>
      <c r="O3716">
        <v>191</v>
      </c>
      <c r="P3716">
        <v>2700</v>
      </c>
      <c r="Q3716">
        <v>515850</v>
      </c>
      <c r="V3716">
        <v>3</v>
      </c>
      <c r="W3716">
        <v>255</v>
      </c>
      <c r="X3716">
        <v>2650</v>
      </c>
      <c r="Y3716">
        <v>675750</v>
      </c>
      <c r="AD3716">
        <v>11</v>
      </c>
      <c r="AE3716">
        <v>347</v>
      </c>
      <c r="AF3716">
        <v>2770</v>
      </c>
      <c r="AG3716">
        <v>961170</v>
      </c>
      <c r="AH3716">
        <v>17</v>
      </c>
      <c r="AI3716">
        <v>284</v>
      </c>
      <c r="AJ3716">
        <v>2700</v>
      </c>
      <c r="AK3716">
        <v>1037300</v>
      </c>
      <c r="AL3716">
        <v>1</v>
      </c>
      <c r="AM3716">
        <v>422</v>
      </c>
      <c r="AN3716">
        <v>2940</v>
      </c>
      <c r="AO3716">
        <v>1240680</v>
      </c>
      <c r="AP3716">
        <v>68</v>
      </c>
      <c r="AQ3716">
        <v>453</v>
      </c>
      <c r="AR3716">
        <v>2700</v>
      </c>
      <c r="AS3716">
        <v>1225200</v>
      </c>
      <c r="AY3716">
        <v>90</v>
      </c>
    </row>
    <row r="3717" spans="1:51" x14ac:dyDescent="0.2">
      <c r="A3717" s="143"/>
      <c r="AP3717">
        <v>5</v>
      </c>
      <c r="AQ3717">
        <v>396</v>
      </c>
      <c r="AR3717">
        <v>2820</v>
      </c>
      <c r="AS3717">
        <v>1116720</v>
      </c>
    </row>
    <row r="3718" spans="1:51" x14ac:dyDescent="0.2">
      <c r="A3718" s="143">
        <v>42075</v>
      </c>
      <c r="F3718">
        <v>9</v>
      </c>
      <c r="G3718">
        <v>137</v>
      </c>
      <c r="H3718">
        <v>3150</v>
      </c>
      <c r="I3718">
        <v>431550</v>
      </c>
      <c r="J3718">
        <v>80</v>
      </c>
      <c r="K3718">
        <v>169</v>
      </c>
      <c r="L3718">
        <v>3000</v>
      </c>
      <c r="M3718">
        <v>505608</v>
      </c>
      <c r="N3718">
        <v>51</v>
      </c>
      <c r="O3718">
        <v>202</v>
      </c>
      <c r="P3718">
        <v>2800</v>
      </c>
      <c r="Q3718">
        <v>564675</v>
      </c>
      <c r="R3718">
        <v>6</v>
      </c>
      <c r="S3718">
        <v>220</v>
      </c>
      <c r="T3718">
        <v>2800</v>
      </c>
      <c r="U3718">
        <v>616000</v>
      </c>
      <c r="V3718">
        <v>56</v>
      </c>
      <c r="W3718">
        <v>268</v>
      </c>
      <c r="X3718">
        <v>2788</v>
      </c>
      <c r="Y3718">
        <v>745750</v>
      </c>
      <c r="Z3718">
        <v>10</v>
      </c>
      <c r="AA3718">
        <v>293</v>
      </c>
      <c r="AB3718">
        <v>2700</v>
      </c>
      <c r="AC3718">
        <v>791100</v>
      </c>
      <c r="AD3718">
        <v>3</v>
      </c>
      <c r="AE3718">
        <v>355</v>
      </c>
      <c r="AF3718">
        <v>2800</v>
      </c>
      <c r="AG3718">
        <v>994000</v>
      </c>
      <c r="AL3718">
        <v>10</v>
      </c>
      <c r="AM3718">
        <v>430</v>
      </c>
      <c r="AN3718">
        <v>2820</v>
      </c>
      <c r="AO3718">
        <v>1212680</v>
      </c>
      <c r="AP3718">
        <v>15</v>
      </c>
      <c r="AQ3718">
        <v>381</v>
      </c>
      <c r="AR3718">
        <v>2440</v>
      </c>
      <c r="AS3718">
        <v>929640</v>
      </c>
      <c r="AY3718">
        <v>175</v>
      </c>
    </row>
    <row r="3719" spans="1:51" x14ac:dyDescent="0.2">
      <c r="AP3719">
        <v>36</v>
      </c>
      <c r="AQ3719">
        <v>468</v>
      </c>
      <c r="AR3719">
        <v>2768</v>
      </c>
      <c r="AS3719">
        <v>1298230</v>
      </c>
      <c r="AT3719">
        <v>2</v>
      </c>
      <c r="AU3719">
        <v>440</v>
      </c>
      <c r="AV3719">
        <v>2500</v>
      </c>
      <c r="AW3719">
        <v>1100000</v>
      </c>
    </row>
    <row r="3720" spans="1:51" x14ac:dyDescent="0.2">
      <c r="A3720" s="143">
        <v>42080</v>
      </c>
      <c r="J3720">
        <v>7</v>
      </c>
      <c r="K3720">
        <v>164</v>
      </c>
      <c r="L3720">
        <v>2850</v>
      </c>
      <c r="M3720">
        <v>467400</v>
      </c>
      <c r="N3720">
        <v>5</v>
      </c>
      <c r="O3720">
        <v>192</v>
      </c>
      <c r="P3720">
        <v>2800</v>
      </c>
      <c r="Q3720">
        <v>537600</v>
      </c>
      <c r="AL3720">
        <v>11</v>
      </c>
      <c r="AM3720">
        <v>405</v>
      </c>
      <c r="AN3720">
        <v>2730</v>
      </c>
      <c r="AO3720">
        <v>1105290</v>
      </c>
      <c r="AP3720">
        <v>19</v>
      </c>
      <c r="AQ3720">
        <v>456</v>
      </c>
      <c r="AR3720">
        <v>2747</v>
      </c>
      <c r="AS3720">
        <v>1251587</v>
      </c>
      <c r="AY3720">
        <v>69</v>
      </c>
    </row>
    <row r="3721" spans="1:51" x14ac:dyDescent="0.2">
      <c r="A3721" s="143">
        <v>42082</v>
      </c>
      <c r="B3721">
        <v>18</v>
      </c>
      <c r="C3721">
        <v>126</v>
      </c>
      <c r="D3721">
        <v>2900</v>
      </c>
      <c r="E3721">
        <v>364100</v>
      </c>
      <c r="F3721">
        <v>7</v>
      </c>
      <c r="G3721">
        <v>149</v>
      </c>
      <c r="H3721">
        <v>2800</v>
      </c>
      <c r="I3721">
        <v>417200</v>
      </c>
      <c r="J3721">
        <v>46</v>
      </c>
      <c r="K3721">
        <v>168</v>
      </c>
      <c r="L3721">
        <v>2788</v>
      </c>
      <c r="M3721">
        <v>469250</v>
      </c>
      <c r="N3721">
        <v>68</v>
      </c>
      <c r="O3721">
        <v>204</v>
      </c>
      <c r="P3721">
        <v>2762</v>
      </c>
      <c r="Q3721">
        <v>563512</v>
      </c>
      <c r="R3721">
        <v>9</v>
      </c>
      <c r="S3721">
        <v>234</v>
      </c>
      <c r="T3721">
        <v>2800</v>
      </c>
      <c r="U3721">
        <v>655200</v>
      </c>
      <c r="Z3721">
        <v>32</v>
      </c>
      <c r="AA3721">
        <v>286</v>
      </c>
      <c r="AB3721">
        <v>2887</v>
      </c>
      <c r="AC3721">
        <v>825280</v>
      </c>
      <c r="AD3721">
        <v>6</v>
      </c>
      <c r="AE3721">
        <v>332</v>
      </c>
      <c r="AF3721">
        <v>2580</v>
      </c>
      <c r="AG3721">
        <v>856560</v>
      </c>
      <c r="AH3721">
        <v>42</v>
      </c>
      <c r="AI3721">
        <v>380</v>
      </c>
      <c r="AJ3721">
        <v>2890</v>
      </c>
      <c r="AK3721">
        <v>1096830</v>
      </c>
      <c r="AL3721">
        <v>9</v>
      </c>
      <c r="AM3721">
        <v>400</v>
      </c>
      <c r="AN3721">
        <v>2900</v>
      </c>
      <c r="AO3721">
        <v>1160000</v>
      </c>
      <c r="AP3721">
        <v>40</v>
      </c>
      <c r="AQ3721">
        <v>473</v>
      </c>
      <c r="AR3721">
        <v>2782</v>
      </c>
      <c r="AS3721">
        <v>1317107</v>
      </c>
      <c r="AT3721">
        <v>11</v>
      </c>
      <c r="AU3721">
        <v>464</v>
      </c>
      <c r="AV3721">
        <v>2550</v>
      </c>
      <c r="AW3721">
        <v>1193250</v>
      </c>
      <c r="AY3721">
        <v>150</v>
      </c>
    </row>
    <row r="3722" spans="1:51" x14ac:dyDescent="0.2">
      <c r="A3722" s="143"/>
      <c r="AP3722">
        <v>4</v>
      </c>
      <c r="AQ3722">
        <v>380</v>
      </c>
      <c r="AR3722">
        <v>2770</v>
      </c>
      <c r="AS3722">
        <v>1054150</v>
      </c>
    </row>
    <row r="3723" spans="1:51" x14ac:dyDescent="0.2">
      <c r="A3723" s="143">
        <v>42087</v>
      </c>
      <c r="B3723">
        <v>8</v>
      </c>
      <c r="C3723">
        <v>127</v>
      </c>
      <c r="D3723">
        <v>2600</v>
      </c>
      <c r="E3723">
        <v>330200</v>
      </c>
      <c r="N3723">
        <v>22</v>
      </c>
      <c r="O3723">
        <v>183</v>
      </c>
      <c r="P3723">
        <v>3883</v>
      </c>
      <c r="Q3723">
        <v>712983</v>
      </c>
      <c r="AP3723">
        <v>24</v>
      </c>
      <c r="AQ3723">
        <v>500</v>
      </c>
      <c r="AR3723">
        <v>2547</v>
      </c>
      <c r="AS3723">
        <v>1283980</v>
      </c>
      <c r="AY3723">
        <v>23</v>
      </c>
    </row>
    <row r="3724" spans="1:51" x14ac:dyDescent="0.2">
      <c r="A3724" s="143"/>
      <c r="AP3724">
        <v>2</v>
      </c>
      <c r="AQ3724">
        <v>375</v>
      </c>
      <c r="AR3724">
        <v>2600</v>
      </c>
      <c r="AS3724">
        <v>975000</v>
      </c>
    </row>
    <row r="3725" spans="1:51" x14ac:dyDescent="0.2">
      <c r="A3725" s="143">
        <v>42089</v>
      </c>
      <c r="B3725">
        <v>9</v>
      </c>
      <c r="C3725">
        <v>120</v>
      </c>
      <c r="D3725">
        <v>3125</v>
      </c>
      <c r="E3725">
        <v>376225</v>
      </c>
      <c r="F3725">
        <v>14</v>
      </c>
      <c r="G3725">
        <v>141</v>
      </c>
      <c r="H3725">
        <v>2967</v>
      </c>
      <c r="I3725">
        <v>419000</v>
      </c>
      <c r="N3725">
        <v>15</v>
      </c>
      <c r="O3725">
        <v>207</v>
      </c>
      <c r="P3725">
        <v>2825</v>
      </c>
      <c r="Q3725">
        <v>585525</v>
      </c>
      <c r="R3725">
        <v>26</v>
      </c>
      <c r="S3725">
        <v>235</v>
      </c>
      <c r="T3725">
        <v>2900</v>
      </c>
      <c r="U3725">
        <v>681500</v>
      </c>
      <c r="Z3725">
        <v>40</v>
      </c>
      <c r="AA3725">
        <v>308</v>
      </c>
      <c r="AB3725">
        <v>2985</v>
      </c>
      <c r="AC3725">
        <v>917180</v>
      </c>
      <c r="AD3725">
        <v>32</v>
      </c>
      <c r="AE3725">
        <v>343</v>
      </c>
      <c r="AF3725">
        <v>2850</v>
      </c>
      <c r="AG3725">
        <v>978350</v>
      </c>
      <c r="AH3725">
        <v>20</v>
      </c>
      <c r="AI3725">
        <v>374</v>
      </c>
      <c r="AJ3725">
        <v>2910</v>
      </c>
      <c r="AK3725">
        <v>1089450</v>
      </c>
      <c r="AL3725">
        <v>10</v>
      </c>
      <c r="AM3725">
        <v>446</v>
      </c>
      <c r="AN3725">
        <v>3040</v>
      </c>
      <c r="AO3725">
        <v>1355840</v>
      </c>
      <c r="AP3725">
        <v>64</v>
      </c>
      <c r="AQ3725">
        <v>459</v>
      </c>
      <c r="AR3725">
        <v>2909</v>
      </c>
      <c r="AS3725">
        <v>1339440</v>
      </c>
      <c r="AT3725">
        <v>10</v>
      </c>
      <c r="AU3725">
        <v>435</v>
      </c>
      <c r="AV3725">
        <v>2700</v>
      </c>
      <c r="AW3725">
        <v>1174500</v>
      </c>
      <c r="AY3725">
        <v>108</v>
      </c>
    </row>
    <row r="3726" spans="1:51" x14ac:dyDescent="0.2">
      <c r="A3726" s="143">
        <v>42094</v>
      </c>
      <c r="J3726">
        <v>6</v>
      </c>
      <c r="K3726">
        <v>161</v>
      </c>
      <c r="L3726">
        <v>2600</v>
      </c>
      <c r="M3726">
        <v>418600</v>
      </c>
      <c r="N3726">
        <v>19</v>
      </c>
      <c r="O3726">
        <v>227</v>
      </c>
      <c r="P3726">
        <v>2650</v>
      </c>
      <c r="Q3726">
        <v>601550</v>
      </c>
      <c r="AH3726">
        <v>2</v>
      </c>
      <c r="AI3726">
        <v>362</v>
      </c>
      <c r="AJ3726">
        <v>2980</v>
      </c>
      <c r="AK3726">
        <v>1078760</v>
      </c>
      <c r="AP3726">
        <v>4</v>
      </c>
      <c r="AQ3726">
        <v>382</v>
      </c>
      <c r="AR3726">
        <v>2740</v>
      </c>
      <c r="AS3726">
        <v>1046680</v>
      </c>
      <c r="AT3726">
        <v>8</v>
      </c>
      <c r="AU3726">
        <v>503</v>
      </c>
      <c r="AV3726">
        <v>2360</v>
      </c>
      <c r="AW3726">
        <v>1187080</v>
      </c>
      <c r="AY3726">
        <v>22</v>
      </c>
    </row>
    <row r="3727" spans="1:51" x14ac:dyDescent="0.2">
      <c r="A3727" s="143"/>
      <c r="AP3727">
        <v>41</v>
      </c>
      <c r="AQ3727">
        <v>441</v>
      </c>
      <c r="AR3727">
        <v>2710</v>
      </c>
      <c r="AS3727">
        <v>1200290</v>
      </c>
    </row>
    <row r="3728" spans="1:51" x14ac:dyDescent="0.2">
      <c r="A3728" s="51"/>
    </row>
    <row r="3729" spans="1:51" x14ac:dyDescent="0.2">
      <c r="A3729" s="143">
        <v>42101</v>
      </c>
      <c r="V3729">
        <v>8</v>
      </c>
      <c r="W3729">
        <v>250</v>
      </c>
      <c r="X3729">
        <v>2850</v>
      </c>
      <c r="Y3729">
        <v>712500</v>
      </c>
      <c r="Z3729">
        <v>19</v>
      </c>
      <c r="AA3729">
        <v>295</v>
      </c>
      <c r="AB3729">
        <v>2720</v>
      </c>
      <c r="AC3729">
        <v>802660</v>
      </c>
      <c r="AD3729">
        <v>8</v>
      </c>
      <c r="AE3729">
        <v>334</v>
      </c>
      <c r="AF3729">
        <v>2800</v>
      </c>
      <c r="AG3729">
        <v>935600</v>
      </c>
      <c r="AH3729">
        <v>20</v>
      </c>
      <c r="AI3729">
        <v>384</v>
      </c>
      <c r="AJ3729">
        <v>2985</v>
      </c>
      <c r="AK3729">
        <v>1146620</v>
      </c>
      <c r="AL3729">
        <v>5</v>
      </c>
      <c r="AM3729">
        <v>415</v>
      </c>
      <c r="AN3729">
        <v>3080</v>
      </c>
      <c r="AO3729">
        <v>1278200</v>
      </c>
      <c r="AP3729">
        <v>55</v>
      </c>
      <c r="AQ3729">
        <v>455</v>
      </c>
      <c r="AR3729">
        <v>2795</v>
      </c>
      <c r="AS3729">
        <v>1272455</v>
      </c>
    </row>
    <row r="3730" spans="1:51" x14ac:dyDescent="0.2">
      <c r="A3730" s="143"/>
      <c r="AP3730">
        <v>12</v>
      </c>
      <c r="AQ3730">
        <v>380</v>
      </c>
      <c r="AR3730">
        <v>2850</v>
      </c>
      <c r="AS3730">
        <v>1085560</v>
      </c>
      <c r="AY3730">
        <v>111</v>
      </c>
    </row>
    <row r="3731" spans="1:51" x14ac:dyDescent="0.2">
      <c r="A3731" s="143">
        <v>42103</v>
      </c>
      <c r="B3731">
        <v>3</v>
      </c>
      <c r="C3731">
        <v>110</v>
      </c>
      <c r="D3731">
        <v>3100</v>
      </c>
      <c r="E3731">
        <v>341000</v>
      </c>
      <c r="J3731">
        <v>7</v>
      </c>
      <c r="K3731">
        <v>154</v>
      </c>
      <c r="L3731">
        <v>2925</v>
      </c>
      <c r="M3731">
        <v>451825</v>
      </c>
      <c r="N3731">
        <v>21</v>
      </c>
      <c r="O3731">
        <v>197</v>
      </c>
      <c r="P3731">
        <v>2767</v>
      </c>
      <c r="Q3731">
        <v>544583</v>
      </c>
      <c r="Z3731">
        <v>14</v>
      </c>
      <c r="AA3731">
        <v>303</v>
      </c>
      <c r="AB3731">
        <v>2730</v>
      </c>
      <c r="AC3731">
        <v>827310</v>
      </c>
      <c r="AD3731">
        <v>19</v>
      </c>
      <c r="AE3731">
        <v>340</v>
      </c>
      <c r="AF3731">
        <v>2775</v>
      </c>
      <c r="AG3731">
        <v>944320</v>
      </c>
      <c r="AH3731">
        <v>15</v>
      </c>
      <c r="AI3731">
        <v>384</v>
      </c>
      <c r="AJ3731">
        <v>2873</v>
      </c>
      <c r="AK3731">
        <v>1103880</v>
      </c>
      <c r="AL3731">
        <v>10</v>
      </c>
      <c r="AM3731">
        <v>406</v>
      </c>
      <c r="AN3731">
        <v>2920</v>
      </c>
      <c r="AO3731">
        <v>1184010</v>
      </c>
      <c r="AP3731">
        <v>46</v>
      </c>
      <c r="AQ3731">
        <v>467</v>
      </c>
      <c r="AR3731">
        <v>2850</v>
      </c>
      <c r="AS3731">
        <v>1331669</v>
      </c>
      <c r="AT3731">
        <v>15</v>
      </c>
      <c r="AU3731">
        <v>482</v>
      </c>
      <c r="AV3731">
        <v>2875</v>
      </c>
      <c r="AW3731">
        <v>1337025</v>
      </c>
      <c r="AY3731">
        <v>147</v>
      </c>
    </row>
    <row r="3732" spans="1:51" x14ac:dyDescent="0.2">
      <c r="A3732" s="143"/>
      <c r="AP3732">
        <v>22</v>
      </c>
      <c r="AQ3732">
        <v>380</v>
      </c>
      <c r="AR3732">
        <v>2710</v>
      </c>
      <c r="AS3732">
        <v>1030455</v>
      </c>
    </row>
    <row r="3733" spans="1:51" x14ac:dyDescent="0.2">
      <c r="A3733" s="143">
        <v>42108</v>
      </c>
      <c r="B3733">
        <v>1</v>
      </c>
      <c r="C3733">
        <v>86</v>
      </c>
      <c r="D3733">
        <v>2600</v>
      </c>
      <c r="E3733">
        <v>223600</v>
      </c>
      <c r="J3733">
        <v>15</v>
      </c>
      <c r="K3733">
        <v>175</v>
      </c>
      <c r="L3733">
        <v>2850</v>
      </c>
      <c r="M3733">
        <v>498750</v>
      </c>
      <c r="V3733">
        <v>27</v>
      </c>
      <c r="W3733">
        <v>252</v>
      </c>
      <c r="X3733">
        <v>2875</v>
      </c>
      <c r="Y3733">
        <v>724625</v>
      </c>
      <c r="Z3733">
        <v>17</v>
      </c>
      <c r="AA3733">
        <v>293</v>
      </c>
      <c r="AB3733">
        <v>2950</v>
      </c>
      <c r="AC3733">
        <v>864350</v>
      </c>
      <c r="AD3733">
        <v>6</v>
      </c>
      <c r="AE3733">
        <v>350</v>
      </c>
      <c r="AF3733">
        <v>2920</v>
      </c>
      <c r="AG3733">
        <v>1022000</v>
      </c>
      <c r="AH3733">
        <v>6</v>
      </c>
      <c r="AI3733">
        <v>363</v>
      </c>
      <c r="AJ3733">
        <v>3000</v>
      </c>
      <c r="AK3733">
        <v>1089000</v>
      </c>
      <c r="AP3733">
        <v>7</v>
      </c>
      <c r="AQ3733">
        <v>385</v>
      </c>
      <c r="AR3733">
        <v>2780</v>
      </c>
      <c r="AS3733">
        <v>1070300</v>
      </c>
    </row>
    <row r="3734" spans="1:51" x14ac:dyDescent="0.2">
      <c r="A3734" s="143"/>
      <c r="AP3734">
        <v>2</v>
      </c>
      <c r="AQ3734">
        <v>440</v>
      </c>
      <c r="AR3734">
        <v>2640</v>
      </c>
      <c r="AS3734">
        <v>1161600</v>
      </c>
      <c r="AY3734">
        <v>44</v>
      </c>
    </row>
    <row r="3735" spans="1:51" x14ac:dyDescent="0.2">
      <c r="A3735" s="143">
        <v>42110</v>
      </c>
      <c r="B3735">
        <v>3</v>
      </c>
      <c r="C3735">
        <v>127</v>
      </c>
      <c r="D3735">
        <v>3050</v>
      </c>
      <c r="E3735">
        <v>387350</v>
      </c>
      <c r="F3735">
        <v>18</v>
      </c>
      <c r="G3735">
        <v>141</v>
      </c>
      <c r="H3735">
        <v>3038</v>
      </c>
      <c r="I3735">
        <v>428325</v>
      </c>
      <c r="J3735">
        <v>32</v>
      </c>
      <c r="K3735">
        <v>170</v>
      </c>
      <c r="L3735">
        <v>2850</v>
      </c>
      <c r="M3735">
        <v>485575</v>
      </c>
      <c r="N3735">
        <v>33</v>
      </c>
      <c r="O3735">
        <v>208</v>
      </c>
      <c r="P3735">
        <v>2950</v>
      </c>
      <c r="Q3735">
        <v>613150</v>
      </c>
      <c r="R3735">
        <v>2</v>
      </c>
      <c r="S3735">
        <v>228</v>
      </c>
      <c r="T3735">
        <v>2725</v>
      </c>
      <c r="U3735">
        <v>621500</v>
      </c>
      <c r="V3735">
        <v>42</v>
      </c>
      <c r="W3735">
        <v>262</v>
      </c>
      <c r="X3735">
        <v>2808</v>
      </c>
      <c r="Y3735">
        <v>736450</v>
      </c>
      <c r="Z3735">
        <v>25</v>
      </c>
      <c r="AA3735">
        <v>299</v>
      </c>
      <c r="AB3735">
        <v>2820</v>
      </c>
      <c r="AC3735">
        <v>843540</v>
      </c>
      <c r="AD3735">
        <v>24</v>
      </c>
      <c r="AE3735">
        <v>338</v>
      </c>
      <c r="AF3735">
        <v>2900</v>
      </c>
      <c r="AG3735">
        <v>979867</v>
      </c>
      <c r="AH3735">
        <v>31</v>
      </c>
      <c r="AI3735">
        <v>376</v>
      </c>
      <c r="AJ3735">
        <v>3020</v>
      </c>
      <c r="AK3735">
        <v>1134800</v>
      </c>
      <c r="AP3735">
        <v>21</v>
      </c>
      <c r="AQ3735">
        <v>407</v>
      </c>
      <c r="AR3735">
        <v>2727</v>
      </c>
      <c r="AS3735">
        <v>1110853</v>
      </c>
      <c r="AT3735">
        <v>11</v>
      </c>
      <c r="AU3735">
        <v>434</v>
      </c>
      <c r="AV3735">
        <v>2467</v>
      </c>
      <c r="AW3735">
        <v>1071167</v>
      </c>
      <c r="AY3735">
        <v>102</v>
      </c>
    </row>
    <row r="3736" spans="1:51" x14ac:dyDescent="0.2">
      <c r="A3736" s="143"/>
      <c r="AP3736">
        <v>12</v>
      </c>
      <c r="AQ3736">
        <v>324</v>
      </c>
      <c r="AR3736">
        <v>2800</v>
      </c>
      <c r="AS3736">
        <v>907200</v>
      </c>
      <c r="AT3736">
        <v>1</v>
      </c>
      <c r="AU3736">
        <v>342</v>
      </c>
      <c r="AV3736">
        <v>2650</v>
      </c>
      <c r="AW3736">
        <v>906300</v>
      </c>
    </row>
    <row r="3737" spans="1:51" x14ac:dyDescent="0.2">
      <c r="A3737" s="143"/>
      <c r="AP3737">
        <v>10</v>
      </c>
      <c r="AQ3737">
        <v>458</v>
      </c>
      <c r="AR3737">
        <v>2973</v>
      </c>
      <c r="AS3737">
        <v>1360600</v>
      </c>
    </row>
    <row r="3738" spans="1:51" x14ac:dyDescent="0.2">
      <c r="A3738" s="143">
        <v>42115</v>
      </c>
      <c r="F3738">
        <v>10</v>
      </c>
      <c r="G3738">
        <v>149</v>
      </c>
      <c r="H3738">
        <v>2950</v>
      </c>
      <c r="I3738">
        <v>439550</v>
      </c>
      <c r="AD3738">
        <v>34</v>
      </c>
      <c r="AE3738">
        <v>329</v>
      </c>
      <c r="AF3738">
        <v>2930</v>
      </c>
      <c r="AG3738">
        <v>964530</v>
      </c>
      <c r="AL3738">
        <v>15</v>
      </c>
      <c r="AM3738">
        <v>435</v>
      </c>
      <c r="AN3738">
        <v>3113</v>
      </c>
      <c r="AO3738">
        <v>1354807</v>
      </c>
      <c r="AP3738">
        <v>36</v>
      </c>
      <c r="AQ3738">
        <v>481</v>
      </c>
      <c r="AR3738">
        <v>2780</v>
      </c>
      <c r="AS3738">
        <v>1340034</v>
      </c>
      <c r="AY3738">
        <v>34</v>
      </c>
    </row>
    <row r="3739" spans="1:51" x14ac:dyDescent="0.2">
      <c r="A3739" s="143"/>
      <c r="AP3739">
        <v>13</v>
      </c>
      <c r="AQ3739">
        <v>385</v>
      </c>
      <c r="AR3739">
        <v>2720</v>
      </c>
      <c r="AS3739">
        <v>1045413</v>
      </c>
    </row>
    <row r="3740" spans="1:51" x14ac:dyDescent="0.2">
      <c r="A3740" s="143">
        <v>42117</v>
      </c>
      <c r="F3740">
        <v>6</v>
      </c>
      <c r="G3740">
        <v>146</v>
      </c>
      <c r="H3740">
        <v>2950</v>
      </c>
      <c r="I3740">
        <v>430700</v>
      </c>
      <c r="J3740">
        <v>71</v>
      </c>
      <c r="K3740">
        <v>160</v>
      </c>
      <c r="L3740">
        <v>2888</v>
      </c>
      <c r="M3740">
        <v>462712</v>
      </c>
      <c r="N3740">
        <v>26</v>
      </c>
      <c r="O3740">
        <v>180</v>
      </c>
      <c r="P3740">
        <v>2850</v>
      </c>
      <c r="Q3740">
        <v>513000</v>
      </c>
      <c r="R3740">
        <v>1</v>
      </c>
      <c r="S3740">
        <v>244</v>
      </c>
      <c r="T3740">
        <v>2800</v>
      </c>
      <c r="U3740">
        <v>683200</v>
      </c>
      <c r="V3740">
        <v>18</v>
      </c>
      <c r="W3740">
        <v>264</v>
      </c>
      <c r="X3740">
        <v>3100</v>
      </c>
      <c r="Y3740">
        <v>818400</v>
      </c>
      <c r="Z3740">
        <v>6</v>
      </c>
      <c r="AA3740">
        <v>284</v>
      </c>
      <c r="AB3740">
        <v>2820</v>
      </c>
      <c r="AC3740">
        <v>800880</v>
      </c>
      <c r="AD3740">
        <v>6</v>
      </c>
      <c r="AE3740">
        <v>358</v>
      </c>
      <c r="AF3740">
        <v>2890</v>
      </c>
      <c r="AG3740">
        <v>1036070</v>
      </c>
      <c r="AP3740">
        <v>21</v>
      </c>
      <c r="AQ3740">
        <v>461</v>
      </c>
      <c r="AR3740">
        <v>2800</v>
      </c>
      <c r="AS3740">
        <v>1289880</v>
      </c>
      <c r="AT3740">
        <v>13</v>
      </c>
      <c r="AU3740">
        <v>568</v>
      </c>
      <c r="AV3740">
        <v>2775</v>
      </c>
      <c r="AW3740">
        <v>1583100</v>
      </c>
      <c r="AY3740">
        <v>68</v>
      </c>
    </row>
    <row r="3741" spans="1:51" x14ac:dyDescent="0.2">
      <c r="A3741" s="143"/>
      <c r="Z3741">
        <v>27</v>
      </c>
      <c r="AA3741">
        <v>315</v>
      </c>
      <c r="AB3741">
        <v>2820</v>
      </c>
      <c r="AC3741">
        <v>887353</v>
      </c>
      <c r="AP3741">
        <v>2</v>
      </c>
      <c r="AQ3741">
        <v>357</v>
      </c>
      <c r="AR3741">
        <v>2760</v>
      </c>
      <c r="AS3741">
        <v>985320</v>
      </c>
      <c r="AT3741">
        <v>1</v>
      </c>
      <c r="AU3741">
        <v>388</v>
      </c>
      <c r="AV3741">
        <v>2550</v>
      </c>
      <c r="AW3741">
        <v>989400</v>
      </c>
    </row>
    <row r="3742" spans="1:51" x14ac:dyDescent="0.2">
      <c r="A3742" s="143">
        <v>41757</v>
      </c>
      <c r="B3742" s="81"/>
      <c r="C3742" s="81"/>
      <c r="D3742" s="235"/>
      <c r="E3742" s="81"/>
      <c r="J3742">
        <v>43</v>
      </c>
      <c r="K3742">
        <v>160</v>
      </c>
      <c r="L3742">
        <v>3025</v>
      </c>
      <c r="M3742">
        <v>485500</v>
      </c>
      <c r="Z3742">
        <v>9</v>
      </c>
      <c r="AA3742">
        <v>290</v>
      </c>
      <c r="AB3742">
        <v>3350</v>
      </c>
      <c r="AC3742">
        <v>971500</v>
      </c>
      <c r="AD3742">
        <v>15</v>
      </c>
      <c r="AE3742">
        <v>347</v>
      </c>
      <c r="AF3742">
        <v>3043</v>
      </c>
      <c r="AG3742">
        <v>1054800</v>
      </c>
      <c r="AH3742">
        <v>11</v>
      </c>
      <c r="AI3742">
        <v>376</v>
      </c>
      <c r="AJ3742">
        <v>3150</v>
      </c>
      <c r="AK3742">
        <v>1184400</v>
      </c>
      <c r="AL3742">
        <v>4</v>
      </c>
      <c r="AM3742">
        <v>418</v>
      </c>
      <c r="AN3742">
        <v>3120</v>
      </c>
      <c r="AO3742">
        <v>1304160</v>
      </c>
      <c r="AP3742">
        <v>18</v>
      </c>
      <c r="AQ3742">
        <v>373</v>
      </c>
      <c r="AR3742">
        <v>2707</v>
      </c>
      <c r="AS3742">
        <v>1009093</v>
      </c>
      <c r="AT3742">
        <v>1</v>
      </c>
      <c r="AU3742">
        <v>340</v>
      </c>
      <c r="AV3742">
        <v>2700</v>
      </c>
      <c r="AW3742">
        <v>918000</v>
      </c>
      <c r="AY3742">
        <v>73</v>
      </c>
    </row>
    <row r="3743" spans="1:51" x14ac:dyDescent="0.2">
      <c r="A3743" s="143">
        <v>42124</v>
      </c>
      <c r="B3743">
        <v>8</v>
      </c>
      <c r="C3743">
        <v>115</v>
      </c>
      <c r="D3743">
        <v>2900</v>
      </c>
      <c r="E3743">
        <v>335500</v>
      </c>
      <c r="F3743">
        <v>49</v>
      </c>
      <c r="G3743">
        <v>144</v>
      </c>
      <c r="H3743">
        <v>2883</v>
      </c>
      <c r="I3743">
        <v>413917</v>
      </c>
      <c r="J3743">
        <v>25</v>
      </c>
      <c r="K3743">
        <v>174</v>
      </c>
      <c r="L3743">
        <v>2817</v>
      </c>
      <c r="M3743">
        <v>491483</v>
      </c>
      <c r="N3743">
        <v>30</v>
      </c>
      <c r="O3743">
        <v>192</v>
      </c>
      <c r="P3743">
        <v>2867</v>
      </c>
      <c r="Q3743">
        <v>552225</v>
      </c>
      <c r="R3743">
        <v>39</v>
      </c>
      <c r="S3743">
        <v>239</v>
      </c>
      <c r="T3743">
        <v>2960</v>
      </c>
      <c r="U3743">
        <v>705940</v>
      </c>
      <c r="V3743">
        <v>9</v>
      </c>
      <c r="W3743">
        <v>252</v>
      </c>
      <c r="X3743">
        <v>2900</v>
      </c>
      <c r="Y3743">
        <v>730800</v>
      </c>
      <c r="Z3743">
        <v>55</v>
      </c>
      <c r="AA3743">
        <v>303</v>
      </c>
      <c r="AB3743">
        <v>2935</v>
      </c>
      <c r="AC3743">
        <v>890255</v>
      </c>
      <c r="AD3743">
        <v>6</v>
      </c>
      <c r="AE3743">
        <v>336</v>
      </c>
      <c r="AF3743">
        <v>2840</v>
      </c>
      <c r="AG3743">
        <v>954240</v>
      </c>
      <c r="AH3743">
        <v>8</v>
      </c>
      <c r="AI3743">
        <v>377</v>
      </c>
      <c r="AJ3743">
        <v>3020</v>
      </c>
      <c r="AK3743">
        <v>1140653</v>
      </c>
      <c r="AL3743">
        <v>1</v>
      </c>
      <c r="AM3743">
        <v>420</v>
      </c>
      <c r="AN3743">
        <v>3000</v>
      </c>
      <c r="AO3743">
        <v>1260000</v>
      </c>
      <c r="AP3743">
        <v>3</v>
      </c>
      <c r="AQ3743">
        <v>305</v>
      </c>
      <c r="AR3743">
        <v>2550</v>
      </c>
      <c r="AS3743">
        <v>777750</v>
      </c>
      <c r="AT3743">
        <v>1</v>
      </c>
      <c r="AU3743">
        <v>374</v>
      </c>
      <c r="AV3743">
        <v>2700</v>
      </c>
      <c r="AW3743">
        <v>1009800</v>
      </c>
    </row>
    <row r="3744" spans="1:51" x14ac:dyDescent="0.2">
      <c r="AP3744">
        <v>23</v>
      </c>
      <c r="AQ3744">
        <v>443</v>
      </c>
      <c r="AR3744">
        <v>2814</v>
      </c>
      <c r="AS3744">
        <v>1247449</v>
      </c>
      <c r="AT3744">
        <v>1</v>
      </c>
      <c r="AU3744">
        <v>446</v>
      </c>
      <c r="AV3744">
        <v>2400</v>
      </c>
      <c r="AW3744">
        <v>1070400</v>
      </c>
      <c r="AY3744">
        <v>93</v>
      </c>
    </row>
    <row r="3746" spans="1:51" ht="15" x14ac:dyDescent="0.25">
      <c r="A3746" s="143">
        <v>42129</v>
      </c>
      <c r="B3746" s="238">
        <v>14</v>
      </c>
      <c r="C3746" s="238">
        <v>126</v>
      </c>
      <c r="D3746" s="238">
        <v>2950</v>
      </c>
      <c r="E3746" s="238">
        <v>371700</v>
      </c>
      <c r="F3746" s="238"/>
      <c r="G3746" s="238"/>
      <c r="H3746" s="238"/>
      <c r="I3746" s="238"/>
      <c r="J3746" s="238"/>
      <c r="K3746" s="238"/>
      <c r="L3746" s="239"/>
      <c r="M3746" s="239"/>
      <c r="N3746" s="238">
        <v>3</v>
      </c>
      <c r="O3746" s="238">
        <v>211</v>
      </c>
      <c r="P3746" s="238">
        <v>2600</v>
      </c>
      <c r="Q3746" s="238">
        <v>548600</v>
      </c>
      <c r="R3746" s="238"/>
      <c r="S3746" s="238"/>
      <c r="T3746" s="238"/>
      <c r="U3746" s="238"/>
      <c r="V3746" s="238"/>
      <c r="W3746" s="238"/>
      <c r="X3746" s="238"/>
      <c r="Y3746" s="238"/>
      <c r="Z3746" s="238"/>
      <c r="AA3746" s="238"/>
      <c r="AB3746" s="238"/>
      <c r="AC3746" s="238"/>
      <c r="AD3746" s="238">
        <v>6</v>
      </c>
      <c r="AE3746" s="238">
        <v>338</v>
      </c>
      <c r="AF3746" s="238">
        <v>2880</v>
      </c>
      <c r="AG3746" s="238">
        <v>973440</v>
      </c>
      <c r="AH3746" s="238"/>
      <c r="AI3746" s="238"/>
      <c r="AJ3746" s="238"/>
      <c r="AK3746" s="238"/>
      <c r="AL3746" s="238"/>
      <c r="AM3746" s="238"/>
      <c r="AN3746" s="238"/>
      <c r="AO3746" s="238"/>
      <c r="AP3746" s="238">
        <v>14</v>
      </c>
      <c r="AQ3746" s="238">
        <v>501</v>
      </c>
      <c r="AR3746" s="238">
        <v>3210</v>
      </c>
      <c r="AS3746" s="238">
        <v>1610100</v>
      </c>
      <c r="AT3746" s="238"/>
      <c r="AU3746" s="238"/>
      <c r="AV3746" s="238"/>
      <c r="AW3746" s="238"/>
      <c r="AY3746">
        <v>4</v>
      </c>
    </row>
    <row r="3747" spans="1:51" x14ac:dyDescent="0.2">
      <c r="A3747" s="143">
        <v>42131</v>
      </c>
      <c r="B3747" s="238">
        <v>18</v>
      </c>
      <c r="C3747" s="238">
        <v>118</v>
      </c>
      <c r="D3747" s="238">
        <v>3075</v>
      </c>
      <c r="E3747" s="238">
        <v>361050</v>
      </c>
      <c r="F3747" s="238">
        <v>37</v>
      </c>
      <c r="G3747" s="238">
        <v>143</v>
      </c>
      <c r="H3747" s="238">
        <v>3000</v>
      </c>
      <c r="I3747" s="238">
        <v>428917</v>
      </c>
      <c r="J3747" s="238">
        <v>12</v>
      </c>
      <c r="K3747" s="238">
        <v>160</v>
      </c>
      <c r="L3747" s="238">
        <v>2950</v>
      </c>
      <c r="M3747" s="238">
        <v>471988</v>
      </c>
      <c r="N3747" s="238">
        <v>64</v>
      </c>
      <c r="O3747" s="238">
        <v>202</v>
      </c>
      <c r="P3747" s="238">
        <v>2917</v>
      </c>
      <c r="Q3747" s="238">
        <v>590083</v>
      </c>
      <c r="R3747" s="238">
        <v>45</v>
      </c>
      <c r="S3747" s="238">
        <v>229</v>
      </c>
      <c r="T3747" s="238">
        <v>3075</v>
      </c>
      <c r="U3747" s="238">
        <v>704762</v>
      </c>
      <c r="V3747" s="238">
        <v>94</v>
      </c>
      <c r="W3747" s="238">
        <v>251</v>
      </c>
      <c r="X3747" s="238">
        <v>3100</v>
      </c>
      <c r="Y3747" s="238">
        <v>778100</v>
      </c>
      <c r="Z3747" s="238">
        <v>21</v>
      </c>
      <c r="AA3747" s="238">
        <v>2997</v>
      </c>
      <c r="AB3747" s="238">
        <v>2788</v>
      </c>
      <c r="AC3747" s="238">
        <v>829242</v>
      </c>
      <c r="AD3747" s="238">
        <v>1</v>
      </c>
      <c r="AE3747" s="238">
        <v>328</v>
      </c>
      <c r="AF3747" s="238">
        <v>2800</v>
      </c>
      <c r="AG3747" s="238">
        <v>918400</v>
      </c>
      <c r="AH3747" s="238"/>
      <c r="AI3747" s="238"/>
      <c r="AJ3747" s="238"/>
      <c r="AK3747" s="238"/>
      <c r="AL3747" s="238">
        <v>3</v>
      </c>
      <c r="AM3747" s="238">
        <v>446</v>
      </c>
      <c r="AN3747" s="238">
        <v>2950</v>
      </c>
      <c r="AO3747" s="238">
        <v>1315500</v>
      </c>
      <c r="AP3747" s="238">
        <v>2</v>
      </c>
      <c r="AQ3747" s="238">
        <v>557</v>
      </c>
      <c r="AR3747" s="238">
        <v>2920</v>
      </c>
      <c r="AS3747" s="238">
        <v>1624100</v>
      </c>
      <c r="AT3747" s="238">
        <v>8</v>
      </c>
      <c r="AU3747" s="238">
        <v>422</v>
      </c>
      <c r="AV3747" s="238">
        <v>2400</v>
      </c>
      <c r="AW3747" s="238">
        <v>1012800</v>
      </c>
      <c r="AY3747">
        <v>90</v>
      </c>
    </row>
    <row r="3748" spans="1:51" x14ac:dyDescent="0.2">
      <c r="A3748" s="143"/>
      <c r="B3748" s="238"/>
      <c r="C3748" s="238"/>
      <c r="D3748" s="238"/>
      <c r="E3748" s="238"/>
      <c r="F3748" s="238"/>
      <c r="G3748" s="238"/>
      <c r="H3748" s="238"/>
      <c r="I3748" s="238"/>
      <c r="J3748" s="238"/>
      <c r="K3748" s="238"/>
      <c r="L3748" s="238"/>
      <c r="M3748" s="238"/>
      <c r="N3748" s="238"/>
      <c r="O3748" s="238"/>
      <c r="P3748" s="238"/>
      <c r="Q3748" s="238"/>
      <c r="R3748" s="238"/>
      <c r="S3748" s="238"/>
      <c r="T3748" s="238"/>
      <c r="U3748" s="238"/>
      <c r="V3748" s="238"/>
      <c r="W3748" s="238"/>
      <c r="X3748" s="238"/>
      <c r="Y3748" s="238"/>
      <c r="Z3748" s="238"/>
      <c r="AA3748" s="238"/>
      <c r="AB3748" s="238"/>
      <c r="AC3748" s="238"/>
      <c r="AD3748" s="238"/>
      <c r="AE3748" s="238"/>
      <c r="AF3748" s="238"/>
      <c r="AG3748" s="238"/>
      <c r="AH3748" s="238"/>
      <c r="AI3748" s="238"/>
      <c r="AJ3748" s="238"/>
      <c r="AK3748" s="238"/>
      <c r="AL3748" s="238"/>
      <c r="AM3748" s="238"/>
      <c r="AN3748" s="238"/>
      <c r="AO3748" s="238"/>
      <c r="AP3748" s="238">
        <v>4</v>
      </c>
      <c r="AQ3748" s="238">
        <v>356</v>
      </c>
      <c r="AR3748" s="238">
        <v>2640</v>
      </c>
      <c r="AS3748" s="238">
        <v>939840</v>
      </c>
      <c r="AT3748" s="238"/>
      <c r="AU3748" s="238"/>
      <c r="AV3748" s="238"/>
      <c r="AW3748" s="238"/>
    </row>
    <row r="3749" spans="1:51" x14ac:dyDescent="0.2">
      <c r="A3749" s="143">
        <v>42136</v>
      </c>
      <c r="B3749" s="238"/>
      <c r="C3749" s="238"/>
      <c r="D3749" s="238"/>
      <c r="E3749" s="238"/>
      <c r="F3749" s="238">
        <v>3</v>
      </c>
      <c r="G3749" s="238">
        <v>147</v>
      </c>
      <c r="H3749" s="238">
        <v>3750</v>
      </c>
      <c r="I3749" s="238">
        <v>551250</v>
      </c>
      <c r="J3749" s="238">
        <v>2</v>
      </c>
      <c r="K3749" s="238">
        <v>164</v>
      </c>
      <c r="L3749" s="238">
        <v>2700</v>
      </c>
      <c r="M3749" s="238">
        <v>442800</v>
      </c>
      <c r="N3749" s="238"/>
      <c r="O3749" s="238"/>
      <c r="P3749" s="238"/>
      <c r="Q3749" s="238"/>
      <c r="R3749" s="238"/>
      <c r="S3749" s="238"/>
      <c r="T3749" s="238"/>
      <c r="U3749" s="238"/>
      <c r="V3749" s="238"/>
      <c r="W3749" s="238"/>
      <c r="X3749" s="238"/>
      <c r="Y3749" s="238"/>
      <c r="Z3749" s="238"/>
      <c r="AA3749" s="238"/>
      <c r="AB3749" s="238"/>
      <c r="AC3749" s="238"/>
      <c r="AD3749" s="238">
        <v>11</v>
      </c>
      <c r="AE3749" s="238">
        <v>348</v>
      </c>
      <c r="AF3749" s="238">
        <v>2980</v>
      </c>
      <c r="AG3749" s="238">
        <v>1037040</v>
      </c>
      <c r="AH3749" s="238" t="s">
        <v>175</v>
      </c>
      <c r="AI3749" s="238"/>
      <c r="AJ3749" s="238"/>
      <c r="AK3749" s="238"/>
      <c r="AL3749" s="238"/>
      <c r="AM3749" s="238"/>
      <c r="AN3749" s="238"/>
      <c r="AO3749" s="238"/>
      <c r="AP3749" s="238">
        <v>30</v>
      </c>
      <c r="AQ3749" s="238">
        <v>497</v>
      </c>
      <c r="AR3749" s="238">
        <v>2942</v>
      </c>
      <c r="AS3749" s="238">
        <v>1466525</v>
      </c>
      <c r="AT3749" s="238"/>
      <c r="AU3749" s="238"/>
      <c r="AV3749" s="238"/>
      <c r="AW3749" s="238"/>
      <c r="AY3749">
        <v>61</v>
      </c>
    </row>
    <row r="3750" spans="1:51" x14ac:dyDescent="0.2">
      <c r="A3750" s="143"/>
      <c r="B3750" s="238"/>
      <c r="C3750" s="238"/>
      <c r="D3750" s="238"/>
      <c r="E3750" s="238"/>
      <c r="F3750" s="238"/>
      <c r="G3750" s="238"/>
      <c r="H3750" s="238"/>
      <c r="I3750" s="238"/>
      <c r="J3750" s="238"/>
      <c r="K3750" s="238"/>
      <c r="L3750" s="238"/>
      <c r="M3750" s="238"/>
      <c r="N3750" s="238"/>
      <c r="O3750" s="238"/>
      <c r="P3750" s="238"/>
      <c r="Q3750" s="238"/>
      <c r="R3750" s="238"/>
      <c r="S3750" s="238"/>
      <c r="T3750" s="238"/>
      <c r="U3750" s="238"/>
      <c r="V3750" s="238"/>
      <c r="W3750" s="238"/>
      <c r="X3750" s="238"/>
      <c r="Y3750" s="238"/>
      <c r="Z3750" s="238"/>
      <c r="AA3750" s="238"/>
      <c r="AB3750" s="238"/>
      <c r="AC3750" s="238"/>
      <c r="AD3750" s="238"/>
      <c r="AE3750" s="238"/>
      <c r="AF3750" s="238"/>
      <c r="AG3750" s="238"/>
      <c r="AH3750" s="238"/>
      <c r="AI3750" s="238"/>
      <c r="AJ3750" s="238"/>
      <c r="AK3750" s="238"/>
      <c r="AL3750" s="238"/>
      <c r="AM3750" s="238"/>
      <c r="AN3750" s="238"/>
      <c r="AO3750" s="238"/>
      <c r="AP3750" s="238"/>
      <c r="AQ3750" s="238"/>
      <c r="AR3750" s="238"/>
      <c r="AS3750" s="238"/>
      <c r="AT3750" s="238"/>
      <c r="AU3750" s="238"/>
      <c r="AV3750" s="238"/>
      <c r="AW3750" s="238"/>
    </row>
    <row r="3751" spans="1:51" x14ac:dyDescent="0.2">
      <c r="A3751" s="143">
        <v>42138</v>
      </c>
      <c r="B3751" s="238">
        <v>7</v>
      </c>
      <c r="C3751" s="238">
        <v>118</v>
      </c>
      <c r="D3751" s="238">
        <v>2975</v>
      </c>
      <c r="E3751" s="238">
        <v>351175</v>
      </c>
      <c r="F3751" s="238">
        <v>11</v>
      </c>
      <c r="G3751" s="238">
        <v>144</v>
      </c>
      <c r="H3751" s="238">
        <v>2750</v>
      </c>
      <c r="I3751" s="238">
        <v>395600</v>
      </c>
      <c r="J3751" s="238">
        <v>10</v>
      </c>
      <c r="K3751" s="238">
        <v>154</v>
      </c>
      <c r="L3751" s="238">
        <v>3050</v>
      </c>
      <c r="M3751" s="238">
        <v>469650</v>
      </c>
      <c r="N3751" s="238">
        <v>21</v>
      </c>
      <c r="O3751" s="238">
        <v>204</v>
      </c>
      <c r="P3751" s="238">
        <v>2875</v>
      </c>
      <c r="Q3751" s="238">
        <v>588050</v>
      </c>
      <c r="R3751" s="238">
        <v>22</v>
      </c>
      <c r="S3751" s="238">
        <v>238</v>
      </c>
      <c r="T3751" s="238">
        <v>2975</v>
      </c>
      <c r="U3751" s="238">
        <v>708000</v>
      </c>
      <c r="V3751" s="238">
        <v>38</v>
      </c>
      <c r="W3751" s="238">
        <v>264</v>
      </c>
      <c r="X3751" s="238">
        <v>2925</v>
      </c>
      <c r="Y3751" s="238">
        <v>771300</v>
      </c>
      <c r="Z3751" s="238">
        <v>75</v>
      </c>
      <c r="AA3751" s="238">
        <v>305</v>
      </c>
      <c r="AB3751" s="238">
        <v>2958</v>
      </c>
      <c r="AC3751" s="238">
        <v>903542</v>
      </c>
      <c r="AD3751" s="238">
        <v>32</v>
      </c>
      <c r="AE3751" s="238">
        <v>339</v>
      </c>
      <c r="AF3751" s="238">
        <v>3370</v>
      </c>
      <c r="AG3751" s="238">
        <v>1137633</v>
      </c>
      <c r="AH3751" s="238">
        <v>1</v>
      </c>
      <c r="AI3751" s="238">
        <v>372</v>
      </c>
      <c r="AJ3751" s="238">
        <v>2880</v>
      </c>
      <c r="AK3751" s="238">
        <v>1071360</v>
      </c>
      <c r="AL3751" s="238">
        <v>9</v>
      </c>
      <c r="AM3751" s="238">
        <v>433</v>
      </c>
      <c r="AN3751" s="238">
        <v>2920</v>
      </c>
      <c r="AO3751" s="238">
        <v>1267120</v>
      </c>
      <c r="AP3751" s="238">
        <v>43</v>
      </c>
      <c r="AQ3751" s="238">
        <v>506</v>
      </c>
      <c r="AR3751" s="238">
        <v>2688</v>
      </c>
      <c r="AS3751" s="238">
        <v>1363575</v>
      </c>
      <c r="AT3751" s="238"/>
      <c r="AU3751" s="238"/>
      <c r="AV3751" s="238"/>
      <c r="AW3751" s="238"/>
      <c r="AY3751">
        <v>94</v>
      </c>
    </row>
    <row r="3752" spans="1:51" x14ac:dyDescent="0.2">
      <c r="A3752" s="143"/>
      <c r="B3752" s="238"/>
      <c r="C3752" s="238"/>
      <c r="D3752" s="238"/>
      <c r="E3752" s="238"/>
      <c r="F3752" s="238"/>
      <c r="G3752" s="238"/>
      <c r="H3752" s="238"/>
      <c r="I3752" s="238"/>
      <c r="J3752" s="238"/>
      <c r="K3752" s="238"/>
      <c r="L3752" s="238"/>
      <c r="M3752" s="238"/>
      <c r="N3752" s="238"/>
      <c r="O3752" s="238"/>
      <c r="P3752" s="238"/>
      <c r="Q3752" s="238"/>
      <c r="R3752" s="238"/>
      <c r="S3752" s="238"/>
      <c r="T3752" s="238"/>
      <c r="U3752" s="238"/>
      <c r="V3752" s="238"/>
      <c r="W3752" s="238"/>
      <c r="X3752" s="238"/>
      <c r="Y3752" s="238"/>
      <c r="Z3752" s="238"/>
      <c r="AA3752" s="238"/>
      <c r="AB3752" s="238"/>
      <c r="AC3752" s="238"/>
      <c r="AD3752" s="238"/>
      <c r="AE3752" s="238"/>
      <c r="AF3752" s="238"/>
      <c r="AG3752" s="238"/>
      <c r="AL3752" s="238"/>
      <c r="AM3752" s="238"/>
      <c r="AN3752" s="238"/>
      <c r="AO3752" s="238"/>
      <c r="AP3752" s="238">
        <v>7</v>
      </c>
      <c r="AQ3752" s="238">
        <v>367</v>
      </c>
      <c r="AR3752" s="238">
        <v>2680</v>
      </c>
      <c r="AS3752" s="238">
        <v>983560</v>
      </c>
      <c r="AT3752" s="238"/>
      <c r="AU3752" s="238"/>
      <c r="AV3752" s="238"/>
      <c r="AW3752" s="238"/>
    </row>
    <row r="3753" spans="1:51" x14ac:dyDescent="0.2">
      <c r="A3753" s="143">
        <v>42143</v>
      </c>
      <c r="B3753" s="238"/>
      <c r="C3753" s="238"/>
      <c r="D3753" s="238"/>
      <c r="E3753" s="238"/>
      <c r="F3753" s="238"/>
      <c r="G3753" s="238"/>
      <c r="H3753" s="238"/>
      <c r="I3753" s="238"/>
      <c r="J3753" s="238"/>
      <c r="K3753" s="238"/>
      <c r="L3753" s="238"/>
      <c r="M3753" s="238"/>
      <c r="N3753" s="238"/>
      <c r="O3753" s="238"/>
      <c r="P3753" s="238"/>
      <c r="Q3753" s="238"/>
      <c r="R3753" s="238"/>
      <c r="S3753" s="238"/>
      <c r="T3753" s="238"/>
      <c r="U3753" s="238"/>
      <c r="V3753" s="238"/>
      <c r="W3753" s="238"/>
      <c r="X3753" s="238"/>
      <c r="Y3753" s="238"/>
      <c r="Z3753" s="238"/>
      <c r="AA3753" s="238"/>
      <c r="AB3753" s="238"/>
      <c r="AC3753" s="238"/>
      <c r="AD3753" s="238">
        <v>2</v>
      </c>
      <c r="AE3753" s="238">
        <v>323</v>
      </c>
      <c r="AF3753" s="238">
        <v>2660</v>
      </c>
      <c r="AG3753" s="238">
        <v>859180</v>
      </c>
      <c r="AH3753" s="238"/>
      <c r="AI3753" s="238"/>
      <c r="AJ3753" s="238"/>
      <c r="AK3753" s="238"/>
      <c r="AL3753" s="238">
        <v>20</v>
      </c>
      <c r="AM3753" s="238">
        <v>477</v>
      </c>
      <c r="AN3753" s="238">
        <v>3204</v>
      </c>
      <c r="AO3753" s="238">
        <v>1528008</v>
      </c>
      <c r="AP3753" s="238">
        <v>13</v>
      </c>
      <c r="AQ3753" s="238">
        <v>470</v>
      </c>
      <c r="AR3753" s="238">
        <v>2895</v>
      </c>
      <c r="AS3753" s="238">
        <v>1365695</v>
      </c>
      <c r="AT3753" s="238"/>
      <c r="AU3753" s="238"/>
      <c r="AV3753" s="238"/>
      <c r="AW3753" s="238"/>
      <c r="AY3753">
        <v>56</v>
      </c>
    </row>
    <row r="3754" spans="1:51" x14ac:dyDescent="0.2">
      <c r="A3754" s="143">
        <v>42145</v>
      </c>
      <c r="B3754" s="238">
        <v>3</v>
      </c>
      <c r="C3754" s="238">
        <v>111</v>
      </c>
      <c r="D3754" s="238">
        <v>3200</v>
      </c>
      <c r="E3754" s="238">
        <v>355200</v>
      </c>
      <c r="F3754" s="238"/>
      <c r="G3754" s="238"/>
      <c r="H3754" s="238"/>
      <c r="I3754" s="238"/>
      <c r="J3754" s="238">
        <v>31</v>
      </c>
      <c r="K3754" s="238">
        <v>168</v>
      </c>
      <c r="L3754" s="238">
        <v>3000</v>
      </c>
      <c r="M3754" s="238">
        <v>355200</v>
      </c>
      <c r="N3754" s="238">
        <v>53</v>
      </c>
      <c r="O3754" s="238">
        <v>196</v>
      </c>
      <c r="P3754" s="238">
        <v>3030</v>
      </c>
      <c r="Q3754" s="238">
        <v>593020</v>
      </c>
      <c r="R3754" s="238">
        <v>20</v>
      </c>
      <c r="S3754" s="238">
        <v>242</v>
      </c>
      <c r="T3754" s="238">
        <v>3100</v>
      </c>
      <c r="U3754" s="238">
        <v>750200</v>
      </c>
      <c r="V3754" s="238">
        <v>34</v>
      </c>
      <c r="W3754" s="238">
        <v>267</v>
      </c>
      <c r="X3754" s="238">
        <v>3000</v>
      </c>
      <c r="Y3754" s="238">
        <v>803017</v>
      </c>
      <c r="Z3754" s="238">
        <v>54</v>
      </c>
      <c r="AA3754" s="238">
        <v>298</v>
      </c>
      <c r="AB3754" s="238">
        <v>2910</v>
      </c>
      <c r="AC3754" s="238">
        <v>866890</v>
      </c>
      <c r="AD3754" s="238">
        <v>19</v>
      </c>
      <c r="AE3754" s="238">
        <v>344</v>
      </c>
      <c r="AF3754" s="238">
        <v>2860</v>
      </c>
      <c r="AG3754" s="238">
        <v>985120</v>
      </c>
      <c r="AH3754" s="238">
        <v>13</v>
      </c>
      <c r="AI3754" s="238">
        <v>376</v>
      </c>
      <c r="AJ3754" s="238">
        <v>2673</v>
      </c>
      <c r="AK3754" s="238">
        <v>1005847</v>
      </c>
      <c r="AL3754" s="238">
        <v>4</v>
      </c>
      <c r="AM3754" s="238">
        <v>456</v>
      </c>
      <c r="AN3754" s="238">
        <v>3060</v>
      </c>
      <c r="AO3754" s="238">
        <v>1401840</v>
      </c>
      <c r="AP3754" s="238">
        <v>18</v>
      </c>
      <c r="AQ3754" s="238">
        <v>461</v>
      </c>
      <c r="AR3754" s="238">
        <v>2840</v>
      </c>
      <c r="AS3754" s="238">
        <v>1308387</v>
      </c>
      <c r="AT3754" s="238">
        <v>11</v>
      </c>
      <c r="AU3754" s="238">
        <v>504</v>
      </c>
      <c r="AV3754" s="238">
        <v>2550</v>
      </c>
      <c r="AW3754" s="238">
        <v>1285200</v>
      </c>
      <c r="AY3754">
        <v>132</v>
      </c>
    </row>
    <row r="3755" spans="1:51" x14ac:dyDescent="0.2">
      <c r="A3755" s="143">
        <v>42150</v>
      </c>
      <c r="B3755" s="238"/>
      <c r="C3755" s="238"/>
      <c r="D3755" s="238"/>
      <c r="E3755" s="238"/>
      <c r="F3755" s="238"/>
      <c r="G3755" s="238"/>
      <c r="H3755" s="238"/>
      <c r="I3755" s="238"/>
      <c r="J3755" s="238">
        <v>19</v>
      </c>
      <c r="K3755" s="238">
        <v>175</v>
      </c>
      <c r="L3755" s="238">
        <v>2900</v>
      </c>
      <c r="M3755" s="238">
        <v>507500</v>
      </c>
      <c r="N3755" s="238">
        <v>3</v>
      </c>
      <c r="O3755" s="238">
        <v>188</v>
      </c>
      <c r="P3755" s="238">
        <v>2950</v>
      </c>
      <c r="Q3755" s="238">
        <v>554600</v>
      </c>
      <c r="R3755" s="238"/>
      <c r="S3755" s="238"/>
      <c r="T3755" s="238"/>
      <c r="U3755" s="238"/>
      <c r="V3755" s="238"/>
      <c r="W3755" s="238"/>
      <c r="X3755" s="238"/>
      <c r="Y3755" s="238"/>
      <c r="Z3755" s="238"/>
      <c r="AA3755" s="238"/>
      <c r="AB3755" s="238"/>
      <c r="AC3755" s="238"/>
      <c r="AD3755" s="238">
        <v>2</v>
      </c>
      <c r="AE3755" s="238">
        <v>348</v>
      </c>
      <c r="AF3755" s="238">
        <v>2720</v>
      </c>
      <c r="AG3755" s="238">
        <v>947200</v>
      </c>
      <c r="AH3755" s="238">
        <v>8</v>
      </c>
      <c r="AI3755" s="238">
        <v>380</v>
      </c>
      <c r="AJ3755" s="238">
        <v>2740</v>
      </c>
      <c r="AK3755" s="238">
        <v>1041200</v>
      </c>
      <c r="AL3755" s="238"/>
      <c r="AM3755" s="238"/>
      <c r="AN3755" s="238"/>
      <c r="AO3755" s="238"/>
      <c r="AP3755" s="238">
        <v>18</v>
      </c>
      <c r="AQ3755" s="238">
        <v>498</v>
      </c>
      <c r="AR3755" s="238">
        <v>2772</v>
      </c>
      <c r="AS3755" s="238">
        <v>1376932</v>
      </c>
      <c r="AT3755" s="238"/>
      <c r="AU3755" s="238"/>
      <c r="AV3755" s="238"/>
      <c r="AW3755" s="238"/>
      <c r="AY3755">
        <v>59</v>
      </c>
    </row>
    <row r="3756" spans="1:51" x14ac:dyDescent="0.2">
      <c r="A3756" s="143">
        <v>42152</v>
      </c>
      <c r="B3756">
        <v>14</v>
      </c>
      <c r="C3756">
        <v>115</v>
      </c>
      <c r="D3756">
        <v>3067</v>
      </c>
      <c r="E3756">
        <v>351767</v>
      </c>
      <c r="F3756">
        <v>27</v>
      </c>
      <c r="G3756">
        <v>135</v>
      </c>
      <c r="H3756">
        <v>3300</v>
      </c>
      <c r="I3756">
        <v>445500</v>
      </c>
      <c r="J3756" s="238">
        <v>10</v>
      </c>
      <c r="K3756" s="238">
        <v>165</v>
      </c>
      <c r="L3756" s="238">
        <v>2883</v>
      </c>
      <c r="M3756" s="238">
        <v>474950</v>
      </c>
      <c r="N3756" s="238">
        <v>24</v>
      </c>
      <c r="O3756" s="238">
        <v>204</v>
      </c>
      <c r="P3756" s="238">
        <v>3575</v>
      </c>
      <c r="Q3756" s="238">
        <v>728075</v>
      </c>
      <c r="R3756" s="238">
        <v>10</v>
      </c>
      <c r="S3756" s="238">
        <v>237</v>
      </c>
      <c r="T3756" s="238">
        <v>2950</v>
      </c>
      <c r="U3756" s="238">
        <v>699150</v>
      </c>
      <c r="V3756" s="238">
        <v>85</v>
      </c>
      <c r="W3756" s="238">
        <v>272</v>
      </c>
      <c r="X3756" s="238">
        <v>3070</v>
      </c>
      <c r="Y3756" s="238">
        <v>835760</v>
      </c>
      <c r="Z3756" s="238">
        <v>9</v>
      </c>
      <c r="AA3756" s="238">
        <v>311</v>
      </c>
      <c r="AB3756" s="238">
        <v>2875</v>
      </c>
      <c r="AC3756" s="238">
        <v>894325</v>
      </c>
      <c r="AH3756" s="238">
        <v>10</v>
      </c>
      <c r="AI3756" s="238">
        <v>383</v>
      </c>
      <c r="AJ3756" s="238">
        <v>2713</v>
      </c>
      <c r="AK3756" s="238">
        <v>1038347</v>
      </c>
      <c r="AL3756" s="238">
        <v>2</v>
      </c>
      <c r="AM3756" s="238">
        <v>434</v>
      </c>
      <c r="AN3756" s="238">
        <v>3100</v>
      </c>
      <c r="AO3756" s="238">
        <v>1344760</v>
      </c>
      <c r="AP3756" s="238">
        <v>2</v>
      </c>
      <c r="AQ3756" s="238">
        <v>348</v>
      </c>
      <c r="AR3756" s="238">
        <v>2520</v>
      </c>
      <c r="AS3756" s="238">
        <v>876960</v>
      </c>
    </row>
    <row r="3757" spans="1:51" x14ac:dyDescent="0.2">
      <c r="B3757" s="81"/>
      <c r="C3757" s="81"/>
      <c r="D3757" s="235"/>
      <c r="E3757" s="81"/>
      <c r="F3757" s="81"/>
      <c r="G3757" s="81"/>
      <c r="H3757" s="235"/>
      <c r="I3757" s="81"/>
      <c r="AP3757" s="238">
        <v>17</v>
      </c>
      <c r="AQ3757" s="238">
        <v>460</v>
      </c>
      <c r="AR3757" s="238">
        <v>2757</v>
      </c>
      <c r="AS3757" s="238">
        <v>1269737</v>
      </c>
      <c r="AT3757" s="238">
        <v>15</v>
      </c>
      <c r="AU3757" s="238">
        <v>462</v>
      </c>
      <c r="AV3757" s="238">
        <v>2580</v>
      </c>
      <c r="AW3757" s="238">
        <v>1192470</v>
      </c>
      <c r="AY3757">
        <v>123</v>
      </c>
    </row>
    <row r="3759" spans="1:51" x14ac:dyDescent="0.2">
      <c r="A3759" s="143">
        <v>42157</v>
      </c>
      <c r="B3759">
        <v>5</v>
      </c>
      <c r="C3759">
        <v>104</v>
      </c>
      <c r="D3759">
        <v>2900</v>
      </c>
      <c r="E3759">
        <v>301600</v>
      </c>
      <c r="V3759">
        <v>8</v>
      </c>
      <c r="W3759">
        <v>257</v>
      </c>
      <c r="X3759">
        <v>2800</v>
      </c>
      <c r="Y3759">
        <v>719600</v>
      </c>
      <c r="Z3759">
        <v>6</v>
      </c>
      <c r="AA3759">
        <v>317</v>
      </c>
      <c r="AB3759">
        <v>2800</v>
      </c>
      <c r="AC3759">
        <v>887600</v>
      </c>
      <c r="AH3759">
        <v>1</v>
      </c>
      <c r="AI3759">
        <v>364</v>
      </c>
      <c r="AJ3759">
        <v>3040</v>
      </c>
      <c r="AK3759">
        <v>1106560</v>
      </c>
      <c r="AL3759">
        <v>5</v>
      </c>
      <c r="AM3759">
        <v>415</v>
      </c>
      <c r="AN3759">
        <v>3080</v>
      </c>
      <c r="AO3759">
        <v>1278200</v>
      </c>
      <c r="AP3759">
        <v>2</v>
      </c>
      <c r="AQ3759">
        <v>472</v>
      </c>
      <c r="AR3759">
        <v>2950</v>
      </c>
      <c r="AS3759">
        <v>1394080</v>
      </c>
      <c r="AY3759">
        <v>69</v>
      </c>
    </row>
    <row r="3760" spans="1:51" x14ac:dyDescent="0.2">
      <c r="A3760" s="143">
        <v>42159</v>
      </c>
      <c r="B3760">
        <v>11</v>
      </c>
      <c r="C3760">
        <v>120</v>
      </c>
      <c r="D3760">
        <v>3183</v>
      </c>
      <c r="E3760">
        <v>380583</v>
      </c>
      <c r="J3760">
        <v>52</v>
      </c>
      <c r="K3760">
        <v>162</v>
      </c>
      <c r="L3760">
        <v>3320</v>
      </c>
      <c r="M3760">
        <v>537470</v>
      </c>
      <c r="N3760">
        <v>41</v>
      </c>
      <c r="O3760">
        <v>205</v>
      </c>
      <c r="P3760">
        <v>3062</v>
      </c>
      <c r="Q3760">
        <v>626950</v>
      </c>
      <c r="R3760">
        <v>27</v>
      </c>
      <c r="S3760">
        <v>242</v>
      </c>
      <c r="T3760">
        <v>3075</v>
      </c>
      <c r="U3760">
        <v>746025</v>
      </c>
      <c r="V3760">
        <v>12</v>
      </c>
      <c r="W3760">
        <v>273</v>
      </c>
      <c r="X3760">
        <v>2850</v>
      </c>
      <c r="Y3760">
        <v>778050</v>
      </c>
      <c r="Z3760">
        <v>137</v>
      </c>
      <c r="AA3760">
        <v>297</v>
      </c>
      <c r="AB3760">
        <v>3002</v>
      </c>
      <c r="AC3760">
        <v>891145</v>
      </c>
      <c r="AD3760">
        <v>26</v>
      </c>
      <c r="AE3760">
        <v>332</v>
      </c>
      <c r="AF3760">
        <v>2900</v>
      </c>
      <c r="AG3760">
        <v>962560</v>
      </c>
      <c r="AH3760">
        <v>12</v>
      </c>
      <c r="AI3760">
        <v>372</v>
      </c>
      <c r="AJ3760">
        <v>3105</v>
      </c>
      <c r="AK3760">
        <v>1155420</v>
      </c>
      <c r="AL3760">
        <v>1</v>
      </c>
      <c r="AM3760">
        <v>488</v>
      </c>
      <c r="AN3760">
        <v>3140</v>
      </c>
      <c r="AO3760">
        <v>1532320</v>
      </c>
      <c r="AP3760">
        <v>17</v>
      </c>
      <c r="AQ3760">
        <v>483</v>
      </c>
      <c r="AR3760">
        <v>2832</v>
      </c>
      <c r="AS3760">
        <v>1370368</v>
      </c>
      <c r="AT3760">
        <v>31</v>
      </c>
      <c r="AU3760">
        <v>496</v>
      </c>
      <c r="AV3760">
        <v>2725</v>
      </c>
      <c r="AW3760">
        <v>1350562</v>
      </c>
      <c r="AY3760">
        <v>230</v>
      </c>
    </row>
    <row r="3761" spans="1:51" x14ac:dyDescent="0.2">
      <c r="A3761" s="143"/>
      <c r="AP3761">
        <v>12</v>
      </c>
      <c r="AQ3761">
        <v>389</v>
      </c>
      <c r="AR3761">
        <v>2707</v>
      </c>
      <c r="AS3761">
        <v>1052987</v>
      </c>
    </row>
    <row r="3762" spans="1:51" x14ac:dyDescent="0.2">
      <c r="A3762" s="143">
        <v>42164</v>
      </c>
      <c r="AH3762">
        <v>5</v>
      </c>
      <c r="AI3762">
        <v>374</v>
      </c>
      <c r="AJ3762">
        <v>2720</v>
      </c>
      <c r="AK3762">
        <v>1017280</v>
      </c>
      <c r="AP3762">
        <v>16</v>
      </c>
      <c r="AQ3762">
        <v>458</v>
      </c>
      <c r="AR3762">
        <v>2887</v>
      </c>
      <c r="AS3762">
        <v>1321113</v>
      </c>
      <c r="AY3762">
        <v>14</v>
      </c>
    </row>
    <row r="3763" spans="1:51" x14ac:dyDescent="0.2">
      <c r="A3763" s="143">
        <v>42166</v>
      </c>
      <c r="B3763">
        <v>11</v>
      </c>
      <c r="C3763">
        <v>121</v>
      </c>
      <c r="D3763">
        <v>3300</v>
      </c>
      <c r="E3763">
        <v>399300</v>
      </c>
      <c r="F3763">
        <v>21</v>
      </c>
      <c r="G3763">
        <v>140</v>
      </c>
      <c r="H3763">
        <v>3138</v>
      </c>
      <c r="I3763">
        <v>437200</v>
      </c>
      <c r="J3763">
        <v>39</v>
      </c>
      <c r="K3763">
        <v>167</v>
      </c>
      <c r="L3763">
        <v>2931</v>
      </c>
      <c r="M3763">
        <v>489406</v>
      </c>
      <c r="N3763">
        <v>90</v>
      </c>
      <c r="O3763">
        <v>200</v>
      </c>
      <c r="P3763">
        <v>2956</v>
      </c>
      <c r="Q3763">
        <v>589585</v>
      </c>
      <c r="R3763">
        <v>29</v>
      </c>
      <c r="S3763">
        <v>230</v>
      </c>
      <c r="T3763">
        <v>3012</v>
      </c>
      <c r="U3763">
        <v>691988</v>
      </c>
      <c r="V3763">
        <v>80</v>
      </c>
      <c r="W3763">
        <v>261</v>
      </c>
      <c r="X3763">
        <v>2914</v>
      </c>
      <c r="Y3763">
        <v>760471</v>
      </c>
      <c r="Z3763">
        <v>145</v>
      </c>
      <c r="AA3763">
        <v>296</v>
      </c>
      <c r="AB3763">
        <v>2951</v>
      </c>
      <c r="AC3763">
        <v>874885</v>
      </c>
      <c r="AD3763">
        <v>29</v>
      </c>
      <c r="AE3763">
        <v>347</v>
      </c>
      <c r="AF3763">
        <v>2784</v>
      </c>
      <c r="AG3763">
        <v>964556</v>
      </c>
      <c r="AH3763">
        <v>22</v>
      </c>
      <c r="AI3763">
        <v>383</v>
      </c>
      <c r="AJ3763">
        <v>2913</v>
      </c>
      <c r="AK3763">
        <v>1116947</v>
      </c>
      <c r="AL3763">
        <v>1</v>
      </c>
      <c r="AM3763">
        <v>458</v>
      </c>
      <c r="AN3763">
        <v>3040</v>
      </c>
      <c r="AO3763">
        <v>1392320</v>
      </c>
      <c r="AP3763">
        <v>71</v>
      </c>
      <c r="AQ3763">
        <v>472</v>
      </c>
      <c r="AR3763">
        <v>2750</v>
      </c>
      <c r="AS3763">
        <v>1297190</v>
      </c>
      <c r="AT3763">
        <v>41</v>
      </c>
      <c r="AU3763">
        <v>462</v>
      </c>
      <c r="AV3763">
        <v>2631</v>
      </c>
      <c r="AW3763">
        <v>1212062</v>
      </c>
      <c r="AY3763">
        <v>95</v>
      </c>
    </row>
    <row r="3764" spans="1:51" x14ac:dyDescent="0.2">
      <c r="A3764" s="143"/>
      <c r="AP3764">
        <v>11</v>
      </c>
      <c r="AQ3764">
        <v>378</v>
      </c>
      <c r="AR3764">
        <v>2815</v>
      </c>
      <c r="AS3764">
        <v>1062550</v>
      </c>
    </row>
    <row r="3765" spans="1:51" x14ac:dyDescent="0.2">
      <c r="A3765" s="143">
        <v>42171</v>
      </c>
      <c r="AD3765">
        <v>36</v>
      </c>
      <c r="AE3765">
        <v>337</v>
      </c>
      <c r="AF3765">
        <v>3070</v>
      </c>
      <c r="AG3765">
        <v>1034790</v>
      </c>
      <c r="AH3765">
        <v>8</v>
      </c>
      <c r="AI3765">
        <v>374</v>
      </c>
      <c r="AJ3765">
        <v>2970</v>
      </c>
      <c r="AK3765">
        <v>1109300</v>
      </c>
      <c r="AP3765">
        <v>21</v>
      </c>
      <c r="AQ3765">
        <v>480</v>
      </c>
      <c r="AR3765">
        <v>3020</v>
      </c>
      <c r="AS3765">
        <v>1450490</v>
      </c>
      <c r="AY3765">
        <v>29</v>
      </c>
    </row>
    <row r="3766" spans="1:51" x14ac:dyDescent="0.2">
      <c r="A3766" s="143"/>
      <c r="AP3766">
        <v>1</v>
      </c>
      <c r="AQ3766">
        <v>374</v>
      </c>
      <c r="AR3766">
        <v>2720</v>
      </c>
      <c r="AS3766">
        <v>1017280</v>
      </c>
    </row>
    <row r="3767" spans="1:51" x14ac:dyDescent="0.2">
      <c r="A3767" s="143">
        <v>42173</v>
      </c>
      <c r="B3767">
        <v>6</v>
      </c>
      <c r="C3767">
        <v>112</v>
      </c>
      <c r="D3767">
        <v>3300</v>
      </c>
      <c r="E3767">
        <v>369600</v>
      </c>
      <c r="F3767">
        <v>1</v>
      </c>
      <c r="G3767">
        <v>140</v>
      </c>
      <c r="H3767">
        <v>2950</v>
      </c>
      <c r="I3767">
        <v>413000</v>
      </c>
      <c r="J3767">
        <v>84</v>
      </c>
      <c r="K3767">
        <v>166</v>
      </c>
      <c r="L3767">
        <v>3242</v>
      </c>
      <c r="M3767">
        <v>539793</v>
      </c>
      <c r="N3767">
        <v>55</v>
      </c>
      <c r="O3767">
        <v>202</v>
      </c>
      <c r="P3767">
        <v>3410</v>
      </c>
      <c r="Q3767">
        <v>688080</v>
      </c>
      <c r="R3767">
        <v>48</v>
      </c>
      <c r="S3767">
        <v>231</v>
      </c>
      <c r="T3767">
        <v>3150</v>
      </c>
      <c r="U3767">
        <v>728133</v>
      </c>
      <c r="V3767">
        <v>42</v>
      </c>
      <c r="W3767">
        <v>265</v>
      </c>
      <c r="X3767">
        <v>3133</v>
      </c>
      <c r="Y3767">
        <v>829067</v>
      </c>
      <c r="Z3767">
        <v>38</v>
      </c>
      <c r="AA3767">
        <v>297</v>
      </c>
      <c r="AB3767">
        <v>3162</v>
      </c>
      <c r="AC3767">
        <v>940675</v>
      </c>
      <c r="AD3767">
        <v>26</v>
      </c>
      <c r="AE3767">
        <v>338</v>
      </c>
      <c r="AF3767">
        <v>3348</v>
      </c>
      <c r="AG3767">
        <v>1127408</v>
      </c>
      <c r="AH3767">
        <v>9</v>
      </c>
      <c r="AI3767">
        <v>374</v>
      </c>
      <c r="AJ3767">
        <v>3827</v>
      </c>
      <c r="AK3767">
        <v>1422840</v>
      </c>
      <c r="AL3767">
        <v>4</v>
      </c>
      <c r="AM3767">
        <v>434</v>
      </c>
      <c r="AN3767">
        <v>4300</v>
      </c>
      <c r="AO3767">
        <v>1864050</v>
      </c>
      <c r="AP3767">
        <v>67</v>
      </c>
      <c r="AQ3767">
        <v>470</v>
      </c>
      <c r="AR3767">
        <v>2844</v>
      </c>
      <c r="AS3767">
        <v>1336094</v>
      </c>
      <c r="AT3767">
        <v>25</v>
      </c>
      <c r="AU3767">
        <v>467</v>
      </c>
      <c r="AV3767">
        <v>2770</v>
      </c>
      <c r="AW3767">
        <v>1295610</v>
      </c>
      <c r="AY3767">
        <v>102</v>
      </c>
    </row>
    <row r="3768" spans="1:51" x14ac:dyDescent="0.2">
      <c r="A3768" s="143"/>
      <c r="AP3768">
        <v>2</v>
      </c>
      <c r="AQ3768">
        <v>398</v>
      </c>
      <c r="AR3768">
        <v>2500</v>
      </c>
      <c r="AS3768">
        <v>995000</v>
      </c>
    </row>
    <row r="3769" spans="1:51" x14ac:dyDescent="0.2">
      <c r="A3769" s="143">
        <v>42178</v>
      </c>
      <c r="AH3769">
        <v>1</v>
      </c>
      <c r="AI3769">
        <v>380</v>
      </c>
      <c r="AJ3769">
        <v>2960</v>
      </c>
      <c r="AK3769">
        <v>1124800</v>
      </c>
      <c r="AL3769">
        <v>12</v>
      </c>
      <c r="AM3769">
        <v>472</v>
      </c>
      <c r="AN3769">
        <v>3110</v>
      </c>
      <c r="AO3769">
        <v>1468570</v>
      </c>
      <c r="AP3769">
        <v>5</v>
      </c>
      <c r="AQ3769">
        <v>385</v>
      </c>
      <c r="AR3769">
        <v>2540</v>
      </c>
      <c r="AS3769">
        <v>977900</v>
      </c>
      <c r="AY3769">
        <v>40</v>
      </c>
    </row>
    <row r="3770" spans="1:51" x14ac:dyDescent="0.2">
      <c r="A3770" s="143"/>
      <c r="AP3770">
        <v>25</v>
      </c>
      <c r="AQ3770">
        <v>519</v>
      </c>
      <c r="AR3770">
        <v>2990</v>
      </c>
      <c r="AS3770">
        <v>1561495</v>
      </c>
      <c r="AT3770">
        <v>7</v>
      </c>
      <c r="AU3770">
        <v>485</v>
      </c>
      <c r="AV3770">
        <v>2573</v>
      </c>
      <c r="AW3770">
        <v>1241680</v>
      </c>
    </row>
    <row r="3771" spans="1:51" x14ac:dyDescent="0.2">
      <c r="A3771" s="143">
        <v>42180</v>
      </c>
      <c r="B3771">
        <v>20</v>
      </c>
      <c r="C3771">
        <v>107</v>
      </c>
      <c r="D3771">
        <v>3130</v>
      </c>
      <c r="E3771">
        <v>335410</v>
      </c>
      <c r="F3771">
        <v>35</v>
      </c>
      <c r="G3771">
        <v>142</v>
      </c>
      <c r="H3771">
        <v>3150</v>
      </c>
      <c r="I3771">
        <v>447300</v>
      </c>
      <c r="J3771">
        <v>70</v>
      </c>
      <c r="K3771">
        <v>164</v>
      </c>
      <c r="L3771">
        <v>2992</v>
      </c>
      <c r="M3771">
        <v>490858</v>
      </c>
      <c r="N3771">
        <v>49</v>
      </c>
      <c r="O3771">
        <v>197</v>
      </c>
      <c r="P3771">
        <v>3092</v>
      </c>
      <c r="Q3771">
        <v>609425</v>
      </c>
      <c r="R3771">
        <v>18</v>
      </c>
      <c r="S3771">
        <v>240</v>
      </c>
      <c r="T3771">
        <v>3100</v>
      </c>
      <c r="U3771">
        <v>744000</v>
      </c>
      <c r="V3771">
        <v>27</v>
      </c>
      <c r="W3771">
        <v>270</v>
      </c>
      <c r="X3771">
        <v>3050</v>
      </c>
      <c r="Y3771">
        <v>823500</v>
      </c>
      <c r="Z3771">
        <v>112</v>
      </c>
      <c r="AA3771">
        <v>297</v>
      </c>
      <c r="AB3771">
        <v>2910</v>
      </c>
      <c r="AC3771">
        <v>863544</v>
      </c>
      <c r="AD3771">
        <v>42</v>
      </c>
      <c r="AE3771">
        <v>334</v>
      </c>
      <c r="AF3771">
        <v>3002</v>
      </c>
      <c r="AG3771">
        <v>1002208</v>
      </c>
      <c r="AH3771">
        <v>5</v>
      </c>
      <c r="AI3771">
        <v>361</v>
      </c>
      <c r="AJ3771">
        <v>2740</v>
      </c>
      <c r="AK3771">
        <v>989140</v>
      </c>
      <c r="AL3771">
        <v>1</v>
      </c>
      <c r="AM3771">
        <v>464</v>
      </c>
      <c r="AN3771">
        <v>2940</v>
      </c>
      <c r="AO3771">
        <v>1364160</v>
      </c>
      <c r="AP3771">
        <v>43</v>
      </c>
      <c r="AQ3771">
        <v>445</v>
      </c>
      <c r="AR3771">
        <v>2802</v>
      </c>
      <c r="AS3771">
        <v>1249804</v>
      </c>
      <c r="AT3771">
        <v>1</v>
      </c>
      <c r="AU3771">
        <v>342</v>
      </c>
      <c r="AV3771">
        <v>2750</v>
      </c>
      <c r="AW3771">
        <v>940500</v>
      </c>
      <c r="AY3771">
        <v>296</v>
      </c>
    </row>
    <row r="3772" spans="1:51" x14ac:dyDescent="0.2">
      <c r="A3772" s="143"/>
      <c r="AP3772">
        <v>4</v>
      </c>
      <c r="AQ3772">
        <v>354</v>
      </c>
      <c r="AR3772">
        <v>2660</v>
      </c>
      <c r="AS3772">
        <v>941640</v>
      </c>
      <c r="AT3772">
        <v>22</v>
      </c>
      <c r="AU3772">
        <v>376</v>
      </c>
      <c r="AV3772">
        <v>2700</v>
      </c>
      <c r="AW3772">
        <v>1014225</v>
      </c>
    </row>
    <row r="3774" spans="1:51" x14ac:dyDescent="0.2">
      <c r="A3774" s="143">
        <v>42187</v>
      </c>
      <c r="B3774">
        <v>6</v>
      </c>
      <c r="C3774">
        <v>98</v>
      </c>
      <c r="D3774">
        <v>2900</v>
      </c>
      <c r="E3774">
        <v>284950</v>
      </c>
      <c r="J3774">
        <v>39</v>
      </c>
      <c r="K3774">
        <v>169</v>
      </c>
      <c r="L3774">
        <v>3050</v>
      </c>
      <c r="M3774">
        <v>515000</v>
      </c>
      <c r="N3774">
        <v>67</v>
      </c>
      <c r="O3774">
        <v>207</v>
      </c>
      <c r="P3774">
        <v>2931</v>
      </c>
      <c r="Q3774">
        <v>606050</v>
      </c>
      <c r="R3774">
        <v>20</v>
      </c>
      <c r="S3774">
        <v>226</v>
      </c>
      <c r="T3774">
        <v>3150</v>
      </c>
      <c r="U3774">
        <v>711900</v>
      </c>
      <c r="V3774">
        <v>4</v>
      </c>
      <c r="W3774">
        <v>258</v>
      </c>
      <c r="X3774">
        <v>2880</v>
      </c>
      <c r="Y3774">
        <v>741880</v>
      </c>
      <c r="Z3774">
        <v>18</v>
      </c>
      <c r="AA3774">
        <v>289</v>
      </c>
      <c r="AB3774">
        <v>2700</v>
      </c>
      <c r="AC3774">
        <v>780300</v>
      </c>
      <c r="AD3774">
        <v>18</v>
      </c>
      <c r="AE3774">
        <v>344</v>
      </c>
      <c r="AF3774">
        <v>2890</v>
      </c>
      <c r="AG3774">
        <v>995740</v>
      </c>
      <c r="AH3774">
        <v>3</v>
      </c>
      <c r="AI3774">
        <v>378</v>
      </c>
      <c r="AJ3774">
        <v>2920</v>
      </c>
      <c r="AK3774">
        <v>1103760</v>
      </c>
      <c r="AL3774">
        <v>2</v>
      </c>
      <c r="AM3774">
        <v>448</v>
      </c>
      <c r="AN3774">
        <v>2840</v>
      </c>
      <c r="AO3774">
        <v>1272320</v>
      </c>
      <c r="AP3774">
        <v>42</v>
      </c>
      <c r="AQ3774">
        <v>467</v>
      </c>
      <c r="AR3774">
        <v>2592</v>
      </c>
      <c r="AS3774">
        <v>1213108</v>
      </c>
      <c r="AT3774">
        <v>1</v>
      </c>
      <c r="AU3774">
        <v>354</v>
      </c>
      <c r="AV3774">
        <v>2450</v>
      </c>
      <c r="AW3774">
        <v>867300</v>
      </c>
      <c r="AY3774">
        <v>216</v>
      </c>
    </row>
    <row r="3775" spans="1:51" x14ac:dyDescent="0.2">
      <c r="AP3775">
        <v>11</v>
      </c>
      <c r="AQ3775">
        <v>396</v>
      </c>
      <c r="AR3775">
        <v>2700</v>
      </c>
      <c r="AS3775">
        <v>1070300</v>
      </c>
      <c r="AT3775">
        <v>17</v>
      </c>
      <c r="AU3775">
        <v>467</v>
      </c>
      <c r="AV3775">
        <v>2525</v>
      </c>
      <c r="AW3775">
        <v>1179862</v>
      </c>
    </row>
    <row r="3776" spans="1:51" x14ac:dyDescent="0.2">
      <c r="A3776" s="143">
        <v>42192</v>
      </c>
      <c r="R3776">
        <v>13</v>
      </c>
      <c r="S3776">
        <v>234</v>
      </c>
      <c r="T3776">
        <v>2750</v>
      </c>
      <c r="U3776">
        <v>642050</v>
      </c>
      <c r="AD3776">
        <v>11</v>
      </c>
      <c r="AE3776">
        <v>329</v>
      </c>
      <c r="AF3776">
        <v>2830</v>
      </c>
      <c r="AG3776">
        <v>931280</v>
      </c>
      <c r="AH3776">
        <v>10</v>
      </c>
      <c r="AI3776">
        <v>364</v>
      </c>
      <c r="AJ3776">
        <v>2900</v>
      </c>
      <c r="AK3776">
        <v>1055600</v>
      </c>
      <c r="AL3776">
        <v>11</v>
      </c>
      <c r="AM3776">
        <v>435</v>
      </c>
      <c r="AN3776">
        <v>2960</v>
      </c>
      <c r="AO3776">
        <v>1289340</v>
      </c>
      <c r="AP3776">
        <v>23</v>
      </c>
      <c r="AQ3776">
        <v>448</v>
      </c>
      <c r="AR3776">
        <v>2640</v>
      </c>
      <c r="AS3776">
        <v>1187270</v>
      </c>
      <c r="AT3776">
        <v>18</v>
      </c>
      <c r="AU3776">
        <v>464</v>
      </c>
      <c r="AV3776">
        <v>2570</v>
      </c>
      <c r="AW3776">
        <v>1192350</v>
      </c>
      <c r="AY3776">
        <v>12</v>
      </c>
    </row>
    <row r="3777" spans="1:51" x14ac:dyDescent="0.2">
      <c r="A3777" s="143"/>
      <c r="AP3777">
        <v>6</v>
      </c>
      <c r="AQ3777">
        <v>374</v>
      </c>
      <c r="AR3777">
        <v>2640</v>
      </c>
      <c r="AS3777">
        <v>987360</v>
      </c>
    </row>
    <row r="3778" spans="1:51" x14ac:dyDescent="0.2">
      <c r="A3778" s="143">
        <v>42194</v>
      </c>
      <c r="B3778">
        <v>15</v>
      </c>
      <c r="C3778">
        <v>110</v>
      </c>
      <c r="D3778">
        <v>3150</v>
      </c>
      <c r="E3778">
        <v>346533</v>
      </c>
      <c r="F3778">
        <v>21</v>
      </c>
      <c r="G3778">
        <v>139</v>
      </c>
      <c r="H3778">
        <v>3017</v>
      </c>
      <c r="I3778">
        <v>420700</v>
      </c>
      <c r="J3778">
        <v>16</v>
      </c>
      <c r="K3778">
        <v>164</v>
      </c>
      <c r="L3778">
        <v>2917</v>
      </c>
      <c r="M3778">
        <v>479867</v>
      </c>
      <c r="N3778">
        <v>59</v>
      </c>
      <c r="O3778">
        <v>196</v>
      </c>
      <c r="P3778">
        <v>3075</v>
      </c>
      <c r="Q3778">
        <v>601088</v>
      </c>
      <c r="R3778">
        <v>6</v>
      </c>
      <c r="S3778">
        <v>240</v>
      </c>
      <c r="T3778">
        <v>2950</v>
      </c>
      <c r="U3778">
        <v>708000</v>
      </c>
      <c r="V3778">
        <v>38</v>
      </c>
      <c r="W3778">
        <v>275</v>
      </c>
      <c r="X3778">
        <v>2907</v>
      </c>
      <c r="Y3778">
        <v>799653</v>
      </c>
      <c r="Z3778">
        <v>47</v>
      </c>
      <c r="AA3778">
        <v>287</v>
      </c>
      <c r="AB3778">
        <v>2940</v>
      </c>
      <c r="AC3778">
        <v>843680</v>
      </c>
      <c r="AD3778">
        <v>32</v>
      </c>
      <c r="AE3778">
        <v>344</v>
      </c>
      <c r="AF3778">
        <v>2927</v>
      </c>
      <c r="AG3778">
        <v>1006720</v>
      </c>
      <c r="AL3778">
        <v>3</v>
      </c>
      <c r="AM3778">
        <v>422</v>
      </c>
      <c r="AN3778">
        <v>2800</v>
      </c>
      <c r="AO3778">
        <v>1184240</v>
      </c>
      <c r="AP3778">
        <v>4</v>
      </c>
      <c r="AQ3778">
        <v>392</v>
      </c>
      <c r="AR3778">
        <v>2640</v>
      </c>
      <c r="AS3778">
        <v>1034880</v>
      </c>
      <c r="AT3778">
        <v>1</v>
      </c>
      <c r="AU3778">
        <v>360</v>
      </c>
      <c r="AV3778">
        <v>2600</v>
      </c>
      <c r="AW3778">
        <v>936000</v>
      </c>
      <c r="AY3778">
        <v>153</v>
      </c>
    </row>
    <row r="3779" spans="1:51" x14ac:dyDescent="0.2">
      <c r="A3779" s="143"/>
      <c r="AP3779">
        <v>52</v>
      </c>
      <c r="AQ3779">
        <v>433</v>
      </c>
      <c r="AR3779">
        <v>2660</v>
      </c>
      <c r="AS3779">
        <v>1152180</v>
      </c>
      <c r="AT3779">
        <v>8</v>
      </c>
      <c r="AU3779">
        <v>468</v>
      </c>
      <c r="AV3779">
        <v>2683</v>
      </c>
      <c r="AW3779">
        <v>1255933</v>
      </c>
    </row>
    <row r="3780" spans="1:51" x14ac:dyDescent="0.2">
      <c r="A3780" s="143">
        <v>42199</v>
      </c>
      <c r="V3780">
        <v>5</v>
      </c>
      <c r="W3780">
        <v>266</v>
      </c>
      <c r="X3780">
        <v>2800</v>
      </c>
      <c r="Y3780">
        <v>744800</v>
      </c>
      <c r="AH3780">
        <v>2</v>
      </c>
      <c r="AI3780">
        <v>383</v>
      </c>
      <c r="AJ3780">
        <v>2820</v>
      </c>
      <c r="AK3780">
        <v>1080060</v>
      </c>
      <c r="AL3780">
        <v>2</v>
      </c>
      <c r="AM3780">
        <v>409</v>
      </c>
      <c r="AN3780">
        <v>2740</v>
      </c>
      <c r="AO3780">
        <v>1120660</v>
      </c>
      <c r="AP3780">
        <v>7</v>
      </c>
      <c r="AQ3780">
        <v>390</v>
      </c>
      <c r="AR3780">
        <v>2550</v>
      </c>
      <c r="AS3780">
        <v>995830</v>
      </c>
      <c r="AY3780">
        <v>43</v>
      </c>
    </row>
    <row r="3781" spans="1:51" x14ac:dyDescent="0.2">
      <c r="A3781" s="143"/>
      <c r="AP3781">
        <v>43</v>
      </c>
      <c r="AQ3781">
        <v>470</v>
      </c>
      <c r="AR3781">
        <v>2722</v>
      </c>
      <c r="AS3781">
        <v>1283068</v>
      </c>
    </row>
    <row r="3782" spans="1:51" x14ac:dyDescent="0.2">
      <c r="A3782" s="143">
        <v>42201</v>
      </c>
      <c r="B3782">
        <v>2</v>
      </c>
      <c r="C3782">
        <v>100</v>
      </c>
      <c r="D3782">
        <v>3300</v>
      </c>
      <c r="E3782">
        <v>330000</v>
      </c>
      <c r="F3782">
        <v>31</v>
      </c>
      <c r="G3782">
        <v>136</v>
      </c>
      <c r="H3782">
        <v>3075</v>
      </c>
      <c r="I3782">
        <v>417150</v>
      </c>
      <c r="J3782">
        <v>30</v>
      </c>
      <c r="K3782">
        <v>167</v>
      </c>
      <c r="L3782">
        <v>2980</v>
      </c>
      <c r="M3782">
        <v>496660</v>
      </c>
      <c r="N3782">
        <v>41</v>
      </c>
      <c r="O3782">
        <v>194</v>
      </c>
      <c r="P3782">
        <v>3083</v>
      </c>
      <c r="Q3782">
        <v>596400</v>
      </c>
      <c r="R3782">
        <v>43</v>
      </c>
      <c r="S3782">
        <v>237</v>
      </c>
      <c r="T3782">
        <v>2940</v>
      </c>
      <c r="U3782">
        <v>695840</v>
      </c>
      <c r="V3782">
        <v>27</v>
      </c>
      <c r="W3782">
        <v>270</v>
      </c>
      <c r="X3782">
        <v>3325</v>
      </c>
      <c r="Y3782">
        <v>896575</v>
      </c>
      <c r="Z3782">
        <v>42</v>
      </c>
      <c r="AA3782">
        <v>294</v>
      </c>
      <c r="AB3782">
        <v>2892</v>
      </c>
      <c r="AC3782">
        <v>849784</v>
      </c>
      <c r="AD3782">
        <v>14</v>
      </c>
      <c r="AE3782">
        <v>344</v>
      </c>
      <c r="AF3782">
        <v>2740</v>
      </c>
      <c r="AG3782">
        <v>942260</v>
      </c>
      <c r="AH3782">
        <v>5</v>
      </c>
      <c r="AI3782">
        <v>370</v>
      </c>
      <c r="AJ3782">
        <v>2870</v>
      </c>
      <c r="AK3782">
        <v>1063260</v>
      </c>
      <c r="AL3782">
        <v>15</v>
      </c>
      <c r="AM3782">
        <v>438</v>
      </c>
      <c r="AN3782">
        <v>2910</v>
      </c>
      <c r="AO3782">
        <v>1272850</v>
      </c>
      <c r="AP3782">
        <v>34</v>
      </c>
      <c r="AQ3782">
        <v>475</v>
      </c>
      <c r="AR3782">
        <v>2570</v>
      </c>
      <c r="AS3782">
        <v>1227940</v>
      </c>
      <c r="AT3782">
        <v>30</v>
      </c>
      <c r="AU3782">
        <v>532</v>
      </c>
      <c r="AV3782">
        <v>2790</v>
      </c>
      <c r="AW3782">
        <v>1485000</v>
      </c>
      <c r="AY3782">
        <v>115</v>
      </c>
    </row>
    <row r="3783" spans="1:51" x14ac:dyDescent="0.2">
      <c r="A3783" s="143">
        <v>42206</v>
      </c>
      <c r="AL3783">
        <v>3</v>
      </c>
      <c r="AM3783">
        <v>431</v>
      </c>
      <c r="AN3783">
        <v>2920</v>
      </c>
      <c r="AO3783">
        <v>1258520</v>
      </c>
      <c r="AP3783">
        <v>15</v>
      </c>
      <c r="AQ3783">
        <v>390</v>
      </c>
      <c r="AR3783">
        <v>2520</v>
      </c>
      <c r="AS3783">
        <v>980020</v>
      </c>
      <c r="AT3783">
        <v>2</v>
      </c>
      <c r="AU3783">
        <v>519</v>
      </c>
      <c r="AV3783">
        <v>2400</v>
      </c>
      <c r="AW3783">
        <v>1245600</v>
      </c>
      <c r="AY3783">
        <v>19</v>
      </c>
    </row>
    <row r="3784" spans="1:51" x14ac:dyDescent="0.2">
      <c r="A3784" s="143"/>
      <c r="AP3784">
        <v>39</v>
      </c>
      <c r="AQ3784">
        <v>479</v>
      </c>
      <c r="AR3784">
        <v>2783</v>
      </c>
      <c r="AS3784">
        <v>1339286</v>
      </c>
    </row>
    <row r="3785" spans="1:51" x14ac:dyDescent="0.2">
      <c r="A3785" s="143">
        <v>42208</v>
      </c>
      <c r="B3785">
        <v>17</v>
      </c>
      <c r="C3785">
        <v>94</v>
      </c>
      <c r="D3785">
        <v>3000</v>
      </c>
      <c r="E3785">
        <v>282000</v>
      </c>
      <c r="F3785">
        <v>17</v>
      </c>
      <c r="G3785">
        <v>146</v>
      </c>
      <c r="H3785">
        <v>3000</v>
      </c>
      <c r="I3785">
        <v>438000</v>
      </c>
      <c r="J3785">
        <v>21</v>
      </c>
      <c r="K3785">
        <v>176</v>
      </c>
      <c r="L3785">
        <v>3225</v>
      </c>
      <c r="M3785">
        <v>569300</v>
      </c>
      <c r="N3785">
        <v>36</v>
      </c>
      <c r="O3785">
        <v>212</v>
      </c>
      <c r="P3785">
        <v>3067</v>
      </c>
      <c r="Q3785">
        <v>650250</v>
      </c>
      <c r="R3785">
        <v>67</v>
      </c>
      <c r="S3785">
        <v>229</v>
      </c>
      <c r="T3785">
        <v>2998</v>
      </c>
      <c r="U3785">
        <v>686074</v>
      </c>
      <c r="V3785">
        <v>80</v>
      </c>
      <c r="W3785">
        <v>264</v>
      </c>
      <c r="X3785">
        <v>3136</v>
      </c>
      <c r="Y3785">
        <v>825976</v>
      </c>
      <c r="Z3785">
        <v>71</v>
      </c>
      <c r="AA3785">
        <v>303</v>
      </c>
      <c r="AB3785">
        <v>3022</v>
      </c>
      <c r="AC3785">
        <v>915948</v>
      </c>
      <c r="AD3785">
        <v>24</v>
      </c>
      <c r="AE3785">
        <v>331</v>
      </c>
      <c r="AF3785">
        <v>2993</v>
      </c>
      <c r="AG3785">
        <v>989960</v>
      </c>
      <c r="AL3785">
        <v>2</v>
      </c>
      <c r="AM3785">
        <v>460</v>
      </c>
      <c r="AN3785">
        <v>3100</v>
      </c>
      <c r="AO3785">
        <v>1426000</v>
      </c>
      <c r="AP3785">
        <v>30</v>
      </c>
      <c r="AQ3785">
        <v>447</v>
      </c>
      <c r="AR3785">
        <v>2767</v>
      </c>
      <c r="AS3785">
        <v>1233873</v>
      </c>
      <c r="AT3785">
        <v>18</v>
      </c>
      <c r="AU3785">
        <v>488</v>
      </c>
      <c r="AV3785">
        <v>2697</v>
      </c>
      <c r="AW3785">
        <v>1315177</v>
      </c>
      <c r="AY3785">
        <v>129</v>
      </c>
    </row>
    <row r="3786" spans="1:51" x14ac:dyDescent="0.2">
      <c r="A3786" s="143"/>
      <c r="AP3786">
        <v>7</v>
      </c>
      <c r="AQ3786">
        <v>352</v>
      </c>
      <c r="AR3786">
        <v>2700</v>
      </c>
      <c r="AS3786">
        <v>950400</v>
      </c>
    </row>
    <row r="3787" spans="1:51" x14ac:dyDescent="0.2">
      <c r="A3787" s="143"/>
      <c r="AP3787">
        <v>1</v>
      </c>
      <c r="AQ3787">
        <v>398</v>
      </c>
      <c r="AR3787">
        <v>2920</v>
      </c>
      <c r="AS3787">
        <v>1162160</v>
      </c>
    </row>
    <row r="3788" spans="1:51" x14ac:dyDescent="0.2">
      <c r="A3788" s="143">
        <v>42215</v>
      </c>
      <c r="B3788">
        <v>14</v>
      </c>
      <c r="C3788">
        <v>114</v>
      </c>
      <c r="D3788">
        <v>3350</v>
      </c>
      <c r="E3788">
        <v>383083</v>
      </c>
      <c r="F3788">
        <v>13</v>
      </c>
      <c r="G3788">
        <v>134</v>
      </c>
      <c r="H3788">
        <v>3475</v>
      </c>
      <c r="I3788">
        <v>467350</v>
      </c>
      <c r="J3788">
        <v>33</v>
      </c>
      <c r="K3788">
        <v>164</v>
      </c>
      <c r="L3788">
        <v>3220</v>
      </c>
      <c r="M3788">
        <v>527640</v>
      </c>
      <c r="N3788">
        <v>45</v>
      </c>
      <c r="O3788">
        <v>197</v>
      </c>
      <c r="P3788">
        <v>3075</v>
      </c>
      <c r="Q3788">
        <v>604300</v>
      </c>
      <c r="R3788">
        <v>1</v>
      </c>
      <c r="S3788">
        <v>246</v>
      </c>
      <c r="T3788">
        <v>3000</v>
      </c>
      <c r="U3788">
        <v>738000</v>
      </c>
      <c r="V3788">
        <v>32</v>
      </c>
      <c r="W3788">
        <v>267</v>
      </c>
      <c r="X3788">
        <v>3040</v>
      </c>
      <c r="Y3788">
        <v>811620</v>
      </c>
      <c r="Z3788">
        <v>58</v>
      </c>
      <c r="AA3788">
        <v>300</v>
      </c>
      <c r="AB3788">
        <v>2974</v>
      </c>
      <c r="AC3788">
        <v>891402</v>
      </c>
      <c r="AD3788">
        <v>18</v>
      </c>
      <c r="AE3788">
        <v>335</v>
      </c>
      <c r="AF3788">
        <v>2840</v>
      </c>
      <c r="AG3788">
        <v>951460</v>
      </c>
      <c r="AL3788">
        <v>2</v>
      </c>
      <c r="AM3788">
        <v>573</v>
      </c>
      <c r="AN3788">
        <v>3020</v>
      </c>
      <c r="AO3788">
        <v>1731480</v>
      </c>
      <c r="AP3788">
        <v>67</v>
      </c>
      <c r="AQ3788">
        <v>445</v>
      </c>
      <c r="AR3788">
        <v>2700</v>
      </c>
      <c r="AS3788">
        <v>1201790</v>
      </c>
      <c r="AY3788">
        <v>48</v>
      </c>
    </row>
    <row r="3789" spans="1:51" x14ac:dyDescent="0.2">
      <c r="A3789" s="143"/>
      <c r="AP3789">
        <v>4</v>
      </c>
      <c r="AQ3789">
        <v>348</v>
      </c>
      <c r="AR3789">
        <v>2740</v>
      </c>
      <c r="AS3789">
        <v>953520</v>
      </c>
    </row>
    <row r="3790" spans="1:51" x14ac:dyDescent="0.2">
      <c r="A3790" s="143"/>
      <c r="AP3790">
        <v>23</v>
      </c>
      <c r="AQ3790">
        <v>389</v>
      </c>
      <c r="AR3790">
        <v>2734</v>
      </c>
      <c r="AS3790">
        <v>1064603</v>
      </c>
      <c r="AT3790">
        <v>36</v>
      </c>
      <c r="AU3790">
        <v>462</v>
      </c>
      <c r="AV3790">
        <v>2725</v>
      </c>
      <c r="AW3790">
        <v>1259458</v>
      </c>
    </row>
    <row r="3792" spans="1:51" x14ac:dyDescent="0.2">
      <c r="A3792" s="227">
        <v>42220</v>
      </c>
      <c r="B3792" s="228"/>
      <c r="C3792" s="228"/>
      <c r="D3792" s="228"/>
      <c r="E3792" s="228"/>
      <c r="F3792" s="228"/>
      <c r="G3792" s="228"/>
      <c r="H3792" s="228"/>
      <c r="I3792" s="228"/>
      <c r="J3792" s="228"/>
      <c r="K3792" s="228"/>
      <c r="L3792" s="228"/>
      <c r="M3792" s="228"/>
      <c r="N3792" s="228"/>
      <c r="O3792" s="228"/>
      <c r="P3792" s="228"/>
      <c r="Q3792" s="228"/>
      <c r="R3792" s="228">
        <v>14</v>
      </c>
      <c r="S3792" s="228">
        <v>230</v>
      </c>
      <c r="T3792" s="228">
        <v>3100</v>
      </c>
      <c r="U3792" s="228">
        <v>713000</v>
      </c>
      <c r="V3792" s="228"/>
      <c r="W3792" s="228"/>
      <c r="X3792" s="228"/>
      <c r="Y3792" s="228"/>
      <c r="Z3792" s="228"/>
      <c r="AA3792" s="228"/>
      <c r="AB3792" s="228"/>
      <c r="AC3792" s="228"/>
      <c r="AD3792" s="228"/>
      <c r="AE3792" s="228"/>
      <c r="AF3792" s="228"/>
      <c r="AG3792" s="228"/>
      <c r="AH3792" s="228">
        <v>16</v>
      </c>
      <c r="AI3792" s="228">
        <v>382</v>
      </c>
      <c r="AJ3792" s="228">
        <v>3000</v>
      </c>
      <c r="AK3792" s="228">
        <v>1146440</v>
      </c>
      <c r="AL3792" s="228">
        <v>4</v>
      </c>
      <c r="AM3792" s="242">
        <v>450</v>
      </c>
      <c r="AN3792" s="228">
        <v>3160</v>
      </c>
      <c r="AO3792" s="228">
        <v>1422000</v>
      </c>
      <c r="AP3792" s="242">
        <v>16</v>
      </c>
      <c r="AQ3792" s="242">
        <v>470</v>
      </c>
      <c r="AR3792" s="242">
        <v>2904</v>
      </c>
      <c r="AS3792" s="242">
        <v>1365144</v>
      </c>
      <c r="AT3792" s="242"/>
      <c r="AU3792" s="242"/>
      <c r="AV3792" s="242"/>
      <c r="AW3792" s="242"/>
      <c r="AY3792">
        <v>61</v>
      </c>
    </row>
    <row r="3793" spans="1:51" x14ac:dyDescent="0.2">
      <c r="A3793" s="227">
        <v>42222</v>
      </c>
      <c r="B3793" s="242"/>
      <c r="C3793" s="242"/>
      <c r="D3793" s="242"/>
      <c r="E3793" s="242"/>
      <c r="F3793" s="242">
        <v>13</v>
      </c>
      <c r="G3793" s="242">
        <v>132</v>
      </c>
      <c r="H3793" s="242">
        <v>3175</v>
      </c>
      <c r="I3793" s="242">
        <v>420575</v>
      </c>
      <c r="J3793" s="242">
        <v>29</v>
      </c>
      <c r="K3793" s="242">
        <v>170</v>
      </c>
      <c r="L3793" s="242">
        <v>3100</v>
      </c>
      <c r="M3793" s="242">
        <v>525450</v>
      </c>
      <c r="N3793" s="242">
        <v>47</v>
      </c>
      <c r="O3793" s="242">
        <v>202</v>
      </c>
      <c r="P3793" s="242">
        <v>3112</v>
      </c>
      <c r="Q3793" s="242">
        <v>628175</v>
      </c>
      <c r="R3793" s="242">
        <v>34</v>
      </c>
      <c r="S3793" s="242">
        <v>231</v>
      </c>
      <c r="T3793" s="242">
        <v>2983</v>
      </c>
      <c r="U3793" s="242">
        <v>688467</v>
      </c>
      <c r="V3793" s="242">
        <v>3</v>
      </c>
      <c r="W3793" s="242">
        <v>266</v>
      </c>
      <c r="X3793" s="242">
        <v>2750</v>
      </c>
      <c r="Y3793" s="242">
        <v>731500</v>
      </c>
      <c r="Z3793" s="242">
        <v>85</v>
      </c>
      <c r="AA3793" s="242">
        <v>294</v>
      </c>
      <c r="AB3793" s="242">
        <v>2938</v>
      </c>
      <c r="AC3793" s="242">
        <v>862485</v>
      </c>
      <c r="AD3793" s="242">
        <v>69</v>
      </c>
      <c r="AE3793" s="242">
        <v>345</v>
      </c>
      <c r="AF3793" s="242">
        <v>2840</v>
      </c>
      <c r="AG3793" s="242">
        <v>979040</v>
      </c>
      <c r="AH3793" s="242">
        <v>8</v>
      </c>
      <c r="AI3793" s="242">
        <v>383</v>
      </c>
      <c r="AJ3793" s="242">
        <v>2880</v>
      </c>
      <c r="AK3793" s="242">
        <v>1103040</v>
      </c>
      <c r="AL3793" s="242">
        <v>9</v>
      </c>
      <c r="AM3793" s="242">
        <v>418</v>
      </c>
      <c r="AN3793" s="242">
        <v>2950</v>
      </c>
      <c r="AO3793" s="242">
        <v>1233750</v>
      </c>
      <c r="AP3793" s="242">
        <v>48</v>
      </c>
      <c r="AQ3793" s="242">
        <v>474</v>
      </c>
      <c r="AR3793" s="242">
        <v>2710</v>
      </c>
      <c r="AS3793" s="242">
        <v>1291800</v>
      </c>
      <c r="AT3793" s="242">
        <v>22</v>
      </c>
      <c r="AU3793" s="242">
        <v>542</v>
      </c>
      <c r="AV3793" s="242">
        <v>2750</v>
      </c>
      <c r="AW3793" s="242">
        <v>1492333</v>
      </c>
      <c r="AY3793" s="242">
        <v>137</v>
      </c>
    </row>
    <row r="3794" spans="1:51" x14ac:dyDescent="0.2">
      <c r="A3794" s="227">
        <v>42227</v>
      </c>
      <c r="B3794" s="242"/>
      <c r="C3794" s="242"/>
      <c r="D3794" s="242"/>
      <c r="E3794" s="242"/>
      <c r="F3794" s="242"/>
      <c r="G3794" s="242"/>
      <c r="H3794" s="242"/>
      <c r="I3794" s="242"/>
      <c r="J3794" s="242"/>
      <c r="K3794" s="242"/>
      <c r="L3794" s="242"/>
      <c r="M3794" s="242"/>
      <c r="N3794" s="242"/>
      <c r="O3794" s="242"/>
      <c r="P3794" s="242"/>
      <c r="Q3794" s="242"/>
      <c r="R3794" s="242"/>
      <c r="S3794" s="242"/>
      <c r="T3794" s="242"/>
      <c r="U3794" s="242"/>
      <c r="V3794" s="242"/>
      <c r="W3794" s="242"/>
      <c r="X3794" s="242"/>
      <c r="Y3794" s="242"/>
      <c r="Z3794" s="242"/>
      <c r="AA3794" s="242"/>
      <c r="AB3794" s="242"/>
      <c r="AC3794" s="242"/>
      <c r="AD3794" s="242">
        <v>22</v>
      </c>
      <c r="AE3794" s="242">
        <v>336</v>
      </c>
      <c r="AF3794" s="242">
        <v>2840</v>
      </c>
      <c r="AG3794" s="242">
        <v>952880</v>
      </c>
      <c r="AH3794" s="242">
        <v>15</v>
      </c>
      <c r="AI3794" s="242">
        <v>395</v>
      </c>
      <c r="AJ3794" s="242">
        <v>2940</v>
      </c>
      <c r="AK3794" s="242">
        <v>1161300</v>
      </c>
      <c r="AL3794" s="242"/>
      <c r="AM3794" s="242"/>
      <c r="AN3794" s="242"/>
      <c r="AO3794" s="242"/>
      <c r="AP3794" s="242">
        <v>56</v>
      </c>
      <c r="AQ3794" s="242">
        <v>445</v>
      </c>
      <c r="AR3794" s="242">
        <v>2664</v>
      </c>
      <c r="AS3794" s="242">
        <v>1188093</v>
      </c>
      <c r="AT3794" s="242"/>
      <c r="AU3794" s="242"/>
      <c r="AV3794" s="242"/>
      <c r="AW3794" s="242"/>
      <c r="AY3794">
        <v>38</v>
      </c>
    </row>
    <row r="3795" spans="1:51" x14ac:dyDescent="0.2">
      <c r="A3795" s="227">
        <v>42229</v>
      </c>
      <c r="B3795" s="242">
        <v>9</v>
      </c>
      <c r="C3795" s="242">
        <v>108</v>
      </c>
      <c r="D3795" s="242">
        <v>3133</v>
      </c>
      <c r="E3795" s="242">
        <v>338000</v>
      </c>
      <c r="F3795" s="242">
        <v>44</v>
      </c>
      <c r="G3795" s="242">
        <v>134</v>
      </c>
      <c r="H3795" s="242">
        <v>3150</v>
      </c>
      <c r="I3795" s="242">
        <v>422250</v>
      </c>
      <c r="J3795" s="242">
        <v>54</v>
      </c>
      <c r="K3795" s="242">
        <v>165</v>
      </c>
      <c r="L3795" s="242">
        <v>3150</v>
      </c>
      <c r="M3795" s="242">
        <v>519325</v>
      </c>
      <c r="N3795" s="242">
        <v>52</v>
      </c>
      <c r="O3795" s="242">
        <v>195</v>
      </c>
      <c r="P3795" s="242">
        <v>3083</v>
      </c>
      <c r="Q3795" s="242">
        <v>602500</v>
      </c>
      <c r="R3795" s="242">
        <v>42</v>
      </c>
      <c r="S3795" s="242">
        <v>238</v>
      </c>
      <c r="T3795" s="242">
        <v>3062</v>
      </c>
      <c r="U3795" s="242">
        <v>728738</v>
      </c>
      <c r="V3795" s="242">
        <v>16</v>
      </c>
      <c r="W3795" s="242">
        <v>266</v>
      </c>
      <c r="X3795" s="242">
        <v>2867</v>
      </c>
      <c r="Y3795" s="242">
        <v>762987</v>
      </c>
      <c r="Z3795" s="242">
        <v>12</v>
      </c>
      <c r="AA3795" s="242">
        <v>287</v>
      </c>
      <c r="AB3795" s="242">
        <v>3060</v>
      </c>
      <c r="AC3795" s="242">
        <v>878220</v>
      </c>
      <c r="AD3795" s="242">
        <v>32</v>
      </c>
      <c r="AE3795" s="242">
        <v>334</v>
      </c>
      <c r="AF3795" s="242">
        <v>2894</v>
      </c>
      <c r="AG3795" s="242">
        <v>964500</v>
      </c>
      <c r="AH3795" s="242">
        <v>2</v>
      </c>
      <c r="AI3795" s="242">
        <v>380</v>
      </c>
      <c r="AJ3795" s="242">
        <v>2820</v>
      </c>
      <c r="AK3795" s="242">
        <v>1109600</v>
      </c>
      <c r="AL3795" s="242">
        <v>3</v>
      </c>
      <c r="AM3795" s="242">
        <v>504</v>
      </c>
      <c r="AN3795" s="242">
        <v>3000</v>
      </c>
      <c r="AO3795" s="242">
        <v>1512000</v>
      </c>
      <c r="AP3795" s="242">
        <v>52</v>
      </c>
      <c r="AQ3795" s="242">
        <v>464</v>
      </c>
      <c r="AR3795" s="242">
        <v>2715</v>
      </c>
      <c r="AS3795" s="242">
        <v>1265420</v>
      </c>
      <c r="AT3795" s="242">
        <v>30</v>
      </c>
      <c r="AU3795" s="242">
        <v>495</v>
      </c>
      <c r="AV3795" s="242">
        <v>2615</v>
      </c>
      <c r="AW3795" s="242">
        <v>1295075</v>
      </c>
      <c r="AY3795" s="242">
        <v>122</v>
      </c>
    </row>
    <row r="3796" spans="1:51" x14ac:dyDescent="0.2">
      <c r="A3796" s="227"/>
      <c r="B3796" s="242"/>
      <c r="C3796" s="242"/>
      <c r="D3796" s="242"/>
      <c r="E3796" s="242"/>
      <c r="F3796" s="242"/>
      <c r="G3796" s="242"/>
      <c r="H3796" s="242"/>
      <c r="I3796" s="242"/>
      <c r="J3796" s="242"/>
      <c r="K3796" s="242"/>
      <c r="L3796" s="242"/>
      <c r="M3796" s="242"/>
      <c r="N3796" s="242"/>
      <c r="O3796" s="242"/>
      <c r="P3796" s="242"/>
      <c r="Q3796" s="242"/>
      <c r="R3796" s="242"/>
      <c r="S3796" s="242"/>
      <c r="T3796" s="242"/>
      <c r="U3796" s="242"/>
      <c r="V3796" s="242"/>
      <c r="W3796" s="242"/>
      <c r="X3796" s="242"/>
      <c r="Y3796" s="242"/>
      <c r="Z3796" s="242"/>
      <c r="AA3796" s="242"/>
      <c r="AB3796" s="242"/>
      <c r="AC3796" s="242"/>
      <c r="AD3796" s="242"/>
      <c r="AE3796" s="242"/>
      <c r="AF3796" s="242"/>
      <c r="AG3796" s="242"/>
      <c r="AH3796" s="242"/>
      <c r="AI3796" s="242"/>
      <c r="AJ3796" s="242"/>
      <c r="AK3796" s="242"/>
      <c r="AL3796" s="242"/>
      <c r="AM3796" s="242"/>
      <c r="AN3796" s="242"/>
      <c r="AO3796" s="242"/>
      <c r="AP3796" s="242">
        <v>1</v>
      </c>
      <c r="AQ3796" s="242">
        <v>390</v>
      </c>
      <c r="AR3796" s="242">
        <v>2560</v>
      </c>
      <c r="AS3796" s="242">
        <v>998400</v>
      </c>
      <c r="AT3796" s="242"/>
      <c r="AU3796" s="242"/>
      <c r="AV3796" s="242"/>
      <c r="AW3796" s="242"/>
    </row>
    <row r="3797" spans="1:51" x14ac:dyDescent="0.2">
      <c r="A3797" s="227"/>
      <c r="B3797" s="242"/>
      <c r="C3797" s="242"/>
      <c r="D3797" s="242"/>
      <c r="E3797" s="242"/>
      <c r="F3797" s="242"/>
      <c r="G3797" s="242"/>
      <c r="H3797" s="242"/>
      <c r="I3797" s="242"/>
      <c r="J3797" s="242"/>
      <c r="K3797" s="242"/>
      <c r="L3797" s="242"/>
      <c r="M3797" s="242"/>
      <c r="N3797" s="242"/>
      <c r="O3797" s="242"/>
      <c r="P3797" s="242"/>
      <c r="Q3797" s="242"/>
      <c r="R3797" s="242"/>
      <c r="S3797" s="242"/>
      <c r="T3797" s="242"/>
      <c r="U3797" s="242"/>
      <c r="V3797" s="242"/>
      <c r="W3797" s="242"/>
      <c r="X3797" s="242"/>
      <c r="Y3797" s="242"/>
      <c r="Z3797" s="242"/>
      <c r="AA3797" s="242"/>
      <c r="AB3797" s="242"/>
      <c r="AC3797" s="242"/>
      <c r="AD3797" s="242"/>
      <c r="AE3797" s="242"/>
      <c r="AF3797" s="242"/>
      <c r="AG3797" s="242"/>
      <c r="AH3797" s="242"/>
      <c r="AI3797" s="242"/>
      <c r="AJ3797" s="242"/>
      <c r="AK3797" s="242"/>
      <c r="AL3797" s="242"/>
      <c r="AM3797" s="242"/>
      <c r="AN3797" s="242"/>
      <c r="AO3797" s="242"/>
      <c r="AP3797" s="242">
        <v>5</v>
      </c>
      <c r="AQ3797" s="242">
        <v>384</v>
      </c>
      <c r="AR3797" s="242">
        <v>2650</v>
      </c>
      <c r="AS3797" s="242">
        <v>1017600</v>
      </c>
      <c r="AT3797" s="242"/>
      <c r="AU3797" s="242"/>
      <c r="AV3797" s="242"/>
      <c r="AW3797" s="242"/>
    </row>
    <row r="3798" spans="1:51" x14ac:dyDescent="0.2">
      <c r="A3798" s="227"/>
      <c r="B3798" s="242"/>
      <c r="C3798" s="242"/>
      <c r="D3798" s="242"/>
      <c r="E3798" s="242"/>
      <c r="F3798" s="242"/>
      <c r="G3798" s="242"/>
      <c r="H3798" s="242"/>
      <c r="I3798" s="242"/>
      <c r="J3798" s="242"/>
      <c r="K3798" s="242"/>
      <c r="L3798" s="242"/>
      <c r="M3798" s="242"/>
      <c r="N3798" s="242"/>
      <c r="O3798" s="242"/>
      <c r="P3798" s="242"/>
      <c r="Q3798" s="242"/>
      <c r="R3798" s="242"/>
      <c r="S3798" s="242"/>
      <c r="T3798" s="242"/>
      <c r="U3798" s="242"/>
      <c r="V3798" s="242"/>
      <c r="W3798" s="242"/>
      <c r="X3798" s="242"/>
      <c r="Y3798" s="242"/>
      <c r="Z3798" s="242"/>
      <c r="AA3798" s="242"/>
      <c r="AB3798" s="242"/>
      <c r="AC3798" s="242"/>
      <c r="AD3798" s="242"/>
      <c r="AE3798" s="242"/>
      <c r="AF3798" s="242"/>
      <c r="AG3798" s="242"/>
      <c r="AH3798" s="242"/>
      <c r="AI3798" s="242"/>
      <c r="AJ3798" s="242"/>
      <c r="AK3798" s="242"/>
      <c r="AL3798" s="242"/>
      <c r="AM3798" s="242"/>
      <c r="AN3798" s="242"/>
      <c r="AO3798" s="242"/>
      <c r="AP3798" s="242">
        <v>1</v>
      </c>
      <c r="AQ3798" s="242">
        <v>348</v>
      </c>
      <c r="AR3798" s="242">
        <v>2300</v>
      </c>
      <c r="AS3798" s="242">
        <v>800400</v>
      </c>
      <c r="AT3798" s="242"/>
      <c r="AU3798" s="242"/>
      <c r="AV3798" s="242"/>
      <c r="AW3798" s="242"/>
    </row>
    <row r="3799" spans="1:51" x14ac:dyDescent="0.2">
      <c r="A3799" s="227">
        <v>42234</v>
      </c>
      <c r="B3799" s="242"/>
      <c r="C3799" s="242"/>
      <c r="D3799" s="242"/>
      <c r="E3799" s="242"/>
      <c r="F3799" s="242"/>
      <c r="G3799" s="242"/>
      <c r="H3799" s="242"/>
      <c r="I3799" s="242"/>
      <c r="J3799" s="242"/>
      <c r="K3799" s="242"/>
      <c r="L3799" s="242"/>
      <c r="M3799" s="242"/>
      <c r="N3799" s="242"/>
      <c r="O3799" s="242"/>
      <c r="P3799" s="242"/>
      <c r="Q3799" s="242"/>
      <c r="R3799" s="242"/>
      <c r="S3799" s="242"/>
      <c r="T3799" s="242"/>
      <c r="U3799" s="242"/>
      <c r="V3799" s="242"/>
      <c r="W3799" s="242"/>
      <c r="X3799" s="242"/>
      <c r="Y3799" s="242"/>
      <c r="Z3799" s="242"/>
      <c r="AA3799" s="242"/>
      <c r="AB3799" s="242"/>
      <c r="AC3799" s="242"/>
      <c r="AD3799" s="242">
        <v>2</v>
      </c>
      <c r="AE3799" s="242">
        <v>353</v>
      </c>
      <c r="AF3799" s="242">
        <v>2880</v>
      </c>
      <c r="AG3799" s="242">
        <v>1016640</v>
      </c>
      <c r="AH3799" s="242">
        <v>13</v>
      </c>
      <c r="AI3799" s="242">
        <v>387</v>
      </c>
      <c r="AJ3799" s="242">
        <v>2950</v>
      </c>
      <c r="AK3799" s="242">
        <v>1141630</v>
      </c>
      <c r="AL3799" s="242"/>
      <c r="AM3799" s="242"/>
      <c r="AN3799" s="242"/>
      <c r="AO3799" s="242"/>
      <c r="AP3799" s="242">
        <v>34</v>
      </c>
      <c r="AQ3799" s="242">
        <v>507</v>
      </c>
      <c r="AR3799" s="242">
        <v>2803</v>
      </c>
      <c r="AS3799" s="242">
        <v>1421920</v>
      </c>
      <c r="AT3799" s="242"/>
      <c r="AU3799" s="242"/>
      <c r="AV3799" s="242"/>
      <c r="AW3799" s="242"/>
      <c r="AY3799">
        <v>44</v>
      </c>
    </row>
    <row r="3800" spans="1:51" x14ac:dyDescent="0.2">
      <c r="A3800" s="227">
        <v>42236</v>
      </c>
      <c r="B3800" s="242">
        <v>16</v>
      </c>
      <c r="C3800" s="242">
        <v>119</v>
      </c>
      <c r="D3800" s="242">
        <v>3238</v>
      </c>
      <c r="E3800" s="242">
        <v>387338</v>
      </c>
      <c r="F3800" s="242">
        <v>6</v>
      </c>
      <c r="G3800" s="242">
        <v>133</v>
      </c>
      <c r="H3800" s="242">
        <v>3100</v>
      </c>
      <c r="I3800" s="242">
        <v>412300</v>
      </c>
      <c r="J3800" s="242">
        <v>65</v>
      </c>
      <c r="K3800" s="242">
        <v>160</v>
      </c>
      <c r="L3800" s="242">
        <v>3136</v>
      </c>
      <c r="M3800" s="242">
        <v>503386</v>
      </c>
      <c r="N3800" s="242">
        <v>77</v>
      </c>
      <c r="O3800" s="242">
        <v>204</v>
      </c>
      <c r="P3800" s="242">
        <v>3150</v>
      </c>
      <c r="Q3800" s="242">
        <v>640700</v>
      </c>
      <c r="R3800" s="242">
        <v>29</v>
      </c>
      <c r="S3800" s="242">
        <v>230</v>
      </c>
      <c r="T3800" s="242">
        <v>3150</v>
      </c>
      <c r="U3800" s="242">
        <v>724550</v>
      </c>
      <c r="V3800" s="242">
        <v>20</v>
      </c>
      <c r="W3800" s="242">
        <v>259</v>
      </c>
      <c r="X3800" s="242">
        <v>2950</v>
      </c>
      <c r="Y3800" s="242">
        <v>763800</v>
      </c>
      <c r="Z3800" s="242">
        <v>27</v>
      </c>
      <c r="AA3800" s="242">
        <v>294</v>
      </c>
      <c r="AB3800" s="242">
        <v>3100</v>
      </c>
      <c r="AC3800" s="242">
        <v>911400</v>
      </c>
      <c r="AD3800" s="242">
        <v>85</v>
      </c>
      <c r="AE3800" s="242">
        <v>328</v>
      </c>
      <c r="AF3800" s="242">
        <v>3090</v>
      </c>
      <c r="AG3800" s="242">
        <v>1014340</v>
      </c>
      <c r="AH3800" s="242">
        <v>28</v>
      </c>
      <c r="AI3800" s="242">
        <v>372</v>
      </c>
      <c r="AJ3800" s="242">
        <v>2940</v>
      </c>
      <c r="AK3800" s="242">
        <v>1092880</v>
      </c>
      <c r="AL3800" s="242"/>
      <c r="AM3800" s="242"/>
      <c r="AN3800" s="242"/>
      <c r="AO3800" s="242"/>
      <c r="AP3800" s="242">
        <v>18</v>
      </c>
      <c r="AQ3800" s="242">
        <v>471</v>
      </c>
      <c r="AR3800" s="242">
        <v>2686</v>
      </c>
      <c r="AS3800" s="242">
        <v>1266823</v>
      </c>
      <c r="AT3800" s="242">
        <v>15</v>
      </c>
      <c r="AU3800" s="242">
        <v>500</v>
      </c>
      <c r="AV3800" s="242">
        <v>2800</v>
      </c>
      <c r="AW3800" s="242">
        <v>1402325</v>
      </c>
      <c r="AY3800" s="242">
        <v>159</v>
      </c>
    </row>
    <row r="3801" spans="1:51" x14ac:dyDescent="0.2">
      <c r="A3801" s="51">
        <v>42241</v>
      </c>
      <c r="Z3801">
        <v>16</v>
      </c>
      <c r="AA3801">
        <v>310</v>
      </c>
      <c r="AB3801">
        <v>2980</v>
      </c>
      <c r="AC3801">
        <v>923800</v>
      </c>
      <c r="AD3801">
        <v>16</v>
      </c>
      <c r="AE3801">
        <v>340</v>
      </c>
      <c r="AF3801">
        <v>2850</v>
      </c>
      <c r="AG3801">
        <v>968870</v>
      </c>
      <c r="AH3801">
        <v>15</v>
      </c>
      <c r="AI3801">
        <v>376</v>
      </c>
      <c r="AJ3801">
        <v>2850</v>
      </c>
      <c r="AK3801">
        <v>1073000</v>
      </c>
      <c r="AP3801" s="242">
        <v>37</v>
      </c>
      <c r="AQ3801" s="242">
        <v>440</v>
      </c>
      <c r="AR3801" s="242">
        <v>2724</v>
      </c>
      <c r="AS3801" s="242">
        <v>1199236</v>
      </c>
      <c r="AY3801">
        <v>38</v>
      </c>
    </row>
    <row r="3802" spans="1:51" x14ac:dyDescent="0.2">
      <c r="A3802" s="51">
        <v>42243</v>
      </c>
      <c r="F3802">
        <v>21</v>
      </c>
      <c r="G3802">
        <v>142</v>
      </c>
      <c r="H3802">
        <v>3233</v>
      </c>
      <c r="I3802">
        <v>460367</v>
      </c>
      <c r="J3802">
        <v>41</v>
      </c>
      <c r="K3802">
        <v>160</v>
      </c>
      <c r="L3802">
        <v>3633</v>
      </c>
      <c r="M3802">
        <v>578133</v>
      </c>
      <c r="N3802">
        <v>111</v>
      </c>
      <c r="O3802">
        <v>203</v>
      </c>
      <c r="P3802">
        <v>3220</v>
      </c>
      <c r="Q3802">
        <v>654340</v>
      </c>
      <c r="R3802">
        <v>27</v>
      </c>
      <c r="S3802">
        <v>238</v>
      </c>
      <c r="T3802">
        <v>3575</v>
      </c>
      <c r="U3802">
        <v>851300</v>
      </c>
      <c r="Z3802">
        <v>60</v>
      </c>
      <c r="AA3802">
        <v>296</v>
      </c>
      <c r="AB3802">
        <v>3112</v>
      </c>
      <c r="AC3802">
        <v>923100</v>
      </c>
      <c r="AD3802">
        <v>9</v>
      </c>
      <c r="AE3802">
        <v>340</v>
      </c>
      <c r="AF3802">
        <v>2920</v>
      </c>
      <c r="AG3802">
        <v>993720</v>
      </c>
      <c r="AH3802">
        <v>1</v>
      </c>
      <c r="AI3802">
        <v>548</v>
      </c>
      <c r="AJ3802">
        <v>2880</v>
      </c>
      <c r="AK3802">
        <v>1578240</v>
      </c>
      <c r="AP3802" s="242">
        <v>55</v>
      </c>
      <c r="AQ3802" s="242">
        <v>446</v>
      </c>
      <c r="AR3802" s="242">
        <v>2694</v>
      </c>
      <c r="AS3802" s="242">
        <v>1201957</v>
      </c>
      <c r="AT3802" s="242">
        <v>1</v>
      </c>
      <c r="AU3802" s="242">
        <v>480</v>
      </c>
      <c r="AV3802" s="242">
        <v>2350</v>
      </c>
      <c r="AW3802" s="242">
        <v>1128000</v>
      </c>
      <c r="AY3802" s="242">
        <v>100</v>
      </c>
    </row>
    <row r="3803" spans="1:51" x14ac:dyDescent="0.2">
      <c r="A3803" s="51"/>
    </row>
    <row r="3804" spans="1:51" x14ac:dyDescent="0.2">
      <c r="A3804" s="143">
        <v>42248</v>
      </c>
      <c r="J3804">
        <v>2</v>
      </c>
      <c r="K3804">
        <v>151</v>
      </c>
      <c r="L3804">
        <v>3000</v>
      </c>
      <c r="M3804">
        <v>453000</v>
      </c>
      <c r="N3804">
        <v>6</v>
      </c>
      <c r="O3804">
        <v>192</v>
      </c>
      <c r="P3804">
        <v>3600</v>
      </c>
      <c r="Q3804">
        <v>691200</v>
      </c>
      <c r="R3804">
        <v>1</v>
      </c>
      <c r="S3804">
        <v>224</v>
      </c>
      <c r="T3804">
        <v>3000</v>
      </c>
      <c r="U3804">
        <v>672000</v>
      </c>
      <c r="V3804" s="238"/>
      <c r="AD3804">
        <v>7</v>
      </c>
      <c r="AE3804">
        <v>341</v>
      </c>
      <c r="AF3804">
        <v>2940</v>
      </c>
      <c r="AG3804">
        <v>1002540</v>
      </c>
      <c r="AM3804" s="238"/>
      <c r="AP3804" s="238">
        <v>25</v>
      </c>
      <c r="AQ3804" s="238">
        <v>457</v>
      </c>
      <c r="AR3804" s="238">
        <v>2615</v>
      </c>
      <c r="AS3804" s="238">
        <v>1196305</v>
      </c>
      <c r="AT3804" s="238">
        <v>3</v>
      </c>
      <c r="AU3804" s="238">
        <v>604</v>
      </c>
      <c r="AV3804" s="238">
        <v>2550</v>
      </c>
      <c r="AW3804" s="238">
        <v>1295400</v>
      </c>
      <c r="AY3804">
        <v>59</v>
      </c>
    </row>
    <row r="3805" spans="1:51" x14ac:dyDescent="0.2">
      <c r="AP3805">
        <v>25</v>
      </c>
      <c r="AQ3805">
        <v>387</v>
      </c>
      <c r="AR3805">
        <v>2640</v>
      </c>
      <c r="AS3805">
        <v>1022010</v>
      </c>
    </row>
    <row r="3806" spans="1:51" x14ac:dyDescent="0.2">
      <c r="A3806" s="143">
        <v>42250</v>
      </c>
      <c r="B3806" s="238">
        <v>20</v>
      </c>
      <c r="C3806" s="238">
        <v>118</v>
      </c>
      <c r="D3806" s="238">
        <v>3217</v>
      </c>
      <c r="E3806" s="238">
        <v>379933</v>
      </c>
      <c r="F3806" s="238">
        <v>28</v>
      </c>
      <c r="G3806" s="238">
        <v>136</v>
      </c>
      <c r="H3806" s="238">
        <v>3200</v>
      </c>
      <c r="I3806" s="238">
        <v>434950</v>
      </c>
      <c r="J3806" s="238">
        <v>22</v>
      </c>
      <c r="K3806" s="238">
        <v>161</v>
      </c>
      <c r="L3806" s="238">
        <v>3200</v>
      </c>
      <c r="M3806" s="238">
        <v>513800</v>
      </c>
      <c r="N3806" s="238">
        <v>116</v>
      </c>
      <c r="O3806" s="238">
        <v>202</v>
      </c>
      <c r="P3806" s="238">
        <v>3605</v>
      </c>
      <c r="Q3806" s="238">
        <v>732445</v>
      </c>
      <c r="R3806" s="238">
        <v>40</v>
      </c>
      <c r="S3806" s="238">
        <v>231</v>
      </c>
      <c r="T3806" s="238">
        <v>3217</v>
      </c>
      <c r="U3806" s="238">
        <v>743725</v>
      </c>
      <c r="V3806" s="238">
        <v>45</v>
      </c>
      <c r="W3806" s="238">
        <v>270</v>
      </c>
      <c r="X3806" s="238">
        <v>3038</v>
      </c>
      <c r="Y3806" s="238">
        <v>820162</v>
      </c>
      <c r="Z3806" s="238">
        <v>7</v>
      </c>
      <c r="AA3806" s="238">
        <v>316</v>
      </c>
      <c r="AB3806" s="238">
        <v>3000</v>
      </c>
      <c r="AC3806" s="238">
        <v>948000</v>
      </c>
      <c r="AD3806" s="238">
        <v>120</v>
      </c>
      <c r="AE3806" s="238">
        <v>335</v>
      </c>
      <c r="AF3806" s="238">
        <v>3076</v>
      </c>
      <c r="AG3806" s="238">
        <v>1031278</v>
      </c>
      <c r="AH3806" s="238">
        <v>1</v>
      </c>
      <c r="AI3806" s="238">
        <v>382</v>
      </c>
      <c r="AJ3806" s="238">
        <v>3000</v>
      </c>
      <c r="AK3806" s="238">
        <v>1146000</v>
      </c>
      <c r="AL3806" s="238"/>
      <c r="AM3806" s="238"/>
      <c r="AN3806" s="238"/>
      <c r="AO3806" s="238"/>
      <c r="AP3806" s="238">
        <v>7</v>
      </c>
      <c r="AQ3806" s="238">
        <v>500</v>
      </c>
      <c r="AR3806" s="238">
        <v>2780</v>
      </c>
      <c r="AS3806" s="238">
        <v>1387667</v>
      </c>
      <c r="AT3806" s="238">
        <v>2</v>
      </c>
      <c r="AU3806" s="238">
        <v>465</v>
      </c>
      <c r="AV3806" s="238">
        <v>3085</v>
      </c>
      <c r="AW3806" s="238">
        <v>1419950</v>
      </c>
      <c r="AY3806">
        <v>81</v>
      </c>
    </row>
    <row r="3807" spans="1:51" x14ac:dyDescent="0.2">
      <c r="AP3807" s="238">
        <v>1</v>
      </c>
      <c r="AQ3807" s="238">
        <v>348</v>
      </c>
      <c r="AR3807" s="238">
        <v>2900</v>
      </c>
      <c r="AS3807" s="238">
        <v>1009200</v>
      </c>
    </row>
    <row r="3808" spans="1:51" x14ac:dyDescent="0.2">
      <c r="A3808" s="143">
        <v>42255</v>
      </c>
      <c r="B3808" s="238"/>
      <c r="C3808" s="238"/>
      <c r="D3808" s="238"/>
      <c r="E3808" s="238"/>
      <c r="F3808" s="238"/>
      <c r="G3808" s="238"/>
      <c r="H3808" s="238"/>
      <c r="I3808" s="238"/>
      <c r="J3808" s="238"/>
      <c r="K3808" s="238"/>
      <c r="L3808" s="238"/>
      <c r="M3808" s="238"/>
      <c r="N3808" s="238"/>
      <c r="O3808" s="238"/>
      <c r="P3808" s="238"/>
      <c r="Q3808" s="238"/>
      <c r="R3808" s="238"/>
      <c r="S3808" s="238"/>
      <c r="T3808" s="238"/>
      <c r="U3808" s="238"/>
      <c r="V3808" s="238"/>
      <c r="W3808" s="238"/>
      <c r="X3808" s="238"/>
      <c r="Y3808" s="238"/>
      <c r="Z3808" s="238"/>
      <c r="AA3808" s="238"/>
      <c r="AB3808" s="238"/>
      <c r="AC3808" s="238"/>
      <c r="AD3808" s="238">
        <v>15</v>
      </c>
      <c r="AE3808" s="238">
        <v>333</v>
      </c>
      <c r="AF3808" s="238">
        <v>2920</v>
      </c>
      <c r="AG3808" s="238">
        <v>972160</v>
      </c>
      <c r="AH3808" s="238"/>
      <c r="AI3808" s="238"/>
      <c r="AJ3808" s="238"/>
      <c r="AK3808" s="238"/>
      <c r="AL3808" s="238"/>
      <c r="AM3808" s="238"/>
      <c r="AN3808" s="238"/>
      <c r="AO3808" s="238"/>
      <c r="AP3808" s="238">
        <v>7</v>
      </c>
      <c r="AQ3808" s="238">
        <v>506</v>
      </c>
      <c r="AR3808" s="238">
        <v>2930</v>
      </c>
      <c r="AS3808" s="238">
        <v>1480960</v>
      </c>
      <c r="AT3808" s="238"/>
      <c r="AU3808" s="238"/>
      <c r="AV3808" s="238"/>
      <c r="AW3808" s="238"/>
      <c r="AY3808">
        <v>33</v>
      </c>
    </row>
    <row r="3809" spans="1:51" x14ac:dyDescent="0.2">
      <c r="A3809" s="143">
        <v>42257</v>
      </c>
      <c r="B3809" s="238"/>
      <c r="C3809" s="238"/>
      <c r="D3809" s="238"/>
      <c r="E3809" s="238"/>
      <c r="F3809" s="238">
        <v>13</v>
      </c>
      <c r="G3809" s="238">
        <v>144</v>
      </c>
      <c r="H3809" s="238">
        <v>3150</v>
      </c>
      <c r="I3809" s="238">
        <v>453450</v>
      </c>
      <c r="J3809" s="238">
        <v>50</v>
      </c>
      <c r="K3809" s="238">
        <v>167</v>
      </c>
      <c r="L3809" s="238">
        <v>3240</v>
      </c>
      <c r="M3809" s="238">
        <v>542870</v>
      </c>
      <c r="N3809" s="238">
        <v>97</v>
      </c>
      <c r="O3809" s="238">
        <v>199</v>
      </c>
      <c r="P3809" s="238">
        <v>3258</v>
      </c>
      <c r="Q3809" s="238">
        <v>648342</v>
      </c>
      <c r="R3809" s="238">
        <v>54</v>
      </c>
      <c r="S3809" s="238">
        <v>230</v>
      </c>
      <c r="T3809" s="238">
        <v>3114</v>
      </c>
      <c r="U3809" s="238">
        <v>717386</v>
      </c>
      <c r="V3809" s="238">
        <v>45</v>
      </c>
      <c r="W3809" s="238">
        <v>256</v>
      </c>
      <c r="X3809" s="238">
        <v>3075</v>
      </c>
      <c r="Y3809" s="238">
        <v>789350</v>
      </c>
      <c r="Z3809" s="238">
        <v>73</v>
      </c>
      <c r="AA3809" s="238">
        <v>295</v>
      </c>
      <c r="AB3809" s="238">
        <v>3009</v>
      </c>
      <c r="AC3809" s="238">
        <v>887280</v>
      </c>
      <c r="AD3809" s="238">
        <v>42</v>
      </c>
      <c r="AE3809" s="238">
        <v>340</v>
      </c>
      <c r="AF3809" s="238">
        <v>2970</v>
      </c>
      <c r="AG3809" s="238">
        <v>1010112</v>
      </c>
      <c r="AH3809" s="238">
        <v>36</v>
      </c>
      <c r="AI3809" s="238">
        <v>371</v>
      </c>
      <c r="AJ3809" s="238">
        <v>2908</v>
      </c>
      <c r="AK3809" s="238">
        <v>1077815</v>
      </c>
      <c r="AL3809" s="238">
        <v>5</v>
      </c>
      <c r="AM3809" s="238">
        <v>449</v>
      </c>
      <c r="AN3809" s="238">
        <v>3280</v>
      </c>
      <c r="AO3809" s="238">
        <v>1472720</v>
      </c>
      <c r="AP3809" s="238">
        <v>22</v>
      </c>
      <c r="AQ3809" s="238">
        <v>477</v>
      </c>
      <c r="AR3809" s="238">
        <v>2777</v>
      </c>
      <c r="AS3809" s="238">
        <v>1325450</v>
      </c>
      <c r="AT3809" s="238">
        <v>7</v>
      </c>
      <c r="AU3809" s="238">
        <v>492</v>
      </c>
      <c r="AV3809" s="238">
        <v>2900</v>
      </c>
      <c r="AW3809" s="238">
        <v>1399275</v>
      </c>
      <c r="AY3809">
        <v>100</v>
      </c>
    </row>
    <row r="3810" spans="1:51" x14ac:dyDescent="0.2">
      <c r="B3810" s="238"/>
      <c r="C3810" s="238"/>
      <c r="D3810" s="238"/>
      <c r="E3810" s="238"/>
      <c r="F3810" s="238"/>
      <c r="G3810" s="238"/>
      <c r="H3810" s="238"/>
      <c r="I3810" s="238"/>
      <c r="J3810" s="238"/>
      <c r="K3810" s="238"/>
      <c r="L3810" s="238"/>
      <c r="M3810" s="238"/>
      <c r="N3810" s="238"/>
      <c r="O3810" s="238"/>
      <c r="P3810" s="238"/>
      <c r="Q3810" s="238"/>
      <c r="R3810" s="238"/>
      <c r="S3810" s="238"/>
      <c r="T3810" s="238"/>
      <c r="U3810" s="238"/>
      <c r="V3810" s="238"/>
      <c r="W3810" s="238"/>
      <c r="X3810" s="238"/>
      <c r="Y3810" s="238"/>
      <c r="Z3810" s="238"/>
      <c r="AA3810" s="238"/>
      <c r="AB3810" s="238"/>
      <c r="AC3810" s="238"/>
      <c r="AD3810" s="238"/>
      <c r="AE3810" s="238"/>
      <c r="AF3810" s="238"/>
      <c r="AG3810" s="238"/>
      <c r="AH3810" s="238"/>
      <c r="AI3810" s="238"/>
      <c r="AJ3810" s="238"/>
      <c r="AK3810" s="238"/>
      <c r="AL3810" s="238"/>
      <c r="AM3810" s="238"/>
      <c r="AN3810" s="238"/>
      <c r="AO3810" s="238"/>
      <c r="AP3810" s="238"/>
      <c r="AQ3810" s="238"/>
      <c r="AR3810" s="238"/>
      <c r="AS3810" s="238"/>
      <c r="AT3810" s="238">
        <v>2</v>
      </c>
      <c r="AU3810" s="238">
        <v>359</v>
      </c>
      <c r="AV3810" s="238">
        <v>2950</v>
      </c>
      <c r="AW3810" s="238">
        <v>1059050</v>
      </c>
    </row>
    <row r="3811" spans="1:51" x14ac:dyDescent="0.2">
      <c r="B3811" s="238"/>
      <c r="C3811" s="238"/>
      <c r="D3811" s="238"/>
      <c r="E3811" s="238"/>
      <c r="F3811" s="238"/>
      <c r="G3811" s="238"/>
      <c r="H3811" s="238"/>
      <c r="I3811" s="238"/>
      <c r="J3811" s="238"/>
      <c r="K3811" s="238"/>
      <c r="L3811" s="238"/>
      <c r="M3811" s="238"/>
      <c r="N3811" s="238"/>
      <c r="O3811" s="238"/>
      <c r="P3811" s="238"/>
      <c r="Q3811" s="238"/>
      <c r="R3811" s="238"/>
      <c r="S3811" s="238"/>
      <c r="T3811" s="238"/>
      <c r="U3811" s="238"/>
      <c r="V3811" s="238"/>
      <c r="W3811" s="238"/>
      <c r="X3811" s="238"/>
      <c r="Y3811" s="238"/>
      <c r="Z3811" s="238"/>
      <c r="AA3811" s="238"/>
      <c r="AB3811" s="238"/>
      <c r="AC3811" s="238"/>
      <c r="AD3811" s="238"/>
      <c r="AE3811" s="238"/>
      <c r="AF3811" s="238"/>
      <c r="AG3811" s="238"/>
      <c r="AH3811" s="238"/>
      <c r="AI3811" s="238"/>
      <c r="AJ3811" s="238"/>
      <c r="AK3811" s="238"/>
      <c r="AL3811" s="238"/>
      <c r="AM3811" s="238"/>
      <c r="AN3811" s="238"/>
      <c r="AO3811" s="238"/>
      <c r="AP3811" s="238"/>
      <c r="AQ3811" s="238"/>
      <c r="AR3811" s="238"/>
      <c r="AS3811" s="238"/>
      <c r="AT3811" s="238">
        <v>1</v>
      </c>
      <c r="AU3811" s="238">
        <v>380</v>
      </c>
      <c r="AV3811" s="238">
        <v>3050</v>
      </c>
      <c r="AW3811" s="238">
        <v>1159000</v>
      </c>
    </row>
    <row r="3812" spans="1:51" x14ac:dyDescent="0.2">
      <c r="A3812" s="143">
        <v>42262</v>
      </c>
      <c r="B3812" s="238"/>
      <c r="C3812" s="238"/>
      <c r="D3812" s="238"/>
      <c r="E3812" s="238"/>
      <c r="F3812" s="238"/>
      <c r="G3812" s="238"/>
      <c r="H3812" s="238"/>
      <c r="I3812" s="238"/>
      <c r="J3812" s="238"/>
      <c r="K3812" s="238"/>
      <c r="L3812" s="238"/>
      <c r="M3812" s="238"/>
      <c r="N3812" s="238"/>
      <c r="O3812" s="238"/>
      <c r="P3812" s="238"/>
      <c r="Q3812" s="238"/>
      <c r="R3812" s="238"/>
      <c r="S3812" s="238"/>
      <c r="T3812" s="238"/>
      <c r="U3812" s="238"/>
      <c r="V3812" s="238">
        <v>1</v>
      </c>
      <c r="W3812" s="238">
        <v>256</v>
      </c>
      <c r="X3812" s="238">
        <v>2700</v>
      </c>
      <c r="Y3812" s="238">
        <v>691200</v>
      </c>
      <c r="Z3812" s="238"/>
      <c r="AA3812" s="238"/>
      <c r="AB3812" s="238"/>
      <c r="AC3812" s="238"/>
      <c r="AD3812" s="238"/>
      <c r="AE3812" s="238"/>
      <c r="AF3812" s="238"/>
      <c r="AG3812" s="238"/>
      <c r="AH3812" s="238"/>
      <c r="AI3812" s="238"/>
      <c r="AJ3812" s="238"/>
      <c r="AK3812" s="238"/>
      <c r="AL3812" s="238">
        <v>3</v>
      </c>
      <c r="AM3812" s="238">
        <v>415</v>
      </c>
      <c r="AN3812" s="238">
        <v>3200</v>
      </c>
      <c r="AO3812" s="238">
        <v>1328000</v>
      </c>
      <c r="AP3812" s="238">
        <v>32</v>
      </c>
      <c r="AQ3812" s="238">
        <v>451</v>
      </c>
      <c r="AR3812" s="238">
        <v>2790</v>
      </c>
      <c r="AS3812" s="238">
        <v>1259225</v>
      </c>
      <c r="AT3812" s="238"/>
      <c r="AU3812" s="238"/>
      <c r="AV3812" s="238"/>
      <c r="AW3812" s="238"/>
      <c r="AY3812">
        <v>36</v>
      </c>
    </row>
    <row r="3813" spans="1:51" x14ac:dyDescent="0.2">
      <c r="A3813" s="143">
        <v>42264</v>
      </c>
      <c r="B3813" s="238">
        <v>4</v>
      </c>
      <c r="C3813" s="238">
        <v>101</v>
      </c>
      <c r="D3813" s="238">
        <v>3600</v>
      </c>
      <c r="E3813" s="238">
        <v>363600</v>
      </c>
      <c r="F3813" s="238">
        <v>13</v>
      </c>
      <c r="G3813" s="238">
        <v>149</v>
      </c>
      <c r="H3813" s="238">
        <v>3200</v>
      </c>
      <c r="I3813" s="238">
        <v>476800</v>
      </c>
      <c r="J3813" s="238">
        <v>10</v>
      </c>
      <c r="K3813" s="238">
        <v>172</v>
      </c>
      <c r="L3813" s="238">
        <v>3200</v>
      </c>
      <c r="M3813" s="238">
        <v>550400</v>
      </c>
      <c r="N3813" s="238"/>
      <c r="O3813" s="238"/>
      <c r="P3813" s="238"/>
      <c r="Q3813" s="238"/>
      <c r="R3813" s="238">
        <v>47</v>
      </c>
      <c r="S3813" s="238">
        <v>231</v>
      </c>
      <c r="T3813" s="238">
        <v>3500</v>
      </c>
      <c r="U3813" s="238">
        <v>808433</v>
      </c>
      <c r="V3813" s="238">
        <v>78</v>
      </c>
      <c r="W3813" s="238">
        <v>265</v>
      </c>
      <c r="X3813" s="238">
        <v>3100</v>
      </c>
      <c r="Y3813" s="238">
        <v>821686</v>
      </c>
      <c r="Z3813" s="238">
        <v>98</v>
      </c>
      <c r="AA3813" s="238">
        <v>302</v>
      </c>
      <c r="AB3813" s="238">
        <v>3073</v>
      </c>
      <c r="AC3813" s="238">
        <v>927353</v>
      </c>
      <c r="AD3813" s="238">
        <v>24</v>
      </c>
      <c r="AE3813" s="238">
        <v>327</v>
      </c>
      <c r="AF3813" s="238">
        <v>2890</v>
      </c>
      <c r="AG3813" s="238">
        <v>944865</v>
      </c>
      <c r="AH3813" s="238">
        <v>2</v>
      </c>
      <c r="AI3813" s="238">
        <v>375</v>
      </c>
      <c r="AJ3813" s="238">
        <v>2910</v>
      </c>
      <c r="AK3813" s="238">
        <v>1091160</v>
      </c>
      <c r="AL3813" s="238">
        <v>2</v>
      </c>
      <c r="AM3813" s="238">
        <v>480</v>
      </c>
      <c r="AN3813" s="238">
        <v>3020</v>
      </c>
      <c r="AO3813" s="238">
        <v>1449600</v>
      </c>
      <c r="AP3813" s="238">
        <v>64</v>
      </c>
      <c r="AQ3813" s="238">
        <v>486</v>
      </c>
      <c r="AR3813" s="238">
        <v>2794</v>
      </c>
      <c r="AS3813" s="238">
        <v>1358627</v>
      </c>
      <c r="AT3813" s="238">
        <v>16</v>
      </c>
      <c r="AU3813" s="238">
        <v>491</v>
      </c>
      <c r="AV3813" s="238">
        <v>2750</v>
      </c>
      <c r="AW3813" s="238">
        <v>1359100</v>
      </c>
      <c r="AY3813">
        <v>172</v>
      </c>
    </row>
    <row r="3814" spans="1:51" x14ac:dyDescent="0.2">
      <c r="A3814" s="143"/>
      <c r="B3814" s="238"/>
      <c r="C3814" s="238"/>
      <c r="D3814" s="238"/>
      <c r="E3814" s="238"/>
      <c r="F3814" s="238"/>
      <c r="G3814" s="238"/>
      <c r="H3814" s="238"/>
      <c r="I3814" s="238"/>
      <c r="J3814" s="238"/>
      <c r="K3814" s="238"/>
      <c r="L3814" s="238"/>
      <c r="M3814" s="238"/>
      <c r="N3814" s="238"/>
      <c r="O3814" s="238"/>
      <c r="P3814" s="238"/>
      <c r="Q3814" s="238"/>
      <c r="R3814" s="238"/>
      <c r="S3814" s="238"/>
      <c r="T3814" s="238"/>
      <c r="U3814" s="238"/>
      <c r="V3814" s="238"/>
      <c r="W3814" s="238"/>
      <c r="X3814" s="238"/>
      <c r="Y3814" s="238"/>
      <c r="Z3814" s="238"/>
      <c r="AA3814" s="238"/>
      <c r="AB3814" s="238"/>
      <c r="AC3814" s="238"/>
      <c r="AD3814" s="238"/>
      <c r="AE3814" s="238"/>
      <c r="AF3814" s="238"/>
      <c r="AG3814" s="238"/>
      <c r="AH3814" s="238"/>
      <c r="AI3814" s="238"/>
      <c r="AJ3814" s="238"/>
      <c r="AK3814" s="238"/>
      <c r="AL3814" s="238"/>
      <c r="AM3814" s="238"/>
      <c r="AN3814" s="238"/>
      <c r="AO3814" s="238"/>
      <c r="AP3814" s="238">
        <v>16</v>
      </c>
      <c r="AQ3814" s="238">
        <v>382</v>
      </c>
      <c r="AR3814" s="238">
        <v>2756</v>
      </c>
      <c r="AS3814" s="238">
        <v>1052108</v>
      </c>
      <c r="AT3814" s="238"/>
      <c r="AU3814" s="238"/>
      <c r="AV3814" s="238"/>
      <c r="AW3814" s="238"/>
    </row>
    <row r="3815" spans="1:51" x14ac:dyDescent="0.2">
      <c r="A3815" s="143">
        <v>42271</v>
      </c>
      <c r="B3815" s="238">
        <v>1</v>
      </c>
      <c r="C3815" s="238">
        <v>82</v>
      </c>
      <c r="D3815" s="238">
        <v>2800</v>
      </c>
      <c r="E3815" s="238">
        <v>229600</v>
      </c>
      <c r="F3815" s="238"/>
      <c r="G3815" s="238"/>
      <c r="H3815" s="238"/>
      <c r="I3815" s="238"/>
      <c r="J3815" s="238">
        <v>34</v>
      </c>
      <c r="K3815" s="238">
        <v>165</v>
      </c>
      <c r="L3815" s="238">
        <v>3142</v>
      </c>
      <c r="M3815" s="238">
        <v>519267</v>
      </c>
      <c r="N3815" s="238">
        <v>37</v>
      </c>
      <c r="O3815" s="238">
        <v>213</v>
      </c>
      <c r="P3815" s="238">
        <v>3150</v>
      </c>
      <c r="Q3815" s="238">
        <v>671700</v>
      </c>
      <c r="R3815" s="238">
        <v>70</v>
      </c>
      <c r="S3815" s="238">
        <v>237</v>
      </c>
      <c r="T3815" s="238">
        <v>3287</v>
      </c>
      <c r="U3815" s="238">
        <v>777593</v>
      </c>
      <c r="V3815" s="238">
        <v>21</v>
      </c>
      <c r="W3815" s="238">
        <v>258</v>
      </c>
      <c r="X3815" s="238">
        <v>3225</v>
      </c>
      <c r="Y3815" s="238">
        <v>830475</v>
      </c>
      <c r="Z3815" s="238">
        <v>53</v>
      </c>
      <c r="AA3815" s="238">
        <v>305</v>
      </c>
      <c r="AB3815" s="238">
        <v>3028</v>
      </c>
      <c r="AC3815" s="238">
        <v>923322</v>
      </c>
      <c r="AD3815" s="238">
        <v>54</v>
      </c>
      <c r="AE3815" s="238">
        <v>338</v>
      </c>
      <c r="AF3815" s="238">
        <v>3040</v>
      </c>
      <c r="AG3815" s="238">
        <v>1029465</v>
      </c>
      <c r="AH3815" s="238">
        <v>35</v>
      </c>
      <c r="AI3815" s="238">
        <v>374</v>
      </c>
      <c r="AJ3815" s="238">
        <v>2980</v>
      </c>
      <c r="AK3815" s="238">
        <v>1112880</v>
      </c>
      <c r="AL3815" s="238">
        <v>4</v>
      </c>
      <c r="AM3815" s="238">
        <v>419</v>
      </c>
      <c r="AN3815" s="238">
        <v>2840</v>
      </c>
      <c r="AO3815" s="238">
        <v>1189740</v>
      </c>
      <c r="AP3815" s="238">
        <v>63</v>
      </c>
      <c r="AQ3815" s="238">
        <v>470</v>
      </c>
      <c r="AR3815" s="238">
        <v>2818</v>
      </c>
      <c r="AS3815" s="238">
        <v>1328445</v>
      </c>
      <c r="AT3815" s="238">
        <v>5</v>
      </c>
      <c r="AU3815" s="238">
        <v>508</v>
      </c>
      <c r="AV3815" s="238">
        <v>2770</v>
      </c>
      <c r="AW3815" s="238">
        <v>1406080</v>
      </c>
      <c r="AY3815">
        <v>89</v>
      </c>
    </row>
    <row r="3816" spans="1:51" x14ac:dyDescent="0.2">
      <c r="A3816" s="143"/>
      <c r="B3816" s="238"/>
      <c r="C3816" s="238"/>
      <c r="D3816" s="238"/>
      <c r="E3816" s="238"/>
      <c r="F3816" s="238"/>
      <c r="G3816" s="238"/>
      <c r="H3816" s="238"/>
      <c r="I3816" s="238"/>
      <c r="J3816" s="238"/>
      <c r="K3816" s="238"/>
      <c r="L3816" s="238"/>
      <c r="M3816" s="238"/>
      <c r="N3816" s="238"/>
      <c r="O3816" s="238"/>
      <c r="P3816" s="238"/>
      <c r="Q3816" s="238"/>
      <c r="R3816" s="238"/>
      <c r="S3816" s="238"/>
      <c r="T3816" s="238"/>
      <c r="U3816" s="238"/>
      <c r="V3816" s="238"/>
      <c r="W3816" s="238"/>
      <c r="X3816" s="238"/>
      <c r="Y3816" s="238"/>
      <c r="Z3816" s="238"/>
      <c r="AA3816" s="238"/>
      <c r="AB3816" s="238"/>
      <c r="AC3816" s="238"/>
      <c r="AD3816" s="238"/>
      <c r="AE3816" s="238"/>
      <c r="AF3816" s="238"/>
      <c r="AG3816" s="238"/>
      <c r="AH3816" s="238"/>
      <c r="AI3816" s="238"/>
      <c r="AJ3816" s="238"/>
      <c r="AK3816" s="238"/>
      <c r="AL3816" s="238"/>
      <c r="AM3816" s="238"/>
      <c r="AN3816" s="238"/>
      <c r="AO3816" s="238"/>
      <c r="AP3816" s="238">
        <v>32</v>
      </c>
      <c r="AQ3816" s="238">
        <v>372</v>
      </c>
      <c r="AR3816" s="238">
        <v>2700</v>
      </c>
      <c r="AS3816" s="238">
        <v>1004195</v>
      </c>
      <c r="AT3816" s="238">
        <v>2</v>
      </c>
      <c r="AU3816" s="238">
        <v>380</v>
      </c>
      <c r="AV3816" s="238">
        <v>2650</v>
      </c>
      <c r="AW3816" s="238">
        <v>1007000</v>
      </c>
    </row>
    <row r="3817" spans="1:51" x14ac:dyDescent="0.2">
      <c r="A3817" s="241">
        <v>42276</v>
      </c>
      <c r="AP3817" s="238">
        <v>23</v>
      </c>
      <c r="AQ3817" s="238">
        <v>524</v>
      </c>
      <c r="AR3817" s="238">
        <v>2892</v>
      </c>
      <c r="AS3817" s="238">
        <v>1513896</v>
      </c>
      <c r="AY3817">
        <v>24</v>
      </c>
    </row>
    <row r="3818" spans="1:51" x14ac:dyDescent="0.2">
      <c r="A3818" s="143">
        <v>42248</v>
      </c>
      <c r="B3818" s="238">
        <v>8</v>
      </c>
      <c r="C3818" s="238">
        <v>118</v>
      </c>
      <c r="D3818" s="238">
        <v>3050</v>
      </c>
      <c r="E3818" s="238">
        <v>367712</v>
      </c>
      <c r="F3818" s="238">
        <v>36</v>
      </c>
      <c r="G3818" s="238">
        <v>143</v>
      </c>
      <c r="H3818" s="238">
        <v>3230</v>
      </c>
      <c r="I3818" s="238">
        <v>461822</v>
      </c>
      <c r="J3818" s="238">
        <v>8</v>
      </c>
      <c r="K3818" s="238">
        <v>174</v>
      </c>
      <c r="L3818" s="238">
        <v>3250</v>
      </c>
      <c r="M3818" s="238">
        <v>563762</v>
      </c>
      <c r="N3818" s="238">
        <v>93</v>
      </c>
      <c r="O3818" s="238">
        <v>192</v>
      </c>
      <c r="P3818" s="238">
        <v>3541</v>
      </c>
      <c r="Q3818" s="238">
        <v>645095</v>
      </c>
      <c r="R3818" s="238">
        <v>44</v>
      </c>
      <c r="S3818" s="238">
        <v>236</v>
      </c>
      <c r="T3818" s="238">
        <v>3133</v>
      </c>
      <c r="U3818" s="238">
        <v>721150</v>
      </c>
      <c r="V3818" s="238">
        <v>1</v>
      </c>
      <c r="W3818" s="238">
        <v>259</v>
      </c>
      <c r="X3818" s="238">
        <v>2860</v>
      </c>
      <c r="Y3818" s="238">
        <v>737880</v>
      </c>
      <c r="Z3818" s="238">
        <v>49</v>
      </c>
      <c r="AA3818" s="238">
        <v>305</v>
      </c>
      <c r="AB3818" s="238">
        <v>3017</v>
      </c>
      <c r="AC3818" s="238">
        <v>931256</v>
      </c>
      <c r="AD3818" s="238">
        <v>193</v>
      </c>
      <c r="AE3818" s="238">
        <v>335</v>
      </c>
      <c r="AF3818" s="238">
        <v>3017</v>
      </c>
      <c r="AG3818" s="238">
        <v>931256</v>
      </c>
      <c r="AH3818" s="238">
        <v>153</v>
      </c>
      <c r="AI3818" s="238">
        <v>369</v>
      </c>
      <c r="AJ3818" s="238">
        <v>3240</v>
      </c>
      <c r="AK3818" s="238">
        <v>1277377</v>
      </c>
      <c r="AL3818" s="238">
        <v>9</v>
      </c>
      <c r="AM3818" s="238">
        <v>475</v>
      </c>
      <c r="AN3818" s="238">
        <v>3100</v>
      </c>
      <c r="AO3818" s="238">
        <v>1478551</v>
      </c>
      <c r="AP3818" s="238">
        <v>233</v>
      </c>
      <c r="AQ3818" s="238">
        <v>421</v>
      </c>
      <c r="AR3818" s="238">
        <v>2711</v>
      </c>
      <c r="AS3818" s="238">
        <v>1175234</v>
      </c>
      <c r="AT3818" s="238">
        <v>10</v>
      </c>
      <c r="AU3818" s="238">
        <v>449</v>
      </c>
      <c r="AV3818" s="238">
        <v>2935</v>
      </c>
      <c r="AW3818" s="238">
        <v>1318920</v>
      </c>
    </row>
    <row r="3819" spans="1:51" x14ac:dyDescent="0.2">
      <c r="A3819" s="143">
        <v>42255</v>
      </c>
      <c r="B3819" s="238">
        <v>10</v>
      </c>
      <c r="C3819" s="238">
        <v>126</v>
      </c>
      <c r="D3819" s="238">
        <v>3300</v>
      </c>
      <c r="E3819" s="238">
        <v>417120</v>
      </c>
      <c r="F3819" s="238">
        <v>20</v>
      </c>
      <c r="G3819" s="238">
        <v>143</v>
      </c>
      <c r="H3819" s="238">
        <v>3188</v>
      </c>
      <c r="I3819" s="238">
        <v>456615</v>
      </c>
      <c r="J3819" s="238">
        <v>25</v>
      </c>
      <c r="K3819" s="238">
        <v>165</v>
      </c>
      <c r="L3819" s="238">
        <v>3300</v>
      </c>
      <c r="M3819" s="238">
        <v>545688</v>
      </c>
      <c r="N3819" s="238">
        <v>90</v>
      </c>
      <c r="O3819" s="238">
        <v>202</v>
      </c>
      <c r="P3819" s="238">
        <v>3300</v>
      </c>
      <c r="Q3819" s="238">
        <v>679326</v>
      </c>
      <c r="R3819" s="238">
        <v>25</v>
      </c>
      <c r="S3819" s="238">
        <v>242</v>
      </c>
      <c r="T3819" s="238">
        <v>3243</v>
      </c>
      <c r="U3819" s="238">
        <v>766431</v>
      </c>
      <c r="V3819" s="238">
        <v>4</v>
      </c>
      <c r="W3819" s="238">
        <v>252</v>
      </c>
      <c r="X3819" s="238">
        <v>3320</v>
      </c>
      <c r="Y3819" s="238">
        <v>834980</v>
      </c>
      <c r="Z3819" s="238">
        <v>35</v>
      </c>
      <c r="AA3819" s="238">
        <v>316</v>
      </c>
      <c r="AB3819" s="238">
        <v>3003</v>
      </c>
      <c r="AC3819" s="238">
        <v>955751</v>
      </c>
      <c r="AD3819" s="238">
        <v>26</v>
      </c>
      <c r="AE3819" s="238">
        <v>325</v>
      </c>
      <c r="AF3819" s="238">
        <v>2951</v>
      </c>
      <c r="AG3819" s="238">
        <v>990172</v>
      </c>
      <c r="AH3819" s="238">
        <v>31</v>
      </c>
      <c r="AI3819" s="238">
        <v>386</v>
      </c>
      <c r="AJ3819" s="238">
        <v>2970</v>
      </c>
      <c r="AK3819" s="238">
        <v>1165639</v>
      </c>
      <c r="AL3819" s="238">
        <v>51</v>
      </c>
      <c r="AM3819" s="238">
        <v>410</v>
      </c>
      <c r="AN3819" s="238">
        <v>3048</v>
      </c>
      <c r="AO3819" s="238">
        <v>1235784</v>
      </c>
      <c r="AP3819" s="238">
        <v>146</v>
      </c>
      <c r="AQ3819" s="238">
        <v>417</v>
      </c>
      <c r="AR3819" s="238">
        <v>2770</v>
      </c>
      <c r="AS3819" s="238">
        <v>1167041</v>
      </c>
      <c r="AT3819" s="238">
        <v>19</v>
      </c>
      <c r="AU3819" s="238">
        <v>436</v>
      </c>
      <c r="AV3819" s="238">
        <v>2914</v>
      </c>
      <c r="AW3819" s="238">
        <v>1287911</v>
      </c>
    </row>
    <row r="3820" spans="1:51" ht="15" x14ac:dyDescent="0.25">
      <c r="A3820" s="234">
        <v>42262</v>
      </c>
      <c r="B3820" s="238">
        <v>16</v>
      </c>
      <c r="C3820" s="238">
        <v>129</v>
      </c>
      <c r="D3820" s="238">
        <v>3250</v>
      </c>
      <c r="E3820" s="238">
        <v>419250</v>
      </c>
      <c r="F3820" s="238">
        <v>4</v>
      </c>
      <c r="G3820" s="238">
        <v>144</v>
      </c>
      <c r="H3820" s="238">
        <v>3033</v>
      </c>
      <c r="I3820" s="238">
        <v>441250</v>
      </c>
      <c r="J3820" s="238">
        <v>19</v>
      </c>
      <c r="K3820" s="238">
        <v>161</v>
      </c>
      <c r="L3820" s="238">
        <v>3200</v>
      </c>
      <c r="M3820" s="238">
        <v>515358</v>
      </c>
      <c r="N3820" s="238">
        <v>31</v>
      </c>
      <c r="O3820" s="238">
        <v>197</v>
      </c>
      <c r="P3820" s="238">
        <v>3108</v>
      </c>
      <c r="Q3820" s="238">
        <v>628458</v>
      </c>
      <c r="R3820" s="238">
        <v>47</v>
      </c>
      <c r="S3820" s="238">
        <v>242</v>
      </c>
      <c r="T3820" s="238">
        <v>3325</v>
      </c>
      <c r="U3820" s="238">
        <v>789353</v>
      </c>
      <c r="V3820" s="238">
        <v>26</v>
      </c>
      <c r="W3820" s="238">
        <v>273</v>
      </c>
      <c r="X3820" s="238">
        <v>3037</v>
      </c>
      <c r="Y3820" s="238">
        <v>832288</v>
      </c>
      <c r="Z3820" s="238">
        <v>114</v>
      </c>
      <c r="AA3820" s="238">
        <v>301</v>
      </c>
      <c r="AB3820" s="238">
        <v>3069</v>
      </c>
      <c r="AC3820" s="238">
        <v>938910</v>
      </c>
      <c r="AD3820" s="238">
        <v>49</v>
      </c>
      <c r="AE3820" s="238">
        <v>344</v>
      </c>
      <c r="AF3820" s="238">
        <v>3070</v>
      </c>
      <c r="AG3820" s="238">
        <v>1091894</v>
      </c>
      <c r="AH3820" s="238">
        <v>38</v>
      </c>
      <c r="AI3820" s="238">
        <v>376</v>
      </c>
      <c r="AJ3820" s="238">
        <v>2858</v>
      </c>
      <c r="AK3820" s="238">
        <v>1069377</v>
      </c>
      <c r="AL3820" s="238">
        <v>2</v>
      </c>
      <c r="AM3820" s="238">
        <v>426</v>
      </c>
      <c r="AN3820" s="238">
        <v>3000</v>
      </c>
      <c r="AO3820" s="238">
        <v>1276200</v>
      </c>
      <c r="AP3820" s="238">
        <v>331</v>
      </c>
      <c r="AQ3820" s="238">
        <v>421</v>
      </c>
      <c r="AR3820" s="238">
        <v>2717</v>
      </c>
      <c r="AS3820" s="238">
        <v>1174583</v>
      </c>
      <c r="AT3820" s="238">
        <v>13</v>
      </c>
      <c r="AU3820" s="238">
        <v>472</v>
      </c>
      <c r="AV3820" s="238">
        <v>2905</v>
      </c>
      <c r="AW3820" s="238">
        <v>1426046</v>
      </c>
      <c r="AY3820">
        <v>35</v>
      </c>
    </row>
    <row r="3821" spans="1:51" ht="15" x14ac:dyDescent="0.25">
      <c r="A3821" s="231">
        <v>42269</v>
      </c>
      <c r="B3821" s="239"/>
      <c r="C3821" s="239"/>
      <c r="D3821" s="239"/>
      <c r="E3821" s="239"/>
      <c r="F3821" s="239"/>
      <c r="G3821" s="239"/>
      <c r="H3821" s="239"/>
      <c r="I3821" s="239"/>
      <c r="J3821" s="239"/>
      <c r="K3821" s="239"/>
      <c r="L3821" s="239"/>
      <c r="M3821" s="239"/>
      <c r="N3821" s="239"/>
      <c r="O3821" s="239"/>
      <c r="P3821" s="239"/>
      <c r="Q3821" s="239"/>
      <c r="R3821" s="239"/>
      <c r="S3821" s="239"/>
      <c r="T3821" s="239"/>
      <c r="U3821" s="239"/>
      <c r="V3821" s="239"/>
      <c r="W3821" s="239"/>
      <c r="X3821" s="239"/>
      <c r="Y3821" s="239"/>
      <c r="Z3821" s="239"/>
      <c r="AA3821" s="239"/>
      <c r="AB3821" s="239"/>
      <c r="AC3821" s="239"/>
      <c r="AD3821" s="239"/>
      <c r="AE3821" s="239"/>
      <c r="AF3821" s="239"/>
      <c r="AG3821" s="239"/>
      <c r="AH3821" s="239"/>
      <c r="AI3821" s="239"/>
      <c r="AJ3821" s="239"/>
      <c r="AK3821" s="239"/>
      <c r="AL3821" s="239"/>
      <c r="AM3821" s="239"/>
      <c r="AN3821" s="239"/>
      <c r="AO3821" s="239"/>
      <c r="AP3821" s="239"/>
      <c r="AQ3821" s="239"/>
      <c r="AR3821" s="239"/>
      <c r="AS3821" s="239"/>
      <c r="AT3821" s="239"/>
      <c r="AU3821" s="239"/>
      <c r="AV3821" s="239"/>
      <c r="AW3821" s="239"/>
    </row>
    <row r="3822" spans="1:51" x14ac:dyDescent="0.2">
      <c r="A3822" s="143">
        <v>42276</v>
      </c>
      <c r="B3822" s="238">
        <v>7</v>
      </c>
      <c r="C3822" s="238">
        <v>109</v>
      </c>
      <c r="D3822" s="238">
        <v>3200</v>
      </c>
      <c r="E3822" s="238">
        <v>347971</v>
      </c>
      <c r="F3822" s="238">
        <v>14</v>
      </c>
      <c r="G3822" s="238">
        <v>141</v>
      </c>
      <c r="H3822" s="238">
        <v>3183</v>
      </c>
      <c r="I3822" s="238">
        <v>447257</v>
      </c>
      <c r="J3822" s="238">
        <v>75</v>
      </c>
      <c r="K3822" s="238">
        <v>165</v>
      </c>
      <c r="L3822" s="238">
        <v>3271</v>
      </c>
      <c r="M3822" s="238">
        <v>544783</v>
      </c>
      <c r="N3822" s="238">
        <v>110</v>
      </c>
      <c r="O3822" s="238">
        <v>199</v>
      </c>
      <c r="P3822" s="238">
        <v>3317</v>
      </c>
      <c r="Q3822" s="238">
        <v>689468</v>
      </c>
      <c r="R3822" s="238">
        <v>92</v>
      </c>
      <c r="S3822" s="238">
        <v>239</v>
      </c>
      <c r="T3822" s="238">
        <v>3174</v>
      </c>
      <c r="U3822" s="238">
        <v>754322</v>
      </c>
      <c r="V3822" s="238">
        <v>24</v>
      </c>
      <c r="W3822" s="238">
        <v>260</v>
      </c>
      <c r="X3822" s="238">
        <v>3030</v>
      </c>
      <c r="Y3822" s="238">
        <v>817402</v>
      </c>
      <c r="Z3822" s="238">
        <v>26</v>
      </c>
      <c r="AA3822" s="238">
        <v>305</v>
      </c>
      <c r="AB3822" s="238">
        <v>2944</v>
      </c>
      <c r="AC3822" s="238">
        <v>897566</v>
      </c>
      <c r="AD3822" s="238">
        <v>35</v>
      </c>
      <c r="AE3822" s="238">
        <v>341</v>
      </c>
      <c r="AF3822" s="238">
        <v>3020</v>
      </c>
      <c r="AG3822" s="238">
        <v>1033198</v>
      </c>
      <c r="AH3822" s="238">
        <v>61</v>
      </c>
      <c r="AI3822" s="238">
        <v>368</v>
      </c>
      <c r="AJ3822" s="238">
        <v>2908</v>
      </c>
      <c r="AK3822" s="238">
        <v>1101620</v>
      </c>
      <c r="AL3822" s="238">
        <v>8</v>
      </c>
      <c r="AM3822" s="238">
        <v>418</v>
      </c>
      <c r="AN3822" s="238">
        <v>2995</v>
      </c>
      <c r="AO3822" s="238">
        <v>1243160</v>
      </c>
      <c r="AP3822" s="238">
        <v>244</v>
      </c>
      <c r="AQ3822" s="238">
        <v>429</v>
      </c>
      <c r="AR3822" s="238">
        <v>2683</v>
      </c>
      <c r="AS3822" s="238">
        <v>1168932</v>
      </c>
      <c r="AT3822" s="238">
        <v>23</v>
      </c>
      <c r="AU3822" s="238">
        <v>510</v>
      </c>
      <c r="AV3822" s="238">
        <v>2874</v>
      </c>
      <c r="AW3822" s="238">
        <v>1469281</v>
      </c>
      <c r="AY3822">
        <v>19</v>
      </c>
    </row>
    <row r="3825" spans="1:51" x14ac:dyDescent="0.2">
      <c r="A3825" s="143">
        <v>42278</v>
      </c>
      <c r="B3825">
        <v>8</v>
      </c>
      <c r="C3825">
        <v>128</v>
      </c>
      <c r="D3825">
        <v>3275</v>
      </c>
      <c r="E3825">
        <v>420800</v>
      </c>
      <c r="J3825">
        <v>12</v>
      </c>
      <c r="K3825">
        <v>155</v>
      </c>
      <c r="L3825">
        <v>3300</v>
      </c>
      <c r="M3825">
        <v>511500</v>
      </c>
      <c r="N3825">
        <v>39</v>
      </c>
      <c r="O3825">
        <v>200</v>
      </c>
      <c r="P3825">
        <v>3520</v>
      </c>
      <c r="Q3825">
        <v>703960</v>
      </c>
      <c r="R3825">
        <v>24</v>
      </c>
      <c r="S3825">
        <v>245</v>
      </c>
      <c r="T3825">
        <v>3075</v>
      </c>
      <c r="U3825">
        <v>753400</v>
      </c>
      <c r="V3825" s="238">
        <v>2</v>
      </c>
      <c r="W3825" s="238">
        <v>250</v>
      </c>
      <c r="X3825" s="238">
        <v>3460</v>
      </c>
      <c r="Y3825" s="238">
        <v>865000</v>
      </c>
      <c r="Z3825" s="238">
        <v>20</v>
      </c>
      <c r="AA3825" s="238">
        <v>282</v>
      </c>
      <c r="AB3825" s="238">
        <v>3100</v>
      </c>
      <c r="AC3825" s="238">
        <v>874200</v>
      </c>
      <c r="AD3825" s="238">
        <v>59</v>
      </c>
      <c r="AE3825" s="238">
        <v>339</v>
      </c>
      <c r="AF3825" s="238">
        <v>2996</v>
      </c>
      <c r="AG3825" s="238">
        <v>1016492</v>
      </c>
      <c r="AH3825" s="238">
        <v>32</v>
      </c>
      <c r="AI3825" s="238">
        <v>389</v>
      </c>
      <c r="AJ3825" s="238">
        <v>2780</v>
      </c>
      <c r="AK3825" s="238">
        <v>1106440</v>
      </c>
      <c r="AL3825" s="238">
        <v>1</v>
      </c>
      <c r="AM3825" s="238">
        <v>504</v>
      </c>
      <c r="AN3825" s="238">
        <v>2840</v>
      </c>
      <c r="AO3825" s="238">
        <v>1431360</v>
      </c>
      <c r="AP3825" s="238">
        <v>56</v>
      </c>
      <c r="AQ3825" s="238">
        <v>463</v>
      </c>
      <c r="AR3825" s="238">
        <v>2690</v>
      </c>
      <c r="AS3825" s="238">
        <v>1248997</v>
      </c>
      <c r="AT3825" s="238">
        <v>4</v>
      </c>
      <c r="AU3825" s="238">
        <v>536</v>
      </c>
      <c r="AV3825" s="238">
        <v>2900</v>
      </c>
      <c r="AW3825" s="238">
        <v>1571725</v>
      </c>
      <c r="AY3825">
        <v>120</v>
      </c>
    </row>
    <row r="3826" spans="1:51" x14ac:dyDescent="0.2">
      <c r="A3826" s="143"/>
      <c r="B3826" s="238"/>
      <c r="C3826" s="238"/>
      <c r="D3826" s="238"/>
      <c r="E3826" s="238"/>
      <c r="F3826" s="238"/>
      <c r="G3826" s="238"/>
      <c r="H3826" s="238"/>
      <c r="I3826" s="238"/>
      <c r="J3826" s="238"/>
      <c r="K3826" s="238"/>
      <c r="L3826" s="238"/>
      <c r="M3826" s="238"/>
      <c r="N3826" s="238"/>
      <c r="O3826" s="238"/>
      <c r="P3826" s="238"/>
      <c r="Q3826" s="238"/>
      <c r="R3826" s="238"/>
      <c r="S3826" s="238"/>
      <c r="T3826" s="238"/>
      <c r="U3826" s="238"/>
      <c r="V3826" s="238"/>
      <c r="W3826" s="238"/>
      <c r="X3826" s="238"/>
      <c r="Y3826" s="238"/>
      <c r="Z3826" s="238"/>
      <c r="AA3826" s="238"/>
      <c r="AB3826" s="238"/>
      <c r="AC3826" s="238"/>
      <c r="AD3826" s="238"/>
      <c r="AE3826" s="238"/>
      <c r="AF3826" s="238"/>
      <c r="AG3826" s="238"/>
      <c r="AH3826" s="238"/>
      <c r="AI3826" s="238"/>
      <c r="AJ3826" s="238"/>
      <c r="AK3826" s="238"/>
      <c r="AL3826" s="238"/>
      <c r="AM3826" s="238"/>
      <c r="AN3826" s="238"/>
      <c r="AO3826" s="238"/>
      <c r="AP3826" s="238">
        <v>2</v>
      </c>
      <c r="AQ3826" s="238">
        <v>356</v>
      </c>
      <c r="AR3826" s="238">
        <v>2680</v>
      </c>
      <c r="AS3826" s="238">
        <v>954080</v>
      </c>
      <c r="AT3826" s="238"/>
      <c r="AU3826" s="238"/>
      <c r="AV3826" s="238"/>
      <c r="AW3826" s="238"/>
    </row>
    <row r="3827" spans="1:51" x14ac:dyDescent="0.2">
      <c r="B3827" s="238"/>
      <c r="C3827" s="238"/>
      <c r="D3827" s="238"/>
      <c r="E3827" s="238"/>
      <c r="F3827" s="238"/>
      <c r="G3827" s="238"/>
      <c r="H3827" s="238"/>
      <c r="I3827" s="238"/>
      <c r="J3827" s="238"/>
      <c r="K3827" s="238"/>
      <c r="L3827" s="238"/>
      <c r="M3827" s="238"/>
      <c r="N3827" s="238"/>
      <c r="O3827" s="238"/>
      <c r="P3827" s="238"/>
      <c r="Q3827" s="238"/>
      <c r="R3827" s="238"/>
      <c r="S3827" s="238"/>
      <c r="T3827" s="238"/>
      <c r="U3827" s="238"/>
      <c r="V3827" s="238"/>
      <c r="W3827" s="238"/>
      <c r="X3827" s="238"/>
      <c r="Y3827" s="238"/>
      <c r="Z3827" s="238"/>
      <c r="AA3827" s="238"/>
      <c r="AB3827" s="238"/>
      <c r="AC3827" s="238"/>
      <c r="AD3827" s="238"/>
      <c r="AE3827" s="238"/>
      <c r="AF3827" s="238"/>
      <c r="AG3827" s="238"/>
      <c r="AH3827" s="238"/>
      <c r="AI3827" s="238"/>
      <c r="AJ3827" s="238"/>
      <c r="AK3827" s="238"/>
      <c r="AL3827" s="238"/>
      <c r="AM3827" s="238"/>
      <c r="AN3827" s="238"/>
      <c r="AO3827" s="238"/>
      <c r="AP3827" s="238">
        <v>8</v>
      </c>
      <c r="AQ3827" s="238">
        <v>398</v>
      </c>
      <c r="AR3827" s="238">
        <v>2780</v>
      </c>
      <c r="AS3827" s="238">
        <v>1106440</v>
      </c>
      <c r="AT3827" s="238"/>
      <c r="AU3827" s="238"/>
      <c r="AV3827" s="238"/>
      <c r="AW3827" s="238"/>
    </row>
    <row r="3828" spans="1:51" x14ac:dyDescent="0.2">
      <c r="A3828" s="143">
        <v>42283</v>
      </c>
      <c r="B3828" s="238"/>
      <c r="C3828" s="238"/>
      <c r="D3828" s="238"/>
      <c r="E3828" s="238"/>
      <c r="F3828" s="238"/>
      <c r="G3828" s="238"/>
      <c r="H3828" s="238"/>
      <c r="I3828" s="238"/>
      <c r="J3828" s="238"/>
      <c r="K3828" s="238"/>
      <c r="L3828" s="238"/>
      <c r="M3828" s="238"/>
      <c r="N3828" s="238"/>
      <c r="O3828" s="238"/>
      <c r="P3828" s="238"/>
      <c r="Q3828" s="238"/>
      <c r="R3828" s="238"/>
      <c r="S3828" s="238"/>
      <c r="T3828" s="238"/>
      <c r="U3828" s="238"/>
      <c r="V3828" s="238"/>
      <c r="W3828" s="238"/>
      <c r="X3828" s="238"/>
      <c r="Y3828" s="238"/>
      <c r="Z3828" s="238">
        <v>2</v>
      </c>
      <c r="AA3828" s="238">
        <v>287</v>
      </c>
      <c r="AB3828" s="238">
        <v>2700</v>
      </c>
      <c r="AC3828" s="238">
        <v>774900</v>
      </c>
      <c r="AD3828" s="238">
        <v>4</v>
      </c>
      <c r="AE3828" s="238">
        <v>350</v>
      </c>
      <c r="AF3828" s="238">
        <v>2780</v>
      </c>
      <c r="AG3828" s="238">
        <v>973120</v>
      </c>
      <c r="AH3828" s="238"/>
      <c r="AI3828" s="238"/>
      <c r="AJ3828" s="238"/>
      <c r="AK3828" s="238"/>
      <c r="AL3828" s="238"/>
      <c r="AM3828" s="238"/>
      <c r="AN3828" s="238"/>
      <c r="AO3828" s="238"/>
      <c r="AP3828" s="238">
        <v>1</v>
      </c>
      <c r="AQ3828" s="238">
        <v>676</v>
      </c>
      <c r="AR3828" s="238">
        <v>2840</v>
      </c>
      <c r="AS3828" s="238">
        <v>1635840</v>
      </c>
      <c r="AT3828" s="238">
        <v>14</v>
      </c>
      <c r="AU3828" s="238">
        <v>499</v>
      </c>
      <c r="AV3828" s="238">
        <v>2758</v>
      </c>
      <c r="AW3828" s="238">
        <v>1383920</v>
      </c>
      <c r="AY3828">
        <v>13</v>
      </c>
    </row>
    <row r="3829" spans="1:51" x14ac:dyDescent="0.2">
      <c r="A3829" s="143">
        <v>42285</v>
      </c>
      <c r="B3829" s="238"/>
      <c r="C3829" s="238"/>
      <c r="D3829" s="238"/>
      <c r="E3829" s="238"/>
      <c r="F3829" s="238">
        <v>16</v>
      </c>
      <c r="G3829" s="238">
        <v>141</v>
      </c>
      <c r="H3829" s="238">
        <v>3450</v>
      </c>
      <c r="I3829" s="238">
        <v>488550</v>
      </c>
      <c r="J3829" s="238">
        <v>21</v>
      </c>
      <c r="K3829" s="238">
        <v>160</v>
      </c>
      <c r="L3829" s="238">
        <v>3000</v>
      </c>
      <c r="M3829" s="238">
        <v>480000</v>
      </c>
      <c r="N3829" s="238">
        <v>57</v>
      </c>
      <c r="O3829" s="238">
        <v>190</v>
      </c>
      <c r="P3829" s="238">
        <v>3067</v>
      </c>
      <c r="Q3829" s="238">
        <v>583967</v>
      </c>
      <c r="R3829" s="238">
        <v>27</v>
      </c>
      <c r="S3829" s="238">
        <v>241</v>
      </c>
      <c r="T3829" s="238">
        <v>3150</v>
      </c>
      <c r="U3829" s="238">
        <v>759267</v>
      </c>
      <c r="V3829" s="238">
        <v>18</v>
      </c>
      <c r="W3829" s="238">
        <v>266</v>
      </c>
      <c r="X3829" s="238">
        <v>2900</v>
      </c>
      <c r="Y3829" s="238">
        <v>771400</v>
      </c>
      <c r="Z3829" s="238"/>
      <c r="AA3829" s="238"/>
      <c r="AB3829" s="238"/>
      <c r="AC3829" s="238"/>
      <c r="AD3829" s="238">
        <v>37</v>
      </c>
      <c r="AE3829" s="238">
        <v>338</v>
      </c>
      <c r="AF3829" s="238">
        <v>3130</v>
      </c>
      <c r="AG3829" s="238">
        <v>1056530</v>
      </c>
      <c r="AH3829" s="238">
        <v>29</v>
      </c>
      <c r="AI3829" s="238">
        <v>379</v>
      </c>
      <c r="AJ3829" s="238">
        <v>2967</v>
      </c>
      <c r="AK3829" s="238">
        <v>1123400</v>
      </c>
      <c r="AL3829" s="238">
        <v>15</v>
      </c>
      <c r="AM3829" s="238">
        <v>414</v>
      </c>
      <c r="AN3829" s="238">
        <v>3300</v>
      </c>
      <c r="AO3829" s="238">
        <v>1366200</v>
      </c>
      <c r="AP3829" s="238">
        <v>31</v>
      </c>
      <c r="AQ3829" s="238">
        <v>481</v>
      </c>
      <c r="AR3829" s="238">
        <v>2823</v>
      </c>
      <c r="AS3829" s="238">
        <v>1354793</v>
      </c>
      <c r="AT3829" s="238">
        <v>2</v>
      </c>
      <c r="AU3829" s="238">
        <v>503</v>
      </c>
      <c r="AV3829" s="238">
        <v>2700</v>
      </c>
      <c r="AW3829" s="238">
        <v>1358100</v>
      </c>
      <c r="AY3829">
        <v>117</v>
      </c>
    </row>
    <row r="3830" spans="1:51" x14ac:dyDescent="0.2">
      <c r="A3830" s="143">
        <v>42290</v>
      </c>
      <c r="B3830" s="238"/>
      <c r="C3830" s="238"/>
      <c r="D3830" s="238"/>
      <c r="E3830" s="238"/>
      <c r="F3830" s="238"/>
      <c r="G3830" s="238"/>
      <c r="H3830" s="238"/>
      <c r="I3830" s="238"/>
      <c r="J3830" s="238"/>
      <c r="K3830" s="238"/>
      <c r="L3830" s="238"/>
      <c r="M3830" s="238"/>
      <c r="N3830" s="238"/>
      <c r="O3830" s="238"/>
      <c r="P3830" s="238"/>
      <c r="Q3830" s="238"/>
      <c r="R3830" s="238"/>
      <c r="S3830" s="238"/>
      <c r="T3830" s="238"/>
      <c r="U3830" s="238"/>
      <c r="V3830" s="238"/>
      <c r="W3830" s="238"/>
      <c r="X3830" s="238"/>
      <c r="Y3830" s="238"/>
      <c r="Z3830" s="238"/>
      <c r="AA3830" s="238"/>
      <c r="AB3830" s="238"/>
      <c r="AC3830" s="238"/>
      <c r="AD3830" s="238"/>
      <c r="AE3830" s="238"/>
      <c r="AF3830" s="238"/>
      <c r="AG3830" s="238"/>
      <c r="AH3830" s="238"/>
      <c r="AI3830" s="238"/>
      <c r="AJ3830" s="238"/>
      <c r="AK3830" s="238"/>
      <c r="AL3830" s="238"/>
      <c r="AM3830" s="238"/>
      <c r="AN3830" s="238"/>
      <c r="AO3830" s="238"/>
      <c r="AP3830" s="238">
        <v>64</v>
      </c>
      <c r="AQ3830" s="238">
        <v>481</v>
      </c>
      <c r="AR3830" s="238">
        <v>2764</v>
      </c>
      <c r="AS3830" s="238">
        <v>1345660</v>
      </c>
      <c r="AT3830" s="238"/>
      <c r="AU3830" s="238"/>
      <c r="AV3830" s="238"/>
      <c r="AW3830" s="238"/>
      <c r="AY3830">
        <v>7</v>
      </c>
    </row>
    <row r="3831" spans="1:51" x14ac:dyDescent="0.2">
      <c r="A3831" s="143">
        <v>42292</v>
      </c>
      <c r="B3831" s="238"/>
      <c r="C3831" s="238"/>
      <c r="D3831" s="238"/>
      <c r="E3831" s="238"/>
      <c r="F3831" s="238"/>
      <c r="G3831" s="238"/>
      <c r="H3831" s="238"/>
      <c r="I3831" s="238"/>
      <c r="J3831" s="238">
        <v>71</v>
      </c>
      <c r="K3831" s="238">
        <v>163</v>
      </c>
      <c r="L3831" s="238">
        <v>3116</v>
      </c>
      <c r="M3831" s="238">
        <v>507534</v>
      </c>
      <c r="N3831" s="238">
        <v>54</v>
      </c>
      <c r="O3831" s="238">
        <v>192</v>
      </c>
      <c r="P3831" s="238">
        <v>3183</v>
      </c>
      <c r="Q3831" s="238">
        <v>610683</v>
      </c>
      <c r="R3831" s="238">
        <v>17</v>
      </c>
      <c r="S3831" s="238">
        <v>229</v>
      </c>
      <c r="T3831" s="238">
        <v>2850</v>
      </c>
      <c r="U3831" s="238">
        <v>653000</v>
      </c>
      <c r="V3831" s="238">
        <v>15</v>
      </c>
      <c r="W3831" s="238">
        <v>273</v>
      </c>
      <c r="X3831" s="238">
        <v>3230</v>
      </c>
      <c r="Y3831" s="238">
        <v>890930</v>
      </c>
      <c r="Z3831" s="238">
        <v>97</v>
      </c>
      <c r="AA3831" s="238">
        <v>302</v>
      </c>
      <c r="AB3831" s="238">
        <v>3064</v>
      </c>
      <c r="AC3831" s="238">
        <v>926260</v>
      </c>
      <c r="AD3831" s="238">
        <v>74</v>
      </c>
      <c r="AE3831" s="238">
        <v>335</v>
      </c>
      <c r="AF3831" s="238">
        <v>3066</v>
      </c>
      <c r="AG3831" s="238">
        <v>1027481</v>
      </c>
      <c r="AH3831" s="238">
        <v>3</v>
      </c>
      <c r="AI3831" s="238">
        <v>383</v>
      </c>
      <c r="AJ3831" s="238">
        <v>2960</v>
      </c>
      <c r="AK3831" s="238">
        <v>1133680</v>
      </c>
      <c r="AL3831" s="238">
        <v>4</v>
      </c>
      <c r="AM3831" s="238">
        <v>522</v>
      </c>
      <c r="AN3831" s="238">
        <v>3080</v>
      </c>
      <c r="AO3831" s="238">
        <v>1607910</v>
      </c>
      <c r="AP3831" s="238">
        <v>52</v>
      </c>
      <c r="AQ3831" s="238">
        <v>466</v>
      </c>
      <c r="AR3831" s="238">
        <v>2831</v>
      </c>
      <c r="AS3831" s="238">
        <v>1326616</v>
      </c>
      <c r="AT3831" s="238">
        <v>8</v>
      </c>
      <c r="AU3831" s="238">
        <v>484</v>
      </c>
      <c r="AV3831" s="238">
        <v>2850</v>
      </c>
      <c r="AW3831" s="238">
        <v>1379750</v>
      </c>
      <c r="AY3831">
        <v>294</v>
      </c>
    </row>
    <row r="3832" spans="1:51" x14ac:dyDescent="0.2">
      <c r="A3832" s="143"/>
      <c r="B3832" s="238"/>
      <c r="C3832" s="238"/>
      <c r="D3832" s="238"/>
      <c r="E3832" s="238"/>
      <c r="F3832" s="238"/>
      <c r="G3832" s="238"/>
      <c r="H3832" s="238"/>
      <c r="I3832" s="238"/>
      <c r="J3832" s="238"/>
      <c r="K3832" s="238"/>
      <c r="L3832" s="238"/>
      <c r="M3832" s="238"/>
      <c r="N3832" s="238"/>
      <c r="O3832" s="238"/>
      <c r="P3832" s="238"/>
      <c r="Q3832" s="238"/>
      <c r="R3832" s="238"/>
      <c r="S3832" s="238"/>
      <c r="T3832" s="238"/>
      <c r="U3832" s="238"/>
      <c r="V3832" s="238"/>
      <c r="W3832" s="238"/>
      <c r="X3832" s="238"/>
      <c r="Y3832" s="238"/>
      <c r="Z3832" s="238"/>
      <c r="AA3832" s="238"/>
      <c r="AB3832" s="238"/>
      <c r="AC3832" s="238"/>
      <c r="AD3832" s="238"/>
      <c r="AE3832" s="238"/>
      <c r="AF3832" s="238"/>
      <c r="AG3832" s="238"/>
      <c r="AH3832" s="238"/>
      <c r="AI3832" s="238"/>
      <c r="AJ3832" s="238"/>
      <c r="AK3832" s="238"/>
      <c r="AL3832" s="238"/>
      <c r="AM3832" s="238"/>
      <c r="AN3832" s="238"/>
      <c r="AO3832" s="238"/>
      <c r="AP3832" s="238">
        <v>1</v>
      </c>
      <c r="AQ3832" s="238">
        <v>334</v>
      </c>
      <c r="AR3832" s="238">
        <v>2740</v>
      </c>
      <c r="AS3832" s="238">
        <v>915160</v>
      </c>
      <c r="AT3832" s="238"/>
      <c r="AU3832" s="238"/>
      <c r="AV3832" s="238"/>
      <c r="AW3832" s="238"/>
    </row>
    <row r="3833" spans="1:51" x14ac:dyDescent="0.2">
      <c r="A3833" s="143"/>
      <c r="B3833" s="238"/>
      <c r="C3833" s="238"/>
      <c r="D3833" s="238"/>
      <c r="E3833" s="238"/>
      <c r="F3833" s="238"/>
      <c r="G3833" s="238"/>
      <c r="H3833" s="238"/>
      <c r="I3833" s="238"/>
      <c r="J3833" s="238"/>
      <c r="K3833" s="238"/>
      <c r="L3833" s="238"/>
      <c r="M3833" s="238"/>
      <c r="N3833" s="238"/>
      <c r="O3833" s="238"/>
      <c r="P3833" s="238"/>
      <c r="Q3833" s="238"/>
      <c r="R3833" s="238"/>
      <c r="S3833" s="238"/>
      <c r="T3833" s="238"/>
      <c r="U3833" s="238"/>
      <c r="V3833" s="238"/>
      <c r="W3833" s="238"/>
      <c r="X3833" s="238"/>
      <c r="Y3833" s="238"/>
      <c r="Z3833" s="238"/>
      <c r="AA3833" s="238"/>
      <c r="AB3833" s="238"/>
      <c r="AC3833" s="238"/>
      <c r="AD3833" s="238"/>
      <c r="AE3833" s="238"/>
      <c r="AF3833" s="238"/>
      <c r="AG3833" s="238"/>
      <c r="AH3833" s="238"/>
      <c r="AI3833" s="238"/>
      <c r="AJ3833" s="238"/>
      <c r="AK3833" s="238"/>
      <c r="AL3833" s="238"/>
      <c r="AM3833" s="238"/>
      <c r="AN3833" s="238"/>
      <c r="AO3833" s="238"/>
      <c r="AP3833" s="238">
        <v>2</v>
      </c>
      <c r="AQ3833" s="238">
        <v>396</v>
      </c>
      <c r="AR3833" s="238">
        <v>2600</v>
      </c>
      <c r="AS3833" s="238">
        <v>1029600</v>
      </c>
      <c r="AT3833" s="238"/>
      <c r="AU3833" s="238"/>
      <c r="AV3833" s="238"/>
      <c r="AW3833" s="238"/>
    </row>
    <row r="3834" spans="1:51" x14ac:dyDescent="0.2">
      <c r="A3834" s="143">
        <v>42297</v>
      </c>
      <c r="B3834" s="238"/>
      <c r="C3834" s="238"/>
      <c r="D3834" s="238"/>
      <c r="E3834" s="238"/>
      <c r="F3834" s="238"/>
      <c r="G3834" s="238"/>
      <c r="H3834" s="238"/>
      <c r="I3834" s="238"/>
      <c r="J3834" s="238">
        <v>18</v>
      </c>
      <c r="K3834" s="238">
        <v>175</v>
      </c>
      <c r="L3834" s="238">
        <v>3375</v>
      </c>
      <c r="M3834" s="238">
        <v>599725</v>
      </c>
      <c r="N3834" s="238"/>
      <c r="O3834" s="238"/>
      <c r="P3834" s="238"/>
      <c r="Q3834" s="238"/>
      <c r="R3834" s="238"/>
      <c r="S3834" s="238"/>
      <c r="T3834" s="238"/>
      <c r="U3834" s="238"/>
      <c r="V3834" s="238"/>
      <c r="W3834" s="238"/>
      <c r="X3834" s="238"/>
      <c r="Y3834" s="238"/>
      <c r="Z3834" s="238"/>
      <c r="AA3834" s="238"/>
      <c r="AB3834" s="238"/>
      <c r="AC3834" s="238"/>
      <c r="AD3834" s="238"/>
      <c r="AE3834" s="238"/>
      <c r="AF3834" s="238"/>
      <c r="AG3834" s="238"/>
      <c r="AH3834" s="238">
        <v>1</v>
      </c>
      <c r="AI3834" s="238">
        <v>396</v>
      </c>
      <c r="AJ3834" s="238">
        <v>2960</v>
      </c>
      <c r="AK3834" s="238">
        <v>1172160</v>
      </c>
      <c r="AL3834" s="238">
        <v>1</v>
      </c>
      <c r="AM3834" s="238">
        <v>466</v>
      </c>
      <c r="AN3834" s="238">
        <v>3040</v>
      </c>
      <c r="AO3834" s="238">
        <v>1416640</v>
      </c>
      <c r="AP3834" s="238">
        <v>27</v>
      </c>
      <c r="AQ3834" s="238">
        <v>492</v>
      </c>
      <c r="AR3834" s="238">
        <v>2817</v>
      </c>
      <c r="AS3834" s="238">
        <v>1387877</v>
      </c>
      <c r="AT3834" s="238"/>
      <c r="AU3834" s="238"/>
      <c r="AV3834" s="238"/>
      <c r="AW3834" s="238"/>
      <c r="AY3834">
        <v>44</v>
      </c>
    </row>
    <row r="3835" spans="1:51" x14ac:dyDescent="0.2">
      <c r="A3835" s="143">
        <v>42299</v>
      </c>
      <c r="B3835" s="238">
        <v>14</v>
      </c>
      <c r="C3835" s="238">
        <v>116</v>
      </c>
      <c r="D3835" s="238">
        <v>3383</v>
      </c>
      <c r="E3835" s="238">
        <v>391550</v>
      </c>
      <c r="F3835" s="238">
        <v>9</v>
      </c>
      <c r="G3835" s="238">
        <v>142</v>
      </c>
      <c r="H3835" s="238">
        <v>3200</v>
      </c>
      <c r="I3835" s="238">
        <v>454000</v>
      </c>
      <c r="J3835" s="238">
        <v>65</v>
      </c>
      <c r="K3835" s="238">
        <v>166</v>
      </c>
      <c r="L3835" s="238">
        <v>3270</v>
      </c>
      <c r="M3835" s="238">
        <v>541780</v>
      </c>
      <c r="N3835" s="238">
        <v>78</v>
      </c>
      <c r="O3835" s="238">
        <v>198</v>
      </c>
      <c r="P3835" s="238">
        <v>3150</v>
      </c>
      <c r="Q3835" s="238">
        <v>623375</v>
      </c>
      <c r="R3835" s="238">
        <v>8</v>
      </c>
      <c r="S3835" s="238">
        <v>236</v>
      </c>
      <c r="T3835" s="238">
        <v>2950</v>
      </c>
      <c r="U3835" s="238">
        <v>697400</v>
      </c>
      <c r="V3835" s="238">
        <v>44</v>
      </c>
      <c r="W3835" s="238">
        <v>267</v>
      </c>
      <c r="X3835" s="238">
        <v>3048</v>
      </c>
      <c r="Y3835" s="238">
        <v>813315</v>
      </c>
      <c r="Z3835" s="238">
        <v>112</v>
      </c>
      <c r="AA3835" s="238">
        <v>295</v>
      </c>
      <c r="AB3835" s="238">
        <v>3149</v>
      </c>
      <c r="AC3835" s="238">
        <v>928812</v>
      </c>
      <c r="AD3835" s="238">
        <v>41</v>
      </c>
      <c r="AE3835" s="238">
        <v>329</v>
      </c>
      <c r="AF3835" s="238">
        <v>3073</v>
      </c>
      <c r="AG3835" s="238">
        <v>1009167</v>
      </c>
      <c r="AH3835" s="238">
        <v>13</v>
      </c>
      <c r="AI3835" s="238">
        <v>375</v>
      </c>
      <c r="AJ3835" s="238">
        <v>2673</v>
      </c>
      <c r="AK3835" s="238">
        <v>1001333</v>
      </c>
      <c r="AL3835" s="238">
        <v>27</v>
      </c>
      <c r="AM3835" s="238">
        <v>425</v>
      </c>
      <c r="AN3835" s="238">
        <v>2975</v>
      </c>
      <c r="AO3835" s="238">
        <v>1263290</v>
      </c>
      <c r="AP3835" s="238">
        <v>13</v>
      </c>
      <c r="AQ3835" s="238">
        <v>510</v>
      </c>
      <c r="AR3835" s="238">
        <v>2656</v>
      </c>
      <c r="AS3835" s="238">
        <v>1352427</v>
      </c>
      <c r="AT3835" s="238">
        <v>27</v>
      </c>
      <c r="AU3835" s="238">
        <v>495</v>
      </c>
      <c r="AV3835" s="238">
        <v>2754</v>
      </c>
      <c r="AW3835" s="238">
        <v>1368057</v>
      </c>
      <c r="AY3835">
        <v>141</v>
      </c>
    </row>
    <row r="3836" spans="1:51" x14ac:dyDescent="0.2">
      <c r="AP3836" s="238">
        <v>16</v>
      </c>
      <c r="AQ3836" s="238">
        <v>343</v>
      </c>
      <c r="AR3836" s="238">
        <v>2700</v>
      </c>
      <c r="AS3836" s="238">
        <v>925580</v>
      </c>
    </row>
    <row r="3837" spans="1:51" x14ac:dyDescent="0.2">
      <c r="AP3837" s="238">
        <v>13</v>
      </c>
      <c r="AQ3837" s="238">
        <v>375</v>
      </c>
      <c r="AR3837" s="238">
        <v>2673</v>
      </c>
      <c r="AS3837" s="238">
        <v>1001333</v>
      </c>
    </row>
    <row r="3838" spans="1:51" x14ac:dyDescent="0.2">
      <c r="A3838" s="143">
        <v>42304</v>
      </c>
      <c r="B3838" s="238"/>
      <c r="C3838" s="238"/>
      <c r="D3838" s="238"/>
      <c r="E3838" s="238"/>
      <c r="F3838" s="238"/>
      <c r="G3838" s="238"/>
      <c r="H3838" s="238"/>
      <c r="I3838" s="238"/>
      <c r="J3838" s="238"/>
      <c r="K3838" s="238"/>
      <c r="L3838" s="238"/>
      <c r="M3838" s="238"/>
      <c r="N3838" s="238"/>
      <c r="O3838" s="238"/>
      <c r="P3838" s="238"/>
      <c r="Q3838" s="238"/>
      <c r="R3838" s="238"/>
      <c r="S3838" s="238"/>
      <c r="T3838" s="238"/>
      <c r="U3838" s="238"/>
      <c r="V3838" s="238"/>
      <c r="W3838" s="238"/>
      <c r="X3838" s="238"/>
      <c r="Y3838" s="238"/>
      <c r="Z3838" s="238"/>
      <c r="AA3838" s="238"/>
      <c r="AB3838" s="238"/>
      <c r="AC3838" s="238"/>
      <c r="AD3838" s="238"/>
      <c r="AE3838" s="238"/>
      <c r="AF3838" s="238"/>
      <c r="AG3838" s="238"/>
      <c r="AH3838" s="238">
        <v>12</v>
      </c>
      <c r="AI3838" s="238">
        <v>394</v>
      </c>
      <c r="AJ3838" s="238">
        <v>3010</v>
      </c>
      <c r="AK3838" s="238">
        <v>1187200</v>
      </c>
      <c r="AL3838" s="238"/>
      <c r="AM3838" s="238"/>
      <c r="AN3838" s="238"/>
      <c r="AO3838" s="238"/>
      <c r="AP3838" s="238">
        <v>40</v>
      </c>
      <c r="AQ3838" s="238">
        <v>477</v>
      </c>
      <c r="AR3838" s="238">
        <v>2834</v>
      </c>
      <c r="AS3838" s="238">
        <v>1356531</v>
      </c>
      <c r="AT3838" s="238">
        <v>4</v>
      </c>
      <c r="AU3838" s="238">
        <v>555</v>
      </c>
      <c r="AV3838" s="238">
        <v>2660</v>
      </c>
      <c r="AW3838" s="238">
        <v>1476300</v>
      </c>
      <c r="AY3838">
        <v>16</v>
      </c>
    </row>
    <row r="3839" spans="1:51" x14ac:dyDescent="0.2">
      <c r="A3839" s="143"/>
      <c r="B3839" s="238"/>
      <c r="C3839" s="238"/>
      <c r="D3839" s="238"/>
      <c r="E3839" s="238"/>
      <c r="F3839" s="238"/>
      <c r="G3839" s="238"/>
      <c r="H3839" s="238"/>
      <c r="I3839" s="238"/>
      <c r="J3839" s="238"/>
      <c r="K3839" s="238"/>
      <c r="L3839" s="238"/>
      <c r="M3839" s="238"/>
      <c r="N3839" s="238"/>
      <c r="O3839" s="238"/>
      <c r="P3839" s="238"/>
      <c r="Q3839" s="238"/>
      <c r="R3839" s="238"/>
      <c r="S3839" s="238"/>
      <c r="T3839" s="238"/>
      <c r="U3839" s="238"/>
      <c r="V3839" s="238"/>
      <c r="W3839" s="238"/>
      <c r="X3839" s="238"/>
      <c r="Y3839" s="238"/>
      <c r="Z3839" s="238"/>
      <c r="AA3839" s="238"/>
      <c r="AB3839" s="238"/>
      <c r="AC3839" s="238"/>
      <c r="AD3839" s="238"/>
      <c r="AE3839" s="238"/>
      <c r="AF3839" s="238"/>
      <c r="AG3839" s="238"/>
      <c r="AH3839" s="238"/>
      <c r="AI3839" s="238"/>
      <c r="AJ3839" s="238"/>
      <c r="AK3839" s="238"/>
      <c r="AL3839" s="238"/>
      <c r="AM3839" s="238"/>
      <c r="AN3839" s="238"/>
      <c r="AO3839" s="238"/>
      <c r="AP3839" s="238">
        <v>23</v>
      </c>
      <c r="AQ3839" s="238">
        <v>388</v>
      </c>
      <c r="AR3839" s="238">
        <v>2630</v>
      </c>
      <c r="AS3839" s="238">
        <v>1019580</v>
      </c>
      <c r="AT3839" s="238"/>
      <c r="AU3839" s="238"/>
      <c r="AV3839" s="238"/>
      <c r="AW3839" s="238"/>
    </row>
    <row r="3840" spans="1:51" x14ac:dyDescent="0.2">
      <c r="A3840" s="143">
        <v>42283</v>
      </c>
      <c r="B3840" s="238">
        <v>45</v>
      </c>
      <c r="C3840" s="238">
        <v>113</v>
      </c>
      <c r="D3840" s="238">
        <v>3110</v>
      </c>
      <c r="E3840" s="238">
        <v>368211</v>
      </c>
      <c r="F3840" s="238">
        <v>4</v>
      </c>
      <c r="G3840" s="238">
        <v>136</v>
      </c>
      <c r="H3840" s="238">
        <v>3100</v>
      </c>
      <c r="I3840" s="238">
        <v>423150</v>
      </c>
      <c r="J3840" s="238">
        <v>32</v>
      </c>
      <c r="K3840" s="238">
        <v>167</v>
      </c>
      <c r="L3840" s="238">
        <v>2992</v>
      </c>
      <c r="M3840" s="238">
        <v>504703</v>
      </c>
      <c r="N3840" s="238">
        <v>102</v>
      </c>
      <c r="O3840" s="238">
        <v>192</v>
      </c>
      <c r="P3840" s="238">
        <v>3150</v>
      </c>
      <c r="Q3840" s="238">
        <v>612228</v>
      </c>
      <c r="R3840" s="238">
        <v>36</v>
      </c>
      <c r="S3840" s="238">
        <v>238</v>
      </c>
      <c r="T3840" s="238">
        <v>3060</v>
      </c>
      <c r="U3840" s="238">
        <v>744520</v>
      </c>
      <c r="V3840" s="238">
        <v>31</v>
      </c>
      <c r="W3840" s="238">
        <v>268</v>
      </c>
      <c r="X3840" s="238">
        <v>2960</v>
      </c>
      <c r="Y3840" s="238">
        <v>779735</v>
      </c>
      <c r="Z3840" s="238">
        <v>36</v>
      </c>
      <c r="AA3840" s="238">
        <v>267</v>
      </c>
      <c r="AB3840" s="238">
        <v>3095</v>
      </c>
      <c r="AC3840" s="238">
        <v>898962</v>
      </c>
      <c r="AD3840" s="238">
        <v>62</v>
      </c>
      <c r="AE3840" s="238">
        <v>333</v>
      </c>
      <c r="AF3840" s="238">
        <v>3077</v>
      </c>
      <c r="AG3840" s="238">
        <v>1048719</v>
      </c>
      <c r="AH3840" s="238">
        <v>47</v>
      </c>
      <c r="AI3840" s="238">
        <v>387</v>
      </c>
      <c r="AJ3840" s="238">
        <v>2975</v>
      </c>
      <c r="AK3840" s="238">
        <v>1156467</v>
      </c>
      <c r="AL3840" s="238">
        <v>6</v>
      </c>
      <c r="AM3840" s="238">
        <v>497</v>
      </c>
      <c r="AN3840" s="238">
        <v>2918</v>
      </c>
      <c r="AO3840" s="238">
        <v>1453963</v>
      </c>
      <c r="AP3840" s="238">
        <v>343</v>
      </c>
      <c r="AQ3840" s="238">
        <v>418</v>
      </c>
      <c r="AR3840" s="238">
        <v>2708</v>
      </c>
      <c r="AS3840" s="238">
        <v>1167177</v>
      </c>
      <c r="AT3840" s="238">
        <v>31</v>
      </c>
      <c r="AU3840" s="238">
        <v>459</v>
      </c>
      <c r="AV3840" s="238">
        <v>2884</v>
      </c>
      <c r="AW3840" s="238">
        <v>1330106</v>
      </c>
      <c r="AY3840">
        <v>24</v>
      </c>
    </row>
    <row r="3841" spans="1:51" ht="15" x14ac:dyDescent="0.25">
      <c r="A3841" s="143">
        <v>42290</v>
      </c>
      <c r="B3841" s="244"/>
      <c r="C3841" s="244"/>
      <c r="D3841" s="244"/>
      <c r="E3841" s="244"/>
      <c r="F3841" s="244">
        <v>5</v>
      </c>
      <c r="G3841" s="244">
        <v>131</v>
      </c>
      <c r="H3841" s="244">
        <v>3050</v>
      </c>
      <c r="I3841" s="244">
        <v>398940</v>
      </c>
      <c r="J3841" s="244">
        <v>56</v>
      </c>
      <c r="K3841" s="244">
        <v>172</v>
      </c>
      <c r="L3841" s="244">
        <v>3217</v>
      </c>
      <c r="M3841" s="244">
        <v>549652</v>
      </c>
      <c r="N3841" s="244">
        <v>30</v>
      </c>
      <c r="O3841" s="244">
        <v>187</v>
      </c>
      <c r="P3841" s="244">
        <v>3225</v>
      </c>
      <c r="Q3841" s="244">
        <v>590393</v>
      </c>
      <c r="R3841" s="244">
        <v>30</v>
      </c>
      <c r="S3841" s="244">
        <v>236</v>
      </c>
      <c r="T3841" s="244">
        <v>3200</v>
      </c>
      <c r="U3841" s="244">
        <v>743287</v>
      </c>
      <c r="V3841" s="244">
        <v>25</v>
      </c>
      <c r="W3841" s="244">
        <v>272</v>
      </c>
      <c r="X3841" s="244">
        <v>2910</v>
      </c>
      <c r="Y3841" s="244">
        <v>807116</v>
      </c>
      <c r="Z3841" s="244">
        <v>51</v>
      </c>
      <c r="AA3841" s="244">
        <v>304</v>
      </c>
      <c r="AB3841" s="244">
        <v>2958</v>
      </c>
      <c r="AC3841" s="244">
        <v>922358</v>
      </c>
      <c r="AD3841" s="244">
        <v>55</v>
      </c>
      <c r="AE3841" s="244">
        <v>337</v>
      </c>
      <c r="AF3841" s="244">
        <v>3042</v>
      </c>
      <c r="AG3841" s="244">
        <v>1022695</v>
      </c>
      <c r="AH3841" s="244">
        <v>82</v>
      </c>
      <c r="AI3841" s="244">
        <v>381</v>
      </c>
      <c r="AJ3841" s="244">
        <v>2951</v>
      </c>
      <c r="AK3841" s="244">
        <v>1132514</v>
      </c>
      <c r="AL3841" s="244">
        <v>1</v>
      </c>
      <c r="AM3841" s="244">
        <v>478</v>
      </c>
      <c r="AN3841" s="244">
        <v>3000</v>
      </c>
      <c r="AO3841" s="244">
        <v>1434000</v>
      </c>
      <c r="AP3841" s="246">
        <v>124</v>
      </c>
      <c r="AQ3841" s="246">
        <v>418</v>
      </c>
      <c r="AR3841" s="246">
        <v>2637</v>
      </c>
      <c r="AS3841" s="246">
        <v>1141495</v>
      </c>
      <c r="AT3841" s="246">
        <v>7</v>
      </c>
      <c r="AU3841" s="246">
        <v>437</v>
      </c>
      <c r="AV3841" s="246">
        <v>2824</v>
      </c>
      <c r="AW3841" s="246">
        <v>1232529</v>
      </c>
    </row>
    <row r="3842" spans="1:51" x14ac:dyDescent="0.2">
      <c r="A3842" s="143">
        <v>42297</v>
      </c>
      <c r="B3842" s="238">
        <v>12</v>
      </c>
      <c r="C3842" s="238">
        <v>112</v>
      </c>
      <c r="D3842" s="238">
        <v>2975</v>
      </c>
      <c r="E3842" s="238">
        <v>352158</v>
      </c>
      <c r="F3842" s="238">
        <v>17</v>
      </c>
      <c r="G3842" s="238">
        <v>142</v>
      </c>
      <c r="H3842" s="238">
        <v>3233</v>
      </c>
      <c r="I3842" s="238">
        <v>455741</v>
      </c>
      <c r="J3842" s="238">
        <v>16</v>
      </c>
      <c r="K3842" s="238">
        <v>171</v>
      </c>
      <c r="L3842" s="238">
        <v>3050</v>
      </c>
      <c r="M3842" s="238">
        <v>526438</v>
      </c>
      <c r="N3842" s="238">
        <v>145</v>
      </c>
      <c r="O3842" s="238">
        <v>200</v>
      </c>
      <c r="P3842" s="238">
        <v>3205</v>
      </c>
      <c r="Q3842" s="238">
        <v>661612</v>
      </c>
      <c r="R3842" s="238">
        <v>40</v>
      </c>
      <c r="S3842" s="238">
        <v>235</v>
      </c>
      <c r="T3842" s="238">
        <v>3050</v>
      </c>
      <c r="U3842" s="238">
        <v>526438</v>
      </c>
      <c r="V3842" s="238">
        <v>36</v>
      </c>
      <c r="W3842" s="238">
        <v>274</v>
      </c>
      <c r="X3842" s="238">
        <v>3175</v>
      </c>
      <c r="Y3842" s="238">
        <v>836064</v>
      </c>
      <c r="Z3842" s="238">
        <v>64</v>
      </c>
      <c r="AA3842" s="238">
        <v>300</v>
      </c>
      <c r="AB3842" s="238">
        <v>2976</v>
      </c>
      <c r="AC3842" s="238">
        <v>884859</v>
      </c>
      <c r="AD3842" s="238">
        <v>74</v>
      </c>
      <c r="AE3842" s="238">
        <v>332</v>
      </c>
      <c r="AF3842" s="238">
        <v>2966</v>
      </c>
      <c r="AG3842" s="238">
        <v>986515</v>
      </c>
      <c r="AH3842" s="238">
        <v>38</v>
      </c>
      <c r="AI3842" s="238">
        <v>388</v>
      </c>
      <c r="AJ3842" s="238">
        <v>2880</v>
      </c>
      <c r="AK3842" s="238">
        <v>1130131</v>
      </c>
      <c r="AL3842" s="238">
        <v>22</v>
      </c>
      <c r="AM3842" s="238">
        <v>433</v>
      </c>
      <c r="AN3842" s="238">
        <v>3017</v>
      </c>
      <c r="AO3842" s="238">
        <v>1291850</v>
      </c>
      <c r="AP3842" s="238">
        <v>234</v>
      </c>
      <c r="AQ3842" s="238">
        <v>431</v>
      </c>
      <c r="AR3842" s="238">
        <v>2735</v>
      </c>
      <c r="AS3842" s="238">
        <v>1201465</v>
      </c>
      <c r="AT3842" s="238">
        <v>21</v>
      </c>
      <c r="AU3842" s="238">
        <v>451</v>
      </c>
      <c r="AV3842" s="238">
        <v>2888</v>
      </c>
      <c r="AW3842" s="238">
        <v>1298700</v>
      </c>
      <c r="AY3842">
        <v>30</v>
      </c>
    </row>
    <row r="3843" spans="1:51" ht="15" x14ac:dyDescent="0.25">
      <c r="A3843" s="143">
        <v>42304</v>
      </c>
      <c r="B3843" s="246">
        <v>29</v>
      </c>
      <c r="C3843" s="238">
        <v>148</v>
      </c>
      <c r="D3843" s="238">
        <v>3075</v>
      </c>
      <c r="E3843" s="238">
        <v>458907</v>
      </c>
      <c r="F3843" s="238">
        <v>27</v>
      </c>
      <c r="G3843" s="238">
        <v>174</v>
      </c>
      <c r="H3843" s="238">
        <v>3225</v>
      </c>
      <c r="I3843" s="238">
        <v>537970</v>
      </c>
      <c r="J3843" s="238">
        <v>41</v>
      </c>
      <c r="K3843" s="238">
        <v>213</v>
      </c>
      <c r="L3843" s="238">
        <v>3088</v>
      </c>
      <c r="M3843" s="238">
        <v>652834</v>
      </c>
      <c r="N3843" s="238">
        <v>41</v>
      </c>
      <c r="O3843" s="238">
        <v>213</v>
      </c>
      <c r="P3843" s="238">
        <v>3088</v>
      </c>
      <c r="Q3843" s="238">
        <v>652834</v>
      </c>
      <c r="R3843" s="238">
        <v>32</v>
      </c>
      <c r="S3843" s="238">
        <v>235</v>
      </c>
      <c r="T3843" s="238">
        <v>3050</v>
      </c>
      <c r="U3843" s="238">
        <v>698778</v>
      </c>
      <c r="V3843" s="238">
        <v>5</v>
      </c>
      <c r="W3843" s="238">
        <v>274</v>
      </c>
      <c r="X3843" s="238">
        <v>2850</v>
      </c>
      <c r="Y3843" s="238">
        <v>782040</v>
      </c>
      <c r="Z3843" s="238">
        <v>153</v>
      </c>
      <c r="AA3843" s="238">
        <v>305</v>
      </c>
      <c r="AB3843" s="238">
        <v>2935</v>
      </c>
      <c r="AC3843" s="238">
        <v>903252</v>
      </c>
      <c r="AD3843" s="238">
        <v>38</v>
      </c>
      <c r="AE3843" s="238">
        <v>339</v>
      </c>
      <c r="AF3843" s="238">
        <v>2963</v>
      </c>
      <c r="AG3843" s="238">
        <v>1007028</v>
      </c>
      <c r="AH3843" s="238"/>
      <c r="AI3843" s="238"/>
      <c r="AJ3843" s="238"/>
      <c r="AK3843" s="238"/>
      <c r="AL3843" s="238">
        <v>3</v>
      </c>
      <c r="AM3843" s="238">
        <v>406</v>
      </c>
      <c r="AN3843" s="238">
        <v>2910</v>
      </c>
      <c r="AO3843" s="238">
        <v>1156000</v>
      </c>
      <c r="AP3843" s="238">
        <v>240</v>
      </c>
      <c r="AQ3843" s="238">
        <v>416</v>
      </c>
      <c r="AR3843" s="238">
        <v>2667</v>
      </c>
      <c r="AS3843" s="238">
        <v>1269886</v>
      </c>
      <c r="AT3843" s="238">
        <v>8</v>
      </c>
      <c r="AU3843" s="238">
        <v>480</v>
      </c>
      <c r="AV3843" s="238">
        <v>2633</v>
      </c>
      <c r="AW3843" s="238">
        <v>1267375</v>
      </c>
    </row>
    <row r="3844" spans="1:51" ht="15" x14ac:dyDescent="0.25">
      <c r="A3844" s="143">
        <v>42306</v>
      </c>
      <c r="B3844" s="246">
        <v>5</v>
      </c>
      <c r="C3844" s="238">
        <v>120</v>
      </c>
      <c r="D3844" s="238">
        <v>3050</v>
      </c>
      <c r="E3844" s="238">
        <v>365750</v>
      </c>
      <c r="F3844" s="238"/>
      <c r="G3844" s="238"/>
      <c r="H3844" s="238"/>
      <c r="I3844" s="238"/>
      <c r="J3844" s="238">
        <v>38</v>
      </c>
      <c r="K3844" s="238">
        <v>172</v>
      </c>
      <c r="L3844" s="238">
        <v>3100</v>
      </c>
      <c r="M3844" s="238">
        <v>534975</v>
      </c>
      <c r="N3844" s="238">
        <v>33</v>
      </c>
      <c r="O3844" s="238">
        <v>208</v>
      </c>
      <c r="P3844" s="238">
        <v>3112</v>
      </c>
      <c r="Q3844" s="238">
        <v>646800</v>
      </c>
      <c r="R3844" s="238">
        <v>21</v>
      </c>
      <c r="S3844" s="238">
        <v>232</v>
      </c>
      <c r="T3844" s="238">
        <v>3017</v>
      </c>
      <c r="U3844" s="238">
        <v>697500</v>
      </c>
      <c r="V3844" s="238">
        <v>67</v>
      </c>
      <c r="W3844" s="238">
        <v>271</v>
      </c>
      <c r="X3844" s="238">
        <v>3020</v>
      </c>
      <c r="Y3844" s="238">
        <v>818245</v>
      </c>
      <c r="Z3844" s="238">
        <v>133</v>
      </c>
      <c r="AA3844" s="238">
        <v>297</v>
      </c>
      <c r="AB3844" s="238">
        <v>2999</v>
      </c>
      <c r="AC3844" s="238">
        <v>889680</v>
      </c>
      <c r="AD3844" s="238">
        <v>11</v>
      </c>
      <c r="AE3844" s="238">
        <v>344</v>
      </c>
      <c r="AF3844" s="238">
        <v>3000</v>
      </c>
      <c r="AG3844" s="238">
        <v>1032650</v>
      </c>
      <c r="AH3844" s="238">
        <v>15</v>
      </c>
      <c r="AI3844" s="238">
        <v>361</v>
      </c>
      <c r="AJ3844" s="238">
        <v>3040</v>
      </c>
      <c r="AK3844" s="238">
        <v>1097440</v>
      </c>
      <c r="AL3844" s="238">
        <v>10</v>
      </c>
      <c r="AM3844" s="238">
        <v>419</v>
      </c>
      <c r="AN3844" s="238">
        <v>2927</v>
      </c>
      <c r="AO3844" s="238">
        <v>1228067</v>
      </c>
      <c r="AP3844" s="238">
        <v>4</v>
      </c>
      <c r="AQ3844" s="238">
        <v>393</v>
      </c>
      <c r="AR3844" s="238">
        <v>2780</v>
      </c>
      <c r="AS3844" s="238">
        <v>1092540</v>
      </c>
      <c r="AT3844" s="238"/>
      <c r="AU3844" s="238"/>
      <c r="AV3844" s="238"/>
      <c r="AW3844" s="238"/>
      <c r="AX3844">
        <v>12</v>
      </c>
      <c r="AY3844">
        <v>114</v>
      </c>
    </row>
    <row r="3845" spans="1:51" x14ac:dyDescent="0.2">
      <c r="B3845" s="81"/>
      <c r="C3845" s="81"/>
      <c r="D3845" s="235"/>
      <c r="E3845" s="81"/>
      <c r="F3845" s="81"/>
      <c r="G3845" s="81"/>
      <c r="H3845" s="235"/>
      <c r="I3845" s="81"/>
      <c r="J3845" s="81"/>
      <c r="K3845" s="81"/>
      <c r="L3845" s="235"/>
      <c r="M3845" s="81"/>
      <c r="N3845" s="81"/>
      <c r="O3845" s="81"/>
      <c r="P3845" s="235"/>
      <c r="Q3845" s="81"/>
      <c r="R3845" s="81"/>
      <c r="S3845" s="81"/>
      <c r="T3845" s="235"/>
      <c r="U3845" s="81"/>
      <c r="V3845" s="81"/>
      <c r="W3845" s="81"/>
      <c r="X3845" s="235"/>
      <c r="Y3845" s="81"/>
      <c r="Z3845" s="81"/>
      <c r="AA3845" s="81"/>
      <c r="AB3845" s="235"/>
      <c r="AC3845" s="81"/>
      <c r="AD3845" s="81"/>
      <c r="AE3845" s="81"/>
      <c r="AF3845" s="235"/>
      <c r="AG3845" s="81"/>
      <c r="AH3845" s="81"/>
      <c r="AI3845" s="81"/>
      <c r="AJ3845" s="235"/>
      <c r="AK3845" s="81"/>
      <c r="AL3845" s="81"/>
      <c r="AM3845" s="81"/>
      <c r="AN3845" s="235"/>
      <c r="AO3845" s="81"/>
      <c r="AP3845" s="247">
        <v>14</v>
      </c>
      <c r="AQ3845" s="247">
        <v>496</v>
      </c>
      <c r="AR3845" s="248">
        <v>2800</v>
      </c>
      <c r="AS3845" s="247">
        <v>1390550</v>
      </c>
      <c r="AT3845" s="81"/>
      <c r="AU3845" s="81"/>
      <c r="AV3845" s="235"/>
      <c r="AW3845" s="81"/>
      <c r="AY3845" s="81"/>
    </row>
    <row r="3847" spans="1:51" x14ac:dyDescent="0.2">
      <c r="A3847" s="51">
        <v>42311</v>
      </c>
      <c r="Z3847">
        <v>6</v>
      </c>
      <c r="AA3847">
        <v>298</v>
      </c>
      <c r="AB3847">
        <v>3150</v>
      </c>
      <c r="AC3847">
        <v>938700</v>
      </c>
      <c r="AP3847">
        <v>54</v>
      </c>
      <c r="AQ3847">
        <v>466</v>
      </c>
      <c r="AR3847">
        <v>2780</v>
      </c>
      <c r="AS3847">
        <v>1296251</v>
      </c>
      <c r="AT3847">
        <v>9</v>
      </c>
      <c r="AU3847">
        <v>393</v>
      </c>
      <c r="AV3847">
        <v>2700</v>
      </c>
      <c r="AW3847">
        <v>1061100</v>
      </c>
      <c r="AY3847">
        <v>4</v>
      </c>
    </row>
    <row r="3848" spans="1:51" x14ac:dyDescent="0.2">
      <c r="A3848" s="51">
        <v>42313</v>
      </c>
      <c r="B3848">
        <v>7</v>
      </c>
      <c r="C3848">
        <v>102</v>
      </c>
      <c r="D3848">
        <v>3250</v>
      </c>
      <c r="E3848">
        <v>333250</v>
      </c>
      <c r="F3848">
        <v>11</v>
      </c>
      <c r="G3848">
        <v>137</v>
      </c>
      <c r="H3848">
        <v>3100</v>
      </c>
      <c r="I3848">
        <v>424700</v>
      </c>
      <c r="J3848">
        <v>8</v>
      </c>
      <c r="K3848">
        <v>159</v>
      </c>
      <c r="L3848">
        <v>3100</v>
      </c>
      <c r="M3848">
        <v>492900</v>
      </c>
      <c r="N3848">
        <v>37</v>
      </c>
      <c r="O3848">
        <v>190</v>
      </c>
      <c r="P3848">
        <v>3250</v>
      </c>
      <c r="Q3848">
        <v>618933</v>
      </c>
      <c r="R3848">
        <v>19</v>
      </c>
      <c r="S3848">
        <v>233</v>
      </c>
      <c r="T3848">
        <v>3250</v>
      </c>
      <c r="U3848">
        <v>757250</v>
      </c>
      <c r="V3848">
        <v>74</v>
      </c>
      <c r="W3848">
        <v>262</v>
      </c>
      <c r="X3848">
        <v>3138</v>
      </c>
      <c r="Y3848">
        <v>820550</v>
      </c>
      <c r="Z3848">
        <v>87</v>
      </c>
      <c r="AA3848">
        <v>299</v>
      </c>
      <c r="AB3848">
        <v>3063</v>
      </c>
      <c r="AC3848">
        <v>916031</v>
      </c>
      <c r="AD3848">
        <v>75</v>
      </c>
      <c r="AE3848">
        <v>341</v>
      </c>
      <c r="AF3848">
        <v>2906</v>
      </c>
      <c r="AG3848">
        <v>991611</v>
      </c>
      <c r="AH3848">
        <v>11</v>
      </c>
      <c r="AI3848">
        <v>382</v>
      </c>
      <c r="AJ3848">
        <v>2833</v>
      </c>
      <c r="AK3848">
        <v>1090927</v>
      </c>
      <c r="AP3848">
        <v>7</v>
      </c>
      <c r="AQ3848">
        <v>334</v>
      </c>
      <c r="AR3848">
        <v>2770</v>
      </c>
      <c r="AS3848">
        <v>925740</v>
      </c>
      <c r="AT3848">
        <v>3</v>
      </c>
      <c r="AU3848">
        <v>491</v>
      </c>
      <c r="AV3848">
        <v>2250</v>
      </c>
      <c r="AW3848">
        <v>1104750</v>
      </c>
      <c r="AY3848">
        <v>136</v>
      </c>
    </row>
    <row r="3849" spans="1:51" x14ac:dyDescent="0.2">
      <c r="A3849" s="51"/>
      <c r="AP3849">
        <v>16</v>
      </c>
      <c r="AQ3849">
        <v>386</v>
      </c>
      <c r="AR3849">
        <v>2820</v>
      </c>
      <c r="AS3849">
        <v>1088520</v>
      </c>
    </row>
    <row r="3850" spans="1:51" x14ac:dyDescent="0.2">
      <c r="A3850" s="51"/>
      <c r="AP3850">
        <v>32</v>
      </c>
      <c r="AQ3850">
        <v>471</v>
      </c>
      <c r="AR3850">
        <v>2803</v>
      </c>
      <c r="AS3850">
        <v>1321293</v>
      </c>
    </row>
    <row r="3851" spans="1:51" x14ac:dyDescent="0.2">
      <c r="A3851" s="51">
        <v>42318</v>
      </c>
      <c r="B3851">
        <v>5</v>
      </c>
      <c r="C3851">
        <v>117</v>
      </c>
      <c r="D3851">
        <v>3050</v>
      </c>
      <c r="E3851">
        <v>356850</v>
      </c>
      <c r="N3851">
        <v>5</v>
      </c>
      <c r="O3851">
        <v>183</v>
      </c>
      <c r="P3851">
        <v>3100</v>
      </c>
      <c r="Q3851">
        <v>567300</v>
      </c>
      <c r="AP3851">
        <v>1</v>
      </c>
      <c r="AQ3851">
        <v>342</v>
      </c>
      <c r="AR3851">
        <v>2660</v>
      </c>
      <c r="AS3851">
        <v>909720</v>
      </c>
      <c r="AY3851">
        <v>50</v>
      </c>
    </row>
    <row r="3852" spans="1:51" x14ac:dyDescent="0.2">
      <c r="A3852" s="51"/>
      <c r="AP3852">
        <v>34</v>
      </c>
      <c r="AQ3852">
        <v>508</v>
      </c>
      <c r="AR3852">
        <v>2742</v>
      </c>
      <c r="AS3852">
        <v>1393605</v>
      </c>
    </row>
    <row r="3853" spans="1:51" x14ac:dyDescent="0.2">
      <c r="A3853" s="51">
        <v>42320</v>
      </c>
      <c r="F3853">
        <v>8</v>
      </c>
      <c r="G3853">
        <v>138</v>
      </c>
      <c r="H3853">
        <v>3325</v>
      </c>
      <c r="I3853">
        <v>456850</v>
      </c>
      <c r="J3853">
        <v>9</v>
      </c>
      <c r="K3853">
        <v>170</v>
      </c>
      <c r="L3853">
        <v>3300</v>
      </c>
      <c r="M3853">
        <v>561000</v>
      </c>
      <c r="N3853">
        <v>41</v>
      </c>
      <c r="O3853">
        <v>202</v>
      </c>
      <c r="P3853">
        <v>3063</v>
      </c>
      <c r="Q3853">
        <v>619928</v>
      </c>
      <c r="R3853">
        <v>26</v>
      </c>
      <c r="S3853">
        <v>241</v>
      </c>
      <c r="T3853">
        <v>3200</v>
      </c>
      <c r="U3853">
        <v>771500</v>
      </c>
      <c r="V3853">
        <v>3</v>
      </c>
      <c r="W3853">
        <v>268</v>
      </c>
      <c r="X3853">
        <v>2750</v>
      </c>
      <c r="Y3853">
        <v>737000</v>
      </c>
      <c r="Z3853">
        <v>18</v>
      </c>
      <c r="AA3853">
        <v>286</v>
      </c>
      <c r="AB3853">
        <v>3100</v>
      </c>
      <c r="AC3853">
        <v>886600</v>
      </c>
      <c r="AD3853">
        <v>13</v>
      </c>
      <c r="AE3853">
        <v>339</v>
      </c>
      <c r="AF3853">
        <v>2980</v>
      </c>
      <c r="AG3853">
        <v>1010220</v>
      </c>
      <c r="AH3853">
        <v>14</v>
      </c>
      <c r="AI3853">
        <v>361</v>
      </c>
      <c r="AJ3853">
        <v>2900</v>
      </c>
      <c r="AK3853">
        <v>1046900</v>
      </c>
      <c r="AL3853">
        <v>8</v>
      </c>
      <c r="AM3853">
        <v>448</v>
      </c>
      <c r="AN3853">
        <v>3080</v>
      </c>
      <c r="AO3853">
        <v>1379840</v>
      </c>
      <c r="AP3853">
        <v>4</v>
      </c>
      <c r="AQ3853">
        <v>378</v>
      </c>
      <c r="AR3853">
        <v>2610</v>
      </c>
      <c r="AS3853">
        <v>988050</v>
      </c>
      <c r="AT3853">
        <v>5</v>
      </c>
      <c r="AU3853">
        <v>518</v>
      </c>
      <c r="AV3853">
        <v>2785</v>
      </c>
      <c r="AW3853">
        <v>1445380</v>
      </c>
      <c r="AY3853">
        <v>107</v>
      </c>
    </row>
    <row r="3854" spans="1:51" x14ac:dyDescent="0.2">
      <c r="A3854" s="51"/>
      <c r="AP3854">
        <v>81</v>
      </c>
      <c r="AQ3854">
        <v>459</v>
      </c>
      <c r="AR3854">
        <v>2787</v>
      </c>
      <c r="AS3854">
        <v>1281075</v>
      </c>
    </row>
    <row r="3855" spans="1:51" x14ac:dyDescent="0.2">
      <c r="A3855" s="51">
        <v>42325</v>
      </c>
      <c r="AP3855">
        <v>20</v>
      </c>
      <c r="AQ3855">
        <v>488</v>
      </c>
      <c r="AR3855">
        <v>2604</v>
      </c>
      <c r="AS3855">
        <v>1275180</v>
      </c>
      <c r="AY3855">
        <v>29</v>
      </c>
    </row>
    <row r="3856" spans="1:51" x14ac:dyDescent="0.2">
      <c r="A3856" s="51">
        <v>42327</v>
      </c>
      <c r="B3856">
        <v>3</v>
      </c>
      <c r="C3856">
        <v>96</v>
      </c>
      <c r="D3856">
        <v>3700</v>
      </c>
      <c r="E3856">
        <v>357050</v>
      </c>
      <c r="J3856">
        <v>26</v>
      </c>
      <c r="K3856">
        <v>166</v>
      </c>
      <c r="L3856">
        <v>2900</v>
      </c>
      <c r="M3856">
        <v>568400</v>
      </c>
      <c r="R3856">
        <v>34</v>
      </c>
      <c r="S3856">
        <v>222</v>
      </c>
      <c r="T3856">
        <v>3150</v>
      </c>
      <c r="U3856">
        <v>699350</v>
      </c>
      <c r="V3856">
        <v>47</v>
      </c>
      <c r="W3856">
        <v>265</v>
      </c>
      <c r="X3856">
        <v>3200</v>
      </c>
      <c r="Y3856">
        <v>847533</v>
      </c>
      <c r="Z3856">
        <v>74</v>
      </c>
      <c r="AA3856">
        <v>293</v>
      </c>
      <c r="AB3856">
        <v>3100</v>
      </c>
      <c r="AC3856">
        <v>906580</v>
      </c>
      <c r="AH3856">
        <v>33</v>
      </c>
      <c r="AI3856">
        <v>384</v>
      </c>
      <c r="AJ3856">
        <v>3060</v>
      </c>
      <c r="AK3856">
        <v>1174040</v>
      </c>
      <c r="AP3856">
        <v>4</v>
      </c>
      <c r="AQ3856">
        <v>319</v>
      </c>
      <c r="AR3856">
        <v>2950</v>
      </c>
      <c r="AS3856">
        <v>941050</v>
      </c>
      <c r="AT3856">
        <v>13</v>
      </c>
      <c r="AU3856">
        <v>446</v>
      </c>
      <c r="AV3856">
        <v>2717</v>
      </c>
      <c r="AW3856">
        <v>1210350</v>
      </c>
      <c r="AY3856">
        <v>101</v>
      </c>
    </row>
    <row r="3857" spans="1:51" x14ac:dyDescent="0.2">
      <c r="A3857" s="51"/>
      <c r="AP3857">
        <v>5</v>
      </c>
      <c r="AQ3857">
        <v>379</v>
      </c>
      <c r="AR3857">
        <v>2740</v>
      </c>
      <c r="AS3857">
        <v>1038420</v>
      </c>
    </row>
    <row r="3858" spans="1:51" x14ac:dyDescent="0.2">
      <c r="A3858" s="51"/>
      <c r="AP3858">
        <v>79</v>
      </c>
      <c r="AQ3858">
        <v>429</v>
      </c>
      <c r="AR3858">
        <v>2856</v>
      </c>
      <c r="AS3858">
        <v>1225020</v>
      </c>
    </row>
    <row r="3859" spans="1:51" x14ac:dyDescent="0.2">
      <c r="A3859" s="51">
        <v>42332</v>
      </c>
      <c r="F3859">
        <v>3</v>
      </c>
      <c r="G3859">
        <v>133</v>
      </c>
      <c r="H3859">
        <v>3000</v>
      </c>
      <c r="I3859">
        <v>399000</v>
      </c>
      <c r="AD3859">
        <v>15</v>
      </c>
      <c r="AE3859">
        <v>339</v>
      </c>
      <c r="AF3859">
        <v>2850</v>
      </c>
      <c r="AG3859">
        <v>966150</v>
      </c>
      <c r="AH3859">
        <v>4</v>
      </c>
      <c r="AI3859">
        <v>394</v>
      </c>
      <c r="AJ3859">
        <v>2840</v>
      </c>
      <c r="AK3859">
        <v>1118960</v>
      </c>
      <c r="AP3859">
        <v>32</v>
      </c>
      <c r="AQ3859">
        <v>446</v>
      </c>
      <c r="AR3859">
        <v>2974</v>
      </c>
      <c r="AS3859">
        <v>1324800</v>
      </c>
      <c r="AT3859">
        <v>6</v>
      </c>
      <c r="AU3859">
        <v>428</v>
      </c>
      <c r="AV3859">
        <v>2900</v>
      </c>
      <c r="AW3859">
        <v>1241200</v>
      </c>
      <c r="AY3859">
        <v>25</v>
      </c>
    </row>
    <row r="3862" spans="1:51" x14ac:dyDescent="0.2">
      <c r="A3862" s="51">
        <v>42334</v>
      </c>
      <c r="B3862">
        <v>1</v>
      </c>
      <c r="C3862">
        <v>126</v>
      </c>
      <c r="D3862">
        <v>3100</v>
      </c>
      <c r="E3862">
        <v>390600</v>
      </c>
      <c r="J3862">
        <v>46</v>
      </c>
      <c r="K3862">
        <v>152</v>
      </c>
      <c r="L3862">
        <v>3250</v>
      </c>
      <c r="M3862">
        <v>492375</v>
      </c>
      <c r="N3862">
        <v>39</v>
      </c>
      <c r="O3862">
        <v>200</v>
      </c>
      <c r="P3862">
        <v>3262</v>
      </c>
      <c r="Q3862">
        <v>651088</v>
      </c>
      <c r="R3862">
        <v>21</v>
      </c>
      <c r="S3862">
        <v>233</v>
      </c>
      <c r="T3862">
        <v>3125</v>
      </c>
      <c r="U3862">
        <v>727850</v>
      </c>
      <c r="V3862">
        <v>73</v>
      </c>
      <c r="W3862">
        <v>266</v>
      </c>
      <c r="X3862">
        <v>3188</v>
      </c>
      <c r="Y3862">
        <v>846438</v>
      </c>
      <c r="Z3862">
        <v>26</v>
      </c>
      <c r="AA3862">
        <v>290</v>
      </c>
      <c r="AB3862">
        <v>3175</v>
      </c>
      <c r="AC3862">
        <v>920075</v>
      </c>
      <c r="AD3862">
        <v>4</v>
      </c>
      <c r="AE3862">
        <v>336</v>
      </c>
      <c r="AF3862">
        <v>2900</v>
      </c>
      <c r="AG3862">
        <v>974400</v>
      </c>
      <c r="AH3862">
        <v>22</v>
      </c>
      <c r="AI3862">
        <v>383</v>
      </c>
      <c r="AJ3862">
        <v>3107</v>
      </c>
      <c r="AK3862">
        <v>1188053</v>
      </c>
      <c r="AL3862">
        <v>1</v>
      </c>
      <c r="AM3862">
        <v>452</v>
      </c>
      <c r="AN3862">
        <v>2860</v>
      </c>
      <c r="AO3862">
        <v>1292720</v>
      </c>
      <c r="AP3862">
        <v>32</v>
      </c>
      <c r="AQ3862">
        <v>377</v>
      </c>
      <c r="AR3862">
        <v>2730</v>
      </c>
      <c r="AS3862">
        <v>1028820</v>
      </c>
      <c r="AT3862">
        <v>39</v>
      </c>
      <c r="AU3862">
        <v>530</v>
      </c>
      <c r="AV3862">
        <v>3089</v>
      </c>
      <c r="AW3862">
        <v>1658717</v>
      </c>
      <c r="AY3862">
        <v>174</v>
      </c>
    </row>
    <row r="3863" spans="1:51" x14ac:dyDescent="0.2">
      <c r="A3863" s="51"/>
      <c r="AP3863">
        <v>118</v>
      </c>
      <c r="AQ3863">
        <v>477</v>
      </c>
      <c r="AR3863">
        <v>2901</v>
      </c>
      <c r="AS3863">
        <v>1386648</v>
      </c>
    </row>
    <row r="3864" spans="1:51" x14ac:dyDescent="0.2">
      <c r="A3864" s="51">
        <v>42311</v>
      </c>
      <c r="B3864">
        <v>26</v>
      </c>
      <c r="C3864">
        <v>127</v>
      </c>
      <c r="D3864">
        <v>3300</v>
      </c>
      <c r="E3864">
        <v>414854</v>
      </c>
      <c r="J3864">
        <v>29</v>
      </c>
      <c r="K3864">
        <v>172</v>
      </c>
      <c r="L3864">
        <v>3033</v>
      </c>
      <c r="M3864">
        <v>517290</v>
      </c>
      <c r="N3864">
        <v>31</v>
      </c>
      <c r="O3864">
        <v>197</v>
      </c>
      <c r="P3864">
        <v>2967</v>
      </c>
      <c r="Q3864">
        <v>587942</v>
      </c>
      <c r="R3864">
        <v>64</v>
      </c>
      <c r="S3864">
        <v>230</v>
      </c>
      <c r="T3864">
        <v>3215</v>
      </c>
      <c r="U3864">
        <v>743468</v>
      </c>
      <c r="V3864">
        <v>21</v>
      </c>
      <c r="W3864">
        <v>264</v>
      </c>
      <c r="X3864">
        <v>3040</v>
      </c>
      <c r="Y3864">
        <v>801097</v>
      </c>
      <c r="Z3864">
        <v>10</v>
      </c>
      <c r="AA3864">
        <v>292</v>
      </c>
      <c r="AB3864">
        <v>3500</v>
      </c>
      <c r="AC3864">
        <v>1297420</v>
      </c>
      <c r="AD3864">
        <v>9</v>
      </c>
      <c r="AE3864">
        <v>346</v>
      </c>
      <c r="AF3864">
        <v>2740</v>
      </c>
      <c r="AG3864">
        <v>948040</v>
      </c>
      <c r="AH3864">
        <v>59</v>
      </c>
      <c r="AI3864">
        <v>379</v>
      </c>
      <c r="AJ3864">
        <v>2846</v>
      </c>
      <c r="AK3864">
        <v>1083622</v>
      </c>
      <c r="AL3864">
        <v>10</v>
      </c>
      <c r="AM3864">
        <v>414</v>
      </c>
      <c r="AN3864">
        <v>2887</v>
      </c>
      <c r="AO3864">
        <v>1212812</v>
      </c>
      <c r="AP3864">
        <v>146</v>
      </c>
      <c r="AQ3864">
        <v>409</v>
      </c>
      <c r="AR3864">
        <v>2688</v>
      </c>
      <c r="AS3864">
        <v>1110422</v>
      </c>
      <c r="AT3864">
        <v>21</v>
      </c>
      <c r="AU3864">
        <v>431</v>
      </c>
      <c r="AV3864">
        <v>2700</v>
      </c>
      <c r="AW3864">
        <v>1191072</v>
      </c>
      <c r="AX3864">
        <v>12</v>
      </c>
      <c r="AY3864">
        <v>17</v>
      </c>
    </row>
    <row r="3865" spans="1:51" x14ac:dyDescent="0.2">
      <c r="A3865" s="51">
        <v>42325</v>
      </c>
      <c r="B3865">
        <v>62</v>
      </c>
      <c r="C3865">
        <v>114</v>
      </c>
      <c r="D3865">
        <v>3275</v>
      </c>
      <c r="E3865">
        <f>C3865*D3865</f>
        <v>373350</v>
      </c>
      <c r="F3865">
        <v>9</v>
      </c>
      <c r="G3865">
        <v>134</v>
      </c>
      <c r="H3865">
        <v>3350</v>
      </c>
      <c r="I3865">
        <v>450389</v>
      </c>
      <c r="J3865">
        <v>75</v>
      </c>
      <c r="K3865">
        <v>166</v>
      </c>
      <c r="L3865">
        <v>3267</v>
      </c>
      <c r="M3865">
        <v>544057</v>
      </c>
      <c r="N3865">
        <v>38</v>
      </c>
      <c r="O3865">
        <v>193</v>
      </c>
      <c r="P3865">
        <v>3209</v>
      </c>
      <c r="Q3865">
        <v>615314</v>
      </c>
      <c r="R3865">
        <v>47</v>
      </c>
      <c r="S3865">
        <v>236</v>
      </c>
      <c r="T3865">
        <v>3347</v>
      </c>
      <c r="U3865">
        <v>799318</v>
      </c>
      <c r="V3865">
        <v>3</v>
      </c>
      <c r="W3865">
        <v>276</v>
      </c>
      <c r="X3865">
        <v>3000</v>
      </c>
      <c r="Y3865">
        <v>800028</v>
      </c>
      <c r="Z3865">
        <v>32</v>
      </c>
      <c r="AA3865">
        <v>294</v>
      </c>
      <c r="AB3865">
        <v>3057</v>
      </c>
      <c r="AC3865">
        <v>901089</v>
      </c>
      <c r="AD3865">
        <v>51</v>
      </c>
      <c r="AE3865">
        <v>328</v>
      </c>
      <c r="AF3865">
        <v>3095</v>
      </c>
      <c r="AG3865">
        <v>1022714</v>
      </c>
      <c r="AH3865">
        <v>51</v>
      </c>
      <c r="AI3865">
        <v>455</v>
      </c>
      <c r="AJ3865">
        <v>3073</v>
      </c>
      <c r="AK3865">
        <v>1402071</v>
      </c>
      <c r="AP3865">
        <v>160</v>
      </c>
      <c r="AQ3865">
        <v>460</v>
      </c>
      <c r="AR3865">
        <v>2789</v>
      </c>
      <c r="AS3865">
        <v>1306544</v>
      </c>
      <c r="AT3865">
        <v>11</v>
      </c>
      <c r="AU3865">
        <v>559</v>
      </c>
      <c r="AV3865">
        <v>2830</v>
      </c>
      <c r="AW3865">
        <v>1644709</v>
      </c>
      <c r="AY3865">
        <v>15</v>
      </c>
    </row>
    <row r="3866" spans="1:51" x14ac:dyDescent="0.2">
      <c r="A3866" s="51">
        <v>42332</v>
      </c>
      <c r="B3866">
        <v>1</v>
      </c>
      <c r="C3866">
        <v>82</v>
      </c>
      <c r="D3866">
        <v>2800</v>
      </c>
      <c r="E3866">
        <v>229600</v>
      </c>
      <c r="F3866">
        <v>39</v>
      </c>
      <c r="G3866">
        <v>138</v>
      </c>
      <c r="H3866">
        <v>3235</v>
      </c>
      <c r="I3866">
        <v>450631</v>
      </c>
      <c r="J3866">
        <v>25</v>
      </c>
      <c r="K3866">
        <v>168</v>
      </c>
      <c r="L3866">
        <v>3150</v>
      </c>
      <c r="M3866">
        <v>528948</v>
      </c>
      <c r="N3866">
        <v>22</v>
      </c>
      <c r="O3866">
        <v>192</v>
      </c>
      <c r="P3866">
        <v>3225</v>
      </c>
      <c r="Q3866">
        <v>620591</v>
      </c>
      <c r="R3866">
        <v>81</v>
      </c>
      <c r="S3866">
        <v>235</v>
      </c>
      <c r="T3866">
        <v>3305</v>
      </c>
      <c r="U3866">
        <v>786372</v>
      </c>
      <c r="V3866">
        <v>18</v>
      </c>
      <c r="W3866">
        <v>273</v>
      </c>
      <c r="X3866">
        <v>3120</v>
      </c>
      <c r="Y3866">
        <v>851067</v>
      </c>
      <c r="Z3866">
        <v>22</v>
      </c>
      <c r="AA3866">
        <v>303</v>
      </c>
      <c r="AB3866">
        <v>3150</v>
      </c>
      <c r="AC3866">
        <v>955882</v>
      </c>
      <c r="AD3866">
        <v>59</v>
      </c>
      <c r="AE3866">
        <v>326</v>
      </c>
      <c r="AF3866">
        <v>3128</v>
      </c>
      <c r="AG3866">
        <v>1029163</v>
      </c>
      <c r="AH3866">
        <v>21</v>
      </c>
      <c r="AI3866">
        <v>374</v>
      </c>
      <c r="AJ3866">
        <v>3010</v>
      </c>
      <c r="AK3866">
        <v>1127510</v>
      </c>
      <c r="AL3866">
        <v>8</v>
      </c>
      <c r="AM3866">
        <v>466</v>
      </c>
      <c r="AN3866">
        <v>2900</v>
      </c>
      <c r="AO3866">
        <v>1352488</v>
      </c>
      <c r="AP3866">
        <v>202</v>
      </c>
      <c r="AQ3866">
        <v>405</v>
      </c>
      <c r="AR3866">
        <v>2718</v>
      </c>
      <c r="AS3866">
        <v>1128139</v>
      </c>
      <c r="AT3866">
        <v>50</v>
      </c>
      <c r="AU3866">
        <v>510</v>
      </c>
      <c r="AV3866">
        <v>2901</v>
      </c>
      <c r="AW3866">
        <v>1502762</v>
      </c>
      <c r="AX3866">
        <f>23+27</f>
        <v>50</v>
      </c>
    </row>
    <row r="3868" spans="1:51" x14ac:dyDescent="0.2">
      <c r="A3868" s="143">
        <v>42342</v>
      </c>
      <c r="B3868">
        <v>1</v>
      </c>
      <c r="C3868">
        <v>104</v>
      </c>
      <c r="D3868">
        <v>3100</v>
      </c>
      <c r="E3868">
        <v>322400</v>
      </c>
      <c r="F3868">
        <v>2</v>
      </c>
      <c r="G3868">
        <v>144</v>
      </c>
      <c r="H3868">
        <v>3300</v>
      </c>
      <c r="I3868">
        <v>475200</v>
      </c>
      <c r="N3868">
        <v>1</v>
      </c>
      <c r="O3868">
        <v>196</v>
      </c>
      <c r="P3868">
        <v>3150</v>
      </c>
      <c r="Q3868">
        <v>617400</v>
      </c>
      <c r="R3868">
        <v>4</v>
      </c>
      <c r="S3868">
        <v>232</v>
      </c>
      <c r="T3868">
        <v>3150</v>
      </c>
      <c r="U3868">
        <v>729225</v>
      </c>
      <c r="V3868">
        <v>12</v>
      </c>
      <c r="W3868">
        <v>270</v>
      </c>
      <c r="X3868">
        <v>3950</v>
      </c>
      <c r="Y3868">
        <v>1016945</v>
      </c>
      <c r="AD3868">
        <v>3</v>
      </c>
      <c r="AE3868">
        <v>357</v>
      </c>
      <c r="AF3868">
        <v>2980</v>
      </c>
      <c r="AG3868">
        <v>1074853</v>
      </c>
      <c r="AH3868">
        <v>8</v>
      </c>
      <c r="AI3868">
        <v>464</v>
      </c>
      <c r="AJ3868">
        <v>3140</v>
      </c>
      <c r="AK3868">
        <v>1455960</v>
      </c>
      <c r="AP3868">
        <v>81</v>
      </c>
      <c r="AQ3868">
        <v>415</v>
      </c>
      <c r="AR3868">
        <v>2731</v>
      </c>
      <c r="AS3868">
        <v>1146064</v>
      </c>
      <c r="AT3868">
        <v>13</v>
      </c>
      <c r="AU3868">
        <v>506</v>
      </c>
      <c r="AV3868">
        <v>2835</v>
      </c>
      <c r="AW3868">
        <v>1428517</v>
      </c>
    </row>
    <row r="3869" spans="1:51" x14ac:dyDescent="0.2">
      <c r="A3869" s="143">
        <v>42349</v>
      </c>
      <c r="B3869">
        <v>4</v>
      </c>
      <c r="C3869">
        <v>124</v>
      </c>
      <c r="D3869">
        <v>2800</v>
      </c>
      <c r="E3869">
        <v>397600</v>
      </c>
      <c r="F3869">
        <v>28</v>
      </c>
      <c r="G3869">
        <v>132</v>
      </c>
      <c r="H3869">
        <v>3300</v>
      </c>
      <c r="I3869">
        <v>443686</v>
      </c>
      <c r="N3869">
        <v>20</v>
      </c>
      <c r="O3869">
        <v>183</v>
      </c>
      <c r="P3869">
        <v>3100</v>
      </c>
      <c r="Q3869">
        <v>566060</v>
      </c>
      <c r="R3869">
        <v>7</v>
      </c>
      <c r="S3869">
        <v>237</v>
      </c>
      <c r="T3869">
        <v>3080</v>
      </c>
      <c r="U3869">
        <v>731280</v>
      </c>
      <c r="V3869">
        <v>9</v>
      </c>
      <c r="W3869">
        <v>257</v>
      </c>
      <c r="X3869">
        <v>3150</v>
      </c>
      <c r="Y3869">
        <v>810600</v>
      </c>
      <c r="Z3869">
        <v>9</v>
      </c>
      <c r="AA3869">
        <v>294</v>
      </c>
      <c r="AB3869">
        <v>2975</v>
      </c>
      <c r="AC3869">
        <v>876022</v>
      </c>
      <c r="AD3869">
        <v>7</v>
      </c>
      <c r="AE3869">
        <v>355</v>
      </c>
      <c r="AF3869">
        <v>3000</v>
      </c>
      <c r="AG3869">
        <v>1066286</v>
      </c>
      <c r="AH3869">
        <v>8</v>
      </c>
      <c r="AI3869">
        <v>379</v>
      </c>
      <c r="AJ3869">
        <v>3060</v>
      </c>
      <c r="AK3869">
        <v>1159740</v>
      </c>
      <c r="AP3869">
        <v>33</v>
      </c>
      <c r="AQ3869">
        <v>402</v>
      </c>
      <c r="AR3869">
        <v>2754</v>
      </c>
      <c r="AS3869">
        <v>1122440</v>
      </c>
      <c r="AT3869">
        <v>16</v>
      </c>
      <c r="AU3869">
        <v>470</v>
      </c>
      <c r="AV3869">
        <v>2844</v>
      </c>
      <c r="AW3869">
        <v>1337771</v>
      </c>
    </row>
    <row r="3870" spans="1:51" x14ac:dyDescent="0.2">
      <c r="A3870" s="143">
        <v>42353</v>
      </c>
      <c r="B3870">
        <v>32</v>
      </c>
      <c r="C3870">
        <v>105</v>
      </c>
      <c r="D3870">
        <v>3262</v>
      </c>
      <c r="E3870">
        <v>344172</v>
      </c>
      <c r="F3870">
        <v>39</v>
      </c>
      <c r="G3870">
        <v>140</v>
      </c>
      <c r="H3870">
        <v>2975</v>
      </c>
      <c r="I3870">
        <v>458985</v>
      </c>
      <c r="J3870">
        <v>14</v>
      </c>
      <c r="K3870">
        <v>176</v>
      </c>
      <c r="L3870">
        <v>3200</v>
      </c>
      <c r="M3870">
        <v>563657</v>
      </c>
      <c r="N3870">
        <v>136</v>
      </c>
      <c r="O3870">
        <v>195</v>
      </c>
      <c r="P3870">
        <v>3383</v>
      </c>
      <c r="Q3870">
        <v>659271</v>
      </c>
      <c r="R3870">
        <v>73</v>
      </c>
      <c r="S3870">
        <v>237</v>
      </c>
      <c r="T3870">
        <v>3042</v>
      </c>
      <c r="U3870">
        <v>771511</v>
      </c>
      <c r="V3870">
        <v>67</v>
      </c>
      <c r="W3870">
        <v>267</v>
      </c>
      <c r="X3870">
        <v>2990</v>
      </c>
      <c r="Y3870">
        <v>821160</v>
      </c>
      <c r="Z3870">
        <v>85</v>
      </c>
      <c r="AA3870">
        <v>304</v>
      </c>
      <c r="AB3870">
        <v>3144</v>
      </c>
      <c r="AC3870">
        <v>961482</v>
      </c>
      <c r="AD3870">
        <v>25</v>
      </c>
      <c r="AE3870">
        <v>354</v>
      </c>
      <c r="AF3870">
        <v>3000</v>
      </c>
      <c r="AG3870">
        <v>1062171</v>
      </c>
      <c r="AH3870">
        <v>19</v>
      </c>
      <c r="AI3870">
        <v>391</v>
      </c>
      <c r="AJ3870">
        <v>3060</v>
      </c>
      <c r="AK3870">
        <v>1181040</v>
      </c>
      <c r="AL3870">
        <v>28</v>
      </c>
      <c r="AM3870">
        <v>438</v>
      </c>
      <c r="AN3870">
        <v>3160</v>
      </c>
      <c r="AO3870">
        <v>1369457</v>
      </c>
      <c r="AP3870">
        <v>186</v>
      </c>
      <c r="AQ3870">
        <v>428</v>
      </c>
      <c r="AR3870">
        <v>2864</v>
      </c>
      <c r="AS3870">
        <v>1274989</v>
      </c>
      <c r="AT3870">
        <v>72</v>
      </c>
      <c r="AU3870">
        <v>463</v>
      </c>
      <c r="AV3870">
        <v>2841</v>
      </c>
      <c r="AW3870">
        <v>1321639</v>
      </c>
      <c r="AX3870">
        <v>4</v>
      </c>
      <c r="AY3870">
        <v>16</v>
      </c>
    </row>
    <row r="3871" spans="1:51" x14ac:dyDescent="0.2">
      <c r="A3871" s="143">
        <v>42339</v>
      </c>
      <c r="N3871">
        <v>6</v>
      </c>
      <c r="O3871">
        <v>180</v>
      </c>
      <c r="P3871">
        <v>3200</v>
      </c>
      <c r="Q3871">
        <v>576000</v>
      </c>
      <c r="AL3871">
        <v>4</v>
      </c>
      <c r="AM3871">
        <v>498</v>
      </c>
      <c r="AN3871">
        <v>3050</v>
      </c>
      <c r="AO3871">
        <v>1517300</v>
      </c>
      <c r="AP3871">
        <v>6</v>
      </c>
      <c r="AQ3871">
        <v>371</v>
      </c>
      <c r="AR3871">
        <v>2700</v>
      </c>
      <c r="AS3871">
        <v>1001700</v>
      </c>
    </row>
    <row r="3872" spans="1:51" x14ac:dyDescent="0.2">
      <c r="A3872" s="143"/>
      <c r="AP3872">
        <v>19</v>
      </c>
      <c r="AQ3872">
        <v>482</v>
      </c>
      <c r="AR3872">
        <v>2835</v>
      </c>
      <c r="AS3872">
        <v>1372178</v>
      </c>
      <c r="AY3872">
        <v>2</v>
      </c>
    </row>
    <row r="3873" spans="1:51" x14ac:dyDescent="0.2">
      <c r="A3873" s="143">
        <v>42341</v>
      </c>
      <c r="B3873">
        <v>3</v>
      </c>
      <c r="C3873">
        <v>113</v>
      </c>
      <c r="D3873">
        <v>2950</v>
      </c>
      <c r="E3873">
        <v>333350</v>
      </c>
      <c r="F3873">
        <v>9</v>
      </c>
      <c r="G3873">
        <v>143</v>
      </c>
      <c r="H3873">
        <v>2933</v>
      </c>
      <c r="I3873">
        <v>420467</v>
      </c>
      <c r="J3873">
        <v>65</v>
      </c>
      <c r="K3873">
        <v>170</v>
      </c>
      <c r="L3873">
        <v>3158</v>
      </c>
      <c r="M3873">
        <v>536692</v>
      </c>
      <c r="N3873">
        <v>59</v>
      </c>
      <c r="O3873">
        <v>198</v>
      </c>
      <c r="P3873">
        <v>3200</v>
      </c>
      <c r="Q3873">
        <v>633092</v>
      </c>
      <c r="R3873">
        <v>107</v>
      </c>
      <c r="S3873">
        <v>232</v>
      </c>
      <c r="T3873">
        <v>3275</v>
      </c>
      <c r="U3873">
        <v>755405</v>
      </c>
      <c r="V3873">
        <v>61</v>
      </c>
      <c r="W3873">
        <v>269</v>
      </c>
      <c r="X3873">
        <v>3107</v>
      </c>
      <c r="Y3873">
        <v>836714</v>
      </c>
      <c r="Z3873">
        <v>78</v>
      </c>
      <c r="AA3873">
        <v>300</v>
      </c>
      <c r="AB3873">
        <v>2973</v>
      </c>
      <c r="AC3873">
        <v>892580</v>
      </c>
      <c r="AD3873">
        <v>2</v>
      </c>
      <c r="AE3873">
        <v>322</v>
      </c>
      <c r="AF3873">
        <v>2950</v>
      </c>
      <c r="AG3873">
        <v>949900</v>
      </c>
      <c r="AH3873">
        <v>31</v>
      </c>
      <c r="AI3873">
        <v>383</v>
      </c>
      <c r="AJ3873">
        <v>3020</v>
      </c>
      <c r="AK3873">
        <v>1155460</v>
      </c>
      <c r="AL3873">
        <v>11</v>
      </c>
      <c r="AM3873">
        <v>458</v>
      </c>
      <c r="AN3873">
        <v>2980</v>
      </c>
      <c r="AO3873">
        <v>1362780</v>
      </c>
      <c r="AP3873">
        <v>10</v>
      </c>
      <c r="AQ3873">
        <v>396</v>
      </c>
      <c r="AR3873">
        <v>2840</v>
      </c>
      <c r="AS3873">
        <v>1124640</v>
      </c>
      <c r="AT3873">
        <v>10</v>
      </c>
      <c r="AU3873">
        <v>464</v>
      </c>
      <c r="AV3873">
        <v>2734</v>
      </c>
      <c r="AW3873">
        <v>1269462</v>
      </c>
      <c r="AX3873">
        <v>29</v>
      </c>
      <c r="AY3873">
        <v>67</v>
      </c>
    </row>
    <row r="3874" spans="1:51" x14ac:dyDescent="0.2">
      <c r="A3874" s="143"/>
      <c r="AP3874">
        <v>86</v>
      </c>
      <c r="AQ3874">
        <v>480</v>
      </c>
      <c r="AR3874">
        <v>2839</v>
      </c>
      <c r="AS3874">
        <v>1365047</v>
      </c>
    </row>
    <row r="3875" spans="1:51" x14ac:dyDescent="0.2">
      <c r="A3875" s="143">
        <v>42348</v>
      </c>
      <c r="B3875">
        <v>47</v>
      </c>
      <c r="C3875">
        <v>116</v>
      </c>
      <c r="D3875">
        <v>3388</v>
      </c>
      <c r="E3875">
        <v>392412</v>
      </c>
      <c r="F3875">
        <v>53</v>
      </c>
      <c r="G3875">
        <v>145</v>
      </c>
      <c r="H3875">
        <v>3475</v>
      </c>
      <c r="I3875">
        <v>504025</v>
      </c>
      <c r="J3875">
        <v>65</v>
      </c>
      <c r="K3875">
        <v>168</v>
      </c>
      <c r="L3875">
        <v>3350</v>
      </c>
      <c r="M3875">
        <v>563450</v>
      </c>
      <c r="N3875">
        <v>92</v>
      </c>
      <c r="O3875">
        <v>195</v>
      </c>
      <c r="P3875">
        <v>3460</v>
      </c>
      <c r="Q3875">
        <v>674450</v>
      </c>
      <c r="R3875">
        <v>120</v>
      </c>
      <c r="S3875">
        <v>230</v>
      </c>
      <c r="T3875">
        <v>3145</v>
      </c>
      <c r="U3875">
        <v>724825</v>
      </c>
      <c r="V3875">
        <v>73</v>
      </c>
      <c r="W3875">
        <v>264</v>
      </c>
      <c r="X3875">
        <v>3071</v>
      </c>
      <c r="Y3875">
        <v>812236</v>
      </c>
      <c r="Z3875">
        <v>38</v>
      </c>
      <c r="AA3875">
        <v>288</v>
      </c>
      <c r="AB3875">
        <v>3028</v>
      </c>
      <c r="AC3875">
        <v>870285</v>
      </c>
      <c r="AD3875">
        <v>60</v>
      </c>
      <c r="AE3875">
        <v>338</v>
      </c>
      <c r="AF3875">
        <v>3020</v>
      </c>
      <c r="AG3875">
        <v>1021048</v>
      </c>
      <c r="AP3875">
        <v>6</v>
      </c>
      <c r="AQ3875">
        <v>346</v>
      </c>
      <c r="AR3875">
        <v>3160</v>
      </c>
      <c r="AS3875">
        <v>1093360</v>
      </c>
      <c r="AT3875">
        <v>3</v>
      </c>
      <c r="AU3875">
        <v>380</v>
      </c>
      <c r="AV3875">
        <v>3125</v>
      </c>
      <c r="AW3875">
        <v>1188350</v>
      </c>
      <c r="AX3875">
        <v>17</v>
      </c>
      <c r="AY3875">
        <v>125</v>
      </c>
    </row>
    <row r="3876" spans="1:51" x14ac:dyDescent="0.2">
      <c r="AP3876">
        <v>34</v>
      </c>
      <c r="AQ3876">
        <v>464</v>
      </c>
      <c r="AR3876">
        <v>3077</v>
      </c>
      <c r="AS3876">
        <v>1431027</v>
      </c>
      <c r="AT3876">
        <v>8</v>
      </c>
      <c r="AU3876">
        <v>478</v>
      </c>
      <c r="AV3876">
        <v>2950</v>
      </c>
      <c r="AW3876">
        <v>1412325</v>
      </c>
    </row>
    <row r="3877" spans="1:51" x14ac:dyDescent="0.2">
      <c r="A3877" s="143">
        <v>42353</v>
      </c>
      <c r="N3877">
        <v>4</v>
      </c>
      <c r="O3877">
        <v>204</v>
      </c>
      <c r="P3877">
        <v>3200</v>
      </c>
      <c r="Q3877">
        <v>652800</v>
      </c>
      <c r="AL3877">
        <v>5</v>
      </c>
      <c r="AM3877">
        <v>438</v>
      </c>
      <c r="AN3877">
        <v>3080</v>
      </c>
      <c r="AO3877">
        <v>1349040</v>
      </c>
      <c r="AP3877">
        <v>4</v>
      </c>
      <c r="AQ3877">
        <v>386</v>
      </c>
      <c r="AR3877">
        <v>2980</v>
      </c>
      <c r="AS3877">
        <v>1150280</v>
      </c>
      <c r="AY3877">
        <v>28</v>
      </c>
    </row>
    <row r="3878" spans="1:51" x14ac:dyDescent="0.2">
      <c r="A3878" s="143"/>
      <c r="AP3878">
        <v>21</v>
      </c>
      <c r="AQ3878">
        <v>566</v>
      </c>
      <c r="AR3878">
        <v>3037</v>
      </c>
      <c r="AS3878">
        <v>1728937</v>
      </c>
    </row>
    <row r="3879" spans="1:51" x14ac:dyDescent="0.2">
      <c r="A3879" s="143">
        <v>42355</v>
      </c>
      <c r="B3879">
        <v>20</v>
      </c>
      <c r="C3879">
        <v>122</v>
      </c>
      <c r="D3879">
        <v>3000</v>
      </c>
      <c r="E3879">
        <v>366000</v>
      </c>
      <c r="F3879">
        <v>7</v>
      </c>
      <c r="G3879">
        <v>142</v>
      </c>
      <c r="H3879">
        <v>3250</v>
      </c>
      <c r="I3879">
        <v>462800</v>
      </c>
      <c r="J3879">
        <v>34</v>
      </c>
      <c r="K3879">
        <v>165</v>
      </c>
      <c r="L3879">
        <v>3564</v>
      </c>
      <c r="M3879">
        <v>589343</v>
      </c>
      <c r="N3879">
        <v>83</v>
      </c>
      <c r="O3879">
        <v>197</v>
      </c>
      <c r="P3879">
        <v>2107</v>
      </c>
      <c r="Q3879">
        <v>609286</v>
      </c>
      <c r="R3879">
        <v>15</v>
      </c>
      <c r="S3879">
        <v>238</v>
      </c>
      <c r="T3879">
        <v>3550</v>
      </c>
      <c r="U3879">
        <v>840825</v>
      </c>
      <c r="V3879">
        <v>14</v>
      </c>
      <c r="W3879">
        <v>263</v>
      </c>
      <c r="X3879">
        <v>3267</v>
      </c>
      <c r="Y3879">
        <v>859833</v>
      </c>
      <c r="Z3879">
        <v>46</v>
      </c>
      <c r="AA3879">
        <v>308</v>
      </c>
      <c r="AB3879">
        <v>3008</v>
      </c>
      <c r="AC3879">
        <v>926725</v>
      </c>
      <c r="AD3879">
        <v>18</v>
      </c>
      <c r="AE3879">
        <v>322</v>
      </c>
      <c r="AF3879">
        <v>3405</v>
      </c>
      <c r="AG3879">
        <v>1096120</v>
      </c>
      <c r="AL3879">
        <v>15</v>
      </c>
      <c r="AM3879">
        <v>411</v>
      </c>
      <c r="AN3879">
        <v>3320</v>
      </c>
      <c r="AO3879">
        <v>1364520</v>
      </c>
      <c r="AP3879">
        <v>46</v>
      </c>
      <c r="AQ3879">
        <v>457</v>
      </c>
      <c r="AR3879">
        <v>3046</v>
      </c>
      <c r="AS3879">
        <v>1390356</v>
      </c>
      <c r="AT3879">
        <v>8</v>
      </c>
      <c r="AU3879">
        <v>476</v>
      </c>
      <c r="AV3879">
        <v>2735</v>
      </c>
      <c r="AW3879">
        <v>1306045</v>
      </c>
      <c r="AX3879">
        <v>22</v>
      </c>
      <c r="AY3879">
        <v>249</v>
      </c>
    </row>
    <row r="3881" spans="1:51" x14ac:dyDescent="0.2">
      <c r="A3881" s="143">
        <v>42376</v>
      </c>
      <c r="B3881">
        <v>2</v>
      </c>
      <c r="C3881">
        <v>126</v>
      </c>
      <c r="D3881">
        <v>3000</v>
      </c>
      <c r="E3881">
        <v>378000</v>
      </c>
      <c r="J3881">
        <v>5</v>
      </c>
      <c r="K3881">
        <v>162</v>
      </c>
      <c r="L3881">
        <v>3075</v>
      </c>
      <c r="M3881">
        <v>496575</v>
      </c>
      <c r="N3881">
        <v>19</v>
      </c>
      <c r="O3881">
        <v>198</v>
      </c>
      <c r="P3881">
        <v>3325</v>
      </c>
      <c r="Q3881">
        <v>656275</v>
      </c>
      <c r="R3881">
        <v>49</v>
      </c>
      <c r="S3881">
        <v>237</v>
      </c>
      <c r="T3881">
        <v>3058</v>
      </c>
      <c r="U3881">
        <v>725575</v>
      </c>
      <c r="V3881">
        <v>50</v>
      </c>
      <c r="W3881">
        <v>266</v>
      </c>
      <c r="X3881">
        <v>3150</v>
      </c>
      <c r="Y3881">
        <v>837600</v>
      </c>
      <c r="Z3881">
        <v>19</v>
      </c>
      <c r="AA3881">
        <v>283</v>
      </c>
      <c r="AB3881">
        <v>3450</v>
      </c>
      <c r="AC3881">
        <v>976350</v>
      </c>
      <c r="AD3881">
        <v>45</v>
      </c>
      <c r="AE3881">
        <v>333</v>
      </c>
      <c r="AF3881">
        <v>3140</v>
      </c>
      <c r="AG3881">
        <v>1046813</v>
      </c>
      <c r="AH3881">
        <v>6</v>
      </c>
      <c r="AI3881">
        <v>371</v>
      </c>
      <c r="AJ3881">
        <v>3210</v>
      </c>
      <c r="AK3881">
        <v>1190780</v>
      </c>
      <c r="AL3881">
        <v>28</v>
      </c>
      <c r="AM3881">
        <v>414</v>
      </c>
      <c r="AN3881">
        <v>3310</v>
      </c>
      <c r="AO3881">
        <v>1371970</v>
      </c>
      <c r="AP3881">
        <v>14</v>
      </c>
      <c r="AQ3881">
        <v>378</v>
      </c>
      <c r="AR3881">
        <v>3220</v>
      </c>
      <c r="AS3881">
        <v>1214790</v>
      </c>
      <c r="AT3881">
        <v>1</v>
      </c>
      <c r="AU3881">
        <v>346</v>
      </c>
      <c r="AV3881">
        <v>2650</v>
      </c>
      <c r="AW3881">
        <v>916900</v>
      </c>
    </row>
    <row r="3882" spans="1:51" x14ac:dyDescent="0.2">
      <c r="AP3882">
        <v>40</v>
      </c>
      <c r="AQ3882">
        <v>476</v>
      </c>
      <c r="AR3882">
        <v>3181</v>
      </c>
      <c r="AS3882">
        <v>1520932</v>
      </c>
      <c r="AT3882">
        <v>1</v>
      </c>
      <c r="AU3882">
        <v>382</v>
      </c>
      <c r="AV3882">
        <v>2650</v>
      </c>
      <c r="AW3882">
        <v>1012300</v>
      </c>
    </row>
    <row r="3883" spans="1:51" x14ac:dyDescent="0.2">
      <c r="AT3883">
        <v>11</v>
      </c>
      <c r="AU3883">
        <v>409</v>
      </c>
      <c r="AV3883">
        <v>2675</v>
      </c>
      <c r="AW3883">
        <v>1094300</v>
      </c>
      <c r="AY3883">
        <v>165</v>
      </c>
    </row>
    <row r="3884" spans="1:51" x14ac:dyDescent="0.2">
      <c r="A3884" s="51">
        <v>42381</v>
      </c>
      <c r="Z3884">
        <v>25</v>
      </c>
      <c r="AA3884">
        <v>304</v>
      </c>
      <c r="AB3884">
        <v>3070</v>
      </c>
      <c r="AC3884">
        <v>934590</v>
      </c>
      <c r="AP3884">
        <v>27</v>
      </c>
      <c r="AQ3884">
        <v>502</v>
      </c>
      <c r="AR3884">
        <v>2964</v>
      </c>
      <c r="AS3884">
        <v>1489864</v>
      </c>
      <c r="AY3884">
        <v>22</v>
      </c>
    </row>
    <row r="3885" spans="1:51" x14ac:dyDescent="0.2">
      <c r="A3885" s="51">
        <v>42383</v>
      </c>
      <c r="B3885">
        <v>13</v>
      </c>
      <c r="C3885">
        <v>122</v>
      </c>
      <c r="D3885">
        <v>3125</v>
      </c>
      <c r="E3885">
        <v>380125</v>
      </c>
      <c r="F3885">
        <v>11</v>
      </c>
      <c r="G3885">
        <v>138</v>
      </c>
      <c r="H3885">
        <v>3375</v>
      </c>
      <c r="I3885">
        <v>465250</v>
      </c>
      <c r="J3885">
        <v>16</v>
      </c>
      <c r="K3885">
        <v>169</v>
      </c>
      <c r="L3885">
        <v>3167</v>
      </c>
      <c r="M3885">
        <v>535333</v>
      </c>
      <c r="N3885">
        <v>9</v>
      </c>
      <c r="O3885">
        <v>204</v>
      </c>
      <c r="P3885">
        <v>3000</v>
      </c>
      <c r="Q3885">
        <v>612000</v>
      </c>
      <c r="R3885">
        <v>12</v>
      </c>
      <c r="S3885">
        <v>230</v>
      </c>
      <c r="T3885">
        <v>3100</v>
      </c>
      <c r="U3885">
        <v>713000</v>
      </c>
      <c r="Z3885">
        <v>36</v>
      </c>
      <c r="AA3885">
        <v>295</v>
      </c>
      <c r="AB3885">
        <v>2990</v>
      </c>
      <c r="AC3885">
        <v>882380</v>
      </c>
      <c r="AD3885">
        <v>39</v>
      </c>
      <c r="AE3885">
        <v>335</v>
      </c>
      <c r="AF3885">
        <v>3040</v>
      </c>
      <c r="AG3885">
        <v>1019050</v>
      </c>
      <c r="AH3885">
        <v>9</v>
      </c>
      <c r="AI3885">
        <v>383</v>
      </c>
      <c r="AJ3885">
        <v>3190</v>
      </c>
      <c r="AK3885">
        <v>1223120</v>
      </c>
      <c r="AL3885">
        <v>4</v>
      </c>
      <c r="AM3885">
        <v>496</v>
      </c>
      <c r="AN3885">
        <v>3230</v>
      </c>
      <c r="AO3885">
        <v>1600790</v>
      </c>
      <c r="AP3885">
        <v>12</v>
      </c>
      <c r="AQ3885">
        <v>382</v>
      </c>
      <c r="AR3885">
        <v>2920</v>
      </c>
      <c r="AS3885">
        <v>1115600</v>
      </c>
      <c r="AT3885">
        <v>2</v>
      </c>
      <c r="AU3885">
        <v>464</v>
      </c>
      <c r="AV3885">
        <v>2800</v>
      </c>
      <c r="AW3885">
        <v>1299200</v>
      </c>
      <c r="AY3885">
        <v>215</v>
      </c>
    </row>
    <row r="3886" spans="1:51" x14ac:dyDescent="0.2">
      <c r="A3886" s="51"/>
      <c r="AP3886">
        <v>84</v>
      </c>
      <c r="AQ3886">
        <v>456</v>
      </c>
      <c r="AR3886">
        <v>2969</v>
      </c>
      <c r="AS3886">
        <v>1353411</v>
      </c>
    </row>
    <row r="3887" spans="1:51" x14ac:dyDescent="0.2">
      <c r="A3887" s="51">
        <v>42388</v>
      </c>
      <c r="J3887">
        <v>23</v>
      </c>
      <c r="K3887">
        <v>160</v>
      </c>
      <c r="L3887">
        <v>3025</v>
      </c>
      <c r="M3887">
        <v>483800</v>
      </c>
      <c r="N3887">
        <v>12</v>
      </c>
      <c r="O3887">
        <v>211</v>
      </c>
      <c r="P3887">
        <v>3000</v>
      </c>
      <c r="Q3887">
        <v>633000</v>
      </c>
      <c r="AH3887">
        <v>5</v>
      </c>
      <c r="AI3887">
        <v>382</v>
      </c>
      <c r="AJ3887">
        <v>2960</v>
      </c>
      <c r="AK3887">
        <v>1130720</v>
      </c>
      <c r="AL3887">
        <v>5</v>
      </c>
      <c r="AM3887">
        <v>438</v>
      </c>
      <c r="AN3887">
        <v>3060</v>
      </c>
      <c r="AO3887">
        <v>1340280</v>
      </c>
      <c r="AP3887">
        <v>26</v>
      </c>
      <c r="AQ3887">
        <v>501</v>
      </c>
      <c r="AR3887">
        <v>2957</v>
      </c>
      <c r="AS3887">
        <v>1483840</v>
      </c>
      <c r="AY3887">
        <v>15</v>
      </c>
    </row>
    <row r="3888" spans="1:51" x14ac:dyDescent="0.2">
      <c r="A3888" s="51">
        <v>42025</v>
      </c>
      <c r="N3888">
        <v>8</v>
      </c>
      <c r="O3888">
        <v>184</v>
      </c>
      <c r="P3888">
        <v>2900</v>
      </c>
      <c r="Q3888">
        <v>533600</v>
      </c>
      <c r="R3888">
        <v>6</v>
      </c>
      <c r="S3888">
        <v>224</v>
      </c>
      <c r="T3888">
        <v>2900</v>
      </c>
      <c r="U3888">
        <v>649600</v>
      </c>
      <c r="V3888">
        <v>9</v>
      </c>
      <c r="W3888">
        <v>253</v>
      </c>
      <c r="X3888">
        <v>2950</v>
      </c>
      <c r="Y3888">
        <v>746350</v>
      </c>
      <c r="Z3888">
        <v>14</v>
      </c>
      <c r="AA3888">
        <v>284</v>
      </c>
      <c r="AB3888">
        <v>2825</v>
      </c>
      <c r="AC3888">
        <v>803800</v>
      </c>
      <c r="AD3888">
        <v>16</v>
      </c>
      <c r="AE3888">
        <v>332</v>
      </c>
      <c r="AF3888">
        <v>3273</v>
      </c>
      <c r="AG3888">
        <v>1085827</v>
      </c>
      <c r="AH3888">
        <v>49</v>
      </c>
      <c r="AI3888">
        <v>379</v>
      </c>
      <c r="AJ3888">
        <v>3096</v>
      </c>
      <c r="AK3888">
        <v>1172872</v>
      </c>
      <c r="AL3888">
        <v>28</v>
      </c>
      <c r="AM3888">
        <v>441</v>
      </c>
      <c r="AN3888">
        <v>3260</v>
      </c>
      <c r="AO3888">
        <v>1439976</v>
      </c>
      <c r="AP3888">
        <v>5</v>
      </c>
      <c r="AQ3888">
        <v>344</v>
      </c>
      <c r="AR3888">
        <v>2780</v>
      </c>
      <c r="AS3888">
        <v>956320</v>
      </c>
      <c r="AT3888">
        <v>5</v>
      </c>
      <c r="AU3888">
        <v>496</v>
      </c>
      <c r="AV3888">
        <v>2647</v>
      </c>
      <c r="AW3888">
        <v>1310607</v>
      </c>
      <c r="AX3888">
        <v>15</v>
      </c>
      <c r="AY3888">
        <v>180</v>
      </c>
    </row>
    <row r="3889" spans="1:51" x14ac:dyDescent="0.2">
      <c r="A3889" s="51"/>
      <c r="AP3889">
        <v>12</v>
      </c>
      <c r="AQ3889">
        <v>366</v>
      </c>
      <c r="AR3889">
        <v>2800</v>
      </c>
      <c r="AS3889">
        <v>1024800</v>
      </c>
    </row>
    <row r="3890" spans="1:51" x14ac:dyDescent="0.2">
      <c r="A3890" s="51"/>
      <c r="AP3890">
        <v>66</v>
      </c>
      <c r="AQ3890">
        <v>470</v>
      </c>
      <c r="AR3890">
        <v>2972</v>
      </c>
      <c r="AS3890">
        <v>1400212</v>
      </c>
    </row>
    <row r="3891" spans="1:51" x14ac:dyDescent="0.2">
      <c r="A3891" s="51">
        <v>42395</v>
      </c>
      <c r="Z3891">
        <v>7</v>
      </c>
      <c r="AA3891">
        <v>299</v>
      </c>
      <c r="AB3891">
        <v>2900</v>
      </c>
      <c r="AC3891">
        <v>867100</v>
      </c>
      <c r="AH3891">
        <v>2</v>
      </c>
      <c r="AI3891">
        <v>371</v>
      </c>
      <c r="AJ3891">
        <v>3200</v>
      </c>
      <c r="AK3891">
        <v>1187200</v>
      </c>
      <c r="AP3891">
        <v>5</v>
      </c>
      <c r="AQ3891">
        <v>398</v>
      </c>
      <c r="AR3891">
        <v>2920</v>
      </c>
      <c r="AS3891">
        <v>1162160</v>
      </c>
    </row>
    <row r="3892" spans="1:51" x14ac:dyDescent="0.2">
      <c r="A3892" s="51"/>
      <c r="AP3892">
        <v>17</v>
      </c>
      <c r="AQ3892">
        <v>450</v>
      </c>
      <c r="AR3892">
        <v>2800</v>
      </c>
      <c r="AS3892">
        <v>1254350</v>
      </c>
      <c r="AY3892">
        <v>11</v>
      </c>
    </row>
    <row r="3893" spans="1:51" x14ac:dyDescent="0.2">
      <c r="A3893" s="51">
        <v>42397</v>
      </c>
      <c r="B3893">
        <v>11</v>
      </c>
      <c r="C3893">
        <v>117</v>
      </c>
      <c r="D3893">
        <v>3200</v>
      </c>
      <c r="E3893">
        <v>374550</v>
      </c>
      <c r="J3893">
        <v>7</v>
      </c>
      <c r="K3893">
        <v>157</v>
      </c>
      <c r="L3893">
        <v>3250</v>
      </c>
      <c r="M3893">
        <v>510250</v>
      </c>
      <c r="N3893">
        <v>58</v>
      </c>
      <c r="O3893">
        <v>204</v>
      </c>
      <c r="P3893">
        <v>3138</v>
      </c>
      <c r="Q3893">
        <v>640212</v>
      </c>
      <c r="R3893">
        <v>26</v>
      </c>
      <c r="S3893">
        <v>227</v>
      </c>
      <c r="T3893">
        <v>3250</v>
      </c>
      <c r="U3893">
        <v>737750</v>
      </c>
      <c r="V3893">
        <v>14</v>
      </c>
      <c r="W3893">
        <v>256</v>
      </c>
      <c r="X3893">
        <v>3150</v>
      </c>
      <c r="Y3893">
        <v>806400</v>
      </c>
      <c r="Z3893">
        <v>15</v>
      </c>
      <c r="AA3893">
        <v>308</v>
      </c>
      <c r="AB3893">
        <v>3090</v>
      </c>
      <c r="AC3893">
        <v>952530</v>
      </c>
      <c r="AD3893">
        <v>7</v>
      </c>
      <c r="AE3893">
        <v>348</v>
      </c>
      <c r="AF3893">
        <v>3190</v>
      </c>
      <c r="AG3893">
        <v>1113900</v>
      </c>
      <c r="AH3893">
        <v>12</v>
      </c>
      <c r="AI3893">
        <v>362</v>
      </c>
      <c r="AJ3893">
        <v>4000</v>
      </c>
      <c r="AK3893">
        <v>1448000</v>
      </c>
      <c r="AL3893">
        <v>6</v>
      </c>
      <c r="AM3893">
        <v>415</v>
      </c>
      <c r="AN3893">
        <v>2960</v>
      </c>
      <c r="AO3893">
        <v>1227420</v>
      </c>
      <c r="AP3893">
        <v>17</v>
      </c>
      <c r="AQ3893">
        <v>382</v>
      </c>
      <c r="AR3893">
        <v>2870</v>
      </c>
      <c r="AS3893">
        <v>1097760</v>
      </c>
      <c r="AT3893">
        <v>12</v>
      </c>
      <c r="AU3893">
        <v>541</v>
      </c>
      <c r="AV3893">
        <v>2987</v>
      </c>
      <c r="AW3893">
        <v>1629813</v>
      </c>
      <c r="AY3893">
        <v>89</v>
      </c>
    </row>
    <row r="3894" spans="1:51" x14ac:dyDescent="0.2">
      <c r="A3894" s="51"/>
      <c r="AP3894">
        <v>34</v>
      </c>
      <c r="AQ3894">
        <v>469</v>
      </c>
      <c r="AR3894">
        <v>2917</v>
      </c>
      <c r="AS3894">
        <v>1371077</v>
      </c>
    </row>
    <row r="3895" spans="1:51" x14ac:dyDescent="0.2">
      <c r="A3895" s="51">
        <v>42377</v>
      </c>
      <c r="F3895">
        <v>19</v>
      </c>
      <c r="G3895">
        <v>135</v>
      </c>
      <c r="H3895">
        <v>3000</v>
      </c>
      <c r="I3895">
        <v>406105</v>
      </c>
      <c r="J3895">
        <v>4</v>
      </c>
      <c r="K3895">
        <v>159</v>
      </c>
      <c r="L3895">
        <v>2667</v>
      </c>
      <c r="M3895">
        <v>436900</v>
      </c>
      <c r="N3895">
        <v>29</v>
      </c>
      <c r="O3895">
        <v>213</v>
      </c>
      <c r="P3895">
        <v>2963</v>
      </c>
      <c r="Q3895">
        <v>649437</v>
      </c>
      <c r="R3895">
        <v>20</v>
      </c>
      <c r="S3895">
        <v>242</v>
      </c>
      <c r="T3895">
        <v>3120</v>
      </c>
      <c r="U3895">
        <v>756114</v>
      </c>
      <c r="V3895">
        <v>39</v>
      </c>
      <c r="W3895">
        <v>276</v>
      </c>
      <c r="X3895">
        <v>3225</v>
      </c>
      <c r="Y3895">
        <v>917188</v>
      </c>
      <c r="Z3895">
        <v>75</v>
      </c>
      <c r="AA3895">
        <v>305</v>
      </c>
      <c r="AB3895">
        <v>3019</v>
      </c>
      <c r="AC3895">
        <v>934693</v>
      </c>
      <c r="AD3895">
        <v>19</v>
      </c>
      <c r="AE3895">
        <v>339</v>
      </c>
      <c r="AF3895">
        <v>3075</v>
      </c>
      <c r="AG3895">
        <v>1045795</v>
      </c>
      <c r="AH3895">
        <v>1</v>
      </c>
      <c r="AI3895">
        <v>378</v>
      </c>
      <c r="AJ3895">
        <v>3080</v>
      </c>
      <c r="AK3895">
        <v>1472240</v>
      </c>
      <c r="AP3895">
        <v>107</v>
      </c>
      <c r="AQ3895">
        <v>382</v>
      </c>
      <c r="AR3895">
        <v>2863</v>
      </c>
      <c r="AS3895">
        <v>1137004</v>
      </c>
      <c r="AT3895">
        <v>12</v>
      </c>
      <c r="AU3895">
        <v>439</v>
      </c>
      <c r="AV3895">
        <v>2750</v>
      </c>
      <c r="AW3895">
        <v>1206792</v>
      </c>
      <c r="AY3895">
        <v>8</v>
      </c>
    </row>
    <row r="3896" spans="1:51" x14ac:dyDescent="0.2">
      <c r="A3896" s="51">
        <v>42381</v>
      </c>
      <c r="B3896">
        <v>5</v>
      </c>
      <c r="C3896">
        <v>109</v>
      </c>
      <c r="D3896">
        <v>3225</v>
      </c>
      <c r="E3896">
        <v>351700</v>
      </c>
      <c r="J3896">
        <v>14</v>
      </c>
      <c r="K3896">
        <v>171</v>
      </c>
      <c r="L3896">
        <v>3083</v>
      </c>
      <c r="M3896">
        <v>525829</v>
      </c>
      <c r="N3896">
        <v>79</v>
      </c>
      <c r="O3896">
        <v>189</v>
      </c>
      <c r="P3896">
        <v>3056</v>
      </c>
      <c r="Q3896">
        <v>589692</v>
      </c>
      <c r="R3896">
        <v>58</v>
      </c>
      <c r="S3896">
        <v>234</v>
      </c>
      <c r="T3896">
        <v>3112</v>
      </c>
      <c r="U3896">
        <v>723316</v>
      </c>
      <c r="V3896">
        <v>48</v>
      </c>
      <c r="W3896">
        <v>262</v>
      </c>
      <c r="X3896">
        <v>3150</v>
      </c>
      <c r="Y3896">
        <v>829088</v>
      </c>
      <c r="Z3896">
        <v>89</v>
      </c>
      <c r="AA3896">
        <v>297</v>
      </c>
      <c r="AB3896">
        <v>3047</v>
      </c>
      <c r="AC3896">
        <v>910096</v>
      </c>
      <c r="AD3896">
        <v>46</v>
      </c>
      <c r="AE3896">
        <v>343</v>
      </c>
      <c r="AF3896">
        <v>3050</v>
      </c>
      <c r="AG3896">
        <v>1084852</v>
      </c>
      <c r="AH3896">
        <v>29</v>
      </c>
      <c r="AI3896">
        <v>363</v>
      </c>
      <c r="AJ3896">
        <v>3200</v>
      </c>
      <c r="AK3896">
        <v>1171241</v>
      </c>
      <c r="AL3896">
        <v>9</v>
      </c>
      <c r="AM3896">
        <v>439</v>
      </c>
      <c r="AN3896">
        <v>3148</v>
      </c>
      <c r="AO3896">
        <v>1386713</v>
      </c>
      <c r="AP3896">
        <v>231</v>
      </c>
      <c r="AQ3896">
        <v>448</v>
      </c>
      <c r="AR3896">
        <v>3018</v>
      </c>
      <c r="AS3896">
        <v>1383696</v>
      </c>
      <c r="AT3896">
        <v>30</v>
      </c>
      <c r="AU3896">
        <v>445</v>
      </c>
      <c r="AV3896">
        <v>2786</v>
      </c>
      <c r="AW3896">
        <v>1188293</v>
      </c>
      <c r="AX3896">
        <v>48</v>
      </c>
      <c r="AY3896">
        <v>26</v>
      </c>
    </row>
    <row r="3897" spans="1:51" x14ac:dyDescent="0.2">
      <c r="A3897" s="51">
        <v>42384</v>
      </c>
      <c r="B3897">
        <v>1</v>
      </c>
      <c r="C3897">
        <v>104</v>
      </c>
      <c r="D3897">
        <v>3200</v>
      </c>
      <c r="E3897">
        <v>332800</v>
      </c>
      <c r="J3897">
        <v>10</v>
      </c>
      <c r="K3897">
        <v>177</v>
      </c>
      <c r="L3897">
        <v>3275</v>
      </c>
      <c r="M3897">
        <v>586910</v>
      </c>
      <c r="N3897">
        <v>7</v>
      </c>
      <c r="O3897">
        <v>181</v>
      </c>
      <c r="P3897">
        <v>3100</v>
      </c>
      <c r="Q3897">
        <v>559771</v>
      </c>
      <c r="AH3897">
        <v>21</v>
      </c>
      <c r="AI3897">
        <v>412</v>
      </c>
      <c r="AJ3897">
        <v>3150</v>
      </c>
      <c r="AK3897">
        <v>1296750</v>
      </c>
      <c r="AP3897">
        <v>63</v>
      </c>
      <c r="AQ3897">
        <v>326</v>
      </c>
      <c r="AR3897">
        <v>3072</v>
      </c>
      <c r="AS3897">
        <v>1276090</v>
      </c>
      <c r="AT3897">
        <v>2</v>
      </c>
      <c r="AU3897">
        <v>409</v>
      </c>
      <c r="AV3897">
        <v>2500</v>
      </c>
      <c r="AW3897">
        <v>1022500</v>
      </c>
      <c r="AY3897">
        <v>1</v>
      </c>
    </row>
    <row r="3898" spans="1:51" x14ac:dyDescent="0.2">
      <c r="A3898" s="51">
        <v>42388</v>
      </c>
      <c r="F3898">
        <v>19</v>
      </c>
      <c r="G3898">
        <v>144</v>
      </c>
      <c r="H3898">
        <v>3000</v>
      </c>
      <c r="I3898">
        <v>435558</v>
      </c>
      <c r="J3898">
        <v>67</v>
      </c>
      <c r="K3898">
        <v>165</v>
      </c>
      <c r="L3898">
        <v>3010</v>
      </c>
      <c r="M3898">
        <v>496519</v>
      </c>
      <c r="N3898">
        <v>93</v>
      </c>
      <c r="O3898">
        <v>202</v>
      </c>
      <c r="P3898">
        <v>2994</v>
      </c>
      <c r="Q3898">
        <v>613628</v>
      </c>
      <c r="R3898">
        <v>35</v>
      </c>
      <c r="S3898">
        <v>233</v>
      </c>
      <c r="T3898">
        <v>3012</v>
      </c>
      <c r="U3898">
        <v>730546</v>
      </c>
      <c r="V3898">
        <v>33</v>
      </c>
      <c r="W3898">
        <v>275</v>
      </c>
      <c r="X3898">
        <v>3012</v>
      </c>
      <c r="Y3898">
        <v>850986</v>
      </c>
      <c r="Z3898">
        <v>50</v>
      </c>
      <c r="AA3898">
        <v>298</v>
      </c>
      <c r="AB3898">
        <v>3004</v>
      </c>
      <c r="AC3898">
        <v>900753</v>
      </c>
      <c r="AD3898">
        <v>10</v>
      </c>
      <c r="AE3898">
        <v>347</v>
      </c>
      <c r="AF3898">
        <v>3050</v>
      </c>
      <c r="AG3898">
        <v>1065580</v>
      </c>
      <c r="AH3898">
        <v>36</v>
      </c>
      <c r="AI3898">
        <v>435</v>
      </c>
      <c r="AJ3898">
        <v>3150</v>
      </c>
      <c r="AK3898">
        <v>1337629</v>
      </c>
      <c r="AP3898">
        <v>304</v>
      </c>
      <c r="AQ3898">
        <v>410</v>
      </c>
      <c r="AR3898">
        <v>2954</v>
      </c>
      <c r="AS3898">
        <v>1238365</v>
      </c>
      <c r="AT3898">
        <v>14</v>
      </c>
      <c r="AU3898">
        <v>415</v>
      </c>
      <c r="AV3898">
        <v>2900</v>
      </c>
      <c r="AW3898">
        <v>1197079</v>
      </c>
    </row>
    <row r="3899" spans="1:51" x14ac:dyDescent="0.2">
      <c r="A3899" s="51">
        <v>42391</v>
      </c>
      <c r="B3899">
        <v>1</v>
      </c>
      <c r="C3899">
        <v>128</v>
      </c>
      <c r="D3899">
        <v>2800</v>
      </c>
      <c r="E3899">
        <v>358400</v>
      </c>
      <c r="J3899">
        <v>5</v>
      </c>
      <c r="K3899">
        <v>156</v>
      </c>
      <c r="L3899">
        <v>3100</v>
      </c>
      <c r="M3899">
        <v>484840</v>
      </c>
      <c r="N3899">
        <v>1</v>
      </c>
      <c r="O3899">
        <v>202</v>
      </c>
      <c r="P3899">
        <v>2950</v>
      </c>
      <c r="Q3899">
        <v>595900</v>
      </c>
      <c r="V3899">
        <v>10</v>
      </c>
      <c r="W3899">
        <v>264</v>
      </c>
      <c r="X3899">
        <v>2873</v>
      </c>
      <c r="Y3899">
        <v>756628</v>
      </c>
      <c r="AD3899">
        <v>3</v>
      </c>
      <c r="AE3899">
        <v>355</v>
      </c>
      <c r="AF3899">
        <v>2950</v>
      </c>
      <c r="AG3899">
        <v>1048233</v>
      </c>
      <c r="AH3899">
        <v>22</v>
      </c>
      <c r="AI3899">
        <v>400</v>
      </c>
      <c r="AJ3899">
        <v>3160</v>
      </c>
      <c r="AK3899">
        <v>1265053</v>
      </c>
      <c r="AL3899">
        <v>39</v>
      </c>
      <c r="AM3899">
        <v>484</v>
      </c>
      <c r="AN3899">
        <v>3041</v>
      </c>
      <c r="AO3899">
        <v>1473187</v>
      </c>
      <c r="AP3899">
        <v>6</v>
      </c>
      <c r="AQ3899">
        <v>484</v>
      </c>
      <c r="AR3899">
        <v>2783</v>
      </c>
      <c r="AS3899">
        <v>1353967</v>
      </c>
      <c r="AY3899">
        <v>41</v>
      </c>
    </row>
    <row r="3900" spans="1:51" x14ac:dyDescent="0.2">
      <c r="A3900" s="51">
        <v>42395</v>
      </c>
      <c r="B3900">
        <v>28</v>
      </c>
      <c r="C3900">
        <v>124</v>
      </c>
      <c r="D3900">
        <v>3150</v>
      </c>
      <c r="E3900">
        <v>384361</v>
      </c>
      <c r="F3900">
        <v>42</v>
      </c>
      <c r="G3900">
        <v>134</v>
      </c>
      <c r="H3900">
        <v>3167</v>
      </c>
      <c r="I3900">
        <v>412693</v>
      </c>
      <c r="J3900">
        <v>12</v>
      </c>
      <c r="K3900">
        <v>179</v>
      </c>
      <c r="L3900">
        <v>3000</v>
      </c>
      <c r="M3900">
        <v>538000</v>
      </c>
      <c r="N3900">
        <v>38</v>
      </c>
      <c r="O3900">
        <v>200</v>
      </c>
      <c r="P3900">
        <v>2925</v>
      </c>
      <c r="Q3900">
        <v>580761</v>
      </c>
      <c r="R3900">
        <v>54</v>
      </c>
      <c r="S3900">
        <v>231</v>
      </c>
      <c r="T3900">
        <v>2900</v>
      </c>
      <c r="U3900">
        <v>675583</v>
      </c>
      <c r="V3900">
        <v>30</v>
      </c>
      <c r="W3900">
        <v>262</v>
      </c>
      <c r="X3900">
        <v>3015</v>
      </c>
      <c r="Y3900">
        <v>790505</v>
      </c>
      <c r="Z3900">
        <v>49</v>
      </c>
      <c r="AA3900">
        <v>301</v>
      </c>
      <c r="AB3900">
        <v>3190</v>
      </c>
      <c r="AC3900">
        <v>987755</v>
      </c>
      <c r="AD3900">
        <v>89</v>
      </c>
      <c r="AE3900">
        <v>339</v>
      </c>
      <c r="AF3900">
        <v>2934</v>
      </c>
      <c r="AG3900">
        <v>999997</v>
      </c>
      <c r="AH3900">
        <v>15</v>
      </c>
      <c r="AI3900">
        <v>432</v>
      </c>
      <c r="AJ3900">
        <v>3160</v>
      </c>
      <c r="AK3900">
        <f>3160*AI3899</f>
        <v>1264000</v>
      </c>
      <c r="AP3900">
        <v>299</v>
      </c>
      <c r="AQ3900">
        <v>408</v>
      </c>
      <c r="AR3900">
        <v>2889</v>
      </c>
      <c r="AS3900">
        <v>1189355</v>
      </c>
      <c r="AY3900">
        <v>93</v>
      </c>
    </row>
    <row r="3901" spans="1:51" x14ac:dyDescent="0.2">
      <c r="A3901" s="51">
        <v>42398</v>
      </c>
      <c r="F3901">
        <v>21</v>
      </c>
      <c r="G3901">
        <v>141</v>
      </c>
      <c r="H3901">
        <v>3400</v>
      </c>
      <c r="I3901">
        <f>H3901*G3901</f>
        <v>479400</v>
      </c>
      <c r="J3901">
        <v>97</v>
      </c>
      <c r="K3901">
        <v>160</v>
      </c>
      <c r="L3901">
        <v>3000</v>
      </c>
      <c r="M3901">
        <f>L3901*K3901</f>
        <v>480000</v>
      </c>
      <c r="N3901">
        <v>45</v>
      </c>
      <c r="O3901">
        <v>202</v>
      </c>
      <c r="P3901">
        <v>3250</v>
      </c>
      <c r="Q3901">
        <f>P3901*O3901</f>
        <v>656500</v>
      </c>
      <c r="R3901">
        <v>40</v>
      </c>
      <c r="S3901">
        <v>233</v>
      </c>
      <c r="T3901">
        <v>2980</v>
      </c>
      <c r="U3901">
        <f>T3901*S3901</f>
        <v>694340</v>
      </c>
      <c r="V3901">
        <v>31</v>
      </c>
      <c r="W3901">
        <v>270</v>
      </c>
      <c r="X3901">
        <v>3215</v>
      </c>
      <c r="Y3901">
        <f>X3901*W3901</f>
        <v>868050</v>
      </c>
      <c r="Z3901">
        <v>41</v>
      </c>
      <c r="AA3901">
        <v>299</v>
      </c>
      <c r="AB3901">
        <v>3175</v>
      </c>
      <c r="AC3901">
        <f>AB3901*AA3901</f>
        <v>949325</v>
      </c>
      <c r="AD3901">
        <v>12</v>
      </c>
      <c r="AE3901">
        <v>324</v>
      </c>
      <c r="AF3901">
        <v>3110</v>
      </c>
      <c r="AG3901">
        <f>AF3901*AE3901</f>
        <v>1007640</v>
      </c>
      <c r="AH3901">
        <v>48</v>
      </c>
      <c r="AI3901">
        <v>433</v>
      </c>
      <c r="AJ3901">
        <v>3200</v>
      </c>
      <c r="AK3901">
        <f>AJ3901*AI3901</f>
        <v>1385600</v>
      </c>
      <c r="AP3901">
        <v>144</v>
      </c>
      <c r="AQ3901">
        <v>414</v>
      </c>
      <c r="AR3901">
        <v>2846</v>
      </c>
      <c r="AS3901">
        <f>AR3901*AQ3901</f>
        <v>1178244</v>
      </c>
      <c r="AT3901">
        <v>11</v>
      </c>
      <c r="AU3901">
        <v>473</v>
      </c>
      <c r="AV3901">
        <v>2857</v>
      </c>
      <c r="AW3901">
        <f>AV3901*AU3901</f>
        <v>1351361</v>
      </c>
    </row>
    <row r="3902" spans="1:51" x14ac:dyDescent="0.2">
      <c r="A3902" s="51"/>
      <c r="B3902" s="81">
        <f>SUM(B3881:B3901)</f>
        <v>61</v>
      </c>
      <c r="C3902" s="81">
        <f>AVERAGE(C3881:C3901)</f>
        <v>118.57142857142857</v>
      </c>
      <c r="D3902" s="235">
        <f>((B3881*D3881)+(B3882*D3882)+(B3883*D3883)+(B3884*D3884)+(B3885*D3885)+(B3886*D3886)+(B3887*D3887)+(B3888*D3888)+(B3889*D3889)+(B3890*D3890)+(B3891*D3891)+(B3892*D3892)+(B3893*D3893)+(B3894*D3894)+(B3895*D3895)+(B3896*D3896)+(B3897*D3897)+(B3898*D3898)+(B3899*D3899)+(B3900*D3900)+(B3901*D3901))/B3902</f>
        <v>3150</v>
      </c>
      <c r="E3902" s="81">
        <f>((B3881*E3881)+(B3882*E3882)+(B3883*E3883)+(B3884*E3884)+(B3885*E3885)+(B3886*E3886)+(B3887*E3887)+(B3888*E3888)+(B3889*E3889)+(B3890*E3890)+(B3891*E3891)+(B3892*E3892)+(B3893*E3893)+(B3894*E3894)+(B3895*E3895)+(B3896*E3896)+(B3897*E3897)+(B3898*E3898)+(B3899*E3899)+(B3900*E3900)+(B3901*E3901))/B3902</f>
        <v>377532.50819672132</v>
      </c>
      <c r="F3902" s="81">
        <f>SUM(F3881:F3901)</f>
        <v>112</v>
      </c>
      <c r="G3902" s="81">
        <f>AVERAGE(G3881:G3901)</f>
        <v>138.4</v>
      </c>
      <c r="H3902" s="235">
        <f>((F3881*H3881)+(F3882*H3882)+(F3883*H3883)+(F3884*H3884)+(F3885*H3885)+(F3886*H3886)+(F3887*H3887)+(F3888*H3888)+(F3889*H3889)+(F3890*H3890)+(F3891*H3891)+(F3892*H3892)+(F3893*H3893)+(F3894*H3894)+(F3895*H3895)+(F3896*H3896)+(F3897*H3897)+(F3898*H3898)+(F3899*H3899)+(F3900*H3900)+(F3901*H3901))/F3902</f>
        <v>3174.4553571428573</v>
      </c>
      <c r="I3902" s="81">
        <f>((F3881*I3881)+(F3882*I3882)+(F3883*I3883)+(F3884*I3884)+(F3885*I3885)+(F3886*I3886)+(F3887*I3887)+(F3888*I3888)+(F3889*I3889)+(F3890*I3890)+(F3891*I3891)+(F3892*I3892)+(F3893*I3893)+(F3894*I3894)+(F3895*I3895)+(F3896*I3896)+(F3897*I3897)+(F3898*I3898)+(F3899*I3899)+(F3900*I3900)+(F3901*I3901))/F3902</f>
        <v>433123.6875</v>
      </c>
      <c r="J3902" s="81">
        <f>SUM(J3881:J3901)</f>
        <v>260</v>
      </c>
      <c r="K3902" s="81">
        <f>AVERAGE(K3881:K3901)</f>
        <v>165</v>
      </c>
      <c r="L3902" s="235">
        <f>((J3881*L3881)+(J3882*L3882)+(J3883*L3883)+(J3884*L3884)+(J3885*L3885)+(J3886*L3886)+(J3887*L3887)+(J3888*L3888)+(J3889*L3889)+(J3890*L3890)+(J3891*L3891)+(J3892*L3892)+(J3893*L3893)+(J3894*L3894)+(J3895*L3895)+(J3896*L3896)+(J3897*L3897)+(J3898*L3898)+(J3899*L3899)+(J3900*L3900)+(J3901*L3901))/J3902</f>
        <v>3035.0846153846155</v>
      </c>
      <c r="M3902" s="81">
        <f>((J3881*M3881)+(J3882*M3882)+(J3883*M3883)+(J3884*M3884)+(J3885*M3885)+(J3886*M3886)+(J3887*M3887)+(J3888*M3888)+(J3889*M3889)+(J3890*M3890)+(J3891*M3891)+(J3892*M3892)+(J3893*M3893)+(J3894*M3894)+(J3895*M3895)+(J3896*M3896)+(J3897*M3897)+(J3898*M3898)+(J3899*M3899)+(J3900*M3900)+(J3901*M3901))/J3902</f>
        <v>497817.81538461539</v>
      </c>
      <c r="N3902" s="81">
        <f>SUM(N3881:N3901)</f>
        <v>398</v>
      </c>
      <c r="O3902" s="81">
        <f>AVERAGE(O3881:O3901)</f>
        <v>199.16666666666666</v>
      </c>
      <c r="P3902" s="235">
        <f>((N3881*P3881)+(N3882*P3882)+(N3883*P3883)+(N3884*P3884)+(N3885*P3885)+(N3886*P3886)+(N3887*P3887)+(N3888*P3888)+(N3889*P3889)+(N3890*P3890)+(N3891*P3891)+(N3892*P3892)+(N3893*P3893)+(N3894*P3894)+(N3895*P3895)+(N3896*P3896)+(N3897*P3897)+(N3898*P3898)+(N3899*P3899)+(N3900*P3900)+(N3901*P3901))/N3902</f>
        <v>3063.3718592964824</v>
      </c>
      <c r="Q3902" s="81">
        <f>((N3881*Q3881)+(N3882*Q3882)+(N3883*Q3883)+(N3884*Q3884)+(N3885*Q3885)+(N3886*Q3886)+(N3887*Q3887)+(N3888*Q3888)+(N3889*Q3889)+(N3890*Q3890)+(N3891*Q3891)+(N3892*Q3892)+(N3893*Q3893)+(N3894*Q3894)+(N3895*Q3895)+(N3896*Q3896)+(N3897*Q3897)+(N3898*Q3898)+(N3899*Q3899)+(N3900*Q3900)+(N3901*Q3901))/N3902</f>
        <v>617052.21356783924</v>
      </c>
      <c r="R3902" s="81">
        <f>SUM(R3881:R3901)</f>
        <v>300</v>
      </c>
      <c r="S3902" s="81">
        <f>AVERAGE(S3881:S3901)</f>
        <v>232.33333333333334</v>
      </c>
      <c r="T3902" s="235">
        <f>((R3881*T3881)+(R3882*T3882)+(R3883*T3883)+(R3884*T3884)+(R3885*T3885)+(R3886*T3886)+(R3887*T3887)+(R3888*T3888)+(R3889*T3889)+(R3890*T3890)+(R3891*T3891)+(R3892*T3892)+(R3893*T3893)+(R3894*T3894)+(R3895*T3895)+(R3896*T3896)+(R3897*T3897)+(R3898*T3898)+(R3899*T3899)+(R3900*T3900)+(R3901*T3901))/R3902</f>
        <v>3043.5266666666666</v>
      </c>
      <c r="U3902" s="81">
        <f>((R3881*U3881)+(R3882*U3882)+(R3883*U3883)+(R3884*U3884)+(R3885*U3885)+(R3886*U3886)+(R3887*U3887)+(R3888*U3888)+(R3889*U3889)+(R3890*U3890)+(R3891*U3891)+(R3892*U3892)+(R3893*U3893)+(R3894*U3894)+(R3895*U3895)+(R3896*U3896)+(R3897*U3897)+(R3898*U3898)+(R3899*U3899)+(R3900*U3900)+(R3901*U3901))/R3902</f>
        <v>713623.58333333337</v>
      </c>
      <c r="V3902" s="81">
        <f>SUM(V3881:V3901)</f>
        <v>264</v>
      </c>
      <c r="W3902" s="81">
        <f>AVERAGE(W3881:W3901)</f>
        <v>264.88888888888891</v>
      </c>
      <c r="X3902" s="235">
        <f>((V3881*X3881)+(V3882*X3882)+(V3883*X3883)+(V3884*X3884)+(V3885*X3885)+(V3886*X3886)+(V3887*X3887)+(V3888*X3888)+(V3889*X3889)+(V3890*X3890)+(V3891*X3891)+(V3892*X3892)+(V3893*X3893)+(V3894*X3894)+(V3895*X3895)+(V3896*X3896)+(V3897*X3897)+(V3898*X3898)+(V3899*X3899)+(V3900*X3900)+(V3901*X3901))/V3902</f>
        <v>3118.810606060606</v>
      </c>
      <c r="Y3902" s="81">
        <f>((V3881*Y3881)+(V3882*Y3882)+(V3883*Y3883)+(V3884*Y3884)+(V3885*Y3885)+(V3886*Y3886)+(V3887*Y3887)+(V3888*Y3888)+(V3889*Y3889)+(V3890*Y3890)+(V3891*Y3891)+(V3892*Y3892)+(V3893*Y3893)+(V3894*Y3894)+(V3895*Y3895)+(V3896*Y3896)+(V3897*Y3897)+(V3898*Y3898)+(V3899*Y3899)+(V3900*Y3900)+(V3901*Y3901))/V3902</f>
        <v>839874.33333333337</v>
      </c>
      <c r="Z3902" s="81">
        <f>SUM(Z3881:Z3901)</f>
        <v>420</v>
      </c>
      <c r="AA3902" s="81">
        <f>AVERAGE(AA3881:AA3901)</f>
        <v>297.54545454545456</v>
      </c>
      <c r="AB3902" s="235">
        <f>((Z3881*AB3881)+(Z3882*AB3882)+(Z3883*AB3883)+(Z3884*AB3884)+(Z3885*AB3885)+(Z3886*AB3886)+(Z3887*AB3887)+(Z3888*AB3888)+(Z3889*AB3889)+(Z3890*AB3890)+(Z3891*AB3891)+(Z3892*AB3892)+(Z3893*AB3893)+(Z3894*AB3894)+(Z3895*AB3895)+(Z3896*AB3896)+(Z3897*AB3897)+(Z3898*AB3898)+(Z3899*AB3899)+(Z3900*AB3900)+(Z3901*AB3901))/Z3902</f>
        <v>3072.4595238095239</v>
      </c>
      <c r="AC3902" s="81">
        <f>((Z3881*AC3881)+(Z3882*AC3882)+(Z3883*AC3883)+(Z3884*AC3884)+(Z3885*AC3885)+(Z3886*AC3886)+(Z3887*AC3887)+(Z3888*AC3888)+(Z3889*AC3889)+(Z3890*AC3890)+(Z3891*AC3891)+(Z3892*AC3892)+(Z3893*AC3893)+(Z3894*AC3894)+(Z3895*AC3895)+(Z3896*AC3896)+(Z3897*AC3897)+(Z3898*AC3898)+(Z3899*AC3899)+(Z3900*AC3900)+(Z3901*AC3901))/Z3902</f>
        <v>925600.99761904764</v>
      </c>
      <c r="AD3902" s="81">
        <f>SUM(AD3881:AD3901)</f>
        <v>286</v>
      </c>
      <c r="AE3902" s="81">
        <f>AVERAGE(AE3881:AE3901)</f>
        <v>339.5</v>
      </c>
      <c r="AF3902" s="235">
        <f>((AD3881*AF3881)+(AD3882*AF3882)+(AD3883*AF3883)+(AD3884*AF3884)+(AD3885*AF3885)+(AD3886*AF3886)+(AD3887*AF3887)+(AD3888*AF3888)+(AD3889*AF3889)+(AD3890*AF3890)+(AD3891*AF3891)+(AD3892*AF3892)+(AD3893*AF3893)+(AD3894*AF3894)+(AD3895*AF3895)+(AD3896*AF3896)+(AD3897*AF3897)+(AD3898*AF3898)+(AD3899*AF3899)+(AD3900*AF3900)+(AD3901*AF3901))/AD3902</f>
        <v>3045.7307692307691</v>
      </c>
      <c r="AG3902" s="81">
        <f>((AD3881*AG3881)+(AD3882*AG3882)+(AD3883*AG3883)+(AD3884*AG3884)+(AD3885*AG3885)+(AD3886*AG3886)+(AD3887*AG3887)+(AD3888*AG3888)+(AD3889*AG3889)+(AD3890*AG3890)+(AD3891*AG3891)+(AD3892*AG3892)+(AD3893*AG3893)+(AD3894*AG3894)+(AD3895*AG3895)+(AD3896*AG3896)+(AD3897*AG3897)+(AD3898*AG3898)+(AD3899*AG3899)+(AD3900*AG3900)+(AD3901*AG3901))/AD3902</f>
        <v>1037361.1048951049</v>
      </c>
      <c r="AH3902" s="81">
        <f>SUM(AH3881:AH3901)</f>
        <v>255</v>
      </c>
      <c r="AI3902" s="81">
        <f>AVERAGE(AI3881:AI3901)</f>
        <v>392.38461538461536</v>
      </c>
      <c r="AJ3902" s="235">
        <f>((AH3881*AJ3881)+(AH3882*AJ3882)+(AH3883*AJ3883)+(AH3884*AJ3884)+(AH3885*AJ3885)+(AH3886*AJ3886)+(AH3887*AJ3887)+(AH3888*AJ3888)+(AH3889*AJ3889)+(AH3890*AJ3890)+(AH3891*AJ3891)+(AH3892*AJ3892)+(AH3893*AJ3893)+(AH3894*AJ3894)+(AH3895*AJ3895)+(AH3896*AJ3896)+(AH3897*AJ3897)+(AH3898*AJ3898)+(AH3899*AJ3899)+(AH3900*AJ3900)+(AH3901*AJ3901))/AH3902</f>
        <v>3195.3882352941177</v>
      </c>
      <c r="AK3902" s="81">
        <f>((AH3881*AK3881)+(AH3882*AK3882)+(AH3883*AK3883)+(AH3884*AK3884)+(AH3885*AK3885)+(AH3886*AK3886)+(AH3887*AK3887)+(AH3888*AK3888)+(AH3889*AK3889)+(AH3890*AK3890)+(AH3891*AK3891)+(AH3892*AK3892)+(AH3893*AK3893)+(AH3894*AK3894)+(AH3895*AK3895)+(AH3896*AK3896)+(AH3897*AK3897)+(AH3898*AK3898)+(AH3899*AK3899)+(AH3900*AK3900)+(AH3901*AK3901))/AH3902</f>
        <v>1275106.1843137254</v>
      </c>
      <c r="AL3902" s="81">
        <f>SUM(AL3881:AL3901)</f>
        <v>119</v>
      </c>
      <c r="AM3902" s="81">
        <f>AVERAGE(AM3881:AM3901)</f>
        <v>446.71428571428572</v>
      </c>
      <c r="AN3902" s="235">
        <f>((AL3881*AN3881)+(AL3882*AN3882)+(AL3883*AN3883)+(AL3884*AN3884)+(AL3885*AN3885)+(AL3886*AN3886)+(AL3887*AN3887)+(AL3888*AN3888)+(AL3889*AN3889)+(AL3890*AN3890)+(AL3891*AN3891)+(AL3892*AN3892)+(AL3893*AN3893)+(AL3894*AN3894)+(AL3895*AN3895)+(AL3896*AN3896)+(AL3897*AN3897)+(AL3898*AN3898)+(AL3899*AN3899)+(AL3900*AN3900)+(AL3901*AN3901))/AL3902</f>
        <v>3166.9831932773109</v>
      </c>
      <c r="AO3902" s="81">
        <f>((AL3881*AO3881)+(AL3882*AO3882)+(AL3883*AO3883)+(AL3884*AO3884)+(AL3885*AO3885)+(AL3886*AO3886)+(AL3887*AO3887)+(AL3888*AO3888)+(AL3889*AO3889)+(AL3890*AO3890)+(AL3891*AO3891)+(AL3892*AO3892)+(AL3893*AO3893)+(AL3894*AO3894)+(AL3895*AO3895)+(AL3896*AO3896)+(AL3897*AO3897)+(AL3898*AO3898)+(AL3899*AO3899)+(AL3900*AO3900)+(AL3901*AO3901))/AL3902</f>
        <v>1421330.0672268907</v>
      </c>
      <c r="AP3902" s="81">
        <f>SUM(AP3881:AP3901)</f>
        <v>1513</v>
      </c>
      <c r="AQ3902" s="81">
        <f>AVERAGE(AQ3881:AQ3901)</f>
        <v>422.3</v>
      </c>
      <c r="AR3902" s="235">
        <f>((AP3881*AR3881)+(AP3882*AR3882)+(AP3883*AR3883)+(AP3884*AR3884)+(AP3885*AR3885)+(AP3886*AR3886)+(AP3887*AR3887)+(AP3888*AR3888)+(AP3889*AR3889)+(AP3890*AR3890)+(AP3891*AR3891)+(AP3892*AR3892)+(AP3893*AR3893)+(AP3894*AR3894)+(AP3895*AR3895)+(AP3896*AR3896)+(AP3897*AR3897)+(AP3898*AR3898)+(AP3899*AR3899)+(AP3900*AR3900)+(AP3901*AR3901))/AP3902</f>
        <v>2943.0733641771317</v>
      </c>
      <c r="AS3902" s="81">
        <f>((AP3881*AS3881)+(AP3882*AS3882)+(AP3883*AS3883)+(AP3884*AS3884)+(AP3885*AS3885)+(AP3886*AS3886)+(AP3887*AS3887)+(AP3888*AS3888)+(AP3889*AS3889)+(AP3890*AS3890)+(AP3891*AS3891)+(AP3892*AS3892)+(AP3893*AS3893)+(AP3894*AS3894)+(AP3895*AS3895)+(AP3896*AS3896)+(AP3897*AS3897)+(AP3898*AS3898)+(AP3899*AS3899)+(AP3900*AS3900)+(AP3901*AS3901))/AP3902</f>
        <v>1267143.8393919365</v>
      </c>
      <c r="AT3902" s="81">
        <f>SUM(AT3881:AT3901)</f>
        <v>101</v>
      </c>
      <c r="AU3902" s="81">
        <f>AVERAGE(AU3881:AU3901)</f>
        <v>438.09090909090907</v>
      </c>
      <c r="AV3902" s="235">
        <f>((AT3881*AV3881)+(AT3882*AV3882)+(AT3883*AV3883)+(AT3884*AV3884)+(AT3885*AV3885)+(AT3886*AV3886)+(AT3887*AV3887)+(AT3888*AV3888)+(AT3889*AV3889)+(AT3890*AV3890)+(AT3891*AV3891)+(AT3892*AV3892)+(AT3893*AV3893)+(AT3894*AV3894)+(AT3895*AV3895)+(AT3896*AV3896)+(AT3897*AV3897)+(AT3898*AV3898)+(AT3899*AV3899)+(AT3900*AV3900)+(AT3901*AV3901))/AT3902</f>
        <v>2802.0891089108909</v>
      </c>
      <c r="AW3902" s="81">
        <f>((AT3881*AW3881)+(AT3882*AW3882)+(AT3883*AW3883)+(AT3884*AW3884)+(AT3885*AW3885)+(AT3886*AW3886)+(AT3887*AW3887)+(AT3888*AW3888)+(AT3889*AW3889)+(AT3890*AW3890)+(AT3891*AW3891)+(AT3892*AW3892)+(AT3893*AW3893)+(AT3894*AW3894)+(AT3895*AW3895)+(AT3896*AW3896)+(AT3897*AW3897)+(AT3898*AW3898)+(AT3899*AW3899)+(AT3900*AW3900)+(AT3901*AW3901))/AT3902</f>
        <v>1252228.3366336634</v>
      </c>
      <c r="AX3902" s="81">
        <f>SUM(AY3881:AY3882)</f>
        <v>0</v>
      </c>
      <c r="AY3902" s="81">
        <f>SUM(AX3881:AX3887)</f>
        <v>0</v>
      </c>
    </row>
    <row r="3903" spans="1:51" x14ac:dyDescent="0.2">
      <c r="A3903" s="51"/>
    </row>
    <row r="3904" spans="1:51" x14ac:dyDescent="0.2">
      <c r="A3904" s="143">
        <v>42402</v>
      </c>
      <c r="B3904" s="238">
        <v>2</v>
      </c>
      <c r="C3904" s="238">
        <v>99</v>
      </c>
      <c r="D3904" s="238">
        <v>2700</v>
      </c>
      <c r="E3904" s="238">
        <v>267300</v>
      </c>
      <c r="F3904" s="238"/>
      <c r="G3904" s="238"/>
      <c r="H3904" s="238"/>
      <c r="I3904" s="238"/>
      <c r="J3904" s="238">
        <v>18</v>
      </c>
      <c r="K3904" s="238">
        <v>166</v>
      </c>
      <c r="L3904" s="238">
        <v>3267</v>
      </c>
      <c r="M3904" s="238">
        <v>540817</v>
      </c>
      <c r="N3904" s="238">
        <v>28</v>
      </c>
      <c r="O3904" s="238">
        <v>197</v>
      </c>
      <c r="P3904" s="238">
        <v>150</v>
      </c>
      <c r="Q3904" s="238">
        <v>619950</v>
      </c>
      <c r="R3904" s="238"/>
      <c r="S3904" s="238"/>
      <c r="T3904" s="238"/>
      <c r="U3904" s="238"/>
      <c r="V3904" s="238"/>
      <c r="W3904" s="238"/>
      <c r="X3904" s="238"/>
      <c r="Y3904" s="238"/>
      <c r="Z3904" s="238"/>
      <c r="AA3904" s="238"/>
      <c r="AB3904" s="238"/>
      <c r="AC3904" s="238"/>
      <c r="AD3904" s="238"/>
      <c r="AE3904" s="238"/>
      <c r="AF3904" s="238"/>
      <c r="AG3904" s="238"/>
      <c r="AH3904" s="238"/>
      <c r="AI3904" s="238"/>
      <c r="AJ3904" s="238"/>
      <c r="AK3904" s="238"/>
      <c r="AL3904" s="238"/>
      <c r="AM3904" s="238"/>
      <c r="AN3904" s="238"/>
      <c r="AO3904" s="238"/>
      <c r="AP3904" s="238">
        <v>31</v>
      </c>
      <c r="AQ3904" s="238">
        <v>454</v>
      </c>
      <c r="AR3904" s="238">
        <v>3045</v>
      </c>
      <c r="AS3904" s="238">
        <v>1384605</v>
      </c>
      <c r="AT3904" s="238"/>
      <c r="AU3904" s="238"/>
      <c r="AV3904" s="238"/>
      <c r="AW3904" s="238"/>
      <c r="AY3904">
        <v>34</v>
      </c>
    </row>
    <row r="3905" spans="1:51" x14ac:dyDescent="0.2">
      <c r="A3905" s="143">
        <v>42409</v>
      </c>
      <c r="B3905" s="238"/>
      <c r="C3905" s="238"/>
      <c r="D3905" s="238"/>
      <c r="E3905" s="238"/>
      <c r="F3905" s="238"/>
      <c r="G3905" s="238"/>
      <c r="H3905" s="238"/>
      <c r="I3905" s="238"/>
      <c r="J3905" s="238">
        <v>5</v>
      </c>
      <c r="K3905" s="238">
        <v>160</v>
      </c>
      <c r="L3905" s="238">
        <v>2850</v>
      </c>
      <c r="M3905" s="238">
        <v>456000</v>
      </c>
      <c r="N3905" s="238">
        <v>6</v>
      </c>
      <c r="O3905" s="238">
        <v>192</v>
      </c>
      <c r="P3905" s="238">
        <v>2900</v>
      </c>
      <c r="Q3905" s="238">
        <v>556800</v>
      </c>
      <c r="R3905" s="238"/>
      <c r="S3905" s="238"/>
      <c r="T3905" s="238"/>
      <c r="U3905" s="238"/>
      <c r="V3905" s="238"/>
      <c r="W3905" s="238"/>
      <c r="X3905" s="238"/>
      <c r="Y3905" s="238"/>
      <c r="Z3905" s="238"/>
      <c r="AA3905" s="238"/>
      <c r="AB3905" s="238"/>
      <c r="AC3905" s="238"/>
      <c r="AD3905" s="238"/>
      <c r="AE3905" s="238"/>
      <c r="AF3905" s="238"/>
      <c r="AG3905" s="238"/>
      <c r="AL3905" s="238"/>
      <c r="AM3905" s="238"/>
      <c r="AN3905" s="238"/>
      <c r="AO3905" s="238"/>
      <c r="AP3905" s="238">
        <v>4</v>
      </c>
      <c r="AQ3905" s="238">
        <v>418</v>
      </c>
      <c r="AR3905" s="238">
        <v>2790</v>
      </c>
      <c r="AS3905" s="238">
        <v>1165800</v>
      </c>
      <c r="AT3905" s="238"/>
      <c r="AU3905" s="238"/>
      <c r="AV3905" s="238"/>
      <c r="AW3905" s="238"/>
      <c r="AY3905">
        <v>8</v>
      </c>
    </row>
    <row r="3906" spans="1:51" x14ac:dyDescent="0.2">
      <c r="AP3906" s="238">
        <v>4</v>
      </c>
      <c r="AQ3906" s="238">
        <v>394</v>
      </c>
      <c r="AR3906" s="238">
        <v>2920</v>
      </c>
      <c r="AS3906" s="238">
        <v>1150480</v>
      </c>
      <c r="AT3906" s="238"/>
      <c r="AU3906" s="238"/>
      <c r="AV3906" s="238"/>
      <c r="AW3906" s="238"/>
    </row>
    <row r="3907" spans="1:51" x14ac:dyDescent="0.2">
      <c r="A3907" s="143">
        <v>42411</v>
      </c>
      <c r="B3907" s="238">
        <v>18</v>
      </c>
      <c r="C3907" s="238">
        <v>105</v>
      </c>
      <c r="D3907" s="238">
        <v>2975</v>
      </c>
      <c r="E3907" s="238">
        <v>312200</v>
      </c>
      <c r="F3907" s="238">
        <v>9</v>
      </c>
      <c r="G3907" s="238">
        <v>137</v>
      </c>
      <c r="H3907" s="238">
        <v>3400</v>
      </c>
      <c r="I3907" s="238">
        <v>466100</v>
      </c>
      <c r="J3907" s="238"/>
      <c r="K3907" s="238"/>
      <c r="L3907" s="238"/>
      <c r="M3907" s="238"/>
      <c r="N3907" s="238">
        <v>87</v>
      </c>
      <c r="O3907" s="238">
        <v>194</v>
      </c>
      <c r="P3907" s="238">
        <v>3420</v>
      </c>
      <c r="Q3907" s="238">
        <v>661680</v>
      </c>
      <c r="R3907" s="238">
        <v>1</v>
      </c>
      <c r="S3907" s="238">
        <v>226</v>
      </c>
      <c r="T3907" s="238">
        <v>2860</v>
      </c>
      <c r="U3907" s="238">
        <v>646360</v>
      </c>
      <c r="V3907" s="238">
        <v>1</v>
      </c>
      <c r="W3907" s="238">
        <v>252</v>
      </c>
      <c r="X3907" s="238">
        <v>2680</v>
      </c>
      <c r="Y3907" s="238">
        <v>675360</v>
      </c>
      <c r="Z3907" s="238">
        <v>32</v>
      </c>
      <c r="AA3907" s="238">
        <v>302</v>
      </c>
      <c r="AB3907" s="238">
        <v>2863</v>
      </c>
      <c r="AC3907" s="238">
        <v>864257</v>
      </c>
      <c r="AD3907" s="238">
        <v>27</v>
      </c>
      <c r="AE3907" s="238">
        <v>344</v>
      </c>
      <c r="AF3907" s="238">
        <v>2773</v>
      </c>
      <c r="AG3907" s="238">
        <v>954027</v>
      </c>
      <c r="AH3907" s="238">
        <v>24</v>
      </c>
      <c r="AI3907" s="238">
        <v>372</v>
      </c>
      <c r="AJ3907" s="238">
        <v>2847</v>
      </c>
      <c r="AK3907" s="238">
        <v>1058080</v>
      </c>
      <c r="AL3907" s="238">
        <v>28</v>
      </c>
      <c r="AM3907" s="238">
        <v>409</v>
      </c>
      <c r="AN3907" s="238">
        <v>2925</v>
      </c>
      <c r="AO3907" s="238">
        <v>1195515</v>
      </c>
      <c r="AP3907" s="238">
        <v>24</v>
      </c>
      <c r="AQ3907" s="238">
        <v>374</v>
      </c>
      <c r="AR3907" s="238">
        <v>2650</v>
      </c>
      <c r="AS3907" s="238">
        <v>991650</v>
      </c>
      <c r="AT3907" s="238">
        <v>2</v>
      </c>
      <c r="AU3907" s="238">
        <v>372</v>
      </c>
      <c r="AV3907" s="238">
        <v>2200</v>
      </c>
      <c r="AW3907" s="238">
        <v>818400</v>
      </c>
      <c r="AY3907">
        <v>143</v>
      </c>
    </row>
    <row r="3908" spans="1:51" x14ac:dyDescent="0.2">
      <c r="B3908" s="238"/>
      <c r="C3908" s="238"/>
      <c r="D3908" s="238"/>
      <c r="E3908" s="238"/>
      <c r="J3908" s="238"/>
      <c r="K3908" s="238"/>
      <c r="L3908" s="238"/>
      <c r="M3908" s="238"/>
      <c r="N3908" s="238"/>
      <c r="O3908" s="238"/>
      <c r="P3908" s="238"/>
      <c r="Q3908" s="238"/>
      <c r="R3908" s="238"/>
      <c r="S3908" s="238"/>
      <c r="T3908" s="238"/>
      <c r="U3908" s="238"/>
      <c r="V3908" s="238"/>
      <c r="W3908" s="238"/>
      <c r="X3908" s="238"/>
      <c r="Y3908" s="238"/>
      <c r="Z3908" s="238"/>
      <c r="AA3908" s="238"/>
      <c r="AB3908" s="238"/>
      <c r="AC3908" s="238"/>
      <c r="AD3908" s="238"/>
      <c r="AE3908" s="238"/>
      <c r="AF3908" s="238"/>
      <c r="AG3908" s="238"/>
      <c r="AP3908" s="238">
        <v>89</v>
      </c>
      <c r="AQ3908" s="238">
        <v>468</v>
      </c>
      <c r="AR3908" s="238">
        <v>2698</v>
      </c>
      <c r="AS3908" s="238">
        <v>1266930</v>
      </c>
      <c r="AT3908" s="238"/>
      <c r="AU3908" s="238"/>
      <c r="AV3908" s="238"/>
      <c r="AW3908" s="238"/>
    </row>
    <row r="3909" spans="1:51" x14ac:dyDescent="0.2">
      <c r="A3909" s="143">
        <v>42416</v>
      </c>
      <c r="B3909" s="238"/>
      <c r="C3909" s="238"/>
      <c r="D3909" s="238"/>
      <c r="E3909" s="238"/>
      <c r="F3909" s="238">
        <v>12</v>
      </c>
      <c r="G3909" s="238">
        <v>140</v>
      </c>
      <c r="H3909" s="238">
        <v>3075</v>
      </c>
      <c r="I3909" s="238">
        <v>430350</v>
      </c>
      <c r="J3909" s="238"/>
      <c r="K3909" s="238"/>
      <c r="L3909" s="238"/>
      <c r="M3909" s="238"/>
      <c r="N3909" s="238"/>
      <c r="O3909" s="238"/>
      <c r="P3909" s="238"/>
      <c r="Q3909" s="238"/>
      <c r="R3909" s="238"/>
      <c r="S3909" s="238"/>
      <c r="T3909" s="238"/>
      <c r="U3909" s="238"/>
      <c r="V3909" s="238"/>
      <c r="W3909" s="238"/>
      <c r="X3909" s="238"/>
      <c r="Y3909" s="238"/>
      <c r="Z3909" s="238"/>
      <c r="AA3909" s="238"/>
      <c r="AB3909" s="238"/>
      <c r="AC3909" s="238"/>
      <c r="AD3909" s="238"/>
      <c r="AE3909" s="238"/>
      <c r="AF3909" s="238"/>
      <c r="AG3909" s="238"/>
      <c r="AH3909" s="238"/>
      <c r="AI3909" s="238"/>
      <c r="AJ3909" s="238"/>
      <c r="AK3909" s="238"/>
      <c r="AL3909" s="238"/>
      <c r="AM3909" s="238"/>
      <c r="AN3909" s="238"/>
      <c r="AO3909" s="238"/>
      <c r="AP3909" s="238">
        <v>22</v>
      </c>
      <c r="AQ3909" s="238">
        <v>529</v>
      </c>
      <c r="AR3909" s="238">
        <v>2993</v>
      </c>
      <c r="AS3909" s="238">
        <v>1583453</v>
      </c>
      <c r="AT3909" s="238"/>
      <c r="AU3909" s="238"/>
      <c r="AV3909" s="238"/>
      <c r="AW3909" s="238"/>
      <c r="AY3909">
        <v>6</v>
      </c>
    </row>
    <row r="3910" spans="1:51" x14ac:dyDescent="0.2">
      <c r="A3910" s="143">
        <v>42418</v>
      </c>
      <c r="B3910" s="238"/>
      <c r="C3910" s="238"/>
      <c r="D3910" s="238"/>
      <c r="E3910" s="238"/>
      <c r="F3910" s="238">
        <v>15</v>
      </c>
      <c r="G3910" s="238">
        <v>142</v>
      </c>
      <c r="H3910" s="238">
        <v>3450</v>
      </c>
      <c r="I3910" s="238">
        <v>489900</v>
      </c>
      <c r="J3910" s="238">
        <v>71</v>
      </c>
      <c r="K3910" s="238">
        <v>164</v>
      </c>
      <c r="L3910" s="238">
        <v>3110</v>
      </c>
      <c r="M3910" s="238">
        <v>509300</v>
      </c>
      <c r="N3910" s="238">
        <v>25</v>
      </c>
      <c r="O3910" s="238">
        <v>192</v>
      </c>
      <c r="P3910" s="238">
        <v>3100</v>
      </c>
      <c r="Q3910" s="238">
        <v>595200</v>
      </c>
      <c r="R3910" s="238"/>
      <c r="S3910" s="238"/>
      <c r="T3910" s="238"/>
      <c r="U3910" s="238"/>
      <c r="V3910" s="238">
        <v>11</v>
      </c>
      <c r="W3910" s="238">
        <v>277</v>
      </c>
      <c r="X3910" s="238">
        <v>3200</v>
      </c>
      <c r="Y3910" s="238">
        <v>886400</v>
      </c>
      <c r="Z3910" s="238">
        <v>26</v>
      </c>
      <c r="AA3910" s="238">
        <v>302</v>
      </c>
      <c r="AB3910" s="238">
        <v>3110</v>
      </c>
      <c r="AC3910" s="238">
        <v>940910</v>
      </c>
      <c r="AD3910" s="238">
        <v>26</v>
      </c>
      <c r="AE3910" s="238">
        <v>339</v>
      </c>
      <c r="AF3910" s="238">
        <v>2813</v>
      </c>
      <c r="AG3910" s="238">
        <v>955027</v>
      </c>
      <c r="AH3910" s="238">
        <v>15</v>
      </c>
      <c r="AI3910" s="238">
        <v>372</v>
      </c>
      <c r="AJ3910" s="238">
        <v>2920</v>
      </c>
      <c r="AK3910" s="238">
        <v>1086240</v>
      </c>
      <c r="AL3910" s="238"/>
      <c r="AM3910" s="238"/>
      <c r="AN3910" s="238"/>
      <c r="AO3910" s="238"/>
      <c r="AP3910" s="238">
        <v>17</v>
      </c>
      <c r="AQ3910" s="238">
        <v>460</v>
      </c>
      <c r="AR3910" s="238">
        <v>2727</v>
      </c>
      <c r="AS3910" s="238">
        <v>1255723</v>
      </c>
      <c r="AT3910" s="238">
        <v>2</v>
      </c>
      <c r="AU3910" s="238">
        <v>460</v>
      </c>
      <c r="AV3910" s="238">
        <v>2575</v>
      </c>
      <c r="AW3910" s="238">
        <v>1184850</v>
      </c>
      <c r="AX3910" s="238">
        <v>15</v>
      </c>
      <c r="AY3910" s="238">
        <v>29</v>
      </c>
    </row>
    <row r="3911" spans="1:51" x14ac:dyDescent="0.2">
      <c r="A3911" s="143">
        <v>42423</v>
      </c>
      <c r="B3911" s="238"/>
      <c r="C3911" s="238"/>
      <c r="D3911" s="238"/>
      <c r="E3911" s="238"/>
      <c r="F3911" s="238"/>
      <c r="G3911" s="238"/>
      <c r="H3911" s="238"/>
      <c r="I3911" s="238"/>
      <c r="J3911" s="238"/>
      <c r="K3911" s="238"/>
      <c r="L3911" s="238"/>
      <c r="M3911" s="238"/>
      <c r="N3911" s="238"/>
      <c r="O3911" s="238"/>
      <c r="P3911" s="238"/>
      <c r="Q3911" s="238"/>
      <c r="R3911" s="238"/>
      <c r="S3911" s="238"/>
      <c r="T3911" s="238"/>
      <c r="U3911" s="238"/>
      <c r="V3911" s="238">
        <v>7</v>
      </c>
      <c r="W3911" s="238">
        <v>274</v>
      </c>
      <c r="X3911" s="238">
        <v>2450</v>
      </c>
      <c r="Y3911" s="238">
        <v>671300</v>
      </c>
      <c r="Z3911" s="238"/>
      <c r="AA3911" s="238"/>
      <c r="AB3911" s="238"/>
      <c r="AC3911" s="238"/>
      <c r="AD3911" s="238"/>
      <c r="AE3911" s="238"/>
      <c r="AF3911" s="238"/>
      <c r="AG3911" s="238"/>
      <c r="AP3911" s="238">
        <v>4</v>
      </c>
      <c r="AQ3911" s="238">
        <v>398</v>
      </c>
      <c r="AR3911" s="238">
        <v>2960</v>
      </c>
      <c r="AS3911" s="238">
        <v>1178080</v>
      </c>
      <c r="AT3911" s="238">
        <v>9</v>
      </c>
      <c r="AU3911" s="238">
        <v>556</v>
      </c>
      <c r="AV3911" s="238">
        <v>2600</v>
      </c>
      <c r="AW3911" s="238">
        <v>1445600</v>
      </c>
      <c r="AY3911" s="238">
        <v>14</v>
      </c>
    </row>
    <row r="3912" spans="1:51" x14ac:dyDescent="0.2">
      <c r="AP3912" s="238">
        <v>85</v>
      </c>
      <c r="AQ3912" s="238">
        <v>491</v>
      </c>
      <c r="AR3912" s="238">
        <v>2774</v>
      </c>
      <c r="AS3912" s="238">
        <v>1369459</v>
      </c>
      <c r="AT3912" s="238"/>
      <c r="AU3912" s="238"/>
      <c r="AV3912" s="238"/>
      <c r="AW3912" s="238"/>
    </row>
    <row r="3913" spans="1:51" x14ac:dyDescent="0.2">
      <c r="A3913" s="143">
        <v>42425</v>
      </c>
      <c r="B3913" s="238">
        <v>5</v>
      </c>
      <c r="C3913" s="238">
        <v>128</v>
      </c>
      <c r="D3913" s="238">
        <v>3100</v>
      </c>
      <c r="E3913" s="238">
        <v>396800</v>
      </c>
      <c r="F3913" s="238">
        <v>24</v>
      </c>
      <c r="G3913" s="238">
        <v>138</v>
      </c>
      <c r="H3913" s="238">
        <v>3100</v>
      </c>
      <c r="I3913" s="238">
        <v>426250</v>
      </c>
      <c r="J3913" s="238">
        <v>5</v>
      </c>
      <c r="K3913" s="238">
        <v>166</v>
      </c>
      <c r="L3913" s="238">
        <v>3225</v>
      </c>
      <c r="M3913" s="238">
        <v>537175</v>
      </c>
      <c r="N3913" s="238">
        <v>65</v>
      </c>
      <c r="O3913" s="238">
        <v>192</v>
      </c>
      <c r="P3913" s="238">
        <v>3047</v>
      </c>
      <c r="Q3913" s="238">
        <v>587160</v>
      </c>
      <c r="R3913" s="238">
        <v>20</v>
      </c>
      <c r="S3913" s="238">
        <v>238</v>
      </c>
      <c r="T3913" s="238">
        <v>3090</v>
      </c>
      <c r="U3913" s="238">
        <v>737550</v>
      </c>
      <c r="V3913" s="238">
        <v>16</v>
      </c>
      <c r="W3913" s="238">
        <v>264</v>
      </c>
      <c r="X3913" s="238">
        <v>2900</v>
      </c>
      <c r="Y3913" s="238">
        <v>765600</v>
      </c>
      <c r="Z3913" s="238">
        <v>40</v>
      </c>
      <c r="AA3913" s="238">
        <v>293</v>
      </c>
      <c r="AB3913" s="238">
        <v>3060</v>
      </c>
      <c r="AC3913" s="238">
        <v>897467</v>
      </c>
      <c r="AD3913" s="238">
        <v>20</v>
      </c>
      <c r="AE3913" s="238">
        <v>326</v>
      </c>
      <c r="AF3913" s="238">
        <v>2930</v>
      </c>
      <c r="AG3913" s="238">
        <v>956660</v>
      </c>
      <c r="AH3913" s="238">
        <v>22</v>
      </c>
      <c r="AI3913" s="238">
        <v>376</v>
      </c>
      <c r="AJ3913" s="238">
        <v>2895</v>
      </c>
      <c r="AK3913" s="238">
        <v>1088215</v>
      </c>
      <c r="AL3913" s="238">
        <v>5</v>
      </c>
      <c r="AM3913" s="238">
        <v>501</v>
      </c>
      <c r="AN3913" s="238">
        <v>2940</v>
      </c>
      <c r="AO3913" s="238">
        <v>1467760</v>
      </c>
      <c r="AP3913" s="238">
        <v>59</v>
      </c>
      <c r="AQ3913" s="238">
        <v>482</v>
      </c>
      <c r="AR3913" s="238">
        <v>2758</v>
      </c>
      <c r="AS3913" s="238">
        <v>1333884</v>
      </c>
      <c r="AT3913" s="238">
        <v>9</v>
      </c>
      <c r="AU3913" s="238">
        <v>538</v>
      </c>
      <c r="AV3913" s="238">
        <v>2720</v>
      </c>
      <c r="AW3913" s="238">
        <v>1463360</v>
      </c>
      <c r="AY3913">
        <v>101</v>
      </c>
    </row>
    <row r="3914" spans="1:51" x14ac:dyDescent="0.2">
      <c r="A3914" s="143">
        <v>42402</v>
      </c>
      <c r="B3914" s="238">
        <v>8</v>
      </c>
      <c r="C3914" s="238">
        <v>118</v>
      </c>
      <c r="D3914" s="238">
        <v>2900</v>
      </c>
      <c r="E3914" s="238">
        <v>343650</v>
      </c>
      <c r="F3914" s="238">
        <v>65</v>
      </c>
      <c r="G3914" s="238">
        <v>135</v>
      </c>
      <c r="H3914" s="238">
        <v>3070</v>
      </c>
      <c r="I3914" s="238">
        <v>425645</v>
      </c>
      <c r="J3914" s="238">
        <v>28</v>
      </c>
      <c r="K3914" s="238">
        <v>169</v>
      </c>
      <c r="L3914" s="238">
        <v>2962</v>
      </c>
      <c r="M3914" s="238">
        <v>512600</v>
      </c>
      <c r="N3914" s="238">
        <v>187</v>
      </c>
      <c r="O3914" s="238">
        <v>198</v>
      </c>
      <c r="P3914" s="238">
        <v>3109</v>
      </c>
      <c r="Q3914" s="238">
        <v>624687</v>
      </c>
      <c r="R3914" s="238">
        <v>17</v>
      </c>
      <c r="S3914" s="238">
        <v>225</v>
      </c>
      <c r="T3914" s="238">
        <v>2947</v>
      </c>
      <c r="U3914" s="238">
        <v>682468</v>
      </c>
      <c r="V3914" s="238">
        <v>53</v>
      </c>
      <c r="W3914" s="238">
        <v>272</v>
      </c>
      <c r="X3914" s="238">
        <v>2900</v>
      </c>
      <c r="Y3914" s="238">
        <v>767336</v>
      </c>
      <c r="Z3914" s="238">
        <v>58</v>
      </c>
      <c r="AA3914" s="238">
        <v>300</v>
      </c>
      <c r="AB3914" s="238">
        <v>3117</v>
      </c>
      <c r="AC3914" s="238">
        <v>938156</v>
      </c>
      <c r="AD3914" s="238">
        <v>46</v>
      </c>
      <c r="AE3914" s="238">
        <v>333</v>
      </c>
      <c r="AF3914" s="238">
        <v>2853</v>
      </c>
      <c r="AG3914" s="238">
        <v>988998</v>
      </c>
      <c r="AH3914" s="238">
        <v>39</v>
      </c>
      <c r="AI3914" s="238">
        <v>410</v>
      </c>
      <c r="AJ3914" s="238">
        <v>3220</v>
      </c>
      <c r="AK3914" s="238">
        <v>1326945</v>
      </c>
      <c r="AL3914" s="238"/>
      <c r="AM3914" s="238"/>
      <c r="AN3914" s="238"/>
      <c r="AO3914" s="238"/>
      <c r="AP3914" s="238">
        <v>202</v>
      </c>
      <c r="AQ3914" s="238">
        <v>406</v>
      </c>
      <c r="AR3914" s="238">
        <v>2750</v>
      </c>
      <c r="AS3914" s="238">
        <v>1151506</v>
      </c>
      <c r="AT3914" s="238">
        <v>22</v>
      </c>
      <c r="AU3914" s="238">
        <v>437</v>
      </c>
      <c r="AV3914" s="238">
        <v>2718</v>
      </c>
      <c r="AW3914" s="238">
        <v>1187366</v>
      </c>
      <c r="AY3914">
        <v>19</v>
      </c>
    </row>
    <row r="3915" spans="1:51" x14ac:dyDescent="0.2">
      <c r="A3915" s="51">
        <v>42405</v>
      </c>
      <c r="B3915">
        <v>1</v>
      </c>
      <c r="C3915">
        <v>88</v>
      </c>
      <c r="D3915">
        <v>3000</v>
      </c>
      <c r="E3915">
        <v>264000</v>
      </c>
      <c r="R3915">
        <v>4</v>
      </c>
      <c r="S3915">
        <v>244</v>
      </c>
      <c r="T3915">
        <v>2825</v>
      </c>
      <c r="U3915">
        <v>689925</v>
      </c>
      <c r="V3915" s="238">
        <v>4</v>
      </c>
      <c r="W3915" s="238">
        <v>250</v>
      </c>
      <c r="X3915" s="238">
        <v>3000</v>
      </c>
      <c r="Y3915" s="238">
        <v>751500</v>
      </c>
      <c r="Z3915" s="238">
        <v>3</v>
      </c>
      <c r="AA3915" s="238">
        <v>293</v>
      </c>
      <c r="AB3915" s="238">
        <v>2850</v>
      </c>
      <c r="AC3915" s="238">
        <v>836000</v>
      </c>
      <c r="AH3915">
        <v>12</v>
      </c>
      <c r="AI3915">
        <v>377</v>
      </c>
      <c r="AJ3915">
        <v>3005</v>
      </c>
      <c r="AK3915">
        <v>1146267</v>
      </c>
      <c r="AP3915" s="238">
        <v>38</v>
      </c>
      <c r="AQ3915" s="238">
        <v>423</v>
      </c>
      <c r="AR3915" s="238">
        <v>2814</v>
      </c>
      <c r="AS3915" s="238">
        <v>1272368</v>
      </c>
      <c r="AT3915" s="238">
        <v>2</v>
      </c>
      <c r="AU3915" s="238">
        <v>438</v>
      </c>
      <c r="AV3915" s="238">
        <v>2700</v>
      </c>
      <c r="AW3915" s="238">
        <v>1182600</v>
      </c>
      <c r="AY3915">
        <v>9</v>
      </c>
    </row>
    <row r="3916" spans="1:51" x14ac:dyDescent="0.2">
      <c r="A3916" s="51">
        <v>42409</v>
      </c>
      <c r="J3916">
        <v>30</v>
      </c>
      <c r="K3916">
        <v>162</v>
      </c>
      <c r="L3916">
        <v>3000</v>
      </c>
      <c r="M3916">
        <v>484385</v>
      </c>
      <c r="N3916">
        <v>67</v>
      </c>
      <c r="O3916">
        <v>196</v>
      </c>
      <c r="P3916">
        <v>2981</v>
      </c>
      <c r="Q3916">
        <v>581160</v>
      </c>
      <c r="R3916">
        <v>26</v>
      </c>
      <c r="S3916">
        <v>232</v>
      </c>
      <c r="T3916">
        <v>2950</v>
      </c>
      <c r="U3916">
        <v>689569</v>
      </c>
      <c r="V3916" s="238">
        <v>21</v>
      </c>
      <c r="W3916" s="238">
        <v>268</v>
      </c>
      <c r="X3916" s="238">
        <v>2975</v>
      </c>
      <c r="Y3916" s="238">
        <v>779390</v>
      </c>
      <c r="Z3916" s="238">
        <v>37</v>
      </c>
      <c r="AA3916" s="238">
        <v>314</v>
      </c>
      <c r="AB3916" s="238">
        <v>3160</v>
      </c>
      <c r="AC3916" s="238">
        <v>997331</v>
      </c>
      <c r="AD3916" s="238">
        <v>14</v>
      </c>
      <c r="AE3916" s="238">
        <v>330</v>
      </c>
      <c r="AF3916" s="238">
        <v>2690</v>
      </c>
      <c r="AG3916" s="238">
        <v>884849</v>
      </c>
      <c r="AH3916" s="238">
        <v>64</v>
      </c>
      <c r="AI3916" s="238">
        <v>413</v>
      </c>
      <c r="AJ3916" s="238">
        <v>3010</v>
      </c>
      <c r="AK3916" s="238">
        <v>1266590</v>
      </c>
      <c r="AP3916" s="238">
        <v>282</v>
      </c>
      <c r="AQ3916" s="238">
        <v>409</v>
      </c>
      <c r="AR3916" s="238">
        <v>2708</v>
      </c>
      <c r="AS3916" s="238">
        <v>1130399</v>
      </c>
      <c r="AT3916" s="238">
        <v>37</v>
      </c>
      <c r="AU3916" s="238">
        <v>515</v>
      </c>
      <c r="AV3916" s="238">
        <v>2698</v>
      </c>
      <c r="AW3916" s="238">
        <v>1398163</v>
      </c>
      <c r="AY3916">
        <v>42</v>
      </c>
    </row>
    <row r="3917" spans="1:51" x14ac:dyDescent="0.2">
      <c r="A3917" s="51">
        <v>42416</v>
      </c>
      <c r="J3917">
        <v>32</v>
      </c>
      <c r="K3917">
        <v>174</v>
      </c>
      <c r="L3917">
        <v>3125</v>
      </c>
      <c r="M3917">
        <v>542191</v>
      </c>
      <c r="N3917">
        <v>55</v>
      </c>
      <c r="O3917">
        <v>204</v>
      </c>
      <c r="P3917">
        <v>3090</v>
      </c>
      <c r="Q3917">
        <v>643342</v>
      </c>
      <c r="R3917">
        <v>15</v>
      </c>
      <c r="S3917">
        <v>247</v>
      </c>
      <c r="T3917">
        <v>3100</v>
      </c>
      <c r="U3917">
        <v>766320</v>
      </c>
      <c r="Z3917" s="238">
        <v>36</v>
      </c>
      <c r="AA3917" s="238">
        <v>302</v>
      </c>
      <c r="AB3917" s="238">
        <v>3190</v>
      </c>
      <c r="AC3917" s="238">
        <v>966719</v>
      </c>
      <c r="AD3917" s="238">
        <v>35</v>
      </c>
      <c r="AE3917" s="238">
        <v>327</v>
      </c>
      <c r="AF3917" s="238">
        <v>3145</v>
      </c>
      <c r="AG3917" s="238">
        <v>1029187</v>
      </c>
      <c r="AH3917" s="238">
        <v>18</v>
      </c>
      <c r="AI3917" s="238">
        <v>364</v>
      </c>
      <c r="AJ3917" s="238">
        <v>2900</v>
      </c>
      <c r="AK3917" s="238">
        <v>1057351</v>
      </c>
      <c r="AL3917" s="238">
        <v>19</v>
      </c>
      <c r="AM3917" s="238">
        <v>422</v>
      </c>
      <c r="AN3917" s="238">
        <v>2985</v>
      </c>
      <c r="AO3917" s="238">
        <v>1242855</v>
      </c>
      <c r="AP3917" s="238">
        <v>98</v>
      </c>
      <c r="AQ3917" s="238">
        <v>432</v>
      </c>
      <c r="AR3917" s="238">
        <v>2850</v>
      </c>
      <c r="AS3917" s="238">
        <v>1163788</v>
      </c>
      <c r="AT3917" s="238">
        <v>25</v>
      </c>
      <c r="AU3917" s="238">
        <v>552</v>
      </c>
      <c r="AV3917" s="238">
        <v>2680</v>
      </c>
      <c r="AW3917" s="238">
        <v>1471296</v>
      </c>
      <c r="AY3917">
        <v>81</v>
      </c>
    </row>
    <row r="3918" spans="1:51" x14ac:dyDescent="0.2">
      <c r="A3918" s="143">
        <v>42423</v>
      </c>
      <c r="B3918" s="238">
        <v>1</v>
      </c>
      <c r="C3918" s="238">
        <v>116</v>
      </c>
      <c r="D3918" s="238">
        <v>3400</v>
      </c>
      <c r="E3918" s="238">
        <v>394400</v>
      </c>
      <c r="F3918" s="238"/>
      <c r="G3918" s="238"/>
      <c r="H3918" s="238"/>
      <c r="I3918" s="238"/>
      <c r="J3918" s="238"/>
      <c r="K3918" s="238"/>
      <c r="L3918" s="238"/>
      <c r="M3918" s="238"/>
      <c r="N3918" s="238">
        <v>20</v>
      </c>
      <c r="O3918" s="238">
        <v>188</v>
      </c>
      <c r="P3918" s="238">
        <v>3320</v>
      </c>
      <c r="Q3918" s="238">
        <v>678570</v>
      </c>
      <c r="R3918" s="238">
        <v>9</v>
      </c>
      <c r="S3918" s="238">
        <v>227</v>
      </c>
      <c r="T3918" s="238">
        <v>3150</v>
      </c>
      <c r="U3918" s="238">
        <v>714700</v>
      </c>
      <c r="V3918" s="238">
        <v>4</v>
      </c>
      <c r="W3918" s="238">
        <v>266</v>
      </c>
      <c r="X3918" s="238">
        <v>2900</v>
      </c>
      <c r="Y3918" s="238">
        <v>771400</v>
      </c>
      <c r="Z3918" s="238">
        <v>36</v>
      </c>
      <c r="AA3918" s="238">
        <v>308</v>
      </c>
      <c r="AB3918" s="238">
        <v>3205</v>
      </c>
      <c r="AC3918" s="238">
        <v>985436</v>
      </c>
      <c r="AD3918" s="238">
        <v>25</v>
      </c>
      <c r="AE3918" s="238">
        <v>342</v>
      </c>
      <c r="AF3918" s="238">
        <v>3053</v>
      </c>
      <c r="AG3918" s="238">
        <v>1046490</v>
      </c>
      <c r="AH3918" s="238"/>
      <c r="AI3918" s="238"/>
      <c r="AJ3918" s="238"/>
      <c r="AK3918" s="238"/>
      <c r="AL3918" s="238">
        <v>6</v>
      </c>
      <c r="AM3918" s="238">
        <v>409</v>
      </c>
      <c r="AN3918" s="238">
        <v>3030</v>
      </c>
      <c r="AO3918" s="238">
        <v>1239270</v>
      </c>
      <c r="AP3918" s="238">
        <v>75</v>
      </c>
      <c r="AQ3918" s="238">
        <v>428</v>
      </c>
      <c r="AR3918" s="238">
        <v>2731</v>
      </c>
      <c r="AS3918" s="238">
        <v>1216170</v>
      </c>
      <c r="AT3918" s="238">
        <v>4</v>
      </c>
      <c r="AU3918" s="238">
        <v>358</v>
      </c>
      <c r="AV3918" s="238">
        <v>2525</v>
      </c>
      <c r="AW3918" s="238">
        <v>903600</v>
      </c>
      <c r="AY3918">
        <v>118</v>
      </c>
    </row>
    <row r="3920" spans="1:51" x14ac:dyDescent="0.2">
      <c r="A3920" s="143">
        <v>42430</v>
      </c>
      <c r="AL3920">
        <v>6</v>
      </c>
      <c r="AM3920">
        <v>479</v>
      </c>
      <c r="AN3920">
        <v>3220</v>
      </c>
      <c r="AO3920">
        <v>1542380</v>
      </c>
      <c r="AP3920">
        <v>15</v>
      </c>
      <c r="AQ3920">
        <v>514</v>
      </c>
      <c r="AR3920">
        <v>2972</v>
      </c>
      <c r="AS3920">
        <v>1540588</v>
      </c>
      <c r="AY3920">
        <v>12</v>
      </c>
    </row>
    <row r="3921" spans="1:51" x14ac:dyDescent="0.2">
      <c r="A3921" s="143"/>
      <c r="AP3921">
        <v>8</v>
      </c>
      <c r="AQ3921">
        <v>372</v>
      </c>
      <c r="AR3921">
        <v>2910</v>
      </c>
      <c r="AS3921">
        <v>1083780</v>
      </c>
    </row>
    <row r="3922" spans="1:51" x14ac:dyDescent="0.2">
      <c r="A3922" s="143">
        <v>42432</v>
      </c>
      <c r="B3922">
        <v>5</v>
      </c>
      <c r="C3922">
        <v>125</v>
      </c>
      <c r="D3922">
        <v>3050</v>
      </c>
      <c r="E3922">
        <v>381250</v>
      </c>
      <c r="N3922">
        <v>39</v>
      </c>
      <c r="O3922">
        <v>206</v>
      </c>
      <c r="P3922">
        <v>3117</v>
      </c>
      <c r="Q3922">
        <v>641200</v>
      </c>
      <c r="V3922">
        <v>5</v>
      </c>
      <c r="W3922">
        <v>264</v>
      </c>
      <c r="X3922">
        <v>2967</v>
      </c>
      <c r="Y3922">
        <v>784683</v>
      </c>
      <c r="AD3922">
        <v>4</v>
      </c>
      <c r="AE3922">
        <v>352</v>
      </c>
      <c r="AF3922">
        <v>3820</v>
      </c>
      <c r="AG3922">
        <v>1344640</v>
      </c>
      <c r="AL3922">
        <v>2</v>
      </c>
      <c r="AM3922">
        <v>466</v>
      </c>
      <c r="AN3922">
        <v>3180</v>
      </c>
      <c r="AO3922">
        <v>1481880</v>
      </c>
      <c r="AP3922">
        <v>21</v>
      </c>
      <c r="AQ3922">
        <v>468</v>
      </c>
      <c r="AR3922">
        <v>2900</v>
      </c>
      <c r="AS3922">
        <v>1372813</v>
      </c>
      <c r="AT3922">
        <v>12</v>
      </c>
      <c r="AU3922">
        <v>525</v>
      </c>
      <c r="AV3922">
        <v>2660</v>
      </c>
      <c r="AW3922">
        <v>1396500</v>
      </c>
      <c r="AY3922">
        <v>74</v>
      </c>
    </row>
    <row r="3923" spans="1:51" x14ac:dyDescent="0.2">
      <c r="A3923" s="143"/>
      <c r="AP3923">
        <v>9</v>
      </c>
      <c r="AQ3923">
        <v>389</v>
      </c>
      <c r="AR3923">
        <v>2700</v>
      </c>
      <c r="AS3923">
        <v>1050300</v>
      </c>
    </row>
    <row r="3924" spans="1:51" x14ac:dyDescent="0.2">
      <c r="A3924" s="143"/>
      <c r="AP3924">
        <v>2</v>
      </c>
      <c r="AQ3924">
        <v>350</v>
      </c>
      <c r="AR3924">
        <v>2900</v>
      </c>
      <c r="AS3924">
        <v>1015000</v>
      </c>
    </row>
    <row r="3925" spans="1:51" x14ac:dyDescent="0.2">
      <c r="A3925" s="51">
        <v>42437</v>
      </c>
      <c r="AP3925">
        <v>12</v>
      </c>
      <c r="AQ3925">
        <v>438</v>
      </c>
      <c r="AR3925">
        <v>2770</v>
      </c>
      <c r="AS3925">
        <v>1218810</v>
      </c>
    </row>
    <row r="3926" spans="1:51" x14ac:dyDescent="0.2">
      <c r="A3926" s="143">
        <v>42439</v>
      </c>
      <c r="B3926">
        <v>8</v>
      </c>
      <c r="C3926">
        <v>126</v>
      </c>
      <c r="D3926">
        <v>3350</v>
      </c>
      <c r="E3926">
        <v>422100</v>
      </c>
      <c r="F3926">
        <v>5</v>
      </c>
      <c r="G3926">
        <v>144</v>
      </c>
      <c r="H3926">
        <v>3100</v>
      </c>
      <c r="I3926">
        <v>446400</v>
      </c>
      <c r="J3926">
        <v>54</v>
      </c>
      <c r="K3926">
        <v>171</v>
      </c>
      <c r="L3926">
        <v>3100</v>
      </c>
      <c r="M3926">
        <v>528270</v>
      </c>
      <c r="N3926">
        <v>13</v>
      </c>
      <c r="O3926">
        <v>204</v>
      </c>
      <c r="P3926">
        <v>3200</v>
      </c>
      <c r="Q3926">
        <v>652100</v>
      </c>
      <c r="V3926">
        <v>2</v>
      </c>
      <c r="W3926">
        <v>265</v>
      </c>
      <c r="X3926">
        <v>2900</v>
      </c>
      <c r="Y3926">
        <v>768400</v>
      </c>
      <c r="Z3926">
        <v>6</v>
      </c>
      <c r="AA3926">
        <v>296</v>
      </c>
      <c r="AB3926">
        <v>2830</v>
      </c>
      <c r="AC3926">
        <v>837500</v>
      </c>
      <c r="AD3926">
        <v>4</v>
      </c>
      <c r="AE3926">
        <v>345</v>
      </c>
      <c r="AF3926">
        <v>3100</v>
      </c>
      <c r="AG3926">
        <v>1069500</v>
      </c>
      <c r="AH3926">
        <v>1</v>
      </c>
      <c r="AI3926">
        <v>386</v>
      </c>
      <c r="AJ3926">
        <v>2500</v>
      </c>
      <c r="AK3926">
        <v>965000</v>
      </c>
      <c r="AL3926">
        <v>8</v>
      </c>
      <c r="AM3926">
        <v>441</v>
      </c>
      <c r="AN3926">
        <v>3130</v>
      </c>
      <c r="AO3926">
        <v>1380940</v>
      </c>
      <c r="AP3926">
        <v>6</v>
      </c>
      <c r="AQ3926">
        <v>550</v>
      </c>
      <c r="AR3926">
        <v>3072</v>
      </c>
      <c r="AS3926">
        <v>1687184</v>
      </c>
      <c r="AT3926">
        <v>6</v>
      </c>
      <c r="AU3926">
        <v>468</v>
      </c>
      <c r="AV3926">
        <v>2700</v>
      </c>
      <c r="AW3926">
        <v>1284950</v>
      </c>
    </row>
    <row r="3927" spans="1:51" x14ac:dyDescent="0.2">
      <c r="A3927" s="143"/>
      <c r="AP3927">
        <v>7</v>
      </c>
      <c r="AQ3927">
        <v>315</v>
      </c>
      <c r="AR3927">
        <v>2700</v>
      </c>
      <c r="AS3927">
        <v>850500</v>
      </c>
    </row>
    <row r="3928" spans="1:51" x14ac:dyDescent="0.2">
      <c r="A3928" s="143">
        <v>42444</v>
      </c>
      <c r="AD3928">
        <v>1</v>
      </c>
      <c r="AE3928">
        <v>354</v>
      </c>
      <c r="AF3928">
        <v>2900</v>
      </c>
      <c r="AG3928">
        <v>1026600</v>
      </c>
      <c r="AP3928">
        <v>18</v>
      </c>
      <c r="AQ3928">
        <v>463</v>
      </c>
      <c r="AR3928">
        <v>3025</v>
      </c>
      <c r="AS3928">
        <v>1401780</v>
      </c>
      <c r="AY3928">
        <v>24</v>
      </c>
    </row>
    <row r="3929" spans="1:51" x14ac:dyDescent="0.2">
      <c r="A3929" s="143">
        <v>42446</v>
      </c>
      <c r="B3929">
        <v>4</v>
      </c>
      <c r="C3929">
        <v>102</v>
      </c>
      <c r="D3929">
        <v>3000</v>
      </c>
      <c r="E3929">
        <v>306000</v>
      </c>
      <c r="F3929">
        <v>6</v>
      </c>
      <c r="G3929">
        <v>140</v>
      </c>
      <c r="H3929">
        <v>2900</v>
      </c>
      <c r="I3929">
        <v>404550</v>
      </c>
      <c r="J3929">
        <v>24</v>
      </c>
      <c r="K3929">
        <v>176</v>
      </c>
      <c r="L3929">
        <v>3400</v>
      </c>
      <c r="M3929">
        <v>598400</v>
      </c>
      <c r="N3929">
        <v>19</v>
      </c>
      <c r="O3929">
        <v>189</v>
      </c>
      <c r="P3929">
        <v>3100</v>
      </c>
      <c r="Q3929">
        <v>585900</v>
      </c>
      <c r="R3929">
        <v>18</v>
      </c>
      <c r="S3929">
        <v>239</v>
      </c>
      <c r="T3929">
        <v>3550</v>
      </c>
      <c r="U3929">
        <v>848450</v>
      </c>
      <c r="V3929">
        <v>24</v>
      </c>
      <c r="W3929">
        <v>264</v>
      </c>
      <c r="X3929">
        <v>2975</v>
      </c>
      <c r="Y3929">
        <v>785325</v>
      </c>
      <c r="Z3929">
        <v>21</v>
      </c>
      <c r="AA3929">
        <v>301</v>
      </c>
      <c r="AB3929">
        <v>3162</v>
      </c>
      <c r="AC3929">
        <v>953050</v>
      </c>
      <c r="AD3929">
        <v>1</v>
      </c>
      <c r="AE3929">
        <v>344</v>
      </c>
      <c r="AF3929">
        <v>2920</v>
      </c>
      <c r="AG3929">
        <v>1004480</v>
      </c>
      <c r="AH3929">
        <v>13</v>
      </c>
      <c r="AI3929">
        <v>380</v>
      </c>
      <c r="AJ3929">
        <v>3320</v>
      </c>
      <c r="AK3929">
        <v>1261600</v>
      </c>
      <c r="AP3929">
        <v>34</v>
      </c>
      <c r="AQ3929">
        <v>431</v>
      </c>
      <c r="AR3929">
        <v>3051</v>
      </c>
      <c r="AS3929">
        <v>1316438</v>
      </c>
      <c r="AT3929">
        <v>24</v>
      </c>
      <c r="AU3929">
        <v>496</v>
      </c>
      <c r="AV3929">
        <v>2773</v>
      </c>
      <c r="AW3929">
        <v>1375187</v>
      </c>
      <c r="AX3929">
        <v>38</v>
      </c>
      <c r="AY3929">
        <v>76</v>
      </c>
    </row>
    <row r="3930" spans="1:51" x14ac:dyDescent="0.2">
      <c r="A3930" s="143"/>
      <c r="AP3930">
        <v>30</v>
      </c>
      <c r="AQ3930">
        <v>396</v>
      </c>
      <c r="AR3930">
        <v>2900</v>
      </c>
      <c r="AS3930">
        <v>1148400</v>
      </c>
    </row>
    <row r="3931" spans="1:51" x14ac:dyDescent="0.2">
      <c r="A3931" s="143">
        <v>42451</v>
      </c>
      <c r="F3931">
        <v>1</v>
      </c>
      <c r="G3931">
        <v>138</v>
      </c>
      <c r="H3931">
        <v>2900</v>
      </c>
      <c r="I3931">
        <v>400200</v>
      </c>
      <c r="J3931">
        <v>4</v>
      </c>
      <c r="K3931">
        <v>172</v>
      </c>
      <c r="L3931">
        <v>2950</v>
      </c>
      <c r="M3931">
        <v>507400</v>
      </c>
      <c r="AP3931">
        <v>76</v>
      </c>
      <c r="AQ3931">
        <v>435</v>
      </c>
      <c r="AR3931">
        <v>2838</v>
      </c>
      <c r="AS3931">
        <v>1236555</v>
      </c>
      <c r="AY3931">
        <v>17</v>
      </c>
    </row>
    <row r="3932" spans="1:51" x14ac:dyDescent="0.2">
      <c r="A3932" s="143">
        <v>42458</v>
      </c>
      <c r="AD3932">
        <v>4</v>
      </c>
      <c r="AE3932">
        <v>358</v>
      </c>
      <c r="AF3932">
        <v>3200</v>
      </c>
      <c r="AG3932">
        <v>1145600</v>
      </c>
      <c r="AP3932">
        <v>64</v>
      </c>
      <c r="AQ3932">
        <v>492</v>
      </c>
      <c r="AR3932">
        <v>3106</v>
      </c>
      <c r="AS3932">
        <v>1530764</v>
      </c>
      <c r="AY3932">
        <v>13</v>
      </c>
    </row>
    <row r="3933" spans="1:51" x14ac:dyDescent="0.2">
      <c r="AP3933">
        <v>5</v>
      </c>
      <c r="AQ3933">
        <v>368</v>
      </c>
      <c r="AR3933">
        <v>3060</v>
      </c>
      <c r="AS3933">
        <v>1126080</v>
      </c>
    </row>
    <row r="3934" spans="1:51" x14ac:dyDescent="0.2">
      <c r="A3934" s="143">
        <v>42460</v>
      </c>
      <c r="B3934" s="55">
        <v>5</v>
      </c>
      <c r="C3934">
        <v>124</v>
      </c>
      <c r="D3934">
        <v>3000</v>
      </c>
      <c r="E3934">
        <v>372000</v>
      </c>
      <c r="J3934">
        <v>55</v>
      </c>
      <c r="K3934">
        <v>171</v>
      </c>
      <c r="L3934">
        <v>3233</v>
      </c>
      <c r="M3934">
        <v>553583</v>
      </c>
      <c r="N3934">
        <v>77</v>
      </c>
      <c r="O3934">
        <v>198</v>
      </c>
      <c r="P3934">
        <v>3312</v>
      </c>
      <c r="Q3934">
        <v>654300</v>
      </c>
      <c r="V3934">
        <v>2</v>
      </c>
      <c r="W3934">
        <v>271</v>
      </c>
      <c r="X3934">
        <v>3000</v>
      </c>
      <c r="Y3934">
        <v>813000</v>
      </c>
      <c r="Z3934">
        <v>3</v>
      </c>
      <c r="AA3934">
        <v>297</v>
      </c>
      <c r="AB3934">
        <v>3080</v>
      </c>
      <c r="AC3934">
        <v>914760</v>
      </c>
      <c r="AP3934">
        <v>2</v>
      </c>
      <c r="AQ3934">
        <v>303</v>
      </c>
      <c r="AR3934">
        <v>2760</v>
      </c>
      <c r="AS3934">
        <v>836280</v>
      </c>
    </row>
    <row r="3935" spans="1:51" x14ac:dyDescent="0.2">
      <c r="AP3935">
        <v>4</v>
      </c>
      <c r="AQ3935">
        <v>386</v>
      </c>
      <c r="AR3935">
        <v>2740</v>
      </c>
      <c r="AS3935">
        <v>1059090</v>
      </c>
    </row>
    <row r="3936" spans="1:51" x14ac:dyDescent="0.2">
      <c r="AP3936">
        <v>8</v>
      </c>
      <c r="AQ3936">
        <v>457</v>
      </c>
      <c r="AR3936">
        <v>2987</v>
      </c>
      <c r="AS3936">
        <v>1376003</v>
      </c>
      <c r="AY3936">
        <v>25</v>
      </c>
    </row>
    <row r="3937" spans="1:51" x14ac:dyDescent="0.2">
      <c r="A3937" s="51">
        <v>42430</v>
      </c>
      <c r="B3937">
        <v>7</v>
      </c>
      <c r="C3937">
        <v>115</v>
      </c>
      <c r="D3937">
        <v>3050</v>
      </c>
      <c r="E3937">
        <v>337029</v>
      </c>
      <c r="J3937">
        <v>7</v>
      </c>
      <c r="K3937">
        <v>166</v>
      </c>
      <c r="L3937">
        <v>3075</v>
      </c>
      <c r="M3937">
        <v>510114</v>
      </c>
      <c r="N3937">
        <v>27</v>
      </c>
      <c r="O3937">
        <v>199</v>
      </c>
      <c r="P3937">
        <v>3315</v>
      </c>
      <c r="Q3937">
        <v>686487</v>
      </c>
      <c r="R3937">
        <v>2</v>
      </c>
      <c r="S3937">
        <v>226</v>
      </c>
      <c r="T3937">
        <v>2750</v>
      </c>
      <c r="U3937">
        <v>621500</v>
      </c>
      <c r="V3937">
        <v>21</v>
      </c>
      <c r="W3937">
        <v>274</v>
      </c>
      <c r="X3937">
        <v>3050</v>
      </c>
      <c r="Y3937">
        <v>835395</v>
      </c>
      <c r="Z3937">
        <v>80</v>
      </c>
      <c r="AA3937">
        <v>294</v>
      </c>
      <c r="AB3937">
        <v>3075</v>
      </c>
      <c r="AC3937">
        <v>914976</v>
      </c>
      <c r="AD3937">
        <v>7</v>
      </c>
      <c r="AE3937">
        <v>336</v>
      </c>
      <c r="AF3937">
        <v>2750</v>
      </c>
      <c r="AG3937">
        <v>878257</v>
      </c>
      <c r="AH3937">
        <v>21</v>
      </c>
      <c r="AI3937">
        <v>377</v>
      </c>
      <c r="AJ3937">
        <v>3260</v>
      </c>
      <c r="AK3937">
        <v>1295114</v>
      </c>
      <c r="AP3937">
        <v>107</v>
      </c>
      <c r="AQ3937">
        <v>433</v>
      </c>
      <c r="AR3937">
        <v>2949</v>
      </c>
      <c r="AS3937">
        <v>1322394</v>
      </c>
      <c r="AT3937">
        <v>2</v>
      </c>
      <c r="AU3937">
        <v>369</v>
      </c>
      <c r="AV3937">
        <v>2650</v>
      </c>
      <c r="AW3937">
        <v>977850</v>
      </c>
      <c r="AY3937">
        <v>101</v>
      </c>
    </row>
    <row r="3938" spans="1:51" x14ac:dyDescent="0.2">
      <c r="A3938" s="51">
        <v>42437</v>
      </c>
      <c r="J3938">
        <v>20</v>
      </c>
      <c r="K3938">
        <v>170</v>
      </c>
      <c r="L3938">
        <v>3150</v>
      </c>
      <c r="M3938">
        <v>536130</v>
      </c>
      <c r="N3938">
        <v>53</v>
      </c>
      <c r="O3938">
        <v>205</v>
      </c>
      <c r="P3938">
        <v>3038</v>
      </c>
      <c r="Q3938">
        <v>621289</v>
      </c>
      <c r="R3938">
        <v>19</v>
      </c>
      <c r="S3938">
        <v>226</v>
      </c>
      <c r="T3938">
        <v>3033</v>
      </c>
      <c r="U3938">
        <v>689747</v>
      </c>
      <c r="V3938">
        <v>52</v>
      </c>
      <c r="W3938">
        <v>263</v>
      </c>
      <c r="X3938">
        <v>3025</v>
      </c>
      <c r="Y3938">
        <v>796294</v>
      </c>
      <c r="Z3938">
        <v>20</v>
      </c>
      <c r="AA3938">
        <v>294</v>
      </c>
      <c r="AB3938">
        <v>3080</v>
      </c>
      <c r="AC3938">
        <v>904288</v>
      </c>
      <c r="AD3938">
        <v>26</v>
      </c>
      <c r="AE3938">
        <v>339</v>
      </c>
      <c r="AF3938">
        <v>3130</v>
      </c>
      <c r="AG3938">
        <v>1053773</v>
      </c>
      <c r="AH3938">
        <v>11</v>
      </c>
      <c r="AI3938">
        <v>361</v>
      </c>
      <c r="AJ3938">
        <v>3250</v>
      </c>
      <c r="AK3938">
        <v>1174727</v>
      </c>
      <c r="AL3938">
        <v>6</v>
      </c>
      <c r="AM3938">
        <v>425</v>
      </c>
      <c r="AN3938">
        <v>3180</v>
      </c>
      <c r="AO3938">
        <v>1361933</v>
      </c>
      <c r="AP3938">
        <v>90</v>
      </c>
      <c r="AQ3938">
        <v>423</v>
      </c>
      <c r="AR3938">
        <v>2917</v>
      </c>
      <c r="AS3938">
        <v>1251676</v>
      </c>
      <c r="AX3938">
        <v>3</v>
      </c>
    </row>
    <row r="3939" spans="1:51" x14ac:dyDescent="0.2">
      <c r="A3939" s="51">
        <v>42444</v>
      </c>
      <c r="B3939">
        <v>11</v>
      </c>
      <c r="C3939">
        <v>119</v>
      </c>
      <c r="D3939">
        <v>2900</v>
      </c>
      <c r="E3939">
        <v>359727</v>
      </c>
      <c r="N3939">
        <v>6</v>
      </c>
      <c r="O3939">
        <v>186</v>
      </c>
      <c r="P3939">
        <v>3125</v>
      </c>
      <c r="Q3939">
        <v>577200</v>
      </c>
      <c r="R3939">
        <v>31</v>
      </c>
      <c r="S3939">
        <v>239</v>
      </c>
      <c r="T3939">
        <v>3075</v>
      </c>
      <c r="U3939">
        <v>729703</v>
      </c>
      <c r="V3939">
        <v>29</v>
      </c>
      <c r="W3939">
        <v>262</v>
      </c>
      <c r="X3939">
        <v>3160</v>
      </c>
      <c r="Y3939">
        <v>835128</v>
      </c>
      <c r="Z3939">
        <v>7</v>
      </c>
      <c r="AA3939">
        <v>300</v>
      </c>
      <c r="AB3939">
        <v>2700</v>
      </c>
      <c r="AC3939">
        <v>810000</v>
      </c>
      <c r="AD3939">
        <v>3</v>
      </c>
      <c r="AE3939">
        <v>348</v>
      </c>
      <c r="AF3939">
        <v>3200</v>
      </c>
      <c r="AG3939">
        <v>1113600</v>
      </c>
      <c r="AH3939">
        <v>72</v>
      </c>
      <c r="AI3939">
        <v>420</v>
      </c>
      <c r="AJ3939">
        <v>3250</v>
      </c>
      <c r="AK3939">
        <v>1365886</v>
      </c>
      <c r="AP3939">
        <v>25</v>
      </c>
      <c r="AQ3939">
        <v>434</v>
      </c>
      <c r="AR3939">
        <v>2875</v>
      </c>
      <c r="AS3939">
        <v>1287305</v>
      </c>
      <c r="AT3939">
        <v>10</v>
      </c>
      <c r="AU3939">
        <v>406</v>
      </c>
      <c r="AV3939">
        <v>2700</v>
      </c>
      <c r="AW3939">
        <v>1065224</v>
      </c>
      <c r="AY3939">
        <v>147</v>
      </c>
    </row>
    <row r="3940" spans="1:51" x14ac:dyDescent="0.2">
      <c r="A3940" s="51">
        <v>42451</v>
      </c>
      <c r="B3940">
        <v>1</v>
      </c>
      <c r="C3940">
        <v>128</v>
      </c>
      <c r="D3940">
        <v>3300</v>
      </c>
      <c r="E3940">
        <v>422400</v>
      </c>
      <c r="J3940">
        <v>16</v>
      </c>
      <c r="K3940">
        <v>164</v>
      </c>
      <c r="L3940">
        <v>3325</v>
      </c>
      <c r="M3940">
        <v>548078</v>
      </c>
      <c r="N3940">
        <v>38</v>
      </c>
      <c r="O3940">
        <v>196</v>
      </c>
      <c r="P3940">
        <v>3162</v>
      </c>
      <c r="Q3940">
        <v>623876</v>
      </c>
      <c r="R3940">
        <v>25</v>
      </c>
      <c r="S3940">
        <v>238</v>
      </c>
      <c r="T3940">
        <v>3147</v>
      </c>
      <c r="U3940">
        <v>758883</v>
      </c>
      <c r="V3940">
        <v>28</v>
      </c>
      <c r="W3940">
        <v>264</v>
      </c>
      <c r="X3940">
        <v>3225</v>
      </c>
      <c r="Y3940">
        <v>867086</v>
      </c>
      <c r="Z3940">
        <v>33</v>
      </c>
      <c r="AA3940">
        <v>308</v>
      </c>
      <c r="AB3940">
        <v>3250</v>
      </c>
      <c r="AC3940">
        <v>993886</v>
      </c>
      <c r="AD3940">
        <v>49</v>
      </c>
      <c r="AE3940">
        <v>332</v>
      </c>
      <c r="AF3940">
        <v>3136</v>
      </c>
      <c r="AG3940">
        <v>1047764</v>
      </c>
      <c r="AH3940">
        <v>17</v>
      </c>
      <c r="AI3940">
        <v>364</v>
      </c>
      <c r="AJ3940">
        <v>3075</v>
      </c>
      <c r="AK3940">
        <v>1124590</v>
      </c>
      <c r="AP3940">
        <v>14</v>
      </c>
      <c r="AQ3940">
        <v>462</v>
      </c>
      <c r="AR3940">
        <v>3060</v>
      </c>
      <c r="AS3940">
        <v>1413943</v>
      </c>
      <c r="AY3940">
        <v>39</v>
      </c>
    </row>
    <row r="3941" spans="1:51" x14ac:dyDescent="0.2">
      <c r="A3941" s="51">
        <v>42459</v>
      </c>
      <c r="F3941">
        <v>36</v>
      </c>
      <c r="G3941">
        <v>136</v>
      </c>
      <c r="H3941">
        <v>3100</v>
      </c>
      <c r="I3941">
        <v>429944</v>
      </c>
      <c r="N3941">
        <v>34</v>
      </c>
      <c r="O3941">
        <v>206</v>
      </c>
      <c r="P3941">
        <v>3167</v>
      </c>
      <c r="Q3941">
        <v>679397</v>
      </c>
      <c r="V3941">
        <v>9</v>
      </c>
      <c r="W3941">
        <v>264</v>
      </c>
      <c r="X3941">
        <v>3025</v>
      </c>
      <c r="Y3941">
        <f>X3941*W3941</f>
        <v>798600</v>
      </c>
      <c r="Z3941">
        <v>22</v>
      </c>
      <c r="AA3941">
        <v>306</v>
      </c>
      <c r="AB3941">
        <v>3033</v>
      </c>
      <c r="AC3941">
        <v>941927</v>
      </c>
      <c r="AD3941">
        <v>18</v>
      </c>
      <c r="AE3941">
        <v>346</v>
      </c>
      <c r="AF3941">
        <v>2850</v>
      </c>
      <c r="AG3941">
        <v>974933</v>
      </c>
      <c r="AH3941">
        <v>88</v>
      </c>
      <c r="AI3941">
        <v>376</v>
      </c>
      <c r="AJ3941">
        <v>3276</v>
      </c>
      <c r="AK3941">
        <v>1239443</v>
      </c>
      <c r="AL3941">
        <v>47</v>
      </c>
      <c r="AM3941">
        <v>436</v>
      </c>
      <c r="AN3941">
        <v>3275</v>
      </c>
      <c r="AO3941">
        <v>1423352</v>
      </c>
      <c r="AP3941">
        <v>64</v>
      </c>
      <c r="AQ3941">
        <v>435</v>
      </c>
      <c r="AR3941">
        <v>2900</v>
      </c>
      <c r="AS3941">
        <v>1302858</v>
      </c>
      <c r="AT3941">
        <v>13</v>
      </c>
      <c r="AU3941">
        <v>479</v>
      </c>
      <c r="AV3941">
        <v>2810</v>
      </c>
      <c r="AW3941">
        <v>1350634</v>
      </c>
    </row>
    <row r="3942" spans="1:51" x14ac:dyDescent="0.2">
      <c r="A3942" s="51"/>
    </row>
    <row r="3943" spans="1:51" x14ac:dyDescent="0.2">
      <c r="A3943" s="143">
        <v>42465</v>
      </c>
      <c r="V3943">
        <v>6</v>
      </c>
      <c r="W3943">
        <v>255</v>
      </c>
      <c r="X3943">
        <v>2900</v>
      </c>
      <c r="Y3943">
        <v>739500</v>
      </c>
      <c r="AD3943">
        <v>1</v>
      </c>
      <c r="AE3943">
        <v>350</v>
      </c>
      <c r="AF3943">
        <v>3240</v>
      </c>
      <c r="AG3943">
        <v>1134000</v>
      </c>
      <c r="AP3943">
        <v>20</v>
      </c>
      <c r="AQ3943">
        <v>485</v>
      </c>
      <c r="AR3943">
        <v>3277</v>
      </c>
      <c r="AS3943">
        <v>1591034</v>
      </c>
      <c r="AY3943">
        <v>27</v>
      </c>
    </row>
    <row r="3944" spans="1:51" x14ac:dyDescent="0.2">
      <c r="A3944" s="143">
        <v>42467</v>
      </c>
      <c r="B3944">
        <v>8</v>
      </c>
      <c r="C3944">
        <v>108</v>
      </c>
      <c r="D3944">
        <v>2850</v>
      </c>
      <c r="E3944">
        <v>312800</v>
      </c>
      <c r="F3944">
        <v>17</v>
      </c>
      <c r="G3944">
        <v>143</v>
      </c>
      <c r="H3944">
        <v>3250</v>
      </c>
      <c r="I3944">
        <v>464750</v>
      </c>
      <c r="J3944">
        <v>19</v>
      </c>
      <c r="K3944">
        <v>166</v>
      </c>
      <c r="L3944">
        <v>3050</v>
      </c>
      <c r="M3944">
        <v>507850</v>
      </c>
      <c r="N3944">
        <v>3</v>
      </c>
      <c r="O3944">
        <v>188</v>
      </c>
      <c r="P3944">
        <v>3150</v>
      </c>
      <c r="Q3944">
        <v>592200</v>
      </c>
      <c r="R3944">
        <v>31</v>
      </c>
      <c r="S3944">
        <v>235</v>
      </c>
      <c r="T3944">
        <v>3175</v>
      </c>
      <c r="U3944">
        <v>745675</v>
      </c>
      <c r="V3944">
        <v>4</v>
      </c>
      <c r="W3944">
        <v>252</v>
      </c>
      <c r="X3944">
        <v>3100</v>
      </c>
      <c r="Y3944">
        <v>781200</v>
      </c>
      <c r="Z3944">
        <v>28</v>
      </c>
      <c r="AA3944">
        <v>308</v>
      </c>
      <c r="AB3944">
        <v>3212</v>
      </c>
      <c r="AC3944">
        <v>988912</v>
      </c>
      <c r="AD3944">
        <v>56</v>
      </c>
      <c r="AE3944">
        <v>345</v>
      </c>
      <c r="AF3944">
        <v>3391</v>
      </c>
      <c r="AG3944">
        <v>1169870</v>
      </c>
      <c r="AH3944">
        <v>7</v>
      </c>
      <c r="AI3944">
        <v>379</v>
      </c>
      <c r="AJ3944">
        <v>3340</v>
      </c>
      <c r="AK3944">
        <v>1265860</v>
      </c>
      <c r="AL3944">
        <v>1</v>
      </c>
      <c r="AM3944">
        <v>450</v>
      </c>
      <c r="AN3944">
        <v>3520</v>
      </c>
      <c r="AO3944">
        <v>1584000</v>
      </c>
      <c r="AP3944">
        <v>18</v>
      </c>
      <c r="AQ3944">
        <v>471</v>
      </c>
      <c r="AR3944">
        <v>3333</v>
      </c>
      <c r="AS3944">
        <v>1596717</v>
      </c>
      <c r="AT3944">
        <v>8</v>
      </c>
      <c r="AU3944">
        <v>411</v>
      </c>
      <c r="AV3944">
        <v>2800</v>
      </c>
      <c r="AW3944">
        <v>1150800</v>
      </c>
      <c r="AY3944">
        <v>111</v>
      </c>
    </row>
    <row r="3945" spans="1:51" x14ac:dyDescent="0.2">
      <c r="A3945" s="143"/>
      <c r="AP3945">
        <v>1</v>
      </c>
      <c r="AQ3945">
        <v>278</v>
      </c>
      <c r="AR3945">
        <v>3020</v>
      </c>
      <c r="AS3945">
        <v>839560</v>
      </c>
    </row>
    <row r="3946" spans="1:51" x14ac:dyDescent="0.2">
      <c r="A3946" s="143"/>
      <c r="AP3946">
        <v>9</v>
      </c>
      <c r="AQ3946">
        <v>336</v>
      </c>
      <c r="AR3946">
        <v>3076</v>
      </c>
      <c r="AS3946">
        <v>1034507</v>
      </c>
    </row>
    <row r="3947" spans="1:51" x14ac:dyDescent="0.2">
      <c r="A3947" s="143"/>
      <c r="AP3947">
        <v>15</v>
      </c>
      <c r="AQ3947">
        <v>386</v>
      </c>
      <c r="AR3947">
        <v>3240</v>
      </c>
      <c r="AS3947">
        <v>1265860</v>
      </c>
    </row>
    <row r="3948" spans="1:51" x14ac:dyDescent="0.2">
      <c r="A3948" s="143">
        <v>42472</v>
      </c>
      <c r="Z3948">
        <v>3</v>
      </c>
      <c r="AA3948">
        <v>316</v>
      </c>
      <c r="AB3948">
        <v>2900</v>
      </c>
      <c r="AC3948">
        <v>916400</v>
      </c>
      <c r="AP3948">
        <v>3</v>
      </c>
      <c r="AQ3948">
        <v>380</v>
      </c>
      <c r="AR3948">
        <v>3140</v>
      </c>
      <c r="AS3948">
        <v>1193150</v>
      </c>
      <c r="AY3948">
        <v>57</v>
      </c>
    </row>
    <row r="3949" spans="1:51" x14ac:dyDescent="0.2">
      <c r="A3949" s="143"/>
      <c r="AP3949">
        <v>86</v>
      </c>
      <c r="AQ3949">
        <v>469</v>
      </c>
      <c r="AR3949">
        <v>3351</v>
      </c>
      <c r="AS3949">
        <v>1575023</v>
      </c>
    </row>
    <row r="3950" spans="1:51" x14ac:dyDescent="0.2">
      <c r="A3950" s="143">
        <v>42474</v>
      </c>
      <c r="B3950">
        <v>17</v>
      </c>
      <c r="C3950">
        <v>107</v>
      </c>
      <c r="D3950">
        <v>2900</v>
      </c>
      <c r="E3950">
        <v>312000</v>
      </c>
      <c r="F3950">
        <v>51</v>
      </c>
      <c r="G3950">
        <v>143</v>
      </c>
      <c r="H3950">
        <v>3167</v>
      </c>
      <c r="I3950">
        <v>452767</v>
      </c>
      <c r="J3950">
        <v>29</v>
      </c>
      <c r="K3950">
        <v>165</v>
      </c>
      <c r="L3950">
        <v>4000</v>
      </c>
      <c r="M3950">
        <v>664133</v>
      </c>
      <c r="N3950">
        <v>4</v>
      </c>
      <c r="O3950">
        <v>203</v>
      </c>
      <c r="P3950">
        <v>3050</v>
      </c>
      <c r="Q3950">
        <v>619150</v>
      </c>
      <c r="R3950">
        <v>3</v>
      </c>
      <c r="S3950">
        <v>226</v>
      </c>
      <c r="T3950">
        <v>3050</v>
      </c>
      <c r="U3950">
        <v>689300</v>
      </c>
      <c r="V3950">
        <v>20</v>
      </c>
      <c r="W3950">
        <v>265</v>
      </c>
      <c r="X3950">
        <v>3100</v>
      </c>
      <c r="Y3950">
        <v>821500</v>
      </c>
      <c r="Z3950">
        <v>17</v>
      </c>
      <c r="AA3950">
        <v>305</v>
      </c>
      <c r="AB3950">
        <v>3180</v>
      </c>
      <c r="AC3950">
        <v>969900</v>
      </c>
      <c r="AH3950">
        <v>8</v>
      </c>
      <c r="AI3950">
        <v>366</v>
      </c>
      <c r="AJ3950">
        <v>3460</v>
      </c>
      <c r="AK3950">
        <v>1266360</v>
      </c>
      <c r="AP3950">
        <v>8</v>
      </c>
      <c r="AQ3950">
        <v>525</v>
      </c>
      <c r="AR3950">
        <v>3472</v>
      </c>
      <c r="AS3950">
        <v>1825788</v>
      </c>
      <c r="AT3950">
        <v>34</v>
      </c>
      <c r="AU3950">
        <v>481</v>
      </c>
      <c r="AV3950">
        <v>2760</v>
      </c>
      <c r="AW3950">
        <v>1328820</v>
      </c>
      <c r="AY3950">
        <v>221</v>
      </c>
    </row>
    <row r="3951" spans="1:51" x14ac:dyDescent="0.2">
      <c r="A3951" s="143"/>
      <c r="AP3951">
        <v>11</v>
      </c>
      <c r="AQ3951">
        <v>389</v>
      </c>
      <c r="AR3951">
        <v>3447</v>
      </c>
      <c r="AS3951">
        <v>1342413</v>
      </c>
    </row>
    <row r="3952" spans="1:51" x14ac:dyDescent="0.2">
      <c r="A3952" s="143">
        <v>42479</v>
      </c>
      <c r="AY3952">
        <v>25</v>
      </c>
    </row>
    <row r="3953" spans="1:51" x14ac:dyDescent="0.2">
      <c r="A3953" s="143">
        <v>42481</v>
      </c>
      <c r="B3953">
        <v>35</v>
      </c>
      <c r="C3953">
        <v>117</v>
      </c>
      <c r="D3953">
        <v>3500</v>
      </c>
      <c r="E3953">
        <v>409500</v>
      </c>
      <c r="J3953">
        <v>45</v>
      </c>
      <c r="K3953">
        <v>154</v>
      </c>
      <c r="L3953">
        <v>3325</v>
      </c>
      <c r="M3953">
        <v>513725</v>
      </c>
      <c r="N3953">
        <v>24</v>
      </c>
      <c r="O3953">
        <v>212</v>
      </c>
      <c r="P3953">
        <v>3350</v>
      </c>
      <c r="Q3953">
        <v>710200</v>
      </c>
      <c r="R3953">
        <v>7</v>
      </c>
      <c r="S3953">
        <v>222</v>
      </c>
      <c r="T3953">
        <v>3100</v>
      </c>
      <c r="U3953">
        <v>688200</v>
      </c>
      <c r="Z3953">
        <v>20</v>
      </c>
      <c r="AA3953">
        <v>283</v>
      </c>
      <c r="AB3953">
        <v>3200</v>
      </c>
      <c r="AC3953">
        <v>905600</v>
      </c>
      <c r="AD3953">
        <v>26</v>
      </c>
      <c r="AE3953">
        <v>336</v>
      </c>
      <c r="AF3953">
        <v>3180</v>
      </c>
      <c r="AG3953">
        <v>1068560</v>
      </c>
      <c r="AH3953">
        <v>14</v>
      </c>
      <c r="AI3953">
        <v>390</v>
      </c>
      <c r="AJ3953">
        <v>3220</v>
      </c>
      <c r="AK3953">
        <v>905600</v>
      </c>
      <c r="AL3953">
        <v>2</v>
      </c>
      <c r="AM3953">
        <v>506</v>
      </c>
      <c r="AN3953">
        <v>3480</v>
      </c>
      <c r="AO3953">
        <v>1764000</v>
      </c>
      <c r="AP3953">
        <v>17</v>
      </c>
      <c r="AQ3953">
        <v>453</v>
      </c>
      <c r="AR3953">
        <v>3247</v>
      </c>
      <c r="AS3953">
        <v>1471397</v>
      </c>
      <c r="AT3953">
        <v>16</v>
      </c>
      <c r="AU3953">
        <v>437</v>
      </c>
      <c r="AV3953">
        <v>2775</v>
      </c>
      <c r="AW3953">
        <v>1212825</v>
      </c>
      <c r="AY3953">
        <v>125</v>
      </c>
    </row>
    <row r="3954" spans="1:51" x14ac:dyDescent="0.2">
      <c r="A3954" s="143"/>
      <c r="AP3954">
        <v>54</v>
      </c>
      <c r="AQ3954">
        <v>383</v>
      </c>
      <c r="AR3954">
        <v>3355</v>
      </c>
      <c r="AS3954">
        <v>1284040</v>
      </c>
    </row>
    <row r="3955" spans="1:51" x14ac:dyDescent="0.2">
      <c r="A3955" s="143">
        <v>42486</v>
      </c>
      <c r="AD3955">
        <v>2</v>
      </c>
      <c r="AE3955">
        <v>348</v>
      </c>
      <c r="AF3955">
        <v>3260</v>
      </c>
      <c r="AG3955">
        <v>1134480</v>
      </c>
      <c r="AH3955">
        <v>1</v>
      </c>
      <c r="AI3955">
        <v>374</v>
      </c>
      <c r="AJ3955">
        <v>3380</v>
      </c>
      <c r="AK3955">
        <v>1264120</v>
      </c>
      <c r="AL3955">
        <v>3</v>
      </c>
      <c r="AM3955">
        <v>436</v>
      </c>
      <c r="AN3955">
        <v>3350</v>
      </c>
      <c r="AO3955">
        <v>1465070</v>
      </c>
      <c r="AP3955">
        <v>6</v>
      </c>
      <c r="AQ3955">
        <v>451</v>
      </c>
      <c r="AR3955">
        <v>3240</v>
      </c>
      <c r="AS3955">
        <v>1461360</v>
      </c>
      <c r="AT3955">
        <v>4</v>
      </c>
      <c r="AU3955">
        <v>376</v>
      </c>
      <c r="AV3955">
        <v>3260</v>
      </c>
      <c r="AW3955">
        <v>1225760</v>
      </c>
      <c r="AY3955">
        <v>36</v>
      </c>
    </row>
    <row r="3956" spans="1:51" ht="15" x14ac:dyDescent="0.25">
      <c r="A3956" s="234">
        <v>42489</v>
      </c>
      <c r="B3956" s="237"/>
      <c r="N3956">
        <v>24</v>
      </c>
      <c r="O3956">
        <v>198</v>
      </c>
      <c r="P3956">
        <v>3300</v>
      </c>
      <c r="Q3956">
        <v>654000</v>
      </c>
      <c r="Z3956">
        <v>31</v>
      </c>
      <c r="AA3956">
        <v>304</v>
      </c>
      <c r="AB3956">
        <v>3260</v>
      </c>
      <c r="AC3956">
        <v>993140</v>
      </c>
      <c r="AD3956">
        <v>34</v>
      </c>
      <c r="AE3956">
        <v>340</v>
      </c>
      <c r="AF3956">
        <v>3408</v>
      </c>
      <c r="AG3956">
        <v>1158160</v>
      </c>
      <c r="AL3956">
        <v>2</v>
      </c>
      <c r="AM3956">
        <v>422</v>
      </c>
      <c r="AN3956">
        <v>3540</v>
      </c>
      <c r="AO3956">
        <v>1494200</v>
      </c>
      <c r="AP3956">
        <v>2</v>
      </c>
      <c r="AQ3956">
        <v>448</v>
      </c>
      <c r="AR3956">
        <v>3680</v>
      </c>
      <c r="AS3956">
        <v>1648640</v>
      </c>
      <c r="AT3956">
        <v>17</v>
      </c>
      <c r="AU3956">
        <v>484</v>
      </c>
      <c r="AV3956">
        <v>2827</v>
      </c>
      <c r="AW3956">
        <v>1371027</v>
      </c>
      <c r="AY3956">
        <v>56</v>
      </c>
    </row>
    <row r="3957" spans="1:51" ht="15" x14ac:dyDescent="0.25">
      <c r="A3957" s="234"/>
      <c r="B3957" s="237"/>
      <c r="AP3957">
        <v>5</v>
      </c>
      <c r="AQ3957">
        <v>374</v>
      </c>
      <c r="AR3957">
        <v>3350</v>
      </c>
      <c r="AS3957">
        <v>1253300</v>
      </c>
    </row>
    <row r="3958" spans="1:51" x14ac:dyDescent="0.2">
      <c r="AP3958">
        <v>2</v>
      </c>
      <c r="AQ3958">
        <v>448</v>
      </c>
      <c r="AR3958">
        <v>3680</v>
      </c>
      <c r="AS3958">
        <v>1648640</v>
      </c>
    </row>
    <row r="3959" spans="1:51" x14ac:dyDescent="0.2">
      <c r="A3959" s="143">
        <v>42465</v>
      </c>
      <c r="B3959">
        <v>13</v>
      </c>
      <c r="C3959">
        <v>128</v>
      </c>
      <c r="D3959">
        <v>3100</v>
      </c>
      <c r="E3959">
        <v>396323</v>
      </c>
      <c r="F3959">
        <v>13</v>
      </c>
      <c r="G3959">
        <v>144</v>
      </c>
      <c r="H3959">
        <v>3075</v>
      </c>
      <c r="I3959">
        <v>443154</v>
      </c>
      <c r="J3959">
        <v>36</v>
      </c>
      <c r="K3959">
        <v>162</v>
      </c>
      <c r="L3959">
        <v>3133</v>
      </c>
      <c r="M3959">
        <v>507019</v>
      </c>
      <c r="N3959">
        <v>74</v>
      </c>
      <c r="O3959">
        <v>199</v>
      </c>
      <c r="P3959">
        <v>3125</v>
      </c>
      <c r="Q3959">
        <v>627249</v>
      </c>
      <c r="R3959">
        <v>8</v>
      </c>
      <c r="S3959">
        <v>226</v>
      </c>
      <c r="T3959">
        <v>3000</v>
      </c>
      <c r="U3959">
        <v>676450</v>
      </c>
      <c r="V3959">
        <v>89</v>
      </c>
      <c r="W3959">
        <v>269</v>
      </c>
      <c r="X3959">
        <v>3275</v>
      </c>
      <c r="Y3959">
        <v>878373</v>
      </c>
      <c r="Z3959">
        <v>63</v>
      </c>
      <c r="AA3959">
        <v>286</v>
      </c>
      <c r="AB3959">
        <v>3242</v>
      </c>
      <c r="AC3959">
        <v>938730</v>
      </c>
      <c r="AH3959">
        <v>61</v>
      </c>
      <c r="AI3959">
        <v>418</v>
      </c>
      <c r="AJ3959">
        <v>3300</v>
      </c>
      <c r="AK3959">
        <v>1378988</v>
      </c>
      <c r="AP3959">
        <v>141</v>
      </c>
      <c r="AQ3959">
        <v>391</v>
      </c>
      <c r="AR3959">
        <v>3050</v>
      </c>
      <c r="AS3959">
        <v>1157979</v>
      </c>
      <c r="AT3959">
        <v>6</v>
      </c>
      <c r="AU3959">
        <v>387</v>
      </c>
      <c r="AV3959">
        <v>2860</v>
      </c>
      <c r="AW3959">
        <v>1105867</v>
      </c>
      <c r="AY3959">
        <v>58</v>
      </c>
    </row>
    <row r="3960" spans="1:51" x14ac:dyDescent="0.2">
      <c r="A3960" s="143">
        <v>42472</v>
      </c>
      <c r="B3960">
        <v>10</v>
      </c>
      <c r="C3960">
        <v>131</v>
      </c>
      <c r="D3960">
        <v>3125</v>
      </c>
      <c r="E3960">
        <v>417900</v>
      </c>
      <c r="J3960">
        <v>51</v>
      </c>
      <c r="K3960">
        <v>171</v>
      </c>
      <c r="L3960">
        <v>3450</v>
      </c>
      <c r="M3960">
        <v>593424</v>
      </c>
      <c r="N3960">
        <v>23</v>
      </c>
      <c r="O3960">
        <v>204</v>
      </c>
      <c r="P3960">
        <v>3232</v>
      </c>
      <c r="Q3960">
        <v>683774</v>
      </c>
      <c r="R3960">
        <v>24</v>
      </c>
      <c r="S3960">
        <v>228</v>
      </c>
      <c r="T3960">
        <v>3162</v>
      </c>
      <c r="U3960">
        <v>755606</v>
      </c>
      <c r="V3960">
        <v>27</v>
      </c>
      <c r="W3960">
        <v>264</v>
      </c>
      <c r="X3960">
        <v>3300</v>
      </c>
      <c r="Y3960">
        <v>883384</v>
      </c>
      <c r="Z3960">
        <v>8</v>
      </c>
      <c r="AA3960">
        <v>294</v>
      </c>
      <c r="AB3960">
        <v>3480</v>
      </c>
      <c r="AC3960">
        <v>1023120</v>
      </c>
      <c r="AD3960">
        <v>22</v>
      </c>
      <c r="AE3960">
        <v>335</v>
      </c>
      <c r="AF3960">
        <v>3159</v>
      </c>
      <c r="AG3960">
        <v>1062388</v>
      </c>
      <c r="AH3960">
        <v>51</v>
      </c>
      <c r="AI3960">
        <v>402</v>
      </c>
      <c r="AJ3960">
        <v>3450</v>
      </c>
      <c r="AK3960">
        <v>1385673</v>
      </c>
      <c r="AP3960">
        <v>172</v>
      </c>
      <c r="AQ3960">
        <v>414</v>
      </c>
      <c r="AR3960">
        <v>3174</v>
      </c>
      <c r="AS3960">
        <v>1348163</v>
      </c>
      <c r="AT3960">
        <v>7</v>
      </c>
      <c r="AU3960">
        <v>447</v>
      </c>
      <c r="AV3960">
        <v>2812</v>
      </c>
      <c r="AW3960">
        <v>1254614</v>
      </c>
      <c r="AY3960">
        <v>89</v>
      </c>
    </row>
    <row r="3961" spans="1:51" x14ac:dyDescent="0.2">
      <c r="A3961" s="143">
        <v>42479</v>
      </c>
      <c r="B3961">
        <v>21</v>
      </c>
      <c r="C3961">
        <v>108</v>
      </c>
      <c r="D3961">
        <v>2950</v>
      </c>
      <c r="E3961">
        <v>319152</v>
      </c>
      <c r="J3961">
        <v>50</v>
      </c>
      <c r="K3961">
        <v>188</v>
      </c>
      <c r="L3961">
        <v>3150</v>
      </c>
      <c r="M3961">
        <v>522588</v>
      </c>
      <c r="N3961">
        <v>55</v>
      </c>
      <c r="O3961">
        <v>202</v>
      </c>
      <c r="P3961">
        <v>3008</v>
      </c>
      <c r="Q3961">
        <v>621884</v>
      </c>
      <c r="V3961">
        <v>47</v>
      </c>
      <c r="W3961">
        <v>262</v>
      </c>
      <c r="X3961">
        <v>3007</v>
      </c>
      <c r="Y3961">
        <v>536874</v>
      </c>
      <c r="Z3961">
        <v>74</v>
      </c>
      <c r="AA3961">
        <v>298</v>
      </c>
      <c r="AB3961">
        <v>3108</v>
      </c>
      <c r="AC3961">
        <v>943022</v>
      </c>
      <c r="AD3961">
        <v>47</v>
      </c>
      <c r="AE3961">
        <v>330</v>
      </c>
      <c r="AF3961">
        <v>3241</v>
      </c>
      <c r="AG3961">
        <v>1084991</v>
      </c>
      <c r="AH3961">
        <v>5</v>
      </c>
      <c r="AI3961">
        <v>375</v>
      </c>
      <c r="AJ3961">
        <v>3460</v>
      </c>
      <c r="AK3961">
        <v>1243144</v>
      </c>
      <c r="AL3961">
        <v>30</v>
      </c>
      <c r="AM3961">
        <v>402</v>
      </c>
      <c r="AN3961">
        <v>3400</v>
      </c>
      <c r="AO3961">
        <v>1387027</v>
      </c>
      <c r="AP3961">
        <v>215</v>
      </c>
      <c r="AQ3961">
        <v>435</v>
      </c>
      <c r="AR3961">
        <v>3426</v>
      </c>
      <c r="AS3961">
        <v>1441132</v>
      </c>
      <c r="AT3961">
        <v>10</v>
      </c>
      <c r="AU3961">
        <v>412</v>
      </c>
      <c r="AV3961">
        <v>3175</v>
      </c>
      <c r="AW3961">
        <v>1315300</v>
      </c>
      <c r="AY3961">
        <v>189</v>
      </c>
    </row>
    <row r="3962" spans="1:51" x14ac:dyDescent="0.2">
      <c r="A3962" s="143">
        <v>42486</v>
      </c>
      <c r="B3962">
        <v>13</v>
      </c>
      <c r="C3962">
        <v>124</v>
      </c>
      <c r="D3962">
        <v>3175</v>
      </c>
      <c r="E3962">
        <v>397485</v>
      </c>
      <c r="J3962">
        <v>44</v>
      </c>
      <c r="K3962">
        <v>164</v>
      </c>
      <c r="L3962">
        <v>3117</v>
      </c>
      <c r="M3962">
        <v>534088</v>
      </c>
      <c r="N3962">
        <v>42</v>
      </c>
      <c r="O3962">
        <v>196</v>
      </c>
      <c r="P3962">
        <v>3158</v>
      </c>
      <c r="Q3962">
        <v>619690</v>
      </c>
      <c r="R3962">
        <v>74</v>
      </c>
      <c r="S3962">
        <v>237</v>
      </c>
      <c r="T3962">
        <v>3175</v>
      </c>
      <c r="U3962">
        <v>763300</v>
      </c>
      <c r="V3962">
        <v>20</v>
      </c>
      <c r="W3962">
        <v>274</v>
      </c>
      <c r="X3962">
        <v>2950</v>
      </c>
      <c r="Y3962">
        <v>802130</v>
      </c>
      <c r="Z3962">
        <v>12</v>
      </c>
      <c r="AA3962">
        <v>301</v>
      </c>
      <c r="AB3962">
        <v>3800</v>
      </c>
      <c r="AC3962">
        <v>1307292</v>
      </c>
      <c r="AD3962">
        <v>26</v>
      </c>
      <c r="AE3962">
        <v>336</v>
      </c>
      <c r="AF3962">
        <v>3400</v>
      </c>
      <c r="AG3962">
        <v>1165885</v>
      </c>
      <c r="AH3962">
        <v>52</v>
      </c>
      <c r="AI3962">
        <v>444</v>
      </c>
      <c r="AJ3962">
        <v>3475</v>
      </c>
      <c r="AK3962">
        <v>1543150</v>
      </c>
      <c r="AP3962">
        <v>62</v>
      </c>
      <c r="AQ3962">
        <v>416</v>
      </c>
      <c r="AR3962">
        <v>3600</v>
      </c>
      <c r="AS3962">
        <v>1247388</v>
      </c>
      <c r="AT3962">
        <v>36</v>
      </c>
      <c r="AU3962">
        <v>426</v>
      </c>
      <c r="AV3962">
        <v>3145</v>
      </c>
      <c r="AW3962">
        <v>1301780</v>
      </c>
      <c r="AY3962">
        <v>128</v>
      </c>
    </row>
    <row r="3963" spans="1:51" x14ac:dyDescent="0.2">
      <c r="A3963" s="143">
        <v>42489</v>
      </c>
      <c r="AY3963">
        <v>53</v>
      </c>
    </row>
    <row r="3965" spans="1:51" x14ac:dyDescent="0.2">
      <c r="A3965" s="51">
        <v>42493</v>
      </c>
      <c r="AP3965">
        <v>1</v>
      </c>
      <c r="AQ3965">
        <v>354</v>
      </c>
      <c r="AR3965">
        <v>3200</v>
      </c>
      <c r="AS3965">
        <v>1132800</v>
      </c>
      <c r="AY3965">
        <v>26</v>
      </c>
    </row>
    <row r="3966" spans="1:51" x14ac:dyDescent="0.2">
      <c r="A3966" s="51"/>
      <c r="AP3966">
        <v>4</v>
      </c>
      <c r="AQ3966">
        <v>392</v>
      </c>
      <c r="AR3966">
        <v>3500</v>
      </c>
      <c r="AS3966">
        <v>1370430</v>
      </c>
    </row>
    <row r="3967" spans="1:51" x14ac:dyDescent="0.2">
      <c r="A3967" s="51">
        <v>42495</v>
      </c>
      <c r="B3967">
        <v>3</v>
      </c>
      <c r="C3967">
        <v>102</v>
      </c>
      <c r="D3967">
        <v>3400</v>
      </c>
      <c r="E3967">
        <v>246800</v>
      </c>
      <c r="F3967">
        <v>36</v>
      </c>
      <c r="G3967">
        <v>140</v>
      </c>
      <c r="H3967">
        <v>3633</v>
      </c>
      <c r="I3967">
        <v>509333</v>
      </c>
      <c r="J3967">
        <v>36</v>
      </c>
      <c r="K3967">
        <v>158</v>
      </c>
      <c r="L3967">
        <v>3517</v>
      </c>
      <c r="M3967">
        <v>555333</v>
      </c>
      <c r="N3967">
        <v>12</v>
      </c>
      <c r="O3967">
        <v>194</v>
      </c>
      <c r="P3967">
        <v>3350</v>
      </c>
      <c r="Q3967">
        <v>652000</v>
      </c>
      <c r="V3967">
        <v>18</v>
      </c>
      <c r="W3967">
        <v>266</v>
      </c>
      <c r="X3967">
        <v>3575</v>
      </c>
      <c r="Y3967">
        <v>951850</v>
      </c>
      <c r="Z3967">
        <v>4</v>
      </c>
      <c r="AA3967">
        <v>286</v>
      </c>
      <c r="AB3967">
        <v>3350</v>
      </c>
      <c r="AC3967">
        <v>959775</v>
      </c>
      <c r="AD3967">
        <v>8</v>
      </c>
      <c r="AE3967">
        <v>346</v>
      </c>
      <c r="AF3967">
        <v>3773</v>
      </c>
      <c r="AG3967">
        <v>1304773</v>
      </c>
      <c r="AH3967">
        <v>2</v>
      </c>
      <c r="AI3967">
        <v>362</v>
      </c>
      <c r="AJ3967">
        <v>3880</v>
      </c>
      <c r="AK3967">
        <v>1404560</v>
      </c>
      <c r="AL3967">
        <v>6</v>
      </c>
      <c r="AM3967">
        <v>440</v>
      </c>
      <c r="AN3967">
        <v>3990</v>
      </c>
      <c r="AO3967">
        <v>1753870</v>
      </c>
      <c r="AP3967">
        <v>13</v>
      </c>
      <c r="AQ3967">
        <v>446</v>
      </c>
      <c r="AR3967">
        <v>3892</v>
      </c>
      <c r="AS3967">
        <v>1737160</v>
      </c>
      <c r="AT3967">
        <v>12</v>
      </c>
      <c r="AU3967">
        <v>420</v>
      </c>
      <c r="AV3967">
        <v>3600</v>
      </c>
      <c r="AW3967">
        <v>1512000</v>
      </c>
      <c r="AY3967">
        <v>143</v>
      </c>
    </row>
    <row r="3968" spans="1:51" x14ac:dyDescent="0.2">
      <c r="A3968" s="51">
        <v>42500</v>
      </c>
      <c r="V3968">
        <v>2</v>
      </c>
      <c r="W3968">
        <v>253</v>
      </c>
      <c r="X3968">
        <v>3250</v>
      </c>
      <c r="Y3968">
        <v>822250</v>
      </c>
      <c r="AP3968">
        <v>10</v>
      </c>
      <c r="AQ3968">
        <v>483</v>
      </c>
      <c r="AR3968">
        <v>3953</v>
      </c>
      <c r="AS3968">
        <v>1906267</v>
      </c>
      <c r="AT3968">
        <v>1</v>
      </c>
      <c r="AU3968">
        <v>520</v>
      </c>
      <c r="AV3968">
        <v>3000</v>
      </c>
      <c r="AW3968">
        <v>1560000</v>
      </c>
      <c r="AY3968">
        <v>2</v>
      </c>
    </row>
    <row r="3969" spans="1:51" x14ac:dyDescent="0.2">
      <c r="A3969" s="51">
        <v>42502</v>
      </c>
      <c r="J3969">
        <v>18</v>
      </c>
      <c r="K3969">
        <v>156</v>
      </c>
      <c r="L3969">
        <v>3700</v>
      </c>
      <c r="M3969">
        <v>577338</v>
      </c>
      <c r="N3969">
        <v>76</v>
      </c>
      <c r="O3969">
        <v>205</v>
      </c>
      <c r="P3969">
        <v>3675</v>
      </c>
      <c r="Q3969">
        <v>752738</v>
      </c>
      <c r="R3969">
        <v>26</v>
      </c>
      <c r="S3969">
        <v>235</v>
      </c>
      <c r="T3969">
        <v>3450</v>
      </c>
      <c r="U3969">
        <v>811460</v>
      </c>
      <c r="V3969">
        <v>16</v>
      </c>
      <c r="W3969">
        <v>275</v>
      </c>
      <c r="X3969">
        <v>3775</v>
      </c>
      <c r="Y3969">
        <v>1039100</v>
      </c>
      <c r="Z3969">
        <v>41</v>
      </c>
      <c r="AA3969">
        <v>301</v>
      </c>
      <c r="AB3969">
        <v>3650</v>
      </c>
      <c r="AC3969">
        <v>1096850</v>
      </c>
      <c r="AD3969">
        <v>1</v>
      </c>
      <c r="AE3969">
        <v>340</v>
      </c>
      <c r="AF3969">
        <v>3920</v>
      </c>
      <c r="AG3969">
        <v>1332800</v>
      </c>
      <c r="AH3969">
        <v>20</v>
      </c>
      <c r="AI3969">
        <v>389</v>
      </c>
      <c r="AJ3969">
        <v>3780</v>
      </c>
      <c r="AK3969">
        <v>1470780</v>
      </c>
      <c r="AL3969">
        <v>8</v>
      </c>
      <c r="AM3969">
        <v>490</v>
      </c>
      <c r="AN3969">
        <v>4140</v>
      </c>
      <c r="AO3969">
        <v>2021700</v>
      </c>
      <c r="AP3969">
        <v>16</v>
      </c>
      <c r="AQ3969">
        <v>389</v>
      </c>
      <c r="AR3969">
        <v>3400</v>
      </c>
      <c r="AS3969">
        <v>1321880</v>
      </c>
      <c r="AY3969">
        <v>296</v>
      </c>
    </row>
    <row r="3970" spans="1:51" x14ac:dyDescent="0.2">
      <c r="A3970" s="51"/>
      <c r="AP3970">
        <v>24</v>
      </c>
      <c r="AQ3970">
        <v>462</v>
      </c>
      <c r="AR3970">
        <v>3902</v>
      </c>
      <c r="AS3970">
        <v>1808908</v>
      </c>
    </row>
    <row r="3971" spans="1:51" x14ac:dyDescent="0.2">
      <c r="A3971" s="51">
        <v>42509</v>
      </c>
      <c r="B3971">
        <v>3</v>
      </c>
      <c r="C3971">
        <v>127</v>
      </c>
      <c r="D3971">
        <v>3850</v>
      </c>
      <c r="E3971">
        <v>488950</v>
      </c>
      <c r="F3971">
        <v>2</v>
      </c>
      <c r="G3971">
        <v>145</v>
      </c>
      <c r="H3971">
        <v>3800</v>
      </c>
      <c r="I3971">
        <v>551000</v>
      </c>
      <c r="J3971">
        <v>16</v>
      </c>
      <c r="K3971">
        <v>169</v>
      </c>
      <c r="L3971">
        <v>3717</v>
      </c>
      <c r="M3971">
        <v>629200</v>
      </c>
      <c r="N3971">
        <v>45</v>
      </c>
      <c r="O3971">
        <v>204</v>
      </c>
      <c r="P3971">
        <v>4188</v>
      </c>
      <c r="Q3971">
        <v>847775</v>
      </c>
      <c r="V3971">
        <v>13</v>
      </c>
      <c r="W3971">
        <v>278</v>
      </c>
      <c r="X3971">
        <v>4125</v>
      </c>
      <c r="Y3971">
        <v>1146325</v>
      </c>
      <c r="Z3971">
        <v>43</v>
      </c>
      <c r="AA3971">
        <v>308</v>
      </c>
      <c r="AB3971">
        <v>4500</v>
      </c>
      <c r="AC3971">
        <v>1386950</v>
      </c>
      <c r="AD3971">
        <v>10</v>
      </c>
      <c r="AE3971">
        <v>330</v>
      </c>
      <c r="AF3971">
        <v>3800</v>
      </c>
      <c r="AG3971">
        <v>1255900</v>
      </c>
      <c r="AH3971">
        <v>11</v>
      </c>
      <c r="AI3971">
        <v>372</v>
      </c>
      <c r="AJ3971">
        <v>3930</v>
      </c>
      <c r="AK3971">
        <v>1465710</v>
      </c>
      <c r="AL3971">
        <v>1</v>
      </c>
      <c r="AM3971">
        <v>488</v>
      </c>
      <c r="AN3971">
        <v>4200</v>
      </c>
      <c r="AO3971">
        <v>2049600</v>
      </c>
      <c r="AP3971">
        <v>16</v>
      </c>
      <c r="AQ3971">
        <v>391</v>
      </c>
      <c r="AR3971">
        <v>3840</v>
      </c>
      <c r="AS3971">
        <v>1499093</v>
      </c>
      <c r="AT3971">
        <v>20</v>
      </c>
      <c r="AU3971">
        <v>379</v>
      </c>
      <c r="AV3971">
        <v>3400</v>
      </c>
      <c r="AW3971">
        <v>1289817</v>
      </c>
      <c r="AY3971">
        <v>200</v>
      </c>
    </row>
    <row r="3972" spans="1:51" x14ac:dyDescent="0.2">
      <c r="A3972" s="51"/>
      <c r="AP3972">
        <v>23</v>
      </c>
      <c r="AQ3972">
        <v>437</v>
      </c>
      <c r="AR3972">
        <v>3989</v>
      </c>
      <c r="AS3972">
        <v>1744477</v>
      </c>
    </row>
    <row r="3973" spans="1:51" x14ac:dyDescent="0.2">
      <c r="A3973" s="51">
        <v>42516</v>
      </c>
      <c r="B3973">
        <v>26</v>
      </c>
      <c r="C3973">
        <v>126</v>
      </c>
      <c r="D3973">
        <v>3775</v>
      </c>
      <c r="E3973">
        <v>474450</v>
      </c>
      <c r="F3973">
        <v>1</v>
      </c>
      <c r="G3973">
        <v>142</v>
      </c>
      <c r="H3973">
        <v>3650</v>
      </c>
      <c r="I3973">
        <v>518300</v>
      </c>
      <c r="J3973">
        <v>10</v>
      </c>
      <c r="K3973">
        <v>158</v>
      </c>
      <c r="L3973">
        <v>3350</v>
      </c>
      <c r="M3973">
        <v>529300</v>
      </c>
      <c r="N3973">
        <v>86</v>
      </c>
      <c r="O3973">
        <v>202</v>
      </c>
      <c r="P3973">
        <v>3600</v>
      </c>
      <c r="Q3973">
        <v>725071</v>
      </c>
      <c r="R3973">
        <v>37</v>
      </c>
      <c r="S3973">
        <v>236</v>
      </c>
      <c r="T3973">
        <v>3475</v>
      </c>
      <c r="U3973">
        <v>819588</v>
      </c>
      <c r="V3973">
        <v>37</v>
      </c>
      <c r="W3973">
        <v>267</v>
      </c>
      <c r="X3973">
        <v>3483</v>
      </c>
      <c r="Y3973">
        <v>929500</v>
      </c>
      <c r="Z3973">
        <v>25</v>
      </c>
      <c r="AA3973">
        <v>298</v>
      </c>
      <c r="AB3973">
        <v>3500</v>
      </c>
      <c r="AC3973">
        <v>1943240</v>
      </c>
      <c r="AD3973">
        <v>18</v>
      </c>
      <c r="AE3973">
        <v>336</v>
      </c>
      <c r="AF3973">
        <v>3867</v>
      </c>
      <c r="AG3973">
        <v>1300053</v>
      </c>
      <c r="AH3973">
        <v>41</v>
      </c>
      <c r="AI3973">
        <v>377</v>
      </c>
      <c r="AJ3973">
        <v>4200</v>
      </c>
      <c r="AK3973">
        <v>1583712</v>
      </c>
      <c r="AL3973">
        <v>14</v>
      </c>
      <c r="AM3973">
        <v>424</v>
      </c>
      <c r="AN3973">
        <v>4107</v>
      </c>
      <c r="AO3973">
        <v>1739900</v>
      </c>
      <c r="AP3973">
        <v>17</v>
      </c>
      <c r="AQ3973">
        <v>344</v>
      </c>
      <c r="AR3973">
        <v>3275</v>
      </c>
      <c r="AS3973">
        <v>1118550</v>
      </c>
      <c r="AT3973">
        <v>3</v>
      </c>
      <c r="AU3973">
        <v>433</v>
      </c>
      <c r="AV3973">
        <v>3100</v>
      </c>
      <c r="AW3973">
        <v>1342300</v>
      </c>
      <c r="AX3973">
        <v>3</v>
      </c>
      <c r="AY3973">
        <v>233</v>
      </c>
    </row>
    <row r="3974" spans="1:51" x14ac:dyDescent="0.2">
      <c r="A3974" s="51"/>
      <c r="AP3974">
        <v>14</v>
      </c>
      <c r="AQ3974">
        <v>395</v>
      </c>
      <c r="AR3974">
        <v>3595</v>
      </c>
      <c r="AS3974">
        <v>1420270</v>
      </c>
    </row>
    <row r="3975" spans="1:51" x14ac:dyDescent="0.2">
      <c r="A3975" s="51"/>
      <c r="AP3975">
        <v>35</v>
      </c>
      <c r="AQ3975">
        <v>476</v>
      </c>
      <c r="AR3975">
        <v>3818</v>
      </c>
      <c r="AS3975">
        <v>1816707</v>
      </c>
    </row>
    <row r="3976" spans="1:51" x14ac:dyDescent="0.2">
      <c r="A3976" s="51">
        <v>42493</v>
      </c>
      <c r="B3976">
        <v>15</v>
      </c>
      <c r="C3976">
        <v>114</v>
      </c>
      <c r="D3976">
        <v>3267</v>
      </c>
      <c r="E3976">
        <v>376493</v>
      </c>
      <c r="F3976">
        <v>11</v>
      </c>
      <c r="G3976">
        <v>134</v>
      </c>
      <c r="H3976">
        <v>3150</v>
      </c>
      <c r="I3976">
        <v>420955</v>
      </c>
      <c r="J3976">
        <v>62</v>
      </c>
      <c r="K3976">
        <v>166</v>
      </c>
      <c r="L3976">
        <v>3300</v>
      </c>
      <c r="M3976">
        <v>530177</v>
      </c>
      <c r="N3976">
        <v>66</v>
      </c>
      <c r="O3976">
        <v>202</v>
      </c>
      <c r="P3976">
        <v>3450</v>
      </c>
      <c r="Q3976">
        <v>714298</v>
      </c>
      <c r="R3976">
        <v>9</v>
      </c>
      <c r="S3976">
        <v>231</v>
      </c>
      <c r="T3976">
        <v>3400</v>
      </c>
      <c r="U3976">
        <v>784267</v>
      </c>
      <c r="V3976">
        <v>27</v>
      </c>
      <c r="W3976">
        <v>260</v>
      </c>
      <c r="X3976">
        <v>3567</v>
      </c>
      <c r="Y3976">
        <v>816433</v>
      </c>
      <c r="Z3976">
        <v>9</v>
      </c>
      <c r="AA3976">
        <v>283</v>
      </c>
      <c r="AB3976">
        <v>3375</v>
      </c>
      <c r="AC3976">
        <v>937000</v>
      </c>
      <c r="AD3976">
        <v>47</v>
      </c>
      <c r="AE3976">
        <v>329</v>
      </c>
      <c r="AF3976">
        <v>3492</v>
      </c>
      <c r="AG3976">
        <v>1170979</v>
      </c>
      <c r="AH3976">
        <v>38</v>
      </c>
      <c r="AI3976">
        <v>430</v>
      </c>
      <c r="AJ3976">
        <v>3883</v>
      </c>
      <c r="AK3976">
        <v>1581294</v>
      </c>
      <c r="AP3976">
        <v>102</v>
      </c>
      <c r="AQ3976">
        <v>393</v>
      </c>
      <c r="AR3976">
        <v>3544</v>
      </c>
      <c r="AS3976">
        <v>1320254</v>
      </c>
      <c r="AY3976">
        <v>65</v>
      </c>
    </row>
    <row r="3977" spans="1:51" x14ac:dyDescent="0.2">
      <c r="A3977" s="51">
        <v>42500</v>
      </c>
      <c r="B3977">
        <v>34</v>
      </c>
      <c r="C3977">
        <v>106</v>
      </c>
      <c r="D3977">
        <v>2540</v>
      </c>
      <c r="E3977">
        <v>377226</v>
      </c>
      <c r="F3977">
        <v>7</v>
      </c>
      <c r="G3977">
        <v>137</v>
      </c>
      <c r="H3977">
        <v>3700</v>
      </c>
      <c r="I3977">
        <v>505314</v>
      </c>
      <c r="J3977">
        <v>14</v>
      </c>
      <c r="K3977">
        <v>168</v>
      </c>
      <c r="L3977">
        <v>3500</v>
      </c>
      <c r="M3977">
        <v>589000</v>
      </c>
      <c r="N3977">
        <v>27</v>
      </c>
      <c r="O3977">
        <v>197</v>
      </c>
      <c r="P3977">
        <v>3417</v>
      </c>
      <c r="Q3977">
        <v>719285</v>
      </c>
      <c r="V3977">
        <v>12</v>
      </c>
      <c r="W3977">
        <v>274</v>
      </c>
      <c r="X3977">
        <v>3350</v>
      </c>
      <c r="Y3977">
        <v>924367</v>
      </c>
      <c r="Z3977">
        <v>7</v>
      </c>
      <c r="AA3977">
        <v>287</v>
      </c>
      <c r="AB3977">
        <v>3400</v>
      </c>
      <c r="AC3977">
        <v>979200</v>
      </c>
      <c r="AD3977">
        <v>34</v>
      </c>
      <c r="AE3977">
        <v>338</v>
      </c>
      <c r="AF3977">
        <v>3646</v>
      </c>
      <c r="AG3977">
        <v>1232305</v>
      </c>
      <c r="AH3977">
        <v>52</v>
      </c>
      <c r="AI3977">
        <v>375</v>
      </c>
      <c r="AJ3977">
        <v>3578</v>
      </c>
      <c r="AK3977">
        <v>1397161</v>
      </c>
      <c r="AL3977">
        <v>69</v>
      </c>
      <c r="AM3977">
        <v>415</v>
      </c>
      <c r="AN3977">
        <v>4000</v>
      </c>
      <c r="AO3977">
        <v>1558301</v>
      </c>
      <c r="AT3977">
        <v>42</v>
      </c>
      <c r="AU3977">
        <v>387</v>
      </c>
      <c r="AV3977">
        <v>3233</v>
      </c>
      <c r="AW3977">
        <v>1248636</v>
      </c>
    </row>
    <row r="3978" spans="1:51" x14ac:dyDescent="0.2">
      <c r="A3978" s="51">
        <v>42507</v>
      </c>
      <c r="B3978">
        <v>18</v>
      </c>
      <c r="C3978">
        <v>404</v>
      </c>
      <c r="D3978">
        <v>3600</v>
      </c>
      <c r="E3978">
        <v>1064389</v>
      </c>
      <c r="F3978">
        <v>4</v>
      </c>
      <c r="G3978">
        <v>140</v>
      </c>
      <c r="H3978">
        <v>3150</v>
      </c>
      <c r="I3978">
        <v>418776</v>
      </c>
      <c r="J3978">
        <v>30</v>
      </c>
      <c r="K3978">
        <v>167</v>
      </c>
      <c r="L3978">
        <v>3520</v>
      </c>
      <c r="M3978">
        <v>615833</v>
      </c>
      <c r="N3978">
        <v>16</v>
      </c>
      <c r="O3978">
        <v>207</v>
      </c>
      <c r="P3978">
        <v>3300</v>
      </c>
      <c r="Q3978">
        <v>683925</v>
      </c>
      <c r="R3978">
        <v>35</v>
      </c>
      <c r="S3978">
        <v>239</v>
      </c>
      <c r="T3978">
        <v>3492</v>
      </c>
      <c r="U3978">
        <v>845809</v>
      </c>
      <c r="V3978">
        <v>58</v>
      </c>
      <c r="W3978">
        <v>266</v>
      </c>
      <c r="X3978">
        <v>3486</v>
      </c>
      <c r="Y3978">
        <v>935786</v>
      </c>
      <c r="Z3978">
        <v>16</v>
      </c>
      <c r="AA3978">
        <v>298</v>
      </c>
      <c r="AB3978">
        <v>3600</v>
      </c>
      <c r="AC3978">
        <v>1076338</v>
      </c>
      <c r="AD3978">
        <v>38</v>
      </c>
      <c r="AE3978">
        <v>335</v>
      </c>
      <c r="AF3978">
        <v>3618</v>
      </c>
      <c r="AG3978">
        <v>1211497</v>
      </c>
      <c r="AH3978">
        <v>34</v>
      </c>
      <c r="AI3978">
        <v>379</v>
      </c>
      <c r="AJ3978">
        <v>3760</v>
      </c>
      <c r="AK3978">
        <v>1411165</v>
      </c>
      <c r="AP3978">
        <v>165</v>
      </c>
      <c r="AQ3978">
        <v>393</v>
      </c>
      <c r="AR3978">
        <v>3766</v>
      </c>
      <c r="AS3978">
        <v>1411220</v>
      </c>
      <c r="AT3978">
        <v>21</v>
      </c>
      <c r="AU3978">
        <v>448</v>
      </c>
      <c r="AV3978">
        <v>3250</v>
      </c>
      <c r="AW3978">
        <v>1436980</v>
      </c>
      <c r="AY3978">
        <v>29</v>
      </c>
    </row>
    <row r="3979" spans="1:51" x14ac:dyDescent="0.2">
      <c r="A3979" s="51">
        <v>42510</v>
      </c>
      <c r="B3979">
        <v>25</v>
      </c>
      <c r="C3979">
        <v>108</v>
      </c>
      <c r="D3979">
        <v>3600</v>
      </c>
      <c r="E3979">
        <v>386298</v>
      </c>
      <c r="J3979">
        <v>28</v>
      </c>
      <c r="K3979">
        <v>174</v>
      </c>
      <c r="L3979">
        <v>4150</v>
      </c>
      <c r="M3979">
        <v>796957</v>
      </c>
      <c r="N3979">
        <v>40</v>
      </c>
      <c r="O3979">
        <v>188</v>
      </c>
      <c r="P3979">
        <v>3950</v>
      </c>
      <c r="Q3979">
        <v>740060</v>
      </c>
      <c r="R3979">
        <v>30</v>
      </c>
      <c r="S3979">
        <v>243</v>
      </c>
      <c r="T3979">
        <v>3875</v>
      </c>
      <c r="U3979">
        <v>883640</v>
      </c>
      <c r="V3979">
        <v>55</v>
      </c>
      <c r="W3979">
        <v>263</v>
      </c>
      <c r="X3979">
        <v>4500</v>
      </c>
      <c r="Y3979">
        <v>1149141</v>
      </c>
      <c r="Z3979">
        <v>74</v>
      </c>
      <c r="AA3979">
        <v>305</v>
      </c>
      <c r="AB3979">
        <v>3819</v>
      </c>
      <c r="AC3979">
        <v>1174207</v>
      </c>
      <c r="AD3979">
        <v>108</v>
      </c>
      <c r="AE3979">
        <v>332</v>
      </c>
      <c r="AF3979">
        <v>4114</v>
      </c>
      <c r="AG3979">
        <v>1387718</v>
      </c>
      <c r="AH3979">
        <v>11</v>
      </c>
      <c r="AI3979">
        <v>363</v>
      </c>
      <c r="AJ3979">
        <v>3750</v>
      </c>
      <c r="AK3979">
        <v>1355943</v>
      </c>
      <c r="AP3979">
        <v>28</v>
      </c>
      <c r="AQ3979">
        <v>383</v>
      </c>
      <c r="AR3979">
        <v>3933</v>
      </c>
      <c r="AS3979">
        <v>1526382</v>
      </c>
      <c r="AT3979">
        <v>12</v>
      </c>
      <c r="AU3979">
        <v>418</v>
      </c>
      <c r="AV3979">
        <v>3500</v>
      </c>
      <c r="AW3979">
        <v>1464750</v>
      </c>
      <c r="AY3979">
        <v>36</v>
      </c>
    </row>
    <row r="3980" spans="1:51" x14ac:dyDescent="0.2">
      <c r="A3980" s="51">
        <v>42514</v>
      </c>
      <c r="B3980">
        <v>16</v>
      </c>
      <c r="C3980">
        <v>109</v>
      </c>
      <c r="D3980">
        <v>3812</v>
      </c>
      <c r="E3980">
        <v>415500</v>
      </c>
      <c r="F3980">
        <v>32</v>
      </c>
      <c r="G3980">
        <v>143</v>
      </c>
      <c r="H3980">
        <v>3817</v>
      </c>
      <c r="I3980">
        <v>548278</v>
      </c>
      <c r="J3980">
        <v>112</v>
      </c>
      <c r="K3980">
        <v>164</v>
      </c>
      <c r="L3980">
        <v>3769</v>
      </c>
      <c r="M3980">
        <v>633805</v>
      </c>
      <c r="N3980">
        <v>83</v>
      </c>
      <c r="O3980">
        <v>195</v>
      </c>
      <c r="P3980">
        <v>3671</v>
      </c>
      <c r="Q3980">
        <v>733353</v>
      </c>
      <c r="R3980">
        <v>34</v>
      </c>
      <c r="S3980">
        <v>234</v>
      </c>
      <c r="T3980">
        <v>3538</v>
      </c>
      <c r="U3980">
        <v>808800</v>
      </c>
      <c r="V3980">
        <v>22</v>
      </c>
      <c r="W3980">
        <v>268</v>
      </c>
      <c r="X3980">
        <v>3500</v>
      </c>
      <c r="Y3980">
        <v>1004873</v>
      </c>
      <c r="Z3980">
        <v>20</v>
      </c>
      <c r="AA3980">
        <v>296</v>
      </c>
      <c r="AB3980">
        <v>3770</v>
      </c>
      <c r="AC3980">
        <v>1084325</v>
      </c>
      <c r="AD3980">
        <v>74</v>
      </c>
      <c r="AE3980">
        <v>350</v>
      </c>
      <c r="AF3980">
        <v>2735</v>
      </c>
      <c r="AG3980">
        <v>1318879</v>
      </c>
      <c r="AH3980">
        <v>38</v>
      </c>
      <c r="AI3980">
        <v>363</v>
      </c>
      <c r="AJ3980">
        <v>3870</v>
      </c>
      <c r="AK3980">
        <v>1402536</v>
      </c>
      <c r="AL3980">
        <v>7</v>
      </c>
      <c r="AM3980">
        <v>419</v>
      </c>
      <c r="AN3980">
        <v>4100</v>
      </c>
      <c r="AO3980">
        <v>1717314</v>
      </c>
      <c r="AP3980">
        <v>324</v>
      </c>
      <c r="AQ3980">
        <v>367</v>
      </c>
      <c r="AR3980">
        <v>3661</v>
      </c>
      <c r="AS3980">
        <v>1315424</v>
      </c>
      <c r="AT3980">
        <v>57</v>
      </c>
      <c r="AU3980">
        <v>461</v>
      </c>
      <c r="AV3980">
        <v>3262</v>
      </c>
      <c r="AW3980">
        <v>1502626</v>
      </c>
      <c r="AX3980">
        <v>15</v>
      </c>
      <c r="AY3980">
        <v>76</v>
      </c>
    </row>
    <row r="3982" spans="1:51" x14ac:dyDescent="0.2">
      <c r="A3982" s="51">
        <v>42522</v>
      </c>
      <c r="B3982">
        <v>3</v>
      </c>
      <c r="C3982">
        <v>94</v>
      </c>
      <c r="D3982">
        <v>3700</v>
      </c>
      <c r="E3982">
        <v>347800</v>
      </c>
      <c r="F3982">
        <v>13</v>
      </c>
      <c r="G3982">
        <v>138</v>
      </c>
      <c r="H3982">
        <v>3725</v>
      </c>
      <c r="I3982">
        <v>511692</v>
      </c>
      <c r="J3982">
        <v>28</v>
      </c>
      <c r="K3982">
        <v>173</v>
      </c>
      <c r="L3982">
        <v>4062</v>
      </c>
      <c r="M3982">
        <f>L3982*K3982</f>
        <v>702726</v>
      </c>
      <c r="N3982">
        <v>23</v>
      </c>
      <c r="O3982">
        <v>219</v>
      </c>
      <c r="P3982">
        <v>3550</v>
      </c>
      <c r="Q3982">
        <v>778222</v>
      </c>
      <c r="R3982">
        <v>46</v>
      </c>
      <c r="S3982">
        <v>244</v>
      </c>
      <c r="T3982">
        <v>3300</v>
      </c>
      <c r="U3982">
        <v>805200</v>
      </c>
      <c r="V3982">
        <v>71</v>
      </c>
      <c r="W3982">
        <v>267</v>
      </c>
      <c r="X3982">
        <v>3555</v>
      </c>
      <c r="Y3982">
        <v>980675</v>
      </c>
      <c r="Z3982">
        <v>21</v>
      </c>
      <c r="AA3982">
        <v>293</v>
      </c>
      <c r="AB3982">
        <v>3650</v>
      </c>
      <c r="AC3982">
        <v>1083978</v>
      </c>
      <c r="AD3982">
        <v>60</v>
      </c>
      <c r="AE3982">
        <v>328</v>
      </c>
      <c r="AF3982">
        <v>3830</v>
      </c>
      <c r="AG3982">
        <v>1262572</v>
      </c>
      <c r="AH3982">
        <v>25</v>
      </c>
      <c r="AI3982">
        <v>375</v>
      </c>
      <c r="AJ3982">
        <v>3850</v>
      </c>
      <c r="AK3982">
        <v>1448754</v>
      </c>
      <c r="AP3982">
        <v>262</v>
      </c>
      <c r="AQ3982">
        <v>377</v>
      </c>
      <c r="AR3982">
        <v>3681</v>
      </c>
      <c r="AS3982">
        <v>1360693</v>
      </c>
      <c r="AT3982">
        <v>28</v>
      </c>
      <c r="AU3982">
        <v>457</v>
      </c>
      <c r="AV3982">
        <v>3460</v>
      </c>
      <c r="AW3982">
        <v>1625579</v>
      </c>
      <c r="AY3982">
        <v>20</v>
      </c>
    </row>
    <row r="3983" spans="1:51" x14ac:dyDescent="0.2">
      <c r="A3983" s="51">
        <v>42524</v>
      </c>
      <c r="V3983">
        <v>1</v>
      </c>
      <c r="W3983">
        <v>274</v>
      </c>
      <c r="X3983">
        <v>3500</v>
      </c>
      <c r="Y3983">
        <v>959000</v>
      </c>
      <c r="AP3983">
        <v>41</v>
      </c>
      <c r="AQ3983">
        <v>400</v>
      </c>
      <c r="AR3983">
        <v>3510</v>
      </c>
      <c r="AS3983">
        <v>1420536</v>
      </c>
    </row>
    <row r="3984" spans="1:51" x14ac:dyDescent="0.2">
      <c r="A3984" s="51">
        <v>42529</v>
      </c>
      <c r="B3984">
        <v>41</v>
      </c>
      <c r="C3984">
        <v>124</v>
      </c>
      <c r="D3984">
        <v>3475</v>
      </c>
      <c r="E3984">
        <v>462398</v>
      </c>
      <c r="F3984">
        <v>38</v>
      </c>
      <c r="G3984">
        <v>138</v>
      </c>
      <c r="H3984">
        <v>3633</v>
      </c>
      <c r="I3984">
        <v>521747</v>
      </c>
      <c r="J3984">
        <v>52</v>
      </c>
      <c r="K3984">
        <v>166</v>
      </c>
      <c r="L3984">
        <v>4117</v>
      </c>
      <c r="M3984">
        <v>665817</v>
      </c>
      <c r="N3984">
        <v>12</v>
      </c>
      <c r="O3984">
        <v>200</v>
      </c>
      <c r="P3984">
        <v>3470</v>
      </c>
      <c r="Q3984">
        <v>674117</v>
      </c>
      <c r="R3984">
        <v>47</v>
      </c>
      <c r="S3984">
        <v>233</v>
      </c>
      <c r="T3984">
        <v>3608</v>
      </c>
      <c r="U3984">
        <v>874169</v>
      </c>
      <c r="V3984">
        <v>82</v>
      </c>
      <c r="W3984">
        <v>272</v>
      </c>
      <c r="X3984">
        <v>3664</v>
      </c>
      <c r="Y3984">
        <v>999471</v>
      </c>
      <c r="Z3984">
        <v>54</v>
      </c>
      <c r="AA3984">
        <v>294</v>
      </c>
      <c r="AB3984">
        <v>3650</v>
      </c>
      <c r="AC3984">
        <v>1091820</v>
      </c>
      <c r="AD3984">
        <v>28</v>
      </c>
      <c r="AE3984">
        <v>331</v>
      </c>
      <c r="AF3984">
        <v>3840</v>
      </c>
      <c r="AG3984">
        <v>1260079</v>
      </c>
      <c r="AH3984">
        <v>17</v>
      </c>
      <c r="AI3984">
        <v>373</v>
      </c>
      <c r="AJ3984">
        <v>3925</v>
      </c>
      <c r="AK3984">
        <v>1414326</v>
      </c>
      <c r="AP3984">
        <v>211</v>
      </c>
      <c r="AQ3984">
        <v>379</v>
      </c>
      <c r="AR3984">
        <v>3755</v>
      </c>
      <c r="AS3984">
        <v>1404305</v>
      </c>
      <c r="AT3984">
        <v>8</v>
      </c>
      <c r="AU3984">
        <v>450</v>
      </c>
      <c r="AV3984">
        <v>3168</v>
      </c>
      <c r="AW3984">
        <v>1426250</v>
      </c>
      <c r="AY3984">
        <v>10</v>
      </c>
    </row>
    <row r="3985" spans="1:51" x14ac:dyDescent="0.2">
      <c r="A3985" s="51">
        <v>42542</v>
      </c>
      <c r="B3985">
        <v>4</v>
      </c>
      <c r="C3985">
        <v>100</v>
      </c>
      <c r="D3985">
        <v>3433</v>
      </c>
      <c r="E3985">
        <v>341100</v>
      </c>
      <c r="F3985">
        <v>16</v>
      </c>
      <c r="G3985">
        <v>133</v>
      </c>
      <c r="H3985">
        <v>3750</v>
      </c>
      <c r="I3985">
        <v>500156</v>
      </c>
      <c r="J3985">
        <v>22</v>
      </c>
      <c r="K3985">
        <v>157</v>
      </c>
      <c r="L3985">
        <v>4675</v>
      </c>
      <c r="M3985">
        <v>765750</v>
      </c>
      <c r="N3985">
        <v>10</v>
      </c>
      <c r="O3985">
        <v>207</v>
      </c>
      <c r="P3985">
        <v>3800</v>
      </c>
      <c r="Q3985">
        <v>787360</v>
      </c>
      <c r="R3985">
        <v>51</v>
      </c>
      <c r="S3985">
        <v>243</v>
      </c>
      <c r="T3985">
        <v>3725</v>
      </c>
      <c r="U3985">
        <v>863569</v>
      </c>
      <c r="V3985">
        <v>20</v>
      </c>
      <c r="W3985">
        <v>266</v>
      </c>
      <c r="X3985">
        <v>3700</v>
      </c>
      <c r="Y3985">
        <v>950890</v>
      </c>
      <c r="Z3985">
        <v>78</v>
      </c>
      <c r="AA3985">
        <v>303</v>
      </c>
      <c r="AB3985">
        <v>3879</v>
      </c>
      <c r="AC3985">
        <v>1188717</v>
      </c>
      <c r="AD3985">
        <v>20</v>
      </c>
      <c r="AE3985">
        <v>348</v>
      </c>
      <c r="AF3985">
        <v>3500</v>
      </c>
      <c r="AG3985">
        <v>1273520</v>
      </c>
      <c r="AH3985">
        <v>14</v>
      </c>
      <c r="AI3985">
        <v>434</v>
      </c>
      <c r="AJ3985">
        <v>3750</v>
      </c>
      <c r="AK3985">
        <v>1605800</v>
      </c>
      <c r="AP3985">
        <v>201</v>
      </c>
      <c r="AQ3985">
        <v>395</v>
      </c>
      <c r="AR3985">
        <v>3586</v>
      </c>
      <c r="AS3985">
        <v>1411920</v>
      </c>
      <c r="AT3985">
        <v>28</v>
      </c>
      <c r="AU3985">
        <v>408</v>
      </c>
      <c r="AV3985">
        <v>3490</v>
      </c>
      <c r="AW3985">
        <v>1476121</v>
      </c>
      <c r="AY3985">
        <v>42</v>
      </c>
    </row>
    <row r="3986" spans="1:51" x14ac:dyDescent="0.2">
      <c r="A3986" s="51">
        <v>42549</v>
      </c>
      <c r="B3986">
        <v>1</v>
      </c>
      <c r="C3986">
        <v>126</v>
      </c>
      <c r="D3986">
        <v>3350</v>
      </c>
      <c r="E3986">
        <v>422100</v>
      </c>
      <c r="J3986">
        <v>68</v>
      </c>
      <c r="K3986">
        <v>161</v>
      </c>
      <c r="L3986">
        <v>3700</v>
      </c>
      <c r="M3986">
        <v>595125</v>
      </c>
      <c r="N3986">
        <v>67</v>
      </c>
      <c r="O3986">
        <v>187</v>
      </c>
      <c r="P3986">
        <v>3775</v>
      </c>
      <c r="Q3986">
        <v>722490</v>
      </c>
      <c r="R3986">
        <v>16</v>
      </c>
      <c r="S3986">
        <v>233</v>
      </c>
      <c r="T3986">
        <v>4067</v>
      </c>
      <c r="U3986">
        <v>1034775</v>
      </c>
      <c r="V3986">
        <v>33</v>
      </c>
      <c r="W3986">
        <v>273</v>
      </c>
      <c r="X3986">
        <v>4500</v>
      </c>
      <c r="Y3986">
        <v>1227375</v>
      </c>
      <c r="Z3986">
        <v>56</v>
      </c>
      <c r="AA3986">
        <v>306</v>
      </c>
      <c r="AB3986">
        <v>4067</v>
      </c>
      <c r="AC3986">
        <v>1319764</v>
      </c>
      <c r="AD3986">
        <v>109</v>
      </c>
      <c r="AE3986">
        <v>328</v>
      </c>
      <c r="AF3986">
        <v>3545</v>
      </c>
      <c r="AG3986">
        <v>1183150</v>
      </c>
      <c r="AH3986">
        <v>110</v>
      </c>
      <c r="AI3986">
        <v>428</v>
      </c>
      <c r="AJ3986">
        <v>3710</v>
      </c>
      <c r="AK3986">
        <v>1638504</v>
      </c>
      <c r="AP3986">
        <v>244</v>
      </c>
      <c r="AQ3986">
        <v>379</v>
      </c>
      <c r="AR3986">
        <v>3413</v>
      </c>
      <c r="AS3986">
        <v>1321903</v>
      </c>
      <c r="AT3986">
        <v>14</v>
      </c>
      <c r="AU3986">
        <v>382</v>
      </c>
      <c r="AV3986">
        <v>3475</v>
      </c>
      <c r="AW3986">
        <v>1305929</v>
      </c>
    </row>
    <row r="3987" spans="1:51" x14ac:dyDescent="0.2">
      <c r="A3987" s="249">
        <v>42523</v>
      </c>
      <c r="B3987" s="251">
        <v>7</v>
      </c>
      <c r="C3987" s="251">
        <v>125</v>
      </c>
      <c r="D3987" s="251">
        <v>4100</v>
      </c>
      <c r="E3987" s="251">
        <v>512500</v>
      </c>
      <c r="F3987" s="251">
        <v>21</v>
      </c>
      <c r="G3987" s="251">
        <v>143</v>
      </c>
      <c r="H3987" s="251">
        <v>4383</v>
      </c>
      <c r="I3987" s="251">
        <v>630600</v>
      </c>
      <c r="J3987" s="251">
        <v>7</v>
      </c>
      <c r="K3987" s="251">
        <v>164</v>
      </c>
      <c r="L3987" s="252">
        <v>3800</v>
      </c>
      <c r="M3987" s="252">
        <v>623200</v>
      </c>
      <c r="N3987" s="251">
        <v>37</v>
      </c>
      <c r="O3987" s="251">
        <v>201</v>
      </c>
      <c r="P3987" s="251">
        <v>3550</v>
      </c>
      <c r="Q3987" s="251">
        <v>712040</v>
      </c>
      <c r="R3987" s="251">
        <v>15</v>
      </c>
      <c r="S3987" s="251">
        <v>224</v>
      </c>
      <c r="T3987" s="251">
        <v>3433</v>
      </c>
      <c r="U3987" s="251">
        <v>770267</v>
      </c>
      <c r="V3987" s="251">
        <v>3</v>
      </c>
      <c r="W3987" s="251">
        <v>254</v>
      </c>
      <c r="X3987" s="251">
        <v>3575</v>
      </c>
      <c r="Y3987" s="251">
        <v>909825</v>
      </c>
      <c r="Z3987" s="251">
        <v>42</v>
      </c>
      <c r="AA3987" s="251">
        <v>294</v>
      </c>
      <c r="AB3987" s="251">
        <v>3700</v>
      </c>
      <c r="AC3987" s="251">
        <v>1089033</v>
      </c>
      <c r="AD3987" s="251">
        <v>1</v>
      </c>
      <c r="AE3987" s="251">
        <v>358</v>
      </c>
      <c r="AF3987" s="251">
        <v>3980</v>
      </c>
      <c r="AG3987" s="251">
        <v>1424840</v>
      </c>
      <c r="AH3987" s="251">
        <v>1</v>
      </c>
      <c r="AI3987" s="251">
        <v>372</v>
      </c>
      <c r="AJ3987" s="251">
        <v>3880</v>
      </c>
      <c r="AK3987" s="251">
        <v>1443360</v>
      </c>
      <c r="AL3987" s="250"/>
      <c r="AM3987" s="250"/>
      <c r="AN3987" s="250"/>
      <c r="AO3987" s="250"/>
      <c r="AP3987" s="251">
        <v>5</v>
      </c>
      <c r="AQ3987" s="251">
        <v>471</v>
      </c>
      <c r="AR3987" s="251">
        <v>4047</v>
      </c>
      <c r="AS3987" s="251">
        <v>1910027</v>
      </c>
      <c r="AT3987" s="250"/>
      <c r="AU3987" s="250"/>
      <c r="AV3987" s="250"/>
      <c r="AW3987" s="250"/>
      <c r="AX3987" s="250"/>
      <c r="AY3987" s="251">
        <v>202</v>
      </c>
    </row>
    <row r="3988" spans="1:51" x14ac:dyDescent="0.2">
      <c r="A3988" s="249"/>
      <c r="B3988" s="250"/>
      <c r="C3988" s="250"/>
      <c r="D3988" s="250"/>
      <c r="E3988" s="250"/>
      <c r="F3988" s="250"/>
      <c r="G3988" s="250"/>
      <c r="H3988" s="250"/>
      <c r="I3988" s="250"/>
      <c r="J3988" s="250"/>
      <c r="K3988" s="250"/>
      <c r="L3988" s="250"/>
      <c r="M3988" s="250"/>
      <c r="N3988" s="250"/>
      <c r="O3988" s="250"/>
      <c r="P3988" s="250"/>
      <c r="Q3988" s="250"/>
      <c r="R3988" s="250"/>
      <c r="S3988" s="250"/>
      <c r="T3988" s="250"/>
      <c r="U3988" s="250"/>
      <c r="V3988" s="250"/>
      <c r="W3988" s="250"/>
      <c r="X3988" s="250"/>
      <c r="Y3988" s="250"/>
      <c r="Z3988" s="250"/>
      <c r="AA3988" s="250"/>
      <c r="AB3988" s="250"/>
      <c r="AC3988" s="250"/>
      <c r="AD3988" s="250"/>
      <c r="AE3988" s="250"/>
      <c r="AF3988" s="250"/>
      <c r="AG3988" s="250"/>
      <c r="AH3988" s="250"/>
      <c r="AI3988" s="250"/>
      <c r="AJ3988" s="250"/>
      <c r="AK3988" s="250"/>
      <c r="AL3988" s="250"/>
      <c r="AM3988" s="250"/>
      <c r="AN3988" s="250"/>
      <c r="AO3988" s="250"/>
      <c r="AP3988" s="251">
        <v>1</v>
      </c>
      <c r="AQ3988" s="251">
        <v>358</v>
      </c>
      <c r="AR3988" s="251">
        <v>3980</v>
      </c>
      <c r="AS3988" s="251">
        <v>1424840</v>
      </c>
      <c r="AT3988" s="250"/>
      <c r="AU3988" s="250"/>
      <c r="AV3988" s="250"/>
      <c r="AW3988" s="250"/>
      <c r="AX3988" s="250"/>
      <c r="AY3988" s="250"/>
    </row>
    <row r="3989" spans="1:51" x14ac:dyDescent="0.2">
      <c r="A3989" s="249">
        <v>42528</v>
      </c>
      <c r="B3989" s="250"/>
      <c r="C3989" s="250"/>
      <c r="D3989" s="250"/>
      <c r="E3989" s="250"/>
      <c r="F3989" s="250"/>
      <c r="G3989" s="250"/>
      <c r="H3989" s="250"/>
      <c r="I3989" s="250"/>
      <c r="J3989" s="250"/>
      <c r="K3989" s="250"/>
      <c r="L3989" s="250"/>
      <c r="M3989" s="250"/>
      <c r="N3989" s="250"/>
      <c r="O3989" s="250"/>
      <c r="P3989" s="250"/>
      <c r="Q3989" s="250"/>
      <c r="R3989" s="250"/>
      <c r="S3989" s="250"/>
      <c r="T3989" s="250"/>
      <c r="U3989" s="250"/>
      <c r="V3989" s="250"/>
      <c r="W3989" s="250"/>
      <c r="X3989" s="250"/>
      <c r="Y3989" s="250"/>
      <c r="Z3989" s="250"/>
      <c r="AA3989" s="250"/>
      <c r="AB3989" s="250"/>
      <c r="AC3989" s="250"/>
      <c r="AD3989" s="250"/>
      <c r="AE3989" s="250"/>
      <c r="AF3989" s="250"/>
      <c r="AG3989" s="250"/>
      <c r="AH3989" s="250"/>
      <c r="AI3989" s="250"/>
      <c r="AJ3989" s="250"/>
      <c r="AK3989" s="250"/>
      <c r="AL3989" s="251">
        <v>9</v>
      </c>
      <c r="AM3989" s="251">
        <v>482</v>
      </c>
      <c r="AN3989" s="251">
        <v>4030</v>
      </c>
      <c r="AO3989" s="251">
        <v>1942640</v>
      </c>
      <c r="AP3989" s="251">
        <v>21</v>
      </c>
      <c r="AQ3989" s="251">
        <v>538</v>
      </c>
      <c r="AR3989" s="251">
        <v>3940</v>
      </c>
      <c r="AS3989" s="251">
        <v>2114320</v>
      </c>
      <c r="AT3989" s="250"/>
      <c r="AU3989" s="250"/>
      <c r="AV3989" s="250"/>
      <c r="AW3989" s="250"/>
      <c r="AX3989" s="250"/>
      <c r="AY3989" s="251">
        <v>17</v>
      </c>
    </row>
    <row r="3990" spans="1:51" x14ac:dyDescent="0.2">
      <c r="A3990" s="249">
        <v>42530</v>
      </c>
      <c r="B3990" s="250"/>
      <c r="C3990" s="250"/>
      <c r="D3990" s="250"/>
      <c r="E3990" s="250"/>
      <c r="F3990" s="250"/>
      <c r="G3990" s="250"/>
      <c r="H3990" s="250"/>
      <c r="I3990" s="250"/>
      <c r="J3990" s="250"/>
      <c r="K3990" s="250"/>
      <c r="L3990" s="250"/>
      <c r="M3990" s="250"/>
      <c r="N3990" s="251">
        <v>31</v>
      </c>
      <c r="O3990" s="251">
        <v>192</v>
      </c>
      <c r="P3990" s="251">
        <v>3725</v>
      </c>
      <c r="Q3990" s="251">
        <v>715588</v>
      </c>
      <c r="R3990" s="251">
        <v>1</v>
      </c>
      <c r="S3990" s="251">
        <v>224</v>
      </c>
      <c r="T3990" s="251">
        <v>3250</v>
      </c>
      <c r="U3990" s="251">
        <v>728000</v>
      </c>
      <c r="V3990" s="251">
        <v>17</v>
      </c>
      <c r="W3990" s="251">
        <v>264</v>
      </c>
      <c r="X3990" s="251">
        <v>3675</v>
      </c>
      <c r="Y3990" s="251">
        <v>972850</v>
      </c>
      <c r="Z3990" s="251">
        <v>58</v>
      </c>
      <c r="AA3990" s="251">
        <v>299</v>
      </c>
      <c r="AB3990" s="251">
        <v>3667</v>
      </c>
      <c r="AC3990" s="251">
        <v>1096667</v>
      </c>
      <c r="AD3990" s="250"/>
      <c r="AE3990" s="250"/>
      <c r="AF3990" s="250"/>
      <c r="AG3990" s="250"/>
      <c r="AH3990" s="251">
        <v>6</v>
      </c>
      <c r="AI3990" s="251">
        <v>368</v>
      </c>
      <c r="AJ3990" s="251">
        <v>4020</v>
      </c>
      <c r="AK3990" s="251">
        <v>1479360</v>
      </c>
      <c r="AL3990" s="251">
        <v>5</v>
      </c>
      <c r="AM3990" s="251">
        <v>456</v>
      </c>
      <c r="AN3990" s="251">
        <v>4120</v>
      </c>
      <c r="AO3990" s="251">
        <v>1881353</v>
      </c>
      <c r="AP3990" s="251">
        <v>42</v>
      </c>
      <c r="AQ3990" s="251">
        <v>444</v>
      </c>
      <c r="AR3990" s="251">
        <v>3774</v>
      </c>
      <c r="AS3990" s="251">
        <v>1678202</v>
      </c>
      <c r="AT3990" s="250"/>
      <c r="AU3990" s="250"/>
      <c r="AV3990" s="250"/>
      <c r="AW3990" s="250"/>
      <c r="AX3990" s="250"/>
      <c r="AY3990" s="251">
        <v>232</v>
      </c>
    </row>
    <row r="3991" spans="1:51" x14ac:dyDescent="0.2">
      <c r="A3991" s="249">
        <v>42535</v>
      </c>
      <c r="B3991" s="250"/>
      <c r="C3991" s="250"/>
      <c r="D3991" s="250"/>
      <c r="E3991" s="250"/>
      <c r="F3991" s="250"/>
      <c r="G3991" s="250"/>
      <c r="H3991" s="250"/>
      <c r="I3991" s="250"/>
      <c r="J3991" s="250"/>
      <c r="K3991" s="250"/>
      <c r="L3991" s="250"/>
      <c r="M3991" s="250"/>
      <c r="N3991" s="250"/>
      <c r="O3991" s="250"/>
      <c r="P3991" s="250"/>
      <c r="Q3991" s="250"/>
      <c r="R3991" s="250"/>
      <c r="S3991" s="250"/>
      <c r="T3991" s="250"/>
      <c r="U3991" s="250"/>
      <c r="V3991" s="250"/>
      <c r="W3991" s="250"/>
      <c r="X3991" s="250"/>
      <c r="Y3991" s="250"/>
      <c r="Z3991" s="250"/>
      <c r="AA3991" s="250"/>
      <c r="AB3991" s="250"/>
      <c r="AC3991" s="250"/>
      <c r="AD3991" s="250"/>
      <c r="AE3991" s="250"/>
      <c r="AF3991" s="250"/>
      <c r="AG3991" s="250"/>
      <c r="AH3991" s="250"/>
      <c r="AI3991" s="250"/>
      <c r="AJ3991" s="250"/>
      <c r="AK3991" s="250"/>
      <c r="AL3991" s="250"/>
      <c r="AM3991" s="250"/>
      <c r="AN3991" s="250"/>
      <c r="AO3991" s="250"/>
      <c r="AP3991" s="251">
        <v>11</v>
      </c>
      <c r="AQ3991" s="251">
        <v>418</v>
      </c>
      <c r="AR3991" s="251">
        <v>3760</v>
      </c>
      <c r="AS3991" s="251">
        <v>1572120</v>
      </c>
      <c r="AT3991" s="250"/>
      <c r="AU3991" s="250"/>
      <c r="AV3991" s="250"/>
      <c r="AW3991" s="250"/>
      <c r="AX3991" s="250"/>
      <c r="AY3991" s="251">
        <v>14</v>
      </c>
    </row>
    <row r="3992" spans="1:51" x14ac:dyDescent="0.2">
      <c r="A3992" s="249">
        <v>42537</v>
      </c>
      <c r="B3992" s="251">
        <v>3</v>
      </c>
      <c r="C3992" s="251">
        <v>111</v>
      </c>
      <c r="D3992" s="251">
        <v>3900</v>
      </c>
      <c r="E3992" s="251">
        <v>432900</v>
      </c>
      <c r="F3992" s="251">
        <v>24</v>
      </c>
      <c r="G3992" s="251">
        <v>138</v>
      </c>
      <c r="H3992" s="251">
        <v>4150</v>
      </c>
      <c r="I3992" s="251">
        <v>570700</v>
      </c>
      <c r="J3992" s="250"/>
      <c r="K3992" s="250"/>
      <c r="L3992" s="250"/>
      <c r="M3992" s="250"/>
      <c r="N3992" s="250"/>
      <c r="O3992" s="250"/>
      <c r="P3992" s="250"/>
      <c r="Q3992" s="250"/>
      <c r="R3992" s="250"/>
      <c r="S3992" s="250"/>
      <c r="T3992" s="250"/>
      <c r="U3992" s="250"/>
      <c r="V3992" s="250"/>
      <c r="W3992" s="250"/>
      <c r="X3992" s="250"/>
      <c r="Y3992" s="250"/>
      <c r="Z3992" s="250"/>
      <c r="AA3992" s="250"/>
      <c r="AB3992" s="250"/>
      <c r="AC3992" s="250"/>
      <c r="AD3992" s="250"/>
      <c r="AE3992" s="250"/>
      <c r="AF3992" s="250"/>
      <c r="AG3992" s="250"/>
      <c r="AH3992" s="250"/>
      <c r="AI3992" s="250"/>
      <c r="AJ3992" s="250"/>
      <c r="AK3992" s="250"/>
      <c r="AL3992" s="250"/>
      <c r="AM3992" s="250"/>
      <c r="AN3992" s="250"/>
      <c r="AO3992" s="250"/>
      <c r="AP3992" s="251">
        <v>19</v>
      </c>
      <c r="AQ3992" s="251">
        <v>384</v>
      </c>
      <c r="AR3992" s="251">
        <v>3465</v>
      </c>
      <c r="AS3992" s="251">
        <v>1332480</v>
      </c>
      <c r="AT3992" s="251">
        <v>1</v>
      </c>
      <c r="AU3992" s="251">
        <v>388</v>
      </c>
      <c r="AV3992" s="251">
        <v>3200</v>
      </c>
      <c r="AW3992" s="251">
        <v>1241600</v>
      </c>
      <c r="AX3992" s="250"/>
      <c r="AY3992" s="250"/>
    </row>
    <row r="3993" spans="1:51" x14ac:dyDescent="0.2">
      <c r="A3993" s="249"/>
      <c r="B3993" s="250"/>
      <c r="C3993" s="250"/>
      <c r="D3993" s="250"/>
      <c r="E3993" s="250"/>
      <c r="F3993" s="250"/>
      <c r="G3993" s="250"/>
      <c r="H3993" s="250"/>
      <c r="I3993" s="250"/>
      <c r="J3993" s="250"/>
      <c r="K3993" s="250"/>
      <c r="L3993" s="250"/>
      <c r="M3993" s="250"/>
      <c r="N3993" s="250"/>
      <c r="O3993" s="250"/>
      <c r="P3993" s="250"/>
      <c r="Q3993" s="250"/>
      <c r="R3993" s="250"/>
      <c r="S3993" s="250"/>
      <c r="T3993" s="250"/>
      <c r="U3993" s="250"/>
      <c r="V3993" s="250"/>
      <c r="W3993" s="250"/>
      <c r="X3993" s="250"/>
      <c r="Y3993" s="250"/>
      <c r="Z3993" s="250"/>
      <c r="AA3993" s="250"/>
      <c r="AB3993" s="250"/>
      <c r="AC3993" s="250"/>
      <c r="AD3993" s="250"/>
      <c r="AE3993" s="250"/>
      <c r="AF3993" s="250"/>
      <c r="AG3993" s="250"/>
      <c r="AH3993" s="250"/>
      <c r="AI3993" s="250"/>
      <c r="AJ3993" s="250"/>
      <c r="AK3993" s="250"/>
      <c r="AL3993" s="250"/>
      <c r="AM3993" s="250"/>
      <c r="AN3993" s="250"/>
      <c r="AO3993" s="250"/>
      <c r="AP3993" s="251">
        <v>45</v>
      </c>
      <c r="AQ3993" s="251">
        <v>453</v>
      </c>
      <c r="AR3993" s="251">
        <v>3749</v>
      </c>
      <c r="AS3993" s="251">
        <v>1702393</v>
      </c>
      <c r="AT3993" s="251">
        <v>30</v>
      </c>
      <c r="AU3993" s="251">
        <v>456</v>
      </c>
      <c r="AV3993" s="251">
        <v>3800</v>
      </c>
      <c r="AW3993" s="251">
        <v>1733633</v>
      </c>
      <c r="AX3993" s="250"/>
      <c r="AY3993" s="251">
        <v>173</v>
      </c>
    </row>
    <row r="3994" spans="1:51" x14ac:dyDescent="0.2">
      <c r="A3994" s="249">
        <v>42542</v>
      </c>
      <c r="B3994" s="250"/>
      <c r="C3994" s="250"/>
      <c r="D3994" s="250"/>
      <c r="E3994" s="250"/>
      <c r="F3994" s="250"/>
      <c r="G3994" s="250"/>
      <c r="H3994" s="250"/>
      <c r="I3994" s="250"/>
      <c r="J3994" s="250"/>
      <c r="K3994" s="250"/>
      <c r="L3994" s="250"/>
      <c r="M3994" s="250"/>
      <c r="N3994" s="250"/>
      <c r="O3994" s="250"/>
      <c r="P3994" s="250"/>
      <c r="Q3994" s="250"/>
      <c r="R3994" s="250"/>
      <c r="S3994" s="250"/>
      <c r="T3994" s="250"/>
      <c r="U3994" s="250"/>
      <c r="V3994" s="250"/>
      <c r="W3994" s="250"/>
      <c r="X3994" s="250"/>
      <c r="Y3994" s="250"/>
      <c r="Z3994" s="250"/>
      <c r="AA3994" s="250"/>
      <c r="AB3994" s="250"/>
      <c r="AC3994" s="250"/>
      <c r="AD3994" s="251">
        <v>13</v>
      </c>
      <c r="AE3994" s="251">
        <v>341</v>
      </c>
      <c r="AF3994" s="251">
        <v>3720</v>
      </c>
      <c r="AG3994" s="251">
        <v>1268280</v>
      </c>
      <c r="AH3994" s="251">
        <v>9</v>
      </c>
      <c r="AI3994" s="251">
        <v>364</v>
      </c>
      <c r="AJ3994" s="251">
        <v>3800</v>
      </c>
      <c r="AK3994" s="251">
        <v>1383200</v>
      </c>
      <c r="AL3994" s="250"/>
      <c r="AM3994" s="250"/>
      <c r="AN3994" s="250"/>
      <c r="AO3994" s="250"/>
      <c r="AP3994" s="250"/>
      <c r="AQ3994" s="250"/>
      <c r="AR3994" s="250"/>
      <c r="AS3994" s="250"/>
      <c r="AT3994" s="250"/>
      <c r="AU3994" s="250"/>
      <c r="AV3994" s="250"/>
      <c r="AW3994" s="250"/>
      <c r="AX3994" s="250"/>
      <c r="AY3994" s="250"/>
    </row>
    <row r="3995" spans="1:51" x14ac:dyDescent="0.2">
      <c r="A3995" s="249">
        <v>42544</v>
      </c>
      <c r="B3995" s="251">
        <v>14</v>
      </c>
      <c r="C3995" s="251">
        <v>101</v>
      </c>
      <c r="D3995" s="251">
        <v>4000</v>
      </c>
      <c r="E3995" s="251">
        <v>404000</v>
      </c>
      <c r="F3995" s="251">
        <v>5</v>
      </c>
      <c r="G3995" s="251">
        <v>148</v>
      </c>
      <c r="H3995" s="251">
        <v>3700</v>
      </c>
      <c r="I3995" s="251">
        <v>547600</v>
      </c>
      <c r="J3995" s="251">
        <v>22</v>
      </c>
      <c r="K3995" s="251">
        <v>159</v>
      </c>
      <c r="L3995" s="251">
        <v>3900</v>
      </c>
      <c r="M3995" s="251">
        <v>620900</v>
      </c>
      <c r="N3995" s="251">
        <v>29</v>
      </c>
      <c r="O3995" s="251">
        <v>200</v>
      </c>
      <c r="P3995" s="251">
        <v>3725</v>
      </c>
      <c r="Q3995" s="251">
        <v>746300</v>
      </c>
      <c r="R3995" s="251">
        <v>22</v>
      </c>
      <c r="S3995" s="251">
        <v>228</v>
      </c>
      <c r="T3995" s="251">
        <v>3700</v>
      </c>
      <c r="U3995" s="251">
        <v>847400</v>
      </c>
      <c r="V3995" s="251">
        <v>4</v>
      </c>
      <c r="W3995" s="251">
        <v>252</v>
      </c>
      <c r="X3995" s="251">
        <v>3450</v>
      </c>
      <c r="Y3995" s="251">
        <v>869400</v>
      </c>
      <c r="Z3995" s="251">
        <v>78</v>
      </c>
      <c r="AA3995" s="251">
        <v>297</v>
      </c>
      <c r="AB3995" s="251">
        <v>3500</v>
      </c>
      <c r="AC3995" s="251">
        <v>1038133</v>
      </c>
      <c r="AD3995" s="251">
        <v>8</v>
      </c>
      <c r="AE3995" s="251">
        <v>340</v>
      </c>
      <c r="AF3995" s="251">
        <v>3690</v>
      </c>
      <c r="AG3995" s="251">
        <v>1255890</v>
      </c>
      <c r="AH3995" s="251">
        <v>2</v>
      </c>
      <c r="AI3995" s="251">
        <v>386</v>
      </c>
      <c r="AJ3995" s="251">
        <v>4060</v>
      </c>
      <c r="AK3995" s="251">
        <v>1567360</v>
      </c>
      <c r="AL3995" s="250"/>
      <c r="AM3995" s="250"/>
      <c r="AN3995" s="250"/>
      <c r="AO3995" s="250"/>
      <c r="AP3995" s="251">
        <v>6</v>
      </c>
      <c r="AQ3995" s="251">
        <v>349</v>
      </c>
      <c r="AR3995" s="251">
        <v>3300</v>
      </c>
      <c r="AS3995" s="251">
        <v>1151700</v>
      </c>
      <c r="AT3995" s="251">
        <v>1</v>
      </c>
      <c r="AU3995" s="251">
        <v>502</v>
      </c>
      <c r="AV3995" s="251">
        <v>3150</v>
      </c>
      <c r="AW3995" s="251">
        <v>1581300</v>
      </c>
      <c r="AX3995" s="250"/>
      <c r="AY3995" s="251">
        <v>325</v>
      </c>
    </row>
    <row r="3996" spans="1:51" x14ac:dyDescent="0.2">
      <c r="A3996" s="249"/>
      <c r="B3996" s="250"/>
      <c r="C3996" s="250"/>
      <c r="D3996" s="250"/>
      <c r="E3996" s="250"/>
      <c r="F3996" s="250"/>
      <c r="G3996" s="250"/>
      <c r="H3996" s="250"/>
      <c r="I3996" s="250"/>
      <c r="J3996" s="250"/>
      <c r="K3996" s="250"/>
      <c r="L3996" s="250"/>
      <c r="M3996" s="250"/>
      <c r="N3996" s="250"/>
      <c r="O3996" s="250"/>
      <c r="P3996" s="250"/>
      <c r="Q3996" s="250"/>
      <c r="R3996" s="250"/>
      <c r="S3996" s="250"/>
      <c r="T3996" s="250"/>
      <c r="U3996" s="250"/>
      <c r="V3996" s="250"/>
      <c r="W3996" s="250"/>
      <c r="X3996" s="250"/>
      <c r="Y3996" s="250"/>
      <c r="Z3996" s="250"/>
      <c r="AA3996" s="250"/>
      <c r="AB3996" s="250"/>
      <c r="AC3996" s="250"/>
      <c r="AD3996" s="250"/>
      <c r="AE3996" s="250"/>
      <c r="AF3996" s="250"/>
      <c r="AG3996" s="250"/>
      <c r="AH3996" s="250"/>
      <c r="AI3996" s="250"/>
      <c r="AJ3996" s="250"/>
      <c r="AK3996" s="250"/>
      <c r="AL3996" s="250"/>
      <c r="AM3996" s="250"/>
      <c r="AN3996" s="250"/>
      <c r="AO3996" s="250"/>
      <c r="AP3996" s="251">
        <v>8</v>
      </c>
      <c r="AQ3996" s="251">
        <v>388</v>
      </c>
      <c r="AR3996" s="251">
        <v>3550</v>
      </c>
      <c r="AS3996" s="251">
        <v>1381055</v>
      </c>
      <c r="AT3996" s="250"/>
      <c r="AU3996" s="250"/>
      <c r="AV3996" s="250"/>
      <c r="AW3996" s="250"/>
      <c r="AX3996" s="250"/>
      <c r="AY3996" s="250"/>
    </row>
    <row r="3997" spans="1:51" x14ac:dyDescent="0.2">
      <c r="A3997" s="249"/>
      <c r="B3997" s="250"/>
      <c r="C3997" s="250"/>
      <c r="D3997" s="250"/>
      <c r="E3997" s="250"/>
      <c r="F3997" s="250"/>
      <c r="G3997" s="250"/>
      <c r="H3997" s="250"/>
      <c r="I3997" s="250"/>
      <c r="J3997" s="250"/>
      <c r="K3997" s="250"/>
      <c r="L3997" s="250"/>
      <c r="M3997" s="250"/>
      <c r="N3997" s="250"/>
      <c r="O3997" s="250"/>
      <c r="P3997" s="250"/>
      <c r="Q3997" s="250"/>
      <c r="R3997" s="250"/>
      <c r="S3997" s="250"/>
      <c r="T3997" s="250"/>
      <c r="U3997" s="250"/>
      <c r="V3997" s="250"/>
      <c r="W3997" s="250"/>
      <c r="X3997" s="250"/>
      <c r="Y3997" s="250"/>
      <c r="Z3997" s="250"/>
      <c r="AA3997" s="250"/>
      <c r="AB3997" s="250"/>
      <c r="AC3997" s="250"/>
      <c r="AD3997" s="250"/>
      <c r="AE3997" s="250"/>
      <c r="AF3997" s="250"/>
      <c r="AG3997" s="250"/>
      <c r="AH3997" s="250"/>
      <c r="AI3997" s="250"/>
      <c r="AJ3997" s="250"/>
      <c r="AK3997" s="250"/>
      <c r="AL3997" s="250"/>
      <c r="AM3997" s="250"/>
      <c r="AN3997" s="250"/>
      <c r="AO3997" s="250"/>
      <c r="AP3997" s="251">
        <v>54</v>
      </c>
      <c r="AQ3997" s="251">
        <v>446</v>
      </c>
      <c r="AR3997" s="251">
        <v>3778</v>
      </c>
      <c r="AS3997" s="251">
        <v>1686460</v>
      </c>
      <c r="AT3997" s="250"/>
      <c r="AU3997" s="250"/>
      <c r="AV3997" s="250"/>
      <c r="AW3997" s="250"/>
      <c r="AX3997" s="250"/>
      <c r="AY3997" s="250"/>
    </row>
    <row r="3999" spans="1:51" ht="15" x14ac:dyDescent="0.25">
      <c r="A3999" s="143">
        <v>42556</v>
      </c>
      <c r="B3999" s="238"/>
      <c r="C3999" s="238"/>
      <c r="D3999" s="238"/>
      <c r="E3999" s="238"/>
      <c r="F3999" s="238"/>
      <c r="G3999" s="238"/>
      <c r="H3999" s="238"/>
      <c r="I3999" s="238"/>
      <c r="J3999" s="238"/>
      <c r="K3999" s="238"/>
      <c r="L3999" s="239"/>
      <c r="M3999" s="239"/>
      <c r="N3999" s="238"/>
      <c r="O3999" s="238"/>
      <c r="P3999" s="238"/>
      <c r="Q3999" s="238"/>
      <c r="R3999" s="238"/>
      <c r="S3999" s="238"/>
      <c r="T3999" s="238"/>
      <c r="U3999" s="238"/>
      <c r="V3999" s="238"/>
      <c r="W3999" s="238"/>
      <c r="X3999" s="238"/>
      <c r="Y3999" s="238"/>
      <c r="Z3999" s="238"/>
      <c r="AA3999" s="238"/>
      <c r="AB3999" s="238"/>
      <c r="AC3999" s="238"/>
      <c r="AD3999" s="238"/>
      <c r="AE3999" s="238"/>
      <c r="AF3999" s="238"/>
      <c r="AG3999" s="238"/>
      <c r="AH3999" s="238"/>
      <c r="AI3999" s="238"/>
      <c r="AJ3999" s="238"/>
      <c r="AK3999" s="238"/>
      <c r="AL3999" s="238"/>
      <c r="AM3999" s="238"/>
      <c r="AN3999" s="238"/>
      <c r="AO3999" s="238"/>
      <c r="AP3999" s="238">
        <v>12</v>
      </c>
      <c r="AQ3999" s="238">
        <v>422</v>
      </c>
      <c r="AR3999" s="238">
        <v>3560</v>
      </c>
      <c r="AS3999" s="238">
        <v>1503040</v>
      </c>
      <c r="AT3999" s="238"/>
      <c r="AU3999" s="238"/>
      <c r="AV3999" s="238"/>
      <c r="AW3999" s="238"/>
      <c r="AX3999" s="238"/>
      <c r="AY3999" s="238">
        <v>7</v>
      </c>
    </row>
    <row r="4000" spans="1:51" x14ac:dyDescent="0.2">
      <c r="A4000" s="143">
        <v>42558</v>
      </c>
      <c r="B4000" s="238">
        <v>2</v>
      </c>
      <c r="C4000" s="238">
        <v>122</v>
      </c>
      <c r="D4000" s="238">
        <v>3450</v>
      </c>
      <c r="E4000" s="238">
        <v>420900</v>
      </c>
      <c r="F4000" s="238">
        <v>1</v>
      </c>
      <c r="G4000" s="238">
        <v>140</v>
      </c>
      <c r="H4000" s="238">
        <v>3400</v>
      </c>
      <c r="I4000" s="238">
        <v>476000</v>
      </c>
      <c r="J4000" s="238">
        <v>34</v>
      </c>
      <c r="K4000" s="238">
        <v>159</v>
      </c>
      <c r="L4000" s="238">
        <v>3667</v>
      </c>
      <c r="M4000" s="238">
        <v>582383</v>
      </c>
      <c r="N4000" s="238">
        <v>5</v>
      </c>
      <c r="O4000" s="238">
        <v>204</v>
      </c>
      <c r="P4000" s="238">
        <v>5100</v>
      </c>
      <c r="Q4000" s="238">
        <v>1040400</v>
      </c>
      <c r="R4000" s="238">
        <v>23</v>
      </c>
      <c r="S4000" s="238">
        <v>223</v>
      </c>
      <c r="T4000" s="238">
        <v>5000</v>
      </c>
      <c r="U4000" s="238">
        <v>1115000</v>
      </c>
      <c r="V4000" s="238">
        <v>77</v>
      </c>
      <c r="W4000" s="238">
        <v>266</v>
      </c>
      <c r="X4000" s="238">
        <v>3650</v>
      </c>
      <c r="Y4000" s="238">
        <v>972038</v>
      </c>
      <c r="Z4000" s="238">
        <v>84</v>
      </c>
      <c r="AA4000" s="238">
        <v>297</v>
      </c>
      <c r="AB4000" s="238">
        <v>3460</v>
      </c>
      <c r="AC4000" s="238">
        <v>1027830</v>
      </c>
      <c r="AD4000" s="238">
        <v>27</v>
      </c>
      <c r="AE4000" s="238">
        <v>330</v>
      </c>
      <c r="AF4000" s="238">
        <v>3540</v>
      </c>
      <c r="AG4000" s="238">
        <v>1166713</v>
      </c>
      <c r="AH4000" s="238">
        <v>31</v>
      </c>
      <c r="AI4000" s="238">
        <v>380</v>
      </c>
      <c r="AJ4000" s="238">
        <v>3680</v>
      </c>
      <c r="AK4000" s="238">
        <v>1400270</v>
      </c>
      <c r="AL4000" s="238"/>
      <c r="AM4000" s="238"/>
      <c r="AN4000" s="238"/>
      <c r="AO4000" s="238"/>
      <c r="AP4000" s="238">
        <v>88</v>
      </c>
      <c r="AQ4000" s="238">
        <v>458</v>
      </c>
      <c r="AR4000" s="238">
        <v>3373</v>
      </c>
      <c r="AS4000" s="238">
        <v>1549204</v>
      </c>
      <c r="AT4000" s="238">
        <v>10</v>
      </c>
      <c r="AU4000" s="238">
        <v>546</v>
      </c>
      <c r="AV4000" s="238">
        <v>3760</v>
      </c>
      <c r="AW4000" s="238">
        <v>2044260</v>
      </c>
      <c r="AX4000" s="238">
        <v>47</v>
      </c>
      <c r="AY4000" s="238">
        <v>137</v>
      </c>
    </row>
    <row r="4001" spans="1:51" x14ac:dyDescent="0.2">
      <c r="A4001" s="143">
        <v>42563</v>
      </c>
      <c r="B4001" s="238"/>
      <c r="C4001" s="238"/>
      <c r="D4001" s="238"/>
      <c r="E4001" s="238"/>
      <c r="F4001" s="238"/>
      <c r="G4001" s="238"/>
      <c r="H4001" s="238"/>
      <c r="I4001" s="238"/>
      <c r="J4001" s="238"/>
      <c r="K4001" s="238"/>
      <c r="L4001" s="238"/>
      <c r="M4001" s="238"/>
      <c r="N4001" s="238"/>
      <c r="O4001" s="238"/>
      <c r="P4001" s="238"/>
      <c r="Q4001" s="238"/>
      <c r="R4001" s="238"/>
      <c r="S4001" s="238"/>
      <c r="T4001" s="238"/>
      <c r="U4001" s="238"/>
      <c r="V4001" s="238"/>
      <c r="W4001" s="238"/>
      <c r="X4001" s="238"/>
      <c r="Y4001" s="238"/>
      <c r="Z4001" s="238"/>
      <c r="AA4001" s="238"/>
      <c r="AB4001" s="238"/>
      <c r="AC4001" s="238"/>
      <c r="AD4001" s="238"/>
      <c r="AE4001" s="238"/>
      <c r="AF4001" s="238"/>
      <c r="AG4001" s="238"/>
      <c r="AH4001" s="238"/>
      <c r="AI4001" s="238"/>
      <c r="AJ4001" s="238"/>
      <c r="AK4001" s="238"/>
      <c r="AL4001" s="238"/>
      <c r="AM4001" s="238"/>
      <c r="AN4001" s="238"/>
      <c r="AO4001" s="238"/>
      <c r="AP4001" s="238">
        <v>1</v>
      </c>
      <c r="AQ4001" s="238">
        <v>366</v>
      </c>
      <c r="AR4001" s="238">
        <v>3800</v>
      </c>
      <c r="AS4001" s="238">
        <v>1390800</v>
      </c>
      <c r="AT4001" s="238"/>
      <c r="AU4001" s="238"/>
      <c r="AV4001" s="238"/>
      <c r="AW4001" s="238"/>
      <c r="AX4001" s="238"/>
      <c r="AY4001" s="238">
        <v>24</v>
      </c>
    </row>
    <row r="4002" spans="1:51" x14ac:dyDescent="0.2">
      <c r="A4002" s="143"/>
      <c r="B4002" s="238"/>
      <c r="C4002" s="238"/>
      <c r="D4002" s="238"/>
      <c r="E4002" s="238"/>
      <c r="F4002" s="238"/>
      <c r="G4002" s="238"/>
      <c r="H4002" s="238"/>
      <c r="I4002" s="238"/>
      <c r="J4002" s="238"/>
      <c r="K4002" s="238"/>
      <c r="L4002" s="238"/>
      <c r="M4002" s="238"/>
      <c r="N4002" s="238"/>
      <c r="O4002" s="238"/>
      <c r="P4002" s="238"/>
      <c r="Q4002" s="238"/>
      <c r="R4002" s="238"/>
      <c r="S4002" s="238"/>
      <c r="T4002" s="238"/>
      <c r="U4002" s="238"/>
      <c r="V4002" s="238"/>
      <c r="W4002" s="238"/>
      <c r="X4002" s="238"/>
      <c r="Y4002" s="238"/>
      <c r="Z4002" s="238"/>
      <c r="AA4002" s="238"/>
      <c r="AB4002" s="238"/>
      <c r="AC4002" s="238"/>
      <c r="AD4002" s="238"/>
      <c r="AE4002" s="238"/>
      <c r="AF4002" s="238"/>
      <c r="AG4002" s="238"/>
      <c r="AH4002" s="238"/>
      <c r="AI4002" s="238"/>
      <c r="AJ4002" s="238"/>
      <c r="AK4002" s="238"/>
      <c r="AL4002" s="238"/>
      <c r="AM4002" s="238"/>
      <c r="AN4002" s="238"/>
      <c r="AO4002" s="238"/>
      <c r="AP4002" s="238">
        <v>11</v>
      </c>
      <c r="AQ4002" s="238">
        <v>479</v>
      </c>
      <c r="AR4002" s="238">
        <v>3527</v>
      </c>
      <c r="AS4002" s="238">
        <v>1688407</v>
      </c>
      <c r="AT4002" s="238"/>
      <c r="AU4002" s="238"/>
      <c r="AV4002" s="238"/>
      <c r="AW4002" s="238"/>
      <c r="AX4002" s="238"/>
      <c r="AY4002" s="238"/>
    </row>
    <row r="4003" spans="1:51" x14ac:dyDescent="0.2">
      <c r="A4003" s="143">
        <v>42570</v>
      </c>
      <c r="B4003" s="238"/>
      <c r="C4003" s="238"/>
      <c r="D4003" s="238"/>
      <c r="E4003" s="238"/>
      <c r="F4003" s="238"/>
      <c r="G4003" s="238"/>
      <c r="H4003" s="238"/>
      <c r="I4003" s="238"/>
      <c r="J4003" s="238"/>
      <c r="K4003" s="238"/>
      <c r="L4003" s="238"/>
      <c r="M4003" s="238"/>
      <c r="N4003" s="238"/>
      <c r="O4003" s="238"/>
      <c r="P4003" s="238"/>
      <c r="Q4003" s="238"/>
      <c r="R4003" s="238"/>
      <c r="S4003" s="238"/>
      <c r="T4003" s="238"/>
      <c r="U4003" s="238"/>
      <c r="V4003" s="238">
        <v>5</v>
      </c>
      <c r="W4003" s="238">
        <v>250</v>
      </c>
      <c r="X4003" s="238">
        <v>3500</v>
      </c>
      <c r="Y4003" s="238">
        <v>875000</v>
      </c>
      <c r="Z4003" s="238"/>
      <c r="AA4003" s="238"/>
      <c r="AB4003" s="238"/>
      <c r="AC4003" s="238"/>
      <c r="AD4003" s="238"/>
      <c r="AE4003" s="238"/>
      <c r="AF4003" s="238"/>
      <c r="AG4003" s="238"/>
      <c r="AH4003" s="238">
        <v>1</v>
      </c>
      <c r="AI4003" s="238">
        <v>378</v>
      </c>
      <c r="AJ4003" s="238">
        <v>3680</v>
      </c>
      <c r="AK4003" s="238">
        <v>1391040</v>
      </c>
      <c r="AL4003" s="238"/>
      <c r="AM4003" s="238"/>
      <c r="AN4003" s="238"/>
      <c r="AO4003" s="238"/>
      <c r="AP4003" s="238">
        <v>5</v>
      </c>
      <c r="AQ4003" s="238">
        <v>370</v>
      </c>
      <c r="AR4003" s="238">
        <v>3400</v>
      </c>
      <c r="AS4003" s="238">
        <v>1258000</v>
      </c>
      <c r="AT4003" s="238"/>
      <c r="AU4003" s="238"/>
      <c r="AV4003" s="238"/>
      <c r="AW4003" s="238"/>
      <c r="AX4003" s="238"/>
      <c r="AY4003" s="238"/>
    </row>
    <row r="4004" spans="1:51" x14ac:dyDescent="0.2">
      <c r="A4004" s="143"/>
      <c r="B4004" s="238"/>
      <c r="C4004" s="238"/>
      <c r="D4004" s="238"/>
      <c r="E4004" s="238"/>
      <c r="F4004" s="238"/>
      <c r="G4004" s="238"/>
      <c r="H4004" s="238"/>
      <c r="I4004" s="238"/>
      <c r="J4004" s="238"/>
      <c r="K4004" s="238"/>
      <c r="L4004" s="238"/>
      <c r="M4004" s="238"/>
      <c r="N4004" s="238"/>
      <c r="O4004" s="238"/>
      <c r="P4004" s="238"/>
      <c r="Q4004" s="238"/>
      <c r="R4004" s="238"/>
      <c r="S4004" s="238"/>
      <c r="T4004" s="238"/>
      <c r="U4004" s="238"/>
      <c r="V4004" s="238"/>
      <c r="W4004" s="238"/>
      <c r="X4004" s="238"/>
      <c r="Y4004" s="238"/>
      <c r="Z4004" s="238"/>
      <c r="AA4004" s="238"/>
      <c r="AB4004" s="238"/>
      <c r="AC4004" s="238"/>
      <c r="AD4004" s="238"/>
      <c r="AE4004" s="238"/>
      <c r="AF4004" s="238"/>
      <c r="AG4004" s="238"/>
      <c r="AH4004" s="238"/>
      <c r="AI4004" s="238"/>
      <c r="AJ4004" s="238"/>
      <c r="AK4004" s="238"/>
      <c r="AL4004" s="238"/>
      <c r="AM4004" s="238"/>
      <c r="AN4004" s="238"/>
      <c r="AO4004" s="238"/>
      <c r="AP4004" s="238">
        <v>4</v>
      </c>
      <c r="AQ4004" s="238">
        <v>484</v>
      </c>
      <c r="AR4004" s="238">
        <v>3450</v>
      </c>
      <c r="AS4004" s="238">
        <v>1682400</v>
      </c>
      <c r="AT4004" s="238"/>
      <c r="AU4004" s="238"/>
      <c r="AV4004" s="238"/>
      <c r="AW4004" s="238"/>
      <c r="AX4004" s="238"/>
      <c r="AY4004" s="238">
        <v>63</v>
      </c>
    </row>
    <row r="4005" spans="1:51" x14ac:dyDescent="0.2">
      <c r="A4005" s="143">
        <v>42572</v>
      </c>
      <c r="B4005" s="238"/>
      <c r="C4005" s="238"/>
      <c r="D4005" s="238"/>
      <c r="E4005" s="238"/>
      <c r="F4005" s="238">
        <v>5</v>
      </c>
      <c r="G4005" s="238">
        <v>135</v>
      </c>
      <c r="H4005" s="238">
        <v>4300</v>
      </c>
      <c r="I4005" s="238">
        <v>580500</v>
      </c>
      <c r="J4005" s="238">
        <v>31</v>
      </c>
      <c r="K4005" s="238">
        <v>158</v>
      </c>
      <c r="L4005" s="238">
        <v>4250</v>
      </c>
      <c r="M4005" s="238">
        <v>673475</v>
      </c>
      <c r="N4005" s="238">
        <v>30</v>
      </c>
      <c r="O4005" s="238">
        <v>203</v>
      </c>
      <c r="P4005" s="238">
        <v>3667</v>
      </c>
      <c r="Q4005" s="238">
        <v>742517</v>
      </c>
      <c r="R4005" s="238">
        <v>4</v>
      </c>
      <c r="S4005" s="238">
        <v>232</v>
      </c>
      <c r="T4005" s="238">
        <v>3700</v>
      </c>
      <c r="U4005" s="238">
        <v>858400</v>
      </c>
      <c r="V4005" s="238">
        <v>16</v>
      </c>
      <c r="W4005" s="238">
        <v>266</v>
      </c>
      <c r="X4005" s="238">
        <v>3510</v>
      </c>
      <c r="Y4005" s="238">
        <v>933600</v>
      </c>
      <c r="Z4005" s="238">
        <v>21</v>
      </c>
      <c r="AA4005" s="238">
        <v>291</v>
      </c>
      <c r="AB4005" s="238">
        <v>3600</v>
      </c>
      <c r="AC4005" s="238">
        <v>1047600</v>
      </c>
      <c r="AD4005" s="238">
        <v>25</v>
      </c>
      <c r="AE4005" s="238">
        <v>347</v>
      </c>
      <c r="AF4005" s="238">
        <v>3703</v>
      </c>
      <c r="AG4005" s="238">
        <v>1284953</v>
      </c>
      <c r="AH4005" s="238">
        <v>20</v>
      </c>
      <c r="AI4005" s="238">
        <v>373</v>
      </c>
      <c r="AJ4005" s="238">
        <v>3667</v>
      </c>
      <c r="AK4005" s="238">
        <v>1368333</v>
      </c>
      <c r="AL4005" s="238">
        <v>1</v>
      </c>
      <c r="AM4005" s="238">
        <v>446</v>
      </c>
      <c r="AN4005" s="238">
        <v>3820</v>
      </c>
      <c r="AO4005" s="238">
        <v>1703720</v>
      </c>
      <c r="AP4005" s="238">
        <v>9</v>
      </c>
      <c r="AQ4005" s="238">
        <v>388</v>
      </c>
      <c r="AR4005" s="238">
        <v>3433</v>
      </c>
      <c r="AS4005" s="238">
        <v>1332967</v>
      </c>
      <c r="AT4005" s="238">
        <v>7</v>
      </c>
      <c r="AU4005" s="238">
        <v>572</v>
      </c>
      <c r="AV4005" s="238">
        <v>3260</v>
      </c>
      <c r="AW4005" s="238">
        <v>1864720</v>
      </c>
      <c r="AX4005" s="238"/>
      <c r="AY4005" s="238">
        <v>265</v>
      </c>
    </row>
    <row r="4006" spans="1:51" x14ac:dyDescent="0.2">
      <c r="A4006" s="143"/>
      <c r="B4006" s="238"/>
      <c r="C4006" s="238"/>
      <c r="D4006" s="238"/>
      <c r="E4006" s="238"/>
      <c r="F4006" s="238"/>
      <c r="G4006" s="238"/>
      <c r="H4006" s="238"/>
      <c r="I4006" s="238"/>
      <c r="J4006" s="238"/>
      <c r="K4006" s="238"/>
      <c r="L4006" s="238"/>
      <c r="M4006" s="238"/>
      <c r="N4006" s="238"/>
      <c r="O4006" s="238"/>
      <c r="P4006" s="238"/>
      <c r="Q4006" s="238"/>
      <c r="R4006" s="238"/>
      <c r="S4006" s="238"/>
      <c r="T4006" s="238"/>
      <c r="U4006" s="238"/>
      <c r="V4006" s="238"/>
      <c r="W4006" s="238"/>
      <c r="X4006" s="238"/>
      <c r="Y4006" s="238"/>
      <c r="Z4006" s="238"/>
      <c r="AA4006" s="238"/>
      <c r="AB4006" s="238"/>
      <c r="AC4006" s="238"/>
      <c r="AD4006" s="238"/>
      <c r="AE4006" s="238"/>
      <c r="AF4006" s="238"/>
      <c r="AG4006" s="238"/>
      <c r="AH4006" s="238"/>
      <c r="AI4006" s="238"/>
      <c r="AJ4006" s="238"/>
      <c r="AK4006" s="238"/>
      <c r="AL4006" s="238"/>
      <c r="AM4006" s="238"/>
      <c r="AN4006" s="238"/>
      <c r="AO4006" s="238"/>
      <c r="AP4006" s="238">
        <v>21</v>
      </c>
      <c r="AQ4006" s="238">
        <v>459</v>
      </c>
      <c r="AR4006" s="238">
        <v>3340</v>
      </c>
      <c r="AS4006" s="238">
        <v>1537976</v>
      </c>
      <c r="AT4006" s="238"/>
      <c r="AU4006" s="238"/>
      <c r="AV4006" s="238"/>
      <c r="AW4006" s="238"/>
      <c r="AX4006" s="238"/>
      <c r="AY4006" s="238"/>
    </row>
    <row r="4007" spans="1:51" ht="15" x14ac:dyDescent="0.25">
      <c r="A4007" s="143">
        <v>42577</v>
      </c>
      <c r="B4007" s="238"/>
      <c r="C4007" s="238"/>
      <c r="D4007" s="238"/>
      <c r="E4007" s="238"/>
      <c r="F4007" s="238"/>
      <c r="G4007" s="238"/>
      <c r="H4007" s="238"/>
      <c r="I4007" s="238"/>
      <c r="J4007" s="238"/>
      <c r="K4007" s="238"/>
      <c r="L4007" s="238"/>
      <c r="M4007" s="238"/>
      <c r="N4007" s="238"/>
      <c r="O4007" s="238"/>
      <c r="P4007" s="238"/>
      <c r="Q4007" s="238"/>
      <c r="R4007" s="238"/>
      <c r="S4007" s="238"/>
      <c r="T4007" s="238"/>
      <c r="U4007" s="238"/>
      <c r="V4007" s="238"/>
      <c r="W4007" s="238"/>
      <c r="X4007" s="238"/>
      <c r="Y4007" s="238"/>
      <c r="Z4007" s="238"/>
      <c r="AA4007" s="238"/>
      <c r="AB4007" s="238"/>
      <c r="AC4007" s="238"/>
      <c r="AD4007" s="239"/>
      <c r="AE4007" s="239"/>
      <c r="AF4007" s="239"/>
      <c r="AG4007" s="239"/>
      <c r="AH4007" s="238">
        <v>8</v>
      </c>
      <c r="AI4007" s="239">
        <v>360</v>
      </c>
      <c r="AJ4007" s="239">
        <v>3740</v>
      </c>
      <c r="AK4007" s="239">
        <v>1346400</v>
      </c>
      <c r="AL4007" s="239">
        <v>6</v>
      </c>
      <c r="AM4007" s="239">
        <v>407</v>
      </c>
      <c r="AN4007" s="239">
        <v>3740</v>
      </c>
      <c r="AO4007" s="239">
        <v>1522180</v>
      </c>
      <c r="AP4007" s="239"/>
      <c r="AQ4007" s="239"/>
      <c r="AR4007" s="239"/>
      <c r="AS4007" s="238"/>
      <c r="AT4007" s="238"/>
      <c r="AU4007" s="238"/>
      <c r="AV4007" s="238"/>
      <c r="AW4007" s="238"/>
      <c r="AX4007" s="238"/>
      <c r="AY4007" s="238"/>
    </row>
    <row r="4008" spans="1:51" x14ac:dyDescent="0.2">
      <c r="A4008" s="143">
        <v>42579</v>
      </c>
      <c r="B4008" s="238"/>
      <c r="C4008" s="238"/>
      <c r="D4008" s="238"/>
      <c r="E4008" s="238"/>
      <c r="F4008" s="238">
        <v>6</v>
      </c>
      <c r="G4008" s="238">
        <v>138</v>
      </c>
      <c r="H4008" s="238">
        <v>3850</v>
      </c>
      <c r="I4008" s="238">
        <v>531300</v>
      </c>
      <c r="J4008" s="238">
        <v>7</v>
      </c>
      <c r="K4008" s="238">
        <v>171</v>
      </c>
      <c r="L4008" s="238">
        <v>4300</v>
      </c>
      <c r="M4008" s="238">
        <v>735300</v>
      </c>
      <c r="N4008" s="238">
        <v>26</v>
      </c>
      <c r="O4008" s="238">
        <v>194</v>
      </c>
      <c r="P4008" s="238">
        <v>3875</v>
      </c>
      <c r="Q4008" s="238">
        <v>752750</v>
      </c>
      <c r="R4008" s="238">
        <v>20</v>
      </c>
      <c r="S4008" s="238">
        <v>226</v>
      </c>
      <c r="T4008" s="238">
        <v>4000</v>
      </c>
      <c r="U4008" s="238">
        <v>904000</v>
      </c>
      <c r="V4008" s="238">
        <v>70</v>
      </c>
      <c r="W4008" s="238">
        <v>265</v>
      </c>
      <c r="X4008" s="238">
        <v>3517</v>
      </c>
      <c r="Y4008" s="238">
        <v>932750</v>
      </c>
      <c r="Z4008" s="238">
        <v>44</v>
      </c>
      <c r="AA4008" s="238">
        <v>296</v>
      </c>
      <c r="AB4008" s="238">
        <v>3683</v>
      </c>
      <c r="AC4008" s="238">
        <v>1093792</v>
      </c>
      <c r="AD4008" s="238">
        <v>60</v>
      </c>
      <c r="AE4008" s="238">
        <v>332</v>
      </c>
      <c r="AF4008" s="238">
        <v>3499</v>
      </c>
      <c r="AG4008" s="238">
        <v>1162656</v>
      </c>
      <c r="AH4008" s="238">
        <v>1</v>
      </c>
      <c r="AI4008" s="238">
        <v>398</v>
      </c>
      <c r="AJ4008" s="238">
        <v>3860</v>
      </c>
      <c r="AK4008" s="238">
        <v>1536280</v>
      </c>
      <c r="AL4008" s="238">
        <v>3</v>
      </c>
      <c r="AM4008" s="238">
        <v>423</v>
      </c>
      <c r="AN4008" s="238">
        <v>3470</v>
      </c>
      <c r="AO4008" s="238">
        <v>1467320</v>
      </c>
      <c r="AP4008" s="238">
        <v>52</v>
      </c>
      <c r="AQ4008" s="238">
        <v>457</v>
      </c>
      <c r="AR4008" s="238">
        <v>3409</v>
      </c>
      <c r="AS4008" s="238">
        <v>1564758</v>
      </c>
      <c r="AT4008" s="238">
        <v>4</v>
      </c>
      <c r="AU4008" s="238">
        <v>578</v>
      </c>
      <c r="AV4008" s="238">
        <v>3380</v>
      </c>
      <c r="AW4008" s="238">
        <v>1953640</v>
      </c>
      <c r="AX4008" s="238"/>
      <c r="AY4008" s="238"/>
    </row>
    <row r="4009" spans="1:51" x14ac:dyDescent="0.2">
      <c r="A4009" s="143"/>
      <c r="B4009" s="238"/>
      <c r="C4009" s="238"/>
      <c r="D4009" s="238"/>
      <c r="E4009" s="238"/>
      <c r="F4009" s="238"/>
      <c r="G4009" s="238"/>
      <c r="H4009" s="238"/>
      <c r="I4009" s="238"/>
      <c r="J4009" s="238"/>
      <c r="K4009" s="238"/>
      <c r="L4009" s="238"/>
      <c r="M4009" s="238"/>
      <c r="N4009" s="238"/>
      <c r="O4009" s="238"/>
      <c r="P4009" s="238"/>
      <c r="Q4009" s="238"/>
      <c r="R4009" s="238"/>
      <c r="S4009" s="238"/>
      <c r="T4009" s="238"/>
      <c r="U4009" s="238"/>
      <c r="V4009" s="238"/>
      <c r="W4009" s="238"/>
      <c r="X4009" s="238"/>
      <c r="Y4009" s="238"/>
      <c r="Z4009" s="238"/>
      <c r="AA4009" s="238"/>
      <c r="AB4009" s="238"/>
      <c r="AC4009" s="238"/>
      <c r="AD4009" s="238"/>
      <c r="AE4009" s="238"/>
      <c r="AF4009" s="238"/>
      <c r="AG4009" s="238"/>
      <c r="AH4009" s="238"/>
      <c r="AI4009" s="238"/>
      <c r="AJ4009" s="238"/>
      <c r="AK4009" s="238"/>
      <c r="AL4009" s="238"/>
      <c r="AM4009" s="238"/>
      <c r="AN4009" s="238"/>
      <c r="AO4009" s="238"/>
      <c r="AP4009" s="238">
        <v>24</v>
      </c>
      <c r="AQ4009" s="238">
        <v>375</v>
      </c>
      <c r="AR4009" s="238">
        <v>3227</v>
      </c>
      <c r="AS4009" s="238">
        <v>1208660</v>
      </c>
      <c r="AT4009" s="238"/>
      <c r="AU4009" s="238"/>
      <c r="AV4009" s="238"/>
      <c r="AW4009" s="238"/>
      <c r="AX4009" s="238"/>
      <c r="AY4009" s="238"/>
    </row>
    <row r="4010" spans="1:51" x14ac:dyDescent="0.2">
      <c r="A4010" s="143"/>
      <c r="B4010" s="238"/>
      <c r="C4010" s="238"/>
      <c r="D4010" s="238"/>
      <c r="E4010" s="238"/>
      <c r="F4010" s="238"/>
      <c r="G4010" s="238"/>
      <c r="H4010" s="238"/>
      <c r="I4010" s="238"/>
      <c r="J4010" s="238"/>
      <c r="K4010" s="238"/>
      <c r="L4010" s="238"/>
      <c r="M4010" s="238"/>
      <c r="N4010" s="238"/>
      <c r="O4010" s="238"/>
      <c r="P4010" s="238"/>
      <c r="Q4010" s="238"/>
      <c r="R4010" s="238"/>
      <c r="S4010" s="238"/>
      <c r="T4010" s="238"/>
      <c r="U4010" s="238"/>
      <c r="V4010" s="238"/>
      <c r="W4010" s="238"/>
      <c r="X4010" s="238"/>
      <c r="Y4010" s="238"/>
      <c r="Z4010" s="238"/>
      <c r="AA4010" s="238"/>
      <c r="AB4010" s="238"/>
      <c r="AC4010" s="238"/>
      <c r="AD4010" s="238"/>
      <c r="AE4010" s="238"/>
      <c r="AF4010" s="238"/>
      <c r="AG4010" s="238"/>
      <c r="AH4010" s="238"/>
      <c r="AI4010" s="238"/>
      <c r="AJ4010" s="238"/>
      <c r="AK4010" s="238"/>
      <c r="AL4010" s="238"/>
      <c r="AM4010" s="238"/>
      <c r="AN4010" s="238"/>
      <c r="AO4010" s="238"/>
      <c r="AP4010" s="238">
        <v>1</v>
      </c>
      <c r="AQ4010" s="238">
        <v>358</v>
      </c>
      <c r="AR4010" s="238">
        <v>3000</v>
      </c>
      <c r="AS4010" s="238">
        <v>1074000</v>
      </c>
      <c r="AT4010" s="238"/>
      <c r="AU4010" s="238"/>
      <c r="AV4010" s="238"/>
      <c r="AW4010" s="238"/>
      <c r="AX4010" s="238"/>
      <c r="AY4010" s="238">
        <v>258</v>
      </c>
    </row>
    <row r="4011" spans="1:51" ht="15" x14ac:dyDescent="0.25">
      <c r="A4011" s="143">
        <v>42559</v>
      </c>
      <c r="B4011" s="238">
        <v>1</v>
      </c>
      <c r="C4011" s="238">
        <v>128</v>
      </c>
      <c r="D4011" s="238">
        <v>3400</v>
      </c>
      <c r="E4011" s="238">
        <v>436200</v>
      </c>
      <c r="F4011" s="238"/>
      <c r="G4011" s="238"/>
      <c r="H4011" s="238"/>
      <c r="I4011" s="238"/>
      <c r="J4011" s="238"/>
      <c r="K4011" s="238"/>
      <c r="L4011" s="239"/>
      <c r="M4011" s="239"/>
      <c r="N4011" s="238"/>
      <c r="O4011" s="238"/>
      <c r="P4011" s="238"/>
      <c r="Q4011" s="238"/>
      <c r="R4011" s="238"/>
      <c r="S4011" s="238"/>
      <c r="T4011" s="238"/>
      <c r="U4011" s="238"/>
      <c r="V4011" s="238"/>
      <c r="W4011" s="238"/>
      <c r="X4011" s="238"/>
      <c r="Y4011" s="238"/>
      <c r="Z4011" s="238">
        <v>11</v>
      </c>
      <c r="AA4011" s="238">
        <v>298</v>
      </c>
      <c r="AB4011" s="238">
        <v>3350</v>
      </c>
      <c r="AC4011" s="238">
        <v>990818</v>
      </c>
      <c r="AD4011" s="238">
        <v>21</v>
      </c>
      <c r="AE4011" s="238">
        <v>344</v>
      </c>
      <c r="AF4011" s="238">
        <v>3315</v>
      </c>
      <c r="AG4011" s="238">
        <v>1134898</v>
      </c>
      <c r="AH4011" s="238"/>
      <c r="AI4011" s="238"/>
      <c r="AJ4011" s="238"/>
      <c r="AK4011" s="238"/>
      <c r="AL4011" s="238"/>
      <c r="AM4011" s="238"/>
      <c r="AN4011" s="238"/>
      <c r="AO4011" s="238"/>
      <c r="AP4011" s="238">
        <v>18</v>
      </c>
      <c r="AQ4011" s="238">
        <v>380</v>
      </c>
      <c r="AR4011" s="238">
        <v>2946</v>
      </c>
      <c r="AS4011" s="238">
        <v>1188530</v>
      </c>
      <c r="AT4011" s="238">
        <v>13</v>
      </c>
      <c r="AU4011" s="238">
        <v>397</v>
      </c>
      <c r="AV4011" s="238">
        <v>3325</v>
      </c>
      <c r="AW4011" s="238">
        <v>1277062</v>
      </c>
      <c r="AX4011" s="238"/>
      <c r="AY4011" s="238"/>
    </row>
    <row r="4012" spans="1:51" ht="15" x14ac:dyDescent="0.25">
      <c r="A4012" s="143">
        <v>42563</v>
      </c>
      <c r="B4012" s="238">
        <v>2</v>
      </c>
      <c r="C4012" s="238">
        <v>106</v>
      </c>
      <c r="D4012" s="238">
        <v>3300</v>
      </c>
      <c r="E4012" s="238">
        <v>349800</v>
      </c>
      <c r="F4012" s="238"/>
      <c r="G4012" s="238"/>
      <c r="H4012" s="238"/>
      <c r="I4012" s="238"/>
      <c r="J4012" s="238">
        <v>46</v>
      </c>
      <c r="K4012" s="238">
        <v>162</v>
      </c>
      <c r="L4012" s="239">
        <v>4017</v>
      </c>
      <c r="M4012" s="239">
        <v>669367</v>
      </c>
      <c r="N4012" s="238">
        <v>34</v>
      </c>
      <c r="O4012" s="238">
        <v>208</v>
      </c>
      <c r="P4012" s="238">
        <v>3650</v>
      </c>
      <c r="Q4012" s="238">
        <v>779100</v>
      </c>
      <c r="R4012" s="238">
        <v>55</v>
      </c>
      <c r="S4012" s="238">
        <v>238</v>
      </c>
      <c r="T4012" s="238">
        <v>3750</v>
      </c>
      <c r="U4012" s="238">
        <v>880606</v>
      </c>
      <c r="V4012" s="238">
        <v>68</v>
      </c>
      <c r="W4012" s="238">
        <v>269</v>
      </c>
      <c r="X4012" s="238">
        <v>3683</v>
      </c>
      <c r="Y4012" s="238">
        <v>1009780</v>
      </c>
      <c r="Z4012" s="238">
        <v>68</v>
      </c>
      <c r="AA4012" s="238">
        <v>305</v>
      </c>
      <c r="AB4012" s="238">
        <v>3700</v>
      </c>
      <c r="AC4012" s="238">
        <v>1128747</v>
      </c>
      <c r="AD4012" s="238">
        <v>48</v>
      </c>
      <c r="AE4012" s="238">
        <v>341</v>
      </c>
      <c r="AF4012" s="238">
        <v>3733</v>
      </c>
      <c r="AG4012" s="238">
        <v>1272277</v>
      </c>
      <c r="AH4012" s="238">
        <v>17</v>
      </c>
      <c r="AI4012" s="238">
        <v>369</v>
      </c>
      <c r="AJ4012" s="238">
        <v>3650</v>
      </c>
      <c r="AK4012" s="238">
        <v>1374135</v>
      </c>
      <c r="AL4012" s="238"/>
      <c r="AM4012" s="238"/>
      <c r="AN4012" s="238"/>
      <c r="AO4012" s="238"/>
      <c r="AP4012" s="238">
        <v>176</v>
      </c>
      <c r="AQ4012" s="238">
        <v>376</v>
      </c>
      <c r="AR4012" s="238">
        <v>3780</v>
      </c>
      <c r="AS4012" s="238">
        <v>1335096</v>
      </c>
      <c r="AT4012" s="238">
        <v>26</v>
      </c>
      <c r="AU4012" s="238">
        <v>415</v>
      </c>
      <c r="AV4012" s="238">
        <v>3350</v>
      </c>
      <c r="AW4012" s="238">
        <v>1408808</v>
      </c>
      <c r="AX4012" s="238"/>
      <c r="AY4012" s="238"/>
    </row>
    <row r="4013" spans="1:51" x14ac:dyDescent="0.2">
      <c r="A4013" s="143">
        <v>42570</v>
      </c>
      <c r="B4013" s="238">
        <v>14</v>
      </c>
      <c r="C4013" s="238">
        <v>122</v>
      </c>
      <c r="D4013" s="238">
        <v>3725</v>
      </c>
      <c r="E4013" s="238">
        <v>458486</v>
      </c>
      <c r="F4013" s="238"/>
      <c r="G4013" s="238"/>
      <c r="H4013" s="238"/>
      <c r="I4013" s="238"/>
      <c r="J4013" s="238">
        <v>45</v>
      </c>
      <c r="K4013" s="238">
        <v>165</v>
      </c>
      <c r="L4013" s="238">
        <v>3800</v>
      </c>
      <c r="M4013" s="238">
        <v>618807</v>
      </c>
      <c r="N4013" s="238">
        <v>44</v>
      </c>
      <c r="O4013" s="238">
        <v>186</v>
      </c>
      <c r="P4013" s="238">
        <v>3825</v>
      </c>
      <c r="Q4013" s="238">
        <v>714907</v>
      </c>
      <c r="R4013" s="238">
        <v>18</v>
      </c>
      <c r="S4013" s="238">
        <v>231</v>
      </c>
      <c r="T4013" s="238">
        <v>5100</v>
      </c>
      <c r="U4013" s="238">
        <v>1178967</v>
      </c>
      <c r="V4013" s="238"/>
      <c r="W4013" s="238"/>
      <c r="X4013" s="238"/>
      <c r="Y4013" s="238"/>
      <c r="Z4013" s="238">
        <v>8</v>
      </c>
      <c r="AA4013" s="238">
        <v>305</v>
      </c>
      <c r="AB4013" s="238">
        <v>3200</v>
      </c>
      <c r="AC4013" s="238">
        <v>980000</v>
      </c>
      <c r="AD4013" s="238">
        <v>12</v>
      </c>
      <c r="AE4013" s="238">
        <v>348</v>
      </c>
      <c r="AF4013" s="238">
        <v>3700</v>
      </c>
      <c r="AG4013" s="238">
        <v>1280200</v>
      </c>
      <c r="AH4013" s="238"/>
      <c r="AI4013" s="238"/>
      <c r="AJ4013" s="238"/>
      <c r="AK4013" s="238"/>
      <c r="AL4013" s="238">
        <v>5</v>
      </c>
      <c r="AM4013" s="238">
        <v>430</v>
      </c>
      <c r="AN4013" s="238">
        <v>3950</v>
      </c>
      <c r="AO4013" s="238">
        <v>1898500</v>
      </c>
      <c r="AP4013" s="238">
        <v>223</v>
      </c>
      <c r="AQ4013" s="238">
        <v>369</v>
      </c>
      <c r="AR4013" s="238">
        <v>3364</v>
      </c>
      <c r="AS4013" s="238">
        <v>1290124</v>
      </c>
      <c r="AT4013" s="238">
        <v>38</v>
      </c>
      <c r="AU4013" s="238">
        <v>391</v>
      </c>
      <c r="AV4013" s="238">
        <v>3306</v>
      </c>
      <c r="AW4013" s="238">
        <v>1303371</v>
      </c>
      <c r="AX4013" s="238"/>
      <c r="AY4013" s="238">
        <v>51</v>
      </c>
    </row>
    <row r="4014" spans="1:51" x14ac:dyDescent="0.2">
      <c r="A4014" s="51">
        <v>42577</v>
      </c>
      <c r="B4014">
        <v>5</v>
      </c>
      <c r="C4014">
        <v>120</v>
      </c>
      <c r="D4014">
        <v>4050</v>
      </c>
      <c r="E4014">
        <v>472100</v>
      </c>
      <c r="F4014">
        <v>26</v>
      </c>
      <c r="G4014">
        <v>139</v>
      </c>
      <c r="H4014">
        <v>3800</v>
      </c>
      <c r="I4014">
        <v>529117</v>
      </c>
      <c r="J4014">
        <v>56</v>
      </c>
      <c r="K4014">
        <v>156</v>
      </c>
      <c r="L4014">
        <v>3800</v>
      </c>
      <c r="M4014">
        <v>601493</v>
      </c>
      <c r="N4014">
        <v>129</v>
      </c>
      <c r="O4014">
        <v>195</v>
      </c>
      <c r="P4014">
        <v>3714</v>
      </c>
      <c r="Q4014">
        <v>743949</v>
      </c>
      <c r="R4014">
        <v>46</v>
      </c>
      <c r="S4014">
        <v>240</v>
      </c>
      <c r="T4014">
        <v>3600</v>
      </c>
      <c r="U4014">
        <v>864407</v>
      </c>
      <c r="V4014">
        <v>88</v>
      </c>
      <c r="W4014">
        <v>264</v>
      </c>
      <c r="X4014">
        <v>3733</v>
      </c>
      <c r="Y4014">
        <v>979957</v>
      </c>
      <c r="Z4014" s="238">
        <v>56</v>
      </c>
      <c r="AA4014" s="238">
        <v>302</v>
      </c>
      <c r="AB4014" s="238">
        <v>3572</v>
      </c>
      <c r="AC4014" s="238">
        <v>1082538</v>
      </c>
      <c r="AP4014" s="238">
        <v>337</v>
      </c>
      <c r="AQ4014" s="238">
        <v>384</v>
      </c>
      <c r="AR4014" s="238">
        <v>3354</v>
      </c>
      <c r="AS4014" s="238">
        <v>1322488</v>
      </c>
      <c r="AT4014" s="238">
        <v>63</v>
      </c>
      <c r="AU4014" s="238">
        <v>464</v>
      </c>
      <c r="AV4014" s="238">
        <v>3491</v>
      </c>
      <c r="AW4014" s="238">
        <v>1650643</v>
      </c>
      <c r="AY4014">
        <v>51</v>
      </c>
    </row>
    <row r="4015" spans="1:51" x14ac:dyDescent="0.2">
      <c r="A4015" s="51">
        <v>42580</v>
      </c>
      <c r="B4015">
        <v>6</v>
      </c>
      <c r="C4015">
        <v>86</v>
      </c>
      <c r="D4015">
        <v>3250</v>
      </c>
      <c r="E4015">
        <v>280583</v>
      </c>
      <c r="J4015">
        <v>10</v>
      </c>
      <c r="K4015">
        <v>166</v>
      </c>
      <c r="L4015">
        <v>3700</v>
      </c>
      <c r="M4015">
        <v>613460</v>
      </c>
      <c r="N4015">
        <v>76</v>
      </c>
      <c r="O4015">
        <v>200</v>
      </c>
      <c r="P4015">
        <v>4450</v>
      </c>
      <c r="Q4015">
        <v>890000</v>
      </c>
      <c r="R4015">
        <v>25</v>
      </c>
      <c r="S4015">
        <v>234</v>
      </c>
      <c r="T4015">
        <v>4050</v>
      </c>
      <c r="U4015">
        <v>911024</v>
      </c>
      <c r="V4015">
        <v>23</v>
      </c>
      <c r="W4015">
        <v>255</v>
      </c>
      <c r="X4015">
        <v>4975</v>
      </c>
      <c r="Y4015">
        <v>1293973</v>
      </c>
      <c r="Z4015">
        <v>64</v>
      </c>
      <c r="AA4015">
        <v>308</v>
      </c>
      <c r="AB4015">
        <v>3563</v>
      </c>
      <c r="AC4015">
        <v>1097059</v>
      </c>
      <c r="AD4015">
        <v>86</v>
      </c>
      <c r="AE4015">
        <v>336</v>
      </c>
      <c r="AF4015">
        <v>4006</v>
      </c>
      <c r="AG4015">
        <v>1351463</v>
      </c>
      <c r="AH4015">
        <v>1</v>
      </c>
      <c r="AI4015">
        <v>466</v>
      </c>
      <c r="AJ4015">
        <v>3500</v>
      </c>
      <c r="AK4015">
        <v>1631000</v>
      </c>
      <c r="AP4015">
        <v>108</v>
      </c>
      <c r="AQ4015">
        <v>403</v>
      </c>
      <c r="AR4015">
        <v>3211</v>
      </c>
      <c r="AS4015">
        <v>1315671</v>
      </c>
      <c r="AT4015">
        <v>41</v>
      </c>
      <c r="AU4015">
        <v>202</v>
      </c>
      <c r="AV4015">
        <v>3623</v>
      </c>
      <c r="AW4015">
        <v>1406428</v>
      </c>
      <c r="AY4015">
        <v>65</v>
      </c>
    </row>
    <row r="4017" spans="1:51" ht="15" x14ac:dyDescent="0.25">
      <c r="A4017" s="143">
        <v>42584</v>
      </c>
      <c r="B4017" s="238"/>
      <c r="C4017" s="238"/>
      <c r="D4017" s="238"/>
      <c r="E4017" s="238"/>
      <c r="F4017" s="238"/>
      <c r="G4017" s="238"/>
      <c r="H4017" s="238"/>
      <c r="I4017" s="238"/>
      <c r="J4017" s="238"/>
      <c r="K4017" s="238"/>
      <c r="L4017" s="239"/>
      <c r="M4017" s="239"/>
      <c r="N4017" s="238"/>
      <c r="O4017" s="238"/>
      <c r="P4017" s="238"/>
      <c r="Q4017" s="238"/>
      <c r="R4017" s="238"/>
      <c r="S4017" s="238"/>
      <c r="T4017" s="238"/>
      <c r="U4017" s="238"/>
      <c r="V4017" s="238">
        <v>4</v>
      </c>
      <c r="W4017" s="238">
        <v>272</v>
      </c>
      <c r="X4017" s="238">
        <v>3600</v>
      </c>
      <c r="Y4017" s="238">
        <v>979200</v>
      </c>
      <c r="Z4017" s="238"/>
      <c r="AA4017" s="238"/>
      <c r="AB4017" s="238"/>
      <c r="AC4017" s="238"/>
      <c r="AD4017" s="238"/>
      <c r="AE4017" s="238"/>
      <c r="AF4017" s="238"/>
      <c r="AG4017" s="238"/>
      <c r="AH4017" s="238"/>
      <c r="AI4017" s="238"/>
      <c r="AJ4017" s="238"/>
      <c r="AK4017" s="238"/>
      <c r="AL4017" s="238">
        <v>10</v>
      </c>
      <c r="AM4017" s="238">
        <v>444</v>
      </c>
      <c r="AN4017" s="238">
        <v>3870</v>
      </c>
      <c r="AO4017" s="238">
        <v>1716030</v>
      </c>
      <c r="AP4017" s="238">
        <v>35</v>
      </c>
      <c r="AQ4017" s="238">
        <v>496</v>
      </c>
      <c r="AR4017" s="238">
        <v>3430</v>
      </c>
      <c r="AS4017" s="238">
        <v>1726885</v>
      </c>
      <c r="AT4017" s="238"/>
      <c r="AU4017" s="238"/>
      <c r="AV4017" s="238"/>
      <c r="AW4017" s="238"/>
      <c r="AX4017" s="238"/>
      <c r="AY4017" s="238">
        <v>14</v>
      </c>
    </row>
    <row r="4018" spans="1:51" x14ac:dyDescent="0.2">
      <c r="A4018" s="143">
        <v>42586</v>
      </c>
      <c r="B4018" s="238">
        <v>9</v>
      </c>
      <c r="C4018" s="238">
        <v>118</v>
      </c>
      <c r="D4018" s="238">
        <v>3600</v>
      </c>
      <c r="E4018" s="238">
        <v>424800</v>
      </c>
      <c r="F4018" s="238"/>
      <c r="G4018" s="238"/>
      <c r="H4018" s="238"/>
      <c r="I4018" s="238"/>
      <c r="J4018" s="238">
        <v>7</v>
      </c>
      <c r="K4018" s="238">
        <v>174</v>
      </c>
      <c r="L4018" s="238">
        <v>4000</v>
      </c>
      <c r="M4018" s="238">
        <v>696000</v>
      </c>
      <c r="N4018" s="238">
        <v>35</v>
      </c>
      <c r="O4018" s="238">
        <v>192</v>
      </c>
      <c r="P4018" s="238">
        <v>3938</v>
      </c>
      <c r="Q4018" s="238">
        <v>756662</v>
      </c>
      <c r="R4018" s="238">
        <v>15</v>
      </c>
      <c r="S4018" s="238">
        <v>238</v>
      </c>
      <c r="T4018" s="238">
        <v>3650</v>
      </c>
      <c r="U4018" s="238">
        <v>868700</v>
      </c>
      <c r="V4018" s="238">
        <v>40</v>
      </c>
      <c r="W4018" s="238">
        <v>274</v>
      </c>
      <c r="X4018" s="238">
        <v>3790</v>
      </c>
      <c r="Y4018" s="238">
        <v>1038450</v>
      </c>
      <c r="Z4018" s="238">
        <v>66</v>
      </c>
      <c r="AA4018" s="238">
        <v>294</v>
      </c>
      <c r="AB4018" s="238">
        <v>3688</v>
      </c>
      <c r="AC4018" s="238">
        <v>1082783</v>
      </c>
      <c r="AD4018" s="238">
        <v>4</v>
      </c>
      <c r="AE4018" s="238">
        <v>331</v>
      </c>
      <c r="AF4018" s="238">
        <v>3750</v>
      </c>
      <c r="AG4018" s="238">
        <v>1241250</v>
      </c>
      <c r="AH4018" s="238">
        <v>2</v>
      </c>
      <c r="AI4018" s="238">
        <v>376</v>
      </c>
      <c r="AJ4018" s="238">
        <v>3640</v>
      </c>
      <c r="AK4018" s="238">
        <v>1368640</v>
      </c>
      <c r="AL4018" s="238"/>
      <c r="AM4018" s="238"/>
      <c r="AN4018" s="238"/>
      <c r="AO4018" s="238"/>
      <c r="AP4018" s="238">
        <v>2</v>
      </c>
      <c r="AQ4018" s="238">
        <v>464</v>
      </c>
      <c r="AR4018" s="238">
        <v>3650</v>
      </c>
      <c r="AS4018" s="238">
        <v>1696020</v>
      </c>
      <c r="AT4018" s="238">
        <v>6</v>
      </c>
      <c r="AU4018" s="238">
        <v>508</v>
      </c>
      <c r="AV4018" s="238">
        <v>3220</v>
      </c>
      <c r="AW4018" s="238">
        <v>1636440</v>
      </c>
      <c r="AX4018" s="238"/>
      <c r="AY4018" s="238">
        <v>152</v>
      </c>
    </row>
    <row r="4019" spans="1:51" x14ac:dyDescent="0.2">
      <c r="A4019" s="143"/>
      <c r="B4019" s="238"/>
      <c r="C4019" s="238"/>
      <c r="D4019" s="238"/>
      <c r="E4019" s="238"/>
      <c r="F4019" s="238"/>
      <c r="G4019" s="238"/>
      <c r="H4019" s="238"/>
      <c r="I4019" s="238"/>
      <c r="J4019" s="238"/>
      <c r="K4019" s="238"/>
      <c r="L4019" s="238"/>
      <c r="M4019" s="238"/>
      <c r="N4019" s="238"/>
      <c r="O4019" s="238"/>
      <c r="P4019" s="238"/>
      <c r="Q4019" s="238"/>
      <c r="R4019" s="238"/>
      <c r="S4019" s="238"/>
      <c r="T4019" s="238"/>
      <c r="U4019" s="238"/>
      <c r="V4019" s="238"/>
      <c r="W4019" s="238"/>
      <c r="X4019" s="238"/>
      <c r="Y4019" s="238"/>
      <c r="Z4019" s="238"/>
      <c r="AA4019" s="238"/>
      <c r="AB4019" s="238"/>
      <c r="AC4019" s="238"/>
      <c r="AD4019" s="238"/>
      <c r="AE4019" s="238"/>
      <c r="AF4019" s="238"/>
      <c r="AG4019" s="238"/>
      <c r="AH4019" s="238"/>
      <c r="AI4019" s="238"/>
      <c r="AJ4019" s="238"/>
      <c r="AK4019" s="238"/>
      <c r="AL4019" s="238"/>
      <c r="AM4019" s="238"/>
      <c r="AN4019" s="238"/>
      <c r="AO4019" s="238"/>
      <c r="AP4019" s="238">
        <v>19</v>
      </c>
      <c r="AQ4019" s="238">
        <v>367</v>
      </c>
      <c r="AR4019" s="238">
        <v>3520</v>
      </c>
      <c r="AS4019" s="238">
        <v>1289987</v>
      </c>
      <c r="AT4019" s="238"/>
      <c r="AU4019" s="238"/>
      <c r="AV4019" s="238"/>
      <c r="AW4019" s="238"/>
      <c r="AX4019" s="238"/>
      <c r="AY4019" s="238"/>
    </row>
    <row r="4020" spans="1:51" x14ac:dyDescent="0.2">
      <c r="A4020" s="143">
        <v>42591</v>
      </c>
      <c r="B4020" s="238"/>
      <c r="C4020" s="238"/>
      <c r="D4020" s="238"/>
      <c r="E4020" s="238"/>
      <c r="F4020" s="238"/>
      <c r="G4020" s="238"/>
      <c r="H4020" s="238"/>
      <c r="I4020" s="238"/>
      <c r="J4020" s="238"/>
      <c r="K4020" s="238"/>
      <c r="L4020" s="238"/>
      <c r="M4020" s="238"/>
      <c r="N4020" s="238"/>
      <c r="O4020" s="238"/>
      <c r="P4020" s="238"/>
      <c r="Q4020" s="238"/>
      <c r="R4020" s="238"/>
      <c r="S4020" s="238"/>
      <c r="T4020" s="238"/>
      <c r="U4020" s="238"/>
      <c r="V4020" s="238"/>
      <c r="W4020" s="238"/>
      <c r="X4020" s="238"/>
      <c r="Y4020" s="238"/>
      <c r="Z4020" s="238"/>
      <c r="AA4020" s="238"/>
      <c r="AB4020" s="238"/>
      <c r="AC4020" s="238"/>
      <c r="AD4020" s="238"/>
      <c r="AE4020" s="238"/>
      <c r="AF4020" s="238"/>
      <c r="AG4020" s="238"/>
      <c r="AH4020" s="238">
        <v>1</v>
      </c>
      <c r="AI4020" s="238">
        <v>362</v>
      </c>
      <c r="AJ4020" s="238">
        <v>3720</v>
      </c>
      <c r="AK4020" s="238">
        <v>1346640</v>
      </c>
      <c r="AL4020" s="238"/>
      <c r="AM4020" s="238"/>
      <c r="AN4020" s="238"/>
      <c r="AO4020" s="238"/>
      <c r="AP4020" s="238">
        <v>8</v>
      </c>
      <c r="AQ4020" s="238">
        <v>388</v>
      </c>
      <c r="AR4020" s="238">
        <v>3530</v>
      </c>
      <c r="AS4020" s="238">
        <v>1370780</v>
      </c>
      <c r="AT4020" s="238"/>
      <c r="AU4020" s="238"/>
      <c r="AV4020" s="238"/>
      <c r="AW4020" s="238"/>
      <c r="AX4020" s="238"/>
      <c r="AY4020" s="238"/>
    </row>
    <row r="4021" spans="1:51" x14ac:dyDescent="0.2">
      <c r="A4021" s="143">
        <v>42593</v>
      </c>
      <c r="B4021" s="238">
        <v>13</v>
      </c>
      <c r="C4021" s="238">
        <v>115</v>
      </c>
      <c r="D4021" s="238">
        <v>4000</v>
      </c>
      <c r="E4021" s="238">
        <v>460000</v>
      </c>
      <c r="F4021" s="238"/>
      <c r="G4021" s="238"/>
      <c r="H4021" s="238"/>
      <c r="I4021" s="238"/>
      <c r="J4021" s="238">
        <v>8</v>
      </c>
      <c r="K4021" s="238">
        <v>171</v>
      </c>
      <c r="L4021" s="238">
        <v>3750</v>
      </c>
      <c r="M4021" s="238">
        <v>641250</v>
      </c>
      <c r="N4021" s="238">
        <v>53</v>
      </c>
      <c r="O4021" s="238">
        <v>200</v>
      </c>
      <c r="P4021" s="238">
        <v>4150</v>
      </c>
      <c r="Q4021" s="238">
        <v>824375</v>
      </c>
      <c r="R4021" s="238">
        <v>25</v>
      </c>
      <c r="S4021" s="238">
        <v>232</v>
      </c>
      <c r="T4021" s="238">
        <v>3625</v>
      </c>
      <c r="U4021" s="238">
        <v>839225</v>
      </c>
      <c r="V4021" s="238">
        <v>44</v>
      </c>
      <c r="W4021" s="238">
        <v>262</v>
      </c>
      <c r="X4021" s="238">
        <v>3562</v>
      </c>
      <c r="Y4021" s="238">
        <v>935125</v>
      </c>
      <c r="Z4021" s="238">
        <v>17</v>
      </c>
      <c r="AA4021" s="238">
        <v>286</v>
      </c>
      <c r="AB4021" s="238">
        <v>3600</v>
      </c>
      <c r="AC4021" s="238">
        <v>1029600</v>
      </c>
      <c r="AD4021" s="238">
        <v>5</v>
      </c>
      <c r="AE4021" s="238">
        <v>341</v>
      </c>
      <c r="AF4021" s="238">
        <v>3330</v>
      </c>
      <c r="AG4021" s="238">
        <v>1135400</v>
      </c>
      <c r="AH4021" s="238">
        <v>29</v>
      </c>
      <c r="AI4021" s="238">
        <v>379</v>
      </c>
      <c r="AJ4021" s="238">
        <v>3613</v>
      </c>
      <c r="AK4021" s="238">
        <v>1370773</v>
      </c>
      <c r="AL4021" s="238">
        <v>5</v>
      </c>
      <c r="AM4021" s="238">
        <v>410</v>
      </c>
      <c r="AN4021" s="238">
        <v>3600</v>
      </c>
      <c r="AO4021" s="238">
        <v>1476000</v>
      </c>
      <c r="AP4021" s="238">
        <v>28</v>
      </c>
      <c r="AQ4021" s="238">
        <v>471</v>
      </c>
      <c r="AR4021" s="238">
        <v>3320</v>
      </c>
      <c r="AS4021" s="238">
        <v>1562784</v>
      </c>
      <c r="AT4021" s="238"/>
      <c r="AU4021" s="238"/>
      <c r="AV4021" s="238"/>
      <c r="AW4021" s="238"/>
      <c r="AX4021" s="238">
        <f>12+10+17</f>
        <v>39</v>
      </c>
      <c r="AY4021" s="238">
        <v>120</v>
      </c>
    </row>
    <row r="4022" spans="1:51" x14ac:dyDescent="0.2">
      <c r="A4022" s="143">
        <v>42598</v>
      </c>
      <c r="B4022" s="238"/>
      <c r="C4022" s="238"/>
      <c r="D4022" s="238"/>
      <c r="E4022" s="238"/>
      <c r="F4022" s="238"/>
      <c r="G4022" s="238"/>
      <c r="H4022" s="238"/>
      <c r="I4022" s="238"/>
      <c r="J4022" s="238"/>
      <c r="K4022" s="238"/>
      <c r="L4022" s="238"/>
      <c r="M4022" s="238"/>
      <c r="N4022" s="238"/>
      <c r="O4022" s="238"/>
      <c r="P4022" s="238"/>
      <c r="Q4022" s="238"/>
      <c r="R4022" s="238"/>
      <c r="S4022" s="238"/>
      <c r="T4022" s="238"/>
      <c r="U4022" s="238"/>
      <c r="V4022" s="238"/>
      <c r="W4022" s="238"/>
      <c r="X4022" s="238"/>
      <c r="Y4022" s="238"/>
      <c r="Z4022" s="238"/>
      <c r="AA4022" s="238"/>
      <c r="AB4022" s="238"/>
      <c r="AC4022" s="238"/>
      <c r="AD4022" s="238">
        <v>1</v>
      </c>
      <c r="AE4022" s="238">
        <v>350</v>
      </c>
      <c r="AF4022" s="238">
        <v>3100</v>
      </c>
      <c r="AG4022" s="238">
        <v>1085000</v>
      </c>
      <c r="AH4022" s="238">
        <v>15</v>
      </c>
      <c r="AI4022" s="238">
        <v>379</v>
      </c>
      <c r="AJ4022" s="238">
        <v>3287</v>
      </c>
      <c r="AK4022" s="238">
        <v>1249547</v>
      </c>
      <c r="AL4022" s="238"/>
      <c r="AM4022" s="238"/>
      <c r="AN4022" s="238"/>
      <c r="AO4022" s="238"/>
      <c r="AP4022" s="238">
        <v>15</v>
      </c>
      <c r="AQ4022" s="238">
        <v>458</v>
      </c>
      <c r="AR4022" s="238">
        <v>3230</v>
      </c>
      <c r="AS4022" s="238">
        <v>1474720</v>
      </c>
      <c r="AT4022" s="238"/>
      <c r="AU4022" s="238"/>
      <c r="AV4022" s="238"/>
      <c r="AW4022" s="238"/>
      <c r="AX4022" s="238"/>
      <c r="AY4022" s="238"/>
    </row>
    <row r="4023" spans="1:51" x14ac:dyDescent="0.2">
      <c r="A4023" s="143">
        <v>42600</v>
      </c>
      <c r="B4023" s="238">
        <v>3</v>
      </c>
      <c r="C4023" s="238">
        <v>113</v>
      </c>
      <c r="D4023" s="238">
        <v>3750</v>
      </c>
      <c r="E4023" s="238">
        <v>423750</v>
      </c>
      <c r="F4023" s="238">
        <v>10</v>
      </c>
      <c r="G4023" s="238">
        <v>141</v>
      </c>
      <c r="H4023" s="238">
        <v>4050</v>
      </c>
      <c r="I4023" s="238">
        <v>571050</v>
      </c>
      <c r="J4023" s="238"/>
      <c r="K4023" s="238"/>
      <c r="L4023" s="238"/>
      <c r="M4023" s="238"/>
      <c r="N4023" s="238">
        <v>47</v>
      </c>
      <c r="O4023" s="238">
        <v>204</v>
      </c>
      <c r="P4023" s="238">
        <v>3875</v>
      </c>
      <c r="Q4023" s="238">
        <v>791125</v>
      </c>
      <c r="R4023" s="238">
        <v>53</v>
      </c>
      <c r="S4023" s="238">
        <v>233</v>
      </c>
      <c r="T4023" s="238">
        <v>3667</v>
      </c>
      <c r="U4023" s="238">
        <v>854367</v>
      </c>
      <c r="V4023" s="238">
        <v>64</v>
      </c>
      <c r="W4023" s="238">
        <v>270</v>
      </c>
      <c r="X4023" s="238">
        <v>3650</v>
      </c>
      <c r="Y4023" s="238">
        <v>986770</v>
      </c>
      <c r="Z4023" s="238">
        <v>28</v>
      </c>
      <c r="AA4023" s="238">
        <v>306</v>
      </c>
      <c r="AB4023" s="238">
        <v>3288</v>
      </c>
      <c r="AC4023" s="238">
        <v>1009400</v>
      </c>
      <c r="AD4023" s="238">
        <v>12</v>
      </c>
      <c r="AE4023" s="238">
        <v>321</v>
      </c>
      <c r="AF4023" s="238">
        <v>3400</v>
      </c>
      <c r="AG4023" s="238">
        <v>1091400</v>
      </c>
      <c r="AH4023" s="238">
        <v>4</v>
      </c>
      <c r="AI4023" s="238">
        <v>370</v>
      </c>
      <c r="AJ4023" s="238">
        <v>3510</v>
      </c>
      <c r="AK4023" s="238">
        <v>1298700</v>
      </c>
      <c r="AL4023" s="238">
        <v>48</v>
      </c>
      <c r="AM4023" s="238">
        <v>457</v>
      </c>
      <c r="AN4023" s="238">
        <v>3306</v>
      </c>
      <c r="AO4023" s="238">
        <v>1516782</v>
      </c>
      <c r="AP4023" s="238">
        <v>48</v>
      </c>
      <c r="AQ4023" s="238">
        <v>457</v>
      </c>
      <c r="AR4023" s="238">
        <v>3306</v>
      </c>
      <c r="AS4023" s="238">
        <v>1516782</v>
      </c>
      <c r="AT4023" s="238">
        <v>5</v>
      </c>
      <c r="AU4023" s="238">
        <v>484</v>
      </c>
      <c r="AV4023" s="238">
        <v>2800</v>
      </c>
      <c r="AW4023" s="238">
        <v>1355200</v>
      </c>
      <c r="AX4023" s="238">
        <f>3+21+4</f>
        <v>28</v>
      </c>
      <c r="AY4023" s="238">
        <v>182</v>
      </c>
    </row>
    <row r="4024" spans="1:51" x14ac:dyDescent="0.2">
      <c r="A4024" s="143"/>
      <c r="B4024" s="238"/>
      <c r="C4024" s="238"/>
      <c r="D4024" s="238"/>
      <c r="E4024" s="238"/>
      <c r="F4024" s="238"/>
      <c r="G4024" s="238"/>
      <c r="H4024" s="238"/>
      <c r="I4024" s="238"/>
      <c r="J4024" s="238"/>
      <c r="K4024" s="238"/>
      <c r="L4024" s="238"/>
      <c r="M4024" s="238"/>
      <c r="N4024" s="238"/>
      <c r="O4024" s="238"/>
      <c r="P4024" s="238"/>
      <c r="Q4024" s="238"/>
      <c r="R4024" s="238"/>
      <c r="S4024" s="238"/>
      <c r="T4024" s="238"/>
      <c r="U4024" s="238"/>
      <c r="V4024" s="238"/>
      <c r="W4024" s="238"/>
      <c r="X4024" s="238"/>
      <c r="Y4024" s="238"/>
      <c r="Z4024" s="238"/>
      <c r="AA4024" s="238"/>
      <c r="AB4024" s="238"/>
      <c r="AC4024" s="238"/>
      <c r="AD4024" s="238"/>
      <c r="AE4024" s="238"/>
      <c r="AF4024" s="238"/>
      <c r="AG4024" s="238"/>
      <c r="AH4024" s="238"/>
      <c r="AI4024" s="238"/>
      <c r="AJ4024" s="238"/>
      <c r="AK4024" s="238"/>
      <c r="AL4024" s="238"/>
      <c r="AM4024" s="238"/>
      <c r="AN4024" s="238"/>
      <c r="AO4024" s="238"/>
      <c r="AP4024" s="238">
        <v>33</v>
      </c>
      <c r="AQ4024" s="238">
        <v>386</v>
      </c>
      <c r="AR4024" s="238">
        <v>3185</v>
      </c>
      <c r="AS4024" s="238">
        <v>1229280</v>
      </c>
      <c r="AT4024" s="238"/>
      <c r="AU4024" s="238"/>
      <c r="AV4024" s="238"/>
      <c r="AW4024" s="238"/>
      <c r="AX4024" s="238"/>
      <c r="AY4024" s="238"/>
    </row>
    <row r="4025" spans="1:51" ht="15" x14ac:dyDescent="0.25">
      <c r="A4025" s="143"/>
      <c r="B4025" s="238"/>
      <c r="C4025" s="238"/>
      <c r="D4025" s="238"/>
      <c r="E4025" s="238"/>
      <c r="F4025" s="238"/>
      <c r="G4025" s="238"/>
      <c r="H4025" s="238"/>
      <c r="I4025" s="238"/>
      <c r="J4025" s="238"/>
      <c r="K4025" s="238"/>
      <c r="L4025" s="238"/>
      <c r="M4025" s="238"/>
      <c r="N4025" s="238"/>
      <c r="O4025" s="238"/>
      <c r="P4025" s="238"/>
      <c r="Q4025" s="238"/>
      <c r="R4025" s="238"/>
      <c r="S4025" s="238"/>
      <c r="T4025" s="238"/>
      <c r="U4025" s="238"/>
      <c r="V4025" s="238"/>
      <c r="W4025" s="238"/>
      <c r="X4025" s="238"/>
      <c r="Y4025" s="238"/>
      <c r="Z4025" s="238"/>
      <c r="AA4025" s="238"/>
      <c r="AB4025" s="238"/>
      <c r="AC4025" s="238"/>
      <c r="AD4025" s="239"/>
      <c r="AE4025" s="239"/>
      <c r="AF4025" s="239"/>
      <c r="AG4025" s="239"/>
      <c r="AH4025" s="238"/>
      <c r="AI4025" s="239"/>
      <c r="AJ4025" s="239"/>
      <c r="AK4025" s="239"/>
      <c r="AL4025" s="239"/>
      <c r="AM4025" s="239"/>
      <c r="AN4025" s="239"/>
      <c r="AO4025" s="239"/>
      <c r="AP4025" s="246">
        <v>2</v>
      </c>
      <c r="AQ4025" s="246">
        <v>348</v>
      </c>
      <c r="AR4025" s="246">
        <v>3110</v>
      </c>
      <c r="AS4025" s="246">
        <v>1082340</v>
      </c>
      <c r="AT4025" s="238"/>
      <c r="AU4025" s="238"/>
      <c r="AV4025" s="238"/>
      <c r="AW4025" s="238"/>
      <c r="AX4025" s="238"/>
      <c r="AY4025" s="238"/>
    </row>
    <row r="4026" spans="1:51" x14ac:dyDescent="0.2">
      <c r="A4026" s="143">
        <v>42605</v>
      </c>
      <c r="B4026" s="238"/>
      <c r="C4026" s="238"/>
      <c r="D4026" s="238"/>
      <c r="E4026" s="238"/>
      <c r="F4026" s="238"/>
      <c r="G4026" s="238"/>
      <c r="H4026" s="238"/>
      <c r="I4026" s="238"/>
      <c r="J4026" s="238"/>
      <c r="K4026" s="238"/>
      <c r="L4026" s="238"/>
      <c r="M4026" s="238"/>
      <c r="N4026" s="238"/>
      <c r="O4026" s="238"/>
      <c r="P4026" s="238"/>
      <c r="Q4026" s="238"/>
      <c r="R4026" s="238"/>
      <c r="S4026" s="238"/>
      <c r="T4026" s="238"/>
      <c r="U4026" s="238"/>
      <c r="V4026" s="238"/>
      <c r="W4026" s="238"/>
      <c r="X4026" s="238"/>
      <c r="Y4026" s="238"/>
      <c r="Z4026" s="238"/>
      <c r="AA4026" s="238"/>
      <c r="AB4026" s="238"/>
      <c r="AC4026" s="238"/>
      <c r="AD4026" s="238">
        <v>1</v>
      </c>
      <c r="AE4026" s="238">
        <v>326</v>
      </c>
      <c r="AF4026" s="238">
        <v>3440</v>
      </c>
      <c r="AG4026" s="238">
        <v>1121440</v>
      </c>
      <c r="AH4026" s="238">
        <v>1</v>
      </c>
      <c r="AI4026" s="238">
        <v>382</v>
      </c>
      <c r="AJ4026" s="238">
        <v>3440</v>
      </c>
      <c r="AK4026" s="238">
        <v>1314080</v>
      </c>
      <c r="AL4026" s="238"/>
      <c r="AM4026" s="238"/>
      <c r="AN4026" s="238"/>
      <c r="AO4026" s="238"/>
      <c r="AP4026" s="238">
        <v>20</v>
      </c>
      <c r="AQ4026" s="238">
        <v>505</v>
      </c>
      <c r="AR4026" s="238">
        <v>3363</v>
      </c>
      <c r="AS4026" s="238">
        <v>1702867</v>
      </c>
      <c r="AT4026" s="238"/>
      <c r="AU4026" s="238"/>
      <c r="AV4026" s="238"/>
      <c r="AW4026" s="238"/>
      <c r="AX4026" s="238"/>
      <c r="AY4026" s="238"/>
    </row>
    <row r="4027" spans="1:51" x14ac:dyDescent="0.2">
      <c r="A4027" s="143">
        <v>42607</v>
      </c>
      <c r="B4027" s="238"/>
      <c r="C4027" s="238"/>
      <c r="D4027" s="238"/>
      <c r="E4027" s="238"/>
      <c r="F4027" s="238"/>
      <c r="G4027" s="238"/>
      <c r="H4027" s="238"/>
      <c r="I4027" s="238"/>
      <c r="J4027" s="238">
        <v>13</v>
      </c>
      <c r="K4027" s="238">
        <v>169</v>
      </c>
      <c r="L4027" s="238">
        <v>3825</v>
      </c>
      <c r="M4027" s="238">
        <v>646350</v>
      </c>
      <c r="N4027" s="238">
        <v>60</v>
      </c>
      <c r="O4027" s="238">
        <v>195</v>
      </c>
      <c r="P4027" s="238">
        <v>3960</v>
      </c>
      <c r="Q4027" s="238">
        <v>772190</v>
      </c>
      <c r="R4027" s="238"/>
      <c r="S4027" s="238"/>
      <c r="T4027" s="238"/>
      <c r="U4027" s="238"/>
      <c r="V4027" s="238">
        <v>62</v>
      </c>
      <c r="W4027" s="238">
        <v>268</v>
      </c>
      <c r="X4027" s="238">
        <v>3600</v>
      </c>
      <c r="Y4027" s="238">
        <v>965075</v>
      </c>
      <c r="Z4027" s="238">
        <v>2</v>
      </c>
      <c r="AA4027" s="238">
        <v>296</v>
      </c>
      <c r="AB4027" s="238">
        <v>3600</v>
      </c>
      <c r="AC4027" s="238">
        <v>1065600</v>
      </c>
      <c r="AD4027" s="238">
        <v>22</v>
      </c>
      <c r="AE4027" s="238">
        <v>335</v>
      </c>
      <c r="AF4027" s="238">
        <v>3640</v>
      </c>
      <c r="AG4027" s="238">
        <v>1218680</v>
      </c>
      <c r="AH4027" s="238">
        <v>16</v>
      </c>
      <c r="AI4027" s="238">
        <v>374</v>
      </c>
      <c r="AJ4027" s="238">
        <v>3590</v>
      </c>
      <c r="AK4027" s="238">
        <v>1342660</v>
      </c>
      <c r="AL4027" s="238">
        <v>2</v>
      </c>
      <c r="AM4027" s="238">
        <v>427</v>
      </c>
      <c r="AN4027" s="238">
        <v>3640</v>
      </c>
      <c r="AO4027" s="238">
        <v>1554280</v>
      </c>
      <c r="AP4027" s="238">
        <v>31</v>
      </c>
      <c r="AQ4027" s="238">
        <v>438</v>
      </c>
      <c r="AR4027" s="238">
        <v>3323</v>
      </c>
      <c r="AS4027" s="238">
        <v>1460007</v>
      </c>
      <c r="AT4027" s="238"/>
      <c r="AU4027" s="238"/>
      <c r="AV4027" s="238"/>
      <c r="AW4027" s="238"/>
      <c r="AX4027" s="238">
        <f>10+12</f>
        <v>22</v>
      </c>
      <c r="AY4027" s="238">
        <v>244</v>
      </c>
    </row>
    <row r="4028" spans="1:51" x14ac:dyDescent="0.2">
      <c r="A4028" s="143">
        <v>42612</v>
      </c>
      <c r="B4028" s="238"/>
      <c r="C4028" s="238"/>
      <c r="D4028" s="238"/>
      <c r="E4028" s="238"/>
      <c r="F4028" s="238"/>
      <c r="G4028" s="238"/>
      <c r="H4028" s="238"/>
      <c r="I4028" s="238"/>
      <c r="J4028" s="238"/>
      <c r="K4028" s="238"/>
      <c r="L4028" s="238"/>
      <c r="M4028" s="238"/>
      <c r="N4028" s="238"/>
      <c r="O4028" s="238"/>
      <c r="P4028" s="238"/>
      <c r="Q4028" s="238"/>
      <c r="R4028" s="238"/>
      <c r="S4028" s="238"/>
      <c r="T4028" s="238"/>
      <c r="U4028" s="238"/>
      <c r="V4028" s="238"/>
      <c r="W4028" s="238"/>
      <c r="X4028" s="238"/>
      <c r="Y4028" s="238"/>
      <c r="Z4028" s="238"/>
      <c r="AA4028" s="238"/>
      <c r="AB4028" s="238"/>
      <c r="AC4028" s="238"/>
      <c r="AD4028" s="238"/>
      <c r="AE4028" s="238"/>
      <c r="AF4028" s="238"/>
      <c r="AG4028" s="238"/>
      <c r="AH4028" s="238"/>
      <c r="AI4028" s="238"/>
      <c r="AJ4028" s="238"/>
      <c r="AK4028" s="238"/>
      <c r="AL4028" s="238"/>
      <c r="AM4028" s="238"/>
      <c r="AN4028" s="238"/>
      <c r="AO4028" s="238"/>
      <c r="AP4028" s="238">
        <v>6</v>
      </c>
      <c r="AQ4028" s="238">
        <v>387</v>
      </c>
      <c r="AR4028" s="238">
        <v>3310</v>
      </c>
      <c r="AS4028" s="238">
        <v>1283140</v>
      </c>
      <c r="AT4028" s="238"/>
      <c r="AU4028" s="238"/>
      <c r="AV4028" s="238"/>
      <c r="AW4028" s="238"/>
      <c r="AX4028" s="238"/>
      <c r="AY4028" s="238">
        <v>5</v>
      </c>
    </row>
    <row r="4029" spans="1:51" x14ac:dyDescent="0.2">
      <c r="A4029" s="143"/>
      <c r="B4029" s="238"/>
      <c r="C4029" s="238"/>
      <c r="D4029" s="238"/>
      <c r="E4029" s="238"/>
      <c r="F4029" s="238"/>
      <c r="G4029" s="238"/>
      <c r="H4029" s="238"/>
      <c r="I4029" s="238"/>
      <c r="J4029" s="238"/>
      <c r="K4029" s="238"/>
      <c r="L4029" s="238"/>
      <c r="M4029" s="238"/>
      <c r="N4029" s="238"/>
      <c r="O4029" s="238"/>
      <c r="P4029" s="238"/>
      <c r="Q4029" s="238"/>
      <c r="R4029" s="238"/>
      <c r="S4029" s="238"/>
      <c r="T4029" s="238"/>
      <c r="U4029" s="238"/>
      <c r="V4029" s="238"/>
      <c r="W4029" s="238"/>
      <c r="X4029" s="238"/>
      <c r="Y4029" s="238"/>
      <c r="Z4029" s="238"/>
      <c r="AA4029" s="238"/>
      <c r="AB4029" s="238"/>
      <c r="AC4029" s="238"/>
      <c r="AD4029" s="238"/>
      <c r="AE4029" s="238"/>
      <c r="AF4029" s="238"/>
      <c r="AG4029" s="238"/>
      <c r="AH4029" s="238"/>
      <c r="AI4029" s="238"/>
      <c r="AJ4029" s="238"/>
      <c r="AK4029" s="238"/>
      <c r="AL4029" s="238"/>
      <c r="AM4029" s="238"/>
      <c r="AN4029" s="238"/>
      <c r="AO4029" s="238"/>
      <c r="AP4029" s="238">
        <v>27</v>
      </c>
      <c r="AQ4029" s="238">
        <v>479</v>
      </c>
      <c r="AR4029" s="238">
        <v>3128</v>
      </c>
      <c r="AS4029" s="238">
        <v>1504144</v>
      </c>
      <c r="AT4029" s="238"/>
      <c r="AU4029" s="238"/>
      <c r="AV4029" s="238"/>
      <c r="AW4029" s="238"/>
      <c r="AX4029" s="238"/>
      <c r="AY4029" s="238"/>
    </row>
    <row r="4030" spans="1:51" x14ac:dyDescent="0.2">
      <c r="A4030" s="51">
        <v>42584</v>
      </c>
      <c r="B4030">
        <v>5</v>
      </c>
      <c r="C4030">
        <v>128</v>
      </c>
      <c r="D4030">
        <v>3550</v>
      </c>
      <c r="E4030">
        <v>454400</v>
      </c>
      <c r="F4030">
        <v>12</v>
      </c>
      <c r="G4030">
        <v>135</v>
      </c>
      <c r="H4030">
        <v>3300</v>
      </c>
      <c r="I4030">
        <v>443833</v>
      </c>
      <c r="J4030">
        <v>71</v>
      </c>
      <c r="K4030">
        <v>168</v>
      </c>
      <c r="L4030">
        <v>3983</v>
      </c>
      <c r="M4030">
        <v>662441</v>
      </c>
      <c r="N4030">
        <v>21</v>
      </c>
      <c r="O4030">
        <v>193</v>
      </c>
      <c r="P4030">
        <v>3900</v>
      </c>
      <c r="Q4030">
        <v>754757</v>
      </c>
      <c r="R4030">
        <v>45</v>
      </c>
      <c r="S4030">
        <v>236</v>
      </c>
      <c r="T4030">
        <v>3658</v>
      </c>
      <c r="U4030">
        <v>876887</v>
      </c>
      <c r="V4030">
        <v>64</v>
      </c>
      <c r="W4030">
        <v>268</v>
      </c>
      <c r="X4030">
        <v>3700</v>
      </c>
      <c r="Y4030">
        <v>965249</v>
      </c>
      <c r="Z4030">
        <v>26</v>
      </c>
      <c r="AA4030">
        <v>287</v>
      </c>
      <c r="AB4030">
        <v>3400</v>
      </c>
      <c r="AC4030">
        <v>1014246</v>
      </c>
      <c r="AD4030">
        <v>19</v>
      </c>
      <c r="AE4030">
        <v>335</v>
      </c>
      <c r="AF4030">
        <v>3200</v>
      </c>
      <c r="AG4030">
        <v>1073516</v>
      </c>
      <c r="AH4030">
        <v>27</v>
      </c>
      <c r="AI4030">
        <v>371</v>
      </c>
      <c r="AJ4030">
        <v>3843</v>
      </c>
      <c r="AK4030">
        <v>1548416</v>
      </c>
      <c r="AP4030" s="238">
        <v>196</v>
      </c>
      <c r="AQ4030" s="238">
        <v>388</v>
      </c>
      <c r="AR4030" s="238">
        <v>3177</v>
      </c>
      <c r="AS4030" s="238">
        <v>1287509</v>
      </c>
      <c r="AT4030" s="238">
        <v>22</v>
      </c>
      <c r="AU4030" s="238">
        <v>441</v>
      </c>
      <c r="AV4030" s="238">
        <v>3212</v>
      </c>
      <c r="AW4030" s="238">
        <v>1391727</v>
      </c>
      <c r="AY4030">
        <v>121</v>
      </c>
    </row>
    <row r="4031" spans="1:51" x14ac:dyDescent="0.2">
      <c r="A4031" s="51">
        <v>42591</v>
      </c>
      <c r="B4031">
        <v>15</v>
      </c>
      <c r="C4031">
        <v>114</v>
      </c>
      <c r="D4031">
        <v>3500</v>
      </c>
      <c r="E4031">
        <v>401120</v>
      </c>
      <c r="J4031">
        <v>25</v>
      </c>
      <c r="K4031">
        <v>157</v>
      </c>
      <c r="L4031">
        <v>3700</v>
      </c>
      <c r="M4031">
        <v>586784</v>
      </c>
      <c r="N4031">
        <v>64</v>
      </c>
      <c r="O4031">
        <v>200</v>
      </c>
      <c r="P4031">
        <v>3975</v>
      </c>
      <c r="Q4031">
        <v>780800</v>
      </c>
      <c r="R4031">
        <v>37</v>
      </c>
      <c r="S4031">
        <v>246</v>
      </c>
      <c r="T4031">
        <v>3800</v>
      </c>
      <c r="U4031">
        <v>935247</v>
      </c>
      <c r="V4031">
        <v>64</v>
      </c>
      <c r="W4031">
        <v>271</v>
      </c>
      <c r="X4031">
        <v>4300</v>
      </c>
      <c r="Y4031">
        <v>1167143</v>
      </c>
      <c r="Z4031">
        <v>63</v>
      </c>
      <c r="AA4031">
        <v>292</v>
      </c>
      <c r="AB4031">
        <v>3812</v>
      </c>
      <c r="AC4031">
        <v>1169040</v>
      </c>
      <c r="AD4031">
        <v>64</v>
      </c>
      <c r="AE4031">
        <v>338</v>
      </c>
      <c r="AF4031">
        <v>3610</v>
      </c>
      <c r="AG4031">
        <v>1236959</v>
      </c>
      <c r="AH4031">
        <v>16</v>
      </c>
      <c r="AI4031">
        <v>368</v>
      </c>
      <c r="AJ4031">
        <v>3380</v>
      </c>
      <c r="AK4031">
        <v>1244685</v>
      </c>
      <c r="AP4031" s="238">
        <v>326</v>
      </c>
      <c r="AQ4031" s="238">
        <v>394</v>
      </c>
      <c r="AR4031" s="238">
        <v>3146</v>
      </c>
      <c r="AS4031" s="238">
        <v>1266688</v>
      </c>
      <c r="AT4031" s="238">
        <v>10</v>
      </c>
      <c r="AU4031" s="238">
        <v>393</v>
      </c>
      <c r="AV4031" s="238">
        <v>3447</v>
      </c>
      <c r="AW4031" s="238">
        <v>1371596</v>
      </c>
      <c r="AY4031">
        <v>44</v>
      </c>
    </row>
    <row r="4032" spans="1:51" x14ac:dyDescent="0.2">
      <c r="A4032" s="51">
        <v>42598</v>
      </c>
      <c r="B4032">
        <v>10</v>
      </c>
      <c r="C4032">
        <v>103</v>
      </c>
      <c r="D4032">
        <v>3500</v>
      </c>
      <c r="E4032">
        <v>359800</v>
      </c>
      <c r="F4032">
        <v>16</v>
      </c>
      <c r="G4032">
        <v>144</v>
      </c>
      <c r="H4032">
        <v>3683</v>
      </c>
      <c r="I4032">
        <v>528975</v>
      </c>
      <c r="J4032">
        <v>48</v>
      </c>
      <c r="K4032">
        <v>163</v>
      </c>
      <c r="L4032">
        <v>3775</v>
      </c>
      <c r="M4032">
        <v>615179</v>
      </c>
      <c r="N4032">
        <v>20</v>
      </c>
      <c r="O4032">
        <v>216</v>
      </c>
      <c r="P4032">
        <v>3600</v>
      </c>
      <c r="Q4032">
        <v>777240</v>
      </c>
      <c r="R4032">
        <v>47</v>
      </c>
      <c r="S4032">
        <v>228</v>
      </c>
      <c r="T4032">
        <v>3640</v>
      </c>
      <c r="U4032">
        <v>833777</v>
      </c>
      <c r="V4032">
        <v>27</v>
      </c>
      <c r="W4032">
        <v>264</v>
      </c>
      <c r="X4032">
        <v>3425</v>
      </c>
      <c r="Y4032">
        <v>906470</v>
      </c>
      <c r="Z4032">
        <v>54</v>
      </c>
      <c r="AA4032">
        <v>286</v>
      </c>
      <c r="AB4032">
        <v>3710</v>
      </c>
      <c r="AC4032">
        <v>1066472</v>
      </c>
      <c r="AD4032">
        <v>13</v>
      </c>
      <c r="AE4032">
        <v>350</v>
      </c>
      <c r="AF4032">
        <v>3940</v>
      </c>
      <c r="AG4032">
        <v>1406246</v>
      </c>
      <c r="AH4032">
        <v>3</v>
      </c>
      <c r="AI4032">
        <v>367</v>
      </c>
      <c r="AJ4032">
        <v>3450</v>
      </c>
      <c r="AK4032">
        <v>1267300</v>
      </c>
      <c r="AP4032" s="238">
        <v>240</v>
      </c>
      <c r="AQ4032" s="238">
        <v>424</v>
      </c>
      <c r="AR4032" s="238">
        <v>3106</v>
      </c>
      <c r="AS4032" s="238">
        <v>1332747</v>
      </c>
      <c r="AT4032" s="238">
        <v>9</v>
      </c>
      <c r="AU4032" s="238">
        <v>571</v>
      </c>
      <c r="AV4032" s="238">
        <v>3267</v>
      </c>
      <c r="AW4032" s="238">
        <v>1914769</v>
      </c>
      <c r="AY4032">
        <v>104</v>
      </c>
    </row>
    <row r="4033" spans="1:51" x14ac:dyDescent="0.2">
      <c r="A4033" s="51">
        <v>42605</v>
      </c>
      <c r="B4033">
        <v>3</v>
      </c>
      <c r="C4033">
        <v>113</v>
      </c>
      <c r="D4033">
        <v>3850</v>
      </c>
      <c r="E4033">
        <v>433767</v>
      </c>
      <c r="F4033">
        <v>7</v>
      </c>
      <c r="G4033">
        <v>134</v>
      </c>
      <c r="H4033">
        <v>3800</v>
      </c>
      <c r="I4033">
        <v>508114</v>
      </c>
      <c r="J4033">
        <v>32</v>
      </c>
      <c r="K4033">
        <v>173</v>
      </c>
      <c r="L4033">
        <v>3800</v>
      </c>
      <c r="M4033">
        <v>656213</v>
      </c>
      <c r="N4033">
        <v>46</v>
      </c>
      <c r="O4033">
        <v>210</v>
      </c>
      <c r="P4033">
        <v>3667</v>
      </c>
      <c r="Q4033">
        <v>773522</v>
      </c>
      <c r="R4033">
        <v>42</v>
      </c>
      <c r="S4033">
        <v>246</v>
      </c>
      <c r="T4033">
        <v>4625</v>
      </c>
      <c r="U4033">
        <v>1316900</v>
      </c>
      <c r="V4033">
        <v>7</v>
      </c>
      <c r="W4033">
        <v>251</v>
      </c>
      <c r="X4033">
        <v>4000</v>
      </c>
      <c r="Y4033">
        <v>1005714</v>
      </c>
      <c r="Z4033">
        <v>35</v>
      </c>
      <c r="AA4033">
        <v>293</v>
      </c>
      <c r="AB4033">
        <v>3783</v>
      </c>
      <c r="AC4033">
        <v>1149271</v>
      </c>
      <c r="AD4033">
        <v>17</v>
      </c>
      <c r="AE4033">
        <v>328</v>
      </c>
      <c r="AF4033">
        <v>3925</v>
      </c>
      <c r="AG4033">
        <v>1396847</v>
      </c>
      <c r="AH4033">
        <v>8</v>
      </c>
      <c r="AI4033">
        <v>380</v>
      </c>
      <c r="AJ4033">
        <v>3700</v>
      </c>
      <c r="AK4033">
        <v>1407586</v>
      </c>
      <c r="AP4033" s="238">
        <v>92</v>
      </c>
      <c r="AQ4033" s="238">
        <v>420</v>
      </c>
      <c r="AR4033" s="238">
        <v>3232</v>
      </c>
      <c r="AS4033" s="238">
        <v>1398223</v>
      </c>
      <c r="AT4033" s="238">
        <v>14</v>
      </c>
      <c r="AU4033" s="238">
        <v>506</v>
      </c>
      <c r="AV4033" s="238">
        <v>3173</v>
      </c>
      <c r="AW4033" s="238">
        <v>1626249</v>
      </c>
      <c r="AY4033">
        <v>190</v>
      </c>
    </row>
    <row r="4034" spans="1:51" x14ac:dyDescent="0.2">
      <c r="A4034" s="51">
        <v>42608</v>
      </c>
      <c r="B4034">
        <v>3</v>
      </c>
      <c r="C4034">
        <v>115</v>
      </c>
      <c r="D4034">
        <v>3750</v>
      </c>
      <c r="E4034">
        <v>128467</v>
      </c>
      <c r="J4034">
        <v>21</v>
      </c>
      <c r="K4034">
        <v>173</v>
      </c>
      <c r="L4034">
        <v>3665</v>
      </c>
      <c r="M4034">
        <v>841201</v>
      </c>
      <c r="N4034">
        <v>34</v>
      </c>
      <c r="O4034">
        <v>188</v>
      </c>
      <c r="P4034">
        <v>4427</v>
      </c>
      <c r="Q4034">
        <v>843397</v>
      </c>
      <c r="R4034">
        <v>36</v>
      </c>
      <c r="S4034">
        <v>247</v>
      </c>
      <c r="T4034">
        <v>3763</v>
      </c>
      <c r="U4034">
        <v>927334</v>
      </c>
      <c r="V4034">
        <v>27</v>
      </c>
      <c r="W4034">
        <v>266</v>
      </c>
      <c r="X4034">
        <v>4065</v>
      </c>
      <c r="Y4034">
        <v>1036064</v>
      </c>
      <c r="Z4034">
        <v>33</v>
      </c>
      <c r="AA4034">
        <v>304</v>
      </c>
      <c r="AB4034">
        <v>3852</v>
      </c>
      <c r="AC4034">
        <v>1204601</v>
      </c>
      <c r="AD4034">
        <v>60</v>
      </c>
      <c r="AE4034">
        <v>340</v>
      </c>
      <c r="AF4034">
        <v>3525</v>
      </c>
      <c r="AG4034">
        <v>1185093</v>
      </c>
      <c r="AH4034">
        <v>4</v>
      </c>
      <c r="AI4034">
        <v>402</v>
      </c>
      <c r="AJ4034">
        <v>3850</v>
      </c>
      <c r="AK4034">
        <v>1547700</v>
      </c>
      <c r="AP4034" s="238">
        <v>12</v>
      </c>
      <c r="AQ4034" s="238">
        <v>474</v>
      </c>
      <c r="AR4034" s="238">
        <v>3252</v>
      </c>
      <c r="AS4034" s="238">
        <v>1531633</v>
      </c>
      <c r="AT4034" s="238">
        <v>4</v>
      </c>
      <c r="AU4034" s="238">
        <v>570</v>
      </c>
      <c r="AV4034" s="238">
        <v>3400</v>
      </c>
      <c r="AW4034" s="238">
        <v>1938000</v>
      </c>
      <c r="AY4034">
        <v>47</v>
      </c>
    </row>
    <row r="4035" spans="1:51" x14ac:dyDescent="0.2">
      <c r="A4035" s="51">
        <v>42612</v>
      </c>
      <c r="B4035">
        <v>8</v>
      </c>
      <c r="C4035">
        <v>105</v>
      </c>
      <c r="D4035">
        <v>3600</v>
      </c>
      <c r="E4035">
        <v>361750</v>
      </c>
      <c r="J4035">
        <v>41</v>
      </c>
      <c r="K4035">
        <v>171</v>
      </c>
      <c r="L4035">
        <v>3683</v>
      </c>
      <c r="M4035">
        <v>640212</v>
      </c>
      <c r="N4035">
        <v>33</v>
      </c>
      <c r="O4035">
        <v>203</v>
      </c>
      <c r="P4035">
        <v>3650</v>
      </c>
      <c r="Q4035">
        <v>755827</v>
      </c>
      <c r="R4035">
        <v>23</v>
      </c>
      <c r="S4035">
        <v>244</v>
      </c>
      <c r="T4035">
        <v>3875</v>
      </c>
      <c r="U4035">
        <v>943522</v>
      </c>
      <c r="V4035">
        <v>46</v>
      </c>
      <c r="W4035">
        <v>271</v>
      </c>
      <c r="X4035">
        <v>3825</v>
      </c>
      <c r="Y4035">
        <v>1060417</v>
      </c>
      <c r="Z4035">
        <v>32</v>
      </c>
      <c r="AA4035">
        <v>290</v>
      </c>
      <c r="AB4035">
        <v>3600</v>
      </c>
      <c r="AC4035">
        <v>1044000</v>
      </c>
      <c r="AD4035">
        <v>50</v>
      </c>
      <c r="AE4035">
        <v>328</v>
      </c>
      <c r="AF4035">
        <v>3687</v>
      </c>
      <c r="AG4035">
        <v>1211375</v>
      </c>
      <c r="AH4035">
        <v>38</v>
      </c>
      <c r="AI4035">
        <v>442</v>
      </c>
      <c r="AJ4035">
        <v>3550</v>
      </c>
      <c r="AK4035">
        <v>1569100</v>
      </c>
      <c r="AP4035" s="238">
        <v>166</v>
      </c>
      <c r="AQ4035" s="238">
        <v>410</v>
      </c>
      <c r="AR4035" s="238">
        <v>3074</v>
      </c>
      <c r="AS4035" s="238">
        <v>1315726</v>
      </c>
      <c r="AT4035" s="238">
        <v>25</v>
      </c>
      <c r="AU4035" s="238">
        <v>429</v>
      </c>
      <c r="AV4035" s="238">
        <v>3413</v>
      </c>
      <c r="AW4035" s="238">
        <v>1464024</v>
      </c>
      <c r="AY4035">
        <v>152</v>
      </c>
    </row>
    <row r="4036" spans="1:51" x14ac:dyDescent="0.2">
      <c r="A4036" s="51"/>
    </row>
    <row r="4037" spans="1:51" x14ac:dyDescent="0.2">
      <c r="A4037" s="143">
        <v>42614</v>
      </c>
      <c r="F4037">
        <v>6</v>
      </c>
      <c r="G4037">
        <v>140</v>
      </c>
      <c r="H4037">
        <v>4050</v>
      </c>
      <c r="I4037">
        <v>567000</v>
      </c>
      <c r="J4037">
        <v>18</v>
      </c>
      <c r="K4037">
        <v>153</v>
      </c>
      <c r="L4037">
        <v>3950</v>
      </c>
      <c r="M4037">
        <v>604350</v>
      </c>
      <c r="V4037">
        <v>1</v>
      </c>
      <c r="W4037">
        <v>252</v>
      </c>
      <c r="X4037">
        <v>3400</v>
      </c>
      <c r="Y4037">
        <v>856800</v>
      </c>
      <c r="Z4037">
        <v>14</v>
      </c>
      <c r="AA4037">
        <v>296</v>
      </c>
      <c r="AB4037">
        <v>3453</v>
      </c>
      <c r="AC4037">
        <v>1021693</v>
      </c>
      <c r="AD4037">
        <v>1</v>
      </c>
      <c r="AE4037">
        <v>348</v>
      </c>
      <c r="AF4037">
        <v>3400</v>
      </c>
      <c r="AG4037">
        <v>1183200</v>
      </c>
      <c r="AH4037">
        <v>2</v>
      </c>
      <c r="AI4037">
        <v>388</v>
      </c>
      <c r="AJ4037">
        <v>3630</v>
      </c>
      <c r="AK4037">
        <v>1407880</v>
      </c>
      <c r="AL4037">
        <v>1</v>
      </c>
      <c r="AM4037">
        <v>426</v>
      </c>
      <c r="AN4037">
        <v>3720</v>
      </c>
      <c r="AO4037">
        <v>1584720</v>
      </c>
      <c r="AP4037">
        <v>18</v>
      </c>
      <c r="AQ4037">
        <v>382</v>
      </c>
      <c r="AR4037">
        <v>3490</v>
      </c>
      <c r="AS4037">
        <v>1332580</v>
      </c>
      <c r="AT4037">
        <v>11</v>
      </c>
      <c r="AU4037">
        <v>505</v>
      </c>
      <c r="AV4037">
        <v>3270</v>
      </c>
      <c r="AW4037">
        <v>1651737</v>
      </c>
      <c r="AY4037">
        <v>186</v>
      </c>
    </row>
    <row r="4038" spans="1:51" x14ac:dyDescent="0.2">
      <c r="A4038" s="143"/>
      <c r="AP4038">
        <v>67</v>
      </c>
      <c r="AQ4038">
        <v>446</v>
      </c>
      <c r="AR4038">
        <v>3358</v>
      </c>
      <c r="AS4038">
        <v>1498566</v>
      </c>
    </row>
    <row r="4039" spans="1:51" x14ac:dyDescent="0.2">
      <c r="A4039" s="143">
        <v>42619</v>
      </c>
      <c r="AD4039">
        <v>1</v>
      </c>
      <c r="AE4039">
        <v>356</v>
      </c>
      <c r="AF4039">
        <v>3360</v>
      </c>
      <c r="AG4039">
        <v>1196160</v>
      </c>
      <c r="AP4039">
        <v>22</v>
      </c>
      <c r="AQ4039">
        <v>439</v>
      </c>
      <c r="AR4039">
        <v>3375</v>
      </c>
      <c r="AS4039">
        <v>1481640</v>
      </c>
      <c r="AY4039">
        <v>23</v>
      </c>
    </row>
    <row r="4040" spans="1:51" x14ac:dyDescent="0.2">
      <c r="A4040" s="143">
        <v>42621</v>
      </c>
      <c r="J4040">
        <v>19</v>
      </c>
      <c r="K4040">
        <v>165</v>
      </c>
      <c r="L4040">
        <v>4088</v>
      </c>
      <c r="M4040">
        <v>672862</v>
      </c>
      <c r="N4040">
        <v>42</v>
      </c>
      <c r="O4040">
        <v>206</v>
      </c>
      <c r="P4040">
        <v>3825</v>
      </c>
      <c r="Q4040">
        <v>789800</v>
      </c>
      <c r="V4040">
        <v>3</v>
      </c>
      <c r="W4040">
        <v>269</v>
      </c>
      <c r="X4040">
        <v>5100</v>
      </c>
      <c r="Y4040">
        <v>1371900</v>
      </c>
      <c r="Z4040">
        <v>19</v>
      </c>
      <c r="AA4040">
        <v>294</v>
      </c>
      <c r="AB4040">
        <v>3467</v>
      </c>
      <c r="AC4040">
        <v>1020667</v>
      </c>
      <c r="AD4040">
        <v>7</v>
      </c>
      <c r="AE4040">
        <v>343</v>
      </c>
      <c r="AF4040">
        <v>3550</v>
      </c>
      <c r="AG4040">
        <v>1216950</v>
      </c>
      <c r="AH4040">
        <v>16</v>
      </c>
      <c r="AI4040">
        <v>363</v>
      </c>
      <c r="AJ4040">
        <v>3660</v>
      </c>
      <c r="AK4040">
        <v>1328580</v>
      </c>
      <c r="AP4040">
        <v>41</v>
      </c>
      <c r="AQ4040">
        <v>465</v>
      </c>
      <c r="AR4040">
        <v>3382</v>
      </c>
      <c r="AS4040">
        <v>1573213</v>
      </c>
      <c r="AT4040">
        <v>22</v>
      </c>
      <c r="AU4040">
        <v>525</v>
      </c>
      <c r="AV4040">
        <v>3450</v>
      </c>
      <c r="AW4040">
        <v>1858175</v>
      </c>
      <c r="AX4040">
        <v>7</v>
      </c>
      <c r="AY4040">
        <v>182</v>
      </c>
    </row>
    <row r="4041" spans="1:51" x14ac:dyDescent="0.2">
      <c r="A4041" s="143"/>
      <c r="AP4041">
        <v>30</v>
      </c>
      <c r="AQ4041">
        <v>384</v>
      </c>
      <c r="AR4041">
        <v>3210</v>
      </c>
      <c r="AS4041">
        <v>1233050</v>
      </c>
    </row>
    <row r="4042" spans="1:51" x14ac:dyDescent="0.2">
      <c r="A4042" s="143">
        <v>42626</v>
      </c>
    </row>
    <row r="4043" spans="1:51" x14ac:dyDescent="0.2">
      <c r="A4043" s="143">
        <v>42628</v>
      </c>
      <c r="B4043">
        <v>1</v>
      </c>
      <c r="C4043">
        <v>90</v>
      </c>
      <c r="D4043">
        <v>3650</v>
      </c>
      <c r="E4043">
        <v>328500</v>
      </c>
      <c r="J4043">
        <v>14</v>
      </c>
      <c r="K4043">
        <v>161</v>
      </c>
      <c r="L4043">
        <v>4067</v>
      </c>
      <c r="M4043">
        <v>654717</v>
      </c>
      <c r="N4043">
        <v>20</v>
      </c>
      <c r="O4043">
        <v>198</v>
      </c>
      <c r="P4043">
        <v>3980</v>
      </c>
      <c r="Q4043">
        <v>787220</v>
      </c>
      <c r="R4043">
        <v>22</v>
      </c>
      <c r="S4043">
        <v>237</v>
      </c>
      <c r="T4043">
        <v>3733</v>
      </c>
      <c r="U4043">
        <v>885533</v>
      </c>
      <c r="V4043">
        <v>12</v>
      </c>
      <c r="W4043">
        <v>274</v>
      </c>
      <c r="X4043">
        <v>3850</v>
      </c>
      <c r="Y4043">
        <v>1054900</v>
      </c>
      <c r="Z4043">
        <v>51</v>
      </c>
      <c r="AA4043">
        <v>297</v>
      </c>
      <c r="AB4043">
        <v>3718</v>
      </c>
      <c r="AC4043">
        <v>1102418</v>
      </c>
      <c r="AD4043">
        <v>27</v>
      </c>
      <c r="AE4043">
        <v>345</v>
      </c>
      <c r="AF4043">
        <v>3483</v>
      </c>
      <c r="AG4043">
        <v>1201767</v>
      </c>
      <c r="AH4043">
        <v>26</v>
      </c>
      <c r="AI4043">
        <v>378</v>
      </c>
      <c r="AJ4043">
        <v>3495</v>
      </c>
      <c r="AK4043">
        <v>1322740</v>
      </c>
      <c r="AP4043">
        <v>43</v>
      </c>
      <c r="AQ4043">
        <v>480</v>
      </c>
      <c r="AR4043">
        <v>3261</v>
      </c>
      <c r="AS4043">
        <v>1569836</v>
      </c>
      <c r="AT4043">
        <v>27</v>
      </c>
      <c r="AU4043">
        <v>472</v>
      </c>
      <c r="AV4043">
        <v>3485</v>
      </c>
      <c r="AW4043">
        <v>1637165</v>
      </c>
      <c r="AX4043">
        <v>6</v>
      </c>
      <c r="AY4043">
        <v>356</v>
      </c>
    </row>
    <row r="4044" spans="1:51" x14ac:dyDescent="0.2">
      <c r="A4044" s="143"/>
      <c r="AP4044">
        <v>15</v>
      </c>
      <c r="AQ4044">
        <v>359</v>
      </c>
      <c r="AR4044">
        <v>3420</v>
      </c>
      <c r="AS4044">
        <v>1227780</v>
      </c>
    </row>
    <row r="4045" spans="1:51" x14ac:dyDescent="0.2">
      <c r="A4045" s="143"/>
      <c r="AP4045">
        <v>46</v>
      </c>
      <c r="AQ4045">
        <v>369</v>
      </c>
      <c r="AR4045">
        <v>3285</v>
      </c>
      <c r="AS4045">
        <v>1211130</v>
      </c>
    </row>
    <row r="4046" spans="1:51" x14ac:dyDescent="0.2">
      <c r="A4046" s="143">
        <v>42633</v>
      </c>
      <c r="Z4046">
        <v>13</v>
      </c>
      <c r="AA4046">
        <v>302</v>
      </c>
      <c r="AB4046">
        <v>3500</v>
      </c>
      <c r="AC4046">
        <v>1057000</v>
      </c>
      <c r="AP4046">
        <v>13</v>
      </c>
      <c r="AQ4046">
        <v>485</v>
      </c>
      <c r="AR4046">
        <v>3213</v>
      </c>
      <c r="AS4046">
        <v>1569493</v>
      </c>
      <c r="AY4046">
        <v>41</v>
      </c>
    </row>
    <row r="4047" spans="1:51" x14ac:dyDescent="0.2">
      <c r="A4047" s="143">
        <v>42635</v>
      </c>
      <c r="F4047">
        <v>3</v>
      </c>
      <c r="G4047">
        <v>122</v>
      </c>
      <c r="H4047">
        <v>3600</v>
      </c>
      <c r="I4047">
        <v>439200</v>
      </c>
      <c r="N4047">
        <v>8</v>
      </c>
      <c r="O4047">
        <v>190</v>
      </c>
      <c r="P4047">
        <v>7400</v>
      </c>
      <c r="Q4047">
        <v>1406000</v>
      </c>
      <c r="Z4047">
        <v>12</v>
      </c>
      <c r="AA4047">
        <v>281</v>
      </c>
      <c r="AB4047">
        <v>3700</v>
      </c>
      <c r="AC4047">
        <v>1039700</v>
      </c>
      <c r="AD4047">
        <v>1</v>
      </c>
      <c r="AE4047">
        <v>322</v>
      </c>
      <c r="AF4047">
        <v>3540</v>
      </c>
      <c r="AG4047">
        <v>1139880</v>
      </c>
      <c r="AP4047">
        <v>2</v>
      </c>
      <c r="AQ4047">
        <v>534</v>
      </c>
      <c r="AR4047">
        <v>3300</v>
      </c>
      <c r="AS4047">
        <v>1764440</v>
      </c>
      <c r="AT4047">
        <v>2</v>
      </c>
      <c r="AU4047">
        <v>452</v>
      </c>
      <c r="AV4047">
        <v>3340</v>
      </c>
      <c r="AW4047">
        <v>1509680</v>
      </c>
      <c r="AY4047">
        <v>36</v>
      </c>
    </row>
    <row r="4048" spans="1:51" x14ac:dyDescent="0.2">
      <c r="A4048" s="143">
        <v>42640</v>
      </c>
      <c r="AP4048">
        <v>6</v>
      </c>
      <c r="AQ4048">
        <v>546</v>
      </c>
      <c r="AR4048">
        <v>3460</v>
      </c>
      <c r="AS4048">
        <v>1884690</v>
      </c>
      <c r="AY4048">
        <v>29</v>
      </c>
    </row>
    <row r="4049" spans="1:51" x14ac:dyDescent="0.2">
      <c r="A4049" s="143">
        <v>42619</v>
      </c>
      <c r="F4049">
        <v>10</v>
      </c>
      <c r="G4049">
        <v>147</v>
      </c>
      <c r="H4049">
        <v>3700</v>
      </c>
      <c r="I4049">
        <v>532840</v>
      </c>
      <c r="J4049">
        <v>10</v>
      </c>
      <c r="K4049">
        <v>156</v>
      </c>
      <c r="L4049">
        <v>4050</v>
      </c>
      <c r="M4049">
        <v>626130</v>
      </c>
      <c r="N4049">
        <v>52</v>
      </c>
      <c r="O4049">
        <v>199</v>
      </c>
      <c r="P4049">
        <v>3900</v>
      </c>
      <c r="Q4049">
        <v>777816</v>
      </c>
      <c r="R4049">
        <v>53</v>
      </c>
      <c r="S4049">
        <v>233</v>
      </c>
      <c r="T4049">
        <v>3767</v>
      </c>
      <c r="U4049">
        <v>893859</v>
      </c>
      <c r="V4049">
        <v>43</v>
      </c>
      <c r="W4049">
        <v>257</v>
      </c>
      <c r="X4049">
        <v>3800</v>
      </c>
      <c r="Y4049">
        <v>979767</v>
      </c>
      <c r="Z4049">
        <v>117</v>
      </c>
      <c r="AA4049">
        <v>295</v>
      </c>
      <c r="AB4049">
        <v>3650</v>
      </c>
      <c r="AC4049">
        <v>1078757</v>
      </c>
      <c r="AD4049">
        <v>57</v>
      </c>
      <c r="AE4049">
        <v>335</v>
      </c>
      <c r="AF4049">
        <v>3583</v>
      </c>
      <c r="AG4049">
        <v>1212581</v>
      </c>
      <c r="AH4049">
        <v>45</v>
      </c>
      <c r="AI4049">
        <v>439</v>
      </c>
      <c r="AJ4049">
        <v>3300</v>
      </c>
      <c r="AK4049">
        <v>1449800</v>
      </c>
      <c r="AP4049">
        <v>199</v>
      </c>
      <c r="AQ4049">
        <v>451</v>
      </c>
      <c r="AR4049">
        <v>3261</v>
      </c>
      <c r="AS4049">
        <v>1482877</v>
      </c>
      <c r="AT4049">
        <v>5</v>
      </c>
      <c r="AU4049">
        <v>491</v>
      </c>
      <c r="AV4049">
        <v>3133</v>
      </c>
      <c r="AW4049">
        <v>1534880</v>
      </c>
      <c r="AY4049">
        <v>170</v>
      </c>
    </row>
    <row r="4050" spans="1:51" x14ac:dyDescent="0.2">
      <c r="A4050" s="143">
        <v>42626</v>
      </c>
      <c r="B4050">
        <v>12</v>
      </c>
      <c r="C4050">
        <v>118</v>
      </c>
      <c r="D4050">
        <v>4175</v>
      </c>
      <c r="E4050">
        <v>508475</v>
      </c>
      <c r="J4050">
        <v>15</v>
      </c>
      <c r="K4050">
        <v>172</v>
      </c>
      <c r="L4050">
        <v>3633</v>
      </c>
      <c r="M4050">
        <v>624440</v>
      </c>
      <c r="N4050">
        <v>37</v>
      </c>
      <c r="O4050">
        <v>191</v>
      </c>
      <c r="P4050">
        <v>3720</v>
      </c>
      <c r="Q4050">
        <v>751703</v>
      </c>
      <c r="R4050">
        <v>41</v>
      </c>
      <c r="S4050">
        <v>233</v>
      </c>
      <c r="T4050">
        <v>3700</v>
      </c>
      <c r="U4050">
        <v>865293</v>
      </c>
      <c r="V4050">
        <v>35</v>
      </c>
      <c r="W4050">
        <v>270</v>
      </c>
      <c r="X4050">
        <v>4475</v>
      </c>
      <c r="Y4050">
        <v>1227307</v>
      </c>
      <c r="Z4050">
        <v>85</v>
      </c>
      <c r="AA4050">
        <v>305</v>
      </c>
      <c r="AB4050">
        <v>3582</v>
      </c>
      <c r="AC4050">
        <v>1103202</v>
      </c>
      <c r="AD4050">
        <v>39</v>
      </c>
      <c r="AE4050">
        <v>335</v>
      </c>
      <c r="AF4050">
        <v>3920</v>
      </c>
      <c r="AG4050">
        <v>1377349</v>
      </c>
      <c r="AH4050">
        <v>6</v>
      </c>
      <c r="AI4050">
        <v>422</v>
      </c>
      <c r="AJ4050">
        <v>3480</v>
      </c>
      <c r="AK4050">
        <v>1468560</v>
      </c>
      <c r="AP4050">
        <v>136</v>
      </c>
      <c r="AQ4050">
        <v>406</v>
      </c>
      <c r="AR4050">
        <v>3369</v>
      </c>
      <c r="AS4050">
        <v>1382858</v>
      </c>
      <c r="AT4050">
        <v>9</v>
      </c>
      <c r="AU4050">
        <v>526</v>
      </c>
      <c r="AV4050">
        <v>3313</v>
      </c>
      <c r="AW4050">
        <v>1754800</v>
      </c>
      <c r="AY4050">
        <v>139</v>
      </c>
    </row>
    <row r="4051" spans="1:51" x14ac:dyDescent="0.2">
      <c r="A4051" s="143">
        <v>42633</v>
      </c>
      <c r="B4051">
        <v>1</v>
      </c>
      <c r="C4051">
        <v>126</v>
      </c>
      <c r="D4051">
        <v>3500</v>
      </c>
      <c r="E4051">
        <v>441000</v>
      </c>
      <c r="F4051">
        <v>1</v>
      </c>
      <c r="G4051">
        <v>134</v>
      </c>
      <c r="H4051">
        <v>4000</v>
      </c>
      <c r="I4051">
        <v>536000</v>
      </c>
      <c r="J4051">
        <v>18</v>
      </c>
      <c r="K4051">
        <v>156</v>
      </c>
      <c r="L4051">
        <v>3800</v>
      </c>
      <c r="M4051">
        <v>601756</v>
      </c>
      <c r="N4051">
        <v>25</v>
      </c>
      <c r="O4051">
        <v>216</v>
      </c>
      <c r="P4051">
        <v>3450</v>
      </c>
      <c r="Q4051">
        <v>746580</v>
      </c>
      <c r="R4051">
        <v>78</v>
      </c>
      <c r="S4051">
        <v>231</v>
      </c>
      <c r="T4051">
        <v>3583</v>
      </c>
      <c r="U4051">
        <v>854515</v>
      </c>
      <c r="V4051">
        <v>138</v>
      </c>
      <c r="W4051">
        <v>262</v>
      </c>
      <c r="X4051">
        <v>4013</v>
      </c>
      <c r="Y4051">
        <v>1058554</v>
      </c>
      <c r="Z4051">
        <v>68</v>
      </c>
      <c r="AA4051">
        <v>313</v>
      </c>
      <c r="AB4051">
        <v>3700</v>
      </c>
      <c r="AC4051">
        <v>1214368</v>
      </c>
      <c r="AD4051">
        <v>35</v>
      </c>
      <c r="AE4051">
        <v>332</v>
      </c>
      <c r="AF4051">
        <v>3700</v>
      </c>
      <c r="AG4051">
        <v>1214368</v>
      </c>
      <c r="AH4051">
        <v>10</v>
      </c>
      <c r="AI4051">
        <v>379</v>
      </c>
      <c r="AJ4051">
        <v>3345</v>
      </c>
      <c r="AK4051">
        <v>1281914</v>
      </c>
      <c r="AP4051">
        <v>131</v>
      </c>
      <c r="AQ4051">
        <v>432</v>
      </c>
      <c r="AR4051">
        <v>3253</v>
      </c>
      <c r="AS4051">
        <v>1384602</v>
      </c>
      <c r="AT4051">
        <v>4</v>
      </c>
      <c r="AU4051">
        <v>478</v>
      </c>
      <c r="AV4051">
        <v>3430</v>
      </c>
      <c r="AW4051">
        <v>1639540</v>
      </c>
      <c r="AY4051">
        <v>257</v>
      </c>
    </row>
    <row r="4052" spans="1:51" x14ac:dyDescent="0.2">
      <c r="A4052" s="143">
        <v>42636</v>
      </c>
      <c r="Z4052">
        <v>20</v>
      </c>
      <c r="AA4052">
        <v>303</v>
      </c>
      <c r="AB4052">
        <v>4300</v>
      </c>
      <c r="AC4052">
        <v>1302040</v>
      </c>
      <c r="AY4052">
        <v>17</v>
      </c>
    </row>
    <row r="4053" spans="1:51" x14ac:dyDescent="0.2">
      <c r="A4053" s="143">
        <v>42640</v>
      </c>
      <c r="F4053">
        <v>14</v>
      </c>
      <c r="G4053">
        <v>135</v>
      </c>
      <c r="H4053">
        <v>4000</v>
      </c>
      <c r="I4053">
        <v>538667</v>
      </c>
      <c r="J4053">
        <v>64</v>
      </c>
      <c r="K4053">
        <v>168</v>
      </c>
      <c r="L4053">
        <v>4117</v>
      </c>
      <c r="M4053">
        <v>810018</v>
      </c>
      <c r="N4053">
        <v>43</v>
      </c>
      <c r="O4053">
        <v>188</v>
      </c>
      <c r="P4053">
        <v>4183</v>
      </c>
      <c r="Q4053">
        <v>814477</v>
      </c>
      <c r="V4053">
        <v>40</v>
      </c>
      <c r="W4053">
        <v>267</v>
      </c>
      <c r="X4053">
        <v>3700</v>
      </c>
      <c r="Y4053">
        <v>987160</v>
      </c>
      <c r="Z4053">
        <v>58</v>
      </c>
      <c r="AA4053">
        <v>298</v>
      </c>
      <c r="AB4053">
        <v>3833</v>
      </c>
      <c r="AC4053">
        <v>1140581</v>
      </c>
      <c r="AD4053">
        <v>55</v>
      </c>
      <c r="AE4053">
        <v>341</v>
      </c>
      <c r="AF4053">
        <v>3625</v>
      </c>
      <c r="AG4053">
        <v>1237251</v>
      </c>
      <c r="AH4053">
        <v>2</v>
      </c>
      <c r="AI4053">
        <v>401</v>
      </c>
      <c r="AJ4053">
        <v>3400</v>
      </c>
      <c r="AK4053">
        <v>1363400</v>
      </c>
      <c r="AP4053">
        <v>122</v>
      </c>
      <c r="AQ4053">
        <v>487</v>
      </c>
      <c r="AR4053">
        <v>3384</v>
      </c>
      <c r="AS4053">
        <v>1598886</v>
      </c>
      <c r="AT4053">
        <v>13</v>
      </c>
      <c r="AU4053">
        <v>476</v>
      </c>
      <c r="AV4053">
        <v>3265</v>
      </c>
      <c r="AW4053">
        <v>1548963</v>
      </c>
      <c r="AY4053">
        <v>295</v>
      </c>
    </row>
    <row r="4055" spans="1:51" x14ac:dyDescent="0.2">
      <c r="A4055" s="115">
        <v>42647</v>
      </c>
      <c r="B4055" s="243"/>
      <c r="C4055" s="243"/>
      <c r="D4055" s="243"/>
      <c r="E4055" s="243"/>
      <c r="F4055" s="243"/>
      <c r="G4055" s="243"/>
      <c r="H4055" s="243"/>
      <c r="I4055" s="243"/>
      <c r="J4055" s="243"/>
      <c r="K4055" s="243"/>
      <c r="L4055" s="243"/>
      <c r="M4055" s="243"/>
      <c r="N4055" s="243"/>
      <c r="O4055" s="243"/>
      <c r="P4055" s="243"/>
      <c r="Q4055" s="243"/>
      <c r="R4055" s="243"/>
      <c r="S4055" s="243"/>
      <c r="T4055" s="243"/>
      <c r="U4055" s="243"/>
      <c r="V4055" s="243"/>
      <c r="W4055" s="243"/>
      <c r="X4055" s="243"/>
      <c r="Y4055" s="243"/>
      <c r="Z4055" s="243"/>
      <c r="AA4055" s="243"/>
      <c r="AB4055" s="243"/>
      <c r="AC4055" s="243"/>
      <c r="AD4055" s="243"/>
      <c r="AE4055" s="243"/>
      <c r="AF4055" s="243"/>
      <c r="AG4055" s="243"/>
      <c r="AH4055" s="243"/>
      <c r="AI4055" s="243"/>
      <c r="AJ4055" s="243"/>
      <c r="AK4055" s="243"/>
      <c r="AL4055" s="243"/>
      <c r="AM4055" s="243"/>
      <c r="AN4055" s="243"/>
      <c r="AO4055" s="243"/>
      <c r="AP4055" s="243"/>
      <c r="AQ4055" s="243"/>
      <c r="AR4055" s="243"/>
      <c r="AS4055" s="243"/>
      <c r="AT4055" s="243"/>
      <c r="AU4055" s="243"/>
      <c r="AV4055" s="243"/>
      <c r="AW4055" s="243"/>
      <c r="AX4055" s="243"/>
      <c r="AY4055" s="243">
        <v>2</v>
      </c>
    </row>
    <row r="4056" spans="1:51" x14ac:dyDescent="0.2">
      <c r="A4056" s="115">
        <v>42649</v>
      </c>
      <c r="B4056" s="243"/>
      <c r="C4056" s="243"/>
      <c r="D4056" s="243"/>
      <c r="E4056" s="243"/>
      <c r="F4056" s="243">
        <v>8</v>
      </c>
      <c r="G4056" s="243">
        <v>130</v>
      </c>
      <c r="H4056" s="243">
        <v>3900</v>
      </c>
      <c r="I4056" s="243">
        <v>509000</v>
      </c>
      <c r="J4056" s="243">
        <v>28</v>
      </c>
      <c r="K4056" s="243">
        <v>172</v>
      </c>
      <c r="L4056" s="243">
        <v>4075</v>
      </c>
      <c r="M4056" s="243">
        <v>697900</v>
      </c>
      <c r="N4056" s="243">
        <v>42</v>
      </c>
      <c r="O4056" s="243">
        <v>210</v>
      </c>
      <c r="P4056" s="243">
        <v>3912</v>
      </c>
      <c r="Q4056" s="243">
        <v>819950</v>
      </c>
      <c r="R4056" s="243">
        <v>10</v>
      </c>
      <c r="S4056" s="243">
        <v>231</v>
      </c>
      <c r="T4056" s="243">
        <v>3800</v>
      </c>
      <c r="U4056" s="243">
        <v>877800</v>
      </c>
      <c r="V4056" s="243">
        <v>43</v>
      </c>
      <c r="W4056" s="243">
        <v>271</v>
      </c>
      <c r="X4056" s="243">
        <v>3617</v>
      </c>
      <c r="Y4056" s="243">
        <v>980917</v>
      </c>
      <c r="Z4056" s="243">
        <v>49</v>
      </c>
      <c r="AA4056" s="243">
        <v>290</v>
      </c>
      <c r="AB4056" s="243">
        <v>3590</v>
      </c>
      <c r="AC4056" s="243">
        <v>1041830</v>
      </c>
      <c r="AD4056" s="243">
        <v>22</v>
      </c>
      <c r="AE4056" s="243">
        <v>330</v>
      </c>
      <c r="AF4056" s="243">
        <v>3500</v>
      </c>
      <c r="AG4056" s="243">
        <v>1153275</v>
      </c>
      <c r="AH4056" s="243">
        <v>10</v>
      </c>
      <c r="AI4056" s="243">
        <v>384</v>
      </c>
      <c r="AJ4056" s="243">
        <v>3550</v>
      </c>
      <c r="AK4056" s="243">
        <v>1363800</v>
      </c>
      <c r="AL4056" s="243"/>
      <c r="AM4056" s="243"/>
      <c r="AN4056" s="243"/>
      <c r="AO4056" s="243"/>
      <c r="AP4056" s="243">
        <v>32</v>
      </c>
      <c r="AQ4056" s="243">
        <v>511</v>
      </c>
      <c r="AR4056" s="243">
        <v>3498</v>
      </c>
      <c r="AS4056" s="243">
        <v>1786482</v>
      </c>
      <c r="AT4056" s="243">
        <v>1</v>
      </c>
      <c r="AU4056" s="243">
        <v>514</v>
      </c>
      <c r="AV4056" s="243">
        <v>3100</v>
      </c>
      <c r="AW4056" s="243">
        <v>1593400</v>
      </c>
      <c r="AX4056" s="243">
        <v>12</v>
      </c>
      <c r="AY4056" s="243">
        <v>348</v>
      </c>
    </row>
    <row r="4057" spans="1:51" x14ac:dyDescent="0.2">
      <c r="A4057" s="115">
        <v>42654</v>
      </c>
      <c r="B4057" s="243"/>
      <c r="C4057" s="243"/>
      <c r="D4057" s="243"/>
      <c r="E4057" s="243"/>
      <c r="F4057" s="243"/>
      <c r="G4057" s="243"/>
      <c r="H4057" s="243"/>
      <c r="I4057" s="243"/>
      <c r="J4057" s="243"/>
      <c r="K4057" s="243"/>
      <c r="L4057" s="243"/>
      <c r="M4057" s="243"/>
      <c r="N4057" s="243"/>
      <c r="O4057" s="243"/>
      <c r="P4057" s="243"/>
      <c r="Q4057" s="243"/>
      <c r="R4057" s="243"/>
      <c r="S4057" s="243"/>
      <c r="T4057" s="243"/>
      <c r="U4057" s="243"/>
      <c r="V4057" s="243"/>
      <c r="W4057" s="243"/>
      <c r="X4057" s="243"/>
      <c r="Y4057" s="243"/>
      <c r="Z4057" s="243"/>
      <c r="AA4057" s="243"/>
      <c r="AB4057" s="243"/>
      <c r="AC4057" s="243"/>
      <c r="AD4057" s="243"/>
      <c r="AE4057" s="243"/>
      <c r="AF4057" s="243"/>
      <c r="AG4057" s="243"/>
      <c r="AH4057" s="243"/>
      <c r="AI4057" s="243"/>
      <c r="AJ4057" s="243"/>
      <c r="AK4057" s="243"/>
      <c r="AL4057" s="243"/>
      <c r="AM4057" s="243"/>
      <c r="AN4057" s="243"/>
      <c r="AO4057" s="243"/>
      <c r="AP4057" s="243">
        <v>17</v>
      </c>
      <c r="AQ4057" s="243">
        <v>425</v>
      </c>
      <c r="AR4057" s="243">
        <v>3220</v>
      </c>
      <c r="AS4057" s="243">
        <v>1369040</v>
      </c>
      <c r="AT4057" s="243"/>
      <c r="AU4057" s="243"/>
      <c r="AV4057" s="243"/>
      <c r="AW4057" s="243"/>
      <c r="AX4057" s="243"/>
      <c r="AY4057" s="243">
        <v>44</v>
      </c>
    </row>
    <row r="4058" spans="1:51" x14ac:dyDescent="0.2">
      <c r="A4058" s="115">
        <v>42656</v>
      </c>
      <c r="B4058" s="243">
        <v>6</v>
      </c>
      <c r="C4058" s="243">
        <v>123</v>
      </c>
      <c r="D4058" s="243">
        <v>3900</v>
      </c>
      <c r="E4058" s="243">
        <v>479700</v>
      </c>
      <c r="F4058" s="243"/>
      <c r="G4058" s="243"/>
      <c r="H4058" s="243"/>
      <c r="I4058" s="243"/>
      <c r="J4058" s="243"/>
      <c r="K4058" s="243"/>
      <c r="L4058" s="243"/>
      <c r="M4058" s="243"/>
      <c r="N4058" s="243">
        <v>1</v>
      </c>
      <c r="O4058" s="243">
        <v>206</v>
      </c>
      <c r="P4058" s="243">
        <v>3700</v>
      </c>
      <c r="Q4058" s="243">
        <v>762000</v>
      </c>
      <c r="R4058" s="243">
        <v>27</v>
      </c>
      <c r="S4058" s="243">
        <v>238</v>
      </c>
      <c r="T4058" s="243">
        <v>3800</v>
      </c>
      <c r="U4058" s="243">
        <v>904400</v>
      </c>
      <c r="V4058" s="243">
        <v>9</v>
      </c>
      <c r="W4058" s="243">
        <v>270</v>
      </c>
      <c r="X4058" s="243">
        <v>3550</v>
      </c>
      <c r="Y4058" s="243">
        <v>958500</v>
      </c>
      <c r="Z4058" s="243">
        <v>15</v>
      </c>
      <c r="AA4058" s="243">
        <v>304</v>
      </c>
      <c r="AB4058" s="243">
        <v>3518</v>
      </c>
      <c r="AC4058" s="243">
        <v>1068760</v>
      </c>
      <c r="AD4058" s="243">
        <v>38</v>
      </c>
      <c r="AE4058" s="243">
        <v>353</v>
      </c>
      <c r="AF4058" s="243">
        <v>3515</v>
      </c>
      <c r="AG4058" s="243">
        <v>1239800</v>
      </c>
      <c r="AH4058" s="243">
        <v>30</v>
      </c>
      <c r="AI4058" s="243">
        <v>380</v>
      </c>
      <c r="AJ4058" s="243">
        <v>3490</v>
      </c>
      <c r="AK4058" s="243">
        <v>1327540</v>
      </c>
      <c r="AL4058" s="243">
        <v>2</v>
      </c>
      <c r="AM4058" s="243">
        <v>431</v>
      </c>
      <c r="AN4058" s="243">
        <v>3160</v>
      </c>
      <c r="AO4058" s="243">
        <v>1361960</v>
      </c>
      <c r="AP4058" s="243">
        <v>32</v>
      </c>
      <c r="AQ4058" s="243">
        <v>466</v>
      </c>
      <c r="AR4058" s="243">
        <v>3262</v>
      </c>
      <c r="AS4058" s="243">
        <v>1518827</v>
      </c>
      <c r="AT4058" s="243"/>
      <c r="AU4058" s="243"/>
      <c r="AV4058" s="243"/>
      <c r="AW4058" s="243"/>
      <c r="AX4058" s="243">
        <f>18+2</f>
        <v>20</v>
      </c>
      <c r="AY4058" s="243">
        <v>265</v>
      </c>
    </row>
    <row r="4059" spans="1:51" x14ac:dyDescent="0.2">
      <c r="A4059" s="115">
        <v>42661</v>
      </c>
      <c r="B4059" s="55">
        <v>1</v>
      </c>
      <c r="C4059" s="55">
        <v>96</v>
      </c>
      <c r="D4059" s="55">
        <v>2700</v>
      </c>
      <c r="E4059" s="55">
        <v>259200</v>
      </c>
      <c r="F4059" s="55"/>
      <c r="G4059" s="55"/>
      <c r="H4059" s="55"/>
      <c r="I4059" s="55"/>
      <c r="J4059" s="55"/>
      <c r="K4059" s="55"/>
      <c r="L4059" s="55"/>
      <c r="M4059" s="55"/>
      <c r="N4059" s="55"/>
      <c r="O4059" s="55"/>
      <c r="P4059" s="55"/>
      <c r="Q4059" s="55"/>
      <c r="R4059" s="55"/>
      <c r="S4059" s="55"/>
      <c r="T4059" s="55"/>
      <c r="U4059" s="55"/>
      <c r="V4059" s="55"/>
      <c r="W4059" s="55"/>
      <c r="X4059" s="55"/>
      <c r="Y4059" s="55"/>
      <c r="Z4059" s="55"/>
      <c r="AA4059" s="55"/>
      <c r="AB4059" s="55"/>
      <c r="AC4059" s="55"/>
      <c r="AD4059" s="55"/>
      <c r="AE4059" s="55"/>
      <c r="AF4059" s="55"/>
      <c r="AG4059" s="55"/>
      <c r="AH4059" s="55">
        <v>11</v>
      </c>
      <c r="AI4059" s="55">
        <v>388</v>
      </c>
      <c r="AJ4059" s="55">
        <v>3167</v>
      </c>
      <c r="AK4059" s="55">
        <v>1228933</v>
      </c>
      <c r="AL4059" s="243"/>
      <c r="AM4059" s="243"/>
      <c r="AN4059" s="243"/>
      <c r="AO4059" s="243"/>
      <c r="AP4059" s="243">
        <v>9</v>
      </c>
      <c r="AQ4059" s="243">
        <v>447</v>
      </c>
      <c r="AR4059" s="243">
        <v>3253</v>
      </c>
      <c r="AS4059" s="243">
        <v>1452027</v>
      </c>
      <c r="AT4059" s="243"/>
      <c r="AU4059" s="243"/>
      <c r="AV4059" s="243"/>
      <c r="AW4059" s="243"/>
      <c r="AX4059" s="243"/>
      <c r="AY4059" s="243">
        <v>14</v>
      </c>
    </row>
    <row r="4060" spans="1:51" x14ac:dyDescent="0.2">
      <c r="A4060" s="115">
        <v>42663</v>
      </c>
      <c r="B4060" s="243">
        <v>8</v>
      </c>
      <c r="C4060" s="243">
        <v>118</v>
      </c>
      <c r="D4060" s="243">
        <v>4050</v>
      </c>
      <c r="E4060" s="243">
        <v>477900</v>
      </c>
      <c r="F4060" s="243"/>
      <c r="G4060" s="243"/>
      <c r="H4060" s="243"/>
      <c r="I4060" s="243"/>
      <c r="J4060" s="243">
        <v>81</v>
      </c>
      <c r="K4060" s="243">
        <v>162</v>
      </c>
      <c r="L4060" s="243">
        <v>4033</v>
      </c>
      <c r="M4060" s="243">
        <v>651392</v>
      </c>
      <c r="N4060" s="243">
        <v>11</v>
      </c>
      <c r="O4060" s="243">
        <v>198</v>
      </c>
      <c r="P4060" s="243">
        <v>3975</v>
      </c>
      <c r="Q4060" s="243">
        <v>786450</v>
      </c>
      <c r="R4060" s="243">
        <v>30</v>
      </c>
      <c r="S4060" s="243">
        <v>245</v>
      </c>
      <c r="T4060" s="243">
        <v>3825</v>
      </c>
      <c r="U4060" s="243">
        <v>937125</v>
      </c>
      <c r="V4060" s="243">
        <v>31</v>
      </c>
      <c r="W4060" s="243">
        <v>264</v>
      </c>
      <c r="X4060" s="243">
        <v>3783</v>
      </c>
      <c r="Y4060" s="243">
        <v>997667</v>
      </c>
      <c r="Z4060" s="243">
        <v>3</v>
      </c>
      <c r="AA4060" s="243">
        <v>297</v>
      </c>
      <c r="AB4060" s="243">
        <v>3450</v>
      </c>
      <c r="AC4060" s="243">
        <v>1024650</v>
      </c>
      <c r="AD4060" s="243">
        <v>9</v>
      </c>
      <c r="AE4060" s="243">
        <v>335</v>
      </c>
      <c r="AF4060" s="243">
        <v>3597</v>
      </c>
      <c r="AG4060" s="243">
        <v>1205983</v>
      </c>
      <c r="AH4060" s="243">
        <v>9</v>
      </c>
      <c r="AI4060" s="243">
        <v>383</v>
      </c>
      <c r="AJ4060" s="243">
        <v>3585</v>
      </c>
      <c r="AK4060" s="243">
        <v>1372465</v>
      </c>
      <c r="AL4060" s="243">
        <v>1</v>
      </c>
      <c r="AM4060" s="243">
        <v>484</v>
      </c>
      <c r="AN4060" s="243">
        <v>3460</v>
      </c>
      <c r="AO4060" s="243">
        <v>1674640</v>
      </c>
      <c r="AP4060" s="243">
        <v>39</v>
      </c>
      <c r="AQ4060" s="243">
        <v>449</v>
      </c>
      <c r="AR4060" s="243">
        <v>3260</v>
      </c>
      <c r="AS4060" s="243">
        <v>1464347</v>
      </c>
      <c r="AT4060" s="243">
        <v>8</v>
      </c>
      <c r="AU4060" s="243">
        <v>460</v>
      </c>
      <c r="AV4060" s="243">
        <v>3375</v>
      </c>
      <c r="AW4060" s="243">
        <v>1552350</v>
      </c>
      <c r="AX4060" s="243"/>
      <c r="AY4060" s="243">
        <v>238</v>
      </c>
    </row>
    <row r="4061" spans="1:51" x14ac:dyDescent="0.2">
      <c r="A4061" s="115">
        <v>42668</v>
      </c>
      <c r="B4061" s="243"/>
      <c r="C4061" s="243"/>
      <c r="D4061" s="243"/>
      <c r="E4061" s="243"/>
      <c r="F4061" s="243"/>
      <c r="G4061" s="243"/>
      <c r="H4061" s="243"/>
      <c r="I4061" s="243"/>
      <c r="J4061" s="243"/>
      <c r="K4061" s="243"/>
      <c r="L4061" s="243"/>
      <c r="M4061" s="243"/>
      <c r="N4061" s="243"/>
      <c r="O4061" s="243"/>
      <c r="P4061" s="243"/>
      <c r="Q4061" s="243"/>
      <c r="R4061" s="243"/>
      <c r="S4061" s="243"/>
      <c r="T4061" s="243"/>
      <c r="U4061" s="243"/>
      <c r="V4061" s="243"/>
      <c r="W4061" s="243"/>
      <c r="X4061" s="243"/>
      <c r="Y4061" s="243"/>
      <c r="Z4061" s="243"/>
      <c r="AA4061" s="243"/>
      <c r="AB4061" s="243"/>
      <c r="AC4061" s="243"/>
      <c r="AD4061" s="55">
        <v>9</v>
      </c>
      <c r="AE4061" s="55">
        <v>329</v>
      </c>
      <c r="AF4061" s="55">
        <v>3440</v>
      </c>
      <c r="AG4061" s="55">
        <v>1131760</v>
      </c>
      <c r="AH4061" s="243"/>
      <c r="AI4061" s="243"/>
      <c r="AJ4061" s="243"/>
      <c r="AK4061" s="243"/>
      <c r="AL4061" s="243"/>
      <c r="AM4061" s="243"/>
      <c r="AN4061" s="243"/>
      <c r="AO4061" s="243"/>
      <c r="AP4061" s="243">
        <v>1</v>
      </c>
      <c r="AQ4061" s="243">
        <v>352</v>
      </c>
      <c r="AR4061" s="243">
        <v>3340</v>
      </c>
      <c r="AS4061" s="243">
        <v>1175680</v>
      </c>
      <c r="AT4061" s="243"/>
      <c r="AU4061" s="243"/>
      <c r="AV4061" s="243"/>
      <c r="AW4061" s="243"/>
      <c r="AX4061" s="243"/>
      <c r="AY4061" s="243"/>
    </row>
    <row r="4062" spans="1:51" x14ac:dyDescent="0.2">
      <c r="A4062" s="115"/>
      <c r="B4062" s="243"/>
      <c r="C4062" s="243"/>
      <c r="D4062" s="243"/>
      <c r="E4062" s="243"/>
      <c r="F4062" s="243"/>
      <c r="G4062" s="243"/>
      <c r="H4062" s="243"/>
      <c r="I4062" s="243"/>
      <c r="J4062" s="243"/>
      <c r="K4062" s="243"/>
      <c r="L4062" s="243"/>
      <c r="M4062" s="243"/>
      <c r="N4062" s="243"/>
      <c r="O4062" s="243"/>
      <c r="P4062" s="243"/>
      <c r="Q4062" s="243"/>
      <c r="R4062" s="243"/>
      <c r="S4062" s="243"/>
      <c r="T4062" s="243"/>
      <c r="U4062" s="243"/>
      <c r="V4062" s="243"/>
      <c r="W4062" s="243"/>
      <c r="X4062" s="243"/>
      <c r="Y4062" s="243"/>
      <c r="Z4062" s="243"/>
      <c r="AA4062" s="243"/>
      <c r="AB4062" s="243"/>
      <c r="AC4062" s="243"/>
      <c r="AD4062" s="243"/>
      <c r="AE4062" s="243"/>
      <c r="AF4062" s="243"/>
      <c r="AG4062" s="243"/>
      <c r="AH4062" s="243"/>
      <c r="AI4062" s="243"/>
      <c r="AJ4062" s="243"/>
      <c r="AK4062" s="243"/>
      <c r="AL4062" s="243"/>
      <c r="AM4062" s="243"/>
      <c r="AN4062" s="243"/>
      <c r="AO4062" s="243"/>
      <c r="AP4062" s="243">
        <v>4</v>
      </c>
      <c r="AQ4062" s="243">
        <v>496</v>
      </c>
      <c r="AR4062" s="243">
        <v>3420</v>
      </c>
      <c r="AS4062" s="243">
        <v>1696320</v>
      </c>
      <c r="AT4062" s="243"/>
      <c r="AU4062" s="243"/>
      <c r="AV4062" s="243"/>
      <c r="AW4062" s="243"/>
      <c r="AX4062" s="243"/>
      <c r="AY4062" s="243"/>
    </row>
    <row r="4063" spans="1:51" x14ac:dyDescent="0.2">
      <c r="A4063" s="115">
        <v>42670</v>
      </c>
      <c r="B4063" s="243">
        <v>18</v>
      </c>
      <c r="C4063" s="243">
        <v>127</v>
      </c>
      <c r="D4063" s="243">
        <v>3800</v>
      </c>
      <c r="E4063" s="243">
        <v>482600</v>
      </c>
      <c r="F4063" s="243">
        <v>25</v>
      </c>
      <c r="G4063" s="243">
        <v>144</v>
      </c>
      <c r="H4063" s="243">
        <v>3850</v>
      </c>
      <c r="I4063" s="243">
        <v>553117</v>
      </c>
      <c r="J4063" s="243">
        <v>41</v>
      </c>
      <c r="K4063" s="243">
        <v>166</v>
      </c>
      <c r="L4063" s="243">
        <v>3933</v>
      </c>
      <c r="M4063" s="243">
        <v>651733</v>
      </c>
      <c r="N4063" s="243">
        <v>40</v>
      </c>
      <c r="O4063" s="243">
        <v>195</v>
      </c>
      <c r="P4063" s="243">
        <v>3800</v>
      </c>
      <c r="Q4063" s="243">
        <v>739733</v>
      </c>
      <c r="R4063" s="243">
        <v>18</v>
      </c>
      <c r="S4063" s="243">
        <v>245</v>
      </c>
      <c r="T4063" s="243">
        <v>3750</v>
      </c>
      <c r="U4063" s="243">
        <v>918750</v>
      </c>
      <c r="V4063" s="243">
        <v>2</v>
      </c>
      <c r="W4063" s="243">
        <v>251</v>
      </c>
      <c r="X4063" s="243">
        <v>3650</v>
      </c>
      <c r="Y4063" s="243">
        <v>916150</v>
      </c>
      <c r="Z4063" s="243">
        <v>20</v>
      </c>
      <c r="AA4063" s="243">
        <v>303</v>
      </c>
      <c r="AB4063" s="243">
        <v>3550</v>
      </c>
      <c r="AC4063" s="243">
        <v>1075200</v>
      </c>
      <c r="AD4063" s="243"/>
      <c r="AE4063" s="243"/>
      <c r="AF4063" s="243"/>
      <c r="AG4063" s="243"/>
      <c r="AH4063" s="243">
        <v>14</v>
      </c>
      <c r="AI4063" s="243">
        <v>371</v>
      </c>
      <c r="AJ4063" s="243">
        <v>3500</v>
      </c>
      <c r="AK4063" s="243">
        <v>1298500</v>
      </c>
      <c r="AL4063" s="243">
        <v>20</v>
      </c>
      <c r="AM4063" s="243">
        <v>420</v>
      </c>
      <c r="AN4063" s="243">
        <v>3460</v>
      </c>
      <c r="AO4063" s="243">
        <v>1454080</v>
      </c>
      <c r="AP4063" s="243">
        <v>59</v>
      </c>
      <c r="AQ4063" s="243">
        <v>462</v>
      </c>
      <c r="AR4063" s="243">
        <v>3322</v>
      </c>
      <c r="AS4063" s="243">
        <v>1539767</v>
      </c>
      <c r="AT4063" s="243">
        <v>19</v>
      </c>
      <c r="AU4063" s="243">
        <v>465</v>
      </c>
      <c r="AV4063" s="243">
        <v>3317</v>
      </c>
      <c r="AW4063" s="243">
        <v>1536867</v>
      </c>
      <c r="AX4063" s="243"/>
      <c r="AY4063" s="243">
        <v>269</v>
      </c>
    </row>
    <row r="4064" spans="1:51" x14ac:dyDescent="0.2">
      <c r="A4064" s="115"/>
      <c r="B4064" s="243"/>
      <c r="C4064" s="243"/>
      <c r="D4064" s="243"/>
      <c r="E4064" s="243"/>
      <c r="F4064" s="243"/>
      <c r="G4064" s="243"/>
      <c r="H4064" s="243"/>
      <c r="I4064" s="243"/>
      <c r="J4064" s="243"/>
      <c r="K4064" s="243"/>
      <c r="L4064" s="243"/>
      <c r="M4064" s="243"/>
      <c r="N4064" s="243"/>
      <c r="O4064" s="243"/>
      <c r="P4064" s="243"/>
      <c r="Q4064" s="243"/>
      <c r="R4064" s="243"/>
      <c r="S4064" s="243"/>
      <c r="T4064" s="243"/>
      <c r="U4064" s="243"/>
      <c r="V4064" s="243"/>
      <c r="W4064" s="243"/>
      <c r="X4064" s="243"/>
      <c r="Y4064" s="243"/>
      <c r="Z4064" s="243"/>
      <c r="AA4064" s="243"/>
      <c r="AB4064" s="243"/>
      <c r="AC4064" s="243"/>
      <c r="AD4064" s="243"/>
      <c r="AE4064" s="243"/>
      <c r="AF4064" s="243"/>
      <c r="AG4064" s="243"/>
      <c r="AH4064" s="243"/>
      <c r="AI4064" s="243"/>
      <c r="AJ4064" s="243"/>
      <c r="AK4064" s="243"/>
      <c r="AL4064" s="243"/>
      <c r="AM4064" s="243"/>
      <c r="AN4064" s="243"/>
      <c r="AO4064" s="243"/>
      <c r="AP4064" s="243"/>
      <c r="AQ4064" s="243"/>
      <c r="AR4064" s="243"/>
      <c r="AS4064" s="243"/>
      <c r="AT4064" s="243"/>
      <c r="AU4064" s="243"/>
      <c r="AV4064" s="243"/>
      <c r="AW4064" s="243"/>
      <c r="AX4064" s="243"/>
      <c r="AY4064" s="243"/>
    </row>
    <row r="4065" spans="1:51" x14ac:dyDescent="0.2">
      <c r="A4065" s="115">
        <v>42650</v>
      </c>
      <c r="B4065" s="243"/>
      <c r="C4065" s="243"/>
      <c r="D4065" s="243"/>
      <c r="E4065" s="243"/>
      <c r="F4065" s="243"/>
      <c r="G4065" s="243"/>
      <c r="H4065" s="243"/>
      <c r="I4065" s="243"/>
      <c r="J4065" s="243"/>
      <c r="K4065" s="243"/>
      <c r="L4065" s="243"/>
      <c r="M4065" s="243"/>
      <c r="N4065" s="243"/>
      <c r="O4065" s="243"/>
      <c r="P4065" s="243"/>
      <c r="Q4065" s="243"/>
      <c r="R4065" s="243">
        <v>25</v>
      </c>
      <c r="S4065" s="243">
        <v>226</v>
      </c>
      <c r="T4065" s="243">
        <v>3450</v>
      </c>
      <c r="U4065" s="243">
        <v>811488</v>
      </c>
      <c r="V4065" s="243"/>
      <c r="W4065" s="243"/>
      <c r="X4065" s="243"/>
      <c r="Y4065" s="243"/>
      <c r="Z4065" s="243"/>
      <c r="AA4065" s="243"/>
      <c r="AB4065" s="243"/>
      <c r="AC4065" s="243"/>
      <c r="AD4065" s="243">
        <v>1</v>
      </c>
      <c r="AE4065" s="243">
        <v>326</v>
      </c>
      <c r="AF4065" s="243">
        <v>3300</v>
      </c>
      <c r="AG4065" s="243">
        <v>1075800</v>
      </c>
      <c r="AH4065" s="243"/>
      <c r="AI4065" s="243"/>
      <c r="AJ4065" s="243"/>
      <c r="AK4065" s="243"/>
      <c r="AL4065" s="243"/>
      <c r="AM4065" s="243"/>
      <c r="AN4065" s="243"/>
      <c r="AO4065" s="243"/>
      <c r="AP4065" s="243">
        <v>39</v>
      </c>
      <c r="AQ4065" s="243">
        <v>440</v>
      </c>
      <c r="AR4065" s="243">
        <v>3276</v>
      </c>
      <c r="AS4065" s="243">
        <v>1448164</v>
      </c>
      <c r="AT4065" s="243"/>
      <c r="AU4065" s="243"/>
      <c r="AV4065" s="243"/>
      <c r="AW4065" s="243"/>
      <c r="AX4065" s="243"/>
      <c r="AY4065" s="243">
        <v>22</v>
      </c>
    </row>
    <row r="4066" spans="1:51" x14ac:dyDescent="0.2">
      <c r="A4066" s="115">
        <v>42654</v>
      </c>
      <c r="B4066" s="243">
        <v>7</v>
      </c>
      <c r="C4066" s="243">
        <v>117</v>
      </c>
      <c r="D4066" s="243">
        <v>3800</v>
      </c>
      <c r="E4066" s="243">
        <v>442971</v>
      </c>
      <c r="F4066" s="243">
        <v>27</v>
      </c>
      <c r="G4066" s="243">
        <v>141</v>
      </c>
      <c r="H4066" s="243">
        <v>3775</v>
      </c>
      <c r="I4066" s="243">
        <v>519067</v>
      </c>
      <c r="J4066" s="243">
        <v>10</v>
      </c>
      <c r="K4066" s="243">
        <v>175</v>
      </c>
      <c r="L4066" s="243">
        <v>3650</v>
      </c>
      <c r="M4066" s="243">
        <v>638750</v>
      </c>
      <c r="N4066" s="243">
        <v>57</v>
      </c>
      <c r="O4066" s="243">
        <v>201</v>
      </c>
      <c r="P4066" s="243">
        <v>3700</v>
      </c>
      <c r="Q4066" s="243">
        <v>764698</v>
      </c>
      <c r="R4066" s="243">
        <v>21</v>
      </c>
      <c r="S4066" s="243">
        <v>247</v>
      </c>
      <c r="T4066" s="243">
        <v>3525</v>
      </c>
      <c r="U4066" s="243">
        <v>873562</v>
      </c>
      <c r="V4066" s="243">
        <v>34</v>
      </c>
      <c r="W4066" s="243">
        <v>273</v>
      </c>
      <c r="X4066" s="243">
        <v>3483</v>
      </c>
      <c r="Y4066" s="243">
        <v>996155</v>
      </c>
      <c r="Z4066" s="243">
        <v>14</v>
      </c>
      <c r="AA4066" s="243">
        <v>306</v>
      </c>
      <c r="AB4066" s="243">
        <v>3550</v>
      </c>
      <c r="AC4066" s="243">
        <v>1086300</v>
      </c>
      <c r="AD4066" s="243">
        <v>79</v>
      </c>
      <c r="AE4066" s="243">
        <v>333</v>
      </c>
      <c r="AF4066" s="243">
        <v>3536</v>
      </c>
      <c r="AG4066" s="243">
        <v>1180320</v>
      </c>
      <c r="AH4066" s="243">
        <v>29</v>
      </c>
      <c r="AI4066" s="243">
        <v>368</v>
      </c>
      <c r="AJ4066" s="243">
        <v>3513</v>
      </c>
      <c r="AK4066" s="243">
        <v>1300762</v>
      </c>
      <c r="AL4066" s="243"/>
      <c r="AM4066" s="243"/>
      <c r="AN4066" s="243"/>
      <c r="AO4066" s="243"/>
      <c r="AP4066" s="243">
        <v>120</v>
      </c>
      <c r="AQ4066" s="243">
        <v>415</v>
      </c>
      <c r="AR4066" s="243">
        <v>3242</v>
      </c>
      <c r="AS4066" s="243">
        <v>1346047</v>
      </c>
      <c r="AT4066" s="243"/>
      <c r="AU4066" s="243"/>
      <c r="AV4066" s="243"/>
      <c r="AW4066" s="243"/>
      <c r="AX4066" s="243"/>
      <c r="AY4066" s="243">
        <v>192</v>
      </c>
    </row>
    <row r="4067" spans="1:51" x14ac:dyDescent="0.2">
      <c r="A4067" s="115">
        <v>42661</v>
      </c>
      <c r="B4067" s="243">
        <v>13</v>
      </c>
      <c r="C4067" s="243">
        <v>109</v>
      </c>
      <c r="D4067" s="243">
        <v>4100</v>
      </c>
      <c r="E4067" s="243">
        <v>447215</v>
      </c>
      <c r="F4067" s="243">
        <v>14</v>
      </c>
      <c r="G4067" s="243">
        <v>134</v>
      </c>
      <c r="H4067" s="243">
        <v>3925</v>
      </c>
      <c r="I4067" s="243">
        <v>525071</v>
      </c>
      <c r="J4067" s="243">
        <v>1</v>
      </c>
      <c r="K4067" s="243">
        <v>160</v>
      </c>
      <c r="L4067" s="243">
        <v>3950</v>
      </c>
      <c r="M4067" s="243">
        <v>632000</v>
      </c>
      <c r="N4067" s="243">
        <v>12</v>
      </c>
      <c r="O4067" s="243">
        <v>202</v>
      </c>
      <c r="P4067" s="243">
        <v>3775</v>
      </c>
      <c r="Q4067" s="243">
        <v>774017</v>
      </c>
      <c r="R4067" s="243">
        <v>13</v>
      </c>
      <c r="S4067" s="243">
        <v>248</v>
      </c>
      <c r="T4067" s="243">
        <v>4550</v>
      </c>
      <c r="U4067" s="243">
        <v>1127700</v>
      </c>
      <c r="V4067" s="243">
        <v>5</v>
      </c>
      <c r="W4067" s="243">
        <v>252</v>
      </c>
      <c r="X4067" s="243">
        <v>3700</v>
      </c>
      <c r="Y4067" s="243">
        <v>947600</v>
      </c>
      <c r="Z4067" s="243">
        <v>15</v>
      </c>
      <c r="AA4067" s="243">
        <v>302</v>
      </c>
      <c r="AB4067" s="243">
        <v>3833</v>
      </c>
      <c r="AC4067" s="243">
        <v>1131227</v>
      </c>
      <c r="AD4067" s="243">
        <v>41</v>
      </c>
      <c r="AE4067" s="243">
        <v>338</v>
      </c>
      <c r="AF4067" s="243">
        <v>3588</v>
      </c>
      <c r="AG4067" s="243">
        <v>1205756</v>
      </c>
      <c r="AH4067" s="243">
        <v>60</v>
      </c>
      <c r="AI4067" s="243">
        <v>434</v>
      </c>
      <c r="AJ4067" s="243">
        <v>3503</v>
      </c>
      <c r="AK4067" s="243">
        <v>1510688</v>
      </c>
      <c r="AL4067" s="243"/>
      <c r="AM4067" s="243"/>
      <c r="AN4067" s="243"/>
      <c r="AO4067" s="243"/>
      <c r="AP4067" s="243">
        <v>176</v>
      </c>
      <c r="AQ4067" s="243">
        <v>420</v>
      </c>
      <c r="AR4067" s="243">
        <v>3350</v>
      </c>
      <c r="AS4067" s="243">
        <v>1402015</v>
      </c>
      <c r="AT4067" s="243">
        <v>18</v>
      </c>
      <c r="AU4067" s="243">
        <v>519</v>
      </c>
      <c r="AV4067" s="243">
        <v>3285</v>
      </c>
      <c r="AW4067" s="243">
        <v>1718568</v>
      </c>
      <c r="AX4067" s="243"/>
      <c r="AY4067" s="243">
        <v>297</v>
      </c>
    </row>
    <row r="4068" spans="1:51" x14ac:dyDescent="0.2">
      <c r="A4068" s="115">
        <v>42668</v>
      </c>
      <c r="B4068" s="243">
        <v>5</v>
      </c>
      <c r="C4068" s="243">
        <v>96</v>
      </c>
      <c r="D4068" s="243">
        <v>4100</v>
      </c>
      <c r="E4068" s="243">
        <v>393360</v>
      </c>
      <c r="F4068" s="243">
        <v>49</v>
      </c>
      <c r="G4068" s="243">
        <v>140</v>
      </c>
      <c r="H4068" s="243">
        <v>4125</v>
      </c>
      <c r="I4068" s="243">
        <v>576559</v>
      </c>
      <c r="J4068" s="243">
        <v>50</v>
      </c>
      <c r="K4068" s="243">
        <v>169</v>
      </c>
      <c r="L4068" s="243">
        <v>4075</v>
      </c>
      <c r="M4068" s="243">
        <v>690744</v>
      </c>
      <c r="N4068" s="243">
        <v>32</v>
      </c>
      <c r="O4068" s="243">
        <v>196</v>
      </c>
      <c r="P4068" s="243">
        <v>4150</v>
      </c>
      <c r="Q4068" s="243">
        <v>813141</v>
      </c>
      <c r="R4068" s="243">
        <v>3</v>
      </c>
      <c r="S4068" s="243">
        <v>231</v>
      </c>
      <c r="T4068" s="243">
        <v>3725</v>
      </c>
      <c r="U4068" s="243">
        <v>857467</v>
      </c>
      <c r="V4068" s="243">
        <v>10</v>
      </c>
      <c r="W4068" s="243">
        <v>254</v>
      </c>
      <c r="X4068" s="243">
        <v>3800</v>
      </c>
      <c r="Y4068" s="243">
        <v>973290</v>
      </c>
      <c r="Z4068" s="243">
        <v>27</v>
      </c>
      <c r="AA4068" s="243">
        <v>318</v>
      </c>
      <c r="AB4068" s="243">
        <v>3750</v>
      </c>
      <c r="AC4068" s="243">
        <v>1177141</v>
      </c>
      <c r="AD4068" s="243">
        <v>23</v>
      </c>
      <c r="AE4068" s="243">
        <v>326</v>
      </c>
      <c r="AF4068" s="243">
        <v>3717</v>
      </c>
      <c r="AG4068" s="243">
        <v>1221257</v>
      </c>
      <c r="AH4068" s="243">
        <v>52</v>
      </c>
      <c r="AI4068" s="243">
        <v>383</v>
      </c>
      <c r="AJ4068" s="243">
        <v>3650</v>
      </c>
      <c r="AK4068" s="243">
        <v>1387200</v>
      </c>
      <c r="AL4068" s="243"/>
      <c r="AM4068" s="243"/>
      <c r="AN4068" s="243"/>
      <c r="AO4068" s="243"/>
      <c r="AP4068" s="243">
        <v>102</v>
      </c>
      <c r="AQ4068" s="243">
        <v>437</v>
      </c>
      <c r="AR4068" s="243">
        <v>3407</v>
      </c>
      <c r="AS4068" s="243">
        <v>1487297</v>
      </c>
      <c r="AT4068" s="243">
        <v>3</v>
      </c>
      <c r="AU4068" s="243">
        <v>566</v>
      </c>
      <c r="AV4068" s="243">
        <v>3225</v>
      </c>
      <c r="AW4068" s="243">
        <v>1855267</v>
      </c>
      <c r="AX4068" s="243"/>
      <c r="AY4068" s="243">
        <v>127</v>
      </c>
    </row>
    <row r="4069" spans="1:51" x14ac:dyDescent="0.2">
      <c r="A4069" s="55"/>
      <c r="B4069" s="55"/>
      <c r="C4069" s="55"/>
      <c r="D4069" s="55"/>
      <c r="E4069" s="55"/>
      <c r="F4069" s="55"/>
      <c r="G4069" s="55"/>
      <c r="H4069" s="55"/>
      <c r="I4069" s="55"/>
      <c r="J4069" s="55"/>
      <c r="K4069" s="55"/>
      <c r="L4069" s="55"/>
      <c r="M4069" s="55"/>
      <c r="N4069" s="55"/>
      <c r="O4069" s="55"/>
      <c r="P4069" s="55"/>
      <c r="Q4069" s="55"/>
      <c r="R4069" s="55"/>
      <c r="S4069" s="55"/>
      <c r="T4069" s="55"/>
      <c r="U4069" s="55"/>
      <c r="V4069" s="55"/>
      <c r="W4069" s="55"/>
      <c r="X4069" s="55"/>
      <c r="Y4069" s="55"/>
      <c r="Z4069" s="55"/>
      <c r="AA4069" s="55"/>
      <c r="AB4069" s="55"/>
      <c r="AC4069" s="55"/>
      <c r="AD4069" s="55"/>
      <c r="AE4069" s="55"/>
      <c r="AF4069" s="55"/>
      <c r="AG4069" s="55"/>
      <c r="AH4069" s="55"/>
      <c r="AI4069" s="55"/>
      <c r="AJ4069" s="55"/>
      <c r="AK4069" s="55"/>
      <c r="AL4069" s="55"/>
      <c r="AM4069" s="55"/>
      <c r="AN4069" s="55"/>
      <c r="AO4069" s="55"/>
      <c r="AP4069" s="55"/>
      <c r="AQ4069" s="55"/>
      <c r="AR4069" s="55"/>
      <c r="AS4069" s="55"/>
      <c r="AT4069" s="55"/>
      <c r="AU4069" s="55"/>
      <c r="AV4069" s="55"/>
      <c r="AW4069" s="55"/>
      <c r="AX4069" s="55"/>
      <c r="AY4069" s="55"/>
    </row>
    <row r="4070" spans="1:51" x14ac:dyDescent="0.2">
      <c r="A4070" s="51">
        <v>42675</v>
      </c>
      <c r="Z4070">
        <v>1</v>
      </c>
      <c r="AA4070">
        <v>306</v>
      </c>
      <c r="AB4070">
        <v>3280</v>
      </c>
      <c r="AC4070">
        <v>1003680</v>
      </c>
      <c r="AD4070">
        <v>3</v>
      </c>
      <c r="AE4070">
        <v>348</v>
      </c>
      <c r="AF4070">
        <v>3300</v>
      </c>
      <c r="AG4070">
        <v>1148400</v>
      </c>
      <c r="AH4070">
        <v>7</v>
      </c>
      <c r="AI4070">
        <v>374</v>
      </c>
      <c r="AJ4070">
        <v>3387</v>
      </c>
      <c r="AK4070">
        <v>1266720</v>
      </c>
      <c r="AP4070">
        <v>15</v>
      </c>
      <c r="AQ4070">
        <v>389</v>
      </c>
      <c r="AR4070">
        <v>3210</v>
      </c>
      <c r="AS4070">
        <v>1248470</v>
      </c>
      <c r="AY4070">
        <v>40</v>
      </c>
    </row>
    <row r="4071" spans="1:51" x14ac:dyDescent="0.2">
      <c r="A4071" s="51"/>
      <c r="AP4071">
        <v>23</v>
      </c>
      <c r="AQ4071">
        <v>449</v>
      </c>
      <c r="AR4071">
        <v>3173</v>
      </c>
      <c r="AS4071">
        <v>1423013</v>
      </c>
    </row>
    <row r="4072" spans="1:51" x14ac:dyDescent="0.2">
      <c r="A4072" s="51">
        <v>42677</v>
      </c>
      <c r="F4072">
        <v>14</v>
      </c>
      <c r="G4072">
        <v>141</v>
      </c>
      <c r="H4072">
        <v>4067</v>
      </c>
      <c r="I4072">
        <v>573117</v>
      </c>
      <c r="J4072">
        <v>20</v>
      </c>
      <c r="K4072">
        <v>164</v>
      </c>
      <c r="L4072">
        <v>5075</v>
      </c>
      <c r="M4072">
        <v>823050</v>
      </c>
      <c r="N4072">
        <v>40</v>
      </c>
      <c r="O4072">
        <v>202</v>
      </c>
      <c r="P4072">
        <v>3712</v>
      </c>
      <c r="Q4072">
        <v>752612</v>
      </c>
      <c r="Z4072">
        <v>78</v>
      </c>
      <c r="AA4072">
        <v>306</v>
      </c>
      <c r="AB4072">
        <v>3762</v>
      </c>
      <c r="AC4072">
        <v>1150200</v>
      </c>
      <c r="AD4072">
        <v>17</v>
      </c>
      <c r="AE4072">
        <v>346</v>
      </c>
      <c r="AF4072">
        <v>3700</v>
      </c>
      <c r="AG4072">
        <v>1280200</v>
      </c>
      <c r="AH4072">
        <v>4</v>
      </c>
      <c r="AI4072">
        <v>362</v>
      </c>
      <c r="AJ4072">
        <v>3210</v>
      </c>
      <c r="AK4072">
        <v>1163610</v>
      </c>
      <c r="AL4072">
        <v>9</v>
      </c>
      <c r="AM4072">
        <v>481</v>
      </c>
      <c r="AN4072">
        <v>3570</v>
      </c>
      <c r="AO4072">
        <v>1716680</v>
      </c>
      <c r="AP4072">
        <v>26</v>
      </c>
      <c r="AQ4072">
        <v>455</v>
      </c>
      <c r="AR4072">
        <v>3307</v>
      </c>
      <c r="AS4072">
        <v>1508027</v>
      </c>
      <c r="AT4072">
        <v>17</v>
      </c>
      <c r="AU4072">
        <v>534</v>
      </c>
      <c r="AV4072">
        <v>3400</v>
      </c>
      <c r="AW4072">
        <v>1817200</v>
      </c>
      <c r="AY4072">
        <v>227</v>
      </c>
    </row>
    <row r="4073" spans="1:51" x14ac:dyDescent="0.2">
      <c r="A4073" s="51">
        <v>42682</v>
      </c>
      <c r="Z4073">
        <v>8</v>
      </c>
      <c r="AA4073">
        <v>303</v>
      </c>
      <c r="AB4073">
        <v>3320</v>
      </c>
      <c r="AC4073">
        <v>1004840</v>
      </c>
      <c r="AD4073">
        <v>11</v>
      </c>
      <c r="AE4073">
        <v>338</v>
      </c>
      <c r="AF4073">
        <v>3290</v>
      </c>
      <c r="AG4073">
        <v>1110500</v>
      </c>
      <c r="AP4073">
        <v>7</v>
      </c>
      <c r="AQ4073">
        <v>371</v>
      </c>
      <c r="AR4073">
        <v>3340</v>
      </c>
      <c r="AS4073">
        <v>1239140</v>
      </c>
      <c r="AY4073">
        <v>22</v>
      </c>
    </row>
    <row r="4074" spans="1:51" x14ac:dyDescent="0.2">
      <c r="A4074" s="51"/>
      <c r="AP4074">
        <v>15</v>
      </c>
      <c r="AQ4074">
        <v>460</v>
      </c>
      <c r="AR4074">
        <v>3390</v>
      </c>
      <c r="AS4074">
        <v>1559280</v>
      </c>
    </row>
    <row r="4075" spans="1:51" x14ac:dyDescent="0.2">
      <c r="A4075" s="51">
        <v>42684</v>
      </c>
      <c r="F4075">
        <v>7</v>
      </c>
      <c r="G4075">
        <v>146</v>
      </c>
      <c r="H4075">
        <v>3800</v>
      </c>
      <c r="I4075">
        <v>554800</v>
      </c>
      <c r="J4075">
        <v>31</v>
      </c>
      <c r="K4075">
        <v>173</v>
      </c>
      <c r="L4075">
        <v>4850</v>
      </c>
      <c r="M4075">
        <v>844517</v>
      </c>
      <c r="N4075">
        <v>67</v>
      </c>
      <c r="O4075">
        <v>206</v>
      </c>
      <c r="P4075">
        <v>3933</v>
      </c>
      <c r="Q4075">
        <v>811817</v>
      </c>
      <c r="R4075">
        <v>44</v>
      </c>
      <c r="S4075">
        <v>242</v>
      </c>
      <c r="T4075">
        <v>3800</v>
      </c>
      <c r="U4075">
        <v>919500</v>
      </c>
      <c r="AD4075">
        <v>3</v>
      </c>
      <c r="AE4075">
        <v>338</v>
      </c>
      <c r="AF4075">
        <v>3450</v>
      </c>
      <c r="AG4075">
        <v>1164150</v>
      </c>
      <c r="AH4075">
        <v>15</v>
      </c>
      <c r="AI4075">
        <v>385</v>
      </c>
      <c r="AJ4075">
        <v>3540</v>
      </c>
      <c r="AK4075">
        <v>1362900</v>
      </c>
      <c r="AL4075">
        <v>3</v>
      </c>
      <c r="AM4075">
        <v>488</v>
      </c>
      <c r="AN4075">
        <v>3560</v>
      </c>
      <c r="AO4075">
        <v>1737280</v>
      </c>
      <c r="AP4075">
        <v>14</v>
      </c>
      <c r="AQ4075">
        <v>487</v>
      </c>
      <c r="AR4075">
        <v>3328</v>
      </c>
      <c r="AS4075">
        <v>1629632</v>
      </c>
      <c r="AT4075">
        <v>1</v>
      </c>
      <c r="AU4075">
        <v>408</v>
      </c>
      <c r="AV4075">
        <v>3250</v>
      </c>
      <c r="AW4075">
        <v>1326000</v>
      </c>
      <c r="AX4075">
        <v>11</v>
      </c>
      <c r="AY4075">
        <v>238</v>
      </c>
    </row>
    <row r="4076" spans="1:51" x14ac:dyDescent="0.2">
      <c r="A4076" s="51">
        <v>42689</v>
      </c>
      <c r="AP4076">
        <v>1</v>
      </c>
      <c r="AQ4076">
        <v>578</v>
      </c>
      <c r="AR4076">
        <v>3300</v>
      </c>
      <c r="AS4076">
        <v>1907400</v>
      </c>
      <c r="AY4076">
        <v>11</v>
      </c>
    </row>
    <row r="4077" spans="1:51" x14ac:dyDescent="0.2">
      <c r="A4077" s="51">
        <v>42691</v>
      </c>
      <c r="J4077">
        <v>21</v>
      </c>
      <c r="K4077">
        <v>166</v>
      </c>
      <c r="L4077">
        <v>3900</v>
      </c>
      <c r="M4077">
        <v>647175</v>
      </c>
      <c r="N4077">
        <v>38</v>
      </c>
      <c r="O4077">
        <v>190</v>
      </c>
      <c r="P4077">
        <v>3717</v>
      </c>
      <c r="Q4077">
        <v>705417</v>
      </c>
      <c r="R4077">
        <v>24</v>
      </c>
      <c r="S4077">
        <v>271</v>
      </c>
      <c r="T4077">
        <v>3750</v>
      </c>
      <c r="U4077">
        <v>1016250</v>
      </c>
      <c r="V4077">
        <v>20</v>
      </c>
      <c r="W4077">
        <v>292</v>
      </c>
      <c r="X4077">
        <v>3570</v>
      </c>
      <c r="Y4077">
        <v>1043840</v>
      </c>
      <c r="AH4077">
        <v>1</v>
      </c>
      <c r="AI4077">
        <v>386</v>
      </c>
      <c r="AJ4077">
        <v>3400</v>
      </c>
      <c r="AK4077">
        <v>1312400</v>
      </c>
      <c r="AP4077">
        <v>15</v>
      </c>
      <c r="AQ4077">
        <v>380</v>
      </c>
      <c r="AR4077">
        <v>3340</v>
      </c>
      <c r="AS4077">
        <v>1269380</v>
      </c>
      <c r="AT4077">
        <v>4</v>
      </c>
      <c r="AU4077">
        <v>432</v>
      </c>
      <c r="AV4077">
        <v>3080</v>
      </c>
      <c r="AW4077">
        <v>1329520</v>
      </c>
      <c r="AX4077">
        <v>20</v>
      </c>
      <c r="AY4077">
        <v>259</v>
      </c>
    </row>
    <row r="4078" spans="1:51" x14ac:dyDescent="0.2">
      <c r="A4078" s="51"/>
      <c r="AP4078">
        <v>36</v>
      </c>
      <c r="AQ4078">
        <v>480</v>
      </c>
      <c r="AR4078">
        <v>3468</v>
      </c>
      <c r="AS4078">
        <v>1667302</v>
      </c>
    </row>
    <row r="4079" spans="1:51" x14ac:dyDescent="0.2">
      <c r="A4079" s="51">
        <v>42696</v>
      </c>
      <c r="AP4079">
        <v>4</v>
      </c>
      <c r="AQ4079">
        <v>453</v>
      </c>
      <c r="AR4079">
        <v>3500</v>
      </c>
      <c r="AS4079">
        <v>1585500</v>
      </c>
      <c r="AY4079">
        <v>11</v>
      </c>
    </row>
    <row r="4080" spans="1:51" x14ac:dyDescent="0.2">
      <c r="A4080" s="51">
        <v>42698</v>
      </c>
      <c r="B4080">
        <v>20</v>
      </c>
      <c r="C4080">
        <v>111</v>
      </c>
      <c r="D4080">
        <v>3900</v>
      </c>
      <c r="E4080">
        <v>432900</v>
      </c>
      <c r="F4080">
        <v>2</v>
      </c>
      <c r="G4080">
        <v>145</v>
      </c>
      <c r="H4080">
        <v>3400</v>
      </c>
      <c r="I4080">
        <v>493000</v>
      </c>
      <c r="J4080">
        <v>35</v>
      </c>
      <c r="K4080">
        <v>158</v>
      </c>
      <c r="L4080">
        <v>3950</v>
      </c>
      <c r="M4080">
        <v>624100</v>
      </c>
      <c r="N4080">
        <v>36</v>
      </c>
      <c r="O4080">
        <v>215</v>
      </c>
      <c r="P4080">
        <v>3717</v>
      </c>
      <c r="Q4080">
        <v>797850</v>
      </c>
      <c r="R4080">
        <v>18</v>
      </c>
      <c r="S4080">
        <v>220</v>
      </c>
      <c r="T4080">
        <v>3900</v>
      </c>
      <c r="U4080">
        <v>658000</v>
      </c>
      <c r="V4080">
        <v>35</v>
      </c>
      <c r="W4080">
        <v>264</v>
      </c>
      <c r="X4080">
        <v>3800</v>
      </c>
      <c r="Y4080">
        <v>1004950</v>
      </c>
      <c r="Z4080">
        <v>49</v>
      </c>
      <c r="AA4080">
        <v>285</v>
      </c>
      <c r="AB4080">
        <v>3675</v>
      </c>
      <c r="AC4080">
        <v>1047025</v>
      </c>
      <c r="AD4080">
        <v>35</v>
      </c>
      <c r="AE4080">
        <v>334</v>
      </c>
      <c r="AF4080">
        <v>3545</v>
      </c>
      <c r="AG4080">
        <v>1184955</v>
      </c>
      <c r="AH4080">
        <v>2</v>
      </c>
      <c r="AI4080">
        <v>378</v>
      </c>
      <c r="AJ4080">
        <v>3520</v>
      </c>
      <c r="AK4080">
        <v>1330560</v>
      </c>
      <c r="AP4080">
        <v>49</v>
      </c>
      <c r="AQ4080">
        <v>461</v>
      </c>
      <c r="AR4080">
        <v>3333</v>
      </c>
      <c r="AS4080">
        <v>1537224</v>
      </c>
      <c r="AT4080">
        <v>2</v>
      </c>
      <c r="AU4080">
        <v>509</v>
      </c>
      <c r="AV4080">
        <v>3150</v>
      </c>
      <c r="AW4080">
        <v>1604600</v>
      </c>
      <c r="AX4080">
        <v>27</v>
      </c>
      <c r="AY4080">
        <v>181</v>
      </c>
    </row>
    <row r="4081" spans="1:51" x14ac:dyDescent="0.2">
      <c r="A4081" s="51">
        <v>42703</v>
      </c>
      <c r="AD4081">
        <v>1</v>
      </c>
      <c r="AE4081">
        <v>330</v>
      </c>
      <c r="AF4081">
        <v>3350</v>
      </c>
      <c r="AG4081">
        <v>1105500</v>
      </c>
      <c r="AL4081">
        <v>3</v>
      </c>
      <c r="AM4081">
        <v>403</v>
      </c>
      <c r="AN4081">
        <v>3600</v>
      </c>
      <c r="AO4081">
        <v>1450800</v>
      </c>
      <c r="AP4081">
        <v>37</v>
      </c>
      <c r="AQ4081">
        <v>434</v>
      </c>
      <c r="AR4081">
        <v>3228</v>
      </c>
      <c r="AS4081">
        <v>1405944</v>
      </c>
      <c r="AY4081">
        <v>52</v>
      </c>
    </row>
    <row r="4082" spans="1:51" x14ac:dyDescent="0.2">
      <c r="A4082" s="51">
        <v>42675</v>
      </c>
      <c r="B4082">
        <v>42</v>
      </c>
      <c r="C4082">
        <v>101</v>
      </c>
      <c r="D4082">
        <v>4075</v>
      </c>
      <c r="E4082">
        <v>433410</v>
      </c>
      <c r="F4082">
        <v>15</v>
      </c>
      <c r="G4082">
        <v>145</v>
      </c>
      <c r="H4082">
        <v>4100</v>
      </c>
      <c r="I4082">
        <v>589267</v>
      </c>
      <c r="J4082">
        <v>24</v>
      </c>
      <c r="K4082">
        <v>162</v>
      </c>
      <c r="L4082">
        <v>3833</v>
      </c>
      <c r="M4082">
        <v>621317</v>
      </c>
      <c r="N4082">
        <v>53</v>
      </c>
      <c r="O4082">
        <v>212</v>
      </c>
      <c r="P4082">
        <v>3758</v>
      </c>
      <c r="Q4082">
        <v>824642</v>
      </c>
      <c r="R4082">
        <v>81</v>
      </c>
      <c r="S4082">
        <v>235</v>
      </c>
      <c r="T4082">
        <v>3850</v>
      </c>
      <c r="U4082">
        <v>904973</v>
      </c>
      <c r="V4082">
        <v>37</v>
      </c>
      <c r="W4082">
        <v>275</v>
      </c>
      <c r="X4082">
        <v>3588</v>
      </c>
      <c r="Y4082">
        <v>1001378</v>
      </c>
      <c r="Z4082">
        <v>159</v>
      </c>
      <c r="AA4082">
        <v>300</v>
      </c>
      <c r="AB4082">
        <v>3869</v>
      </c>
      <c r="AC4082">
        <v>1152374</v>
      </c>
      <c r="AD4082">
        <v>53</v>
      </c>
      <c r="AE4082">
        <v>340</v>
      </c>
      <c r="AF4082">
        <v>3557</v>
      </c>
      <c r="AG4082">
        <v>1213579</v>
      </c>
      <c r="AH4082">
        <v>49</v>
      </c>
      <c r="AI4082">
        <v>384</v>
      </c>
      <c r="AJ4082">
        <v>3452</v>
      </c>
      <c r="AK4082">
        <v>1317779</v>
      </c>
      <c r="AL4082">
        <v>15</v>
      </c>
      <c r="AM4082">
        <v>414</v>
      </c>
      <c r="AN4082">
        <v>3655</v>
      </c>
      <c r="AO4082">
        <v>1558495</v>
      </c>
      <c r="AP4082">
        <v>172</v>
      </c>
      <c r="AQ4082">
        <v>399</v>
      </c>
      <c r="AR4082">
        <v>3272</v>
      </c>
      <c r="AS4082">
        <v>1290345</v>
      </c>
      <c r="AT4082">
        <v>9</v>
      </c>
      <c r="AU4082">
        <v>474</v>
      </c>
      <c r="AV4082">
        <v>3323</v>
      </c>
      <c r="AW4082">
        <v>1567662</v>
      </c>
      <c r="AX4082">
        <v>69</v>
      </c>
      <c r="AY4082">
        <v>226</v>
      </c>
    </row>
    <row r="4083" spans="1:51" x14ac:dyDescent="0.2">
      <c r="A4083" s="51">
        <v>42682</v>
      </c>
      <c r="B4083">
        <v>3</v>
      </c>
      <c r="C4083">
        <v>105</v>
      </c>
      <c r="D4083">
        <v>4275</v>
      </c>
      <c r="E4083">
        <v>440100</v>
      </c>
      <c r="F4083">
        <v>12</v>
      </c>
      <c r="G4083">
        <v>137</v>
      </c>
      <c r="H4083">
        <v>4100</v>
      </c>
      <c r="I4083">
        <v>561700</v>
      </c>
      <c r="J4083">
        <v>16</v>
      </c>
      <c r="K4083">
        <v>160</v>
      </c>
      <c r="L4083">
        <v>4075</v>
      </c>
      <c r="M4083">
        <v>642192</v>
      </c>
      <c r="N4083">
        <v>42</v>
      </c>
      <c r="O4083">
        <v>206</v>
      </c>
      <c r="P4083">
        <v>4050</v>
      </c>
      <c r="Q4083">
        <v>833451</v>
      </c>
      <c r="R4083">
        <v>69</v>
      </c>
      <c r="S4083">
        <v>243</v>
      </c>
      <c r="T4083">
        <v>3783</v>
      </c>
      <c r="U4083">
        <v>931242</v>
      </c>
      <c r="V4083">
        <v>38</v>
      </c>
      <c r="W4083">
        <v>273</v>
      </c>
      <c r="X4083">
        <v>3833</v>
      </c>
      <c r="Y4083">
        <v>1041921</v>
      </c>
      <c r="Z4083">
        <v>57</v>
      </c>
      <c r="AA4083">
        <v>299</v>
      </c>
      <c r="AB4083">
        <v>3990</v>
      </c>
      <c r="AC4083">
        <v>1171811</v>
      </c>
      <c r="AD4083">
        <v>19</v>
      </c>
      <c r="AE4083">
        <v>347</v>
      </c>
      <c r="AF4083">
        <v>3450</v>
      </c>
      <c r="AG4083">
        <v>1237074</v>
      </c>
      <c r="AH4083">
        <v>21</v>
      </c>
      <c r="AI4083">
        <v>381</v>
      </c>
      <c r="AJ4083">
        <v>3428</v>
      </c>
      <c r="AK4083">
        <v>1347577</v>
      </c>
      <c r="AP4083">
        <v>107</v>
      </c>
      <c r="AQ4083">
        <v>445</v>
      </c>
      <c r="AR4083">
        <v>3205</v>
      </c>
      <c r="AS4083">
        <v>1422165</v>
      </c>
      <c r="AT4083">
        <v>3</v>
      </c>
      <c r="AU4083">
        <v>515</v>
      </c>
      <c r="AV4083">
        <v>3330</v>
      </c>
      <c r="AW4083">
        <v>1750560</v>
      </c>
      <c r="AY4083">
        <v>193</v>
      </c>
    </row>
    <row r="4084" spans="1:51" x14ac:dyDescent="0.2">
      <c r="A4084" s="51">
        <v>42689</v>
      </c>
      <c r="F4084">
        <v>6</v>
      </c>
      <c r="G4084">
        <v>134</v>
      </c>
      <c r="H4084">
        <v>3750</v>
      </c>
      <c r="I4084">
        <v>503750</v>
      </c>
      <c r="J4084">
        <v>96</v>
      </c>
      <c r="K4084">
        <v>174</v>
      </c>
      <c r="L4084">
        <v>3850</v>
      </c>
      <c r="M4084">
        <v>607946</v>
      </c>
      <c r="N4084">
        <v>57</v>
      </c>
      <c r="O4084">
        <v>189</v>
      </c>
      <c r="P4084">
        <v>3850</v>
      </c>
      <c r="Q4084">
        <v>764781</v>
      </c>
      <c r="R4084">
        <v>1</v>
      </c>
      <c r="S4084">
        <v>248</v>
      </c>
      <c r="T4084">
        <v>4100</v>
      </c>
      <c r="U4084">
        <v>1016800</v>
      </c>
      <c r="V4084">
        <v>50</v>
      </c>
      <c r="W4084">
        <v>267</v>
      </c>
      <c r="X4084">
        <v>3700</v>
      </c>
      <c r="Y4084">
        <v>1008354</v>
      </c>
      <c r="Z4084">
        <v>65</v>
      </c>
      <c r="AA4084">
        <v>309</v>
      </c>
      <c r="AB4084">
        <v>3288</v>
      </c>
      <c r="AC4084">
        <v>1116385</v>
      </c>
      <c r="AD4084">
        <v>25</v>
      </c>
      <c r="AE4084">
        <v>343</v>
      </c>
      <c r="AF4084">
        <v>3515</v>
      </c>
      <c r="AG4084">
        <v>1236693</v>
      </c>
      <c r="AH4084">
        <v>24</v>
      </c>
      <c r="AI4084">
        <v>386</v>
      </c>
      <c r="AJ4084">
        <v>3433</v>
      </c>
      <c r="AK4084">
        <v>1316913</v>
      </c>
      <c r="AP4084">
        <v>114</v>
      </c>
      <c r="AQ4084">
        <v>414</v>
      </c>
      <c r="AR4084">
        <v>3234</v>
      </c>
      <c r="AS4084">
        <v>1354588</v>
      </c>
      <c r="AT4084">
        <v>25</v>
      </c>
      <c r="AU4084">
        <v>451</v>
      </c>
      <c r="AV4084">
        <v>3327</v>
      </c>
      <c r="AW4084">
        <v>1514403</v>
      </c>
      <c r="AY4084">
        <v>119</v>
      </c>
    </row>
    <row r="4085" spans="1:51" x14ac:dyDescent="0.2">
      <c r="A4085" s="51">
        <v>42696</v>
      </c>
      <c r="B4085">
        <v>5</v>
      </c>
      <c r="C4085">
        <v>88</v>
      </c>
      <c r="D4085">
        <v>3700</v>
      </c>
      <c r="E4085">
        <v>349880</v>
      </c>
      <c r="F4085">
        <v>57</v>
      </c>
      <c r="G4085">
        <v>141</v>
      </c>
      <c r="H4085">
        <v>4117</v>
      </c>
      <c r="I4085">
        <v>579198</v>
      </c>
      <c r="J4085">
        <v>59</v>
      </c>
      <c r="K4085">
        <v>159</v>
      </c>
      <c r="L4085">
        <v>3950</v>
      </c>
      <c r="M4085">
        <v>639319</v>
      </c>
      <c r="N4085">
        <v>61</v>
      </c>
      <c r="O4085">
        <v>191</v>
      </c>
      <c r="P4085">
        <v>3970</v>
      </c>
      <c r="Q4085">
        <v>760872</v>
      </c>
      <c r="V4085">
        <v>111</v>
      </c>
      <c r="W4085">
        <v>264</v>
      </c>
      <c r="X4085">
        <v>3664</v>
      </c>
      <c r="Y4085">
        <v>1012759</v>
      </c>
      <c r="Z4085">
        <v>27</v>
      </c>
      <c r="AA4085">
        <v>285</v>
      </c>
      <c r="AB4085">
        <v>3463</v>
      </c>
      <c r="AC4085">
        <v>1062281</v>
      </c>
      <c r="AD4085">
        <v>18</v>
      </c>
      <c r="AE4085">
        <v>342</v>
      </c>
      <c r="AF4085">
        <v>3500</v>
      </c>
      <c r="AG4085">
        <v>1190244</v>
      </c>
      <c r="AH4085">
        <v>33</v>
      </c>
      <c r="AI4085">
        <v>376</v>
      </c>
      <c r="AJ4085">
        <v>3447</v>
      </c>
      <c r="AK4085">
        <v>1323713</v>
      </c>
      <c r="AL4085">
        <v>9</v>
      </c>
      <c r="AM4085">
        <v>405</v>
      </c>
      <c r="AN4085">
        <v>3620</v>
      </c>
      <c r="AO4085">
        <v>1473502</v>
      </c>
      <c r="AP4085">
        <v>200</v>
      </c>
      <c r="AQ4085">
        <v>428</v>
      </c>
      <c r="AR4085">
        <v>3189</v>
      </c>
      <c r="AS4085">
        <v>1371885</v>
      </c>
      <c r="AT4085">
        <v>26</v>
      </c>
      <c r="AU4085">
        <v>495</v>
      </c>
      <c r="AV4085">
        <v>3327</v>
      </c>
      <c r="AW4085">
        <v>1680688</v>
      </c>
      <c r="AY4085">
        <v>85</v>
      </c>
    </row>
    <row r="4086" spans="1:51" x14ac:dyDescent="0.2">
      <c r="A4086" s="51">
        <v>42703</v>
      </c>
      <c r="J4086">
        <v>90</v>
      </c>
      <c r="K4086">
        <v>162</v>
      </c>
      <c r="L4086">
        <v>3933</v>
      </c>
      <c r="M4086">
        <v>632520</v>
      </c>
      <c r="N4086">
        <v>16</v>
      </c>
      <c r="O4086">
        <v>204</v>
      </c>
      <c r="P4086">
        <v>4100</v>
      </c>
      <c r="Q4086">
        <v>837425</v>
      </c>
      <c r="R4086">
        <v>36</v>
      </c>
      <c r="S4086">
        <v>242</v>
      </c>
      <c r="T4086">
        <v>3938</v>
      </c>
      <c r="U4086">
        <v>933481</v>
      </c>
      <c r="V4086">
        <v>54</v>
      </c>
      <c r="W4086">
        <v>265</v>
      </c>
      <c r="X4086">
        <v>3525</v>
      </c>
      <c r="Y4086">
        <v>943322</v>
      </c>
      <c r="Z4086">
        <v>1</v>
      </c>
      <c r="AA4086">
        <v>308</v>
      </c>
      <c r="AB4086">
        <v>3500</v>
      </c>
      <c r="AC4086">
        <v>1078000</v>
      </c>
      <c r="AD4086">
        <v>66</v>
      </c>
      <c r="AE4086">
        <v>340</v>
      </c>
      <c r="AF4086">
        <v>3600</v>
      </c>
      <c r="AG4086">
        <v>1241623</v>
      </c>
      <c r="AH4086">
        <v>19</v>
      </c>
      <c r="AI4086">
        <v>370</v>
      </c>
      <c r="AJ4086">
        <v>3625</v>
      </c>
      <c r="AK4086">
        <v>1335284</v>
      </c>
      <c r="AP4086">
        <v>121</v>
      </c>
      <c r="AQ4086">
        <v>446</v>
      </c>
      <c r="AR4086">
        <v>3218</v>
      </c>
      <c r="AS4086">
        <v>1446918</v>
      </c>
      <c r="AT4086">
        <v>13</v>
      </c>
      <c r="AU4086">
        <v>482</v>
      </c>
      <c r="AV4086">
        <v>3448</v>
      </c>
      <c r="AW4086">
        <v>1668098</v>
      </c>
      <c r="AY4086">
        <v>173</v>
      </c>
    </row>
    <row r="4088" spans="1:51" x14ac:dyDescent="0.2">
      <c r="A4088" s="143">
        <v>42705</v>
      </c>
      <c r="N4088">
        <v>76</v>
      </c>
      <c r="O4088">
        <v>208</v>
      </c>
      <c r="P4088">
        <v>3825</v>
      </c>
      <c r="Q4088">
        <v>794075</v>
      </c>
      <c r="R4088">
        <v>14</v>
      </c>
      <c r="S4088">
        <v>230</v>
      </c>
      <c r="T4088">
        <v>3600</v>
      </c>
      <c r="U4088">
        <v>828000</v>
      </c>
      <c r="V4088">
        <v>6</v>
      </c>
      <c r="W4088">
        <v>251</v>
      </c>
      <c r="X4088">
        <v>3600</v>
      </c>
      <c r="Y4088">
        <v>903600</v>
      </c>
      <c r="Z4088">
        <v>40</v>
      </c>
      <c r="AA4088">
        <v>304</v>
      </c>
      <c r="AB4088">
        <v>3750</v>
      </c>
      <c r="AC4088">
        <v>1140300</v>
      </c>
      <c r="AD4088">
        <v>4</v>
      </c>
      <c r="AE4088">
        <v>354</v>
      </c>
      <c r="AF4088">
        <v>3400</v>
      </c>
      <c r="AG4088">
        <v>1203600</v>
      </c>
      <c r="AH4088">
        <v>16</v>
      </c>
      <c r="AI4088">
        <v>376</v>
      </c>
      <c r="AJ4088">
        <v>3575</v>
      </c>
      <c r="AK4088">
        <v>1342850</v>
      </c>
      <c r="AL4088">
        <v>2</v>
      </c>
      <c r="AM4088">
        <v>449</v>
      </c>
      <c r="AN4088">
        <v>3640</v>
      </c>
      <c r="AO4088">
        <v>1634360</v>
      </c>
      <c r="AP4088">
        <v>28</v>
      </c>
      <c r="AQ4088">
        <v>499</v>
      </c>
      <c r="AR4088">
        <v>3302</v>
      </c>
      <c r="AS4088">
        <v>1643284</v>
      </c>
      <c r="AT4088">
        <v>24</v>
      </c>
      <c r="AU4088">
        <v>514</v>
      </c>
      <c r="AV4088">
        <v>3040</v>
      </c>
      <c r="AW4088">
        <v>1561952</v>
      </c>
      <c r="AX4088">
        <v>19</v>
      </c>
      <c r="AY4088">
        <v>306</v>
      </c>
    </row>
    <row r="4089" spans="1:51" x14ac:dyDescent="0.2">
      <c r="A4089" s="51">
        <v>42710</v>
      </c>
      <c r="AP4089">
        <v>4</v>
      </c>
      <c r="AQ4089">
        <v>518</v>
      </c>
      <c r="AR4089">
        <v>3453</v>
      </c>
      <c r="AS4089">
        <v>1788227</v>
      </c>
      <c r="AT4089">
        <v>3</v>
      </c>
      <c r="AU4089">
        <v>533</v>
      </c>
      <c r="AV4089">
        <v>3300</v>
      </c>
      <c r="AW4089">
        <v>1758900</v>
      </c>
      <c r="AY4089">
        <v>25</v>
      </c>
    </row>
    <row r="4090" spans="1:51" x14ac:dyDescent="0.2">
      <c r="A4090" s="143">
        <v>42712</v>
      </c>
      <c r="B4090">
        <v>8</v>
      </c>
      <c r="C4090">
        <v>78</v>
      </c>
      <c r="D4090">
        <v>1600</v>
      </c>
      <c r="E4090">
        <v>124800</v>
      </c>
      <c r="J4090">
        <v>7</v>
      </c>
      <c r="K4090">
        <v>178</v>
      </c>
      <c r="L4090">
        <v>3600</v>
      </c>
      <c r="M4090">
        <v>640800</v>
      </c>
      <c r="N4090">
        <v>3</v>
      </c>
      <c r="O4090">
        <v>187</v>
      </c>
      <c r="P4090">
        <v>3750</v>
      </c>
      <c r="Q4090">
        <v>701250</v>
      </c>
      <c r="Z4090">
        <v>32</v>
      </c>
      <c r="AA4090">
        <v>299</v>
      </c>
      <c r="AB4090">
        <v>3667</v>
      </c>
      <c r="AC4090">
        <v>1096133</v>
      </c>
      <c r="AH4090">
        <v>13</v>
      </c>
      <c r="AI4090">
        <v>390</v>
      </c>
      <c r="AJ4090">
        <v>3533</v>
      </c>
      <c r="AK4090">
        <v>1376833</v>
      </c>
      <c r="AP4090">
        <v>39</v>
      </c>
      <c r="AQ4090">
        <v>456</v>
      </c>
      <c r="AR4090">
        <v>3311</v>
      </c>
      <c r="AS4090">
        <v>1510729</v>
      </c>
      <c r="AT4090">
        <v>19</v>
      </c>
      <c r="AU4090">
        <v>474</v>
      </c>
      <c r="AV4090">
        <v>3258</v>
      </c>
      <c r="AW4090">
        <v>1555800</v>
      </c>
      <c r="AX4090">
        <v>32</v>
      </c>
      <c r="AY4090">
        <v>1114</v>
      </c>
    </row>
    <row r="4091" spans="1:51" x14ac:dyDescent="0.2">
      <c r="A4091" s="143"/>
      <c r="AP4091">
        <v>4</v>
      </c>
      <c r="AQ4091">
        <v>385</v>
      </c>
      <c r="AR4091">
        <v>3380</v>
      </c>
      <c r="AS4091">
        <v>1301300</v>
      </c>
    </row>
    <row r="4092" spans="1:51" x14ac:dyDescent="0.2">
      <c r="A4092" s="143">
        <v>42717</v>
      </c>
      <c r="AH4092">
        <v>7</v>
      </c>
      <c r="AI4092">
        <v>396</v>
      </c>
      <c r="AJ4092">
        <v>3560</v>
      </c>
      <c r="AK4092">
        <v>1409760</v>
      </c>
      <c r="AP4092">
        <v>9</v>
      </c>
      <c r="AQ4092">
        <v>450</v>
      </c>
      <c r="AR4092">
        <v>3240</v>
      </c>
      <c r="AS4092">
        <v>1451387</v>
      </c>
      <c r="AY4092">
        <v>20</v>
      </c>
    </row>
    <row r="4093" spans="1:51" x14ac:dyDescent="0.2">
      <c r="A4093" s="143">
        <v>42719</v>
      </c>
      <c r="B4093">
        <v>21</v>
      </c>
      <c r="C4093">
        <v>117</v>
      </c>
      <c r="D4093">
        <v>3600</v>
      </c>
      <c r="E4093">
        <v>421900</v>
      </c>
      <c r="F4093">
        <v>3</v>
      </c>
      <c r="G4093">
        <v>140</v>
      </c>
      <c r="H4093">
        <v>3500</v>
      </c>
      <c r="I4093">
        <v>492400</v>
      </c>
      <c r="J4093">
        <v>4</v>
      </c>
      <c r="K4093">
        <v>156</v>
      </c>
      <c r="L4093">
        <v>3500</v>
      </c>
      <c r="M4093">
        <v>546000</v>
      </c>
      <c r="V4093">
        <v>42</v>
      </c>
      <c r="W4093">
        <v>266</v>
      </c>
      <c r="X4093">
        <v>3765</v>
      </c>
      <c r="Y4093">
        <v>1003470</v>
      </c>
      <c r="Z4093">
        <v>10</v>
      </c>
      <c r="AA4093">
        <v>304</v>
      </c>
      <c r="AB4093">
        <v>3600</v>
      </c>
      <c r="AC4093">
        <v>1094400</v>
      </c>
      <c r="AD4093">
        <v>1</v>
      </c>
      <c r="AE4093">
        <v>322</v>
      </c>
      <c r="AF4093">
        <v>3500</v>
      </c>
      <c r="AG4093">
        <v>1127000</v>
      </c>
      <c r="AH4093">
        <v>3</v>
      </c>
      <c r="AI4093">
        <v>372</v>
      </c>
      <c r="AJ4093">
        <v>3340</v>
      </c>
      <c r="AK4093">
        <v>1242480</v>
      </c>
      <c r="AP4093">
        <v>74</v>
      </c>
      <c r="AQ4093">
        <v>460</v>
      </c>
      <c r="AR4093">
        <v>3428</v>
      </c>
      <c r="AS4093">
        <v>1573347</v>
      </c>
      <c r="AT4093">
        <v>10</v>
      </c>
      <c r="AU4093">
        <v>590</v>
      </c>
      <c r="AV4093">
        <v>2940</v>
      </c>
      <c r="AW4093">
        <v>1732360</v>
      </c>
      <c r="AY4093">
        <v>218</v>
      </c>
    </row>
    <row r="4094" spans="1:51" x14ac:dyDescent="0.2">
      <c r="A4094" s="143"/>
      <c r="AP4094">
        <v>20</v>
      </c>
      <c r="AQ4094">
        <v>393</v>
      </c>
      <c r="AR4094">
        <v>3460</v>
      </c>
      <c r="AS4094">
        <v>1358127</v>
      </c>
      <c r="AT4094">
        <v>2</v>
      </c>
      <c r="AU4094">
        <v>377</v>
      </c>
      <c r="AV4094">
        <v>2850</v>
      </c>
      <c r="AW4094">
        <v>1074450</v>
      </c>
    </row>
    <row r="4095" spans="1:51" x14ac:dyDescent="0.2">
      <c r="A4095" s="143">
        <v>42724</v>
      </c>
      <c r="AD4095">
        <v>9</v>
      </c>
      <c r="AE4095">
        <v>359</v>
      </c>
      <c r="AF4095">
        <v>3500</v>
      </c>
      <c r="AG4095">
        <v>1256500</v>
      </c>
      <c r="AP4095">
        <v>20</v>
      </c>
      <c r="AQ4095">
        <v>463</v>
      </c>
      <c r="AR4095">
        <v>3456</v>
      </c>
      <c r="AS4095">
        <v>1601092</v>
      </c>
      <c r="AY4095">
        <v>12</v>
      </c>
    </row>
    <row r="4096" spans="1:51" x14ac:dyDescent="0.2">
      <c r="A4096" s="143"/>
      <c r="AP4096">
        <v>10</v>
      </c>
      <c r="AQ4096">
        <v>393</v>
      </c>
      <c r="AR4096">
        <v>3520</v>
      </c>
      <c r="AS4096">
        <v>1383360</v>
      </c>
    </row>
    <row r="4097" spans="1:51" x14ac:dyDescent="0.2">
      <c r="A4097" s="143">
        <v>42726</v>
      </c>
      <c r="F4097">
        <v>10</v>
      </c>
      <c r="G4097">
        <v>138</v>
      </c>
      <c r="H4097">
        <v>3700</v>
      </c>
      <c r="I4097">
        <v>510500</v>
      </c>
      <c r="J4097">
        <v>28</v>
      </c>
      <c r="K4097">
        <v>174</v>
      </c>
      <c r="L4097">
        <v>3950</v>
      </c>
      <c r="M4097">
        <v>687300</v>
      </c>
      <c r="N4097">
        <v>9</v>
      </c>
      <c r="O4097">
        <v>200</v>
      </c>
      <c r="P4097">
        <v>4050</v>
      </c>
      <c r="Q4097">
        <v>810000</v>
      </c>
      <c r="R4097">
        <v>4</v>
      </c>
      <c r="S4097">
        <v>238</v>
      </c>
      <c r="T4097">
        <v>3800</v>
      </c>
      <c r="U4097">
        <v>904400</v>
      </c>
      <c r="V4097">
        <v>1</v>
      </c>
      <c r="W4097">
        <v>272</v>
      </c>
      <c r="X4097">
        <v>3800</v>
      </c>
      <c r="Y4097">
        <v>1033600</v>
      </c>
      <c r="Z4097">
        <v>49</v>
      </c>
      <c r="AA4097">
        <v>298</v>
      </c>
      <c r="AB4097">
        <v>3767</v>
      </c>
      <c r="AC4097">
        <v>1121433</v>
      </c>
      <c r="AD4097">
        <v>5</v>
      </c>
      <c r="AE4097">
        <v>343</v>
      </c>
      <c r="AF4097">
        <v>3700</v>
      </c>
      <c r="AG4097">
        <v>1269100</v>
      </c>
      <c r="AH4097">
        <v>6</v>
      </c>
      <c r="AI4097">
        <v>376</v>
      </c>
      <c r="AJ4097">
        <v>3550</v>
      </c>
      <c r="AK4097">
        <v>1333250</v>
      </c>
      <c r="AL4097">
        <v>4</v>
      </c>
      <c r="AM4097">
        <v>452</v>
      </c>
      <c r="AN4097">
        <v>3640</v>
      </c>
      <c r="AO4097">
        <v>1648120</v>
      </c>
      <c r="AP4097">
        <v>52</v>
      </c>
      <c r="AQ4097">
        <v>445</v>
      </c>
      <c r="AR4097">
        <v>3471</v>
      </c>
      <c r="AS4097">
        <v>1550056</v>
      </c>
      <c r="AT4097">
        <v>18</v>
      </c>
      <c r="AU4097">
        <v>457</v>
      </c>
      <c r="AV4097">
        <v>3350</v>
      </c>
      <c r="AW4097">
        <v>1525650</v>
      </c>
      <c r="AY4097">
        <v>179</v>
      </c>
    </row>
    <row r="4098" spans="1:51" x14ac:dyDescent="0.2">
      <c r="A4098" s="143"/>
      <c r="AP4098">
        <v>10</v>
      </c>
      <c r="AQ4098">
        <v>388</v>
      </c>
      <c r="AR4098">
        <v>3230</v>
      </c>
      <c r="AS4098">
        <v>1251150</v>
      </c>
    </row>
    <row r="4099" spans="1:51" x14ac:dyDescent="0.2">
      <c r="A4099" s="51">
        <v>42710</v>
      </c>
      <c r="F4099">
        <v>15</v>
      </c>
      <c r="G4099">
        <v>137</v>
      </c>
      <c r="H4099">
        <v>3750</v>
      </c>
      <c r="I4099">
        <v>527450</v>
      </c>
      <c r="J4099">
        <v>28</v>
      </c>
      <c r="K4099">
        <v>154</v>
      </c>
      <c r="L4099">
        <v>3925</v>
      </c>
      <c r="M4099">
        <v>603461</v>
      </c>
      <c r="N4099">
        <v>36</v>
      </c>
      <c r="O4099">
        <v>185</v>
      </c>
      <c r="P4099">
        <v>3875</v>
      </c>
      <c r="Q4099">
        <v>728150</v>
      </c>
      <c r="R4099">
        <v>45</v>
      </c>
      <c r="S4099">
        <v>238</v>
      </c>
      <c r="T4099">
        <v>4025</v>
      </c>
      <c r="U4099">
        <v>960556</v>
      </c>
      <c r="V4099">
        <v>55</v>
      </c>
      <c r="W4099">
        <v>274</v>
      </c>
      <c r="X4099">
        <v>3670</v>
      </c>
      <c r="Y4099">
        <v>1013840</v>
      </c>
      <c r="Z4099">
        <v>45</v>
      </c>
      <c r="AA4099">
        <v>291</v>
      </c>
      <c r="AB4099">
        <v>4000</v>
      </c>
      <c r="AC4099">
        <v>1208442</v>
      </c>
      <c r="AD4099">
        <v>47</v>
      </c>
      <c r="AE4099">
        <v>330</v>
      </c>
      <c r="AF4099">
        <v>3567</v>
      </c>
      <c r="AG4099">
        <v>1179830</v>
      </c>
      <c r="AH4099">
        <v>41</v>
      </c>
      <c r="AI4099">
        <v>368</v>
      </c>
      <c r="AJ4099">
        <v>3707</v>
      </c>
      <c r="AK4099">
        <v>1362167</v>
      </c>
      <c r="AP4099">
        <v>210</v>
      </c>
      <c r="AQ4099">
        <v>378</v>
      </c>
      <c r="AR4099">
        <v>3155</v>
      </c>
      <c r="AS4099">
        <v>1180068</v>
      </c>
      <c r="AT4099">
        <v>33</v>
      </c>
      <c r="AU4099">
        <v>461</v>
      </c>
      <c r="AV4099">
        <v>3311</v>
      </c>
      <c r="AW4099">
        <v>1546489</v>
      </c>
      <c r="AY4099">
        <v>226</v>
      </c>
    </row>
    <row r="4100" spans="1:51" x14ac:dyDescent="0.2">
      <c r="A4100" s="51">
        <v>42717</v>
      </c>
      <c r="J4100">
        <v>22</v>
      </c>
      <c r="K4100">
        <v>166</v>
      </c>
      <c r="L4100">
        <v>4033</v>
      </c>
      <c r="M4100">
        <v>673700</v>
      </c>
      <c r="N4100">
        <v>27</v>
      </c>
      <c r="O4100">
        <v>206</v>
      </c>
      <c r="P4100">
        <v>3800</v>
      </c>
      <c r="Q4100">
        <v>784207</v>
      </c>
      <c r="R4100">
        <v>25</v>
      </c>
      <c r="S4100">
        <v>235</v>
      </c>
      <c r="T4100">
        <v>3925</v>
      </c>
      <c r="U4100">
        <v>896732</v>
      </c>
      <c r="V4100">
        <v>61</v>
      </c>
      <c r="W4100">
        <v>267</v>
      </c>
      <c r="X4100">
        <v>3450</v>
      </c>
      <c r="Y4100">
        <v>927202</v>
      </c>
      <c r="Z4100">
        <v>45</v>
      </c>
      <c r="AA4100">
        <v>314</v>
      </c>
      <c r="AB4100">
        <v>3488</v>
      </c>
      <c r="AC4100">
        <v>1075916</v>
      </c>
      <c r="AD4100">
        <v>47</v>
      </c>
      <c r="AE4100">
        <v>338</v>
      </c>
      <c r="AF4100">
        <v>3418</v>
      </c>
      <c r="AG4100">
        <v>1164561</v>
      </c>
      <c r="AH4100">
        <v>4</v>
      </c>
      <c r="AI4100">
        <v>375</v>
      </c>
      <c r="AJ4100">
        <v>3475</v>
      </c>
      <c r="AK4100">
        <v>1335150</v>
      </c>
      <c r="AP4100">
        <v>79</v>
      </c>
      <c r="AQ4100">
        <v>416</v>
      </c>
      <c r="AR4100">
        <v>3237</v>
      </c>
      <c r="AS4100">
        <v>1386229</v>
      </c>
      <c r="AT4100">
        <v>7</v>
      </c>
      <c r="AU4100">
        <v>542</v>
      </c>
      <c r="AV4100">
        <v>3037</v>
      </c>
      <c r="AW4100">
        <v>1665014</v>
      </c>
      <c r="AY4100">
        <v>175</v>
      </c>
    </row>
    <row r="4103" spans="1:51" ht="15" x14ac:dyDescent="0.25">
      <c r="A4103" s="234">
        <v>42747</v>
      </c>
      <c r="B4103" s="244">
        <v>4</v>
      </c>
      <c r="C4103" s="244">
        <v>124</v>
      </c>
      <c r="D4103" s="244">
        <v>4350</v>
      </c>
      <c r="E4103" s="244">
        <v>539400</v>
      </c>
      <c r="F4103" s="244">
        <v>18</v>
      </c>
      <c r="G4103" s="244">
        <v>137</v>
      </c>
      <c r="H4103" s="244">
        <v>4125</v>
      </c>
      <c r="I4103" s="244">
        <v>564950</v>
      </c>
      <c r="J4103" s="244">
        <v>42</v>
      </c>
      <c r="K4103" s="244">
        <v>156</v>
      </c>
      <c r="L4103" s="244">
        <v>4238</v>
      </c>
      <c r="M4103" s="244">
        <v>659725</v>
      </c>
      <c r="N4103" s="244">
        <v>20</v>
      </c>
      <c r="O4103" s="244">
        <v>200</v>
      </c>
      <c r="P4103" s="244">
        <v>3650</v>
      </c>
      <c r="Q4103" s="244">
        <v>729100</v>
      </c>
      <c r="R4103" s="244">
        <v>4</v>
      </c>
      <c r="S4103" s="244">
        <v>228</v>
      </c>
      <c r="T4103" s="244">
        <v>3725</v>
      </c>
      <c r="U4103" s="244">
        <v>847300</v>
      </c>
      <c r="V4103" s="244">
        <v>8</v>
      </c>
      <c r="W4103" s="244">
        <v>259</v>
      </c>
      <c r="X4103" s="244">
        <v>3800</v>
      </c>
      <c r="Y4103" s="244">
        <v>984200</v>
      </c>
      <c r="Z4103" s="244">
        <v>13</v>
      </c>
      <c r="AA4103" s="244">
        <v>299</v>
      </c>
      <c r="AB4103" s="244">
        <v>3633</v>
      </c>
      <c r="AC4103" s="244">
        <v>1085333</v>
      </c>
      <c r="AD4103" s="244">
        <v>21</v>
      </c>
      <c r="AE4103" s="244">
        <v>324</v>
      </c>
      <c r="AF4103" s="244">
        <v>3700</v>
      </c>
      <c r="AG4103" s="244">
        <v>1196950</v>
      </c>
      <c r="AH4103" s="244">
        <v>8</v>
      </c>
      <c r="AI4103" s="244">
        <v>376</v>
      </c>
      <c r="AJ4103" s="244">
        <v>3507</v>
      </c>
      <c r="AK4103" s="244">
        <v>1317520</v>
      </c>
      <c r="AL4103" s="244">
        <v>21</v>
      </c>
      <c r="AM4103" s="244">
        <v>476</v>
      </c>
      <c r="AN4103" s="244">
        <v>3605</v>
      </c>
      <c r="AO4103" s="244">
        <v>1715540</v>
      </c>
      <c r="AP4103" s="246">
        <v>80</v>
      </c>
      <c r="AQ4103" s="246">
        <v>466</v>
      </c>
      <c r="AR4103" s="246">
        <v>3445</v>
      </c>
      <c r="AS4103" s="246">
        <v>1608620</v>
      </c>
      <c r="AT4103" s="246">
        <v>9</v>
      </c>
      <c r="AU4103" s="246">
        <v>464</v>
      </c>
      <c r="AV4103" s="246">
        <v>3100</v>
      </c>
      <c r="AW4103" s="246">
        <v>1438550</v>
      </c>
      <c r="AX4103" s="246"/>
      <c r="AY4103" s="246">
        <v>180</v>
      </c>
    </row>
    <row r="4104" spans="1:51" ht="15" x14ac:dyDescent="0.25">
      <c r="A4104" s="234">
        <v>42752</v>
      </c>
      <c r="B4104" s="246"/>
      <c r="C4104" s="246"/>
      <c r="D4104" s="246"/>
      <c r="E4104" s="246"/>
      <c r="F4104" s="246"/>
      <c r="G4104" s="246"/>
      <c r="H4104" s="246"/>
      <c r="I4104" s="246"/>
      <c r="J4104" s="246"/>
      <c r="K4104" s="246"/>
      <c r="L4104" s="246"/>
      <c r="M4104" s="246"/>
      <c r="N4104" s="246"/>
      <c r="O4104" s="246"/>
      <c r="P4104" s="246"/>
      <c r="Q4104" s="246"/>
      <c r="R4104" s="246"/>
      <c r="S4104" s="246"/>
      <c r="T4104" s="246"/>
      <c r="U4104" s="246"/>
      <c r="V4104" s="246"/>
      <c r="W4104" s="246"/>
      <c r="X4104" s="246"/>
      <c r="Y4104" s="246"/>
      <c r="Z4104" s="246"/>
      <c r="AA4104" s="246"/>
      <c r="AB4104" s="246"/>
      <c r="AC4104" s="246"/>
      <c r="AD4104" s="246"/>
      <c r="AE4104" s="246"/>
      <c r="AF4104" s="246"/>
      <c r="AG4104" s="246"/>
      <c r="AH4104" s="246"/>
      <c r="AI4104" s="246"/>
      <c r="AJ4104" s="246"/>
      <c r="AK4104" s="246"/>
      <c r="AL4104" s="246">
        <v>5</v>
      </c>
      <c r="AM4104" s="246">
        <v>447</v>
      </c>
      <c r="AN4104" s="246">
        <v>3480</v>
      </c>
      <c r="AO4104" s="246">
        <v>1555560</v>
      </c>
      <c r="AP4104" s="246">
        <v>22</v>
      </c>
      <c r="AQ4104" s="246">
        <v>583</v>
      </c>
      <c r="AR4104" s="246">
        <v>3484</v>
      </c>
      <c r="AS4104" s="246">
        <v>2041893</v>
      </c>
      <c r="AT4104" s="246"/>
      <c r="AU4104" s="246"/>
      <c r="AV4104" s="246"/>
      <c r="AW4104" s="246"/>
      <c r="AX4104" s="246"/>
      <c r="AY4104" s="246">
        <v>20</v>
      </c>
    </row>
    <row r="4105" spans="1:51" ht="15" x14ac:dyDescent="0.25">
      <c r="A4105" s="234">
        <v>42754</v>
      </c>
      <c r="B4105" s="246"/>
      <c r="C4105" s="246"/>
      <c r="D4105" s="246"/>
      <c r="E4105" s="246"/>
      <c r="F4105" s="246">
        <v>22</v>
      </c>
      <c r="G4105" s="246">
        <v>148</v>
      </c>
      <c r="H4105" s="246">
        <v>3600</v>
      </c>
      <c r="I4105" s="246">
        <v>532800</v>
      </c>
      <c r="J4105" s="246">
        <v>34</v>
      </c>
      <c r="K4105" s="246">
        <v>171</v>
      </c>
      <c r="L4105" s="246">
        <v>3575</v>
      </c>
      <c r="M4105" s="246">
        <v>610800</v>
      </c>
      <c r="N4105" s="246">
        <v>43</v>
      </c>
      <c r="O4105" s="246">
        <v>211</v>
      </c>
      <c r="P4105" s="246">
        <v>3750</v>
      </c>
      <c r="Q4105" s="246">
        <v>791150</v>
      </c>
      <c r="R4105" s="246">
        <v>24</v>
      </c>
      <c r="S4105" s="246">
        <v>238</v>
      </c>
      <c r="T4105" s="246">
        <v>3600</v>
      </c>
      <c r="U4105" s="246">
        <v>856400</v>
      </c>
      <c r="V4105" s="246">
        <v>21</v>
      </c>
      <c r="W4105" s="246">
        <v>274</v>
      </c>
      <c r="X4105" s="246">
        <v>3500</v>
      </c>
      <c r="Y4105" s="246">
        <v>961250</v>
      </c>
      <c r="Z4105" s="246"/>
      <c r="AA4105" s="246"/>
      <c r="AB4105" s="246"/>
      <c r="AC4105" s="246"/>
      <c r="AD4105" s="246">
        <v>4</v>
      </c>
      <c r="AE4105" s="246">
        <v>342</v>
      </c>
      <c r="AF4105" s="246">
        <v>3440</v>
      </c>
      <c r="AG4105" s="246">
        <v>1178280</v>
      </c>
      <c r="AH4105" s="246">
        <v>16</v>
      </c>
      <c r="AI4105" s="246">
        <v>382</v>
      </c>
      <c r="AJ4105" s="246">
        <v>3540</v>
      </c>
      <c r="AK4105" s="246">
        <v>1352280</v>
      </c>
      <c r="AL4105" s="246">
        <v>18</v>
      </c>
      <c r="AM4105" s="246">
        <v>454</v>
      </c>
      <c r="AN4105" s="246">
        <v>3587</v>
      </c>
      <c r="AO4105" s="246">
        <v>1629027</v>
      </c>
      <c r="AP4105" s="246">
        <v>48</v>
      </c>
      <c r="AQ4105" s="246">
        <v>460</v>
      </c>
      <c r="AR4105" s="246">
        <v>3275</v>
      </c>
      <c r="AS4105" s="246">
        <v>1508823</v>
      </c>
      <c r="AT4105" s="246">
        <v>19</v>
      </c>
      <c r="AU4105" s="246">
        <v>506</v>
      </c>
      <c r="AV4105" s="246">
        <v>3232</v>
      </c>
      <c r="AW4105" s="246">
        <v>1639377</v>
      </c>
      <c r="AX4105" s="246">
        <v>26</v>
      </c>
      <c r="AY4105" s="246">
        <v>188</v>
      </c>
    </row>
    <row r="4106" spans="1:51" ht="15" x14ac:dyDescent="0.25">
      <c r="A4106" s="244"/>
      <c r="B4106" s="246"/>
      <c r="C4106" s="246"/>
      <c r="D4106" s="246"/>
      <c r="E4106" s="246"/>
      <c r="F4106" s="246"/>
      <c r="G4106" s="246"/>
      <c r="H4106" s="246"/>
      <c r="I4106" s="246"/>
      <c r="J4106" s="246"/>
      <c r="K4106" s="246"/>
      <c r="L4106" s="246"/>
      <c r="M4106" s="246"/>
      <c r="N4106" s="246"/>
      <c r="O4106" s="246"/>
      <c r="P4106" s="246"/>
      <c r="Q4106" s="246"/>
      <c r="R4106" s="246"/>
      <c r="S4106" s="246"/>
      <c r="T4106" s="246"/>
      <c r="U4106" s="246"/>
      <c r="V4106" s="246"/>
      <c r="W4106" s="246"/>
      <c r="X4106" s="246"/>
      <c r="Y4106" s="246"/>
      <c r="Z4106" s="246"/>
      <c r="AA4106" s="246"/>
      <c r="AB4106" s="246"/>
      <c r="AC4106" s="246"/>
      <c r="AD4106" s="246"/>
      <c r="AE4106" s="246"/>
      <c r="AF4106" s="246"/>
      <c r="AG4106" s="246"/>
      <c r="AH4106" s="246"/>
      <c r="AI4106" s="246"/>
      <c r="AJ4106" s="246"/>
      <c r="AK4106" s="246"/>
      <c r="AL4106" s="246"/>
      <c r="AM4106" s="246"/>
      <c r="AN4106" s="246"/>
      <c r="AO4106" s="246"/>
      <c r="AP4106" s="246">
        <v>11</v>
      </c>
      <c r="AQ4106" s="246">
        <v>386</v>
      </c>
      <c r="AR4106" s="246">
        <v>3280</v>
      </c>
      <c r="AS4106" s="246">
        <v>1265480</v>
      </c>
      <c r="AT4106" s="246">
        <v>6</v>
      </c>
      <c r="AU4106" s="246">
        <v>357</v>
      </c>
      <c r="AV4106" s="246">
        <v>3150</v>
      </c>
      <c r="AW4106" s="246">
        <v>1124550</v>
      </c>
      <c r="AX4106" s="246"/>
      <c r="AY4106" s="246"/>
    </row>
    <row r="4107" spans="1:51" ht="15" x14ac:dyDescent="0.25">
      <c r="A4107" s="234">
        <v>42759</v>
      </c>
      <c r="B4107" s="246"/>
      <c r="C4107" s="246"/>
      <c r="D4107" s="246"/>
      <c r="E4107" s="246"/>
      <c r="F4107" s="246"/>
      <c r="G4107" s="246"/>
      <c r="H4107" s="246"/>
      <c r="I4107" s="246"/>
      <c r="J4107" s="246"/>
      <c r="K4107" s="246"/>
      <c r="L4107" s="246"/>
      <c r="M4107" s="246"/>
      <c r="N4107" s="244">
        <v>5</v>
      </c>
      <c r="O4107" s="244">
        <v>194</v>
      </c>
      <c r="P4107" s="244">
        <v>3550</v>
      </c>
      <c r="Q4107" s="244">
        <v>688700</v>
      </c>
      <c r="R4107" s="244"/>
      <c r="S4107" s="244"/>
      <c r="T4107" s="244"/>
      <c r="U4107" s="244"/>
      <c r="V4107" s="244"/>
      <c r="W4107" s="244"/>
      <c r="X4107" s="244"/>
      <c r="Y4107" s="244"/>
      <c r="Z4107" s="244"/>
      <c r="AA4107" s="244"/>
      <c r="AB4107" s="244"/>
      <c r="AC4107" s="244"/>
      <c r="AD4107" s="244">
        <v>1</v>
      </c>
      <c r="AE4107" s="244">
        <v>348</v>
      </c>
      <c r="AF4107" s="244">
        <v>3500</v>
      </c>
      <c r="AG4107" s="244">
        <v>1218000</v>
      </c>
      <c r="AH4107" s="244">
        <v>7</v>
      </c>
      <c r="AI4107" s="244">
        <v>390</v>
      </c>
      <c r="AJ4107" s="244">
        <v>3720</v>
      </c>
      <c r="AK4107" s="244">
        <v>1450800</v>
      </c>
      <c r="AL4107" s="244">
        <v>2</v>
      </c>
      <c r="AM4107" s="244">
        <v>459</v>
      </c>
      <c r="AN4107" s="244">
        <v>3640</v>
      </c>
      <c r="AO4107" s="244">
        <v>1670760</v>
      </c>
      <c r="AP4107" s="244">
        <v>19</v>
      </c>
      <c r="AQ4107" s="244">
        <v>524</v>
      </c>
      <c r="AR4107" s="244">
        <v>3500</v>
      </c>
      <c r="AS4107" s="244">
        <v>1835324</v>
      </c>
      <c r="AT4107" s="246"/>
      <c r="AU4107" s="246"/>
      <c r="AV4107" s="246"/>
      <c r="AW4107" s="246"/>
      <c r="AX4107" s="246"/>
      <c r="AY4107" s="246">
        <v>12</v>
      </c>
    </row>
    <row r="4108" spans="1:51" ht="15" x14ac:dyDescent="0.25">
      <c r="A4108" s="234">
        <v>42761</v>
      </c>
      <c r="B4108" s="246">
        <v>3</v>
      </c>
      <c r="C4108" s="246">
        <v>120</v>
      </c>
      <c r="D4108" s="246">
        <v>4225</v>
      </c>
      <c r="E4108" s="246">
        <v>511050</v>
      </c>
      <c r="F4108" s="246">
        <v>42</v>
      </c>
      <c r="G4108" s="246">
        <v>140</v>
      </c>
      <c r="H4108" s="246">
        <v>4075</v>
      </c>
      <c r="I4108" s="246">
        <v>568200</v>
      </c>
      <c r="J4108" s="246">
        <v>21</v>
      </c>
      <c r="K4108" s="246">
        <v>164</v>
      </c>
      <c r="L4108" s="246">
        <v>3900</v>
      </c>
      <c r="M4108" s="246">
        <v>638100</v>
      </c>
      <c r="N4108" s="246">
        <v>50</v>
      </c>
      <c r="O4108" s="246">
        <v>201</v>
      </c>
      <c r="P4108" s="246">
        <v>3738</v>
      </c>
      <c r="Q4108" s="246">
        <v>749225</v>
      </c>
      <c r="R4108" s="246">
        <v>5</v>
      </c>
      <c r="S4108" s="246">
        <v>230</v>
      </c>
      <c r="T4108" s="246">
        <v>3450</v>
      </c>
      <c r="U4108" s="246">
        <v>793500</v>
      </c>
      <c r="V4108" s="246">
        <v>27</v>
      </c>
      <c r="W4108" s="246">
        <v>270</v>
      </c>
      <c r="X4108" s="246">
        <v>3425</v>
      </c>
      <c r="Y4108" s="246">
        <v>923300</v>
      </c>
      <c r="Z4108" s="246">
        <v>51</v>
      </c>
      <c r="AA4108" s="246">
        <v>306</v>
      </c>
      <c r="AB4108" s="246">
        <v>3660</v>
      </c>
      <c r="AC4108" s="246">
        <v>1121727</v>
      </c>
      <c r="AD4108" s="244">
        <v>39</v>
      </c>
      <c r="AE4108" s="244">
        <v>347</v>
      </c>
      <c r="AF4108" s="244">
        <v>3533</v>
      </c>
      <c r="AG4108" s="244">
        <v>1224400</v>
      </c>
      <c r="AH4108" s="246">
        <v>24</v>
      </c>
      <c r="AI4108" s="246">
        <v>374</v>
      </c>
      <c r="AJ4108" s="246">
        <v>3520</v>
      </c>
      <c r="AK4108" s="246">
        <v>1317970</v>
      </c>
      <c r="AL4108" s="246">
        <v>14</v>
      </c>
      <c r="AM4108" s="246">
        <v>475</v>
      </c>
      <c r="AN4108" s="246">
        <v>3593</v>
      </c>
      <c r="AO4108" s="246">
        <v>1707087</v>
      </c>
      <c r="AP4108" s="246">
        <v>89</v>
      </c>
      <c r="AQ4108" s="246">
        <v>477</v>
      </c>
      <c r="AR4108" s="246">
        <v>3254</v>
      </c>
      <c r="AS4108" s="246">
        <v>1556306</v>
      </c>
      <c r="AT4108" s="246">
        <v>7</v>
      </c>
      <c r="AU4108" s="246">
        <v>440</v>
      </c>
      <c r="AV4108" s="246">
        <v>3300</v>
      </c>
      <c r="AW4108" s="246">
        <v>1450500</v>
      </c>
      <c r="AX4108" s="246"/>
      <c r="AY4108" s="246">
        <v>122</v>
      </c>
    </row>
    <row r="4109" spans="1:51" ht="15" x14ac:dyDescent="0.25">
      <c r="A4109" s="234">
        <v>42766</v>
      </c>
      <c r="B4109" s="246"/>
      <c r="C4109" s="246"/>
      <c r="D4109" s="246"/>
      <c r="E4109" s="246"/>
      <c r="F4109" s="246"/>
      <c r="G4109" s="246"/>
      <c r="H4109" s="246"/>
      <c r="I4109" s="246"/>
      <c r="J4109" s="246"/>
      <c r="K4109" s="246"/>
      <c r="L4109" s="246"/>
      <c r="M4109" s="246"/>
      <c r="N4109" s="246"/>
      <c r="O4109" s="246"/>
      <c r="P4109" s="246"/>
      <c r="Q4109" s="246"/>
      <c r="R4109" s="246"/>
      <c r="S4109" s="246"/>
      <c r="T4109" s="246"/>
      <c r="U4109" s="246"/>
      <c r="V4109" s="246"/>
      <c r="W4109" s="246"/>
      <c r="X4109" s="246"/>
      <c r="Y4109" s="246"/>
      <c r="Z4109" s="246"/>
      <c r="AA4109" s="246"/>
      <c r="AB4109" s="246"/>
      <c r="AC4109" s="246"/>
      <c r="AD4109" s="244"/>
      <c r="AE4109" s="244"/>
      <c r="AF4109" s="244"/>
      <c r="AG4109" s="244"/>
      <c r="AH4109" s="246">
        <v>10</v>
      </c>
      <c r="AI4109" s="246">
        <v>386</v>
      </c>
      <c r="AJ4109" s="246">
        <v>3540</v>
      </c>
      <c r="AK4109" s="246">
        <v>1366440</v>
      </c>
      <c r="AL4109" s="246">
        <v>8</v>
      </c>
      <c r="AM4109" s="246">
        <v>420</v>
      </c>
      <c r="AN4109" s="246">
        <v>3640</v>
      </c>
      <c r="AO4109" s="246">
        <v>1528800</v>
      </c>
      <c r="AP4109" s="246">
        <v>1</v>
      </c>
      <c r="AQ4109" s="246">
        <v>388</v>
      </c>
      <c r="AR4109" s="246">
        <v>3200</v>
      </c>
      <c r="AS4109" s="246">
        <v>1241600</v>
      </c>
      <c r="AT4109" s="246"/>
      <c r="AU4109" s="246"/>
      <c r="AV4109" s="246"/>
      <c r="AW4109" s="246"/>
      <c r="AX4109" s="246"/>
      <c r="AY4109" s="246"/>
    </row>
    <row r="4110" spans="1:51" ht="15" x14ac:dyDescent="0.25">
      <c r="A4110" s="234"/>
      <c r="B4110" s="246"/>
      <c r="C4110" s="246"/>
      <c r="D4110" s="246"/>
      <c r="E4110" s="246"/>
      <c r="F4110" s="246"/>
      <c r="G4110" s="246"/>
      <c r="H4110" s="246"/>
      <c r="I4110" s="246"/>
      <c r="J4110" s="246"/>
      <c r="K4110" s="246"/>
      <c r="L4110" s="246"/>
      <c r="M4110" s="246"/>
      <c r="N4110" s="246"/>
      <c r="O4110" s="246"/>
      <c r="P4110" s="246"/>
      <c r="Q4110" s="246"/>
      <c r="R4110" s="246"/>
      <c r="S4110" s="246"/>
      <c r="T4110" s="246"/>
      <c r="U4110" s="246"/>
      <c r="V4110" s="246"/>
      <c r="W4110" s="246"/>
      <c r="X4110" s="246"/>
      <c r="Y4110" s="246"/>
      <c r="Z4110" s="246"/>
      <c r="AA4110" s="246"/>
      <c r="AB4110" s="246"/>
      <c r="AC4110" s="246"/>
      <c r="AD4110" s="244"/>
      <c r="AE4110" s="244"/>
      <c r="AF4110" s="244"/>
      <c r="AG4110" s="244"/>
      <c r="AH4110" s="246"/>
      <c r="AI4110" s="246"/>
      <c r="AJ4110" s="246"/>
      <c r="AK4110" s="246"/>
      <c r="AL4110" s="246"/>
      <c r="AM4110" s="246"/>
      <c r="AN4110" s="246"/>
      <c r="AO4110" s="246"/>
      <c r="AP4110" s="246">
        <v>25</v>
      </c>
      <c r="AQ4110" s="246">
        <v>478</v>
      </c>
      <c r="AR4110" s="246">
        <v>3320</v>
      </c>
      <c r="AS4110" s="246">
        <v>1590520</v>
      </c>
      <c r="AT4110" s="246"/>
      <c r="AU4110" s="246"/>
      <c r="AV4110" s="246"/>
      <c r="AW4110" s="246"/>
      <c r="AX4110" s="246"/>
      <c r="AY4110" s="246">
        <v>7</v>
      </c>
    </row>
    <row r="4111" spans="1:51" ht="15" x14ac:dyDescent="0.25">
      <c r="A4111" s="234">
        <v>42741</v>
      </c>
      <c r="B4111" s="246"/>
      <c r="C4111" s="246"/>
      <c r="D4111" s="246"/>
      <c r="E4111" s="246"/>
      <c r="F4111" s="246"/>
      <c r="G4111" s="246"/>
      <c r="H4111" s="246"/>
      <c r="I4111" s="246"/>
      <c r="J4111" s="246"/>
      <c r="K4111" s="246"/>
      <c r="L4111" s="246"/>
      <c r="M4111" s="246"/>
      <c r="N4111" s="246"/>
      <c r="O4111" s="246"/>
      <c r="P4111" s="246"/>
      <c r="Q4111" s="246"/>
      <c r="R4111" s="246"/>
      <c r="S4111" s="246"/>
      <c r="T4111" s="246"/>
      <c r="U4111" s="246"/>
      <c r="V4111" s="246"/>
      <c r="W4111" s="246"/>
      <c r="X4111" s="246"/>
      <c r="Y4111" s="246"/>
      <c r="Z4111" s="244">
        <v>14</v>
      </c>
      <c r="AA4111" s="244">
        <v>312</v>
      </c>
      <c r="AB4111" s="244">
        <v>3280</v>
      </c>
      <c r="AC4111" s="244">
        <v>1022891</v>
      </c>
      <c r="AD4111" s="244"/>
      <c r="AE4111" s="244"/>
      <c r="AF4111" s="244"/>
      <c r="AG4111" s="244"/>
      <c r="AH4111" s="244">
        <v>2</v>
      </c>
      <c r="AI4111" s="244">
        <v>360</v>
      </c>
      <c r="AJ4111" s="244">
        <v>3600</v>
      </c>
      <c r="AK4111" s="244">
        <v>1296000</v>
      </c>
      <c r="AL4111" s="246"/>
      <c r="AM4111" s="246"/>
      <c r="AN4111" s="246"/>
      <c r="AO4111" s="246"/>
      <c r="AP4111" s="246">
        <v>25</v>
      </c>
      <c r="AQ4111" s="246">
        <v>484</v>
      </c>
      <c r="AR4111" s="246">
        <v>3278</v>
      </c>
      <c r="AS4111" s="246">
        <v>1610323</v>
      </c>
      <c r="AT4111" s="246">
        <v>10</v>
      </c>
      <c r="AU4111" s="246">
        <v>648</v>
      </c>
      <c r="AV4111" s="246">
        <v>4000</v>
      </c>
      <c r="AW4111" s="246">
        <v>2592000</v>
      </c>
      <c r="AX4111" s="246"/>
      <c r="AY4111" s="246">
        <v>40</v>
      </c>
    </row>
    <row r="4112" spans="1:51" ht="15" x14ac:dyDescent="0.25">
      <c r="A4112" s="234">
        <v>10</v>
      </c>
      <c r="B4112" s="246">
        <v>27</v>
      </c>
      <c r="C4112" s="246">
        <v>124</v>
      </c>
      <c r="D4112" s="246">
        <v>4050</v>
      </c>
      <c r="E4112" s="246">
        <v>502200</v>
      </c>
      <c r="F4112" s="246">
        <v>19</v>
      </c>
      <c r="G4112" s="246">
        <v>144</v>
      </c>
      <c r="H4112" s="246">
        <v>4100</v>
      </c>
      <c r="I4112" s="246">
        <v>583200</v>
      </c>
      <c r="J4112" s="246"/>
      <c r="K4112" s="246"/>
      <c r="L4112" s="246"/>
      <c r="M4112" s="246"/>
      <c r="N4112" s="246"/>
      <c r="O4112" s="246"/>
      <c r="P4112" s="246"/>
      <c r="Q4112" s="246"/>
      <c r="R4112" s="246">
        <v>33</v>
      </c>
      <c r="S4112" s="246">
        <v>242</v>
      </c>
      <c r="T4112" s="246">
        <v>3883</v>
      </c>
      <c r="U4112" s="246">
        <v>992945</v>
      </c>
      <c r="V4112" s="246">
        <v>4</v>
      </c>
      <c r="W4112" s="246">
        <v>276</v>
      </c>
      <c r="X4112" s="246">
        <v>3650</v>
      </c>
      <c r="Y4112" s="246">
        <v>1005575</v>
      </c>
      <c r="Z4112" s="246">
        <v>2</v>
      </c>
      <c r="AA4112" s="246">
        <v>306</v>
      </c>
      <c r="AB4112" s="246">
        <v>3700</v>
      </c>
      <c r="AC4112" s="246">
        <v>1132200</v>
      </c>
      <c r="AD4112" s="246">
        <v>23</v>
      </c>
      <c r="AE4112" s="246">
        <v>358</v>
      </c>
      <c r="AF4112" s="246">
        <v>3650</v>
      </c>
      <c r="AG4112" s="246">
        <v>1272320</v>
      </c>
      <c r="AH4112" s="246"/>
      <c r="AI4112" s="246"/>
      <c r="AJ4112" s="246"/>
      <c r="AK4112" s="246"/>
      <c r="AL4112" s="246">
        <v>13</v>
      </c>
      <c r="AM4112" s="246">
        <v>421</v>
      </c>
      <c r="AN4112" s="246">
        <v>3633</v>
      </c>
      <c r="AO4112" s="246">
        <v>1511400</v>
      </c>
      <c r="AP4112" s="246">
        <v>99</v>
      </c>
      <c r="AQ4112" s="246">
        <v>408</v>
      </c>
      <c r="AR4112" s="246">
        <v>3241</v>
      </c>
      <c r="AS4112" s="246">
        <v>1322964</v>
      </c>
      <c r="AT4112" s="246">
        <v>27</v>
      </c>
      <c r="AU4112" s="246">
        <v>433</v>
      </c>
      <c r="AV4112" s="246">
        <v>3433</v>
      </c>
      <c r="AW4112" s="246">
        <v>1431438</v>
      </c>
      <c r="AX4112" s="246"/>
      <c r="AY4112" s="246">
        <v>164</v>
      </c>
    </row>
    <row r="4113" spans="1:51" ht="15" x14ac:dyDescent="0.25">
      <c r="A4113" s="234">
        <v>42752</v>
      </c>
      <c r="B4113" s="246">
        <v>52</v>
      </c>
      <c r="C4113" s="246">
        <v>122</v>
      </c>
      <c r="D4113" s="246">
        <v>3738</v>
      </c>
      <c r="E4113" s="246">
        <v>482269</v>
      </c>
      <c r="F4113" s="246">
        <v>7</v>
      </c>
      <c r="G4113" s="246">
        <v>139</v>
      </c>
      <c r="H4113" s="246">
        <v>3950</v>
      </c>
      <c r="I4113" s="246">
        <v>548486</v>
      </c>
      <c r="J4113" s="246">
        <v>16</v>
      </c>
      <c r="K4113" s="246">
        <v>156</v>
      </c>
      <c r="L4113" s="246">
        <v>3683</v>
      </c>
      <c r="M4113" s="246">
        <v>574118</v>
      </c>
      <c r="N4113" s="246">
        <v>57</v>
      </c>
      <c r="O4113" s="246">
        <v>206</v>
      </c>
      <c r="P4113" s="246">
        <v>3920</v>
      </c>
      <c r="Q4113" s="246">
        <v>807967</v>
      </c>
      <c r="R4113" s="246">
        <v>56</v>
      </c>
      <c r="S4113" s="246">
        <v>237</v>
      </c>
      <c r="T4113" s="246">
        <v>3388</v>
      </c>
      <c r="U4113" s="246">
        <v>867520</v>
      </c>
      <c r="V4113" s="246">
        <v>41</v>
      </c>
      <c r="W4113" s="246">
        <v>263</v>
      </c>
      <c r="X4113" s="246">
        <v>3600</v>
      </c>
      <c r="Y4113" s="246">
        <v>972941</v>
      </c>
      <c r="Z4113" s="246">
        <v>24</v>
      </c>
      <c r="AA4113" s="246">
        <v>303</v>
      </c>
      <c r="AB4113" s="246">
        <v>3567</v>
      </c>
      <c r="AC4113" s="246">
        <v>1067308</v>
      </c>
      <c r="AD4113" s="246"/>
      <c r="AE4113" s="246"/>
      <c r="AF4113" s="246"/>
      <c r="AG4113" s="246"/>
      <c r="AH4113" s="246">
        <v>14</v>
      </c>
      <c r="AI4113" s="246">
        <v>379</v>
      </c>
      <c r="AJ4113" s="246">
        <v>3612</v>
      </c>
      <c r="AK4113" s="246">
        <v>1377616</v>
      </c>
      <c r="AL4113" s="246">
        <v>1</v>
      </c>
      <c r="AM4113" s="246">
        <v>440</v>
      </c>
      <c r="AN4113" s="246">
        <v>3750</v>
      </c>
      <c r="AO4113" s="246">
        <v>1650000</v>
      </c>
      <c r="AP4113" s="246">
        <v>73</v>
      </c>
      <c r="AQ4113" s="246">
        <v>445</v>
      </c>
      <c r="AR4113" s="246">
        <v>3394</v>
      </c>
      <c r="AS4113" s="246">
        <v>1493366</v>
      </c>
      <c r="AT4113" s="246">
        <v>12</v>
      </c>
      <c r="AU4113" s="246">
        <v>500</v>
      </c>
      <c r="AV4113" s="246">
        <v>3483</v>
      </c>
      <c r="AW4113" s="246">
        <v>1740833</v>
      </c>
      <c r="AX4113" s="246"/>
      <c r="AY4113" s="246">
        <v>224</v>
      </c>
    </row>
    <row r="4114" spans="1:51" ht="15" x14ac:dyDescent="0.25">
      <c r="A4114" s="234">
        <v>42759</v>
      </c>
      <c r="B4114" s="246"/>
      <c r="C4114" s="246"/>
      <c r="D4114" s="246"/>
      <c r="E4114" s="246"/>
      <c r="F4114" s="246"/>
      <c r="G4114" s="246"/>
      <c r="H4114" s="246"/>
      <c r="I4114" s="246"/>
      <c r="J4114" s="246">
        <v>11</v>
      </c>
      <c r="K4114" s="246">
        <v>112</v>
      </c>
      <c r="L4114" s="246">
        <v>3725</v>
      </c>
      <c r="M4114" s="246">
        <v>424209</v>
      </c>
      <c r="N4114" s="246"/>
      <c r="O4114" s="246"/>
      <c r="P4114" s="246"/>
      <c r="Q4114" s="246"/>
      <c r="R4114" s="246">
        <v>76</v>
      </c>
      <c r="S4114" s="246">
        <v>234</v>
      </c>
      <c r="T4114" s="246">
        <v>3713</v>
      </c>
      <c r="U4114" s="246">
        <v>866759</v>
      </c>
      <c r="V4114" s="246"/>
      <c r="W4114" s="246"/>
      <c r="X4114" s="246"/>
      <c r="Y4114" s="246"/>
      <c r="Z4114" s="246">
        <v>33</v>
      </c>
      <c r="AA4114" s="246">
        <v>293</v>
      </c>
      <c r="AB4114" s="246">
        <v>3667</v>
      </c>
      <c r="AC4114" s="246">
        <v>1091115</v>
      </c>
      <c r="AD4114" s="246"/>
      <c r="AE4114" s="246"/>
      <c r="AF4114" s="246"/>
      <c r="AG4114" s="246"/>
      <c r="AH4114" s="246">
        <v>11</v>
      </c>
      <c r="AI4114" s="246">
        <v>399</v>
      </c>
      <c r="AJ4114" s="246">
        <v>3500</v>
      </c>
      <c r="AK4114" s="246">
        <v>1397455</v>
      </c>
      <c r="AL4114" s="246">
        <v>15</v>
      </c>
      <c r="AM4114" s="246">
        <v>426</v>
      </c>
      <c r="AN4114" s="246">
        <v>3575</v>
      </c>
      <c r="AO4114" s="246">
        <v>1516760</v>
      </c>
      <c r="AP4114" s="246">
        <v>120</v>
      </c>
      <c r="AQ4114" s="246">
        <v>441</v>
      </c>
      <c r="AR4114" s="246">
        <v>3505</v>
      </c>
      <c r="AS4114" s="246">
        <v>1557496</v>
      </c>
      <c r="AT4114" s="246">
        <v>25</v>
      </c>
      <c r="AU4114" s="246">
        <v>527</v>
      </c>
      <c r="AV4114" s="246">
        <v>3383</v>
      </c>
      <c r="AW4114" s="246">
        <v>1730746</v>
      </c>
      <c r="AX4114" s="246">
        <f>10+10+15+4</f>
        <v>39</v>
      </c>
      <c r="AY4114" s="246">
        <v>217</v>
      </c>
    </row>
    <row r="4115" spans="1:51" ht="15" x14ac:dyDescent="0.25">
      <c r="A4115" s="234">
        <v>42766</v>
      </c>
      <c r="B4115" s="246"/>
      <c r="C4115" s="246"/>
      <c r="D4115" s="246"/>
      <c r="E4115" s="246"/>
      <c r="F4115" s="246"/>
      <c r="G4115" s="246"/>
      <c r="H4115" s="246"/>
      <c r="I4115" s="246"/>
      <c r="J4115" s="246">
        <v>20</v>
      </c>
      <c r="K4115" s="246">
        <v>175</v>
      </c>
      <c r="L4115" s="246">
        <v>3650</v>
      </c>
      <c r="M4115" s="246">
        <v>639480</v>
      </c>
      <c r="N4115" s="246">
        <v>7</v>
      </c>
      <c r="O4115" s="246">
        <v>194</v>
      </c>
      <c r="P4115" s="246">
        <v>3775</v>
      </c>
      <c r="Q4115" s="246">
        <v>741057</v>
      </c>
      <c r="R4115" s="246">
        <v>44</v>
      </c>
      <c r="S4115" s="246">
        <v>230</v>
      </c>
      <c r="T4115" s="246">
        <v>3700</v>
      </c>
      <c r="U4115" s="246">
        <v>850830</v>
      </c>
      <c r="V4115" s="246">
        <v>17</v>
      </c>
      <c r="W4115" s="246">
        <v>266</v>
      </c>
      <c r="X4115" s="246">
        <v>3250</v>
      </c>
      <c r="Y4115" s="246">
        <v>863353</v>
      </c>
      <c r="Z4115" s="246">
        <v>42</v>
      </c>
      <c r="AA4115" s="246">
        <v>306</v>
      </c>
      <c r="AB4115" s="246">
        <v>3775</v>
      </c>
      <c r="AC4115" s="246">
        <v>1158200</v>
      </c>
      <c r="AD4115" s="246">
        <v>33</v>
      </c>
      <c r="AE4115" s="246">
        <v>335</v>
      </c>
      <c r="AF4115" s="246">
        <v>3552</v>
      </c>
      <c r="AG4115" s="246">
        <v>1226238</v>
      </c>
      <c r="AL4115" s="246">
        <v>14</v>
      </c>
      <c r="AM4115" s="246">
        <v>434</v>
      </c>
      <c r="AN4115" s="246">
        <v>3450</v>
      </c>
      <c r="AO4115" s="246">
        <v>1501943</v>
      </c>
      <c r="AP4115" s="246">
        <v>94</v>
      </c>
      <c r="AQ4115" s="246">
        <v>436</v>
      </c>
      <c r="AR4115" s="246">
        <v>3182</v>
      </c>
      <c r="AS4115" s="246">
        <v>1419674</v>
      </c>
      <c r="AT4115" s="246">
        <v>21</v>
      </c>
      <c r="AU4115" s="246">
        <v>460</v>
      </c>
      <c r="AV4115" s="246">
        <v>3245</v>
      </c>
      <c r="AW4115" s="246">
        <v>1487282</v>
      </c>
      <c r="AX4115" s="246"/>
      <c r="AY4115" s="246">
        <v>225</v>
      </c>
    </row>
    <row r="4117" spans="1:51" x14ac:dyDescent="0.2">
      <c r="A4117" s="51">
        <v>42773</v>
      </c>
      <c r="N4117">
        <v>214</v>
      </c>
      <c r="O4117">
        <v>204</v>
      </c>
      <c r="P4117">
        <v>3567</v>
      </c>
      <c r="Q4117">
        <v>732581</v>
      </c>
      <c r="R4117">
        <v>32</v>
      </c>
      <c r="S4117">
        <v>231</v>
      </c>
      <c r="T4117">
        <v>3575</v>
      </c>
      <c r="U4117">
        <v>825322</v>
      </c>
      <c r="V4117">
        <v>35</v>
      </c>
      <c r="W4117">
        <v>253</v>
      </c>
      <c r="X4117">
        <v>3500</v>
      </c>
      <c r="Y4117">
        <v>889478</v>
      </c>
      <c r="Z4117">
        <v>1</v>
      </c>
      <c r="AA4117">
        <v>288</v>
      </c>
      <c r="AB4117">
        <v>3300</v>
      </c>
      <c r="AC4117">
        <v>950400</v>
      </c>
      <c r="AD4117">
        <v>32</v>
      </c>
      <c r="AE4117">
        <v>356</v>
      </c>
      <c r="AF4117">
        <v>3625</v>
      </c>
      <c r="AG4117">
        <v>1290775</v>
      </c>
      <c r="AH4117">
        <v>39</v>
      </c>
      <c r="AI4117">
        <v>365</v>
      </c>
      <c r="AJ4117">
        <v>3458</v>
      </c>
      <c r="AK4117">
        <v>1270431</v>
      </c>
      <c r="AP4117">
        <v>133</v>
      </c>
      <c r="AQ4117">
        <v>430</v>
      </c>
      <c r="AR4117">
        <v>3156</v>
      </c>
      <c r="AS4117">
        <v>1356309</v>
      </c>
      <c r="AT4117">
        <v>16</v>
      </c>
      <c r="AU4117">
        <v>471</v>
      </c>
      <c r="AV4117">
        <v>3258</v>
      </c>
      <c r="AW4117">
        <v>1536024</v>
      </c>
      <c r="AY4117">
        <v>295</v>
      </c>
    </row>
    <row r="4118" spans="1:51" x14ac:dyDescent="0.2">
      <c r="A4118" s="51">
        <v>42780</v>
      </c>
      <c r="F4118">
        <v>35</v>
      </c>
      <c r="G4118">
        <v>143</v>
      </c>
      <c r="H4118">
        <v>4050</v>
      </c>
      <c r="I4118">
        <v>570909</v>
      </c>
      <c r="J4118">
        <v>36</v>
      </c>
      <c r="K4118">
        <v>158</v>
      </c>
      <c r="L4118">
        <v>3950</v>
      </c>
      <c r="M4118">
        <v>623268</v>
      </c>
      <c r="N4118">
        <v>56</v>
      </c>
      <c r="O4118">
        <v>198</v>
      </c>
      <c r="P4118">
        <v>3867</v>
      </c>
      <c r="Q4118">
        <v>767723</v>
      </c>
      <c r="R4118">
        <v>58</v>
      </c>
      <c r="S4118">
        <v>238</v>
      </c>
      <c r="T4118">
        <v>3725</v>
      </c>
      <c r="U4118">
        <v>917443</v>
      </c>
      <c r="V4118">
        <v>77</v>
      </c>
      <c r="W4118">
        <v>262</v>
      </c>
      <c r="X4118">
        <v>3514</v>
      </c>
      <c r="Y4118">
        <v>914128</v>
      </c>
      <c r="Z4118">
        <v>56</v>
      </c>
      <c r="AA4118">
        <v>299</v>
      </c>
      <c r="AB4118">
        <v>3475</v>
      </c>
      <c r="AC4118">
        <v>1032200</v>
      </c>
      <c r="AD4118">
        <v>1</v>
      </c>
      <c r="AE4118">
        <v>326</v>
      </c>
      <c r="AF4118">
        <v>3500</v>
      </c>
      <c r="AG4118">
        <v>1141000</v>
      </c>
      <c r="AH4118">
        <v>10</v>
      </c>
      <c r="AI4118">
        <v>370</v>
      </c>
      <c r="AJ4118">
        <v>3177</v>
      </c>
      <c r="AK4118">
        <v>1201080</v>
      </c>
      <c r="AL4118">
        <v>8</v>
      </c>
      <c r="AM4118">
        <v>404</v>
      </c>
      <c r="AN4118">
        <v>3620</v>
      </c>
      <c r="AO4118">
        <v>1464290</v>
      </c>
      <c r="AP4118">
        <v>121</v>
      </c>
      <c r="AQ4118">
        <v>425</v>
      </c>
      <c r="AR4118">
        <v>3194</v>
      </c>
      <c r="AS4118">
        <v>1330998</v>
      </c>
      <c r="AT4118">
        <v>36</v>
      </c>
      <c r="AU4118">
        <v>456</v>
      </c>
      <c r="AV4118">
        <v>3092</v>
      </c>
      <c r="AW4118">
        <v>1423536</v>
      </c>
      <c r="AY4118">
        <v>138</v>
      </c>
    </row>
    <row r="4119" spans="1:51" x14ac:dyDescent="0.2">
      <c r="A4119" s="51">
        <v>42787</v>
      </c>
      <c r="B4119">
        <v>9</v>
      </c>
      <c r="C4119">
        <v>115</v>
      </c>
      <c r="D4119">
        <v>3850</v>
      </c>
      <c r="E4119">
        <v>444067</v>
      </c>
      <c r="J4119">
        <v>15</v>
      </c>
      <c r="K4119">
        <v>168</v>
      </c>
      <c r="L4119">
        <v>4050</v>
      </c>
      <c r="M4119">
        <v>680400</v>
      </c>
      <c r="N4119">
        <v>21</v>
      </c>
      <c r="O4119">
        <v>206</v>
      </c>
      <c r="P4119">
        <v>3725</v>
      </c>
      <c r="Q4119">
        <v>768264</v>
      </c>
      <c r="V4119">
        <v>26</v>
      </c>
      <c r="W4119">
        <v>259</v>
      </c>
      <c r="X4119">
        <v>3483</v>
      </c>
      <c r="Y4119">
        <v>951188</v>
      </c>
      <c r="Z4119">
        <v>19</v>
      </c>
      <c r="AA4119">
        <v>281</v>
      </c>
      <c r="AB4119">
        <v>3525</v>
      </c>
      <c r="AC4119">
        <v>1021537</v>
      </c>
      <c r="AD4119">
        <v>42</v>
      </c>
      <c r="AE4119">
        <v>334</v>
      </c>
      <c r="AF4119">
        <v>3650</v>
      </c>
      <c r="AG4119">
        <v>1253190</v>
      </c>
      <c r="AH4119">
        <v>3</v>
      </c>
      <c r="AI4119">
        <v>394</v>
      </c>
      <c r="AJ4119">
        <v>3350</v>
      </c>
      <c r="AK4119">
        <v>1319900</v>
      </c>
      <c r="AL4119">
        <v>37</v>
      </c>
      <c r="AM4119">
        <v>440</v>
      </c>
      <c r="AN4119">
        <v>3730</v>
      </c>
      <c r="AO4119">
        <v>1591308</v>
      </c>
      <c r="AP4119">
        <v>114</v>
      </c>
      <c r="AQ4119">
        <v>437</v>
      </c>
      <c r="AR4119">
        <v>3192</v>
      </c>
      <c r="AS4119">
        <v>1410480</v>
      </c>
      <c r="AT4119">
        <v>32</v>
      </c>
      <c r="AU4119">
        <v>456</v>
      </c>
      <c r="AV4119">
        <v>3314</v>
      </c>
      <c r="AW4119">
        <v>1543291</v>
      </c>
      <c r="AY4119">
        <v>62</v>
      </c>
    </row>
    <row r="4120" spans="1:51" x14ac:dyDescent="0.2">
      <c r="A4120" s="51">
        <v>42794</v>
      </c>
      <c r="B4120">
        <v>6</v>
      </c>
      <c r="C4120">
        <v>123</v>
      </c>
      <c r="D4120">
        <v>3975</v>
      </c>
      <c r="E4120">
        <v>490083</v>
      </c>
      <c r="F4120">
        <v>9</v>
      </c>
      <c r="G4120">
        <v>137</v>
      </c>
      <c r="H4120">
        <v>4100</v>
      </c>
      <c r="I4120">
        <v>560333</v>
      </c>
      <c r="J4120">
        <v>14</v>
      </c>
      <c r="K4120">
        <v>172</v>
      </c>
      <c r="L4120">
        <v>4050</v>
      </c>
      <c r="M4120">
        <v>695443</v>
      </c>
      <c r="N4120">
        <v>82</v>
      </c>
      <c r="O4120">
        <v>198</v>
      </c>
      <c r="P4120">
        <v>3830</v>
      </c>
      <c r="Q4120">
        <v>749956</v>
      </c>
      <c r="R4120">
        <v>22</v>
      </c>
      <c r="S4120">
        <v>233</v>
      </c>
      <c r="T4120">
        <v>3650</v>
      </c>
      <c r="U4120">
        <v>851445</v>
      </c>
      <c r="V4120">
        <v>22</v>
      </c>
      <c r="W4120">
        <v>277</v>
      </c>
      <c r="X4120">
        <v>3650</v>
      </c>
      <c r="Y4120">
        <v>1011382</v>
      </c>
      <c r="Z4120">
        <v>71</v>
      </c>
      <c r="AA4120">
        <v>299</v>
      </c>
      <c r="AB4120">
        <v>3448</v>
      </c>
      <c r="AC4120">
        <v>1041295</v>
      </c>
      <c r="AD4120">
        <v>8</v>
      </c>
      <c r="AE4120">
        <v>346</v>
      </c>
      <c r="AF4120">
        <v>3288</v>
      </c>
      <c r="AG4120">
        <v>1076350</v>
      </c>
      <c r="AH4120">
        <v>36</v>
      </c>
      <c r="AI4120">
        <v>372</v>
      </c>
      <c r="AJ4120">
        <v>3520</v>
      </c>
      <c r="AK4120">
        <v>1212608</v>
      </c>
      <c r="AL4120">
        <v>14</v>
      </c>
      <c r="AM4120">
        <v>434</v>
      </c>
      <c r="AN4120">
        <v>3470</v>
      </c>
      <c r="AO4120">
        <v>1507321</v>
      </c>
      <c r="AP4120">
        <v>112</v>
      </c>
      <c r="AQ4120">
        <v>399</v>
      </c>
      <c r="AR4120">
        <v>3039</v>
      </c>
      <c r="AS4120">
        <v>1236076</v>
      </c>
      <c r="AT4120">
        <v>25</v>
      </c>
      <c r="AU4120">
        <v>464</v>
      </c>
      <c r="AV4120">
        <v>3164</v>
      </c>
      <c r="AW4120">
        <v>1467122</v>
      </c>
      <c r="AY4120">
        <v>120</v>
      </c>
    </row>
    <row r="4121" spans="1:51" x14ac:dyDescent="0.2">
      <c r="A4121" s="143">
        <v>42769</v>
      </c>
      <c r="B4121">
        <v>2</v>
      </c>
      <c r="C4121">
        <v>108</v>
      </c>
      <c r="D4121">
        <v>4000</v>
      </c>
      <c r="E4121">
        <v>432000</v>
      </c>
      <c r="J4121">
        <v>30</v>
      </c>
      <c r="K4121">
        <v>164</v>
      </c>
      <c r="L4121">
        <v>3800</v>
      </c>
      <c r="M4121">
        <v>623200</v>
      </c>
      <c r="V4121">
        <v>25</v>
      </c>
      <c r="W4121">
        <v>267</v>
      </c>
      <c r="X4121">
        <v>4100</v>
      </c>
      <c r="Y4121">
        <v>1100100</v>
      </c>
      <c r="Z4121">
        <v>78</v>
      </c>
      <c r="AA4121">
        <v>313</v>
      </c>
      <c r="AB4121">
        <v>3598</v>
      </c>
      <c r="AC4121">
        <v>1126895</v>
      </c>
      <c r="AL4121">
        <v>9</v>
      </c>
      <c r="AM4121">
        <v>438</v>
      </c>
      <c r="AN4121">
        <v>3850</v>
      </c>
      <c r="AO4121">
        <v>1686230</v>
      </c>
      <c r="AP4121">
        <v>28</v>
      </c>
      <c r="AQ4121">
        <v>505</v>
      </c>
      <c r="AR4121">
        <v>3367</v>
      </c>
      <c r="AS4121">
        <v>1702000</v>
      </c>
      <c r="AT4121">
        <v>37</v>
      </c>
      <c r="AU4121">
        <v>499</v>
      </c>
      <c r="AV4121">
        <v>3316</v>
      </c>
      <c r="AW4121">
        <v>1655370</v>
      </c>
      <c r="AY4121">
        <v>115</v>
      </c>
    </row>
    <row r="4122" spans="1:51" x14ac:dyDescent="0.2">
      <c r="A4122" s="51">
        <v>42773</v>
      </c>
      <c r="Z4122">
        <v>1</v>
      </c>
      <c r="AA4122">
        <v>280</v>
      </c>
      <c r="AB4122">
        <v>3450</v>
      </c>
      <c r="AC4122">
        <v>966000</v>
      </c>
      <c r="AP4122">
        <v>10</v>
      </c>
      <c r="AQ4122">
        <v>384</v>
      </c>
      <c r="AR4122">
        <v>3220</v>
      </c>
      <c r="AS4122">
        <v>1236480</v>
      </c>
      <c r="AT4122">
        <v>2</v>
      </c>
      <c r="AU4122">
        <v>512</v>
      </c>
      <c r="AV4122">
        <v>3100</v>
      </c>
      <c r="AW4122">
        <v>1587200</v>
      </c>
      <c r="AY4122">
        <v>23</v>
      </c>
    </row>
    <row r="4123" spans="1:51" x14ac:dyDescent="0.2">
      <c r="A4123" s="143"/>
      <c r="AP4123">
        <v>21</v>
      </c>
      <c r="AQ4123">
        <v>498</v>
      </c>
      <c r="AR4123">
        <v>3389</v>
      </c>
      <c r="AS4123">
        <v>1689657</v>
      </c>
    </row>
    <row r="4124" spans="1:51" x14ac:dyDescent="0.2">
      <c r="A4124" s="143">
        <v>42775</v>
      </c>
      <c r="N4124">
        <v>5</v>
      </c>
      <c r="O4124">
        <v>193</v>
      </c>
      <c r="P4124">
        <v>3600</v>
      </c>
      <c r="Q4124">
        <v>694800</v>
      </c>
      <c r="R4124">
        <v>24</v>
      </c>
      <c r="S4124">
        <v>226</v>
      </c>
      <c r="T4124">
        <v>4900</v>
      </c>
      <c r="U4124">
        <v>1107400</v>
      </c>
      <c r="Z4124">
        <v>52</v>
      </c>
      <c r="AA4124">
        <v>299</v>
      </c>
      <c r="AB4124">
        <v>3480</v>
      </c>
      <c r="AC4124">
        <v>1041098</v>
      </c>
      <c r="AH4124">
        <v>31</v>
      </c>
      <c r="AI4124">
        <v>392</v>
      </c>
      <c r="AJ4124">
        <v>3700</v>
      </c>
      <c r="AK4124">
        <v>1449880</v>
      </c>
      <c r="AL4124">
        <v>1</v>
      </c>
      <c r="AM4124">
        <v>454</v>
      </c>
      <c r="AN4124">
        <v>3620</v>
      </c>
      <c r="AO4124">
        <v>1643480</v>
      </c>
      <c r="AP4124">
        <v>3</v>
      </c>
      <c r="AQ4124">
        <v>465</v>
      </c>
      <c r="AR4124">
        <v>3380</v>
      </c>
      <c r="AS4124">
        <v>1571700</v>
      </c>
      <c r="AT4124">
        <v>1</v>
      </c>
      <c r="AU4124">
        <v>556</v>
      </c>
      <c r="AV4124">
        <v>3100</v>
      </c>
      <c r="AW4124">
        <v>1723600</v>
      </c>
      <c r="AY4124">
        <v>285</v>
      </c>
    </row>
    <row r="4125" spans="1:51" x14ac:dyDescent="0.2">
      <c r="A4125" s="143">
        <v>42780</v>
      </c>
      <c r="AL4125">
        <v>1</v>
      </c>
      <c r="AM4125">
        <v>464</v>
      </c>
      <c r="AN4125">
        <v>3560</v>
      </c>
      <c r="AO4125">
        <v>1651840</v>
      </c>
      <c r="AP4125">
        <v>7</v>
      </c>
      <c r="AQ4125">
        <v>387</v>
      </c>
      <c r="AR4125">
        <v>3200</v>
      </c>
      <c r="AS4125">
        <v>1238400</v>
      </c>
      <c r="AY4125">
        <v>31</v>
      </c>
    </row>
    <row r="4126" spans="1:51" x14ac:dyDescent="0.2">
      <c r="A4126" s="143"/>
      <c r="AP4126">
        <v>13</v>
      </c>
      <c r="AQ4126">
        <v>534</v>
      </c>
      <c r="AR4126">
        <v>3327</v>
      </c>
      <c r="AS4126">
        <v>1770153</v>
      </c>
    </row>
    <row r="4127" spans="1:51" x14ac:dyDescent="0.2">
      <c r="A4127" s="143">
        <v>42782</v>
      </c>
      <c r="F4127">
        <v>10</v>
      </c>
      <c r="G4127">
        <v>142</v>
      </c>
      <c r="H4127">
        <v>3650</v>
      </c>
      <c r="I4127">
        <v>516100</v>
      </c>
      <c r="J4127">
        <v>36</v>
      </c>
      <c r="K4127">
        <v>166</v>
      </c>
      <c r="L4127">
        <v>3850</v>
      </c>
      <c r="M4127">
        <v>638050</v>
      </c>
      <c r="N4127">
        <v>47</v>
      </c>
      <c r="O4127">
        <v>195</v>
      </c>
      <c r="P4127">
        <v>3917</v>
      </c>
      <c r="Q4127">
        <v>761033</v>
      </c>
      <c r="R4127">
        <v>5</v>
      </c>
      <c r="S4127">
        <v>234</v>
      </c>
      <c r="T4127">
        <v>3600</v>
      </c>
      <c r="U4127">
        <v>842400</v>
      </c>
      <c r="Z4127">
        <v>3</v>
      </c>
      <c r="AA4127">
        <v>287</v>
      </c>
      <c r="AB4127">
        <v>3400</v>
      </c>
      <c r="AC4127">
        <v>975800</v>
      </c>
      <c r="AD4127">
        <v>8</v>
      </c>
      <c r="AE4127">
        <v>341</v>
      </c>
      <c r="AF4127">
        <v>3500</v>
      </c>
      <c r="AG4127">
        <v>1193500</v>
      </c>
      <c r="AH4127">
        <v>10</v>
      </c>
      <c r="AI4127">
        <v>370</v>
      </c>
      <c r="AJ4127">
        <v>3580</v>
      </c>
      <c r="AK4127">
        <v>1324560</v>
      </c>
      <c r="AL4127">
        <v>9</v>
      </c>
      <c r="AM4127">
        <v>423</v>
      </c>
      <c r="AN4127">
        <v>3855</v>
      </c>
      <c r="AO4127">
        <v>1630960</v>
      </c>
      <c r="AP4127">
        <v>25</v>
      </c>
      <c r="AQ4127">
        <v>458</v>
      </c>
      <c r="AR4127">
        <v>3220</v>
      </c>
      <c r="AS4127">
        <v>1471000</v>
      </c>
      <c r="AT4127">
        <v>22</v>
      </c>
      <c r="AU4127">
        <v>444</v>
      </c>
      <c r="AV4127">
        <v>3000</v>
      </c>
      <c r="AW4127">
        <v>1334050</v>
      </c>
      <c r="AY4127">
        <v>77</v>
      </c>
    </row>
    <row r="4128" spans="1:51" x14ac:dyDescent="0.2">
      <c r="A4128" s="143">
        <v>42787</v>
      </c>
      <c r="AD4128">
        <v>5</v>
      </c>
      <c r="AE4128">
        <v>347</v>
      </c>
      <c r="AF4128">
        <v>3440</v>
      </c>
      <c r="AG4128">
        <v>1193680</v>
      </c>
      <c r="AL4128">
        <v>12</v>
      </c>
      <c r="AM4128">
        <v>427</v>
      </c>
      <c r="AN4128">
        <v>3600</v>
      </c>
      <c r="AO4128">
        <v>1538760</v>
      </c>
      <c r="AP4128">
        <v>5</v>
      </c>
      <c r="AQ4128">
        <v>488</v>
      </c>
      <c r="AR4128">
        <v>3535</v>
      </c>
      <c r="AS4128">
        <v>1723785</v>
      </c>
      <c r="AT4128">
        <v>4</v>
      </c>
      <c r="AU4128">
        <v>532</v>
      </c>
      <c r="AV4128">
        <v>3000</v>
      </c>
      <c r="AW4128">
        <v>1596000</v>
      </c>
      <c r="AY4128">
        <v>81</v>
      </c>
    </row>
    <row r="4129" spans="1:51" x14ac:dyDescent="0.2">
      <c r="A4129" s="143">
        <v>42789</v>
      </c>
      <c r="J4129">
        <v>8</v>
      </c>
      <c r="K4129">
        <v>157</v>
      </c>
      <c r="L4129">
        <v>3950</v>
      </c>
      <c r="M4129">
        <v>620150</v>
      </c>
      <c r="N4129">
        <v>27</v>
      </c>
      <c r="O4129">
        <v>185</v>
      </c>
      <c r="P4129">
        <v>3850</v>
      </c>
      <c r="Q4129">
        <v>711550</v>
      </c>
      <c r="R4129">
        <v>19</v>
      </c>
      <c r="S4129">
        <v>230</v>
      </c>
      <c r="T4129">
        <v>3783</v>
      </c>
      <c r="U4129">
        <v>868767</v>
      </c>
      <c r="V4129">
        <v>1</v>
      </c>
      <c r="W4129">
        <v>278</v>
      </c>
      <c r="X4129">
        <v>3440</v>
      </c>
      <c r="Y4129">
        <v>956320</v>
      </c>
      <c r="Z4129">
        <v>3</v>
      </c>
      <c r="AA4129">
        <v>317</v>
      </c>
      <c r="AB4129">
        <v>3450</v>
      </c>
      <c r="AC4129">
        <v>1093650</v>
      </c>
      <c r="AD4129">
        <v>11</v>
      </c>
      <c r="AE4129">
        <v>335</v>
      </c>
      <c r="AF4129">
        <v>3390</v>
      </c>
      <c r="AG4129">
        <v>1135100</v>
      </c>
      <c r="AH4129">
        <v>4</v>
      </c>
      <c r="AI4129">
        <v>392</v>
      </c>
      <c r="AJ4129">
        <v>3420</v>
      </c>
      <c r="AK4129">
        <v>1340640</v>
      </c>
      <c r="AL4129">
        <v>1</v>
      </c>
      <c r="AM4129">
        <v>400</v>
      </c>
      <c r="AN4129">
        <v>3500</v>
      </c>
      <c r="AO4129">
        <v>1400000</v>
      </c>
      <c r="AP4129">
        <v>40</v>
      </c>
      <c r="AQ4129">
        <v>534</v>
      </c>
      <c r="AR4129">
        <v>3502</v>
      </c>
      <c r="AS4129">
        <v>1874829</v>
      </c>
      <c r="AT4129">
        <v>1</v>
      </c>
      <c r="AU4129">
        <v>484</v>
      </c>
      <c r="AV4129">
        <v>2600</v>
      </c>
      <c r="AW4129">
        <v>1258400</v>
      </c>
      <c r="AY4129">
        <v>191</v>
      </c>
    </row>
    <row r="4131" spans="1:51" x14ac:dyDescent="0.2">
      <c r="A4131" s="51">
        <v>42796</v>
      </c>
      <c r="B4131">
        <v>3</v>
      </c>
      <c r="C4131">
        <v>95</v>
      </c>
      <c r="D4131">
        <v>2700</v>
      </c>
      <c r="E4131">
        <v>256500</v>
      </c>
      <c r="F4131">
        <v>12</v>
      </c>
      <c r="G4131">
        <v>138</v>
      </c>
      <c r="H4131">
        <v>4000</v>
      </c>
      <c r="I4131">
        <v>552000</v>
      </c>
      <c r="N4131">
        <v>32</v>
      </c>
      <c r="O4131">
        <v>206</v>
      </c>
      <c r="P4131">
        <v>3825</v>
      </c>
      <c r="Q4131">
        <v>787200</v>
      </c>
      <c r="R4131">
        <v>36</v>
      </c>
      <c r="S4131">
        <v>237</v>
      </c>
      <c r="T4131">
        <v>3875</v>
      </c>
      <c r="U4131">
        <v>916450</v>
      </c>
      <c r="Z4131">
        <v>2</v>
      </c>
      <c r="AA4131">
        <v>316</v>
      </c>
      <c r="AB4131">
        <v>3400</v>
      </c>
      <c r="AC4131">
        <v>1074400</v>
      </c>
      <c r="AD4131">
        <v>2</v>
      </c>
      <c r="AE4131">
        <v>345</v>
      </c>
      <c r="AF4131">
        <v>3540</v>
      </c>
      <c r="AG4131">
        <v>1221300</v>
      </c>
      <c r="AH4131">
        <v>9</v>
      </c>
      <c r="AI4131">
        <v>374</v>
      </c>
      <c r="AJ4131">
        <v>3580</v>
      </c>
      <c r="AK4131">
        <v>1339675</v>
      </c>
      <c r="AL4131">
        <v>1</v>
      </c>
      <c r="AM4131">
        <v>456</v>
      </c>
      <c r="AN4131">
        <v>3720</v>
      </c>
      <c r="AO4131">
        <v>1696320</v>
      </c>
      <c r="AP4131">
        <v>13</v>
      </c>
      <c r="AQ4131">
        <v>504</v>
      </c>
      <c r="AR4131">
        <v>3457</v>
      </c>
      <c r="AS4131">
        <v>1746647</v>
      </c>
      <c r="AY4131">
        <v>247</v>
      </c>
    </row>
    <row r="4132" spans="1:51" x14ac:dyDescent="0.2">
      <c r="A4132" s="51">
        <v>42801</v>
      </c>
      <c r="R4132">
        <v>4</v>
      </c>
      <c r="S4132">
        <v>230</v>
      </c>
      <c r="T4132">
        <v>3500</v>
      </c>
      <c r="U4132">
        <v>805000</v>
      </c>
      <c r="AP4132">
        <v>25</v>
      </c>
      <c r="AQ4132">
        <v>417</v>
      </c>
      <c r="AR4132">
        <v>3300</v>
      </c>
      <c r="AS4132">
        <v>1376067</v>
      </c>
      <c r="AY4132">
        <v>4</v>
      </c>
    </row>
    <row r="4133" spans="1:51" x14ac:dyDescent="0.2">
      <c r="A4133" s="51">
        <v>42803</v>
      </c>
      <c r="F4133">
        <v>3</v>
      </c>
      <c r="G4133">
        <v>143</v>
      </c>
      <c r="H4133">
        <v>6000</v>
      </c>
      <c r="I4133">
        <v>858000</v>
      </c>
      <c r="J4133">
        <v>13</v>
      </c>
      <c r="K4133">
        <v>150</v>
      </c>
      <c r="L4133">
        <v>4200</v>
      </c>
      <c r="M4133">
        <v>630000</v>
      </c>
      <c r="N4133">
        <v>1</v>
      </c>
      <c r="O4133">
        <v>210</v>
      </c>
      <c r="P4133">
        <v>3750</v>
      </c>
      <c r="Q4133">
        <v>787500</v>
      </c>
      <c r="R4133">
        <v>12</v>
      </c>
      <c r="S4133">
        <v>228</v>
      </c>
      <c r="T4133">
        <v>3775</v>
      </c>
      <c r="U4133">
        <v>862475</v>
      </c>
      <c r="V4133">
        <v>23</v>
      </c>
      <c r="W4133">
        <v>269</v>
      </c>
      <c r="X4133">
        <v>4000</v>
      </c>
      <c r="Y4133">
        <v>1076000</v>
      </c>
      <c r="Z4133">
        <v>12</v>
      </c>
      <c r="AA4133">
        <v>304</v>
      </c>
      <c r="AB4133">
        <v>3450</v>
      </c>
      <c r="AC4133">
        <v>1047000</v>
      </c>
      <c r="AD4133">
        <v>4</v>
      </c>
      <c r="AE4133">
        <v>350</v>
      </c>
      <c r="AF4133">
        <v>3350</v>
      </c>
      <c r="AG4133">
        <v>1171333</v>
      </c>
      <c r="AH4133">
        <v>13</v>
      </c>
      <c r="AI4133">
        <v>388</v>
      </c>
      <c r="AJ4133">
        <v>3600</v>
      </c>
      <c r="AK4133">
        <v>1396100</v>
      </c>
      <c r="AL4133">
        <v>2</v>
      </c>
      <c r="AM4133">
        <v>464</v>
      </c>
      <c r="AN4133">
        <v>3610</v>
      </c>
      <c r="AO4133">
        <v>1668340</v>
      </c>
      <c r="AP4133">
        <v>68</v>
      </c>
      <c r="AQ4133">
        <v>494</v>
      </c>
      <c r="AR4133">
        <v>3444</v>
      </c>
      <c r="AS4133">
        <v>1705094</v>
      </c>
      <c r="AT4133">
        <v>10</v>
      </c>
      <c r="AU4133">
        <v>417</v>
      </c>
      <c r="AV4133">
        <v>3450</v>
      </c>
      <c r="AW4133">
        <v>1438650</v>
      </c>
      <c r="AY4133">
        <v>159</v>
      </c>
    </row>
    <row r="4134" spans="1:51" x14ac:dyDescent="0.2">
      <c r="A4134" s="51">
        <v>42808</v>
      </c>
      <c r="AH4134">
        <v>5</v>
      </c>
      <c r="AI4134">
        <v>374</v>
      </c>
      <c r="AJ4134">
        <v>2720</v>
      </c>
      <c r="AK4134">
        <v>1391280</v>
      </c>
      <c r="AL4134">
        <v>5</v>
      </c>
      <c r="AM4134">
        <v>488</v>
      </c>
      <c r="AN4134">
        <v>3680</v>
      </c>
      <c r="AO4134">
        <v>1795840</v>
      </c>
      <c r="AP4134">
        <v>21</v>
      </c>
      <c r="AQ4134">
        <v>453</v>
      </c>
      <c r="AR4134">
        <v>3367</v>
      </c>
      <c r="AS4134">
        <v>1522320</v>
      </c>
      <c r="AY4134">
        <v>14</v>
      </c>
    </row>
    <row r="4135" spans="1:51" x14ac:dyDescent="0.2">
      <c r="A4135" s="51">
        <v>42810</v>
      </c>
      <c r="N4135">
        <v>32</v>
      </c>
      <c r="O4135">
        <v>191</v>
      </c>
      <c r="P4135">
        <v>3900</v>
      </c>
      <c r="Q4135">
        <v>745767</v>
      </c>
      <c r="R4135">
        <v>30</v>
      </c>
      <c r="S4135">
        <v>229</v>
      </c>
      <c r="T4135">
        <v>4050</v>
      </c>
      <c r="U4135">
        <v>927500</v>
      </c>
      <c r="V4135">
        <v>24</v>
      </c>
      <c r="W4135">
        <v>257</v>
      </c>
      <c r="X4135">
        <v>3767</v>
      </c>
      <c r="Y4135">
        <v>966567</v>
      </c>
      <c r="Z4135">
        <v>1</v>
      </c>
      <c r="AA4135">
        <v>312</v>
      </c>
      <c r="AB4135">
        <v>3720</v>
      </c>
      <c r="AC4135">
        <v>1160640</v>
      </c>
      <c r="AD4135">
        <v>14</v>
      </c>
      <c r="AE4135">
        <v>341</v>
      </c>
      <c r="AF4135">
        <v>3673</v>
      </c>
      <c r="AG4135">
        <v>1251080</v>
      </c>
      <c r="AH4135">
        <v>13</v>
      </c>
      <c r="AI4135">
        <v>377</v>
      </c>
      <c r="AJ4135">
        <v>3900</v>
      </c>
      <c r="AK4135">
        <v>1470300</v>
      </c>
      <c r="AP4135">
        <v>35</v>
      </c>
      <c r="AQ4135">
        <v>472</v>
      </c>
      <c r="AR4135">
        <v>3416</v>
      </c>
      <c r="AS4135">
        <v>1613288</v>
      </c>
      <c r="AY4135">
        <v>168</v>
      </c>
    </row>
    <row r="4136" spans="1:51" x14ac:dyDescent="0.2">
      <c r="A4136" s="51">
        <v>42815</v>
      </c>
      <c r="AP4136">
        <v>1</v>
      </c>
      <c r="AQ4136">
        <v>398</v>
      </c>
      <c r="AR4136">
        <v>3240</v>
      </c>
      <c r="AS4136">
        <v>1289520</v>
      </c>
      <c r="AY4136">
        <v>7</v>
      </c>
    </row>
    <row r="4137" spans="1:51" x14ac:dyDescent="0.2">
      <c r="AP4137">
        <v>7</v>
      </c>
      <c r="AQ4137">
        <v>541</v>
      </c>
      <c r="AR4137">
        <v>3667</v>
      </c>
      <c r="AS4137">
        <v>1982007</v>
      </c>
      <c r="AY4137">
        <v>5</v>
      </c>
    </row>
    <row r="4138" spans="1:51" x14ac:dyDescent="0.2">
      <c r="A4138" s="51">
        <v>42817</v>
      </c>
      <c r="F4138">
        <v>19</v>
      </c>
      <c r="G4138">
        <v>130</v>
      </c>
      <c r="H4138">
        <v>3850</v>
      </c>
      <c r="I4138">
        <v>500500</v>
      </c>
      <c r="J4138">
        <v>24</v>
      </c>
      <c r="K4138">
        <v>158</v>
      </c>
      <c r="L4138">
        <v>4100</v>
      </c>
      <c r="M4138">
        <v>647800</v>
      </c>
      <c r="V4138">
        <v>6</v>
      </c>
      <c r="W4138">
        <v>261</v>
      </c>
      <c r="X4138">
        <v>4000</v>
      </c>
      <c r="Y4138">
        <v>1044000</v>
      </c>
      <c r="Z4138">
        <v>20</v>
      </c>
      <c r="AA4138">
        <v>293</v>
      </c>
      <c r="AB4138">
        <v>3950</v>
      </c>
      <c r="AC4138">
        <v>1157350</v>
      </c>
      <c r="AP4138">
        <v>13</v>
      </c>
      <c r="AQ4138">
        <v>458</v>
      </c>
      <c r="AR4138">
        <v>3707</v>
      </c>
      <c r="AS4138">
        <v>1698733</v>
      </c>
      <c r="AY4138">
        <v>188</v>
      </c>
    </row>
    <row r="4139" spans="1:51" x14ac:dyDescent="0.2">
      <c r="A4139" s="51">
        <v>42822</v>
      </c>
      <c r="AP4139">
        <v>2</v>
      </c>
      <c r="AQ4139">
        <v>456</v>
      </c>
      <c r="AR4139">
        <v>3500</v>
      </c>
      <c r="AS4139">
        <v>1596000</v>
      </c>
      <c r="AY4139">
        <v>5</v>
      </c>
    </row>
    <row r="4140" spans="1:51" x14ac:dyDescent="0.2">
      <c r="A4140" s="51">
        <v>42824</v>
      </c>
      <c r="F4140">
        <v>5</v>
      </c>
      <c r="G4140">
        <v>148</v>
      </c>
      <c r="H4140">
        <v>4150</v>
      </c>
      <c r="I4140">
        <v>614200</v>
      </c>
      <c r="J4140">
        <v>18</v>
      </c>
      <c r="K4140">
        <v>167</v>
      </c>
      <c r="L4140">
        <v>4200</v>
      </c>
      <c r="M4140">
        <v>701000</v>
      </c>
      <c r="N4140">
        <v>25</v>
      </c>
      <c r="O4140">
        <v>213</v>
      </c>
      <c r="P4140">
        <v>4000</v>
      </c>
      <c r="Q4140">
        <v>852000</v>
      </c>
      <c r="R4140">
        <v>23</v>
      </c>
      <c r="S4140">
        <v>246</v>
      </c>
      <c r="T4140">
        <v>3850</v>
      </c>
      <c r="U4140">
        <v>945000</v>
      </c>
      <c r="AL4140">
        <v>1</v>
      </c>
      <c r="AM4140">
        <v>512</v>
      </c>
      <c r="AN4140">
        <v>3760</v>
      </c>
      <c r="AO4140">
        <v>1925120</v>
      </c>
      <c r="AP4140">
        <v>34</v>
      </c>
      <c r="AQ4140">
        <v>457</v>
      </c>
      <c r="AR4140">
        <v>3646</v>
      </c>
      <c r="AS4140">
        <v>1665514</v>
      </c>
      <c r="AT4140">
        <v>10</v>
      </c>
      <c r="AU4140">
        <v>496</v>
      </c>
      <c r="AV4140">
        <v>3545</v>
      </c>
      <c r="AW4140">
        <v>1757480</v>
      </c>
      <c r="AY4140">
        <v>205</v>
      </c>
    </row>
    <row r="4141" spans="1:51" x14ac:dyDescent="0.2">
      <c r="A4141" s="51">
        <v>42801</v>
      </c>
      <c r="F4141">
        <v>13</v>
      </c>
      <c r="G4141">
        <v>130</v>
      </c>
      <c r="H4141">
        <v>3800</v>
      </c>
      <c r="I4141">
        <v>493415</v>
      </c>
      <c r="J4141">
        <v>82</v>
      </c>
      <c r="K4141">
        <v>162</v>
      </c>
      <c r="L4141">
        <v>4000</v>
      </c>
      <c r="M4141">
        <v>667989</v>
      </c>
      <c r="N4141">
        <v>17</v>
      </c>
      <c r="O4141">
        <v>196</v>
      </c>
      <c r="P4141">
        <v>3767</v>
      </c>
      <c r="Q4141">
        <v>741947</v>
      </c>
      <c r="R4141">
        <v>22</v>
      </c>
      <c r="S4141">
        <v>241</v>
      </c>
      <c r="T4141">
        <v>3650</v>
      </c>
      <c r="U4141">
        <v>829695</v>
      </c>
      <c r="V4141">
        <v>60</v>
      </c>
      <c r="W4141">
        <v>278</v>
      </c>
      <c r="X4141">
        <v>3780</v>
      </c>
      <c r="Y4141">
        <v>947702</v>
      </c>
      <c r="Z4141">
        <v>81</v>
      </c>
      <c r="AA4141">
        <v>304</v>
      </c>
      <c r="AB4141">
        <v>3557</v>
      </c>
      <c r="AC4141">
        <v>1092512</v>
      </c>
      <c r="AD4141">
        <v>3</v>
      </c>
      <c r="AE4141">
        <v>341</v>
      </c>
      <c r="AF4141">
        <v>3625</v>
      </c>
      <c r="AG4141">
        <v>1248667</v>
      </c>
      <c r="AH4141">
        <v>26</v>
      </c>
      <c r="AI4141">
        <v>362</v>
      </c>
      <c r="AJ4141">
        <v>3488</v>
      </c>
      <c r="AK4141">
        <v>1270213</v>
      </c>
      <c r="AL4141">
        <v>3</v>
      </c>
      <c r="AM4141">
        <v>440</v>
      </c>
      <c r="AN4141">
        <v>3390</v>
      </c>
      <c r="AO4141">
        <v>1479960</v>
      </c>
      <c r="AP4141">
        <v>108</v>
      </c>
      <c r="AQ4141">
        <v>397</v>
      </c>
      <c r="AR4141">
        <v>3151</v>
      </c>
      <c r="AS4141">
        <v>1256068</v>
      </c>
      <c r="AT4141">
        <v>25</v>
      </c>
      <c r="AU4141">
        <v>468</v>
      </c>
      <c r="AV4141">
        <v>3106</v>
      </c>
      <c r="AW4141">
        <v>1456887</v>
      </c>
      <c r="AY4141">
        <v>119</v>
      </c>
    </row>
    <row r="4142" spans="1:51" x14ac:dyDescent="0.2">
      <c r="A4142" s="51">
        <v>42808</v>
      </c>
      <c r="F4142">
        <v>1</v>
      </c>
      <c r="G4142">
        <v>146</v>
      </c>
      <c r="H4142">
        <v>4450</v>
      </c>
      <c r="I4142">
        <v>649700</v>
      </c>
      <c r="J4142">
        <v>59</v>
      </c>
      <c r="K4142">
        <v>165</v>
      </c>
      <c r="L4142">
        <v>4250</v>
      </c>
      <c r="M4142">
        <v>682427</v>
      </c>
      <c r="N4142">
        <v>42</v>
      </c>
      <c r="O4142">
        <v>206</v>
      </c>
      <c r="P4142">
        <v>3980</v>
      </c>
      <c r="Q4142">
        <v>824464</v>
      </c>
      <c r="R4142">
        <v>17</v>
      </c>
      <c r="S4142">
        <v>241</v>
      </c>
      <c r="T4142">
        <v>3733</v>
      </c>
      <c r="U4142">
        <v>918341</v>
      </c>
      <c r="V4142">
        <v>9</v>
      </c>
      <c r="W4142">
        <v>259</v>
      </c>
      <c r="X4142">
        <v>3600</v>
      </c>
      <c r="Y4142">
        <v>931200</v>
      </c>
      <c r="Z4142">
        <v>24</v>
      </c>
      <c r="AA4142">
        <v>292</v>
      </c>
      <c r="AB4142">
        <v>3688</v>
      </c>
      <c r="AC4142">
        <v>1092021</v>
      </c>
      <c r="AD4142">
        <v>5</v>
      </c>
      <c r="AE4142">
        <v>320</v>
      </c>
      <c r="AF4142">
        <v>3360</v>
      </c>
      <c r="AG4142">
        <v>1105920</v>
      </c>
      <c r="AH4142">
        <v>28</v>
      </c>
      <c r="AI4142" s="54">
        <f>AK4142/AJ4142</f>
        <v>377.53589743589743</v>
      </c>
      <c r="AJ4142">
        <v>3510</v>
      </c>
      <c r="AK4142">
        <v>1325151</v>
      </c>
      <c r="AP4142">
        <v>108</v>
      </c>
      <c r="AQ4142">
        <v>380</v>
      </c>
      <c r="AR4142">
        <v>3178</v>
      </c>
      <c r="AS4142">
        <v>1221174</v>
      </c>
      <c r="AT4142">
        <v>22</v>
      </c>
      <c r="AU4142">
        <v>433</v>
      </c>
      <c r="AV4142">
        <v>3333</v>
      </c>
      <c r="AW4142">
        <v>1514753</v>
      </c>
      <c r="AY4142">
        <v>41</v>
      </c>
    </row>
    <row r="4143" spans="1:51" x14ac:dyDescent="0.2">
      <c r="A4143" s="51">
        <v>42815</v>
      </c>
      <c r="B4143">
        <v>44</v>
      </c>
      <c r="C4143">
        <v>114</v>
      </c>
      <c r="D4143">
        <v>3925</v>
      </c>
      <c r="E4143">
        <v>448218</v>
      </c>
      <c r="F4143">
        <v>30</v>
      </c>
      <c r="G4143">
        <v>148</v>
      </c>
      <c r="H4143">
        <v>3917</v>
      </c>
      <c r="I4143">
        <v>583167</v>
      </c>
      <c r="J4143">
        <v>68</v>
      </c>
      <c r="K4143">
        <v>164</v>
      </c>
      <c r="L4143">
        <v>4060</v>
      </c>
      <c r="M4143">
        <v>685632</v>
      </c>
      <c r="N4143">
        <v>111</v>
      </c>
      <c r="O4143">
        <v>205</v>
      </c>
      <c r="P4143">
        <v>4107</v>
      </c>
      <c r="Q4143">
        <v>838576</v>
      </c>
      <c r="R4143">
        <v>40</v>
      </c>
      <c r="S4143">
        <v>243</v>
      </c>
      <c r="T4143">
        <v>3780</v>
      </c>
      <c r="U4143">
        <v>908413</v>
      </c>
      <c r="V4143">
        <v>31</v>
      </c>
      <c r="W4143">
        <v>267</v>
      </c>
      <c r="X4143">
        <v>3450</v>
      </c>
      <c r="Y4143">
        <v>865090</v>
      </c>
      <c r="Z4143">
        <v>6</v>
      </c>
      <c r="AA4143">
        <v>304</v>
      </c>
      <c r="AB4143">
        <v>4000</v>
      </c>
      <c r="AC4143">
        <v>1413000</v>
      </c>
      <c r="AD4143">
        <v>23</v>
      </c>
      <c r="AE4143">
        <v>356</v>
      </c>
      <c r="AF4143">
        <v>3688</v>
      </c>
      <c r="AG4143">
        <v>1313396</v>
      </c>
      <c r="AH4143">
        <v>35</v>
      </c>
      <c r="AI4143">
        <v>384</v>
      </c>
      <c r="AJ4143">
        <v>3758</v>
      </c>
      <c r="AK4143">
        <v>1457161</v>
      </c>
      <c r="AL4143">
        <v>1</v>
      </c>
      <c r="AM4143">
        <v>458</v>
      </c>
      <c r="AN4143">
        <v>3680</v>
      </c>
      <c r="AO4143">
        <v>1685440</v>
      </c>
      <c r="AP4143">
        <v>122</v>
      </c>
      <c r="AQ4143">
        <v>400</v>
      </c>
      <c r="AR4143">
        <v>3256</v>
      </c>
      <c r="AS4143">
        <v>1305461</v>
      </c>
      <c r="AT4143">
        <v>43</v>
      </c>
      <c r="AU4143">
        <v>441</v>
      </c>
      <c r="AV4143">
        <v>3204</v>
      </c>
      <c r="AW4143">
        <v>1403339</v>
      </c>
      <c r="AY4143">
        <v>108</v>
      </c>
    </row>
    <row r="4144" spans="1:51" x14ac:dyDescent="0.2">
      <c r="A4144" s="51">
        <v>42822</v>
      </c>
      <c r="B4144">
        <v>4</v>
      </c>
      <c r="C4144">
        <v>112</v>
      </c>
      <c r="D4144">
        <v>3800</v>
      </c>
      <c r="E4144">
        <v>423700</v>
      </c>
      <c r="F4144">
        <v>1</v>
      </c>
      <c r="G4144">
        <v>130</v>
      </c>
      <c r="H4144">
        <v>3850</v>
      </c>
      <c r="I4144">
        <v>500500</v>
      </c>
      <c r="J4144">
        <v>41</v>
      </c>
      <c r="K4144">
        <v>163</v>
      </c>
      <c r="L4144">
        <v>4420</v>
      </c>
      <c r="M4144">
        <v>754012</v>
      </c>
      <c r="N4144">
        <v>52</v>
      </c>
      <c r="O4144">
        <v>208</v>
      </c>
      <c r="P4144">
        <v>3919</v>
      </c>
      <c r="Q4144">
        <v>892633</v>
      </c>
      <c r="R4144">
        <v>38</v>
      </c>
      <c r="S4144">
        <v>228</v>
      </c>
      <c r="T4144">
        <v>3900</v>
      </c>
      <c r="U4144">
        <v>908053</v>
      </c>
      <c r="V4144">
        <v>28</v>
      </c>
      <c r="W4144">
        <v>261</v>
      </c>
      <c r="X4144">
        <v>3950</v>
      </c>
      <c r="Y4144">
        <v>1030971</v>
      </c>
      <c r="Z4144">
        <v>6</v>
      </c>
      <c r="AA4144">
        <v>286</v>
      </c>
      <c r="AB4144">
        <v>3550</v>
      </c>
      <c r="AC4144">
        <v>1020867</v>
      </c>
      <c r="AH4144">
        <v>15</v>
      </c>
      <c r="AI4144">
        <v>370</v>
      </c>
      <c r="AJ4144">
        <v>3626</v>
      </c>
      <c r="AK4144">
        <v>1325113</v>
      </c>
      <c r="AP4144">
        <v>78</v>
      </c>
      <c r="AQ4144">
        <v>377</v>
      </c>
      <c r="AR4144">
        <v>3329</v>
      </c>
      <c r="AS4144">
        <v>1307993</v>
      </c>
      <c r="AT4144">
        <v>16</v>
      </c>
      <c r="AU4144">
        <v>532</v>
      </c>
      <c r="AV4144">
        <v>3610</v>
      </c>
      <c r="AW4144">
        <v>2083406</v>
      </c>
      <c r="AY4144">
        <v>45</v>
      </c>
    </row>
    <row r="4145" spans="1:51" x14ac:dyDescent="0.2">
      <c r="A4145" s="51"/>
    </row>
    <row r="4146" spans="1:51" x14ac:dyDescent="0.2">
      <c r="A4146" s="51">
        <v>42829</v>
      </c>
      <c r="V4146">
        <v>15</v>
      </c>
      <c r="W4146">
        <v>279</v>
      </c>
      <c r="X4146">
        <v>3500</v>
      </c>
      <c r="Y4146">
        <v>976500</v>
      </c>
      <c r="AP4146">
        <v>6</v>
      </c>
      <c r="AQ4146">
        <v>490</v>
      </c>
      <c r="AR4146">
        <v>3820</v>
      </c>
      <c r="AS4146">
        <v>1873400</v>
      </c>
      <c r="AY4146">
        <v>28</v>
      </c>
    </row>
    <row r="4147" spans="1:51" x14ac:dyDescent="0.2">
      <c r="A4147" s="51">
        <v>42831</v>
      </c>
      <c r="B4147">
        <v>12</v>
      </c>
      <c r="C4147">
        <v>127</v>
      </c>
      <c r="D4147">
        <v>4050</v>
      </c>
      <c r="E4147">
        <v>514050</v>
      </c>
      <c r="F4147">
        <v>8</v>
      </c>
      <c r="G4147">
        <v>138</v>
      </c>
      <c r="H4147">
        <v>4150</v>
      </c>
      <c r="I4147">
        <v>572700</v>
      </c>
      <c r="J4147">
        <v>19</v>
      </c>
      <c r="K4147">
        <v>132</v>
      </c>
      <c r="L4147">
        <v>3883</v>
      </c>
      <c r="M4147">
        <v>626683</v>
      </c>
      <c r="N4147">
        <v>51</v>
      </c>
      <c r="O4147">
        <v>197</v>
      </c>
      <c r="P4147">
        <v>3940</v>
      </c>
      <c r="Q4147">
        <v>775630</v>
      </c>
      <c r="R4147">
        <v>29</v>
      </c>
      <c r="S4147">
        <v>233</v>
      </c>
      <c r="T4147">
        <v>4050</v>
      </c>
      <c r="U4147">
        <v>945033</v>
      </c>
      <c r="V4147">
        <v>2</v>
      </c>
      <c r="W4147">
        <v>258</v>
      </c>
      <c r="X4147">
        <v>4200</v>
      </c>
      <c r="Y4147">
        <v>1083600</v>
      </c>
      <c r="Z4147">
        <v>27</v>
      </c>
      <c r="AA4147">
        <v>299</v>
      </c>
      <c r="AB4147">
        <v>3817</v>
      </c>
      <c r="AC4147">
        <v>1140933</v>
      </c>
      <c r="AD4147">
        <v>17</v>
      </c>
      <c r="AE4147">
        <v>342</v>
      </c>
      <c r="AF4147">
        <v>3750</v>
      </c>
      <c r="AG4147">
        <v>1284490</v>
      </c>
      <c r="AH4147">
        <v>1</v>
      </c>
      <c r="AI4147">
        <v>368</v>
      </c>
      <c r="AJ4147">
        <v>3720</v>
      </c>
      <c r="AK4147">
        <v>1368960</v>
      </c>
      <c r="AL4147">
        <v>4</v>
      </c>
      <c r="AM4147">
        <v>411</v>
      </c>
      <c r="AN4147">
        <v>3940</v>
      </c>
      <c r="AO4147">
        <v>1619280</v>
      </c>
      <c r="AP4147">
        <v>5</v>
      </c>
      <c r="AQ4147">
        <v>492</v>
      </c>
      <c r="AR4147">
        <v>3793</v>
      </c>
      <c r="AS4147">
        <v>1866607</v>
      </c>
      <c r="AT4147">
        <v>2</v>
      </c>
      <c r="AU4147">
        <v>440</v>
      </c>
      <c r="AV4147">
        <v>3350</v>
      </c>
      <c r="AW4147">
        <v>1516200</v>
      </c>
      <c r="AY4147">
        <v>142</v>
      </c>
    </row>
    <row r="4148" spans="1:51" x14ac:dyDescent="0.2">
      <c r="A4148" s="51"/>
      <c r="AP4148">
        <v>6</v>
      </c>
      <c r="AQ4148">
        <v>384</v>
      </c>
      <c r="AR4148">
        <v>3740</v>
      </c>
      <c r="AS4148">
        <v>1439380</v>
      </c>
    </row>
    <row r="4149" spans="1:51" x14ac:dyDescent="0.2">
      <c r="A4149" s="51">
        <v>42836</v>
      </c>
      <c r="R4149">
        <v>4</v>
      </c>
      <c r="S4149">
        <v>237</v>
      </c>
      <c r="T4149">
        <v>4000</v>
      </c>
      <c r="U4149">
        <v>948000</v>
      </c>
      <c r="V4149">
        <v>8</v>
      </c>
      <c r="W4149">
        <v>252</v>
      </c>
      <c r="X4149">
        <v>3925</v>
      </c>
      <c r="Y4149">
        <v>991175</v>
      </c>
      <c r="AD4149">
        <v>6</v>
      </c>
      <c r="AE4149">
        <v>327</v>
      </c>
      <c r="AF4149">
        <v>3760</v>
      </c>
      <c r="AG4149">
        <v>1229400</v>
      </c>
      <c r="AL4149">
        <v>3</v>
      </c>
      <c r="AM4149">
        <v>470</v>
      </c>
      <c r="AN4149">
        <v>3940</v>
      </c>
      <c r="AO4149">
        <v>1851800</v>
      </c>
      <c r="AP4149">
        <v>3</v>
      </c>
      <c r="AQ4149">
        <v>450</v>
      </c>
      <c r="AR4149">
        <v>3580</v>
      </c>
      <c r="AS4149">
        <v>1608300</v>
      </c>
      <c r="AY4149">
        <v>25</v>
      </c>
    </row>
    <row r="4150" spans="1:51" x14ac:dyDescent="0.2">
      <c r="A4150" s="51">
        <v>42843</v>
      </c>
      <c r="AH4150">
        <v>6</v>
      </c>
      <c r="AI4150">
        <v>371</v>
      </c>
      <c r="AJ4150">
        <v>3720</v>
      </c>
      <c r="AK4150">
        <v>1380120</v>
      </c>
      <c r="AP4150">
        <v>6</v>
      </c>
      <c r="AQ4150">
        <v>414</v>
      </c>
      <c r="AR4150">
        <v>3370</v>
      </c>
      <c r="AS4150">
        <v>1396970</v>
      </c>
      <c r="AY4150">
        <v>7</v>
      </c>
    </row>
    <row r="4151" spans="1:51" x14ac:dyDescent="0.2">
      <c r="A4151" s="51">
        <v>42846</v>
      </c>
      <c r="F4151">
        <v>8</v>
      </c>
      <c r="G4151">
        <v>136</v>
      </c>
      <c r="H4151">
        <v>4100</v>
      </c>
      <c r="I4151">
        <v>557600</v>
      </c>
      <c r="J4151">
        <v>45</v>
      </c>
      <c r="K4151">
        <v>166</v>
      </c>
      <c r="L4151">
        <v>4125</v>
      </c>
      <c r="M4151">
        <v>684575</v>
      </c>
      <c r="N4151">
        <v>29</v>
      </c>
      <c r="O4151">
        <v>210</v>
      </c>
      <c r="P4151">
        <v>3875</v>
      </c>
      <c r="Q4151">
        <v>811375</v>
      </c>
      <c r="R4151">
        <v>31</v>
      </c>
      <c r="S4151">
        <v>240</v>
      </c>
      <c r="T4151">
        <v>4033</v>
      </c>
      <c r="U4151">
        <v>966283</v>
      </c>
      <c r="V4151">
        <v>8</v>
      </c>
      <c r="W4151">
        <v>267</v>
      </c>
      <c r="X4151">
        <v>3650</v>
      </c>
      <c r="Y4151">
        <v>974800</v>
      </c>
      <c r="AL4151">
        <v>6</v>
      </c>
      <c r="AM4151">
        <v>432</v>
      </c>
      <c r="AN4151">
        <v>4100</v>
      </c>
      <c r="AO4151">
        <v>1771200</v>
      </c>
      <c r="AP4151">
        <v>33</v>
      </c>
      <c r="AQ4151">
        <v>471</v>
      </c>
      <c r="AR4151">
        <v>3728</v>
      </c>
      <c r="AS4151">
        <v>1763612</v>
      </c>
      <c r="AT4151">
        <v>20</v>
      </c>
      <c r="AU4151">
        <v>488</v>
      </c>
      <c r="AV4151">
        <v>3412</v>
      </c>
      <c r="AW4151">
        <v>1679550</v>
      </c>
      <c r="AX4151">
        <v>7</v>
      </c>
      <c r="AY4151">
        <v>184</v>
      </c>
    </row>
    <row r="4152" spans="1:51" x14ac:dyDescent="0.2">
      <c r="A4152" s="51"/>
      <c r="AP4152">
        <v>21</v>
      </c>
      <c r="AQ4152">
        <v>384</v>
      </c>
      <c r="AR4152">
        <v>3700</v>
      </c>
      <c r="AS4152">
        <v>1422673</v>
      </c>
    </row>
    <row r="4153" spans="1:51" x14ac:dyDescent="0.2">
      <c r="A4153" s="51">
        <v>42850</v>
      </c>
      <c r="AH4153">
        <v>3</v>
      </c>
      <c r="AI4153">
        <v>376</v>
      </c>
      <c r="AJ4153">
        <v>3700</v>
      </c>
      <c r="AK4153">
        <v>1391200</v>
      </c>
      <c r="AL4153">
        <v>1</v>
      </c>
      <c r="AM4153">
        <v>414</v>
      </c>
      <c r="AN4153">
        <v>3720</v>
      </c>
      <c r="AO4153">
        <v>1540080</v>
      </c>
      <c r="AP4153">
        <v>4</v>
      </c>
      <c r="AQ4153">
        <v>364</v>
      </c>
      <c r="AR4153">
        <v>3640</v>
      </c>
      <c r="AS4153">
        <v>1324960</v>
      </c>
      <c r="AY4153">
        <v>17</v>
      </c>
    </row>
    <row r="4154" spans="1:51" x14ac:dyDescent="0.2">
      <c r="A4154" s="51"/>
      <c r="AP4154">
        <v>8</v>
      </c>
      <c r="AQ4154">
        <v>470</v>
      </c>
      <c r="AR4154">
        <v>3607</v>
      </c>
      <c r="AS4154">
        <v>1701653</v>
      </c>
    </row>
    <row r="4155" spans="1:51" x14ac:dyDescent="0.2">
      <c r="A4155" s="51">
        <v>42852</v>
      </c>
      <c r="B4155">
        <v>1</v>
      </c>
      <c r="C4155">
        <v>106</v>
      </c>
      <c r="D4155">
        <v>3800</v>
      </c>
      <c r="E4155">
        <v>402800</v>
      </c>
      <c r="F4155">
        <v>1</v>
      </c>
      <c r="G4155">
        <v>136</v>
      </c>
      <c r="H4155">
        <v>4000</v>
      </c>
      <c r="I4155">
        <v>544000</v>
      </c>
      <c r="J4155">
        <v>32</v>
      </c>
      <c r="K4155">
        <v>168</v>
      </c>
      <c r="L4155">
        <v>3950</v>
      </c>
      <c r="M4155">
        <v>664900</v>
      </c>
      <c r="N4155">
        <v>17</v>
      </c>
      <c r="O4155">
        <v>188</v>
      </c>
      <c r="P4155">
        <v>4067</v>
      </c>
      <c r="Q4155">
        <v>764717</v>
      </c>
      <c r="R4155">
        <v>8</v>
      </c>
      <c r="S4155">
        <v>220</v>
      </c>
      <c r="T4155">
        <v>4800</v>
      </c>
      <c r="U4155">
        <v>1056000</v>
      </c>
      <c r="V4155">
        <v>14</v>
      </c>
      <c r="W4155">
        <v>275</v>
      </c>
      <c r="X4155">
        <v>4050</v>
      </c>
      <c r="Y4155">
        <v>1113750</v>
      </c>
      <c r="Z4155">
        <v>27</v>
      </c>
      <c r="AA4155">
        <v>291</v>
      </c>
      <c r="AB4155">
        <v>3783</v>
      </c>
      <c r="AC4155">
        <v>1100800</v>
      </c>
      <c r="AD4155">
        <v>14</v>
      </c>
      <c r="AE4155">
        <v>334</v>
      </c>
      <c r="AF4155">
        <v>4077</v>
      </c>
      <c r="AG4155">
        <v>1359143</v>
      </c>
      <c r="AH4155">
        <v>6</v>
      </c>
      <c r="AI4155">
        <v>374</v>
      </c>
      <c r="AJ4155">
        <v>3750</v>
      </c>
      <c r="AK4155">
        <v>1402500</v>
      </c>
      <c r="AP4155">
        <v>11</v>
      </c>
      <c r="AQ4155">
        <v>492</v>
      </c>
      <c r="AR4155">
        <v>3650</v>
      </c>
      <c r="AS4155">
        <v>1788185</v>
      </c>
      <c r="AT4155">
        <v>41</v>
      </c>
      <c r="AU4155">
        <v>472</v>
      </c>
      <c r="AV4155">
        <v>3545</v>
      </c>
      <c r="AW4155">
        <v>1675980</v>
      </c>
      <c r="AX4155">
        <v>5</v>
      </c>
      <c r="AY4155">
        <v>141</v>
      </c>
    </row>
    <row r="4156" spans="1:51" x14ac:dyDescent="0.2">
      <c r="A4156" s="51">
        <v>42829</v>
      </c>
      <c r="B4156">
        <v>8</v>
      </c>
      <c r="C4156">
        <v>140</v>
      </c>
      <c r="D4156">
        <v>4175</v>
      </c>
      <c r="E4156">
        <v>582900</v>
      </c>
      <c r="J4156">
        <v>7</v>
      </c>
      <c r="K4156">
        <v>165</v>
      </c>
      <c r="L4156">
        <v>4150</v>
      </c>
      <c r="M4156">
        <v>684157</v>
      </c>
      <c r="N4156">
        <v>72</v>
      </c>
      <c r="O4156">
        <v>194</v>
      </c>
      <c r="P4156">
        <v>4131</v>
      </c>
      <c r="Q4156">
        <v>823185</v>
      </c>
      <c r="R4156">
        <v>37</v>
      </c>
      <c r="S4156">
        <v>231</v>
      </c>
      <c r="T4156">
        <v>3967</v>
      </c>
      <c r="U4156">
        <v>955597</v>
      </c>
      <c r="V4156">
        <v>42</v>
      </c>
      <c r="W4156">
        <v>258</v>
      </c>
      <c r="X4156">
        <v>3940</v>
      </c>
      <c r="Y4156">
        <v>1017219</v>
      </c>
      <c r="Z4156">
        <v>8</v>
      </c>
      <c r="AA4156">
        <v>286</v>
      </c>
      <c r="AB4156">
        <v>4000</v>
      </c>
      <c r="AC4156">
        <v>1146000</v>
      </c>
      <c r="AD4156">
        <v>28</v>
      </c>
      <c r="AE4156">
        <v>334</v>
      </c>
      <c r="AF4156">
        <v>3650</v>
      </c>
      <c r="AG4156">
        <v>1254400</v>
      </c>
      <c r="AH4156">
        <v>21</v>
      </c>
      <c r="AI4156">
        <v>367</v>
      </c>
      <c r="AJ4156">
        <v>3866</v>
      </c>
      <c r="AK4156">
        <v>1416542</v>
      </c>
      <c r="AP4156">
        <v>176</v>
      </c>
      <c r="AQ4156">
        <v>391</v>
      </c>
      <c r="AR4156">
        <v>3510</v>
      </c>
      <c r="AS4156">
        <v>1401159</v>
      </c>
      <c r="AT4156">
        <v>15</v>
      </c>
      <c r="AU4156">
        <v>453</v>
      </c>
      <c r="AV4156">
        <v>3535</v>
      </c>
      <c r="AW4156">
        <v>1614657</v>
      </c>
      <c r="AY4156">
        <v>61</v>
      </c>
    </row>
    <row r="4157" spans="1:51" x14ac:dyDescent="0.2">
      <c r="A4157" s="51">
        <v>42836</v>
      </c>
      <c r="F4157">
        <v>5</v>
      </c>
      <c r="G4157">
        <v>134</v>
      </c>
      <c r="H4157">
        <v>3900</v>
      </c>
      <c r="I4157">
        <v>494080</v>
      </c>
      <c r="J4157">
        <v>3</v>
      </c>
      <c r="K4157">
        <v>163</v>
      </c>
      <c r="L4157">
        <v>3825</v>
      </c>
      <c r="M4157">
        <v>626900</v>
      </c>
      <c r="N4157">
        <v>58</v>
      </c>
      <c r="O4157">
        <v>200</v>
      </c>
      <c r="P4157">
        <v>3857</v>
      </c>
      <c r="Q4157">
        <v>796071</v>
      </c>
      <c r="R4157">
        <v>9</v>
      </c>
      <c r="S4157">
        <v>226</v>
      </c>
      <c r="T4157">
        <v>3700</v>
      </c>
      <c r="U4157">
        <v>844978</v>
      </c>
      <c r="V4157">
        <v>21</v>
      </c>
      <c r="W4157">
        <v>258</v>
      </c>
      <c r="X4157">
        <v>3700</v>
      </c>
      <c r="Y4157">
        <v>963643</v>
      </c>
      <c r="Z4157">
        <v>38</v>
      </c>
      <c r="AA4157">
        <v>300</v>
      </c>
      <c r="AB4157">
        <v>3500</v>
      </c>
      <c r="AC4157">
        <v>1077850</v>
      </c>
      <c r="AD4157">
        <v>33</v>
      </c>
      <c r="AE4157">
        <v>347</v>
      </c>
      <c r="AF4157">
        <v>3683</v>
      </c>
      <c r="AG4157">
        <v>1276282</v>
      </c>
      <c r="AH4157">
        <v>7</v>
      </c>
      <c r="AI4157">
        <v>393</v>
      </c>
      <c r="AJ4157">
        <v>3750</v>
      </c>
      <c r="AK4157">
        <v>1475357</v>
      </c>
      <c r="AL4157">
        <v>5</v>
      </c>
      <c r="AM4157">
        <v>479</v>
      </c>
      <c r="AN4157">
        <v>4160</v>
      </c>
      <c r="AO4157">
        <v>1991808</v>
      </c>
      <c r="AP4157">
        <v>159</v>
      </c>
      <c r="AQ4157">
        <v>373</v>
      </c>
      <c r="AR4157">
        <v>3392</v>
      </c>
      <c r="AS4157">
        <v>1275443</v>
      </c>
      <c r="AT4157">
        <v>15</v>
      </c>
      <c r="AU4157">
        <v>436</v>
      </c>
      <c r="AV4157">
        <v>3425</v>
      </c>
      <c r="AW4157">
        <v>1485773</v>
      </c>
      <c r="AX4157">
        <v>20</v>
      </c>
      <c r="AY4157">
        <v>62</v>
      </c>
    </row>
    <row r="4158" spans="1:51" x14ac:dyDescent="0.2">
      <c r="A4158" s="51">
        <v>42843</v>
      </c>
      <c r="B4158">
        <v>14</v>
      </c>
      <c r="C4158">
        <v>115</v>
      </c>
      <c r="D4158">
        <v>3463</v>
      </c>
      <c r="E4158">
        <v>446357</v>
      </c>
      <c r="F4158">
        <v>9</v>
      </c>
      <c r="G4158">
        <v>134</v>
      </c>
      <c r="H4158">
        <v>4000</v>
      </c>
      <c r="I4158">
        <v>537822</v>
      </c>
      <c r="J4158">
        <v>48</v>
      </c>
      <c r="K4158">
        <v>167</v>
      </c>
      <c r="L4158">
        <v>3880</v>
      </c>
      <c r="M4158">
        <v>661194</v>
      </c>
      <c r="N4158">
        <v>67</v>
      </c>
      <c r="O4158">
        <v>194</v>
      </c>
      <c r="P4158">
        <v>4050</v>
      </c>
      <c r="Q4158">
        <v>807815</v>
      </c>
      <c r="R4158">
        <v>36</v>
      </c>
      <c r="S4158">
        <v>226</v>
      </c>
      <c r="T4158">
        <v>3650</v>
      </c>
      <c r="U4158">
        <v>851847</v>
      </c>
      <c r="V4158">
        <v>24</v>
      </c>
      <c r="W4158">
        <v>268</v>
      </c>
      <c r="X4158">
        <v>3550</v>
      </c>
      <c r="Y4158">
        <v>960225</v>
      </c>
      <c r="Z4158">
        <v>3</v>
      </c>
      <c r="AA4158">
        <v>296</v>
      </c>
      <c r="AB4158">
        <v>3600</v>
      </c>
      <c r="AC4158">
        <v>1070277</v>
      </c>
      <c r="AD4158">
        <v>23</v>
      </c>
      <c r="AE4158">
        <v>331</v>
      </c>
      <c r="AF4158">
        <v>3622</v>
      </c>
      <c r="AG4158">
        <v>1220265</v>
      </c>
      <c r="AH4158">
        <v>1</v>
      </c>
      <c r="AI4158">
        <v>432</v>
      </c>
      <c r="AJ4158">
        <v>3850</v>
      </c>
      <c r="AK4158">
        <v>1663200</v>
      </c>
      <c r="AP4158">
        <v>198</v>
      </c>
      <c r="AQ4158">
        <v>391</v>
      </c>
      <c r="AR4158">
        <v>3473</v>
      </c>
      <c r="AS4158">
        <v>1357345</v>
      </c>
      <c r="AT4158">
        <v>23</v>
      </c>
      <c r="AU4158">
        <v>456</v>
      </c>
      <c r="AV4158">
        <v>3381</v>
      </c>
      <c r="AW4158">
        <v>1551174</v>
      </c>
      <c r="AY4158">
        <v>66</v>
      </c>
    </row>
    <row r="4159" spans="1:51" x14ac:dyDescent="0.2">
      <c r="A4159" s="51">
        <v>42850</v>
      </c>
      <c r="B4159">
        <v>2</v>
      </c>
      <c r="C4159">
        <v>222</v>
      </c>
      <c r="D4159">
        <v>4050</v>
      </c>
      <c r="E4159">
        <v>494100</v>
      </c>
      <c r="F4159">
        <v>22</v>
      </c>
      <c r="G4159">
        <v>140</v>
      </c>
      <c r="H4159">
        <v>3967</v>
      </c>
      <c r="I4159">
        <v>561800</v>
      </c>
      <c r="J4159">
        <v>35</v>
      </c>
      <c r="K4159">
        <v>165</v>
      </c>
      <c r="L4159">
        <v>4100</v>
      </c>
      <c r="M4159">
        <v>674189</v>
      </c>
      <c r="N4159">
        <v>26</v>
      </c>
      <c r="O4159">
        <v>195</v>
      </c>
      <c r="P4159">
        <v>4925</v>
      </c>
      <c r="Q4159">
        <v>1037085</v>
      </c>
      <c r="R4159">
        <v>32</v>
      </c>
      <c r="S4159">
        <v>229</v>
      </c>
      <c r="T4159">
        <v>3767</v>
      </c>
      <c r="U4159">
        <v>893003</v>
      </c>
      <c r="V4159">
        <v>40</v>
      </c>
      <c r="W4159">
        <v>270</v>
      </c>
      <c r="X4159">
        <v>3950</v>
      </c>
      <c r="Y4159">
        <v>1065793</v>
      </c>
      <c r="Z4159">
        <v>55</v>
      </c>
      <c r="AA4159">
        <v>303</v>
      </c>
      <c r="AB4159">
        <v>3800</v>
      </c>
      <c r="AC4159">
        <v>1153075</v>
      </c>
      <c r="AD4159">
        <v>20</v>
      </c>
      <c r="AE4159">
        <v>348</v>
      </c>
      <c r="AF4159">
        <v>3660</v>
      </c>
      <c r="AG4159">
        <v>1327965</v>
      </c>
      <c r="AH4159">
        <v>9</v>
      </c>
      <c r="AI4159">
        <v>369</v>
      </c>
      <c r="AJ4159">
        <v>3785</v>
      </c>
      <c r="AK4159">
        <v>1440576</v>
      </c>
      <c r="AP4159">
        <v>219</v>
      </c>
      <c r="AQ4159">
        <v>377</v>
      </c>
      <c r="AR4159">
        <v>3399</v>
      </c>
      <c r="AS4159">
        <v>1267056</v>
      </c>
      <c r="AT4159">
        <v>20</v>
      </c>
      <c r="AU4159">
        <v>496</v>
      </c>
      <c r="AV4159">
        <v>3310</v>
      </c>
      <c r="AW4159">
        <v>1650550</v>
      </c>
      <c r="AX4159">
        <v>5</v>
      </c>
      <c r="AY4159">
        <v>42</v>
      </c>
    </row>
    <row r="4160" spans="1:51" x14ac:dyDescent="0.2">
      <c r="A4160" s="51"/>
    </row>
    <row r="4161" spans="1:51" x14ac:dyDescent="0.2">
      <c r="A4161" s="51">
        <v>42857</v>
      </c>
      <c r="Z4161">
        <v>9</v>
      </c>
      <c r="AA4161">
        <v>319</v>
      </c>
      <c r="AB4161">
        <v>3700</v>
      </c>
      <c r="AC4161">
        <v>1180300</v>
      </c>
      <c r="AL4161">
        <v>2</v>
      </c>
      <c r="AM4161">
        <v>409</v>
      </c>
      <c r="AN4161">
        <v>3780</v>
      </c>
      <c r="AO4161">
        <v>1546020</v>
      </c>
      <c r="AP4161">
        <v>11</v>
      </c>
      <c r="AQ4161">
        <v>437</v>
      </c>
      <c r="AR4161">
        <v>3687</v>
      </c>
      <c r="AS4161">
        <v>1610277</v>
      </c>
      <c r="AY4161">
        <v>32</v>
      </c>
    </row>
    <row r="4162" spans="1:51" x14ac:dyDescent="0.2">
      <c r="A4162" s="51">
        <v>42859</v>
      </c>
      <c r="F4162">
        <v>6</v>
      </c>
      <c r="G4162">
        <v>132</v>
      </c>
      <c r="H4162">
        <v>3925</v>
      </c>
      <c r="I4162">
        <v>518250</v>
      </c>
      <c r="J4162">
        <v>45</v>
      </c>
      <c r="K4162">
        <v>170</v>
      </c>
      <c r="L4162">
        <v>4075</v>
      </c>
      <c r="M4162">
        <v>694375</v>
      </c>
      <c r="N4162">
        <v>78</v>
      </c>
      <c r="O4162">
        <v>196</v>
      </c>
      <c r="P4162">
        <v>4140</v>
      </c>
      <c r="Q4162">
        <v>812810</v>
      </c>
      <c r="R4162">
        <v>25</v>
      </c>
      <c r="S4162">
        <v>229</v>
      </c>
      <c r="T4162">
        <v>4033</v>
      </c>
      <c r="U4162">
        <v>922533</v>
      </c>
      <c r="V4162">
        <v>4</v>
      </c>
      <c r="W4162">
        <v>252</v>
      </c>
      <c r="X4162">
        <v>3700</v>
      </c>
      <c r="Y4162">
        <v>932400</v>
      </c>
      <c r="Z4162">
        <v>2</v>
      </c>
      <c r="AA4162">
        <v>304</v>
      </c>
      <c r="AB4162">
        <v>3650</v>
      </c>
      <c r="AC4162">
        <v>1109400</v>
      </c>
      <c r="AD4162">
        <v>3</v>
      </c>
      <c r="AE4162">
        <v>331</v>
      </c>
      <c r="AF4162">
        <v>3960</v>
      </c>
      <c r="AG4162">
        <v>1308940</v>
      </c>
      <c r="AH4162">
        <v>5</v>
      </c>
      <c r="AI4162">
        <v>373</v>
      </c>
      <c r="AJ4162">
        <v>3793</v>
      </c>
      <c r="AK4162">
        <v>1416320</v>
      </c>
      <c r="AL4162">
        <v>1</v>
      </c>
      <c r="AM4162">
        <v>486</v>
      </c>
      <c r="AN4162">
        <v>4000</v>
      </c>
      <c r="AO4162">
        <v>1944000</v>
      </c>
      <c r="AP4162">
        <v>48</v>
      </c>
      <c r="AQ4162">
        <v>472</v>
      </c>
      <c r="AR4162">
        <v>3814</v>
      </c>
      <c r="AS4162">
        <v>1801258</v>
      </c>
      <c r="AT4162">
        <v>3</v>
      </c>
      <c r="AU4162">
        <v>426</v>
      </c>
      <c r="AV4162">
        <v>3475</v>
      </c>
      <c r="AW4162">
        <v>1480650</v>
      </c>
      <c r="AX4162">
        <v>6</v>
      </c>
      <c r="AY4162">
        <v>167</v>
      </c>
    </row>
    <row r="4163" spans="1:51" x14ac:dyDescent="0.2">
      <c r="A4163" s="51"/>
      <c r="AP4163">
        <v>24</v>
      </c>
      <c r="AQ4163">
        <v>378</v>
      </c>
      <c r="AR4163">
        <v>3584</v>
      </c>
      <c r="AS4163">
        <v>1353380</v>
      </c>
    </row>
    <row r="4164" spans="1:51" x14ac:dyDescent="0.2">
      <c r="A4164" s="51">
        <v>42864</v>
      </c>
      <c r="Z4164">
        <v>9</v>
      </c>
      <c r="AA4164">
        <v>319</v>
      </c>
      <c r="AB4164">
        <f>AC4164/AA4164</f>
        <v>3800</v>
      </c>
      <c r="AC4164">
        <v>1212200</v>
      </c>
      <c r="AH4164">
        <v>5</v>
      </c>
      <c r="AI4164">
        <v>384</v>
      </c>
      <c r="AJ4164">
        <v>3640</v>
      </c>
      <c r="AK4164">
        <v>1397760</v>
      </c>
      <c r="AP4164">
        <v>1</v>
      </c>
      <c r="AQ4164">
        <v>370</v>
      </c>
      <c r="AR4164">
        <v>3440</v>
      </c>
      <c r="AS4164">
        <v>1242800</v>
      </c>
      <c r="AY4164">
        <v>17</v>
      </c>
    </row>
    <row r="4165" spans="1:51" x14ac:dyDescent="0.2">
      <c r="A4165" s="51"/>
      <c r="AP4165">
        <v>4</v>
      </c>
      <c r="AQ4165">
        <v>469</v>
      </c>
      <c r="AR4165">
        <v>3480</v>
      </c>
      <c r="AS4165">
        <v>1630000</v>
      </c>
    </row>
    <row r="4166" spans="1:51" x14ac:dyDescent="0.2">
      <c r="A4166" s="51">
        <v>42866</v>
      </c>
      <c r="J4166">
        <v>11</v>
      </c>
      <c r="K4166">
        <v>169</v>
      </c>
      <c r="L4166">
        <v>4150</v>
      </c>
      <c r="M4166">
        <v>701350</v>
      </c>
      <c r="N4166">
        <v>1</v>
      </c>
      <c r="O4166">
        <v>190</v>
      </c>
      <c r="P4166">
        <v>4050</v>
      </c>
      <c r="Q4166">
        <v>769500</v>
      </c>
      <c r="R4166">
        <v>31</v>
      </c>
      <c r="S4166">
        <v>230</v>
      </c>
      <c r="T4166">
        <v>4312</v>
      </c>
      <c r="U4166">
        <v>993600</v>
      </c>
      <c r="AD4166">
        <v>47</v>
      </c>
      <c r="AE4166">
        <v>345</v>
      </c>
      <c r="AF4166">
        <v>3758</v>
      </c>
      <c r="AG4166">
        <v>1296258</v>
      </c>
      <c r="AH4166">
        <v>33</v>
      </c>
      <c r="AI4166">
        <v>381</v>
      </c>
      <c r="AJ4166">
        <v>3787</v>
      </c>
      <c r="AK4166">
        <v>1444680</v>
      </c>
      <c r="AP4166">
        <v>50</v>
      </c>
      <c r="AQ4166">
        <v>491</v>
      </c>
      <c r="AR4166">
        <v>3749</v>
      </c>
      <c r="AS4166">
        <v>1844017</v>
      </c>
      <c r="AT4166">
        <v>23</v>
      </c>
      <c r="AU4166">
        <v>528</v>
      </c>
      <c r="AV4166">
        <v>3567</v>
      </c>
      <c r="AW4166">
        <v>1884167</v>
      </c>
      <c r="AX4166">
        <v>3</v>
      </c>
      <c r="AY4166">
        <v>107</v>
      </c>
    </row>
    <row r="4167" spans="1:51" x14ac:dyDescent="0.2">
      <c r="A4167" s="51"/>
      <c r="AP4167">
        <v>19</v>
      </c>
      <c r="AQ4167">
        <v>389</v>
      </c>
      <c r="AR4167">
        <v>3480</v>
      </c>
      <c r="AS4167">
        <v>1352547</v>
      </c>
      <c r="AT4167">
        <v>1</v>
      </c>
      <c r="AU4167">
        <v>362</v>
      </c>
      <c r="AV4167">
        <v>3400</v>
      </c>
      <c r="AW4167">
        <v>1230800</v>
      </c>
    </row>
    <row r="4168" spans="1:51" x14ac:dyDescent="0.2">
      <c r="A4168" s="51">
        <v>42871</v>
      </c>
      <c r="AL4168">
        <v>2</v>
      </c>
      <c r="AM4168">
        <v>408</v>
      </c>
      <c r="AN4168">
        <v>3760</v>
      </c>
      <c r="AO4168">
        <v>1534080</v>
      </c>
      <c r="AP4168">
        <v>7</v>
      </c>
      <c r="AQ4168">
        <v>490</v>
      </c>
      <c r="AR4168">
        <v>3600</v>
      </c>
      <c r="AS4168">
        <v>1764500</v>
      </c>
      <c r="AY4168">
        <v>17</v>
      </c>
    </row>
    <row r="4169" spans="1:51" x14ac:dyDescent="0.2">
      <c r="A4169" s="51">
        <v>42873</v>
      </c>
      <c r="B4169">
        <v>20</v>
      </c>
      <c r="C4169">
        <v>120</v>
      </c>
      <c r="D4169">
        <v>4825</v>
      </c>
      <c r="E4169">
        <v>581275</v>
      </c>
      <c r="F4169">
        <v>53</v>
      </c>
      <c r="G4169">
        <v>142</v>
      </c>
      <c r="H4169">
        <v>4762</v>
      </c>
      <c r="I4169">
        <v>679450</v>
      </c>
      <c r="J4169">
        <v>11</v>
      </c>
      <c r="K4169">
        <v>164</v>
      </c>
      <c r="L4169">
        <v>4300</v>
      </c>
      <c r="M4169">
        <v>706200</v>
      </c>
      <c r="N4169">
        <v>59</v>
      </c>
      <c r="O4169">
        <v>189</v>
      </c>
      <c r="P4169">
        <v>4230</v>
      </c>
      <c r="Q4169">
        <v>797450</v>
      </c>
      <c r="R4169">
        <v>9</v>
      </c>
      <c r="S4169">
        <v>237</v>
      </c>
      <c r="T4169">
        <v>3875</v>
      </c>
      <c r="U4169">
        <v>917925</v>
      </c>
      <c r="V4169">
        <v>5</v>
      </c>
      <c r="W4169">
        <v>252</v>
      </c>
      <c r="X4169">
        <v>3750</v>
      </c>
      <c r="Y4169">
        <v>945000</v>
      </c>
      <c r="Z4169">
        <v>32</v>
      </c>
      <c r="AA4169">
        <v>299</v>
      </c>
      <c r="AB4169">
        <v>3700</v>
      </c>
      <c r="AC4169">
        <v>1105150</v>
      </c>
      <c r="AD4169">
        <v>25</v>
      </c>
      <c r="AE4169">
        <v>344</v>
      </c>
      <c r="AF4169">
        <v>3863</v>
      </c>
      <c r="AG4169">
        <v>1329177</v>
      </c>
      <c r="AH4169">
        <v>6</v>
      </c>
      <c r="AI4169">
        <v>347</v>
      </c>
      <c r="AJ4169">
        <v>3920</v>
      </c>
      <c r="AK4169">
        <v>1464040</v>
      </c>
      <c r="AL4169">
        <v>21</v>
      </c>
      <c r="AM4169">
        <v>423</v>
      </c>
      <c r="AN4169">
        <v>3913</v>
      </c>
      <c r="AO4169">
        <v>1656893</v>
      </c>
      <c r="AP4169">
        <v>36</v>
      </c>
      <c r="AQ4169">
        <v>458</v>
      </c>
      <c r="AR4169">
        <v>3818</v>
      </c>
      <c r="AS4169">
        <v>1751988</v>
      </c>
      <c r="AY4169">
        <v>225</v>
      </c>
    </row>
    <row r="4170" spans="1:51" x14ac:dyDescent="0.2">
      <c r="A4170" s="51"/>
      <c r="AP4170">
        <v>9</v>
      </c>
      <c r="AQ4170">
        <v>382</v>
      </c>
      <c r="AR4170">
        <v>3713</v>
      </c>
      <c r="AS4170">
        <v>1418520</v>
      </c>
    </row>
    <row r="4171" spans="1:51" x14ac:dyDescent="0.2">
      <c r="A4171" s="51">
        <v>42878</v>
      </c>
      <c r="Z4171">
        <v>2</v>
      </c>
      <c r="AA4171">
        <v>312</v>
      </c>
      <c r="AB4171">
        <v>3900</v>
      </c>
      <c r="AC4171">
        <v>1216800</v>
      </c>
      <c r="AP4171">
        <v>25</v>
      </c>
      <c r="AQ4171">
        <v>494</v>
      </c>
      <c r="AR4171">
        <v>3822</v>
      </c>
      <c r="AS4171">
        <v>1890389</v>
      </c>
      <c r="AY4171">
        <v>17</v>
      </c>
    </row>
    <row r="4172" spans="1:51" x14ac:dyDescent="0.2">
      <c r="A4172" s="51">
        <v>42880</v>
      </c>
      <c r="F4172">
        <v>14</v>
      </c>
      <c r="G4172">
        <v>142</v>
      </c>
      <c r="H4172">
        <v>4250</v>
      </c>
      <c r="I4172">
        <v>601350</v>
      </c>
      <c r="J4172">
        <v>10</v>
      </c>
      <c r="K4172">
        <v>155</v>
      </c>
      <c r="L4172">
        <v>4400</v>
      </c>
      <c r="M4172">
        <v>682000</v>
      </c>
      <c r="N4172">
        <v>89</v>
      </c>
      <c r="O4172">
        <v>202</v>
      </c>
      <c r="P4172">
        <v>4400</v>
      </c>
      <c r="Q4172">
        <v>888450</v>
      </c>
      <c r="V4172">
        <v>29</v>
      </c>
      <c r="W4172">
        <v>270</v>
      </c>
      <c r="X4172">
        <v>3775</v>
      </c>
      <c r="Y4172">
        <v>1019400</v>
      </c>
      <c r="Z4172">
        <v>36</v>
      </c>
      <c r="AA4172">
        <v>295</v>
      </c>
      <c r="AB4172">
        <v>3862</v>
      </c>
      <c r="AC4172">
        <v>1137962</v>
      </c>
      <c r="AD4172">
        <v>2</v>
      </c>
      <c r="AE4172">
        <v>348</v>
      </c>
      <c r="AF4172">
        <v>3995</v>
      </c>
      <c r="AG4172">
        <v>1388730</v>
      </c>
      <c r="AH4172">
        <v>23</v>
      </c>
      <c r="AI4172">
        <v>369</v>
      </c>
      <c r="AJ4172">
        <v>3673</v>
      </c>
      <c r="AK4172">
        <v>1355693</v>
      </c>
      <c r="AL4172">
        <v>1</v>
      </c>
      <c r="AM4172">
        <v>406</v>
      </c>
      <c r="AN4172">
        <v>3760</v>
      </c>
      <c r="AO4172">
        <v>1526560</v>
      </c>
      <c r="AP4172">
        <v>28</v>
      </c>
      <c r="AQ4172">
        <v>478</v>
      </c>
      <c r="AR4172">
        <v>3677</v>
      </c>
      <c r="AS4172">
        <v>1759071</v>
      </c>
      <c r="AT4172">
        <v>1</v>
      </c>
      <c r="AU4172">
        <v>470</v>
      </c>
      <c r="AV4172">
        <v>3400</v>
      </c>
      <c r="AW4172">
        <v>1598000</v>
      </c>
      <c r="AY4172">
        <v>233</v>
      </c>
    </row>
    <row r="4173" spans="1:51" x14ac:dyDescent="0.2">
      <c r="A4173" s="51">
        <v>42885</v>
      </c>
      <c r="R4173">
        <v>2</v>
      </c>
      <c r="S4173">
        <v>224</v>
      </c>
      <c r="T4173">
        <v>3700</v>
      </c>
      <c r="U4173">
        <v>828800</v>
      </c>
      <c r="AD4173">
        <v>9</v>
      </c>
      <c r="AE4173">
        <v>336</v>
      </c>
      <c r="AF4173">
        <v>3900</v>
      </c>
      <c r="AG4173">
        <v>1309000</v>
      </c>
      <c r="AL4173">
        <v>3</v>
      </c>
      <c r="AM4173">
        <v>414</v>
      </c>
      <c r="AN4173">
        <v>3960</v>
      </c>
      <c r="AO4173">
        <v>1639440</v>
      </c>
      <c r="AP4173">
        <v>2</v>
      </c>
      <c r="AQ4173">
        <v>382</v>
      </c>
      <c r="AR4173">
        <v>3540</v>
      </c>
      <c r="AS4173">
        <v>1352280</v>
      </c>
      <c r="AT4173">
        <v>3</v>
      </c>
      <c r="AU4173">
        <v>613</v>
      </c>
      <c r="AV4173">
        <v>3300</v>
      </c>
      <c r="AW4173">
        <v>2022900</v>
      </c>
      <c r="AY4173">
        <v>23</v>
      </c>
    </row>
    <row r="4174" spans="1:51" x14ac:dyDescent="0.2">
      <c r="A4174" s="51"/>
      <c r="AP4174">
        <v>34</v>
      </c>
      <c r="AQ4174">
        <v>479</v>
      </c>
      <c r="AR4174">
        <v>3722</v>
      </c>
      <c r="AS4174">
        <v>1792428</v>
      </c>
    </row>
    <row r="4175" spans="1:51" x14ac:dyDescent="0.2">
      <c r="A4175" s="51">
        <v>42857</v>
      </c>
      <c r="B4175">
        <v>8</v>
      </c>
      <c r="C4175">
        <v>107</v>
      </c>
      <c r="D4175">
        <v>4000</v>
      </c>
      <c r="E4175">
        <v>427425</v>
      </c>
      <c r="F4175">
        <v>18</v>
      </c>
      <c r="G4175">
        <v>139</v>
      </c>
      <c r="H4175">
        <v>4250</v>
      </c>
      <c r="I4175">
        <v>590750</v>
      </c>
      <c r="J4175">
        <v>22</v>
      </c>
      <c r="K4175">
        <v>170</v>
      </c>
      <c r="L4175">
        <v>4150</v>
      </c>
      <c r="M4175">
        <v>706255</v>
      </c>
      <c r="N4175">
        <v>131</v>
      </c>
      <c r="O4175">
        <v>196</v>
      </c>
      <c r="P4175">
        <v>4010</v>
      </c>
      <c r="Q4175">
        <v>801187</v>
      </c>
      <c r="R4175">
        <v>44</v>
      </c>
      <c r="S4175">
        <v>239</v>
      </c>
      <c r="T4175">
        <v>4050</v>
      </c>
      <c r="U4175">
        <v>996389</v>
      </c>
      <c r="V4175">
        <v>11</v>
      </c>
      <c r="W4175">
        <v>256</v>
      </c>
      <c r="X4175">
        <v>3825</v>
      </c>
      <c r="Y4175">
        <v>968864</v>
      </c>
      <c r="Z4175">
        <v>34</v>
      </c>
      <c r="AA4175">
        <v>316</v>
      </c>
      <c r="AB4175">
        <v>3650</v>
      </c>
      <c r="AC4175">
        <v>1137776</v>
      </c>
      <c r="AD4175">
        <v>40</v>
      </c>
      <c r="AE4175">
        <v>335</v>
      </c>
      <c r="AF4175">
        <v>3706</v>
      </c>
      <c r="AG4175">
        <v>1221291</v>
      </c>
      <c r="AH4175">
        <v>27</v>
      </c>
      <c r="AI4175">
        <v>370</v>
      </c>
      <c r="AJ4175">
        <v>3677</v>
      </c>
      <c r="AK4175">
        <v>1340827</v>
      </c>
      <c r="AL4175">
        <v>25</v>
      </c>
      <c r="AM4175">
        <v>412</v>
      </c>
      <c r="AN4175">
        <v>3950</v>
      </c>
      <c r="AO4175">
        <v>1595284</v>
      </c>
      <c r="AP4175">
        <v>112</v>
      </c>
      <c r="AQ4175">
        <v>417</v>
      </c>
      <c r="AR4175">
        <v>3391</v>
      </c>
      <c r="AS4175">
        <v>1417280</v>
      </c>
      <c r="AT4175">
        <v>6</v>
      </c>
      <c r="AU4175">
        <v>441</v>
      </c>
      <c r="AV4175">
        <v>3100</v>
      </c>
      <c r="AW4175">
        <v>1322550</v>
      </c>
      <c r="AY4175">
        <v>125</v>
      </c>
    </row>
    <row r="4176" spans="1:51" x14ac:dyDescent="0.2">
      <c r="A4176" s="51">
        <v>42864</v>
      </c>
      <c r="B4176">
        <v>4</v>
      </c>
      <c r="C4176">
        <v>127</v>
      </c>
      <c r="D4176">
        <v>3900</v>
      </c>
      <c r="E4176">
        <v>495300</v>
      </c>
      <c r="J4176">
        <v>28</v>
      </c>
      <c r="K4176">
        <v>173</v>
      </c>
      <c r="L4176">
        <v>4600</v>
      </c>
      <c r="M4176">
        <v>755157</v>
      </c>
      <c r="N4176">
        <v>63</v>
      </c>
      <c r="O4176">
        <v>195</v>
      </c>
      <c r="P4176">
        <v>4200</v>
      </c>
      <c r="Q4176">
        <v>832916</v>
      </c>
      <c r="R4176">
        <v>5</v>
      </c>
      <c r="S4176">
        <v>228</v>
      </c>
      <c r="T4176">
        <v>4050</v>
      </c>
      <c r="U4176">
        <v>921780</v>
      </c>
      <c r="V4176">
        <v>12</v>
      </c>
      <c r="W4176">
        <v>264</v>
      </c>
      <c r="X4176">
        <v>4375</v>
      </c>
      <c r="Y4176">
        <v>1132250</v>
      </c>
      <c r="Z4176">
        <v>19</v>
      </c>
      <c r="AA4176">
        <v>311</v>
      </c>
      <c r="AB4176">
        <v>3850</v>
      </c>
      <c r="AC4176">
        <v>1252443</v>
      </c>
      <c r="AD4176">
        <v>11</v>
      </c>
      <c r="AE4176">
        <v>327</v>
      </c>
      <c r="AF4176">
        <v>3800</v>
      </c>
      <c r="AG4176">
        <v>1252443</v>
      </c>
      <c r="AH4176">
        <v>12</v>
      </c>
      <c r="AI4176">
        <v>366</v>
      </c>
      <c r="AJ4176">
        <v>3790</v>
      </c>
      <c r="AK4176">
        <v>1393210</v>
      </c>
      <c r="AL4176">
        <v>5</v>
      </c>
      <c r="AM4176">
        <v>409</v>
      </c>
      <c r="AN4176">
        <v>3875</v>
      </c>
      <c r="AO4176">
        <v>1556400</v>
      </c>
      <c r="AP4176">
        <v>104</v>
      </c>
      <c r="AQ4176">
        <v>405</v>
      </c>
      <c r="AR4176">
        <v>3552</v>
      </c>
      <c r="AS4176">
        <v>1449491</v>
      </c>
      <c r="AT4176">
        <v>3</v>
      </c>
      <c r="AU4176">
        <v>467</v>
      </c>
      <c r="AV4176">
        <v>3760</v>
      </c>
      <c r="AW4176">
        <v>1769787</v>
      </c>
      <c r="AY4176">
        <v>54</v>
      </c>
    </row>
    <row r="4177" spans="1:51" x14ac:dyDescent="0.2">
      <c r="A4177" s="51">
        <v>42871</v>
      </c>
      <c r="B4177">
        <v>4</v>
      </c>
      <c r="C4177">
        <v>122</v>
      </c>
      <c r="D4177">
        <v>4250</v>
      </c>
      <c r="E4177">
        <v>516375</v>
      </c>
      <c r="F4177">
        <v>7</v>
      </c>
      <c r="G4177">
        <v>145</v>
      </c>
      <c r="H4177">
        <v>4125</v>
      </c>
      <c r="I4177">
        <v>601443</v>
      </c>
      <c r="J4177">
        <v>10</v>
      </c>
      <c r="K4177">
        <v>179</v>
      </c>
      <c r="L4177">
        <v>4200</v>
      </c>
      <c r="M4177">
        <v>753480</v>
      </c>
      <c r="N4177">
        <v>27</v>
      </c>
      <c r="O4177">
        <v>210</v>
      </c>
      <c r="P4177">
        <v>4250</v>
      </c>
      <c r="Q4177">
        <v>893541</v>
      </c>
      <c r="R4177">
        <v>50</v>
      </c>
      <c r="S4177">
        <v>242</v>
      </c>
      <c r="T4177" s="70">
        <v>4813</v>
      </c>
      <c r="U4177">
        <v>1294580</v>
      </c>
      <c r="V4177">
        <v>40</v>
      </c>
      <c r="W4177">
        <v>260</v>
      </c>
      <c r="X4177">
        <v>4000</v>
      </c>
      <c r="Y4177">
        <v>1060848</v>
      </c>
      <c r="Z4177">
        <v>7</v>
      </c>
      <c r="AA4177">
        <v>319</v>
      </c>
      <c r="AB4177">
        <v>3850</v>
      </c>
      <c r="AC4177">
        <v>1226500</v>
      </c>
      <c r="AD4177">
        <v>24</v>
      </c>
      <c r="AE4177">
        <v>342</v>
      </c>
      <c r="AF4177">
        <v>4140</v>
      </c>
      <c r="AG4177">
        <v>1512897</v>
      </c>
      <c r="AH4177">
        <v>56</v>
      </c>
      <c r="AI4177">
        <v>374</v>
      </c>
      <c r="AJ4177" s="54">
        <f>AK4177/AI4177</f>
        <v>3734.0053475935829</v>
      </c>
      <c r="AK4177">
        <v>1396518</v>
      </c>
      <c r="AL4177">
        <v>7</v>
      </c>
      <c r="AM4177">
        <v>421</v>
      </c>
      <c r="AN4177">
        <v>3875</v>
      </c>
      <c r="AO4177">
        <v>1626786</v>
      </c>
      <c r="AP4177">
        <v>65</v>
      </c>
      <c r="AQ4177">
        <v>400</v>
      </c>
      <c r="AR4177">
        <v>3536</v>
      </c>
      <c r="AS4177">
        <v>1423212</v>
      </c>
      <c r="AT4177">
        <v>13</v>
      </c>
      <c r="AU4177">
        <v>564</v>
      </c>
      <c r="AV4177">
        <v>3700</v>
      </c>
      <c r="AW4177">
        <v>2087938</v>
      </c>
      <c r="AY4177">
        <v>65</v>
      </c>
    </row>
    <row r="4178" spans="1:51" x14ac:dyDescent="0.2">
      <c r="A4178" s="51">
        <v>42878</v>
      </c>
      <c r="B4178">
        <v>21</v>
      </c>
      <c r="C4178">
        <v>125</v>
      </c>
      <c r="D4178">
        <v>4388</v>
      </c>
      <c r="E4178">
        <v>529924</v>
      </c>
      <c r="F4178">
        <v>14</v>
      </c>
      <c r="G4178">
        <v>141</v>
      </c>
      <c r="H4178">
        <v>4125</v>
      </c>
      <c r="I4178">
        <v>578214</v>
      </c>
      <c r="J4178">
        <v>3</v>
      </c>
      <c r="K4178">
        <v>161</v>
      </c>
      <c r="L4178">
        <v>4225</v>
      </c>
      <c r="M4178">
        <v>675567</v>
      </c>
      <c r="N4178">
        <v>70</v>
      </c>
      <c r="O4178">
        <v>204</v>
      </c>
      <c r="P4178">
        <v>4380</v>
      </c>
      <c r="Q4178">
        <v>889664</v>
      </c>
      <c r="R4178">
        <v>51</v>
      </c>
      <c r="S4178">
        <v>237</v>
      </c>
      <c r="T4178">
        <v>4100</v>
      </c>
      <c r="U4178">
        <v>984327</v>
      </c>
      <c r="V4178">
        <v>2</v>
      </c>
      <c r="W4178">
        <v>251</v>
      </c>
      <c r="X4178">
        <v>3550</v>
      </c>
      <c r="Y4178">
        <v>891050</v>
      </c>
      <c r="Z4178">
        <v>48</v>
      </c>
      <c r="AA4178">
        <v>290</v>
      </c>
      <c r="AB4178">
        <v>3746</v>
      </c>
      <c r="AC4178">
        <v>1091501</v>
      </c>
      <c r="AD4178">
        <v>67</v>
      </c>
      <c r="AE4178">
        <v>344</v>
      </c>
      <c r="AF4178">
        <v>3660</v>
      </c>
      <c r="AG4178">
        <v>1254409</v>
      </c>
      <c r="AH4178">
        <v>34</v>
      </c>
      <c r="AI4178">
        <v>373</v>
      </c>
      <c r="AJ4178">
        <v>3730</v>
      </c>
      <c r="AK4178">
        <v>1367944</v>
      </c>
      <c r="AL4178">
        <v>1</v>
      </c>
      <c r="AM4178">
        <v>450</v>
      </c>
      <c r="AN4178">
        <v>3800</v>
      </c>
      <c r="AO4178">
        <v>1710000</v>
      </c>
      <c r="AP4178">
        <v>121</v>
      </c>
      <c r="AQ4178">
        <v>399</v>
      </c>
      <c r="AR4178">
        <v>3512</v>
      </c>
      <c r="AS4178">
        <v>1413275</v>
      </c>
      <c r="AT4178">
        <v>34</v>
      </c>
      <c r="AU4178">
        <v>482</v>
      </c>
      <c r="AV4178">
        <v>3590</v>
      </c>
      <c r="AW4178">
        <v>1769694</v>
      </c>
      <c r="AY4178">
        <v>94</v>
      </c>
    </row>
    <row r="4179" spans="1:51" x14ac:dyDescent="0.2">
      <c r="A4179" s="51">
        <v>42885</v>
      </c>
      <c r="B4179">
        <v>25</v>
      </c>
      <c r="C4179">
        <v>126</v>
      </c>
      <c r="D4179">
        <v>3917</v>
      </c>
      <c r="E4179">
        <v>531564</v>
      </c>
      <c r="F4179">
        <v>23</v>
      </c>
      <c r="G4179">
        <v>135</v>
      </c>
      <c r="H4179">
        <v>4200</v>
      </c>
      <c r="I4179">
        <v>566452</v>
      </c>
      <c r="J4179">
        <v>69</v>
      </c>
      <c r="K4179">
        <v>198</v>
      </c>
      <c r="L4179">
        <v>4200</v>
      </c>
      <c r="M4179">
        <v>849171</v>
      </c>
      <c r="N4179">
        <v>77</v>
      </c>
      <c r="O4179">
        <v>238</v>
      </c>
      <c r="P4179">
        <v>3720</v>
      </c>
      <c r="Q4179">
        <v>886616</v>
      </c>
      <c r="R4179">
        <v>5</v>
      </c>
      <c r="S4179">
        <v>268</v>
      </c>
      <c r="T4179">
        <v>3550</v>
      </c>
      <c r="U4179">
        <v>994320</v>
      </c>
      <c r="V4179">
        <v>47</v>
      </c>
      <c r="W4179">
        <v>298</v>
      </c>
      <c r="X4179">
        <v>3490</v>
      </c>
      <c r="Y4179">
        <v>1044777</v>
      </c>
      <c r="Z4179">
        <v>53</v>
      </c>
      <c r="AA4179">
        <v>340</v>
      </c>
      <c r="AB4179">
        <v>3663</v>
      </c>
      <c r="AC4179">
        <v>1272791</v>
      </c>
      <c r="AD4179">
        <v>4</v>
      </c>
      <c r="AE4179">
        <v>382</v>
      </c>
      <c r="AF4179">
        <v>3400</v>
      </c>
      <c r="AG4179">
        <v>1298800</v>
      </c>
      <c r="AH4179">
        <v>1</v>
      </c>
      <c r="AI4179">
        <v>412</v>
      </c>
      <c r="AJ4179">
        <v>3750</v>
      </c>
      <c r="AK4179">
        <v>1545000</v>
      </c>
      <c r="AP4179">
        <v>169</v>
      </c>
      <c r="AQ4179">
        <v>672</v>
      </c>
      <c r="AR4179">
        <v>3417</v>
      </c>
      <c r="AS4179">
        <v>1288120</v>
      </c>
      <c r="AT4179">
        <v>28</v>
      </c>
      <c r="AU4179">
        <v>474</v>
      </c>
      <c r="AV4179">
        <v>3710</v>
      </c>
      <c r="AW4179">
        <v>1779141</v>
      </c>
      <c r="AY4179">
        <v>63</v>
      </c>
    </row>
    <row r="4181" spans="1:51" x14ac:dyDescent="0.2">
      <c r="A4181" s="51">
        <v>42887</v>
      </c>
      <c r="N4181">
        <v>54</v>
      </c>
      <c r="O4181">
        <v>201</v>
      </c>
      <c r="P4181">
        <v>4100</v>
      </c>
      <c r="Q4181">
        <v>821725</v>
      </c>
      <c r="R4181">
        <v>23</v>
      </c>
      <c r="S4181">
        <v>228</v>
      </c>
      <c r="T4181">
        <v>3925</v>
      </c>
      <c r="U4181">
        <v>895725</v>
      </c>
      <c r="V4181">
        <v>25</v>
      </c>
      <c r="W4181">
        <v>272</v>
      </c>
      <c r="X4181">
        <v>3933</v>
      </c>
      <c r="Y4181">
        <v>1071000</v>
      </c>
      <c r="Z4181">
        <v>8</v>
      </c>
      <c r="AA4181">
        <v>291</v>
      </c>
      <c r="AB4181">
        <v>3600</v>
      </c>
      <c r="AC4181">
        <v>1046900</v>
      </c>
      <c r="AD4181">
        <v>35</v>
      </c>
      <c r="AE4181">
        <v>338</v>
      </c>
      <c r="AF4181">
        <v>3658</v>
      </c>
      <c r="AG4181">
        <v>1236886</v>
      </c>
      <c r="AH4181">
        <v>5</v>
      </c>
      <c r="AI4181">
        <v>386</v>
      </c>
      <c r="AJ4181">
        <v>3890</v>
      </c>
      <c r="AK4181">
        <v>1501650</v>
      </c>
      <c r="AL4181">
        <v>4</v>
      </c>
      <c r="AM4181">
        <v>414</v>
      </c>
      <c r="AN4181">
        <v>3490</v>
      </c>
      <c r="AO4181">
        <v>1443710</v>
      </c>
      <c r="AP4181">
        <v>49</v>
      </c>
      <c r="AQ4181">
        <v>463</v>
      </c>
      <c r="AR4181">
        <v>3711</v>
      </c>
      <c r="AS4181">
        <v>1722389</v>
      </c>
      <c r="AT4181">
        <v>6</v>
      </c>
      <c r="AU4181">
        <v>550</v>
      </c>
      <c r="AV4181">
        <v>3675</v>
      </c>
      <c r="AW4181">
        <v>2030275</v>
      </c>
      <c r="AX4181">
        <v>1</v>
      </c>
      <c r="AY4181">
        <v>169</v>
      </c>
    </row>
    <row r="4182" spans="1:51" x14ac:dyDescent="0.2">
      <c r="A4182" s="51"/>
      <c r="AP4182">
        <v>4</v>
      </c>
      <c r="AQ4182">
        <v>360</v>
      </c>
      <c r="AR4182">
        <v>3620</v>
      </c>
      <c r="AS4182">
        <v>1305020</v>
      </c>
    </row>
    <row r="4183" spans="1:51" x14ac:dyDescent="0.2">
      <c r="A4183" s="51">
        <v>42892</v>
      </c>
      <c r="B4183">
        <v>11</v>
      </c>
      <c r="C4183">
        <v>106</v>
      </c>
      <c r="D4183">
        <v>4000</v>
      </c>
      <c r="E4183">
        <v>424000</v>
      </c>
      <c r="J4183">
        <v>11</v>
      </c>
      <c r="K4183">
        <v>150</v>
      </c>
      <c r="L4183">
        <v>4000</v>
      </c>
      <c r="M4183">
        <v>600000</v>
      </c>
      <c r="R4183">
        <v>1</v>
      </c>
      <c r="S4183" s="70">
        <v>240</v>
      </c>
      <c r="T4183">
        <v>3550</v>
      </c>
      <c r="U4183">
        <v>852000</v>
      </c>
      <c r="Z4183">
        <v>1</v>
      </c>
      <c r="AA4183">
        <v>310</v>
      </c>
      <c r="AB4183">
        <v>3600</v>
      </c>
      <c r="AC4183">
        <v>1116000</v>
      </c>
      <c r="AD4183">
        <v>2</v>
      </c>
      <c r="AE4183">
        <v>356</v>
      </c>
      <c r="AF4183">
        <v>3810</v>
      </c>
      <c r="AG4183">
        <v>1356380</v>
      </c>
      <c r="AH4183">
        <v>1</v>
      </c>
      <c r="AI4183">
        <v>392</v>
      </c>
      <c r="AJ4183">
        <v>3800</v>
      </c>
      <c r="AK4183">
        <v>1489600</v>
      </c>
      <c r="AL4183">
        <v>3</v>
      </c>
      <c r="AM4183">
        <v>455</v>
      </c>
      <c r="AN4183">
        <v>3660</v>
      </c>
      <c r="AO4183">
        <v>1800933</v>
      </c>
      <c r="AP4183">
        <v>26</v>
      </c>
      <c r="AQ4183">
        <v>523</v>
      </c>
      <c r="AR4183">
        <v>3735</v>
      </c>
      <c r="AS4183">
        <v>1955005</v>
      </c>
      <c r="AY4183">
        <v>21</v>
      </c>
    </row>
    <row r="4184" spans="1:51" x14ac:dyDescent="0.2">
      <c r="A4184" s="51">
        <v>42894</v>
      </c>
      <c r="B4184">
        <v>7</v>
      </c>
      <c r="C4184">
        <v>118</v>
      </c>
      <c r="D4184">
        <v>3875</v>
      </c>
      <c r="E4184">
        <v>457850</v>
      </c>
      <c r="F4184">
        <v>41</v>
      </c>
      <c r="G4184">
        <v>143</v>
      </c>
      <c r="H4184">
        <v>4167</v>
      </c>
      <c r="I4184">
        <v>598067</v>
      </c>
      <c r="J4184">
        <v>12</v>
      </c>
      <c r="K4184">
        <v>164</v>
      </c>
      <c r="L4184">
        <v>3900</v>
      </c>
      <c r="M4184">
        <v>639500</v>
      </c>
      <c r="N4184">
        <v>45</v>
      </c>
      <c r="O4184">
        <v>204</v>
      </c>
      <c r="P4184">
        <v>4120</v>
      </c>
      <c r="Q4184">
        <v>840940</v>
      </c>
      <c r="R4184">
        <v>21</v>
      </c>
      <c r="S4184">
        <v>232</v>
      </c>
      <c r="T4184">
        <v>3817</v>
      </c>
      <c r="U4184">
        <v>886683</v>
      </c>
      <c r="V4184">
        <v>15</v>
      </c>
      <c r="W4184">
        <v>261</v>
      </c>
      <c r="X4184">
        <v>4125</v>
      </c>
      <c r="Y4184">
        <v>1078162</v>
      </c>
      <c r="Z4184">
        <v>24</v>
      </c>
      <c r="AA4184">
        <v>294</v>
      </c>
      <c r="AB4184">
        <v>3833</v>
      </c>
      <c r="AC4184">
        <v>1128867</v>
      </c>
      <c r="AD4184">
        <v>8</v>
      </c>
      <c r="AE4184">
        <v>340</v>
      </c>
      <c r="AF4184">
        <v>3680</v>
      </c>
      <c r="AG4184">
        <v>1250720</v>
      </c>
      <c r="AH4184">
        <v>5</v>
      </c>
      <c r="AI4184">
        <v>380</v>
      </c>
      <c r="AJ4184">
        <v>3833</v>
      </c>
      <c r="AK4184">
        <v>1456200</v>
      </c>
      <c r="AL4184">
        <v>1</v>
      </c>
      <c r="AM4184">
        <v>448</v>
      </c>
      <c r="AN4184">
        <v>3500</v>
      </c>
      <c r="AO4184">
        <v>1568000</v>
      </c>
      <c r="AP4184">
        <v>28</v>
      </c>
      <c r="AQ4184">
        <v>472</v>
      </c>
      <c r="AR4184">
        <v>3632</v>
      </c>
      <c r="AS4184">
        <v>1715558</v>
      </c>
      <c r="AT4184">
        <v>6</v>
      </c>
      <c r="AU4184">
        <v>474</v>
      </c>
      <c r="AV4184">
        <v>3583</v>
      </c>
      <c r="AW4184">
        <v>1696317</v>
      </c>
      <c r="AX4184">
        <v>4</v>
      </c>
      <c r="AY4184">
        <v>127</v>
      </c>
    </row>
    <row r="4185" spans="1:51" x14ac:dyDescent="0.2">
      <c r="A4185" s="51">
        <v>42899</v>
      </c>
      <c r="Z4185">
        <v>18</v>
      </c>
      <c r="AA4185">
        <v>281</v>
      </c>
      <c r="AB4185">
        <v>3700</v>
      </c>
      <c r="AC4185">
        <v>1039700</v>
      </c>
      <c r="AD4185">
        <v>2</v>
      </c>
      <c r="AE4185">
        <v>348</v>
      </c>
      <c r="AF4185">
        <v>3920</v>
      </c>
      <c r="AG4185">
        <v>1364160</v>
      </c>
      <c r="AL4185">
        <v>1</v>
      </c>
      <c r="AM4185">
        <v>472</v>
      </c>
      <c r="AN4185">
        <v>3900</v>
      </c>
      <c r="AO4185">
        <v>1840800</v>
      </c>
      <c r="AP4185">
        <v>11</v>
      </c>
      <c r="AQ4185">
        <v>494</v>
      </c>
      <c r="AR4185">
        <v>3687</v>
      </c>
      <c r="AS4185">
        <v>1827187</v>
      </c>
      <c r="AY4185">
        <v>9</v>
      </c>
    </row>
    <row r="4186" spans="1:51" x14ac:dyDescent="0.2">
      <c r="A4186" s="51">
        <v>42901</v>
      </c>
      <c r="B4186">
        <v>42</v>
      </c>
      <c r="C4186">
        <v>117</v>
      </c>
      <c r="D4186">
        <v>4167</v>
      </c>
      <c r="E4186">
        <v>487500</v>
      </c>
      <c r="J4186">
        <v>4</v>
      </c>
      <c r="K4186">
        <v>167</v>
      </c>
      <c r="L4186">
        <v>3950</v>
      </c>
      <c r="M4186">
        <v>659650</v>
      </c>
      <c r="AX4186" s="71">
        <v>595</v>
      </c>
      <c r="AY4186">
        <v>159</v>
      </c>
    </row>
    <row r="4187" spans="1:51" x14ac:dyDescent="0.2">
      <c r="A4187" s="51">
        <v>42906</v>
      </c>
      <c r="AH4187">
        <v>4</v>
      </c>
      <c r="AI4187">
        <v>368</v>
      </c>
      <c r="AJ4187">
        <v>3620</v>
      </c>
      <c r="AK4187">
        <v>1332080</v>
      </c>
      <c r="AL4187">
        <v>3</v>
      </c>
      <c r="AM4187">
        <v>480</v>
      </c>
      <c r="AN4187">
        <v>3650</v>
      </c>
      <c r="AO4187">
        <v>1751600</v>
      </c>
      <c r="AP4187">
        <v>18</v>
      </c>
      <c r="AQ4187">
        <v>469</v>
      </c>
      <c r="AR4187">
        <v>3475</v>
      </c>
      <c r="AS4187">
        <v>1632668</v>
      </c>
      <c r="AY4187">
        <v>23</v>
      </c>
    </row>
    <row r="4188" spans="1:51" x14ac:dyDescent="0.2">
      <c r="A4188" s="51"/>
      <c r="AP4188">
        <v>7</v>
      </c>
      <c r="AQ4188">
        <v>386</v>
      </c>
      <c r="AR4188">
        <v>3440</v>
      </c>
      <c r="AS4188">
        <v>1327840</v>
      </c>
    </row>
    <row r="4189" spans="1:51" x14ac:dyDescent="0.2">
      <c r="A4189" s="51">
        <v>42908</v>
      </c>
      <c r="N4189">
        <v>11</v>
      </c>
      <c r="O4189">
        <v>207</v>
      </c>
      <c r="P4189">
        <v>3750</v>
      </c>
      <c r="Q4189">
        <v>775250</v>
      </c>
      <c r="R4189">
        <v>4</v>
      </c>
      <c r="S4189">
        <v>249</v>
      </c>
      <c r="T4189">
        <v>3750</v>
      </c>
      <c r="U4189">
        <v>933750</v>
      </c>
      <c r="V4189">
        <v>21</v>
      </c>
      <c r="W4189">
        <v>269</v>
      </c>
      <c r="X4189">
        <v>3960</v>
      </c>
      <c r="Y4189">
        <v>1075240</v>
      </c>
      <c r="Z4189">
        <v>44</v>
      </c>
      <c r="AA4189">
        <v>305</v>
      </c>
      <c r="AB4189">
        <v>3824</v>
      </c>
      <c r="AC4189">
        <v>1167796</v>
      </c>
      <c r="AD4189">
        <v>54</v>
      </c>
      <c r="AE4189">
        <v>332</v>
      </c>
      <c r="AF4189">
        <v>3768</v>
      </c>
      <c r="AG4189">
        <v>1251138</v>
      </c>
      <c r="AH4189">
        <v>19</v>
      </c>
      <c r="AI4189">
        <v>393</v>
      </c>
      <c r="AJ4189">
        <v>3753</v>
      </c>
      <c r="AK4189">
        <v>1476133</v>
      </c>
      <c r="AL4189">
        <v>2</v>
      </c>
      <c r="AM4189">
        <v>422</v>
      </c>
      <c r="AN4189">
        <v>3740</v>
      </c>
      <c r="AO4189">
        <v>1578120</v>
      </c>
      <c r="AP4189">
        <v>57</v>
      </c>
      <c r="AQ4189">
        <v>463</v>
      </c>
      <c r="AR4189">
        <v>3515</v>
      </c>
      <c r="AS4189">
        <v>1632675</v>
      </c>
      <c r="AT4189">
        <v>5</v>
      </c>
      <c r="AU4189">
        <v>570</v>
      </c>
      <c r="AV4189">
        <v>3600</v>
      </c>
      <c r="AW4189">
        <v>2052000</v>
      </c>
      <c r="AY4189">
        <v>176</v>
      </c>
    </row>
    <row r="4190" spans="1:51" x14ac:dyDescent="0.2">
      <c r="A4190" s="51">
        <v>42913</v>
      </c>
      <c r="AL4190">
        <v>9</v>
      </c>
      <c r="AM4190">
        <v>445</v>
      </c>
      <c r="AN4190">
        <v>3633</v>
      </c>
      <c r="AO4190">
        <v>1614067</v>
      </c>
      <c r="AP4190">
        <v>5</v>
      </c>
      <c r="AQ4190">
        <v>360</v>
      </c>
      <c r="AR4190">
        <v>3400</v>
      </c>
      <c r="AS4190">
        <v>1224000</v>
      </c>
      <c r="AY4190">
        <v>38</v>
      </c>
    </row>
    <row r="4191" spans="1:51" x14ac:dyDescent="0.2">
      <c r="A4191" s="51"/>
      <c r="AP4191">
        <v>10</v>
      </c>
      <c r="AQ4191">
        <v>473</v>
      </c>
      <c r="AR4191">
        <v>3420</v>
      </c>
      <c r="AS4191">
        <v>1619116</v>
      </c>
    </row>
    <row r="4192" spans="1:51" x14ac:dyDescent="0.2">
      <c r="A4192" s="51">
        <v>42915</v>
      </c>
      <c r="B4192">
        <v>64</v>
      </c>
      <c r="C4192">
        <v>121</v>
      </c>
      <c r="D4192">
        <v>4450</v>
      </c>
      <c r="E4192">
        <v>538650</v>
      </c>
      <c r="F4192">
        <v>1</v>
      </c>
      <c r="G4192">
        <v>144</v>
      </c>
      <c r="H4192">
        <v>3850</v>
      </c>
      <c r="I4192">
        <v>554400</v>
      </c>
      <c r="J4192">
        <v>69</v>
      </c>
      <c r="K4192">
        <v>174</v>
      </c>
      <c r="L4192">
        <v>4350</v>
      </c>
      <c r="M4192">
        <v>754917</v>
      </c>
      <c r="N4192">
        <v>44</v>
      </c>
      <c r="O4192">
        <v>198</v>
      </c>
      <c r="P4192">
        <v>3950</v>
      </c>
      <c r="Q4192">
        <v>780617</v>
      </c>
      <c r="R4192">
        <v>22</v>
      </c>
      <c r="S4192">
        <v>233</v>
      </c>
      <c r="T4192">
        <v>3700</v>
      </c>
      <c r="U4192">
        <v>862100</v>
      </c>
      <c r="Z4192">
        <v>28</v>
      </c>
      <c r="AA4192">
        <v>297</v>
      </c>
      <c r="AB4192">
        <v>3592</v>
      </c>
      <c r="AC4192">
        <v>1068292</v>
      </c>
      <c r="AH4192">
        <v>8</v>
      </c>
      <c r="AI4192">
        <v>384</v>
      </c>
      <c r="AJ4192">
        <v>3600</v>
      </c>
      <c r="AK4192">
        <v>1382400</v>
      </c>
      <c r="AL4192">
        <v>38</v>
      </c>
      <c r="AM4192">
        <v>417</v>
      </c>
      <c r="AN4192">
        <v>3747</v>
      </c>
      <c r="AO4192">
        <v>1561573</v>
      </c>
      <c r="AP4192">
        <v>49</v>
      </c>
      <c r="AQ4192">
        <v>469</v>
      </c>
      <c r="AR4192">
        <v>3553</v>
      </c>
      <c r="AS4192">
        <v>1673325</v>
      </c>
    </row>
    <row r="4193" spans="1:51" x14ac:dyDescent="0.2">
      <c r="A4193" s="51"/>
      <c r="AP4193">
        <v>16</v>
      </c>
      <c r="AQ4193">
        <v>386</v>
      </c>
      <c r="AR4193">
        <v>3533</v>
      </c>
      <c r="AS4193">
        <v>1363400</v>
      </c>
      <c r="AY4193">
        <v>128</v>
      </c>
    </row>
    <row r="4194" spans="1:51" x14ac:dyDescent="0.2">
      <c r="A4194" s="51">
        <v>42892</v>
      </c>
      <c r="B4194">
        <v>33</v>
      </c>
      <c r="C4194">
        <v>122</v>
      </c>
      <c r="D4194">
        <v>4200</v>
      </c>
      <c r="E4194">
        <v>516515</v>
      </c>
      <c r="F4194">
        <v>38</v>
      </c>
      <c r="G4194">
        <v>135</v>
      </c>
      <c r="H4194" s="54">
        <f>I4194/G4194</f>
        <v>4174.2518518518518</v>
      </c>
      <c r="I4194">
        <v>563524</v>
      </c>
      <c r="J4194">
        <v>30</v>
      </c>
      <c r="K4194">
        <v>150</v>
      </c>
      <c r="L4194">
        <v>4250</v>
      </c>
      <c r="M4194">
        <v>639200</v>
      </c>
      <c r="N4194">
        <v>121</v>
      </c>
      <c r="O4194">
        <v>199</v>
      </c>
      <c r="P4194">
        <v>4106</v>
      </c>
      <c r="Q4194">
        <v>825160</v>
      </c>
      <c r="R4194">
        <v>40</v>
      </c>
      <c r="S4194">
        <v>242</v>
      </c>
      <c r="T4194">
        <v>4000</v>
      </c>
      <c r="U4194">
        <v>896025</v>
      </c>
      <c r="V4194">
        <v>30</v>
      </c>
      <c r="W4194">
        <v>269</v>
      </c>
      <c r="X4194">
        <v>3700</v>
      </c>
      <c r="Y4194">
        <v>1008460</v>
      </c>
      <c r="Z4194">
        <v>77</v>
      </c>
      <c r="AA4194">
        <v>295</v>
      </c>
      <c r="AB4194">
        <v>3990</v>
      </c>
      <c r="AC4194">
        <v>1178509</v>
      </c>
      <c r="AD4194">
        <v>47</v>
      </c>
      <c r="AE4194">
        <v>329</v>
      </c>
      <c r="AF4194">
        <v>3775</v>
      </c>
      <c r="AG4194">
        <v>1262128</v>
      </c>
      <c r="AH4194">
        <v>10</v>
      </c>
      <c r="AI4194">
        <v>368</v>
      </c>
      <c r="AJ4194">
        <v>3737</v>
      </c>
      <c r="AK4194">
        <v>1367446</v>
      </c>
      <c r="AL4194">
        <v>4</v>
      </c>
      <c r="AM4194">
        <v>486</v>
      </c>
      <c r="AN4194">
        <v>3050</v>
      </c>
      <c r="AO4194">
        <v>1491450</v>
      </c>
      <c r="AP4194">
        <v>103</v>
      </c>
      <c r="AQ4194">
        <v>384</v>
      </c>
      <c r="AR4194">
        <v>3492</v>
      </c>
      <c r="AS4194">
        <v>1347050</v>
      </c>
      <c r="AT4194">
        <v>12</v>
      </c>
      <c r="AU4194">
        <v>464</v>
      </c>
      <c r="AV4194">
        <v>3450</v>
      </c>
      <c r="AW4194">
        <v>1600225</v>
      </c>
      <c r="AY4194">
        <v>80</v>
      </c>
    </row>
    <row r="4195" spans="1:51" x14ac:dyDescent="0.2">
      <c r="A4195" s="51">
        <v>42899</v>
      </c>
      <c r="B4195">
        <v>13</v>
      </c>
      <c r="C4195">
        <v>118</v>
      </c>
      <c r="D4195">
        <v>4217</v>
      </c>
      <c r="E4195">
        <v>496840</v>
      </c>
      <c r="F4195">
        <v>11</v>
      </c>
      <c r="G4195">
        <v>149</v>
      </c>
      <c r="H4195">
        <v>4000</v>
      </c>
      <c r="I4195">
        <v>597815</v>
      </c>
      <c r="J4195">
        <v>27</v>
      </c>
      <c r="K4195">
        <v>154</v>
      </c>
      <c r="L4195">
        <v>4100</v>
      </c>
      <c r="M4195">
        <v>636185</v>
      </c>
      <c r="N4195">
        <v>73</v>
      </c>
      <c r="O4195">
        <v>203</v>
      </c>
      <c r="P4195">
        <v>3892</v>
      </c>
      <c r="Q4195">
        <v>802693</v>
      </c>
      <c r="R4195">
        <v>86</v>
      </c>
      <c r="S4195">
        <v>234</v>
      </c>
      <c r="T4195">
        <v>4380</v>
      </c>
      <c r="U4195">
        <v>980226</v>
      </c>
      <c r="V4195">
        <v>67</v>
      </c>
      <c r="W4195">
        <v>265</v>
      </c>
      <c r="X4195">
        <v>3758</v>
      </c>
      <c r="Y4195">
        <v>1021954</v>
      </c>
      <c r="Z4195">
        <v>63</v>
      </c>
      <c r="AA4195">
        <v>298</v>
      </c>
      <c r="AB4195">
        <v>3729</v>
      </c>
      <c r="AC4195">
        <v>1121414</v>
      </c>
      <c r="AD4195">
        <v>28</v>
      </c>
      <c r="AE4195">
        <v>340</v>
      </c>
      <c r="AF4195">
        <v>3860</v>
      </c>
      <c r="AG4195">
        <v>1343593</v>
      </c>
      <c r="AH4195">
        <v>4</v>
      </c>
      <c r="AI4195">
        <v>366</v>
      </c>
      <c r="AJ4195">
        <v>3600</v>
      </c>
      <c r="AK4195">
        <v>1319400</v>
      </c>
      <c r="AL4195">
        <v>32</v>
      </c>
      <c r="AM4195">
        <v>430</v>
      </c>
      <c r="AN4195">
        <v>3850</v>
      </c>
      <c r="AO4195">
        <v>1711347</v>
      </c>
      <c r="AP4195">
        <v>186</v>
      </c>
      <c r="AQ4195">
        <v>426</v>
      </c>
      <c r="AR4195">
        <v>3389</v>
      </c>
      <c r="AS4195">
        <v>1445439</v>
      </c>
      <c r="AT4195">
        <v>16</v>
      </c>
      <c r="AU4195">
        <v>449</v>
      </c>
      <c r="AV4195">
        <v>3527</v>
      </c>
      <c r="AW4195">
        <v>1548433</v>
      </c>
      <c r="AY4195">
        <v>112</v>
      </c>
    </row>
    <row r="4196" spans="1:51" x14ac:dyDescent="0.2">
      <c r="A4196" s="51">
        <v>42906</v>
      </c>
      <c r="J4196">
        <v>34</v>
      </c>
      <c r="K4196">
        <v>166</v>
      </c>
      <c r="L4196">
        <v>3963</v>
      </c>
      <c r="M4196">
        <v>671426</v>
      </c>
      <c r="N4196">
        <v>73</v>
      </c>
      <c r="O4196">
        <v>192</v>
      </c>
      <c r="P4196">
        <v>4336</v>
      </c>
      <c r="Q4196">
        <v>847386</v>
      </c>
      <c r="R4196">
        <v>91</v>
      </c>
      <c r="S4196">
        <v>232</v>
      </c>
      <c r="T4196">
        <v>3725</v>
      </c>
      <c r="U4196">
        <v>866462</v>
      </c>
      <c r="V4196">
        <v>32</v>
      </c>
      <c r="W4196">
        <v>267</v>
      </c>
      <c r="X4196">
        <v>3788</v>
      </c>
      <c r="Y4196">
        <v>1012884</v>
      </c>
      <c r="AH4196">
        <v>23</v>
      </c>
      <c r="AI4196">
        <v>384</v>
      </c>
      <c r="AJ4196">
        <v>3575</v>
      </c>
      <c r="AK4196">
        <v>1363024</v>
      </c>
      <c r="AP4196">
        <v>103</v>
      </c>
      <c r="AQ4196">
        <v>425</v>
      </c>
      <c r="AR4196">
        <v>3443</v>
      </c>
      <c r="AS4196">
        <v>1472983</v>
      </c>
      <c r="AT4196">
        <v>24</v>
      </c>
      <c r="AU4196">
        <v>421</v>
      </c>
      <c r="AV4196">
        <v>3414</v>
      </c>
      <c r="AW4196">
        <v>1442928</v>
      </c>
      <c r="AY4196">
        <v>79</v>
      </c>
    </row>
    <row r="4197" spans="1:51" x14ac:dyDescent="0.2">
      <c r="A4197" s="87">
        <v>42913</v>
      </c>
      <c r="B4197">
        <v>2</v>
      </c>
      <c r="C4197">
        <v>119</v>
      </c>
      <c r="D4197">
        <v>3750</v>
      </c>
      <c r="E4197">
        <v>447500</v>
      </c>
      <c r="J4197">
        <v>8</v>
      </c>
      <c r="K4197">
        <v>179</v>
      </c>
      <c r="L4197">
        <v>3800</v>
      </c>
      <c r="M4197">
        <v>679250</v>
      </c>
      <c r="N4197">
        <v>47</v>
      </c>
      <c r="O4197">
        <v>202</v>
      </c>
      <c r="P4197">
        <v>3690</v>
      </c>
      <c r="Q4197">
        <v>778123</v>
      </c>
      <c r="R4197">
        <v>26</v>
      </c>
      <c r="S4197">
        <v>237</v>
      </c>
      <c r="T4197">
        <v>3683</v>
      </c>
      <c r="U4197">
        <v>950373</v>
      </c>
      <c r="V4197">
        <v>15</v>
      </c>
      <c r="W4197">
        <v>272</v>
      </c>
      <c r="X4197">
        <v>3675</v>
      </c>
      <c r="Y4197">
        <v>1030520</v>
      </c>
      <c r="Z4197">
        <v>44</v>
      </c>
      <c r="AA4197">
        <v>312</v>
      </c>
      <c r="AB4197">
        <v>3700</v>
      </c>
      <c r="AC4197">
        <v>1195966</v>
      </c>
      <c r="AD4197">
        <v>26</v>
      </c>
      <c r="AE4197">
        <v>343</v>
      </c>
      <c r="AF4197">
        <v>3600</v>
      </c>
      <c r="AG4197">
        <v>1234029</v>
      </c>
      <c r="AH4197">
        <v>29</v>
      </c>
      <c r="AI4197">
        <v>368</v>
      </c>
      <c r="AJ4197">
        <v>3458</v>
      </c>
      <c r="AK4197">
        <v>1278941</v>
      </c>
      <c r="AL4197">
        <v>2</v>
      </c>
      <c r="AM4197">
        <v>425</v>
      </c>
      <c r="AN4197">
        <v>3630</v>
      </c>
      <c r="AO4197">
        <v>1542750</v>
      </c>
      <c r="AP4197">
        <v>99</v>
      </c>
      <c r="AQ4197">
        <v>418</v>
      </c>
      <c r="AR4197">
        <v>3395</v>
      </c>
      <c r="AS4197">
        <v>1426276</v>
      </c>
      <c r="AT4197">
        <v>10</v>
      </c>
      <c r="AU4197">
        <v>527</v>
      </c>
      <c r="AV4197">
        <v>3512</v>
      </c>
      <c r="AW4197">
        <v>1839936</v>
      </c>
      <c r="AY4197">
        <v>70</v>
      </c>
    </row>
    <row r="4198" spans="1:51" x14ac:dyDescent="0.2">
      <c r="A4198" s="51"/>
    </row>
    <row r="4199" spans="1:51" x14ac:dyDescent="0.2">
      <c r="A4199" s="51">
        <v>42920</v>
      </c>
      <c r="AL4199">
        <v>1</v>
      </c>
      <c r="AM4199">
        <v>414</v>
      </c>
      <c r="AN4199">
        <v>3300</v>
      </c>
      <c r="AO4199">
        <v>1366200</v>
      </c>
      <c r="AP4199">
        <v>1</v>
      </c>
      <c r="AQ4199">
        <v>356</v>
      </c>
      <c r="AR4199">
        <v>3300</v>
      </c>
      <c r="AS4199">
        <v>1174800</v>
      </c>
      <c r="AY4199">
        <v>3</v>
      </c>
    </row>
    <row r="4200" spans="1:51" x14ac:dyDescent="0.2">
      <c r="A4200" s="51"/>
      <c r="AP4200">
        <v>1</v>
      </c>
      <c r="AQ4200">
        <v>416</v>
      </c>
      <c r="AR4200">
        <v>3240</v>
      </c>
      <c r="AS4200">
        <v>1347840</v>
      </c>
    </row>
    <row r="4201" spans="1:51" x14ac:dyDescent="0.2">
      <c r="A4201" s="51">
        <v>42922</v>
      </c>
      <c r="B4201">
        <v>14</v>
      </c>
      <c r="C4201">
        <v>118</v>
      </c>
      <c r="D4201">
        <v>3825</v>
      </c>
      <c r="E4201">
        <v>453950</v>
      </c>
      <c r="F4201">
        <v>6</v>
      </c>
      <c r="G4201">
        <v>132</v>
      </c>
      <c r="H4201">
        <v>4050</v>
      </c>
      <c r="I4201">
        <v>534600</v>
      </c>
      <c r="N4201">
        <v>7</v>
      </c>
      <c r="O4201">
        <v>195</v>
      </c>
      <c r="P4201">
        <v>4375</v>
      </c>
      <c r="Q4201">
        <v>846300</v>
      </c>
      <c r="Z4201">
        <v>50</v>
      </c>
      <c r="AA4201">
        <v>291</v>
      </c>
      <c r="AB4201">
        <v>4088</v>
      </c>
      <c r="AC4201">
        <v>1190058</v>
      </c>
      <c r="AD4201">
        <v>2</v>
      </c>
      <c r="AE4201">
        <v>355</v>
      </c>
      <c r="AF4201">
        <v>3780</v>
      </c>
      <c r="AG4201">
        <v>1341900</v>
      </c>
      <c r="AH4201">
        <v>2</v>
      </c>
      <c r="AI4201">
        <v>396</v>
      </c>
      <c r="AJ4201">
        <v>3600</v>
      </c>
      <c r="AK4201">
        <v>1425600</v>
      </c>
      <c r="AL4201">
        <v>11</v>
      </c>
      <c r="AM4201">
        <v>403</v>
      </c>
      <c r="AN4201">
        <v>3760</v>
      </c>
      <c r="AO4201">
        <v>1515280</v>
      </c>
      <c r="AP4201">
        <v>45</v>
      </c>
      <c r="AQ4201">
        <v>512</v>
      </c>
      <c r="AR4201">
        <v>3549</v>
      </c>
      <c r="AS4201">
        <v>1820717</v>
      </c>
      <c r="AT4201">
        <v>2</v>
      </c>
      <c r="AU4201">
        <v>452</v>
      </c>
      <c r="AV4201">
        <v>3250</v>
      </c>
      <c r="AW4201">
        <v>1469000</v>
      </c>
      <c r="AY4201">
        <v>240</v>
      </c>
    </row>
    <row r="4202" spans="1:51" x14ac:dyDescent="0.2">
      <c r="A4202" s="51"/>
      <c r="AT4202">
        <v>1</v>
      </c>
      <c r="AU4202">
        <v>398</v>
      </c>
      <c r="AV4202">
        <v>3350</v>
      </c>
      <c r="AW4202">
        <v>1333000</v>
      </c>
    </row>
    <row r="4203" spans="1:51" x14ac:dyDescent="0.2">
      <c r="A4203" s="51">
        <v>42927</v>
      </c>
      <c r="N4203">
        <v>2</v>
      </c>
      <c r="O4203">
        <v>214</v>
      </c>
      <c r="P4203">
        <v>3700</v>
      </c>
      <c r="Q4203">
        <v>791800</v>
      </c>
      <c r="Z4203">
        <v>1</v>
      </c>
      <c r="AA4203">
        <v>298</v>
      </c>
      <c r="AB4203">
        <v>3600</v>
      </c>
      <c r="AC4203">
        <v>1072800</v>
      </c>
      <c r="AD4203">
        <v>3</v>
      </c>
      <c r="AE4203">
        <v>341</v>
      </c>
      <c r="AF4203">
        <v>3520</v>
      </c>
      <c r="AG4203">
        <v>1200320</v>
      </c>
      <c r="AL4203">
        <v>7</v>
      </c>
      <c r="AM4203">
        <v>491</v>
      </c>
      <c r="AN4203">
        <v>3600</v>
      </c>
      <c r="AO4203">
        <v>1767600</v>
      </c>
      <c r="AP4203">
        <v>24</v>
      </c>
      <c r="AQ4203">
        <v>498</v>
      </c>
      <c r="AR4203">
        <v>3478</v>
      </c>
      <c r="AS4203">
        <v>1740145</v>
      </c>
      <c r="AX4203">
        <v>1</v>
      </c>
      <c r="AY4203">
        <v>23</v>
      </c>
    </row>
    <row r="4204" spans="1:51" x14ac:dyDescent="0.2">
      <c r="A4204" s="51"/>
      <c r="AP4204">
        <v>3</v>
      </c>
      <c r="AQ4204">
        <v>370</v>
      </c>
      <c r="AR4204">
        <v>3140</v>
      </c>
      <c r="AS4204">
        <v>1161800</v>
      </c>
    </row>
    <row r="4205" spans="1:51" x14ac:dyDescent="0.2">
      <c r="A4205" s="51">
        <v>42929</v>
      </c>
      <c r="B4205">
        <v>46</v>
      </c>
      <c r="C4205">
        <v>119</v>
      </c>
      <c r="D4205">
        <v>3983</v>
      </c>
      <c r="E4205">
        <v>473883</v>
      </c>
      <c r="F4205">
        <v>22</v>
      </c>
      <c r="G4205">
        <v>141</v>
      </c>
      <c r="H4205">
        <v>3875</v>
      </c>
      <c r="I4205">
        <v>547250</v>
      </c>
      <c r="J4205">
        <v>9</v>
      </c>
      <c r="K4205">
        <v>160</v>
      </c>
      <c r="L4205">
        <v>3725</v>
      </c>
      <c r="M4205">
        <v>594625</v>
      </c>
      <c r="N4205">
        <v>72</v>
      </c>
      <c r="O4205">
        <v>202</v>
      </c>
      <c r="P4205">
        <v>3770</v>
      </c>
      <c r="Q4205">
        <v>763890</v>
      </c>
      <c r="R4205">
        <v>25</v>
      </c>
      <c r="S4205">
        <v>234</v>
      </c>
      <c r="T4205">
        <v>4033</v>
      </c>
      <c r="U4205">
        <v>944267</v>
      </c>
      <c r="AD4205">
        <v>9</v>
      </c>
      <c r="AE4205">
        <v>337</v>
      </c>
      <c r="AF4205">
        <v>3575</v>
      </c>
      <c r="AG4205">
        <v>1204350</v>
      </c>
      <c r="AH4205">
        <v>6</v>
      </c>
      <c r="AI4205">
        <v>362</v>
      </c>
      <c r="AJ4205">
        <v>3580</v>
      </c>
      <c r="AK4205">
        <v>1295960</v>
      </c>
      <c r="AL4205">
        <v>6</v>
      </c>
      <c r="AM4205">
        <v>411</v>
      </c>
      <c r="AN4205">
        <v>3500</v>
      </c>
      <c r="AO4205">
        <v>1438500</v>
      </c>
      <c r="AP4205">
        <v>94</v>
      </c>
      <c r="AQ4205">
        <v>462</v>
      </c>
      <c r="AR4205">
        <v>3323</v>
      </c>
      <c r="AS4205">
        <v>1532671</v>
      </c>
      <c r="AT4205">
        <v>6</v>
      </c>
      <c r="AU4205">
        <v>497</v>
      </c>
      <c r="AV4205">
        <v>3475</v>
      </c>
      <c r="AW4205">
        <v>1729250</v>
      </c>
      <c r="AX4205">
        <v>26</v>
      </c>
      <c r="AY4205">
        <v>195</v>
      </c>
    </row>
    <row r="4206" spans="1:51" x14ac:dyDescent="0.2">
      <c r="A4206" s="51"/>
      <c r="AP4206">
        <v>15</v>
      </c>
      <c r="AQ4206">
        <v>387</v>
      </c>
      <c r="AR4206">
        <v>3493</v>
      </c>
      <c r="AS4206">
        <v>1350713</v>
      </c>
    </row>
    <row r="4207" spans="1:51" x14ac:dyDescent="0.2">
      <c r="A4207" s="51">
        <v>42934</v>
      </c>
      <c r="Z4207">
        <v>15</v>
      </c>
      <c r="AA4207">
        <v>298</v>
      </c>
      <c r="AB4207">
        <v>3650</v>
      </c>
      <c r="AC4207">
        <v>1085750</v>
      </c>
      <c r="AP4207">
        <v>50</v>
      </c>
      <c r="AQ4207">
        <v>492</v>
      </c>
      <c r="AR4207">
        <v>3339</v>
      </c>
      <c r="AS4207">
        <v>1643611</v>
      </c>
      <c r="AY4207">
        <v>27</v>
      </c>
    </row>
    <row r="4208" spans="1:51" x14ac:dyDescent="0.2">
      <c r="A4208" s="51">
        <v>42936</v>
      </c>
    </row>
    <row r="4209" spans="1:51" x14ac:dyDescent="0.2">
      <c r="A4209" s="51"/>
      <c r="F4209">
        <v>26</v>
      </c>
      <c r="G4209">
        <v>136</v>
      </c>
      <c r="H4209">
        <v>3900</v>
      </c>
      <c r="I4209">
        <v>532350</v>
      </c>
      <c r="J4209">
        <v>35</v>
      </c>
      <c r="K4209">
        <v>172</v>
      </c>
      <c r="L4209">
        <v>4575</v>
      </c>
      <c r="M4209">
        <v>786900</v>
      </c>
      <c r="N4209">
        <v>52</v>
      </c>
      <c r="O4209">
        <v>209</v>
      </c>
      <c r="P4209">
        <v>4067</v>
      </c>
      <c r="Q4209">
        <v>851300</v>
      </c>
      <c r="R4209">
        <v>5</v>
      </c>
      <c r="S4209">
        <v>224</v>
      </c>
      <c r="T4209">
        <v>3950</v>
      </c>
      <c r="U4209">
        <v>884800</v>
      </c>
      <c r="Z4209">
        <v>6</v>
      </c>
      <c r="AA4209">
        <v>291</v>
      </c>
      <c r="AB4209">
        <v>3850</v>
      </c>
      <c r="AC4209">
        <v>1120350</v>
      </c>
      <c r="AD4209">
        <v>13</v>
      </c>
      <c r="AE4209">
        <v>323</v>
      </c>
      <c r="AF4209">
        <v>3600</v>
      </c>
      <c r="AG4209">
        <v>1162800</v>
      </c>
      <c r="AP4209">
        <v>49</v>
      </c>
      <c r="AQ4209">
        <v>467</v>
      </c>
      <c r="AR4209">
        <v>3300</v>
      </c>
      <c r="AS4209">
        <v>1547568</v>
      </c>
      <c r="AT4209">
        <v>2</v>
      </c>
      <c r="AU4209">
        <v>437</v>
      </c>
      <c r="AV4209">
        <v>3200</v>
      </c>
      <c r="AW4209">
        <v>1398400</v>
      </c>
      <c r="AY4209">
        <v>105</v>
      </c>
    </row>
    <row r="4210" spans="1:51" x14ac:dyDescent="0.2">
      <c r="A4210" s="51"/>
      <c r="AP4210">
        <v>1</v>
      </c>
      <c r="AQ4210">
        <v>392</v>
      </c>
      <c r="AR4210">
        <v>3640</v>
      </c>
      <c r="AS4210">
        <v>1426880</v>
      </c>
    </row>
    <row r="4211" spans="1:51" x14ac:dyDescent="0.2">
      <c r="A4211" s="51">
        <v>42941</v>
      </c>
      <c r="AH4211">
        <v>1</v>
      </c>
      <c r="AI4211">
        <v>362</v>
      </c>
      <c r="AJ4211">
        <v>3520</v>
      </c>
      <c r="AK4211">
        <v>1274240</v>
      </c>
      <c r="AL4211">
        <v>1</v>
      </c>
      <c r="AM4211">
        <v>402</v>
      </c>
      <c r="AN4211">
        <v>3340</v>
      </c>
      <c r="AO4211">
        <v>1342680</v>
      </c>
      <c r="AP4211">
        <v>61</v>
      </c>
      <c r="AQ4211">
        <v>464</v>
      </c>
      <c r="AR4211">
        <v>3336</v>
      </c>
      <c r="AS4211">
        <v>1547562</v>
      </c>
      <c r="AT4211">
        <v>2</v>
      </c>
      <c r="AU4211">
        <v>575</v>
      </c>
      <c r="AV4211">
        <v>3000</v>
      </c>
      <c r="AW4211">
        <v>1725000</v>
      </c>
      <c r="AY4211">
        <v>30</v>
      </c>
    </row>
    <row r="4212" spans="1:51" x14ac:dyDescent="0.2">
      <c r="A4212" s="51">
        <v>42943</v>
      </c>
      <c r="B4212">
        <v>3</v>
      </c>
      <c r="C4212">
        <v>123</v>
      </c>
      <c r="D4212">
        <v>4400</v>
      </c>
      <c r="E4212">
        <v>541200</v>
      </c>
      <c r="F4212">
        <v>8</v>
      </c>
      <c r="G4212">
        <v>140</v>
      </c>
      <c r="H4212">
        <v>4450</v>
      </c>
      <c r="I4212">
        <v>620500</v>
      </c>
      <c r="J4212">
        <v>14</v>
      </c>
      <c r="K4212">
        <v>161</v>
      </c>
      <c r="L4212">
        <v>4050</v>
      </c>
      <c r="M4212">
        <v>652050</v>
      </c>
      <c r="N4212">
        <v>83</v>
      </c>
      <c r="O4212">
        <v>204</v>
      </c>
      <c r="P4212">
        <v>4158</v>
      </c>
      <c r="Q4212">
        <v>847283</v>
      </c>
      <c r="R4212">
        <v>33</v>
      </c>
      <c r="S4212">
        <v>242</v>
      </c>
      <c r="T4212">
        <v>3817</v>
      </c>
      <c r="U4212">
        <v>923133</v>
      </c>
      <c r="V4212">
        <v>14</v>
      </c>
      <c r="W4212">
        <v>274</v>
      </c>
      <c r="X4212">
        <v>4000</v>
      </c>
      <c r="Y4212">
        <v>1096000</v>
      </c>
      <c r="AD4212">
        <v>3</v>
      </c>
      <c r="AE4212">
        <v>337</v>
      </c>
      <c r="AF4212">
        <v>3800</v>
      </c>
      <c r="AG4212">
        <v>1280600</v>
      </c>
      <c r="AH4212">
        <v>1</v>
      </c>
      <c r="AI4212">
        <v>398</v>
      </c>
      <c r="AJ4212">
        <v>3400</v>
      </c>
      <c r="AK4212">
        <v>1353200</v>
      </c>
      <c r="AL4212">
        <v>7</v>
      </c>
      <c r="AM4212">
        <v>408</v>
      </c>
      <c r="AN4212">
        <v>3720</v>
      </c>
      <c r="AO4212">
        <v>1517760</v>
      </c>
      <c r="AP4212">
        <v>28</v>
      </c>
      <c r="AQ4212">
        <v>515</v>
      </c>
      <c r="AR4212">
        <v>3410</v>
      </c>
      <c r="AS4212">
        <v>1755527</v>
      </c>
      <c r="AT4212">
        <v>2</v>
      </c>
      <c r="AU4212">
        <v>486</v>
      </c>
      <c r="AV4212">
        <v>3275</v>
      </c>
      <c r="AW4212">
        <v>1589650</v>
      </c>
      <c r="AY4212">
        <v>135</v>
      </c>
    </row>
    <row r="4213" spans="1:51" x14ac:dyDescent="0.2">
      <c r="A4213" s="51"/>
      <c r="AP4213">
        <v>6</v>
      </c>
      <c r="AQ4213">
        <v>398</v>
      </c>
      <c r="AR4213">
        <v>3500</v>
      </c>
      <c r="AS4213">
        <v>1393000</v>
      </c>
      <c r="AT4213">
        <v>1</v>
      </c>
      <c r="AU4213">
        <v>372</v>
      </c>
      <c r="AV4213">
        <v>3200</v>
      </c>
      <c r="AW4213">
        <v>1190400</v>
      </c>
    </row>
    <row r="4214" spans="1:51" x14ac:dyDescent="0.2">
      <c r="A4214" s="51">
        <v>42920</v>
      </c>
      <c r="B4214">
        <v>24</v>
      </c>
      <c r="C4214">
        <v>118</v>
      </c>
      <c r="D4214">
        <v>4075</v>
      </c>
      <c r="E4214">
        <v>484121</v>
      </c>
      <c r="F4214">
        <v>45</v>
      </c>
      <c r="G4214">
        <v>137</v>
      </c>
      <c r="H4214">
        <v>4225</v>
      </c>
      <c r="I4214">
        <v>580113</v>
      </c>
      <c r="J4214">
        <v>42</v>
      </c>
      <c r="K4214">
        <v>169</v>
      </c>
      <c r="L4214">
        <v>4067</v>
      </c>
      <c r="M4214">
        <v>682710</v>
      </c>
      <c r="N4214">
        <v>1</v>
      </c>
      <c r="O4214">
        <v>208</v>
      </c>
      <c r="P4214">
        <v>3500</v>
      </c>
      <c r="Q4214">
        <v>728000</v>
      </c>
      <c r="R4214">
        <v>113</v>
      </c>
      <c r="S4214">
        <v>229</v>
      </c>
      <c r="T4214">
        <v>3775</v>
      </c>
      <c r="U4214">
        <v>904343</v>
      </c>
      <c r="V4214">
        <v>1</v>
      </c>
      <c r="W4214">
        <v>266</v>
      </c>
      <c r="X4214">
        <v>3600</v>
      </c>
      <c r="Y4214">
        <v>957600</v>
      </c>
      <c r="Z4214">
        <v>61</v>
      </c>
      <c r="AA4214">
        <v>293</v>
      </c>
      <c r="AB4214">
        <v>3575</v>
      </c>
      <c r="AC4214">
        <v>1088841</v>
      </c>
      <c r="AD4214">
        <v>27</v>
      </c>
      <c r="AE4214">
        <v>337</v>
      </c>
      <c r="AF4214">
        <v>3513</v>
      </c>
      <c r="AG4214">
        <v>1213278</v>
      </c>
      <c r="AH4214">
        <v>2</v>
      </c>
      <c r="AI4214">
        <v>384</v>
      </c>
      <c r="AJ4214">
        <v>3550</v>
      </c>
      <c r="AK4214">
        <v>1363200</v>
      </c>
      <c r="AP4214">
        <v>186</v>
      </c>
      <c r="AQ4214">
        <v>430</v>
      </c>
      <c r="AR4214">
        <v>3386</v>
      </c>
      <c r="AS4214">
        <v>1457785</v>
      </c>
      <c r="AT4214">
        <v>51</v>
      </c>
      <c r="AU4214">
        <v>546</v>
      </c>
      <c r="AV4214">
        <v>3392</v>
      </c>
      <c r="AW4214">
        <v>1855423</v>
      </c>
      <c r="AY4214">
        <v>42</v>
      </c>
    </row>
    <row r="4215" spans="1:51" x14ac:dyDescent="0.2">
      <c r="A4215" s="51">
        <v>42927</v>
      </c>
      <c r="B4215">
        <v>7</v>
      </c>
      <c r="C4215">
        <v>121</v>
      </c>
      <c r="D4215">
        <v>4250</v>
      </c>
      <c r="E4215">
        <v>514857</v>
      </c>
      <c r="F4215">
        <v>42</v>
      </c>
      <c r="G4215">
        <v>137</v>
      </c>
      <c r="H4215">
        <v>4075</v>
      </c>
      <c r="I4215">
        <v>568324</v>
      </c>
      <c r="J4215">
        <v>55</v>
      </c>
      <c r="K4215">
        <v>164</v>
      </c>
      <c r="L4215">
        <v>3886</v>
      </c>
      <c r="M4215">
        <v>660462</v>
      </c>
      <c r="N4215">
        <v>55</v>
      </c>
      <c r="O4215">
        <v>201</v>
      </c>
      <c r="P4215">
        <v>3967</v>
      </c>
      <c r="Q4215">
        <v>811100</v>
      </c>
      <c r="R4215">
        <v>13</v>
      </c>
      <c r="S4215">
        <v>238</v>
      </c>
      <c r="T4215">
        <v>3975</v>
      </c>
      <c r="U4215">
        <v>923885</v>
      </c>
      <c r="V4215">
        <v>90</v>
      </c>
      <c r="W4215">
        <v>268</v>
      </c>
      <c r="X4215">
        <v>3875</v>
      </c>
      <c r="Y4215">
        <v>1050148</v>
      </c>
      <c r="Z4215">
        <v>109</v>
      </c>
      <c r="AA4215">
        <v>295</v>
      </c>
      <c r="AB4215">
        <v>3844</v>
      </c>
      <c r="AC4215">
        <v>1141597</v>
      </c>
      <c r="AD4215">
        <v>51</v>
      </c>
      <c r="AE4215">
        <v>337</v>
      </c>
      <c r="AF4215">
        <v>3642</v>
      </c>
      <c r="AG4215">
        <v>1238284</v>
      </c>
      <c r="AH4215">
        <v>14</v>
      </c>
      <c r="AI4215">
        <v>375</v>
      </c>
      <c r="AJ4215">
        <v>3583</v>
      </c>
      <c r="AK4215">
        <v>1341939</v>
      </c>
      <c r="AL4215">
        <v>13</v>
      </c>
      <c r="AM4215">
        <v>420</v>
      </c>
      <c r="AN4215">
        <v>3800</v>
      </c>
      <c r="AO4215">
        <v>1507908</v>
      </c>
      <c r="AP4215">
        <v>112</v>
      </c>
      <c r="AQ4215">
        <v>416</v>
      </c>
      <c r="AR4215">
        <v>3370</v>
      </c>
      <c r="AS4215">
        <v>1396642</v>
      </c>
      <c r="AT4215">
        <v>4</v>
      </c>
      <c r="AU4215">
        <v>436</v>
      </c>
      <c r="AV4215">
        <v>3505</v>
      </c>
      <c r="AW4215">
        <v>1512355</v>
      </c>
      <c r="AY4215">
        <v>62</v>
      </c>
    </row>
    <row r="4216" spans="1:51" x14ac:dyDescent="0.2">
      <c r="A4216" s="51">
        <v>42934</v>
      </c>
      <c r="B4216">
        <v>9</v>
      </c>
      <c r="C4216">
        <v>110</v>
      </c>
      <c r="D4216">
        <v>4275</v>
      </c>
      <c r="E4216">
        <v>407756</v>
      </c>
      <c r="J4216">
        <v>3</v>
      </c>
      <c r="K4216">
        <v>165</v>
      </c>
      <c r="L4216">
        <v>3750</v>
      </c>
      <c r="M4216">
        <v>620000</v>
      </c>
      <c r="N4216">
        <v>50</v>
      </c>
      <c r="O4216">
        <v>195</v>
      </c>
      <c r="P4216">
        <v>3800</v>
      </c>
      <c r="Q4216">
        <v>741972</v>
      </c>
      <c r="R4216">
        <v>30</v>
      </c>
      <c r="S4216">
        <v>230</v>
      </c>
      <c r="T4216">
        <v>3920</v>
      </c>
      <c r="U4216">
        <v>891600</v>
      </c>
      <c r="V4216">
        <v>13</v>
      </c>
      <c r="W4216">
        <v>272</v>
      </c>
      <c r="X4216">
        <v>3750</v>
      </c>
      <c r="Y4216">
        <v>1022969</v>
      </c>
      <c r="AL4216">
        <v>3</v>
      </c>
      <c r="AM4216">
        <v>418</v>
      </c>
      <c r="AN4216">
        <v>3600</v>
      </c>
      <c r="AO4216">
        <v>1504800</v>
      </c>
      <c r="AP4216">
        <v>119</v>
      </c>
      <c r="AQ4216">
        <v>420</v>
      </c>
      <c r="AR4216">
        <v>3353</v>
      </c>
      <c r="AS4216">
        <v>1406791</v>
      </c>
      <c r="AT4216">
        <v>25</v>
      </c>
      <c r="AU4216">
        <v>418</v>
      </c>
      <c r="AV4216">
        <v>3358</v>
      </c>
      <c r="AW4216">
        <v>1421970</v>
      </c>
      <c r="AX4216">
        <v>12</v>
      </c>
      <c r="AY4216">
        <v>30</v>
      </c>
    </row>
    <row r="4217" spans="1:51" x14ac:dyDescent="0.2">
      <c r="A4217" s="51">
        <v>42941</v>
      </c>
      <c r="B4217">
        <v>18</v>
      </c>
      <c r="C4217">
        <v>121</v>
      </c>
      <c r="D4217">
        <v>3800</v>
      </c>
      <c r="E4217">
        <v>455411</v>
      </c>
      <c r="F4217">
        <v>22</v>
      </c>
      <c r="G4217">
        <v>163</v>
      </c>
      <c r="H4217">
        <v>3900</v>
      </c>
      <c r="I4217">
        <v>646636</v>
      </c>
      <c r="J4217">
        <v>47</v>
      </c>
      <c r="K4217">
        <v>199</v>
      </c>
      <c r="L4217">
        <v>4161</v>
      </c>
      <c r="M4217">
        <v>866485</v>
      </c>
      <c r="N4217">
        <v>30</v>
      </c>
      <c r="O4217">
        <v>240</v>
      </c>
      <c r="P4217">
        <v>3500</v>
      </c>
      <c r="Q4217">
        <v>869413</v>
      </c>
      <c r="R4217">
        <v>11</v>
      </c>
      <c r="S4217">
        <v>265</v>
      </c>
      <c r="T4217">
        <v>3725</v>
      </c>
      <c r="U4217">
        <v>989773</v>
      </c>
      <c r="V4217">
        <v>7</v>
      </c>
      <c r="W4217">
        <v>315</v>
      </c>
      <c r="X4217">
        <v>3700</v>
      </c>
      <c r="Y4217">
        <v>1164971</v>
      </c>
      <c r="Z4217">
        <v>37</v>
      </c>
      <c r="AA4217">
        <v>349</v>
      </c>
      <c r="AB4217">
        <v>3570</v>
      </c>
      <c r="AC4217">
        <v>1306616</v>
      </c>
      <c r="AD4217">
        <v>9</v>
      </c>
      <c r="AE4217">
        <v>368</v>
      </c>
      <c r="AF4217">
        <v>3533</v>
      </c>
      <c r="AG4217">
        <v>1318400</v>
      </c>
      <c r="AH4217">
        <v>5</v>
      </c>
      <c r="AI4217">
        <v>452</v>
      </c>
      <c r="AJ4217">
        <v>3650</v>
      </c>
      <c r="AK4217">
        <v>1651260</v>
      </c>
      <c r="AP4217">
        <v>143</v>
      </c>
      <c r="AQ4217">
        <v>447</v>
      </c>
      <c r="AR4217">
        <v>3335</v>
      </c>
      <c r="AS4217">
        <v>1522999</v>
      </c>
      <c r="AT4217">
        <v>16</v>
      </c>
      <c r="AU4217">
        <v>522</v>
      </c>
      <c r="AV4217">
        <v>3550</v>
      </c>
      <c r="AW4217">
        <v>1824300</v>
      </c>
      <c r="AY4217">
        <v>76</v>
      </c>
    </row>
    <row r="4218" spans="1:51" x14ac:dyDescent="0.2">
      <c r="A4218" s="51"/>
    </row>
    <row r="4219" spans="1:51" x14ac:dyDescent="0.2">
      <c r="A4219" s="51">
        <v>42948</v>
      </c>
      <c r="AP4219">
        <v>4</v>
      </c>
      <c r="AQ4219">
        <v>396</v>
      </c>
      <c r="AR4219">
        <v>3430</v>
      </c>
      <c r="AS4219">
        <v>1356530</v>
      </c>
      <c r="AT4219">
        <v>1</v>
      </c>
      <c r="AU4219">
        <v>556</v>
      </c>
      <c r="AV4219">
        <v>3240</v>
      </c>
      <c r="AW4219">
        <v>1801440</v>
      </c>
      <c r="AY4219">
        <v>17</v>
      </c>
    </row>
    <row r="4220" spans="1:51" x14ac:dyDescent="0.2">
      <c r="A4220" s="51"/>
      <c r="AP4220">
        <v>4</v>
      </c>
      <c r="AQ4220">
        <v>512</v>
      </c>
      <c r="AR4220">
        <v>3340</v>
      </c>
      <c r="AS4220">
        <v>1710080</v>
      </c>
    </row>
    <row r="4221" spans="1:51" x14ac:dyDescent="0.2">
      <c r="A4221" s="51">
        <v>42950</v>
      </c>
      <c r="F4221">
        <v>30</v>
      </c>
      <c r="G4221">
        <v>146</v>
      </c>
      <c r="H4221">
        <v>4200</v>
      </c>
      <c r="I4221">
        <v>613100</v>
      </c>
      <c r="J4221">
        <v>35</v>
      </c>
      <c r="K4221">
        <v>164</v>
      </c>
      <c r="L4221">
        <v>4075</v>
      </c>
      <c r="M4221">
        <v>669300</v>
      </c>
      <c r="N4221">
        <v>21</v>
      </c>
      <c r="O4221">
        <v>198</v>
      </c>
      <c r="P4221">
        <v>4075</v>
      </c>
      <c r="Q4221">
        <v>804875</v>
      </c>
      <c r="R4221">
        <v>13</v>
      </c>
      <c r="S4221">
        <v>236</v>
      </c>
      <c r="T4221">
        <v>3875</v>
      </c>
      <c r="U4221">
        <v>917125</v>
      </c>
      <c r="V4221">
        <v>34</v>
      </c>
      <c r="W4221">
        <v>263</v>
      </c>
      <c r="X4221">
        <v>3933</v>
      </c>
      <c r="Y4221">
        <v>1036900</v>
      </c>
      <c r="Z4221">
        <v>9</v>
      </c>
      <c r="AA4221">
        <v>304</v>
      </c>
      <c r="AB4221">
        <v>3783</v>
      </c>
      <c r="AC4221">
        <v>1148217</v>
      </c>
      <c r="AD4221">
        <v>30</v>
      </c>
      <c r="AE4221">
        <v>331</v>
      </c>
      <c r="AF4221">
        <v>3803</v>
      </c>
      <c r="AG4221">
        <v>1257103</v>
      </c>
      <c r="AL4221">
        <v>9</v>
      </c>
      <c r="AM4221">
        <v>423</v>
      </c>
      <c r="AN4221">
        <v>3805</v>
      </c>
      <c r="AO4221">
        <v>1610780</v>
      </c>
      <c r="AP4221">
        <v>107</v>
      </c>
      <c r="AQ4221">
        <v>450</v>
      </c>
      <c r="AR4221">
        <v>3620</v>
      </c>
      <c r="AS4221">
        <v>1628409</v>
      </c>
      <c r="AT4221">
        <v>14</v>
      </c>
      <c r="AU4221">
        <v>520</v>
      </c>
      <c r="AV4221">
        <v>3567</v>
      </c>
      <c r="AW4221">
        <v>1858167</v>
      </c>
      <c r="AX4221">
        <v>3</v>
      </c>
      <c r="AY4221">
        <v>132</v>
      </c>
    </row>
    <row r="4222" spans="1:51" x14ac:dyDescent="0.2">
      <c r="A4222" s="51"/>
      <c r="AP4222">
        <v>12</v>
      </c>
      <c r="AQ4222">
        <v>373</v>
      </c>
      <c r="AR4222">
        <v>3677</v>
      </c>
      <c r="AS4222">
        <v>1371620</v>
      </c>
    </row>
    <row r="4223" spans="1:51" x14ac:dyDescent="0.2">
      <c r="A4223" s="51">
        <v>42955</v>
      </c>
      <c r="Z4223">
        <v>1</v>
      </c>
      <c r="AA4223">
        <v>302</v>
      </c>
      <c r="AB4223">
        <v>3500</v>
      </c>
      <c r="AC4223">
        <v>1057000</v>
      </c>
      <c r="AH4223">
        <v>2</v>
      </c>
      <c r="AI4223">
        <v>360</v>
      </c>
      <c r="AJ4223">
        <v>3460</v>
      </c>
      <c r="AK4223">
        <v>1245600</v>
      </c>
      <c r="AL4223">
        <v>2</v>
      </c>
      <c r="AM4223">
        <v>401</v>
      </c>
      <c r="AN4223">
        <v>3640</v>
      </c>
      <c r="AO4223">
        <v>1459640</v>
      </c>
      <c r="AP4223">
        <v>6</v>
      </c>
      <c r="AQ4223">
        <v>404</v>
      </c>
      <c r="AR4223">
        <v>3340</v>
      </c>
      <c r="AS4223">
        <v>1349360</v>
      </c>
      <c r="AY4223">
        <v>11</v>
      </c>
    </row>
    <row r="4224" spans="1:51" x14ac:dyDescent="0.2">
      <c r="A4224" s="51">
        <v>42957</v>
      </c>
      <c r="B4224">
        <v>9</v>
      </c>
      <c r="C4224">
        <v>127</v>
      </c>
      <c r="D4224">
        <v>4000</v>
      </c>
      <c r="E4224">
        <v>508000</v>
      </c>
      <c r="F4224">
        <v>17</v>
      </c>
      <c r="G4224">
        <v>140</v>
      </c>
      <c r="H4224">
        <v>4300</v>
      </c>
      <c r="I4224">
        <v>602000</v>
      </c>
      <c r="J4224">
        <v>59</v>
      </c>
      <c r="K4224">
        <v>164</v>
      </c>
      <c r="L4224">
        <v>4457</v>
      </c>
      <c r="M4224">
        <v>734643</v>
      </c>
      <c r="N4224">
        <v>55</v>
      </c>
      <c r="O4224">
        <v>198</v>
      </c>
      <c r="P4224">
        <v>4190</v>
      </c>
      <c r="Q4224">
        <v>827410</v>
      </c>
      <c r="R4224">
        <v>16</v>
      </c>
      <c r="S4224">
        <v>234</v>
      </c>
      <c r="T4224">
        <v>4400</v>
      </c>
      <c r="U4224">
        <v>1028300</v>
      </c>
      <c r="V4224">
        <v>45</v>
      </c>
      <c r="W4224">
        <v>266</v>
      </c>
      <c r="X4224">
        <v>4100</v>
      </c>
      <c r="Y4224">
        <v>1088233</v>
      </c>
      <c r="Z4224">
        <v>2</v>
      </c>
      <c r="AA4224">
        <v>301</v>
      </c>
      <c r="AB4224">
        <v>3950</v>
      </c>
      <c r="AC4224">
        <v>1188950</v>
      </c>
      <c r="AD4224">
        <v>2</v>
      </c>
      <c r="AE4224">
        <v>353</v>
      </c>
      <c r="AF4224">
        <v>4550</v>
      </c>
      <c r="AG4224">
        <v>1606150</v>
      </c>
      <c r="AH4224">
        <v>1</v>
      </c>
      <c r="AI4224">
        <v>376</v>
      </c>
      <c r="AJ4224">
        <v>3680</v>
      </c>
      <c r="AK4224">
        <v>1383680</v>
      </c>
      <c r="AL4224">
        <v>3</v>
      </c>
      <c r="AM4224">
        <v>489</v>
      </c>
      <c r="AN4224">
        <v>3840</v>
      </c>
      <c r="AO4224">
        <v>1877760</v>
      </c>
      <c r="AP4224">
        <v>82</v>
      </c>
      <c r="AQ4224">
        <v>488</v>
      </c>
      <c r="AR4224">
        <v>3517</v>
      </c>
      <c r="AS4224">
        <v>1724004</v>
      </c>
      <c r="AT4224">
        <v>15</v>
      </c>
      <c r="AU4224">
        <v>475</v>
      </c>
      <c r="AV4224">
        <v>3483</v>
      </c>
      <c r="AW4224">
        <v>1650200</v>
      </c>
      <c r="AY4224">
        <v>238</v>
      </c>
    </row>
    <row r="4225" spans="1:51" x14ac:dyDescent="0.2">
      <c r="A4225" s="51">
        <v>42962</v>
      </c>
      <c r="N4225">
        <v>6</v>
      </c>
      <c r="O4225">
        <v>217</v>
      </c>
      <c r="P4225">
        <v>3650</v>
      </c>
      <c r="Q4225">
        <v>792050</v>
      </c>
      <c r="AH4225">
        <v>9</v>
      </c>
      <c r="AI4225">
        <v>372</v>
      </c>
      <c r="AJ4225">
        <v>3600</v>
      </c>
      <c r="AK4225">
        <v>1339200</v>
      </c>
      <c r="AP4225">
        <v>7</v>
      </c>
      <c r="AQ4225">
        <v>424</v>
      </c>
      <c r="AR4225">
        <v>3580</v>
      </c>
      <c r="AS4225">
        <v>1520820</v>
      </c>
      <c r="AY4225">
        <v>11</v>
      </c>
    </row>
    <row r="4226" spans="1:51" x14ac:dyDescent="0.2">
      <c r="A4226" s="51">
        <v>42964</v>
      </c>
      <c r="B4226">
        <v>12</v>
      </c>
      <c r="C4226">
        <v>138</v>
      </c>
      <c r="D4226">
        <v>4275</v>
      </c>
      <c r="E4226">
        <v>588075</v>
      </c>
      <c r="F4226">
        <v>22</v>
      </c>
      <c r="G4226">
        <v>168</v>
      </c>
      <c r="H4226">
        <v>4250</v>
      </c>
      <c r="I4226">
        <v>713725</v>
      </c>
      <c r="J4226">
        <v>85</v>
      </c>
      <c r="K4226">
        <v>206</v>
      </c>
      <c r="L4226">
        <v>4192</v>
      </c>
      <c r="M4226">
        <v>863875</v>
      </c>
      <c r="N4226">
        <v>61</v>
      </c>
      <c r="O4226">
        <v>238</v>
      </c>
      <c r="P4226">
        <v>4283</v>
      </c>
      <c r="Q4226">
        <v>1017967</v>
      </c>
      <c r="Z4226">
        <v>27</v>
      </c>
      <c r="AA4226">
        <v>296</v>
      </c>
      <c r="AB4226">
        <v>3988</v>
      </c>
      <c r="AC4226">
        <v>1181888</v>
      </c>
      <c r="AD4226">
        <v>18</v>
      </c>
      <c r="AE4226">
        <v>336</v>
      </c>
      <c r="AF4226">
        <v>3880</v>
      </c>
      <c r="AG4226">
        <v>1305650</v>
      </c>
      <c r="AH4226">
        <v>2</v>
      </c>
      <c r="AI4226">
        <v>363</v>
      </c>
      <c r="AJ4226">
        <v>3760</v>
      </c>
      <c r="AK4226">
        <v>1364880</v>
      </c>
      <c r="AL4226">
        <v>5</v>
      </c>
      <c r="AM4226">
        <v>439</v>
      </c>
      <c r="AN4226">
        <v>3827</v>
      </c>
      <c r="AO4226">
        <v>1680713</v>
      </c>
      <c r="AP4226">
        <v>71</v>
      </c>
      <c r="AQ4226">
        <v>470</v>
      </c>
      <c r="AR4226">
        <v>3588</v>
      </c>
      <c r="AS4226">
        <v>1691238</v>
      </c>
      <c r="AT4226">
        <v>3</v>
      </c>
      <c r="AU4226">
        <v>516</v>
      </c>
      <c r="AV4226">
        <v>3450</v>
      </c>
      <c r="AW4226">
        <v>1776333</v>
      </c>
      <c r="AX4226">
        <v>8</v>
      </c>
      <c r="AY4226">
        <v>120</v>
      </c>
    </row>
    <row r="4227" spans="1:51" x14ac:dyDescent="0.2">
      <c r="A4227" s="51">
        <v>42969</v>
      </c>
      <c r="AP4227">
        <v>7</v>
      </c>
      <c r="AQ4227">
        <v>378</v>
      </c>
      <c r="AR4227">
        <v>3420</v>
      </c>
      <c r="AS4227">
        <v>1292760</v>
      </c>
      <c r="AT4227">
        <v>2</v>
      </c>
      <c r="AU4227">
        <v>557</v>
      </c>
      <c r="AV4227">
        <v>3100</v>
      </c>
      <c r="AW4227">
        <v>1726700</v>
      </c>
      <c r="AY4227">
        <v>13</v>
      </c>
    </row>
    <row r="4228" spans="1:51" x14ac:dyDescent="0.2">
      <c r="A4228" s="51"/>
      <c r="AP4228">
        <v>6</v>
      </c>
      <c r="AQ4228">
        <v>495</v>
      </c>
      <c r="AR4228">
        <v>3760</v>
      </c>
      <c r="AS4228">
        <v>1861200</v>
      </c>
    </row>
    <row r="4229" spans="1:51" x14ac:dyDescent="0.2">
      <c r="A4229" s="51">
        <v>42971</v>
      </c>
      <c r="J4229">
        <v>25</v>
      </c>
      <c r="K4229">
        <v>174</v>
      </c>
      <c r="L4229">
        <v>4300</v>
      </c>
      <c r="M4229">
        <v>748200</v>
      </c>
      <c r="V4229">
        <v>20</v>
      </c>
      <c r="W4229">
        <v>261</v>
      </c>
      <c r="X4229">
        <v>4100</v>
      </c>
      <c r="Y4229">
        <v>1070100</v>
      </c>
      <c r="Z4229">
        <v>18</v>
      </c>
      <c r="AA4229">
        <v>298</v>
      </c>
      <c r="AB4229">
        <v>4220</v>
      </c>
      <c r="AC4229">
        <v>1257560</v>
      </c>
      <c r="AD4229">
        <v>21</v>
      </c>
      <c r="AE4229">
        <v>330</v>
      </c>
      <c r="AF4229">
        <v>3660</v>
      </c>
      <c r="AG4229">
        <v>1209900</v>
      </c>
      <c r="AL4229">
        <v>1</v>
      </c>
      <c r="AM4229">
        <v>418</v>
      </c>
      <c r="AN4229">
        <v>3580</v>
      </c>
      <c r="AO4229">
        <v>1496440</v>
      </c>
      <c r="AP4229">
        <v>61</v>
      </c>
      <c r="AQ4229">
        <v>467</v>
      </c>
      <c r="AR4229">
        <v>3480</v>
      </c>
      <c r="AS4229">
        <v>1626215</v>
      </c>
      <c r="AT4229">
        <v>4</v>
      </c>
      <c r="AU4229">
        <v>373</v>
      </c>
      <c r="AV4229">
        <v>3500</v>
      </c>
      <c r="AW4229">
        <v>1305500</v>
      </c>
      <c r="AY4229">
        <v>228</v>
      </c>
    </row>
    <row r="4230" spans="1:51" x14ac:dyDescent="0.2">
      <c r="A4230" s="51"/>
      <c r="AP4230">
        <v>10</v>
      </c>
      <c r="AQ4230">
        <v>375</v>
      </c>
      <c r="AR4230">
        <v>3530</v>
      </c>
      <c r="AS4230">
        <v>1323330</v>
      </c>
    </row>
    <row r="4231" spans="1:51" x14ac:dyDescent="0.2">
      <c r="A4231" s="51">
        <v>42976</v>
      </c>
      <c r="AP4231">
        <v>39</v>
      </c>
      <c r="AQ4231">
        <v>494</v>
      </c>
      <c r="AR4231">
        <v>3558</v>
      </c>
      <c r="AS4231">
        <v>1760032</v>
      </c>
      <c r="AY4231">
        <v>17</v>
      </c>
    </row>
    <row r="4232" spans="1:51" x14ac:dyDescent="0.2">
      <c r="A4232" s="51">
        <v>42978</v>
      </c>
      <c r="B4232">
        <v>6</v>
      </c>
      <c r="C4232">
        <v>111</v>
      </c>
      <c r="D4232">
        <v>4200</v>
      </c>
      <c r="E4232">
        <v>466200</v>
      </c>
      <c r="N4232">
        <v>40</v>
      </c>
      <c r="O4232">
        <v>194</v>
      </c>
      <c r="P4232">
        <v>3888</v>
      </c>
      <c r="Q4232">
        <v>753062</v>
      </c>
      <c r="R4232">
        <v>70</v>
      </c>
      <c r="S4232">
        <v>235</v>
      </c>
      <c r="T4232">
        <v>3983</v>
      </c>
      <c r="U4232">
        <v>937883</v>
      </c>
      <c r="V4232">
        <v>4</v>
      </c>
      <c r="W4232">
        <v>278</v>
      </c>
      <c r="X4232">
        <v>3500</v>
      </c>
      <c r="Y4232">
        <v>973000</v>
      </c>
      <c r="Z4232">
        <v>39</v>
      </c>
      <c r="AA4232">
        <v>291</v>
      </c>
      <c r="AB4232">
        <v>3717</v>
      </c>
      <c r="AC4232">
        <v>1080000</v>
      </c>
      <c r="AD4232">
        <v>5</v>
      </c>
      <c r="AE4232">
        <v>353</v>
      </c>
      <c r="AF4232">
        <v>3660</v>
      </c>
      <c r="AG4232">
        <v>1291980</v>
      </c>
      <c r="AH4232">
        <v>2</v>
      </c>
      <c r="AI4232">
        <v>368</v>
      </c>
      <c r="AJ4232">
        <v>3640</v>
      </c>
      <c r="AK4232">
        <v>1339520</v>
      </c>
      <c r="AL4232">
        <v>7</v>
      </c>
      <c r="AM4232">
        <v>346</v>
      </c>
      <c r="AN4232">
        <v>3747</v>
      </c>
      <c r="AO4232">
        <v>1633680</v>
      </c>
      <c r="AP4232">
        <v>19</v>
      </c>
      <c r="AQ4232">
        <v>476</v>
      </c>
      <c r="AR4232">
        <v>3603</v>
      </c>
      <c r="AS4232">
        <v>1721691</v>
      </c>
      <c r="AT4232">
        <v>1</v>
      </c>
      <c r="AU4232">
        <v>456</v>
      </c>
      <c r="AV4232">
        <v>3300</v>
      </c>
      <c r="AW4232">
        <v>1504800</v>
      </c>
      <c r="AX4232">
        <v>25</v>
      </c>
      <c r="AY4232">
        <v>240</v>
      </c>
    </row>
    <row r="4233" spans="1:51" x14ac:dyDescent="0.2">
      <c r="A4233" s="51"/>
      <c r="AP4233">
        <v>8</v>
      </c>
      <c r="AQ4233">
        <v>386</v>
      </c>
      <c r="AR4233">
        <v>3490</v>
      </c>
      <c r="AS4233">
        <v>1345980</v>
      </c>
    </row>
    <row r="4234" spans="1:51" x14ac:dyDescent="0.2">
      <c r="A4234" s="51">
        <v>42948</v>
      </c>
      <c r="B4234">
        <v>2</v>
      </c>
      <c r="C4234">
        <v>114</v>
      </c>
      <c r="D4234">
        <v>4200</v>
      </c>
      <c r="E4234">
        <v>478800</v>
      </c>
      <c r="F4234">
        <v>8</v>
      </c>
      <c r="G4234">
        <v>148</v>
      </c>
      <c r="H4234">
        <v>4000</v>
      </c>
      <c r="I4234">
        <v>592000</v>
      </c>
      <c r="J4234">
        <v>4</v>
      </c>
      <c r="K4234">
        <v>168</v>
      </c>
      <c r="L4234">
        <v>4000</v>
      </c>
      <c r="M4234">
        <v>674000</v>
      </c>
      <c r="N4234">
        <v>77</v>
      </c>
      <c r="O4234">
        <v>204</v>
      </c>
      <c r="P4234">
        <v>4244</v>
      </c>
      <c r="Q4234">
        <v>933470</v>
      </c>
      <c r="R4234">
        <v>67</v>
      </c>
      <c r="S4234">
        <v>233</v>
      </c>
      <c r="T4234">
        <v>4170</v>
      </c>
      <c r="U4234">
        <v>1001404</v>
      </c>
      <c r="V4234">
        <v>20</v>
      </c>
      <c r="W4234">
        <v>256</v>
      </c>
      <c r="X4234">
        <v>3750</v>
      </c>
      <c r="Y4234">
        <v>989520</v>
      </c>
      <c r="Z4234">
        <v>34</v>
      </c>
      <c r="AA4234">
        <v>289</v>
      </c>
      <c r="AB4234">
        <v>4183</v>
      </c>
      <c r="AC4234">
        <v>1193432</v>
      </c>
      <c r="AD4234">
        <v>8</v>
      </c>
      <c r="AE4234">
        <v>326</v>
      </c>
      <c r="AF4234">
        <v>3850</v>
      </c>
      <c r="AG4234">
        <v>1261225</v>
      </c>
      <c r="AH4234">
        <v>21</v>
      </c>
      <c r="AI4234">
        <v>384</v>
      </c>
      <c r="AJ4234">
        <v>3712</v>
      </c>
      <c r="AK4234">
        <v>1401903</v>
      </c>
      <c r="AL4234">
        <v>1</v>
      </c>
      <c r="AM4234">
        <v>500</v>
      </c>
      <c r="AN4234">
        <v>3750</v>
      </c>
      <c r="AO4234">
        <v>1875000</v>
      </c>
      <c r="AP4234">
        <v>167</v>
      </c>
      <c r="AQ4234">
        <v>411</v>
      </c>
      <c r="AR4234">
        <v>3531</v>
      </c>
      <c r="AS4234">
        <v>1481277</v>
      </c>
      <c r="AT4234">
        <v>10</v>
      </c>
      <c r="AU4234">
        <v>474</v>
      </c>
      <c r="AV4234">
        <v>3683</v>
      </c>
      <c r="AW4234">
        <v>1722900</v>
      </c>
      <c r="AY4234">
        <v>89</v>
      </c>
    </row>
    <row r="4235" spans="1:51" x14ac:dyDescent="0.2">
      <c r="A4235" s="51">
        <v>42955</v>
      </c>
      <c r="B4235">
        <v>3</v>
      </c>
      <c r="C4235">
        <v>107</v>
      </c>
      <c r="D4235">
        <v>3850</v>
      </c>
      <c r="E4235">
        <v>410667</v>
      </c>
      <c r="F4235">
        <v>12</v>
      </c>
      <c r="G4235">
        <v>139</v>
      </c>
      <c r="H4235">
        <v>4250</v>
      </c>
      <c r="I4235">
        <v>590750</v>
      </c>
      <c r="J4235">
        <v>86</v>
      </c>
      <c r="K4235">
        <v>163</v>
      </c>
      <c r="L4235">
        <v>4164</v>
      </c>
      <c r="M4235">
        <v>684575</v>
      </c>
      <c r="N4235">
        <v>92</v>
      </c>
      <c r="O4235">
        <v>205</v>
      </c>
      <c r="P4235">
        <v>4050</v>
      </c>
      <c r="Q4235">
        <v>812220</v>
      </c>
      <c r="R4235">
        <v>43</v>
      </c>
      <c r="S4235">
        <v>237</v>
      </c>
      <c r="T4235">
        <v>3950</v>
      </c>
      <c r="U4235">
        <v>937837</v>
      </c>
      <c r="V4235">
        <v>66</v>
      </c>
      <c r="W4235">
        <v>270</v>
      </c>
      <c r="X4235">
        <v>4050</v>
      </c>
      <c r="Y4235">
        <v>1083864</v>
      </c>
      <c r="Z4235">
        <v>61</v>
      </c>
      <c r="AA4235">
        <v>298</v>
      </c>
      <c r="AB4235">
        <v>3700</v>
      </c>
      <c r="AC4235">
        <v>1119325</v>
      </c>
      <c r="AD4235">
        <v>12</v>
      </c>
      <c r="AE4235">
        <v>336</v>
      </c>
      <c r="AF4235">
        <v>3800</v>
      </c>
      <c r="AG4235">
        <v>1252217</v>
      </c>
      <c r="AH4235">
        <v>23</v>
      </c>
      <c r="AI4235">
        <v>419</v>
      </c>
      <c r="AJ4235">
        <v>4373</v>
      </c>
      <c r="AK4235">
        <v>1779490</v>
      </c>
      <c r="AP4235">
        <v>150</v>
      </c>
      <c r="AQ4235">
        <v>399</v>
      </c>
      <c r="AR4235">
        <v>3469</v>
      </c>
      <c r="AS4235">
        <v>1383366</v>
      </c>
      <c r="AT4235">
        <v>13</v>
      </c>
      <c r="AU4235">
        <v>521</v>
      </c>
      <c r="AV4235">
        <v>3370</v>
      </c>
      <c r="AW4235">
        <v>1787666</v>
      </c>
      <c r="AY4235">
        <v>22</v>
      </c>
    </row>
    <row r="4236" spans="1:51" x14ac:dyDescent="0.2">
      <c r="A4236" s="51">
        <v>42962</v>
      </c>
      <c r="F4236">
        <v>8</v>
      </c>
      <c r="G4236">
        <v>134</v>
      </c>
      <c r="H4236">
        <v>4150</v>
      </c>
      <c r="I4236">
        <v>555063</v>
      </c>
      <c r="J4236">
        <v>23</v>
      </c>
      <c r="K4236">
        <v>164</v>
      </c>
      <c r="L4236">
        <v>4688</v>
      </c>
      <c r="M4236">
        <v>751430</v>
      </c>
      <c r="N4236">
        <v>62</v>
      </c>
      <c r="O4236">
        <v>202</v>
      </c>
      <c r="P4236">
        <v>4114</v>
      </c>
      <c r="Q4236">
        <v>836300</v>
      </c>
      <c r="R4236">
        <v>75</v>
      </c>
      <c r="S4236">
        <v>237</v>
      </c>
      <c r="T4236">
        <v>4229</v>
      </c>
      <c r="U4236">
        <v>1012169</v>
      </c>
      <c r="V4236">
        <v>8</v>
      </c>
      <c r="W4236">
        <v>277</v>
      </c>
      <c r="X4236">
        <v>3900</v>
      </c>
      <c r="Y4236">
        <v>1079325</v>
      </c>
      <c r="Z4236">
        <v>40</v>
      </c>
      <c r="AA4236">
        <v>306</v>
      </c>
      <c r="AB4236">
        <v>4133</v>
      </c>
      <c r="AC4236">
        <v>1228825</v>
      </c>
      <c r="AD4236">
        <v>43</v>
      </c>
      <c r="AE4236">
        <v>323</v>
      </c>
      <c r="AF4236">
        <v>3897</v>
      </c>
      <c r="AG4236">
        <v>1336968</v>
      </c>
      <c r="AH4236">
        <v>17</v>
      </c>
      <c r="AI4236">
        <v>362</v>
      </c>
      <c r="AJ4236">
        <v>3680</v>
      </c>
      <c r="AK4236">
        <v>1332693</v>
      </c>
      <c r="AL4236">
        <v>2</v>
      </c>
      <c r="AM4236">
        <v>415</v>
      </c>
      <c r="AN4236">
        <v>3650</v>
      </c>
      <c r="AO4236">
        <v>1514750</v>
      </c>
      <c r="AP4236">
        <v>148</v>
      </c>
      <c r="AQ4236">
        <v>399</v>
      </c>
      <c r="AR4236">
        <v>3500</v>
      </c>
      <c r="AS4236">
        <v>1410178</v>
      </c>
      <c r="AT4236">
        <v>20</v>
      </c>
      <c r="AU4236">
        <v>446</v>
      </c>
      <c r="AV4236">
        <v>3600</v>
      </c>
      <c r="AW4236">
        <v>1610125</v>
      </c>
      <c r="AY4236">
        <v>91</v>
      </c>
    </row>
    <row r="4237" spans="1:51" x14ac:dyDescent="0.2">
      <c r="A4237" s="51">
        <v>42969</v>
      </c>
      <c r="B4237">
        <v>3</v>
      </c>
      <c r="C4237">
        <v>114</v>
      </c>
      <c r="D4237">
        <v>3500</v>
      </c>
      <c r="E4237">
        <v>428000</v>
      </c>
      <c r="F4237">
        <v>8</v>
      </c>
      <c r="G4237">
        <v>149</v>
      </c>
      <c r="H4237">
        <v>4260</v>
      </c>
      <c r="I4237">
        <v>633250</v>
      </c>
      <c r="J4237">
        <v>19</v>
      </c>
      <c r="K4237">
        <v>176</v>
      </c>
      <c r="L4237">
        <v>4200</v>
      </c>
      <c r="M4237">
        <v>740968</v>
      </c>
      <c r="N4237">
        <v>154</v>
      </c>
      <c r="O4237">
        <v>201</v>
      </c>
      <c r="P4237">
        <v>4460</v>
      </c>
      <c r="Q4237">
        <v>876896</v>
      </c>
      <c r="R4237">
        <v>86</v>
      </c>
      <c r="S4237">
        <v>233</v>
      </c>
      <c r="T4237">
        <v>3938</v>
      </c>
      <c r="U4237">
        <v>919545</v>
      </c>
      <c r="V4237">
        <v>50</v>
      </c>
      <c r="W4237">
        <v>268</v>
      </c>
      <c r="X4237">
        <v>3933</v>
      </c>
      <c r="Y4237">
        <v>1060670</v>
      </c>
      <c r="Z4237">
        <v>50</v>
      </c>
      <c r="AA4237">
        <v>292</v>
      </c>
      <c r="AB4237">
        <v>3796</v>
      </c>
      <c r="AC4237">
        <v>1120966</v>
      </c>
      <c r="AD4237">
        <v>21</v>
      </c>
      <c r="AE4237">
        <v>346</v>
      </c>
      <c r="AF4237">
        <v>3717</v>
      </c>
      <c r="AG4237">
        <v>1295143</v>
      </c>
      <c r="AH4237">
        <v>27</v>
      </c>
      <c r="AI4237">
        <v>371</v>
      </c>
      <c r="AJ4237">
        <v>3695</v>
      </c>
      <c r="AK4237">
        <v>1377654</v>
      </c>
      <c r="AL4237">
        <v>18</v>
      </c>
      <c r="AM4237">
        <v>414</v>
      </c>
      <c r="AN4237">
        <v>3600</v>
      </c>
      <c r="AO4237">
        <v>1511150</v>
      </c>
      <c r="AP4237">
        <v>177</v>
      </c>
      <c r="AQ4237">
        <v>408</v>
      </c>
      <c r="AR4237">
        <v>3512</v>
      </c>
      <c r="AS4237">
        <v>1422735</v>
      </c>
      <c r="AT4237">
        <v>17</v>
      </c>
      <c r="AU4237">
        <v>426</v>
      </c>
      <c r="AV4237">
        <v>3460</v>
      </c>
      <c r="AW4237">
        <v>1521276</v>
      </c>
      <c r="AY4237">
        <v>86</v>
      </c>
    </row>
    <row r="4238" spans="1:51" x14ac:dyDescent="0.2">
      <c r="A4238" s="51">
        <v>42976</v>
      </c>
      <c r="B4238">
        <v>5</v>
      </c>
      <c r="C4238">
        <v>129</v>
      </c>
      <c r="D4238">
        <v>4150</v>
      </c>
      <c r="E4238">
        <v>534520</v>
      </c>
      <c r="F4238">
        <v>19</v>
      </c>
      <c r="G4238">
        <v>136</v>
      </c>
      <c r="H4238">
        <v>4288</v>
      </c>
      <c r="I4238">
        <v>582105</v>
      </c>
      <c r="J4238">
        <v>24</v>
      </c>
      <c r="K4238">
        <v>168</v>
      </c>
      <c r="L4238">
        <v>4075</v>
      </c>
      <c r="M4238">
        <v>685046</v>
      </c>
      <c r="N4238">
        <v>73</v>
      </c>
      <c r="O4238">
        <v>192</v>
      </c>
      <c r="P4238">
        <v>4640</v>
      </c>
      <c r="Q4238">
        <v>971208</v>
      </c>
      <c r="R4238">
        <v>62</v>
      </c>
      <c r="S4238">
        <v>231</v>
      </c>
      <c r="T4238">
        <v>3950</v>
      </c>
      <c r="U4238">
        <v>929576</v>
      </c>
      <c r="V4238">
        <v>1</v>
      </c>
      <c r="W4238">
        <v>264</v>
      </c>
      <c r="X4238">
        <v>3500</v>
      </c>
      <c r="Y4238">
        <v>924000</v>
      </c>
      <c r="Z4238">
        <v>83</v>
      </c>
      <c r="AA4238">
        <v>300</v>
      </c>
      <c r="AB4238">
        <v>3775</v>
      </c>
      <c r="AC4238">
        <v>1158548</v>
      </c>
      <c r="AD4238">
        <v>10</v>
      </c>
      <c r="AE4238">
        <v>327</v>
      </c>
      <c r="AF4238">
        <v>3767</v>
      </c>
      <c r="AG4238">
        <v>1211570</v>
      </c>
      <c r="AH4238">
        <v>25</v>
      </c>
      <c r="AI4238">
        <v>386</v>
      </c>
      <c r="AJ4238">
        <v>3533</v>
      </c>
      <c r="AK4238">
        <v>1417178</v>
      </c>
      <c r="AP4238">
        <v>201</v>
      </c>
      <c r="AQ4238">
        <v>405</v>
      </c>
      <c r="AR4238">
        <v>3406</v>
      </c>
      <c r="AS4238">
        <v>1384276</v>
      </c>
      <c r="AT4238">
        <v>5</v>
      </c>
      <c r="AU4238">
        <v>403</v>
      </c>
      <c r="AV4238">
        <v>3350</v>
      </c>
      <c r="AW4238">
        <v>1342980</v>
      </c>
      <c r="AY4238">
        <v>127</v>
      </c>
    </row>
    <row r="4239" spans="1:51" x14ac:dyDescent="0.2">
      <c r="A4239" s="51"/>
    </row>
    <row r="4240" spans="1:51" x14ac:dyDescent="0.2">
      <c r="A4240" s="51">
        <v>42983</v>
      </c>
      <c r="AL4240">
        <v>6</v>
      </c>
      <c r="AM4240">
        <v>423</v>
      </c>
      <c r="AN4240">
        <v>3730</v>
      </c>
      <c r="AO4240">
        <v>1578600</v>
      </c>
      <c r="AP4240">
        <v>20</v>
      </c>
      <c r="AQ4240">
        <v>516</v>
      </c>
      <c r="AR4240">
        <v>3430</v>
      </c>
      <c r="AS4240">
        <v>1765980</v>
      </c>
      <c r="AY4240">
        <v>52</v>
      </c>
    </row>
    <row r="4241" spans="1:51" x14ac:dyDescent="0.2">
      <c r="A4241" s="51">
        <v>42985</v>
      </c>
      <c r="B4241">
        <v>6</v>
      </c>
      <c r="C4241">
        <v>127</v>
      </c>
      <c r="D4241">
        <v>4200</v>
      </c>
      <c r="E4241">
        <v>533400</v>
      </c>
      <c r="F4241">
        <v>1</v>
      </c>
      <c r="G4241">
        <v>134</v>
      </c>
      <c r="H4241">
        <v>3800</v>
      </c>
      <c r="I4241">
        <v>509200</v>
      </c>
      <c r="J4241">
        <v>58</v>
      </c>
      <c r="K4241">
        <v>165</v>
      </c>
      <c r="L4241">
        <v>4112</v>
      </c>
      <c r="M4241">
        <v>679475</v>
      </c>
      <c r="N4241">
        <v>21</v>
      </c>
      <c r="O4241">
        <v>215</v>
      </c>
      <c r="P4241">
        <v>4067</v>
      </c>
      <c r="Q4241">
        <v>874133</v>
      </c>
      <c r="V4241">
        <v>10</v>
      </c>
      <c r="W4241">
        <v>253</v>
      </c>
      <c r="X4241">
        <v>3775</v>
      </c>
      <c r="Y4241">
        <v>955100</v>
      </c>
      <c r="Z4241">
        <v>8</v>
      </c>
      <c r="AA4241">
        <v>294</v>
      </c>
      <c r="AB4241">
        <v>3550</v>
      </c>
      <c r="AC4241">
        <v>1043700</v>
      </c>
      <c r="AD4241">
        <v>18</v>
      </c>
      <c r="AE4241">
        <v>339</v>
      </c>
      <c r="AF4241">
        <v>3615</v>
      </c>
      <c r="AG4241">
        <v>1224825</v>
      </c>
      <c r="AH4241">
        <v>8</v>
      </c>
      <c r="AI4241">
        <v>378</v>
      </c>
      <c r="AJ4241">
        <v>3700</v>
      </c>
      <c r="AK4241">
        <v>1398600</v>
      </c>
      <c r="AP4241">
        <v>41</v>
      </c>
      <c r="AQ4241">
        <v>461</v>
      </c>
      <c r="AR4241">
        <v>3468</v>
      </c>
      <c r="AS4241">
        <v>1603662</v>
      </c>
      <c r="AT4241">
        <v>13</v>
      </c>
      <c r="AU4241">
        <v>511</v>
      </c>
      <c r="AV4241">
        <v>3550</v>
      </c>
      <c r="AW4241">
        <v>1822650</v>
      </c>
      <c r="AX4241">
        <v>1</v>
      </c>
      <c r="AY4241">
        <v>218</v>
      </c>
    </row>
    <row r="4242" spans="1:51" x14ac:dyDescent="0.2">
      <c r="A4242" s="51"/>
      <c r="AT4242">
        <v>12</v>
      </c>
      <c r="AU4242">
        <v>395</v>
      </c>
      <c r="AV4242">
        <v>3750</v>
      </c>
      <c r="AW4242">
        <v>1481250</v>
      </c>
    </row>
    <row r="4243" spans="1:51" x14ac:dyDescent="0.2">
      <c r="A4243" s="51">
        <v>42990</v>
      </c>
      <c r="AP4243">
        <v>14</v>
      </c>
      <c r="AQ4243">
        <v>515</v>
      </c>
      <c r="AR4243">
        <v>3613</v>
      </c>
      <c r="AS4243">
        <v>1864987</v>
      </c>
      <c r="AY4243">
        <v>7</v>
      </c>
    </row>
    <row r="4244" spans="1:51" x14ac:dyDescent="0.2">
      <c r="A4244" s="51">
        <v>42992</v>
      </c>
      <c r="B4244">
        <v>5</v>
      </c>
      <c r="C4244">
        <v>121</v>
      </c>
      <c r="D4244">
        <v>4100</v>
      </c>
      <c r="E4244">
        <v>496100</v>
      </c>
      <c r="F4244">
        <v>11</v>
      </c>
      <c r="G4244">
        <v>137</v>
      </c>
      <c r="H4244">
        <v>3875</v>
      </c>
      <c r="I4244">
        <v>530650</v>
      </c>
      <c r="N4244">
        <v>47</v>
      </c>
      <c r="O4244">
        <v>193</v>
      </c>
      <c r="P4244">
        <v>3938</v>
      </c>
      <c r="Q4244">
        <v>757100</v>
      </c>
      <c r="R4244">
        <v>16</v>
      </c>
      <c r="S4244">
        <v>230</v>
      </c>
      <c r="T4244">
        <v>4000</v>
      </c>
      <c r="U4244">
        <v>920000</v>
      </c>
      <c r="V4244">
        <v>28</v>
      </c>
      <c r="W4244">
        <v>266</v>
      </c>
      <c r="X4244">
        <v>3867</v>
      </c>
      <c r="Y4244">
        <v>1026967</v>
      </c>
      <c r="Z4244">
        <v>20</v>
      </c>
      <c r="AA4244">
        <v>305</v>
      </c>
      <c r="AB4244">
        <v>4025</v>
      </c>
      <c r="AC4244">
        <v>1225150</v>
      </c>
      <c r="AD4244">
        <v>24</v>
      </c>
      <c r="AE4244">
        <v>346</v>
      </c>
      <c r="AF4244">
        <v>3865</v>
      </c>
      <c r="AG4244">
        <v>1337320</v>
      </c>
      <c r="AH4244">
        <v>12</v>
      </c>
      <c r="AI4244">
        <v>375</v>
      </c>
      <c r="AJ4244">
        <v>3667</v>
      </c>
      <c r="AK4244">
        <v>1373773</v>
      </c>
      <c r="AL4244">
        <v>5</v>
      </c>
      <c r="AM4244">
        <v>410</v>
      </c>
      <c r="AN4244">
        <v>3890</v>
      </c>
      <c r="AO4244">
        <v>1592860</v>
      </c>
      <c r="AP4244">
        <v>70</v>
      </c>
      <c r="AQ4244">
        <v>465</v>
      </c>
      <c r="AR4244">
        <v>3577</v>
      </c>
      <c r="AS4244">
        <v>1666413</v>
      </c>
      <c r="AT4244">
        <v>7</v>
      </c>
      <c r="AU4244">
        <v>510</v>
      </c>
      <c r="AV4244">
        <v>3200</v>
      </c>
      <c r="AW4244">
        <v>1635467</v>
      </c>
      <c r="AX4244">
        <v>10</v>
      </c>
      <c r="AY4244">
        <v>248</v>
      </c>
    </row>
    <row r="4245" spans="1:51" x14ac:dyDescent="0.2">
      <c r="A4245" s="51"/>
      <c r="AP4245">
        <v>9</v>
      </c>
      <c r="AQ4245">
        <v>388</v>
      </c>
      <c r="AR4245">
        <v>3410</v>
      </c>
      <c r="AS4245">
        <v>1321180</v>
      </c>
      <c r="AT4245">
        <v>5</v>
      </c>
      <c r="AU4245">
        <v>381</v>
      </c>
      <c r="AV4245">
        <v>3650</v>
      </c>
      <c r="AW4245">
        <v>1390650</v>
      </c>
    </row>
    <row r="4246" spans="1:51" x14ac:dyDescent="0.2">
      <c r="A4246" s="51">
        <v>42997</v>
      </c>
      <c r="AL4246">
        <v>1</v>
      </c>
      <c r="AM4246">
        <v>540</v>
      </c>
      <c r="AN4246">
        <v>3740</v>
      </c>
      <c r="AO4246">
        <v>2019600</v>
      </c>
      <c r="AP4246">
        <v>37</v>
      </c>
      <c r="AQ4246">
        <v>526</v>
      </c>
      <c r="AR4246">
        <v>3505</v>
      </c>
      <c r="AS4246">
        <v>1845480</v>
      </c>
      <c r="AY4246">
        <v>35</v>
      </c>
    </row>
    <row r="4247" spans="1:51" x14ac:dyDescent="0.2">
      <c r="A4247" s="51">
        <v>42999</v>
      </c>
      <c r="B4247">
        <v>2</v>
      </c>
      <c r="C4247">
        <v>110</v>
      </c>
      <c r="D4247">
        <v>3350</v>
      </c>
      <c r="E4247">
        <v>370300</v>
      </c>
      <c r="F4247">
        <v>18</v>
      </c>
      <c r="G4247">
        <v>137</v>
      </c>
      <c r="H4247">
        <v>3683</v>
      </c>
      <c r="I4247">
        <v>504517</v>
      </c>
      <c r="J4247">
        <v>73</v>
      </c>
      <c r="K4247">
        <v>172</v>
      </c>
      <c r="L4247">
        <v>4338</v>
      </c>
      <c r="M4247">
        <v>746125</v>
      </c>
      <c r="N4247">
        <v>66</v>
      </c>
      <c r="O4247">
        <v>200</v>
      </c>
      <c r="P4247">
        <v>3912</v>
      </c>
      <c r="Q4247">
        <v>781838</v>
      </c>
      <c r="R4247">
        <v>51</v>
      </c>
      <c r="S4247">
        <v>226</v>
      </c>
      <c r="T4247">
        <v>3933</v>
      </c>
      <c r="U4247">
        <v>887067</v>
      </c>
      <c r="Z4247">
        <v>57</v>
      </c>
      <c r="AA4247">
        <v>312</v>
      </c>
      <c r="AB4247">
        <v>3625</v>
      </c>
      <c r="AC4247">
        <v>1131750</v>
      </c>
      <c r="AD4247">
        <v>33</v>
      </c>
      <c r="AE4247">
        <v>328</v>
      </c>
      <c r="AF4247">
        <v>3680</v>
      </c>
      <c r="AG4247">
        <v>1207010</v>
      </c>
      <c r="AH4247">
        <v>8</v>
      </c>
      <c r="AI4247">
        <v>364</v>
      </c>
      <c r="AJ4247">
        <v>3560</v>
      </c>
      <c r="AK4247">
        <v>1295840</v>
      </c>
      <c r="AL4247">
        <v>17</v>
      </c>
      <c r="AM4247">
        <v>435</v>
      </c>
      <c r="AN4247">
        <v>3673</v>
      </c>
      <c r="AO4247">
        <v>1598880</v>
      </c>
      <c r="AP4247">
        <v>28</v>
      </c>
      <c r="AQ4247">
        <v>467</v>
      </c>
      <c r="AR4247">
        <v>3550</v>
      </c>
      <c r="AS4247">
        <v>1658627</v>
      </c>
      <c r="AT4247">
        <v>17</v>
      </c>
      <c r="AU4247">
        <v>502</v>
      </c>
      <c r="AV4247">
        <v>3330</v>
      </c>
      <c r="AW4247">
        <v>1671163</v>
      </c>
      <c r="AY4247">
        <v>161</v>
      </c>
    </row>
    <row r="4248" spans="1:51" x14ac:dyDescent="0.2">
      <c r="A4248" s="51">
        <v>43004</v>
      </c>
      <c r="AP4248">
        <v>27</v>
      </c>
      <c r="AQ4248">
        <v>509</v>
      </c>
      <c r="AR4248">
        <v>3849</v>
      </c>
      <c r="AS4248">
        <v>1959809</v>
      </c>
      <c r="AY4248">
        <v>25</v>
      </c>
    </row>
    <row r="4249" spans="1:51" x14ac:dyDescent="0.2">
      <c r="A4249" s="51">
        <v>43006</v>
      </c>
      <c r="F4249">
        <v>73</v>
      </c>
      <c r="G4249">
        <v>145</v>
      </c>
      <c r="H4249">
        <v>3950</v>
      </c>
      <c r="I4249">
        <v>572825</v>
      </c>
      <c r="J4249">
        <v>56</v>
      </c>
      <c r="K4249">
        <v>169</v>
      </c>
      <c r="L4249">
        <v>4217</v>
      </c>
      <c r="M4249">
        <v>711267</v>
      </c>
      <c r="R4249">
        <v>9</v>
      </c>
      <c r="S4249">
        <v>225</v>
      </c>
      <c r="T4249">
        <v>4500</v>
      </c>
      <c r="U4249">
        <v>1012500</v>
      </c>
      <c r="Z4249">
        <v>8</v>
      </c>
      <c r="AA4249">
        <v>291</v>
      </c>
      <c r="AB4249">
        <v>4650</v>
      </c>
      <c r="AC4249">
        <v>1353150</v>
      </c>
      <c r="AD4249">
        <v>18</v>
      </c>
      <c r="AE4249">
        <v>335</v>
      </c>
      <c r="AF4249">
        <v>3860</v>
      </c>
      <c r="AG4249">
        <v>1293100</v>
      </c>
      <c r="AL4249">
        <v>1</v>
      </c>
      <c r="AM4249">
        <v>434</v>
      </c>
      <c r="AN4249">
        <v>3740</v>
      </c>
      <c r="AO4249">
        <v>1623160</v>
      </c>
      <c r="AP4249">
        <v>18</v>
      </c>
      <c r="AQ4249">
        <v>432</v>
      </c>
      <c r="AR4249">
        <v>3545</v>
      </c>
      <c r="AS4249">
        <v>1531575</v>
      </c>
      <c r="AT4249">
        <v>1</v>
      </c>
      <c r="AU4249">
        <v>632</v>
      </c>
      <c r="AV4249">
        <v>3540</v>
      </c>
      <c r="AW4249">
        <v>2237280</v>
      </c>
      <c r="AY4249">
        <v>177</v>
      </c>
    </row>
    <row r="4250" spans="1:51" x14ac:dyDescent="0.2">
      <c r="A4250" s="51"/>
      <c r="AT4250">
        <v>1</v>
      </c>
      <c r="AU4250">
        <v>386</v>
      </c>
      <c r="AV4250">
        <v>3300</v>
      </c>
      <c r="AW4250">
        <v>1273800</v>
      </c>
    </row>
    <row r="4251" spans="1:51" x14ac:dyDescent="0.2">
      <c r="A4251" s="51">
        <v>42983</v>
      </c>
      <c r="B4251">
        <v>9</v>
      </c>
      <c r="C4251">
        <v>121</v>
      </c>
      <c r="D4251">
        <v>4025</v>
      </c>
      <c r="E4251">
        <v>490033</v>
      </c>
      <c r="F4251">
        <v>36</v>
      </c>
      <c r="G4251">
        <v>137</v>
      </c>
      <c r="H4251">
        <v>4188</v>
      </c>
      <c r="I4251">
        <v>576628</v>
      </c>
      <c r="J4251">
        <v>49</v>
      </c>
      <c r="K4251">
        <v>167</v>
      </c>
      <c r="L4251">
        <v>4138</v>
      </c>
      <c r="M4251">
        <v>691076</v>
      </c>
      <c r="N4251">
        <v>32</v>
      </c>
      <c r="O4251">
        <v>193</v>
      </c>
      <c r="P4251">
        <v>3900</v>
      </c>
      <c r="Q4251">
        <v>768478</v>
      </c>
      <c r="R4251">
        <v>2</v>
      </c>
      <c r="S4251">
        <v>238</v>
      </c>
      <c r="T4251">
        <v>3650</v>
      </c>
      <c r="U4251">
        <v>868700</v>
      </c>
      <c r="V4251">
        <v>29</v>
      </c>
      <c r="W4251">
        <v>265</v>
      </c>
      <c r="X4251">
        <v>3900</v>
      </c>
      <c r="Y4251">
        <v>1133183</v>
      </c>
      <c r="Z4251">
        <v>20</v>
      </c>
      <c r="AA4251">
        <v>313</v>
      </c>
      <c r="AB4251">
        <v>3463</v>
      </c>
      <c r="AC4251">
        <v>1112575</v>
      </c>
      <c r="AD4251">
        <v>15</v>
      </c>
      <c r="AE4251">
        <v>326</v>
      </c>
      <c r="AF4251">
        <v>3600</v>
      </c>
      <c r="AG4251">
        <v>1173120</v>
      </c>
      <c r="AH4251">
        <v>18</v>
      </c>
      <c r="AI4251">
        <v>369</v>
      </c>
      <c r="AJ4251">
        <v>3600</v>
      </c>
      <c r="AK4251">
        <v>1327600</v>
      </c>
      <c r="AP4251">
        <v>67</v>
      </c>
      <c r="AQ4251">
        <v>407</v>
      </c>
      <c r="AR4251">
        <v>3489</v>
      </c>
      <c r="AS4251">
        <v>1417748</v>
      </c>
      <c r="AT4251">
        <v>21</v>
      </c>
      <c r="AU4251">
        <v>439</v>
      </c>
      <c r="AV4251">
        <v>3431</v>
      </c>
      <c r="AW4251">
        <v>1511343</v>
      </c>
      <c r="AY4251">
        <v>63</v>
      </c>
    </row>
    <row r="4252" spans="1:51" x14ac:dyDescent="0.2">
      <c r="A4252" s="51">
        <v>42990</v>
      </c>
      <c r="B4252">
        <v>4</v>
      </c>
      <c r="C4252">
        <v>128</v>
      </c>
      <c r="D4252">
        <v>3800</v>
      </c>
      <c r="E4252">
        <v>486400</v>
      </c>
      <c r="F4252">
        <v>56</v>
      </c>
      <c r="G4252">
        <v>141</v>
      </c>
      <c r="H4252">
        <v>4100</v>
      </c>
      <c r="I4252">
        <v>588361</v>
      </c>
      <c r="J4252">
        <v>38</v>
      </c>
      <c r="K4252">
        <v>171</v>
      </c>
      <c r="L4252">
        <v>4213</v>
      </c>
      <c r="M4252">
        <v>681261</v>
      </c>
      <c r="N4252">
        <v>43</v>
      </c>
      <c r="O4252">
        <v>199</v>
      </c>
      <c r="P4252">
        <v>3775</v>
      </c>
      <c r="Q4252">
        <v>759949</v>
      </c>
      <c r="R4252">
        <v>32</v>
      </c>
      <c r="S4252">
        <v>265</v>
      </c>
      <c r="T4252">
        <v>3700</v>
      </c>
      <c r="U4252">
        <v>988631</v>
      </c>
      <c r="V4252">
        <v>65</v>
      </c>
      <c r="W4252">
        <v>306</v>
      </c>
      <c r="X4252">
        <v>3617</v>
      </c>
      <c r="Y4252">
        <v>1153912</v>
      </c>
      <c r="Z4252">
        <v>44</v>
      </c>
      <c r="AA4252">
        <v>330</v>
      </c>
      <c r="AB4252">
        <v>4163</v>
      </c>
      <c r="AC4252">
        <v>1358102</v>
      </c>
      <c r="AD4252">
        <v>15</v>
      </c>
      <c r="AE4252">
        <v>361</v>
      </c>
      <c r="AF4252">
        <v>3775</v>
      </c>
      <c r="AG4252">
        <v>1341253</v>
      </c>
      <c r="AH4252">
        <v>7</v>
      </c>
      <c r="AI4252">
        <v>420</v>
      </c>
      <c r="AJ4252">
        <v>3720</v>
      </c>
      <c r="AK4252">
        <v>1561337</v>
      </c>
      <c r="AP4252">
        <v>104</v>
      </c>
      <c r="AQ4252">
        <v>425</v>
      </c>
      <c r="AR4252">
        <v>3583</v>
      </c>
      <c r="AS4252">
        <v>1505109</v>
      </c>
      <c r="AT4252">
        <v>4</v>
      </c>
      <c r="AU4252">
        <v>462</v>
      </c>
      <c r="AV4252">
        <v>3450</v>
      </c>
      <c r="AW4252">
        <v>1595625</v>
      </c>
      <c r="AY4252">
        <v>61</v>
      </c>
    </row>
    <row r="4253" spans="1:51" x14ac:dyDescent="0.2">
      <c r="A4253" s="51">
        <v>42997</v>
      </c>
      <c r="B4253">
        <v>29</v>
      </c>
      <c r="C4253">
        <v>138</v>
      </c>
      <c r="D4253">
        <v>4100</v>
      </c>
      <c r="E4253">
        <v>564869</v>
      </c>
      <c r="F4253">
        <v>116</v>
      </c>
      <c r="G4253">
        <v>170</v>
      </c>
      <c r="H4253">
        <v>4143</v>
      </c>
      <c r="I4253">
        <v>730271</v>
      </c>
      <c r="J4253">
        <v>111</v>
      </c>
      <c r="K4253">
        <v>196</v>
      </c>
      <c r="L4253">
        <v>4021</v>
      </c>
      <c r="M4253">
        <v>773117</v>
      </c>
      <c r="N4253">
        <v>48</v>
      </c>
      <c r="O4253">
        <v>231</v>
      </c>
      <c r="P4253">
        <v>4270</v>
      </c>
      <c r="Q4253">
        <v>1120223</v>
      </c>
      <c r="R4253">
        <v>36</v>
      </c>
      <c r="S4253">
        <v>264</v>
      </c>
      <c r="T4253">
        <v>3700</v>
      </c>
      <c r="U4253">
        <v>976800</v>
      </c>
      <c r="Z4253">
        <v>19</v>
      </c>
      <c r="AA4253">
        <v>307</v>
      </c>
      <c r="AB4253">
        <v>3525</v>
      </c>
      <c r="AC4253">
        <v>1102184</v>
      </c>
      <c r="AD4253">
        <v>66</v>
      </c>
      <c r="AE4253">
        <v>330</v>
      </c>
      <c r="AF4253">
        <v>4007</v>
      </c>
      <c r="AG4253">
        <v>1374532</v>
      </c>
      <c r="AH4253">
        <v>19</v>
      </c>
      <c r="AI4253">
        <v>395</v>
      </c>
      <c r="AJ4253">
        <v>3485</v>
      </c>
      <c r="AK4253">
        <v>1393326</v>
      </c>
      <c r="AL4253">
        <v>31</v>
      </c>
      <c r="AM4253">
        <v>424</v>
      </c>
      <c r="AN4253">
        <v>3618</v>
      </c>
      <c r="AO4253">
        <v>1540004</v>
      </c>
      <c r="AP4253">
        <v>115</v>
      </c>
      <c r="AQ4253">
        <v>406</v>
      </c>
      <c r="AR4253">
        <v>3414</v>
      </c>
      <c r="AS4253">
        <v>1397714</v>
      </c>
      <c r="AT4253">
        <v>19</v>
      </c>
      <c r="AU4253">
        <v>427</v>
      </c>
      <c r="AV4253">
        <v>3372</v>
      </c>
      <c r="AW4253">
        <v>1432216</v>
      </c>
      <c r="AX4253">
        <v>73</v>
      </c>
      <c r="AY4253">
        <v>98</v>
      </c>
    </row>
    <row r="4254" spans="1:51" x14ac:dyDescent="0.2">
      <c r="A4254" s="51">
        <v>43004</v>
      </c>
      <c r="B4254">
        <v>13</v>
      </c>
      <c r="C4254">
        <v>126</v>
      </c>
      <c r="D4254">
        <v>3850</v>
      </c>
      <c r="E4254">
        <v>456492</v>
      </c>
      <c r="F4254">
        <v>8</v>
      </c>
      <c r="G4254">
        <v>145</v>
      </c>
      <c r="H4254">
        <v>4075</v>
      </c>
      <c r="I4254">
        <v>589988</v>
      </c>
      <c r="J4254">
        <v>58</v>
      </c>
      <c r="K4254">
        <v>165</v>
      </c>
      <c r="L4254">
        <v>3925</v>
      </c>
      <c r="M4254">
        <v>645784</v>
      </c>
      <c r="V4254">
        <v>12</v>
      </c>
      <c r="W4254">
        <v>268</v>
      </c>
      <c r="X4254">
        <v>3850</v>
      </c>
      <c r="Y4254">
        <v>1033725</v>
      </c>
      <c r="Z4254">
        <v>6</v>
      </c>
      <c r="AA4254">
        <v>309</v>
      </c>
      <c r="AB4254">
        <v>3500</v>
      </c>
      <c r="AC4254">
        <v>1082567</v>
      </c>
      <c r="AD4254">
        <v>29</v>
      </c>
      <c r="AE4254">
        <v>341</v>
      </c>
      <c r="AF4254">
        <v>3638</v>
      </c>
      <c r="AG4254">
        <v>1269077</v>
      </c>
      <c r="AP4254">
        <v>222</v>
      </c>
      <c r="AQ4254">
        <v>404</v>
      </c>
      <c r="AR4254">
        <v>3513</v>
      </c>
      <c r="AS4254">
        <v>1425454</v>
      </c>
      <c r="AT4254">
        <v>44</v>
      </c>
      <c r="AU4254">
        <v>438</v>
      </c>
      <c r="AV4254">
        <v>3452</v>
      </c>
      <c r="AW4254">
        <v>1526162</v>
      </c>
      <c r="AX4254">
        <v>37</v>
      </c>
      <c r="AY4254">
        <v>85</v>
      </c>
    </row>
    <row r="4255" spans="1:51" x14ac:dyDescent="0.2">
      <c r="A4255" s="51"/>
    </row>
    <row r="4256" spans="1:51" x14ac:dyDescent="0.2">
      <c r="A4256" s="51">
        <v>43011</v>
      </c>
      <c r="AP4256">
        <v>21</v>
      </c>
      <c r="AQ4256">
        <v>552</v>
      </c>
      <c r="AR4256">
        <v>3727</v>
      </c>
      <c r="AS4256">
        <v>2056240</v>
      </c>
      <c r="AY4256">
        <v>61</v>
      </c>
    </row>
    <row r="4257" spans="1:51" x14ac:dyDescent="0.2">
      <c r="A4257" s="51">
        <v>43013</v>
      </c>
      <c r="B4257">
        <v>41</v>
      </c>
      <c r="C4257">
        <v>124</v>
      </c>
      <c r="D4257">
        <v>4583</v>
      </c>
      <c r="E4257">
        <v>568800</v>
      </c>
      <c r="J4257">
        <v>5</v>
      </c>
      <c r="K4257">
        <v>165</v>
      </c>
      <c r="L4257">
        <v>3950</v>
      </c>
      <c r="M4257">
        <v>651750</v>
      </c>
      <c r="N4257">
        <v>9</v>
      </c>
      <c r="O4257">
        <v>200</v>
      </c>
      <c r="P4257">
        <v>3900</v>
      </c>
      <c r="Q4257">
        <v>783100</v>
      </c>
      <c r="R4257">
        <v>41</v>
      </c>
      <c r="S4257">
        <v>234</v>
      </c>
      <c r="T4257">
        <v>3825</v>
      </c>
      <c r="U4257">
        <v>894000</v>
      </c>
      <c r="V4257">
        <v>7</v>
      </c>
      <c r="W4257">
        <v>278</v>
      </c>
      <c r="X4257">
        <v>3800</v>
      </c>
      <c r="Y4257">
        <v>1056400</v>
      </c>
      <c r="Z4257">
        <v>21</v>
      </c>
      <c r="AA4257">
        <v>312</v>
      </c>
      <c r="AB4257">
        <v>3775</v>
      </c>
      <c r="AC4257">
        <v>1175800</v>
      </c>
      <c r="AD4257">
        <v>3</v>
      </c>
      <c r="AE4257">
        <v>328</v>
      </c>
      <c r="AF4257">
        <v>3750</v>
      </c>
      <c r="AG4257">
        <v>1230000</v>
      </c>
      <c r="AH4257">
        <v>5</v>
      </c>
      <c r="AI4257">
        <v>838</v>
      </c>
      <c r="AJ4257">
        <v>3800</v>
      </c>
      <c r="AK4257">
        <v>1455400</v>
      </c>
      <c r="AP4257">
        <v>7</v>
      </c>
      <c r="AQ4257">
        <v>475</v>
      </c>
      <c r="AR4257">
        <v>3760</v>
      </c>
      <c r="AS4257">
        <v>1785780</v>
      </c>
      <c r="AT4257">
        <v>14</v>
      </c>
      <c r="AU4257">
        <v>510</v>
      </c>
      <c r="AV4257">
        <v>3400</v>
      </c>
      <c r="AW4257">
        <v>1742600</v>
      </c>
      <c r="AY4257">
        <v>195</v>
      </c>
    </row>
    <row r="4258" spans="1:51" x14ac:dyDescent="0.2">
      <c r="A4258" s="51"/>
      <c r="AT4258">
        <v>1</v>
      </c>
      <c r="AU4258">
        <v>374</v>
      </c>
      <c r="AV4258">
        <v>3300</v>
      </c>
      <c r="AW4258">
        <v>1234200</v>
      </c>
    </row>
    <row r="4259" spans="1:51" x14ac:dyDescent="0.2">
      <c r="A4259" s="51">
        <v>43018</v>
      </c>
      <c r="AH4259">
        <v>1</v>
      </c>
      <c r="AI4259">
        <v>394</v>
      </c>
      <c r="AJ4259">
        <v>3700</v>
      </c>
      <c r="AK4259">
        <v>1457800</v>
      </c>
      <c r="AP4259">
        <v>31</v>
      </c>
      <c r="AQ4259">
        <v>527</v>
      </c>
      <c r="AR4259">
        <v>3620</v>
      </c>
      <c r="AS4259">
        <v>1906588</v>
      </c>
      <c r="AY4259">
        <v>19</v>
      </c>
    </row>
    <row r="4260" spans="1:51" x14ac:dyDescent="0.2">
      <c r="A4260" s="51">
        <v>43020</v>
      </c>
      <c r="B4260">
        <v>15</v>
      </c>
      <c r="C4260">
        <v>121</v>
      </c>
      <c r="D4260">
        <v>3900</v>
      </c>
      <c r="E4260">
        <v>472200</v>
      </c>
      <c r="F4260">
        <v>5</v>
      </c>
      <c r="G4260">
        <v>140</v>
      </c>
      <c r="H4260">
        <v>3850</v>
      </c>
      <c r="I4260">
        <v>540050</v>
      </c>
      <c r="J4260">
        <v>27</v>
      </c>
      <c r="K4260">
        <v>165</v>
      </c>
      <c r="L4260">
        <v>3817</v>
      </c>
      <c r="M4260">
        <v>630833</v>
      </c>
      <c r="N4260">
        <v>23</v>
      </c>
      <c r="O4260">
        <v>200</v>
      </c>
      <c r="P4260">
        <v>3833</v>
      </c>
      <c r="Q4260">
        <v>764833</v>
      </c>
      <c r="R4260">
        <v>22</v>
      </c>
      <c r="S4260">
        <v>232</v>
      </c>
      <c r="T4260">
        <v>3800</v>
      </c>
      <c r="U4260">
        <v>881600</v>
      </c>
      <c r="V4260">
        <v>41</v>
      </c>
      <c r="W4260">
        <v>270</v>
      </c>
      <c r="X4260">
        <v>4075</v>
      </c>
      <c r="Y4260">
        <v>1100550</v>
      </c>
      <c r="AL4260">
        <v>10</v>
      </c>
      <c r="AM4260">
        <v>422</v>
      </c>
      <c r="AN4260">
        <v>3690</v>
      </c>
      <c r="AO4260">
        <v>1557580</v>
      </c>
      <c r="AP4260">
        <v>51</v>
      </c>
      <c r="AQ4260">
        <v>476</v>
      </c>
      <c r="AR4260">
        <v>3518</v>
      </c>
      <c r="AS4260">
        <v>1672338</v>
      </c>
      <c r="AX4260">
        <v>11</v>
      </c>
      <c r="AY4260">
        <v>325</v>
      </c>
    </row>
    <row r="4261" spans="1:51" x14ac:dyDescent="0.2">
      <c r="A4261" s="51"/>
      <c r="AP4261">
        <v>4</v>
      </c>
      <c r="AQ4261">
        <v>388</v>
      </c>
      <c r="AR4261">
        <v>3600</v>
      </c>
      <c r="AS4261">
        <v>1398800</v>
      </c>
    </row>
    <row r="4262" spans="1:51" x14ac:dyDescent="0.2">
      <c r="A4262" s="51">
        <v>43025</v>
      </c>
      <c r="Z4262">
        <v>18</v>
      </c>
      <c r="AA4262">
        <v>295</v>
      </c>
      <c r="AB4262">
        <v>3700</v>
      </c>
      <c r="AC4262">
        <v>1091500</v>
      </c>
      <c r="AP4262">
        <v>8</v>
      </c>
      <c r="AQ4262">
        <v>438</v>
      </c>
      <c r="AR4262">
        <v>3420</v>
      </c>
      <c r="AS4262">
        <v>1499850</v>
      </c>
      <c r="AY4262">
        <v>6</v>
      </c>
    </row>
    <row r="4263" spans="1:51" x14ac:dyDescent="0.2">
      <c r="A4263" s="51">
        <v>43027</v>
      </c>
      <c r="B4263">
        <v>16</v>
      </c>
      <c r="C4263">
        <v>112</v>
      </c>
      <c r="D4263">
        <v>4000</v>
      </c>
      <c r="E4263">
        <v>448000</v>
      </c>
      <c r="F4263">
        <v>4</v>
      </c>
      <c r="G4263">
        <v>148</v>
      </c>
      <c r="H4263">
        <v>3750</v>
      </c>
      <c r="I4263">
        <v>555000</v>
      </c>
      <c r="J4263">
        <v>23</v>
      </c>
      <c r="K4263">
        <v>158</v>
      </c>
      <c r="L4263">
        <v>3833</v>
      </c>
      <c r="M4263">
        <v>605933</v>
      </c>
      <c r="N4263">
        <v>25</v>
      </c>
      <c r="O4263">
        <v>192</v>
      </c>
      <c r="P4263">
        <v>3650</v>
      </c>
      <c r="Q4263">
        <v>699300</v>
      </c>
      <c r="Z4263">
        <v>15</v>
      </c>
      <c r="AA4263">
        <v>296</v>
      </c>
      <c r="AB4263">
        <v>3488</v>
      </c>
      <c r="AC4263">
        <v>1031062</v>
      </c>
      <c r="AH4263">
        <v>2</v>
      </c>
      <c r="AI4263">
        <v>367</v>
      </c>
      <c r="AJ4263">
        <v>3660</v>
      </c>
      <c r="AK4263">
        <v>1343220</v>
      </c>
      <c r="AP4263">
        <v>42</v>
      </c>
      <c r="AQ4263">
        <v>458</v>
      </c>
      <c r="AR4263">
        <v>3511</v>
      </c>
      <c r="AS4263">
        <v>1607911</v>
      </c>
      <c r="AT4263">
        <v>7</v>
      </c>
      <c r="AU4263">
        <v>543</v>
      </c>
      <c r="AV4263">
        <v>3310</v>
      </c>
      <c r="AW4263">
        <v>1800080</v>
      </c>
      <c r="AY4263">
        <v>200</v>
      </c>
    </row>
    <row r="4264" spans="1:51" x14ac:dyDescent="0.2">
      <c r="A4264" s="51">
        <v>43032</v>
      </c>
      <c r="N4264">
        <v>8</v>
      </c>
      <c r="O4264">
        <v>183</v>
      </c>
      <c r="P4264">
        <v>4900</v>
      </c>
      <c r="Q4264">
        <v>896700</v>
      </c>
      <c r="R4264">
        <v>8</v>
      </c>
      <c r="S4264">
        <v>248</v>
      </c>
      <c r="T4264">
        <v>4200</v>
      </c>
      <c r="U4264">
        <v>1039150</v>
      </c>
      <c r="AL4264">
        <v>9</v>
      </c>
      <c r="AM4264">
        <v>406</v>
      </c>
      <c r="AN4264">
        <v>3820</v>
      </c>
      <c r="AO4264">
        <v>1550920</v>
      </c>
      <c r="AP4264">
        <v>17</v>
      </c>
      <c r="AQ4264">
        <v>468</v>
      </c>
      <c r="AR4264">
        <v>3570</v>
      </c>
      <c r="AS4264">
        <v>1699420</v>
      </c>
      <c r="AY4264">
        <v>30</v>
      </c>
    </row>
    <row r="4265" spans="1:51" x14ac:dyDescent="0.2">
      <c r="A4265" s="51">
        <v>43034</v>
      </c>
      <c r="J4265">
        <v>4</v>
      </c>
      <c r="K4265">
        <v>174</v>
      </c>
      <c r="L4265">
        <v>3650</v>
      </c>
      <c r="M4265">
        <v>635100</v>
      </c>
      <c r="N4265">
        <v>56</v>
      </c>
      <c r="O4265">
        <v>192</v>
      </c>
      <c r="P4265">
        <v>3867</v>
      </c>
      <c r="Q4265">
        <v>741150</v>
      </c>
      <c r="R4265">
        <v>49</v>
      </c>
      <c r="S4265">
        <v>231</v>
      </c>
      <c r="T4265">
        <v>3825</v>
      </c>
      <c r="U4265">
        <v>884862</v>
      </c>
      <c r="V4265">
        <v>9</v>
      </c>
      <c r="W4265">
        <v>266</v>
      </c>
      <c r="X4265">
        <v>3600</v>
      </c>
      <c r="Y4265">
        <v>957600</v>
      </c>
      <c r="Z4265">
        <v>42</v>
      </c>
      <c r="AA4265">
        <v>283</v>
      </c>
      <c r="AB4265">
        <v>3757</v>
      </c>
      <c r="AC4265">
        <v>1064200</v>
      </c>
      <c r="AD4265">
        <v>15</v>
      </c>
      <c r="AE4265">
        <v>344</v>
      </c>
      <c r="AF4265">
        <v>3550</v>
      </c>
      <c r="AG4265">
        <v>1221200</v>
      </c>
      <c r="AH4265">
        <v>50</v>
      </c>
      <c r="AI4265">
        <v>375</v>
      </c>
      <c r="AJ4265">
        <v>3692</v>
      </c>
      <c r="AK4265">
        <v>1384960</v>
      </c>
      <c r="AL4265">
        <v>15</v>
      </c>
      <c r="AM4265">
        <v>469</v>
      </c>
      <c r="AN4265">
        <v>3828</v>
      </c>
      <c r="AO4265">
        <v>1795544</v>
      </c>
      <c r="AP4265">
        <v>11</v>
      </c>
      <c r="AQ4265">
        <v>470</v>
      </c>
      <c r="AR4265">
        <v>3410</v>
      </c>
      <c r="AS4265">
        <v>1603520</v>
      </c>
      <c r="AT4265">
        <v>40</v>
      </c>
      <c r="AU4265">
        <v>520</v>
      </c>
      <c r="AV4265">
        <v>3262</v>
      </c>
      <c r="AW4265">
        <v>1692772</v>
      </c>
      <c r="AX4265">
        <v>3</v>
      </c>
      <c r="AY4265">
        <v>231</v>
      </c>
    </row>
    <row r="4266" spans="1:51" x14ac:dyDescent="0.2">
      <c r="A4266" s="51">
        <v>43039</v>
      </c>
      <c r="AL4266">
        <v>2</v>
      </c>
      <c r="AM4266">
        <v>439</v>
      </c>
      <c r="AN4266">
        <v>3700</v>
      </c>
      <c r="AO4266">
        <v>1623400</v>
      </c>
      <c r="AP4266">
        <v>6</v>
      </c>
      <c r="AQ4266">
        <v>533</v>
      </c>
      <c r="AR4266">
        <v>3470</v>
      </c>
      <c r="AS4266">
        <v>1852000</v>
      </c>
      <c r="AY4266">
        <v>1</v>
      </c>
    </row>
    <row r="4267" spans="1:51" x14ac:dyDescent="0.2">
      <c r="A4267" s="51">
        <v>43011</v>
      </c>
      <c r="B4267">
        <v>15</v>
      </c>
      <c r="C4267">
        <v>120</v>
      </c>
      <c r="D4267">
        <v>4075</v>
      </c>
      <c r="E4267">
        <v>496480</v>
      </c>
      <c r="F4267">
        <v>55</v>
      </c>
      <c r="G4267">
        <v>169</v>
      </c>
      <c r="H4267">
        <v>3890</v>
      </c>
      <c r="I4267">
        <v>676713</v>
      </c>
      <c r="J4267">
        <v>34</v>
      </c>
      <c r="K4267">
        <v>206</v>
      </c>
      <c r="L4267">
        <v>3825</v>
      </c>
      <c r="M4267">
        <v>809568</v>
      </c>
      <c r="N4267">
        <v>17</v>
      </c>
      <c r="O4267">
        <v>243</v>
      </c>
      <c r="P4267">
        <v>3600</v>
      </c>
      <c r="Q4267">
        <v>884671</v>
      </c>
      <c r="R4267">
        <v>4</v>
      </c>
      <c r="S4267">
        <v>268</v>
      </c>
      <c r="T4267">
        <v>3800</v>
      </c>
      <c r="U4267">
        <v>1018400</v>
      </c>
      <c r="V4267">
        <v>6</v>
      </c>
      <c r="W4267">
        <v>288</v>
      </c>
      <c r="X4267">
        <v>3575</v>
      </c>
      <c r="Y4267">
        <v>1063283</v>
      </c>
      <c r="Z4267">
        <v>21</v>
      </c>
      <c r="AA4267">
        <v>344</v>
      </c>
      <c r="AB4267">
        <v>3340</v>
      </c>
      <c r="AC4267">
        <v>1137446</v>
      </c>
      <c r="AD4267">
        <v>6</v>
      </c>
      <c r="AE4267">
        <v>388</v>
      </c>
      <c r="AF4267">
        <v>3510</v>
      </c>
      <c r="AG4267">
        <v>1337760</v>
      </c>
      <c r="AP4267">
        <v>102</v>
      </c>
      <c r="AQ4267">
        <v>413</v>
      </c>
      <c r="AR4267">
        <v>3351</v>
      </c>
      <c r="AS4267">
        <v>1387718</v>
      </c>
      <c r="AT4267">
        <v>23</v>
      </c>
      <c r="AU4267">
        <v>454</v>
      </c>
      <c r="AV4267">
        <v>3358</v>
      </c>
      <c r="AW4267">
        <v>1566882</v>
      </c>
      <c r="AX4267">
        <v>50</v>
      </c>
      <c r="AY4267">
        <v>125</v>
      </c>
    </row>
    <row r="4268" spans="1:51" x14ac:dyDescent="0.2">
      <c r="A4268" s="51">
        <v>43018</v>
      </c>
      <c r="F4268">
        <v>9</v>
      </c>
      <c r="G4268">
        <v>145</v>
      </c>
      <c r="H4268">
        <v>3825</v>
      </c>
      <c r="I4268">
        <v>554756</v>
      </c>
      <c r="N4268">
        <v>39</v>
      </c>
      <c r="O4268">
        <v>198</v>
      </c>
      <c r="P4268">
        <v>3800</v>
      </c>
      <c r="Q4268">
        <v>735282</v>
      </c>
      <c r="R4268">
        <v>68</v>
      </c>
      <c r="S4268">
        <v>239</v>
      </c>
      <c r="T4268">
        <v>3736</v>
      </c>
      <c r="U4268">
        <v>894890</v>
      </c>
      <c r="Z4268">
        <v>72</v>
      </c>
      <c r="AA4268">
        <v>302</v>
      </c>
      <c r="AB4268">
        <v>3642</v>
      </c>
      <c r="AC4268">
        <v>1149360</v>
      </c>
      <c r="AD4268">
        <v>33</v>
      </c>
      <c r="AE4268">
        <v>333</v>
      </c>
      <c r="AF4268">
        <v>3767</v>
      </c>
      <c r="AG4268">
        <v>1261961</v>
      </c>
      <c r="AH4268">
        <v>25</v>
      </c>
      <c r="AI4268">
        <v>384</v>
      </c>
      <c r="AJ4268">
        <v>3675</v>
      </c>
      <c r="AK4268">
        <v>1416741</v>
      </c>
      <c r="AL4268">
        <v>1</v>
      </c>
      <c r="AM4268">
        <v>408</v>
      </c>
      <c r="AN4268">
        <v>3650</v>
      </c>
      <c r="AO4268">
        <v>1489200</v>
      </c>
      <c r="AP4268">
        <v>214</v>
      </c>
      <c r="AQ4268">
        <v>418</v>
      </c>
      <c r="AR4268">
        <v>3425</v>
      </c>
      <c r="AS4268">
        <v>1431690</v>
      </c>
      <c r="AT4268">
        <v>3</v>
      </c>
      <c r="AU4268">
        <v>415</v>
      </c>
      <c r="AV4268">
        <v>3350</v>
      </c>
      <c r="AW4268">
        <v>1389133</v>
      </c>
      <c r="AX4268">
        <v>57</v>
      </c>
      <c r="AY4268">
        <v>58</v>
      </c>
    </row>
    <row r="4269" spans="1:51" x14ac:dyDescent="0.2">
      <c r="A4269" s="51">
        <v>43025</v>
      </c>
      <c r="B4269">
        <v>3</v>
      </c>
      <c r="C4269">
        <v>123</v>
      </c>
      <c r="D4269">
        <v>3600</v>
      </c>
      <c r="E4269">
        <v>444000</v>
      </c>
      <c r="F4269">
        <v>133</v>
      </c>
      <c r="G4269">
        <v>167</v>
      </c>
      <c r="H4269">
        <v>3856</v>
      </c>
      <c r="I4269">
        <v>642498</v>
      </c>
      <c r="J4269">
        <v>57</v>
      </c>
      <c r="K4269">
        <v>199</v>
      </c>
      <c r="L4269">
        <v>3900</v>
      </c>
      <c r="M4269">
        <v>774442</v>
      </c>
      <c r="N4269">
        <v>45</v>
      </c>
      <c r="O4269">
        <v>232</v>
      </c>
      <c r="P4269">
        <v>3817</v>
      </c>
      <c r="Q4269">
        <v>902182</v>
      </c>
      <c r="R4269">
        <v>10</v>
      </c>
      <c r="S4269">
        <v>275</v>
      </c>
      <c r="T4269">
        <v>3500</v>
      </c>
      <c r="U4269">
        <v>963900</v>
      </c>
      <c r="V4269">
        <v>39</v>
      </c>
      <c r="W4269">
        <v>290</v>
      </c>
      <c r="X4269">
        <v>3750</v>
      </c>
      <c r="Y4269">
        <v>1084703</v>
      </c>
      <c r="Z4269">
        <v>8</v>
      </c>
      <c r="AA4269">
        <v>345</v>
      </c>
      <c r="AB4269">
        <v>3643</v>
      </c>
      <c r="AC4269">
        <v>1253413</v>
      </c>
      <c r="AD4269">
        <v>31</v>
      </c>
      <c r="AE4269">
        <v>370</v>
      </c>
      <c r="AF4269">
        <v>3590</v>
      </c>
      <c r="AG4269">
        <v>1345635</v>
      </c>
      <c r="AL4269">
        <v>8</v>
      </c>
      <c r="AM4269">
        <v>430</v>
      </c>
      <c r="AN4269">
        <v>3600</v>
      </c>
      <c r="AO4269">
        <v>1558288</v>
      </c>
      <c r="AP4269">
        <v>187</v>
      </c>
      <c r="AQ4269">
        <v>399</v>
      </c>
      <c r="AR4269">
        <v>3451</v>
      </c>
      <c r="AS4269">
        <v>1364547</v>
      </c>
      <c r="AT4269">
        <v>14</v>
      </c>
      <c r="AU4269">
        <v>418</v>
      </c>
      <c r="AV4269">
        <v>3508</v>
      </c>
      <c r="AW4269">
        <v>1557081</v>
      </c>
      <c r="AX4269">
        <v>20</v>
      </c>
      <c r="AY4269">
        <v>104</v>
      </c>
    </row>
    <row r="4270" spans="1:51" x14ac:dyDescent="0.2">
      <c r="A4270" s="51">
        <v>43032</v>
      </c>
      <c r="B4270">
        <v>24</v>
      </c>
      <c r="C4270">
        <v>110</v>
      </c>
      <c r="D4270">
        <v>3525</v>
      </c>
      <c r="E4270">
        <v>391900</v>
      </c>
      <c r="F4270">
        <v>38</v>
      </c>
      <c r="G4270">
        <v>146</v>
      </c>
      <c r="H4270">
        <v>4417</v>
      </c>
      <c r="I4270">
        <v>606882</v>
      </c>
      <c r="J4270">
        <v>61</v>
      </c>
      <c r="K4270">
        <v>162</v>
      </c>
      <c r="L4270">
        <v>3992</v>
      </c>
      <c r="M4270">
        <v>647621</v>
      </c>
      <c r="N4270">
        <v>114</v>
      </c>
      <c r="O4270">
        <v>195</v>
      </c>
      <c r="P4270">
        <v>4429</v>
      </c>
      <c r="Q4270">
        <v>829287</v>
      </c>
      <c r="R4270">
        <v>63</v>
      </c>
      <c r="S4270">
        <v>238</v>
      </c>
      <c r="T4270">
        <v>3750</v>
      </c>
      <c r="U4270">
        <v>917290</v>
      </c>
      <c r="V4270">
        <v>83</v>
      </c>
      <c r="W4270">
        <v>260</v>
      </c>
      <c r="X4270">
        <v>3988</v>
      </c>
      <c r="Y4270">
        <v>1036992</v>
      </c>
      <c r="Z4270">
        <v>32</v>
      </c>
      <c r="AA4270">
        <v>291</v>
      </c>
      <c r="AB4270">
        <v>3617</v>
      </c>
      <c r="AC4270">
        <v>1070372</v>
      </c>
      <c r="AH4270">
        <v>4</v>
      </c>
      <c r="AI4270">
        <v>374</v>
      </c>
      <c r="AJ4270">
        <v>3400</v>
      </c>
      <c r="AK4270">
        <v>1271600</v>
      </c>
      <c r="AL4270">
        <v>5</v>
      </c>
      <c r="AM4270">
        <v>452</v>
      </c>
      <c r="AN4270">
        <v>3575</v>
      </c>
      <c r="AO4270">
        <v>1624460</v>
      </c>
      <c r="AP4270">
        <v>189</v>
      </c>
      <c r="AQ4270">
        <v>414</v>
      </c>
      <c r="AR4270">
        <v>3233</v>
      </c>
      <c r="AS4270">
        <v>1341240</v>
      </c>
      <c r="AT4270">
        <v>27</v>
      </c>
      <c r="AU4270">
        <v>497</v>
      </c>
      <c r="AV4270">
        <v>3055</v>
      </c>
      <c r="AW4270">
        <v>1523952</v>
      </c>
      <c r="AX4270">
        <v>47</v>
      </c>
      <c r="AY4270">
        <v>38</v>
      </c>
    </row>
    <row r="4271" spans="1:51" x14ac:dyDescent="0.2">
      <c r="A4271" s="87">
        <v>43039</v>
      </c>
      <c r="F4271">
        <v>6</v>
      </c>
      <c r="G4271">
        <v>144</v>
      </c>
      <c r="H4271">
        <v>3700</v>
      </c>
      <c r="I4271">
        <v>636450</v>
      </c>
      <c r="J4271">
        <v>39</v>
      </c>
      <c r="K4271">
        <v>159</v>
      </c>
      <c r="L4271">
        <v>3883</v>
      </c>
      <c r="M4271">
        <v>621326</v>
      </c>
      <c r="N4271">
        <v>18</v>
      </c>
      <c r="O4271">
        <v>198</v>
      </c>
      <c r="P4271">
        <v>3867</v>
      </c>
      <c r="Q4271">
        <v>763022</v>
      </c>
      <c r="R4271">
        <v>51</v>
      </c>
      <c r="S4271">
        <v>238</v>
      </c>
      <c r="T4271">
        <v>3767</v>
      </c>
      <c r="U4271">
        <v>920273</v>
      </c>
      <c r="Z4271">
        <v>30</v>
      </c>
      <c r="AA4271">
        <v>295</v>
      </c>
      <c r="AB4271">
        <v>3500</v>
      </c>
      <c r="AC4271">
        <v>1044415</v>
      </c>
      <c r="AD4271">
        <v>47</v>
      </c>
      <c r="AE4271">
        <v>328</v>
      </c>
      <c r="AF4271">
        <v>3606</v>
      </c>
      <c r="AG4271">
        <v>1182768</v>
      </c>
      <c r="AH4271">
        <v>16</v>
      </c>
      <c r="AI4271">
        <v>380</v>
      </c>
      <c r="AJ4271">
        <v>3527</v>
      </c>
      <c r="AK4271">
        <v>1340550</v>
      </c>
      <c r="AL4271">
        <v>21</v>
      </c>
      <c r="AM4271">
        <v>448</v>
      </c>
      <c r="AN4271">
        <v>3377</v>
      </c>
      <c r="AO4271">
        <v>1467384</v>
      </c>
      <c r="AP4271">
        <v>239</v>
      </c>
      <c r="AQ4271">
        <v>399</v>
      </c>
      <c r="AR4271">
        <v>3319</v>
      </c>
      <c r="AS4271">
        <v>1336707</v>
      </c>
      <c r="AT4271">
        <v>36</v>
      </c>
      <c r="AU4271">
        <v>434</v>
      </c>
      <c r="AV4271">
        <v>3118</v>
      </c>
      <c r="AW4271">
        <v>1398854</v>
      </c>
      <c r="AX4271">
        <v>75</v>
      </c>
      <c r="AY4271">
        <v>30</v>
      </c>
    </row>
    <row r="4272" spans="1:51" x14ac:dyDescent="0.2">
      <c r="A4272" s="51"/>
    </row>
    <row r="4273" spans="1:51" x14ac:dyDescent="0.2">
      <c r="A4273" s="51">
        <v>43041</v>
      </c>
      <c r="J4273">
        <v>4</v>
      </c>
      <c r="K4273">
        <v>158</v>
      </c>
      <c r="L4273">
        <v>4875</v>
      </c>
      <c r="M4273">
        <v>761250</v>
      </c>
      <c r="N4273">
        <v>1</v>
      </c>
      <c r="O4273">
        <v>212</v>
      </c>
      <c r="P4273">
        <v>3500</v>
      </c>
      <c r="Q4273">
        <v>742000</v>
      </c>
      <c r="R4273">
        <v>48</v>
      </c>
      <c r="S4273">
        <v>241</v>
      </c>
      <c r="T4273">
        <v>4010</v>
      </c>
      <c r="U4273">
        <v>969190</v>
      </c>
      <c r="V4273">
        <v>6</v>
      </c>
      <c r="W4273">
        <v>262</v>
      </c>
      <c r="X4273">
        <v>3550</v>
      </c>
      <c r="Y4273">
        <v>929800</v>
      </c>
      <c r="Z4273">
        <v>13</v>
      </c>
      <c r="AA4273">
        <v>286</v>
      </c>
      <c r="AB4273">
        <v>3450</v>
      </c>
      <c r="AC4273">
        <v>987733</v>
      </c>
      <c r="AD4273">
        <v>19</v>
      </c>
      <c r="AE4273">
        <v>346</v>
      </c>
      <c r="AF4273">
        <v>4183</v>
      </c>
      <c r="AG4273">
        <v>1450367</v>
      </c>
      <c r="AH4273">
        <v>30</v>
      </c>
      <c r="AI4273">
        <v>375</v>
      </c>
      <c r="AJ4273">
        <v>3884</v>
      </c>
      <c r="AK4273">
        <v>1457796</v>
      </c>
      <c r="AP4273">
        <v>32</v>
      </c>
      <c r="AQ4273">
        <v>494</v>
      </c>
      <c r="AR4273">
        <v>3617</v>
      </c>
      <c r="AS4273">
        <v>1788723</v>
      </c>
      <c r="AT4273">
        <v>13</v>
      </c>
      <c r="AU4273">
        <v>487</v>
      </c>
      <c r="AV4273">
        <v>3325</v>
      </c>
      <c r="AW4273">
        <v>1620200</v>
      </c>
      <c r="AY4273">
        <v>171</v>
      </c>
    </row>
    <row r="4274" spans="1:51" x14ac:dyDescent="0.2">
      <c r="A4274" s="51"/>
      <c r="AP4274">
        <v>5</v>
      </c>
      <c r="AQ4274">
        <v>386</v>
      </c>
      <c r="AR4274">
        <v>3560</v>
      </c>
      <c r="AS4274">
        <v>1374160</v>
      </c>
    </row>
    <row r="4275" spans="1:51" x14ac:dyDescent="0.2">
      <c r="A4275" s="51">
        <v>43046</v>
      </c>
      <c r="AH4275">
        <v>22</v>
      </c>
      <c r="AI4275">
        <v>389</v>
      </c>
      <c r="AJ4275">
        <v>3587</v>
      </c>
      <c r="AK4275">
        <v>1394080</v>
      </c>
      <c r="AL4275">
        <v>13</v>
      </c>
      <c r="AM4275">
        <v>412</v>
      </c>
      <c r="AN4275">
        <v>3600</v>
      </c>
      <c r="AO4275">
        <v>1485000</v>
      </c>
      <c r="AP4275">
        <v>6</v>
      </c>
      <c r="AQ4275">
        <v>465</v>
      </c>
      <c r="AR4275">
        <v>3560</v>
      </c>
      <c r="AS4275">
        <v>1655920</v>
      </c>
      <c r="AY4275">
        <v>18</v>
      </c>
    </row>
    <row r="4276" spans="1:51" x14ac:dyDescent="0.2">
      <c r="A4276" s="51"/>
      <c r="AP4276">
        <v>3</v>
      </c>
      <c r="AQ4276">
        <v>393</v>
      </c>
      <c r="AR4276">
        <v>3200</v>
      </c>
      <c r="AS4276">
        <v>1257600</v>
      </c>
    </row>
    <row r="4277" spans="1:51" x14ac:dyDescent="0.2">
      <c r="A4277" s="51">
        <v>43048</v>
      </c>
      <c r="B4277">
        <v>2</v>
      </c>
      <c r="C4277">
        <v>120</v>
      </c>
      <c r="D4277">
        <v>3650</v>
      </c>
      <c r="E4277">
        <v>438000</v>
      </c>
      <c r="F4277">
        <v>11</v>
      </c>
      <c r="G4277">
        <v>142</v>
      </c>
      <c r="H4277">
        <v>3700</v>
      </c>
      <c r="I4277">
        <v>523375</v>
      </c>
      <c r="J4277">
        <v>1</v>
      </c>
      <c r="K4277">
        <v>154</v>
      </c>
      <c r="L4277">
        <v>3850</v>
      </c>
      <c r="M4277">
        <v>592900</v>
      </c>
      <c r="N4277">
        <v>16</v>
      </c>
      <c r="O4277">
        <v>203</v>
      </c>
      <c r="P4277">
        <v>4033</v>
      </c>
      <c r="Q4277">
        <v>815733</v>
      </c>
      <c r="R4277">
        <v>63</v>
      </c>
      <c r="S4277">
        <v>232</v>
      </c>
      <c r="T4277">
        <v>3800</v>
      </c>
      <c r="U4277">
        <v>881100</v>
      </c>
      <c r="V4277">
        <v>2</v>
      </c>
      <c r="W4277">
        <v>253</v>
      </c>
      <c r="X4277">
        <v>3600</v>
      </c>
      <c r="Y4277">
        <v>910800</v>
      </c>
      <c r="Z4277">
        <v>14</v>
      </c>
      <c r="AA4277">
        <v>310</v>
      </c>
      <c r="AB4277">
        <v>3875</v>
      </c>
      <c r="AC4277">
        <v>1202150</v>
      </c>
      <c r="AD4277">
        <v>29</v>
      </c>
      <c r="AE4277">
        <v>336</v>
      </c>
      <c r="AF4277">
        <v>3688</v>
      </c>
      <c r="AG4277">
        <v>1241588</v>
      </c>
      <c r="AH4277">
        <v>14</v>
      </c>
      <c r="AI4277">
        <v>371</v>
      </c>
      <c r="AJ4277">
        <v>3685</v>
      </c>
      <c r="AK4277">
        <v>1367690</v>
      </c>
      <c r="AP4277">
        <v>44</v>
      </c>
      <c r="AQ4277">
        <v>499</v>
      </c>
      <c r="AR4277">
        <v>3500</v>
      </c>
      <c r="AS4277">
        <v>1750031</v>
      </c>
      <c r="AT4277">
        <v>16</v>
      </c>
      <c r="AU4277">
        <v>519</v>
      </c>
      <c r="AV4277">
        <v>3233</v>
      </c>
      <c r="AW4277">
        <v>1672933</v>
      </c>
      <c r="AY4277">
        <v>207</v>
      </c>
    </row>
    <row r="4278" spans="1:51" x14ac:dyDescent="0.2">
      <c r="A4278" s="51"/>
      <c r="AP4278">
        <v>4</v>
      </c>
      <c r="AQ4278">
        <v>370</v>
      </c>
      <c r="AR4278">
        <v>3400</v>
      </c>
      <c r="AS4278">
        <v>1258000</v>
      </c>
    </row>
    <row r="4279" spans="1:51" x14ac:dyDescent="0.2">
      <c r="A4279" s="51">
        <v>43053</v>
      </c>
      <c r="AD4279">
        <v>11</v>
      </c>
      <c r="AE4279">
        <v>323</v>
      </c>
      <c r="AF4279">
        <v>3650</v>
      </c>
      <c r="AG4279">
        <v>1178950</v>
      </c>
      <c r="AH4279">
        <v>9</v>
      </c>
      <c r="AI4279">
        <v>363</v>
      </c>
      <c r="AJ4279">
        <v>3640</v>
      </c>
      <c r="AK4279">
        <v>1321320</v>
      </c>
      <c r="AL4279">
        <v>5</v>
      </c>
      <c r="AM4279">
        <v>447</v>
      </c>
      <c r="AN4279">
        <v>3980</v>
      </c>
      <c r="AO4279">
        <v>1779060</v>
      </c>
      <c r="AP4279">
        <v>19</v>
      </c>
      <c r="AQ4279">
        <v>462</v>
      </c>
      <c r="AR4279">
        <v>3363</v>
      </c>
      <c r="AS4279">
        <v>1556903</v>
      </c>
      <c r="AT4279">
        <v>1</v>
      </c>
      <c r="AU4279">
        <v>512</v>
      </c>
      <c r="AV4279">
        <v>3350</v>
      </c>
      <c r="AW4279">
        <v>1715200</v>
      </c>
      <c r="AY4279">
        <v>44</v>
      </c>
    </row>
    <row r="4280" spans="1:51" x14ac:dyDescent="0.2">
      <c r="A4280" s="51"/>
      <c r="AP4280">
        <v>6</v>
      </c>
      <c r="AQ4280">
        <v>396</v>
      </c>
      <c r="AR4280">
        <v>3580</v>
      </c>
      <c r="AS4280">
        <v>1417680</v>
      </c>
    </row>
    <row r="4281" spans="1:51" x14ac:dyDescent="0.2">
      <c r="A4281" s="51">
        <v>43055</v>
      </c>
      <c r="B4281">
        <v>1</v>
      </c>
      <c r="C4281">
        <v>96</v>
      </c>
      <c r="D4281">
        <v>3800</v>
      </c>
      <c r="E4281">
        <v>364800</v>
      </c>
      <c r="J4281">
        <v>10</v>
      </c>
      <c r="K4281">
        <v>151</v>
      </c>
      <c r="L4281">
        <v>4200</v>
      </c>
      <c r="M4281">
        <v>634200</v>
      </c>
      <c r="N4281">
        <v>27</v>
      </c>
      <c r="O4281">
        <v>187</v>
      </c>
      <c r="P4281">
        <v>3775</v>
      </c>
      <c r="Q4281">
        <v>707350</v>
      </c>
      <c r="R4281">
        <v>2</v>
      </c>
      <c r="S4281">
        <v>242</v>
      </c>
      <c r="T4281">
        <v>4450</v>
      </c>
      <c r="U4281">
        <v>1076900</v>
      </c>
      <c r="V4281">
        <v>41</v>
      </c>
      <c r="W4281">
        <v>259</v>
      </c>
      <c r="X4281">
        <v>3938</v>
      </c>
      <c r="Y4281">
        <v>1021125</v>
      </c>
      <c r="AP4281">
        <v>25</v>
      </c>
      <c r="AQ4281">
        <v>449</v>
      </c>
      <c r="AR4281">
        <v>3437</v>
      </c>
      <c r="AS4281">
        <v>1538220</v>
      </c>
      <c r="AT4281">
        <v>3</v>
      </c>
      <c r="AU4281">
        <v>488</v>
      </c>
      <c r="AV4281">
        <v>3225</v>
      </c>
      <c r="AW4281">
        <v>1572900</v>
      </c>
      <c r="AY4281">
        <v>150</v>
      </c>
    </row>
    <row r="4282" spans="1:51" x14ac:dyDescent="0.2">
      <c r="A4282" s="51"/>
      <c r="AP4282">
        <v>16</v>
      </c>
      <c r="AQ4282">
        <v>386</v>
      </c>
      <c r="AR4282">
        <v>3560</v>
      </c>
      <c r="AS4282">
        <v>1374160</v>
      </c>
    </row>
    <row r="4283" spans="1:51" x14ac:dyDescent="0.2">
      <c r="A4283" s="51">
        <v>43060</v>
      </c>
      <c r="F4283">
        <v>3</v>
      </c>
      <c r="G4283">
        <v>133</v>
      </c>
      <c r="H4283">
        <v>3500</v>
      </c>
      <c r="I4283">
        <v>465500</v>
      </c>
      <c r="AD4283">
        <v>1</v>
      </c>
      <c r="AE4283">
        <v>328</v>
      </c>
      <c r="AF4283">
        <v>3600</v>
      </c>
      <c r="AG4283">
        <v>1180800</v>
      </c>
      <c r="AL4283">
        <v>1</v>
      </c>
      <c r="AM4283">
        <v>582</v>
      </c>
      <c r="AN4283">
        <v>3580</v>
      </c>
      <c r="AO4283">
        <v>2083560</v>
      </c>
      <c r="AP4283">
        <v>8</v>
      </c>
      <c r="AQ4283">
        <v>541</v>
      </c>
      <c r="AR4283">
        <v>3415</v>
      </c>
      <c r="AS4283">
        <v>1839410</v>
      </c>
      <c r="AY4283">
        <v>21</v>
      </c>
    </row>
    <row r="4284" spans="1:51" x14ac:dyDescent="0.2">
      <c r="A4284" s="51">
        <v>43062</v>
      </c>
      <c r="F4284">
        <v>4</v>
      </c>
      <c r="G4284">
        <v>148</v>
      </c>
      <c r="H4284">
        <v>3700</v>
      </c>
      <c r="I4284">
        <v>547600</v>
      </c>
      <c r="J4284">
        <v>12</v>
      </c>
      <c r="K4284">
        <v>171</v>
      </c>
      <c r="L4284">
        <v>3817</v>
      </c>
      <c r="M4284">
        <v>653633</v>
      </c>
      <c r="N4284">
        <v>42</v>
      </c>
      <c r="O4284">
        <v>205</v>
      </c>
      <c r="P4284">
        <v>4000</v>
      </c>
      <c r="Q4284">
        <v>818550</v>
      </c>
      <c r="R4284">
        <v>8</v>
      </c>
      <c r="S4284">
        <v>241</v>
      </c>
      <c r="T4284">
        <v>3800</v>
      </c>
      <c r="U4284">
        <v>915800</v>
      </c>
      <c r="V4284">
        <v>4</v>
      </c>
      <c r="W4284">
        <v>260</v>
      </c>
      <c r="X4284">
        <v>3400</v>
      </c>
      <c r="Y4284">
        <v>884000</v>
      </c>
      <c r="Z4284">
        <v>46</v>
      </c>
      <c r="AA4284">
        <v>295</v>
      </c>
      <c r="AB4284">
        <v>3617</v>
      </c>
      <c r="AC4284">
        <v>1067567</v>
      </c>
      <c r="AD4284">
        <v>44</v>
      </c>
      <c r="AE4284">
        <v>340</v>
      </c>
      <c r="AF4284">
        <v>4020</v>
      </c>
      <c r="AG4284">
        <v>1368300</v>
      </c>
      <c r="AH4284">
        <v>2</v>
      </c>
      <c r="AI4284">
        <v>369</v>
      </c>
      <c r="AJ4284">
        <v>3820</v>
      </c>
      <c r="AK4284">
        <v>1409580</v>
      </c>
      <c r="AL4284">
        <v>3</v>
      </c>
      <c r="AM4284">
        <v>417</v>
      </c>
      <c r="AN4284">
        <v>3660</v>
      </c>
      <c r="AO4284">
        <v>1526220</v>
      </c>
      <c r="AP4284">
        <v>55</v>
      </c>
      <c r="AQ4284">
        <v>471</v>
      </c>
      <c r="AR4284">
        <v>3560</v>
      </c>
      <c r="AS4284">
        <v>1684086</v>
      </c>
      <c r="AT4284">
        <v>21</v>
      </c>
      <c r="AU4284">
        <v>535</v>
      </c>
      <c r="AV4284">
        <v>3240</v>
      </c>
      <c r="AW4284">
        <v>1736080</v>
      </c>
      <c r="AX4284">
        <v>1</v>
      </c>
      <c r="AY4284">
        <v>145</v>
      </c>
    </row>
    <row r="4285" spans="1:51" x14ac:dyDescent="0.2">
      <c r="A4285" s="51"/>
      <c r="AP4285">
        <v>27</v>
      </c>
      <c r="AQ4285">
        <v>383</v>
      </c>
      <c r="AR4285">
        <v>3530</v>
      </c>
      <c r="AS4285">
        <v>1353420</v>
      </c>
      <c r="AT4285">
        <v>1</v>
      </c>
      <c r="AU4285">
        <v>372</v>
      </c>
      <c r="AV4285">
        <v>3100</v>
      </c>
      <c r="AW4285">
        <v>1153200</v>
      </c>
    </row>
    <row r="4286" spans="1:51" x14ac:dyDescent="0.2">
      <c r="A4286" s="51">
        <v>43067</v>
      </c>
      <c r="AD4286">
        <v>2</v>
      </c>
      <c r="AE4286">
        <v>346</v>
      </c>
      <c r="AF4286">
        <v>3460</v>
      </c>
      <c r="AG4286">
        <v>1197160</v>
      </c>
      <c r="AH4286">
        <v>2</v>
      </c>
      <c r="AI4286">
        <v>387</v>
      </c>
      <c r="AJ4286">
        <v>3660</v>
      </c>
      <c r="AK4286">
        <v>1416420</v>
      </c>
      <c r="AP4286">
        <v>5</v>
      </c>
      <c r="AQ4286">
        <v>456</v>
      </c>
      <c r="AR4286">
        <v>3427</v>
      </c>
      <c r="AS4286">
        <v>1561893</v>
      </c>
      <c r="AY4286">
        <v>12</v>
      </c>
    </row>
    <row r="4287" spans="1:51" x14ac:dyDescent="0.2">
      <c r="A4287" s="51"/>
      <c r="AP4287">
        <v>7</v>
      </c>
      <c r="AQ4287">
        <v>376</v>
      </c>
      <c r="AR4287">
        <v>3400</v>
      </c>
      <c r="AS4287">
        <v>1227010</v>
      </c>
    </row>
    <row r="4288" spans="1:51" x14ac:dyDescent="0.2">
      <c r="A4288" s="51">
        <v>43069</v>
      </c>
      <c r="B4288">
        <v>9</v>
      </c>
      <c r="C4288">
        <v>126</v>
      </c>
      <c r="D4288">
        <v>3700</v>
      </c>
      <c r="E4288">
        <v>466200</v>
      </c>
      <c r="F4288">
        <v>57</v>
      </c>
      <c r="G4288">
        <v>139</v>
      </c>
      <c r="H4288">
        <v>3750</v>
      </c>
      <c r="I4288">
        <v>520680</v>
      </c>
      <c r="J4288">
        <v>34</v>
      </c>
      <c r="K4288">
        <v>161</v>
      </c>
      <c r="L4288">
        <v>3850</v>
      </c>
      <c r="M4288">
        <v>621250</v>
      </c>
      <c r="N4288">
        <v>54</v>
      </c>
      <c r="O4288">
        <v>199</v>
      </c>
      <c r="P4288">
        <v>3788</v>
      </c>
      <c r="Q4288">
        <v>753612</v>
      </c>
      <c r="R4288">
        <v>21</v>
      </c>
      <c r="S4288">
        <v>242</v>
      </c>
      <c r="T4288">
        <v>3883</v>
      </c>
      <c r="U4288">
        <v>939183</v>
      </c>
      <c r="V4288">
        <v>45</v>
      </c>
      <c r="W4288">
        <v>275</v>
      </c>
      <c r="X4288">
        <v>3612</v>
      </c>
      <c r="Y4288">
        <v>994158</v>
      </c>
      <c r="Z4288">
        <v>20</v>
      </c>
      <c r="AA4288">
        <v>302</v>
      </c>
      <c r="AB4288">
        <v>3625</v>
      </c>
      <c r="AC4288">
        <v>1094000</v>
      </c>
      <c r="AH4288">
        <v>13</v>
      </c>
      <c r="AI4288">
        <v>368</v>
      </c>
      <c r="AJ4288">
        <v>3863</v>
      </c>
      <c r="AK4288">
        <v>1419007</v>
      </c>
      <c r="AL4288">
        <v>3</v>
      </c>
      <c r="AM4288">
        <v>401</v>
      </c>
      <c r="AN4288">
        <v>3500</v>
      </c>
      <c r="AO4288">
        <v>1403500</v>
      </c>
      <c r="AP4288">
        <v>16</v>
      </c>
      <c r="AQ4288">
        <v>468</v>
      </c>
      <c r="AR4288">
        <v>3357</v>
      </c>
      <c r="AS4288">
        <v>1573103</v>
      </c>
      <c r="AT4288">
        <v>21</v>
      </c>
      <c r="AU4288">
        <v>543</v>
      </c>
      <c r="AV4288">
        <v>3783</v>
      </c>
      <c r="AW4288">
        <v>2058583</v>
      </c>
      <c r="AY4288">
        <v>132</v>
      </c>
    </row>
    <row r="4289" spans="1:51" x14ac:dyDescent="0.2">
      <c r="A4289" s="51"/>
      <c r="AP4289">
        <v>7</v>
      </c>
      <c r="AQ4289">
        <v>382</v>
      </c>
      <c r="AR4289">
        <v>3190</v>
      </c>
      <c r="AS4289">
        <v>1220200</v>
      </c>
      <c r="AT4289">
        <v>1</v>
      </c>
      <c r="AU4289">
        <v>370</v>
      </c>
      <c r="AV4289">
        <v>2900</v>
      </c>
      <c r="AW4289">
        <v>1073000</v>
      </c>
    </row>
    <row r="4290" spans="1:51" x14ac:dyDescent="0.2">
      <c r="A4290" s="51">
        <v>43046</v>
      </c>
      <c r="F4290">
        <v>15</v>
      </c>
      <c r="G4290">
        <v>141</v>
      </c>
      <c r="H4290">
        <v>3967</v>
      </c>
      <c r="I4290">
        <v>556827</v>
      </c>
      <c r="J4290">
        <v>28</v>
      </c>
      <c r="K4290">
        <v>154</v>
      </c>
      <c r="L4290">
        <v>3883</v>
      </c>
      <c r="M4290">
        <v>605561</v>
      </c>
      <c r="N4290">
        <v>25</v>
      </c>
      <c r="O4290">
        <v>192</v>
      </c>
      <c r="P4290">
        <v>3850</v>
      </c>
      <c r="Q4290">
        <v>738276</v>
      </c>
      <c r="R4290">
        <v>14</v>
      </c>
      <c r="S4290">
        <v>230</v>
      </c>
      <c r="T4290">
        <v>3583</v>
      </c>
      <c r="U4290">
        <v>852157</v>
      </c>
      <c r="Z4290">
        <v>7</v>
      </c>
      <c r="AA4290">
        <v>307</v>
      </c>
      <c r="AB4290">
        <v>3350</v>
      </c>
      <c r="AC4290">
        <v>1027971</v>
      </c>
      <c r="AD4290">
        <v>49</v>
      </c>
      <c r="AE4290">
        <v>338</v>
      </c>
      <c r="AF4290">
        <v>3918</v>
      </c>
      <c r="AG4290">
        <v>1385865</v>
      </c>
      <c r="AH4290">
        <v>13</v>
      </c>
      <c r="AI4290">
        <v>377</v>
      </c>
      <c r="AJ4290">
        <v>3890</v>
      </c>
      <c r="AK4290">
        <v>1514894</v>
      </c>
      <c r="AL4290">
        <v>3</v>
      </c>
      <c r="AM4290">
        <v>453</v>
      </c>
      <c r="AN4290">
        <v>3625</v>
      </c>
      <c r="AO4290">
        <v>1633167</v>
      </c>
      <c r="AP4290">
        <v>97</v>
      </c>
      <c r="AQ4290">
        <v>409</v>
      </c>
      <c r="AR4290">
        <v>3527</v>
      </c>
      <c r="AS4290">
        <v>1500767</v>
      </c>
      <c r="AT4290">
        <v>16</v>
      </c>
      <c r="AU4290">
        <v>472</v>
      </c>
      <c r="AV4290">
        <v>3325</v>
      </c>
      <c r="AW4290">
        <v>1567675</v>
      </c>
      <c r="AX4290">
        <v>48</v>
      </c>
      <c r="AY4290">
        <v>193</v>
      </c>
    </row>
    <row r="4291" spans="1:51" x14ac:dyDescent="0.2">
      <c r="A4291" s="51">
        <v>43053</v>
      </c>
      <c r="J4291">
        <v>2</v>
      </c>
      <c r="K4291">
        <v>151</v>
      </c>
      <c r="L4291">
        <v>3900</v>
      </c>
      <c r="M4291">
        <v>568900</v>
      </c>
      <c r="N4291">
        <v>21</v>
      </c>
      <c r="O4291">
        <v>211</v>
      </c>
      <c r="P4291">
        <v>4225</v>
      </c>
      <c r="Q4291">
        <v>1019957</v>
      </c>
      <c r="R4291">
        <v>22</v>
      </c>
      <c r="S4291">
        <v>232</v>
      </c>
      <c r="T4291">
        <v>3613</v>
      </c>
      <c r="U4291">
        <v>853964</v>
      </c>
      <c r="Z4291">
        <v>16</v>
      </c>
      <c r="AA4291">
        <v>282</v>
      </c>
      <c r="AB4291">
        <v>4500</v>
      </c>
      <c r="AC4291">
        <v>1267313</v>
      </c>
      <c r="AD4291">
        <v>18</v>
      </c>
      <c r="AE4291">
        <v>344</v>
      </c>
      <c r="AF4291">
        <v>3950</v>
      </c>
      <c r="AG4291">
        <v>1376633</v>
      </c>
      <c r="AH4291">
        <v>28</v>
      </c>
      <c r="AI4291">
        <v>368</v>
      </c>
      <c r="AJ4291">
        <v>3400</v>
      </c>
      <c r="AK4291">
        <v>1272864</v>
      </c>
      <c r="AL4291">
        <v>12</v>
      </c>
      <c r="AM4291">
        <v>403</v>
      </c>
      <c r="AN4291">
        <v>3515</v>
      </c>
      <c r="AO4291">
        <v>1418173</v>
      </c>
      <c r="AP4291">
        <v>62</v>
      </c>
      <c r="AQ4291">
        <v>411</v>
      </c>
      <c r="AR4291">
        <v>3395</v>
      </c>
      <c r="AS4291">
        <v>1383444</v>
      </c>
      <c r="AT4291">
        <v>1</v>
      </c>
      <c r="AU4291">
        <v>584</v>
      </c>
      <c r="AV4291">
        <v>3200</v>
      </c>
      <c r="AW4291">
        <v>1868800</v>
      </c>
      <c r="AX4291">
        <v>53</v>
      </c>
      <c r="AY4291">
        <v>150</v>
      </c>
    </row>
    <row r="4292" spans="1:51" x14ac:dyDescent="0.2">
      <c r="A4292" s="51">
        <v>43060</v>
      </c>
      <c r="F4292">
        <v>2</v>
      </c>
      <c r="G4292">
        <v>144</v>
      </c>
      <c r="H4292">
        <v>3650</v>
      </c>
      <c r="I4292">
        <v>525600</v>
      </c>
      <c r="J4292">
        <v>49</v>
      </c>
      <c r="K4292">
        <v>176</v>
      </c>
      <c r="L4292">
        <v>3883</v>
      </c>
      <c r="M4292">
        <v>680690</v>
      </c>
      <c r="N4292">
        <v>8</v>
      </c>
      <c r="O4292">
        <v>197</v>
      </c>
      <c r="P4292">
        <v>3775</v>
      </c>
      <c r="Q4292">
        <v>743075</v>
      </c>
      <c r="R4292">
        <v>25</v>
      </c>
      <c r="S4292">
        <v>238</v>
      </c>
      <c r="T4292">
        <v>3633</v>
      </c>
      <c r="U4292">
        <v>903856</v>
      </c>
      <c r="V4292">
        <v>34</v>
      </c>
      <c r="W4292">
        <v>274</v>
      </c>
      <c r="X4292">
        <v>3683</v>
      </c>
      <c r="Y4292">
        <v>1030041</v>
      </c>
      <c r="Z4292">
        <v>26</v>
      </c>
      <c r="AA4292">
        <v>294</v>
      </c>
      <c r="AB4292">
        <v>3700</v>
      </c>
      <c r="AC4292">
        <v>1085531</v>
      </c>
      <c r="AD4292">
        <v>17</v>
      </c>
      <c r="AE4292">
        <v>332</v>
      </c>
      <c r="AF4292">
        <v>3600</v>
      </c>
      <c r="AG4292">
        <v>1193929</v>
      </c>
      <c r="AH4292">
        <v>18</v>
      </c>
      <c r="AI4292">
        <v>369</v>
      </c>
      <c r="AJ4292">
        <v>3630</v>
      </c>
      <c r="AK4292">
        <v>1327260</v>
      </c>
      <c r="AL4292">
        <v>1</v>
      </c>
      <c r="AM4292">
        <v>430</v>
      </c>
      <c r="AN4292">
        <v>3550</v>
      </c>
      <c r="AO4292">
        <v>1526500</v>
      </c>
      <c r="AP4292">
        <v>94</v>
      </c>
      <c r="AQ4292">
        <v>397</v>
      </c>
      <c r="AR4292">
        <v>3440</v>
      </c>
      <c r="AS4292">
        <v>1389678</v>
      </c>
      <c r="AT4292">
        <v>3</v>
      </c>
      <c r="AU4292">
        <v>452</v>
      </c>
      <c r="AV4292">
        <v>3375</v>
      </c>
      <c r="AW4292">
        <v>1513300</v>
      </c>
      <c r="AX4292">
        <v>26</v>
      </c>
      <c r="AY4292">
        <v>102</v>
      </c>
    </row>
    <row r="4293" spans="1:51" x14ac:dyDescent="0.2">
      <c r="A4293" s="51">
        <v>43067</v>
      </c>
      <c r="J4293">
        <v>68</v>
      </c>
      <c r="K4293">
        <v>172</v>
      </c>
      <c r="L4293">
        <v>4064</v>
      </c>
      <c r="M4293">
        <v>703787</v>
      </c>
      <c r="N4293">
        <v>6</v>
      </c>
      <c r="O4293">
        <v>214</v>
      </c>
      <c r="P4293">
        <v>3850</v>
      </c>
      <c r="Q4293">
        <v>822617</v>
      </c>
      <c r="R4293">
        <v>23</v>
      </c>
      <c r="S4293">
        <v>242</v>
      </c>
      <c r="T4293">
        <v>3925</v>
      </c>
      <c r="U4293">
        <v>961257</v>
      </c>
      <c r="Z4293">
        <v>72</v>
      </c>
      <c r="AA4293">
        <v>303</v>
      </c>
      <c r="AB4293">
        <v>3658</v>
      </c>
      <c r="AC4293">
        <v>1113726</v>
      </c>
      <c r="AD4293">
        <v>44</v>
      </c>
      <c r="AE4293">
        <v>339</v>
      </c>
      <c r="AF4293">
        <v>3580</v>
      </c>
      <c r="AG4293">
        <v>1274852</v>
      </c>
      <c r="AH4293">
        <v>4</v>
      </c>
      <c r="AI4293">
        <v>384</v>
      </c>
      <c r="AJ4293">
        <v>3450</v>
      </c>
      <c r="AK4293">
        <v>1326525</v>
      </c>
      <c r="AP4293">
        <v>49</v>
      </c>
      <c r="AQ4293">
        <v>474</v>
      </c>
      <c r="AR4293">
        <v>3420</v>
      </c>
      <c r="AS4293">
        <v>1644147</v>
      </c>
      <c r="AT4293">
        <v>14</v>
      </c>
      <c r="AU4293">
        <v>480</v>
      </c>
      <c r="AV4293">
        <v>3374</v>
      </c>
      <c r="AW4293">
        <v>1604733</v>
      </c>
      <c r="AX4293">
        <v>72</v>
      </c>
      <c r="AY4293">
        <v>98</v>
      </c>
    </row>
    <row r="4294" spans="1:51" x14ac:dyDescent="0.2">
      <c r="A4294" s="51"/>
    </row>
    <row r="4295" spans="1:51" x14ac:dyDescent="0.2">
      <c r="A4295" s="143">
        <v>43074</v>
      </c>
      <c r="V4295">
        <v>2</v>
      </c>
      <c r="W4295">
        <v>275</v>
      </c>
      <c r="X4295">
        <v>3500</v>
      </c>
      <c r="Y4295">
        <v>962500</v>
      </c>
      <c r="AH4295">
        <v>1</v>
      </c>
      <c r="AI4295">
        <v>392</v>
      </c>
      <c r="AJ4295">
        <v>3600</v>
      </c>
      <c r="AK4295">
        <v>1411200</v>
      </c>
      <c r="AL4295">
        <v>5</v>
      </c>
      <c r="AM4295">
        <v>439</v>
      </c>
      <c r="AN4295">
        <v>3760</v>
      </c>
      <c r="AO4295">
        <v>1650640</v>
      </c>
      <c r="AP4295">
        <v>12</v>
      </c>
      <c r="AQ4295">
        <v>455</v>
      </c>
      <c r="AR4295">
        <v>3273</v>
      </c>
      <c r="AS4295">
        <v>1489200</v>
      </c>
      <c r="AY4295">
        <v>16</v>
      </c>
    </row>
    <row r="4296" spans="1:51" x14ac:dyDescent="0.2">
      <c r="A4296" s="143"/>
      <c r="AP4296">
        <v>7</v>
      </c>
      <c r="AQ4296">
        <v>370</v>
      </c>
      <c r="AR4296">
        <v>3440</v>
      </c>
      <c r="AS4296">
        <v>1272800</v>
      </c>
    </row>
    <row r="4297" spans="1:51" x14ac:dyDescent="0.2">
      <c r="A4297" s="143">
        <v>43076</v>
      </c>
      <c r="F4297">
        <v>70</v>
      </c>
      <c r="G4297">
        <v>142</v>
      </c>
      <c r="H4297">
        <v>4020</v>
      </c>
      <c r="I4297">
        <v>570640</v>
      </c>
      <c r="J4297">
        <v>10</v>
      </c>
      <c r="K4297">
        <v>156</v>
      </c>
      <c r="L4297">
        <v>3900</v>
      </c>
      <c r="M4297">
        <v>608000</v>
      </c>
      <c r="N4297">
        <v>16</v>
      </c>
      <c r="O4297">
        <v>186</v>
      </c>
      <c r="P4297">
        <v>3850</v>
      </c>
      <c r="Q4297">
        <v>718300</v>
      </c>
      <c r="R4297">
        <v>20</v>
      </c>
      <c r="S4297">
        <v>224</v>
      </c>
      <c r="T4297">
        <v>3550</v>
      </c>
      <c r="U4297">
        <v>795200</v>
      </c>
      <c r="V4297">
        <v>90</v>
      </c>
      <c r="W4297">
        <v>258</v>
      </c>
      <c r="X4297">
        <v>3650</v>
      </c>
      <c r="Y4297">
        <v>941067</v>
      </c>
      <c r="Z4297">
        <v>26</v>
      </c>
      <c r="AA4297">
        <v>307</v>
      </c>
      <c r="AB4297">
        <v>3567</v>
      </c>
      <c r="AC4297">
        <v>1096100</v>
      </c>
      <c r="AD4297">
        <v>26</v>
      </c>
      <c r="AE4297">
        <v>340</v>
      </c>
      <c r="AF4297">
        <v>3825</v>
      </c>
      <c r="AG4297">
        <v>1302425</v>
      </c>
      <c r="AH4297">
        <v>5</v>
      </c>
      <c r="AI4297">
        <v>388</v>
      </c>
      <c r="AJ4297">
        <v>3650</v>
      </c>
      <c r="AK4297">
        <v>1416200</v>
      </c>
      <c r="AP4297">
        <v>29</v>
      </c>
      <c r="AQ4297">
        <v>467</v>
      </c>
      <c r="AR4297">
        <v>3440</v>
      </c>
      <c r="AS4297">
        <v>1608300</v>
      </c>
      <c r="AT4297">
        <v>6</v>
      </c>
      <c r="AU4297">
        <v>520</v>
      </c>
      <c r="AV4297">
        <v>3200</v>
      </c>
      <c r="AW4297">
        <v>1664500</v>
      </c>
      <c r="AY4297">
        <v>184</v>
      </c>
    </row>
    <row r="4298" spans="1:51" x14ac:dyDescent="0.2">
      <c r="A4298" s="143"/>
      <c r="AP4298">
        <v>2</v>
      </c>
      <c r="AQ4298">
        <v>367</v>
      </c>
      <c r="AR4298">
        <v>3500</v>
      </c>
      <c r="AS4298">
        <v>1284500</v>
      </c>
    </row>
    <row r="4299" spans="1:51" x14ac:dyDescent="0.2">
      <c r="A4299" s="143">
        <v>43081</v>
      </c>
      <c r="AP4299">
        <v>13</v>
      </c>
      <c r="AQ4299">
        <v>525</v>
      </c>
      <c r="AR4299">
        <v>3150</v>
      </c>
      <c r="AS4299">
        <v>1648640</v>
      </c>
      <c r="AY4299">
        <v>2</v>
      </c>
    </row>
    <row r="4300" spans="1:51" x14ac:dyDescent="0.2">
      <c r="A4300" s="143"/>
      <c r="AP4300">
        <v>3</v>
      </c>
      <c r="AQ4300">
        <v>396</v>
      </c>
      <c r="AR4300">
        <v>3200</v>
      </c>
      <c r="AS4300">
        <v>1267200</v>
      </c>
    </row>
    <row r="4301" spans="1:51" x14ac:dyDescent="0.2">
      <c r="A4301" s="143">
        <v>43083</v>
      </c>
      <c r="B4301">
        <v>7</v>
      </c>
      <c r="C4301">
        <v>84</v>
      </c>
      <c r="D4301">
        <v>3400</v>
      </c>
      <c r="E4301">
        <v>285600</v>
      </c>
      <c r="F4301">
        <v>2</v>
      </c>
      <c r="G4301">
        <v>140</v>
      </c>
      <c r="H4301">
        <v>3600</v>
      </c>
      <c r="I4301">
        <v>504000</v>
      </c>
      <c r="J4301">
        <v>57</v>
      </c>
      <c r="K4301">
        <v>168</v>
      </c>
      <c r="L4301">
        <v>3800</v>
      </c>
      <c r="M4301">
        <v>638975</v>
      </c>
      <c r="N4301">
        <v>43</v>
      </c>
      <c r="O4301">
        <v>198</v>
      </c>
      <c r="P4301">
        <v>3883</v>
      </c>
      <c r="Q4301">
        <v>770100</v>
      </c>
      <c r="R4301">
        <v>50</v>
      </c>
      <c r="S4301">
        <v>232</v>
      </c>
      <c r="T4301">
        <v>3700</v>
      </c>
      <c r="U4301">
        <v>860275</v>
      </c>
      <c r="V4301">
        <v>29</v>
      </c>
      <c r="W4301">
        <v>260</v>
      </c>
      <c r="X4301">
        <v>3675</v>
      </c>
      <c r="Y4301">
        <v>953550</v>
      </c>
      <c r="Z4301">
        <v>56</v>
      </c>
      <c r="AA4301">
        <v>294</v>
      </c>
      <c r="AB4301">
        <v>3712</v>
      </c>
      <c r="AC4301">
        <v>1092388</v>
      </c>
      <c r="AD4301">
        <v>23</v>
      </c>
      <c r="AE4301">
        <v>327</v>
      </c>
      <c r="AF4301">
        <v>3497</v>
      </c>
      <c r="AG4301">
        <v>1142250</v>
      </c>
      <c r="AH4301">
        <v>5</v>
      </c>
      <c r="AI4301">
        <v>376</v>
      </c>
      <c r="AJ4301">
        <v>3650</v>
      </c>
      <c r="AK4301">
        <v>1375820</v>
      </c>
      <c r="AP4301">
        <v>32</v>
      </c>
      <c r="AQ4301">
        <v>509</v>
      </c>
      <c r="AR4301">
        <v>3542</v>
      </c>
      <c r="AS4301">
        <v>1818916</v>
      </c>
      <c r="AT4301">
        <v>4</v>
      </c>
      <c r="AU4301">
        <v>428</v>
      </c>
      <c r="AV4301">
        <v>3900</v>
      </c>
      <c r="AW4301">
        <v>1669200</v>
      </c>
      <c r="AY4301">
        <v>198</v>
      </c>
    </row>
    <row r="4302" spans="1:51" x14ac:dyDescent="0.2">
      <c r="A4302" s="143">
        <v>43088</v>
      </c>
      <c r="AP4302">
        <v>15</v>
      </c>
      <c r="AQ4302">
        <v>504</v>
      </c>
      <c r="AR4302">
        <v>3500</v>
      </c>
      <c r="AS4302">
        <v>1758680</v>
      </c>
      <c r="AY4302">
        <v>25</v>
      </c>
    </row>
    <row r="4303" spans="1:51" x14ac:dyDescent="0.2">
      <c r="A4303" s="143"/>
      <c r="AP4303">
        <v>6</v>
      </c>
      <c r="AQ4303">
        <v>393</v>
      </c>
      <c r="AR4303">
        <v>3240</v>
      </c>
      <c r="AS4303">
        <v>1273320</v>
      </c>
    </row>
    <row r="4304" spans="1:51" x14ac:dyDescent="0.2">
      <c r="A4304" s="143">
        <v>43090</v>
      </c>
      <c r="B4304">
        <v>5</v>
      </c>
      <c r="C4304">
        <v>127</v>
      </c>
      <c r="D4304">
        <v>3500</v>
      </c>
      <c r="E4304">
        <v>444500</v>
      </c>
      <c r="F4304">
        <v>22</v>
      </c>
      <c r="G4304">
        <v>134</v>
      </c>
      <c r="H4304">
        <v>3600</v>
      </c>
      <c r="I4304">
        <v>482400</v>
      </c>
      <c r="J4304">
        <v>21</v>
      </c>
      <c r="K4304">
        <v>154</v>
      </c>
      <c r="L4304">
        <v>3675</v>
      </c>
      <c r="M4304">
        <v>565250</v>
      </c>
      <c r="N4304">
        <v>70</v>
      </c>
      <c r="O4304">
        <v>210</v>
      </c>
      <c r="P4304">
        <v>3662</v>
      </c>
      <c r="Q4304">
        <v>769838</v>
      </c>
      <c r="R4304">
        <v>44</v>
      </c>
      <c r="S4304">
        <v>230</v>
      </c>
      <c r="T4304">
        <v>3717</v>
      </c>
      <c r="U4304">
        <v>852833</v>
      </c>
      <c r="V4304">
        <v>2</v>
      </c>
      <c r="W4304">
        <v>263</v>
      </c>
      <c r="X4304">
        <v>3550</v>
      </c>
      <c r="Y4304">
        <v>933650</v>
      </c>
      <c r="Z4304">
        <v>14</v>
      </c>
      <c r="AA4304">
        <v>299</v>
      </c>
      <c r="AB4304">
        <v>3575</v>
      </c>
      <c r="AC4304">
        <v>1067950</v>
      </c>
      <c r="AD4304">
        <v>13</v>
      </c>
      <c r="AE4304">
        <v>328</v>
      </c>
      <c r="AF4304">
        <v>3500</v>
      </c>
      <c r="AG4304">
        <v>1149625</v>
      </c>
      <c r="AH4304">
        <v>7</v>
      </c>
      <c r="AI4304">
        <v>396</v>
      </c>
      <c r="AJ4304">
        <v>3580</v>
      </c>
      <c r="AK4304">
        <v>1416070</v>
      </c>
      <c r="AL4304">
        <v>19</v>
      </c>
      <c r="AM4304">
        <v>412</v>
      </c>
      <c r="AN4304">
        <v>3710</v>
      </c>
      <c r="AO4304">
        <v>1526670</v>
      </c>
      <c r="AP4304">
        <v>55</v>
      </c>
      <c r="AQ4304">
        <v>461</v>
      </c>
      <c r="AR4304">
        <v>3364</v>
      </c>
      <c r="AS4304">
        <v>1554057</v>
      </c>
      <c r="AT4304">
        <v>11</v>
      </c>
      <c r="AU4304">
        <v>520</v>
      </c>
      <c r="AV4304">
        <v>3100</v>
      </c>
      <c r="AW4304">
        <v>1610000</v>
      </c>
      <c r="AX4304">
        <v>4</v>
      </c>
      <c r="AY4304">
        <v>202</v>
      </c>
    </row>
    <row r="4305" spans="1:51" x14ac:dyDescent="0.2">
      <c r="A4305" s="143">
        <v>43074</v>
      </c>
      <c r="B4305">
        <v>27</v>
      </c>
      <c r="C4305">
        <v>117</v>
      </c>
      <c r="D4305">
        <v>3800</v>
      </c>
      <c r="E4305">
        <v>450519</v>
      </c>
      <c r="F4305">
        <v>9</v>
      </c>
      <c r="G4305">
        <v>148</v>
      </c>
      <c r="H4305">
        <v>3700</v>
      </c>
      <c r="I4305">
        <v>545956</v>
      </c>
      <c r="J4305">
        <v>39</v>
      </c>
      <c r="K4305">
        <v>174</v>
      </c>
      <c r="L4305">
        <v>4625</v>
      </c>
      <c r="M4305">
        <v>816036</v>
      </c>
      <c r="N4305">
        <v>59</v>
      </c>
      <c r="O4305">
        <v>204</v>
      </c>
      <c r="P4305">
        <v>3775</v>
      </c>
      <c r="Q4305">
        <v>775497</v>
      </c>
      <c r="R4305">
        <v>31</v>
      </c>
      <c r="S4305">
        <v>244</v>
      </c>
      <c r="T4305">
        <v>3517</v>
      </c>
      <c r="U4305">
        <v>857055</v>
      </c>
      <c r="V4305">
        <v>21</v>
      </c>
      <c r="W4305">
        <v>274</v>
      </c>
      <c r="X4305">
        <v>3600</v>
      </c>
      <c r="Y4305">
        <v>984686</v>
      </c>
      <c r="Z4305">
        <v>34</v>
      </c>
      <c r="AA4305">
        <v>290</v>
      </c>
      <c r="AB4305">
        <v>3600</v>
      </c>
      <c r="AC4305">
        <v>1054494</v>
      </c>
      <c r="AD4305">
        <v>5</v>
      </c>
      <c r="AE4305">
        <v>337</v>
      </c>
      <c r="AF4305">
        <v>3580</v>
      </c>
      <c r="AG4305">
        <v>1205744</v>
      </c>
      <c r="AH4305">
        <v>29</v>
      </c>
      <c r="AI4305">
        <v>385</v>
      </c>
      <c r="AJ4305">
        <v>3588</v>
      </c>
      <c r="AK4305">
        <v>1413614</v>
      </c>
      <c r="AP4305">
        <v>38</v>
      </c>
      <c r="AQ4305">
        <v>438</v>
      </c>
      <c r="AR4305">
        <v>3368</v>
      </c>
      <c r="AS4305">
        <v>1519718</v>
      </c>
      <c r="AT4305">
        <v>11</v>
      </c>
      <c r="AU4305">
        <v>481</v>
      </c>
      <c r="AV4305">
        <v>3400</v>
      </c>
      <c r="AW4305">
        <v>1666836</v>
      </c>
      <c r="AX4305">
        <v>43</v>
      </c>
      <c r="AY4305">
        <v>127</v>
      </c>
    </row>
    <row r="4306" spans="1:51" x14ac:dyDescent="0.2">
      <c r="A4306" s="143">
        <v>43081</v>
      </c>
      <c r="B4306">
        <v>14</v>
      </c>
      <c r="C4306">
        <v>111</v>
      </c>
      <c r="D4306">
        <v>3730</v>
      </c>
      <c r="E4306">
        <v>417300</v>
      </c>
      <c r="F4306">
        <v>7</v>
      </c>
      <c r="G4306">
        <v>142</v>
      </c>
      <c r="H4306">
        <v>4150</v>
      </c>
      <c r="I4306">
        <v>589300</v>
      </c>
      <c r="J4306">
        <v>31</v>
      </c>
      <c r="K4306">
        <v>162</v>
      </c>
      <c r="L4306">
        <v>3925</v>
      </c>
      <c r="M4306">
        <v>632955</v>
      </c>
      <c r="N4306">
        <v>72</v>
      </c>
      <c r="O4306">
        <v>210</v>
      </c>
      <c r="P4306">
        <v>3806</v>
      </c>
      <c r="Q4306">
        <v>802771</v>
      </c>
      <c r="R4306">
        <v>73</v>
      </c>
      <c r="S4306">
        <v>235</v>
      </c>
      <c r="T4306">
        <v>3675</v>
      </c>
      <c r="U4306">
        <v>878322</v>
      </c>
      <c r="V4306">
        <v>93</v>
      </c>
      <c r="W4306">
        <v>265</v>
      </c>
      <c r="X4306">
        <v>3690</v>
      </c>
      <c r="Y4306">
        <v>977747</v>
      </c>
      <c r="Z4306">
        <v>20</v>
      </c>
      <c r="AA4306">
        <v>307</v>
      </c>
      <c r="AB4306">
        <v>3450</v>
      </c>
      <c r="AC4306">
        <v>1059840</v>
      </c>
      <c r="AL4306">
        <v>2</v>
      </c>
      <c r="AM4306">
        <v>422</v>
      </c>
      <c r="AN4306">
        <v>3425</v>
      </c>
      <c r="AO4306">
        <v>1446600</v>
      </c>
      <c r="AP4306">
        <v>50</v>
      </c>
      <c r="AQ4306">
        <v>430</v>
      </c>
      <c r="AR4306">
        <v>3276</v>
      </c>
      <c r="AS4306">
        <v>1450465</v>
      </c>
      <c r="AT4306">
        <v>18</v>
      </c>
      <c r="AU4306">
        <v>482</v>
      </c>
      <c r="AV4306">
        <v>3193</v>
      </c>
      <c r="AW4306">
        <v>1529318</v>
      </c>
      <c r="AX4306">
        <v>28</v>
      </c>
      <c r="AY4306">
        <v>139</v>
      </c>
    </row>
    <row r="4307" spans="1:51" x14ac:dyDescent="0.2">
      <c r="A4307" s="143">
        <v>43088</v>
      </c>
      <c r="B4307">
        <v>1</v>
      </c>
      <c r="C4307">
        <v>116</v>
      </c>
      <c r="D4307">
        <v>3850</v>
      </c>
      <c r="E4307">
        <v>446600</v>
      </c>
      <c r="F4307">
        <v>8</v>
      </c>
      <c r="G4307">
        <v>149</v>
      </c>
      <c r="H4307">
        <v>4100</v>
      </c>
      <c r="I4307">
        <v>610900</v>
      </c>
      <c r="J4307">
        <v>30</v>
      </c>
      <c r="K4307">
        <v>159</v>
      </c>
      <c r="L4307">
        <v>3583</v>
      </c>
      <c r="M4307">
        <v>577167</v>
      </c>
      <c r="N4307">
        <v>7</v>
      </c>
      <c r="O4307">
        <v>205</v>
      </c>
      <c r="P4307">
        <v>3700</v>
      </c>
      <c r="Q4307">
        <v>752343</v>
      </c>
      <c r="R4307">
        <v>54</v>
      </c>
      <c r="S4307">
        <v>246</v>
      </c>
      <c r="T4307">
        <v>3625</v>
      </c>
      <c r="U4307">
        <v>897759</v>
      </c>
      <c r="V4307">
        <v>15</v>
      </c>
      <c r="W4307">
        <v>273</v>
      </c>
      <c r="X4307">
        <v>3600</v>
      </c>
      <c r="Y4307">
        <v>984000</v>
      </c>
      <c r="Z4307">
        <v>38</v>
      </c>
      <c r="AA4307">
        <v>309</v>
      </c>
      <c r="AB4307">
        <v>3650</v>
      </c>
      <c r="AC4307">
        <v>1137366</v>
      </c>
      <c r="AD4307">
        <v>34</v>
      </c>
      <c r="AE4307">
        <v>344</v>
      </c>
      <c r="AF4307">
        <v>3646</v>
      </c>
      <c r="AG4307">
        <v>1244434</v>
      </c>
      <c r="AH4307">
        <v>24</v>
      </c>
      <c r="AI4307">
        <v>367</v>
      </c>
      <c r="AJ4307">
        <v>3545</v>
      </c>
      <c r="AK4307">
        <v>1251362</v>
      </c>
      <c r="AL4307">
        <v>1</v>
      </c>
      <c r="AM4307">
        <v>426</v>
      </c>
      <c r="AN4307">
        <v>3580</v>
      </c>
      <c r="AO4307">
        <v>1525080</v>
      </c>
      <c r="AP4307">
        <v>124</v>
      </c>
      <c r="AQ4307">
        <v>395</v>
      </c>
      <c r="AR4307">
        <v>3561</v>
      </c>
      <c r="AS4307">
        <v>1403331</v>
      </c>
      <c r="AT4307">
        <v>6</v>
      </c>
      <c r="AU4307">
        <v>531</v>
      </c>
      <c r="AV4307">
        <v>3640</v>
      </c>
      <c r="AW4307">
        <v>1911097</v>
      </c>
      <c r="AX4307">
        <v>84</v>
      </c>
      <c r="AY4307">
        <v>128</v>
      </c>
    </row>
    <row r="4309" spans="1:51" x14ac:dyDescent="0.2">
      <c r="A4309" s="51">
        <v>43109</v>
      </c>
      <c r="AL4309">
        <v>1</v>
      </c>
      <c r="AM4309">
        <v>526</v>
      </c>
      <c r="AN4309">
        <v>3580</v>
      </c>
      <c r="AO4309">
        <v>1883080</v>
      </c>
      <c r="AP4309">
        <v>30</v>
      </c>
      <c r="AQ4309">
        <v>506</v>
      </c>
      <c r="AR4309">
        <v>3544</v>
      </c>
      <c r="AS4309">
        <v>1795960</v>
      </c>
      <c r="AY4309">
        <v>23</v>
      </c>
    </row>
    <row r="4310" spans="1:51" x14ac:dyDescent="0.2">
      <c r="A4310" s="51">
        <v>43111</v>
      </c>
      <c r="B4310">
        <v>11</v>
      </c>
      <c r="C4310">
        <v>121</v>
      </c>
      <c r="D4310">
        <v>3850</v>
      </c>
      <c r="E4310">
        <v>465850</v>
      </c>
      <c r="F4310">
        <v>28</v>
      </c>
      <c r="G4310">
        <v>137</v>
      </c>
      <c r="H4310">
        <v>3750</v>
      </c>
      <c r="I4310">
        <v>513600</v>
      </c>
      <c r="J4310">
        <v>31</v>
      </c>
      <c r="K4310">
        <v>156</v>
      </c>
      <c r="L4310">
        <v>3900</v>
      </c>
      <c r="M4310">
        <v>606525</v>
      </c>
      <c r="N4310">
        <v>25</v>
      </c>
      <c r="O4310">
        <v>188</v>
      </c>
      <c r="P4310">
        <v>3750</v>
      </c>
      <c r="Q4310">
        <v>705000</v>
      </c>
      <c r="R4310">
        <v>28</v>
      </c>
      <c r="S4310">
        <v>233</v>
      </c>
      <c r="T4310">
        <v>3800</v>
      </c>
      <c r="U4310">
        <v>884817</v>
      </c>
      <c r="Z4310">
        <v>48</v>
      </c>
      <c r="AA4310">
        <v>295</v>
      </c>
      <c r="AB4310">
        <v>3575</v>
      </c>
      <c r="AC4310">
        <v>1055088</v>
      </c>
      <c r="AH4310">
        <v>16</v>
      </c>
      <c r="AI4310">
        <v>386</v>
      </c>
      <c r="AJ4310">
        <v>3690</v>
      </c>
      <c r="AK4310">
        <v>1424460</v>
      </c>
      <c r="AL4310">
        <v>1</v>
      </c>
      <c r="AM4310">
        <v>420</v>
      </c>
      <c r="AN4310">
        <v>3740</v>
      </c>
      <c r="AO4310">
        <v>1570800</v>
      </c>
      <c r="AP4310">
        <v>16</v>
      </c>
      <c r="AQ4310">
        <v>469</v>
      </c>
      <c r="AR4310">
        <v>3627</v>
      </c>
      <c r="AS4310">
        <v>1703240</v>
      </c>
      <c r="AY4310">
        <v>110</v>
      </c>
    </row>
    <row r="4311" spans="1:51" x14ac:dyDescent="0.2">
      <c r="A4311" s="51">
        <v>43116</v>
      </c>
      <c r="AP4311">
        <v>13</v>
      </c>
      <c r="AQ4311">
        <v>487</v>
      </c>
      <c r="AR4311">
        <v>3672</v>
      </c>
      <c r="AS4311">
        <v>1789452</v>
      </c>
      <c r="AX4311">
        <v>4</v>
      </c>
      <c r="AY4311">
        <v>9</v>
      </c>
    </row>
    <row r="4312" spans="1:51" x14ac:dyDescent="0.2">
      <c r="A4312" s="51">
        <v>43118</v>
      </c>
      <c r="B4312">
        <v>5</v>
      </c>
      <c r="C4312">
        <v>126</v>
      </c>
      <c r="D4312">
        <v>4100</v>
      </c>
      <c r="E4312">
        <v>516600</v>
      </c>
      <c r="F4312">
        <v>10</v>
      </c>
      <c r="G4312">
        <v>141</v>
      </c>
      <c r="H4312">
        <v>4050</v>
      </c>
      <c r="I4312">
        <v>571050</v>
      </c>
      <c r="J4312">
        <v>36</v>
      </c>
      <c r="K4312">
        <v>163</v>
      </c>
      <c r="L4312">
        <v>4133</v>
      </c>
      <c r="M4312">
        <v>673817</v>
      </c>
      <c r="N4312">
        <v>30</v>
      </c>
      <c r="O4312">
        <v>198</v>
      </c>
      <c r="P4312">
        <v>3838</v>
      </c>
      <c r="Q4312">
        <v>762850</v>
      </c>
      <c r="R4312">
        <v>29</v>
      </c>
      <c r="S4312">
        <v>230</v>
      </c>
      <c r="T4312">
        <v>3850</v>
      </c>
      <c r="U4312">
        <v>886817</v>
      </c>
      <c r="V4312">
        <v>42</v>
      </c>
      <c r="W4312">
        <v>262</v>
      </c>
      <c r="X4312">
        <v>3817</v>
      </c>
      <c r="Y4312">
        <v>998217</v>
      </c>
      <c r="Z4312">
        <v>23</v>
      </c>
      <c r="AA4312">
        <v>300</v>
      </c>
      <c r="AB4312">
        <v>3712</v>
      </c>
      <c r="AC4312">
        <v>1115038</v>
      </c>
      <c r="AD4312">
        <v>2</v>
      </c>
      <c r="AE4312">
        <v>339</v>
      </c>
      <c r="AF4312">
        <v>3660</v>
      </c>
      <c r="AG4312">
        <v>1240740</v>
      </c>
      <c r="AH4312">
        <v>2</v>
      </c>
      <c r="AI4312">
        <v>372</v>
      </c>
      <c r="AJ4312">
        <v>3740</v>
      </c>
      <c r="AK4312">
        <v>1391280</v>
      </c>
      <c r="AL4312">
        <v>12</v>
      </c>
      <c r="AM4312">
        <v>458</v>
      </c>
      <c r="AN4312">
        <v>3880</v>
      </c>
      <c r="AO4312">
        <v>1781350</v>
      </c>
      <c r="AP4312">
        <v>31</v>
      </c>
      <c r="AQ4312">
        <v>449</v>
      </c>
      <c r="AR4312">
        <v>3704</v>
      </c>
      <c r="AS4312">
        <v>1664552</v>
      </c>
      <c r="AT4312">
        <v>13</v>
      </c>
      <c r="AU4312">
        <v>557</v>
      </c>
      <c r="AV4312">
        <v>3300</v>
      </c>
      <c r="AW4312">
        <v>1849400</v>
      </c>
      <c r="AY4312">
        <v>104</v>
      </c>
    </row>
    <row r="4313" spans="1:51" x14ac:dyDescent="0.2">
      <c r="A4313" s="51"/>
      <c r="AP4313">
        <v>2</v>
      </c>
      <c r="AQ4313">
        <v>379</v>
      </c>
      <c r="AR4313">
        <v>3420</v>
      </c>
      <c r="AS4313">
        <v>1296180</v>
      </c>
    </row>
    <row r="4314" spans="1:51" x14ac:dyDescent="0.2">
      <c r="A4314" s="51">
        <v>43123</v>
      </c>
      <c r="AP4314">
        <v>3</v>
      </c>
      <c r="AQ4314">
        <v>421</v>
      </c>
      <c r="AR4314">
        <v>3460</v>
      </c>
      <c r="AS4314">
        <v>1456680</v>
      </c>
      <c r="AX4314">
        <v>1</v>
      </c>
      <c r="AY4314">
        <v>2</v>
      </c>
    </row>
    <row r="4315" spans="1:51" x14ac:dyDescent="0.2">
      <c r="A4315" s="51">
        <v>43125</v>
      </c>
      <c r="B4315">
        <v>1</v>
      </c>
      <c r="C4315">
        <v>122</v>
      </c>
      <c r="D4315">
        <v>3000</v>
      </c>
      <c r="E4315">
        <v>366000</v>
      </c>
      <c r="J4315">
        <v>20</v>
      </c>
      <c r="K4315">
        <v>168</v>
      </c>
      <c r="L4315">
        <v>3620</v>
      </c>
      <c r="M4315">
        <v>608120</v>
      </c>
      <c r="N4315">
        <v>73</v>
      </c>
      <c r="O4315">
        <v>198</v>
      </c>
      <c r="P4315">
        <v>3700</v>
      </c>
      <c r="Q4315">
        <v>734083</v>
      </c>
      <c r="R4315">
        <v>68</v>
      </c>
      <c r="S4315">
        <v>229</v>
      </c>
      <c r="T4315">
        <v>3783</v>
      </c>
      <c r="U4315">
        <v>867550</v>
      </c>
      <c r="V4315">
        <v>24</v>
      </c>
      <c r="W4315">
        <v>266</v>
      </c>
      <c r="X4315">
        <v>3575</v>
      </c>
      <c r="Y4315">
        <v>951950</v>
      </c>
      <c r="Z4315">
        <v>10</v>
      </c>
      <c r="AA4315">
        <v>304</v>
      </c>
      <c r="AB4315">
        <v>3717</v>
      </c>
      <c r="AC4315">
        <v>1129550</v>
      </c>
      <c r="AD4315">
        <v>1</v>
      </c>
      <c r="AE4315">
        <v>350</v>
      </c>
      <c r="AF4315">
        <v>3500</v>
      </c>
      <c r="AG4315">
        <v>1225000</v>
      </c>
      <c r="AH4315">
        <v>21</v>
      </c>
      <c r="AI4315">
        <v>376</v>
      </c>
      <c r="AJ4315">
        <v>3760</v>
      </c>
      <c r="AK4315">
        <v>1412150</v>
      </c>
      <c r="AL4315">
        <v>6</v>
      </c>
      <c r="AM4315">
        <v>436</v>
      </c>
      <c r="AN4315">
        <v>3640</v>
      </c>
      <c r="AO4315">
        <v>1584160</v>
      </c>
      <c r="AP4315">
        <v>36</v>
      </c>
      <c r="AQ4315">
        <v>515</v>
      </c>
      <c r="AR4315">
        <v>3597</v>
      </c>
      <c r="AS4315">
        <v>1855715</v>
      </c>
      <c r="AX4315">
        <v>2</v>
      </c>
      <c r="AY4315">
        <v>127</v>
      </c>
    </row>
    <row r="4316" spans="1:51" x14ac:dyDescent="0.2">
      <c r="A4316" s="51"/>
      <c r="AP4316">
        <v>13</v>
      </c>
      <c r="AQ4316">
        <v>394</v>
      </c>
      <c r="AR4316">
        <v>3440</v>
      </c>
      <c r="AS4316">
        <v>1355360</v>
      </c>
    </row>
    <row r="4317" spans="1:51" x14ac:dyDescent="0.2">
      <c r="A4317" s="51">
        <v>43130</v>
      </c>
      <c r="Z4317">
        <v>2</v>
      </c>
      <c r="AA4317">
        <v>299</v>
      </c>
      <c r="AB4317">
        <v>3450</v>
      </c>
      <c r="AC4317">
        <v>1031550</v>
      </c>
      <c r="AD4317">
        <v>1</v>
      </c>
      <c r="AE4317">
        <v>322</v>
      </c>
      <c r="AF4317">
        <v>3520</v>
      </c>
      <c r="AG4317">
        <v>1133440</v>
      </c>
      <c r="AL4317">
        <v>5</v>
      </c>
      <c r="AM4317">
        <v>555</v>
      </c>
      <c r="AN4317">
        <v>3860</v>
      </c>
      <c r="AO4317">
        <v>2142300</v>
      </c>
      <c r="AP4317">
        <v>7</v>
      </c>
      <c r="AQ4317">
        <v>468</v>
      </c>
      <c r="AR4317">
        <v>3590</v>
      </c>
      <c r="AS4317">
        <v>1682230</v>
      </c>
      <c r="AY4317">
        <v>10</v>
      </c>
    </row>
    <row r="4318" spans="1:51" x14ac:dyDescent="0.2">
      <c r="A4318" s="51"/>
    </row>
    <row r="4319" spans="1:51" x14ac:dyDescent="0.2">
      <c r="A4319" s="51"/>
    </row>
    <row r="4320" spans="1:51" x14ac:dyDescent="0.2">
      <c r="A4320" s="51">
        <v>43109</v>
      </c>
      <c r="F4320">
        <v>2</v>
      </c>
      <c r="G4320">
        <v>142</v>
      </c>
      <c r="H4320">
        <v>3400</v>
      </c>
      <c r="I4320">
        <v>482800</v>
      </c>
      <c r="J4320">
        <v>79</v>
      </c>
      <c r="K4320">
        <v>165</v>
      </c>
      <c r="L4320">
        <v>3842</v>
      </c>
      <c r="M4320">
        <v>636811</v>
      </c>
      <c r="N4320">
        <v>3</v>
      </c>
      <c r="O4320">
        <v>202</v>
      </c>
      <c r="P4320">
        <v>3450</v>
      </c>
      <c r="Q4320">
        <v>696900</v>
      </c>
      <c r="R4320">
        <v>19</v>
      </c>
      <c r="S4320">
        <v>245</v>
      </c>
      <c r="T4320">
        <v>3800</v>
      </c>
      <c r="U4320">
        <v>930400</v>
      </c>
      <c r="V4320">
        <v>48</v>
      </c>
      <c r="W4320">
        <v>258</v>
      </c>
      <c r="X4320">
        <v>3875</v>
      </c>
      <c r="Y4320">
        <v>1000388</v>
      </c>
      <c r="Z4320">
        <v>12</v>
      </c>
      <c r="AA4320">
        <v>307</v>
      </c>
      <c r="AB4320">
        <v>3383</v>
      </c>
      <c r="AC4320">
        <v>1026692</v>
      </c>
      <c r="AD4320">
        <v>45</v>
      </c>
      <c r="AE4320">
        <v>339</v>
      </c>
      <c r="AF4320">
        <v>3520</v>
      </c>
      <c r="AG4320">
        <v>1193351</v>
      </c>
      <c r="AH4320">
        <v>7</v>
      </c>
      <c r="AI4320">
        <v>387</v>
      </c>
      <c r="AJ4320">
        <v>3615</v>
      </c>
      <c r="AK4320">
        <v>1402771</v>
      </c>
      <c r="AP4320">
        <v>115</v>
      </c>
      <c r="AQ4320">
        <v>365</v>
      </c>
      <c r="AR4320">
        <v>3407</v>
      </c>
      <c r="AS4320">
        <v>1234485</v>
      </c>
      <c r="AT4320">
        <v>11</v>
      </c>
      <c r="AU4320">
        <v>431</v>
      </c>
      <c r="AV4320">
        <v>3020</v>
      </c>
      <c r="AW4320">
        <v>1345036</v>
      </c>
      <c r="AX4320">
        <v>9</v>
      </c>
      <c r="AY4320">
        <v>147</v>
      </c>
    </row>
    <row r="4321" spans="1:51" x14ac:dyDescent="0.2">
      <c r="A4321" s="51">
        <v>43116</v>
      </c>
      <c r="F4321">
        <v>4</v>
      </c>
      <c r="G4321">
        <v>142</v>
      </c>
      <c r="H4321">
        <v>3750</v>
      </c>
      <c r="I4321">
        <v>534375</v>
      </c>
      <c r="J4321">
        <v>45</v>
      </c>
      <c r="K4321">
        <v>160</v>
      </c>
      <c r="L4321">
        <v>3850</v>
      </c>
      <c r="M4321">
        <v>617009</v>
      </c>
      <c r="N4321">
        <v>92</v>
      </c>
      <c r="O4321">
        <v>198</v>
      </c>
      <c r="P4321">
        <v>3828</v>
      </c>
      <c r="Q4321">
        <v>767461</v>
      </c>
      <c r="R4321">
        <v>53</v>
      </c>
      <c r="S4321">
        <v>230</v>
      </c>
      <c r="T4321">
        <v>3938</v>
      </c>
      <c r="U4321">
        <v>935849</v>
      </c>
      <c r="V4321">
        <v>27</v>
      </c>
      <c r="W4321">
        <v>263</v>
      </c>
      <c r="X4321">
        <v>3900</v>
      </c>
      <c r="Y4321">
        <v>1041111</v>
      </c>
      <c r="Z4321">
        <v>32</v>
      </c>
      <c r="AA4321">
        <v>301</v>
      </c>
      <c r="AB4321">
        <v>3922</v>
      </c>
      <c r="AC4321">
        <v>1404626</v>
      </c>
      <c r="AD4321">
        <v>29</v>
      </c>
      <c r="AE4321">
        <v>349</v>
      </c>
      <c r="AF4321">
        <v>3588</v>
      </c>
      <c r="AG4321">
        <v>1249444</v>
      </c>
      <c r="AH4321">
        <v>42</v>
      </c>
      <c r="AI4321">
        <v>375</v>
      </c>
      <c r="AJ4321">
        <v>3716</v>
      </c>
      <c r="AK4321">
        <v>1400967</v>
      </c>
      <c r="AL4321">
        <v>2</v>
      </c>
      <c r="AM4321">
        <v>421</v>
      </c>
      <c r="AN4321">
        <v>3640</v>
      </c>
      <c r="AO4321">
        <v>1532550</v>
      </c>
      <c r="AP4321">
        <v>118</v>
      </c>
      <c r="AQ4321">
        <v>410</v>
      </c>
      <c r="AR4321">
        <v>3489</v>
      </c>
      <c r="AS4321">
        <v>1442402</v>
      </c>
      <c r="AT4321">
        <v>44</v>
      </c>
      <c r="AU4321">
        <v>429</v>
      </c>
      <c r="AV4321">
        <v>3196</v>
      </c>
      <c r="AW4321">
        <v>1405675</v>
      </c>
      <c r="AX4321">
        <v>59</v>
      </c>
      <c r="AY4321">
        <v>86</v>
      </c>
    </row>
    <row r="4322" spans="1:51" x14ac:dyDescent="0.2">
      <c r="A4322" s="51">
        <v>43123</v>
      </c>
      <c r="B4322">
        <v>29</v>
      </c>
      <c r="C4322">
        <v>126</v>
      </c>
      <c r="D4322">
        <v>3667</v>
      </c>
      <c r="E4322">
        <v>455007</v>
      </c>
      <c r="F4322">
        <v>52</v>
      </c>
      <c r="G4322">
        <v>152</v>
      </c>
      <c r="H4322">
        <v>3775</v>
      </c>
      <c r="I4322">
        <v>573354</v>
      </c>
      <c r="J4322">
        <v>30</v>
      </c>
      <c r="K4322">
        <v>168</v>
      </c>
      <c r="L4322">
        <v>4190</v>
      </c>
      <c r="M4322">
        <v>721743</v>
      </c>
      <c r="N4322">
        <v>33</v>
      </c>
      <c r="O4322">
        <v>193</v>
      </c>
      <c r="P4322">
        <v>3700</v>
      </c>
      <c r="Q4322">
        <v>745239</v>
      </c>
      <c r="R4322">
        <v>64</v>
      </c>
      <c r="S4322">
        <v>233</v>
      </c>
      <c r="T4322">
        <v>3990</v>
      </c>
      <c r="U4322">
        <v>946280</v>
      </c>
      <c r="V4322">
        <v>25</v>
      </c>
      <c r="W4322">
        <v>264</v>
      </c>
      <c r="X4322">
        <v>4550</v>
      </c>
      <c r="Y4322">
        <v>1221248</v>
      </c>
      <c r="Z4322">
        <v>51</v>
      </c>
      <c r="AA4322">
        <v>301</v>
      </c>
      <c r="AB4322">
        <v>3650</v>
      </c>
      <c r="AC4322">
        <v>1164390</v>
      </c>
      <c r="AD4322">
        <v>42</v>
      </c>
      <c r="AE4322">
        <v>340</v>
      </c>
      <c r="AF4322">
        <v>3635</v>
      </c>
      <c r="AG4322">
        <v>1212911</v>
      </c>
      <c r="AH4322">
        <v>23</v>
      </c>
      <c r="AI4322">
        <v>387</v>
      </c>
      <c r="AJ4322">
        <v>3780</v>
      </c>
      <c r="AK4322">
        <v>1474099</v>
      </c>
      <c r="AL4322">
        <v>10</v>
      </c>
      <c r="AM4322">
        <v>427</v>
      </c>
      <c r="AN4322">
        <v>3900</v>
      </c>
      <c r="AO4322">
        <v>1716660</v>
      </c>
      <c r="AP4322">
        <v>76</v>
      </c>
      <c r="AQ4322">
        <v>422</v>
      </c>
      <c r="AR4322">
        <v>3522</v>
      </c>
      <c r="AS4322">
        <v>1511146</v>
      </c>
      <c r="AT4322">
        <v>14</v>
      </c>
      <c r="AU4322">
        <v>434</v>
      </c>
      <c r="AV4322">
        <v>3546</v>
      </c>
      <c r="AW4322">
        <v>1553230</v>
      </c>
      <c r="AX4322">
        <v>44</v>
      </c>
      <c r="AY4322">
        <v>58</v>
      </c>
    </row>
    <row r="4323" spans="1:51" x14ac:dyDescent="0.2">
      <c r="A4323" s="51">
        <v>43130</v>
      </c>
      <c r="F4323">
        <v>47</v>
      </c>
      <c r="G4323">
        <v>142</v>
      </c>
      <c r="H4323">
        <v>3875</v>
      </c>
      <c r="I4323">
        <v>552179</v>
      </c>
      <c r="N4323">
        <v>109</v>
      </c>
      <c r="O4323">
        <v>190</v>
      </c>
      <c r="P4323">
        <v>3880</v>
      </c>
      <c r="Q4323">
        <v>737205</v>
      </c>
      <c r="R4323">
        <v>62</v>
      </c>
      <c r="S4323">
        <v>235</v>
      </c>
      <c r="T4323">
        <v>3867</v>
      </c>
      <c r="U4323">
        <v>921431</v>
      </c>
      <c r="V4323">
        <v>95</v>
      </c>
      <c r="W4323">
        <v>272</v>
      </c>
      <c r="X4323">
        <v>3736</v>
      </c>
      <c r="Y4323">
        <v>1040435</v>
      </c>
      <c r="Z4323">
        <v>50</v>
      </c>
      <c r="AA4323">
        <v>288</v>
      </c>
      <c r="AB4323">
        <v>3763</v>
      </c>
      <c r="AC4323">
        <v>1101990</v>
      </c>
      <c r="AD4323">
        <v>19</v>
      </c>
      <c r="AE4323">
        <v>337</v>
      </c>
      <c r="AF4323">
        <v>3633</v>
      </c>
      <c r="AG4323">
        <v>1216468</v>
      </c>
      <c r="AH4323">
        <v>7</v>
      </c>
      <c r="AI4323">
        <v>376</v>
      </c>
      <c r="AJ4323">
        <v>3750</v>
      </c>
      <c r="AK4323">
        <v>1410000</v>
      </c>
      <c r="AL4323">
        <v>8</v>
      </c>
      <c r="AM4323">
        <v>500</v>
      </c>
      <c r="AN4323">
        <v>3800</v>
      </c>
      <c r="AO4323">
        <v>1914925</v>
      </c>
      <c r="AP4323">
        <v>106</v>
      </c>
      <c r="AQ4323">
        <v>383</v>
      </c>
      <c r="AR4323">
        <v>3508</v>
      </c>
      <c r="AS4323">
        <v>1342641</v>
      </c>
      <c r="AT4323">
        <v>28</v>
      </c>
      <c r="AU4323">
        <v>476</v>
      </c>
      <c r="AV4323">
        <v>3519</v>
      </c>
      <c r="AW4323">
        <v>1690099</v>
      </c>
      <c r="AX4323">
        <v>2</v>
      </c>
      <c r="AY4323">
        <v>120</v>
      </c>
    </row>
    <row r="4324" spans="1:51" x14ac:dyDescent="0.2">
      <c r="A4324" s="51"/>
    </row>
    <row r="4325" spans="1:51" x14ac:dyDescent="0.2">
      <c r="A4325" s="51">
        <v>43133</v>
      </c>
      <c r="B4325">
        <v>23</v>
      </c>
      <c r="C4325">
        <v>128</v>
      </c>
      <c r="D4325">
        <v>4050</v>
      </c>
      <c r="E4325">
        <v>518400</v>
      </c>
      <c r="F4325">
        <v>5</v>
      </c>
      <c r="G4325">
        <v>160</v>
      </c>
      <c r="H4325">
        <v>3900</v>
      </c>
      <c r="I4325">
        <v>624000</v>
      </c>
      <c r="J4325">
        <v>80</v>
      </c>
      <c r="K4325">
        <v>202</v>
      </c>
      <c r="L4325">
        <v>3844</v>
      </c>
      <c r="M4325">
        <v>777181</v>
      </c>
      <c r="N4325">
        <v>30</v>
      </c>
      <c r="O4325">
        <v>228</v>
      </c>
      <c r="P4325">
        <v>3850</v>
      </c>
      <c r="Q4325">
        <v>877800</v>
      </c>
      <c r="AD4325">
        <v>28</v>
      </c>
      <c r="AE4325">
        <v>344</v>
      </c>
      <c r="AF4325">
        <v>3695</v>
      </c>
      <c r="AG4325">
        <v>1270790</v>
      </c>
      <c r="AH4325">
        <v>13</v>
      </c>
      <c r="AI4325">
        <v>361</v>
      </c>
      <c r="AJ4325">
        <v>3850</v>
      </c>
      <c r="AK4325">
        <v>1389850</v>
      </c>
      <c r="AP4325">
        <v>13</v>
      </c>
      <c r="AQ4325">
        <v>476</v>
      </c>
      <c r="AR4325">
        <v>3565</v>
      </c>
      <c r="AS4325">
        <v>1692350</v>
      </c>
      <c r="AT4325">
        <v>3</v>
      </c>
      <c r="AU4325">
        <v>385</v>
      </c>
      <c r="AV4325">
        <v>3300</v>
      </c>
      <c r="AW4325">
        <v>1270500</v>
      </c>
      <c r="AX4325">
        <v>14</v>
      </c>
      <c r="AY4325">
        <v>68</v>
      </c>
    </row>
    <row r="4326" spans="1:51" x14ac:dyDescent="0.2">
      <c r="A4326" s="51"/>
      <c r="AP4326">
        <v>2</v>
      </c>
      <c r="AQ4326">
        <v>399</v>
      </c>
      <c r="AR4326">
        <v>3380</v>
      </c>
      <c r="AS4326">
        <v>1348620</v>
      </c>
    </row>
    <row r="4327" spans="1:51" x14ac:dyDescent="0.2">
      <c r="A4327" s="51">
        <v>43137</v>
      </c>
      <c r="R4327">
        <v>16</v>
      </c>
      <c r="S4327">
        <v>247</v>
      </c>
      <c r="T4327">
        <v>3950</v>
      </c>
      <c r="U4327">
        <v>975650</v>
      </c>
      <c r="V4327">
        <v>2</v>
      </c>
      <c r="W4327">
        <v>276</v>
      </c>
      <c r="X4327">
        <v>3600</v>
      </c>
      <c r="Y4327">
        <v>993600</v>
      </c>
      <c r="Z4327">
        <v>4</v>
      </c>
      <c r="AA4327">
        <v>292</v>
      </c>
      <c r="AB4327">
        <v>3700</v>
      </c>
      <c r="AC4327">
        <v>1080400</v>
      </c>
      <c r="AD4327">
        <v>11</v>
      </c>
      <c r="AE4327">
        <v>350</v>
      </c>
      <c r="AF4327">
        <v>3740</v>
      </c>
      <c r="AG4327">
        <v>1309000</v>
      </c>
      <c r="AH4327">
        <v>12</v>
      </c>
      <c r="AI4327">
        <v>396</v>
      </c>
      <c r="AJ4327">
        <v>3960</v>
      </c>
      <c r="AK4327">
        <v>1568160</v>
      </c>
      <c r="AP4327">
        <v>19</v>
      </c>
      <c r="AQ4327">
        <v>491</v>
      </c>
      <c r="AR4327">
        <v>3743</v>
      </c>
      <c r="AS4327">
        <v>1839333</v>
      </c>
      <c r="AY4327">
        <v>22</v>
      </c>
    </row>
    <row r="4328" spans="1:51" x14ac:dyDescent="0.2">
      <c r="A4328" s="51"/>
      <c r="AP4328">
        <v>11</v>
      </c>
      <c r="AQ4328">
        <v>376</v>
      </c>
      <c r="AR4328">
        <v>3680</v>
      </c>
      <c r="AS4328">
        <v>1382730</v>
      </c>
    </row>
    <row r="4329" spans="1:51" x14ac:dyDescent="0.2">
      <c r="A4329" s="51">
        <v>43139</v>
      </c>
      <c r="J4329">
        <v>47</v>
      </c>
      <c r="K4329">
        <v>164</v>
      </c>
      <c r="L4329">
        <v>3830</v>
      </c>
      <c r="M4329">
        <v>626520</v>
      </c>
      <c r="N4329">
        <v>30</v>
      </c>
      <c r="O4329">
        <v>192</v>
      </c>
      <c r="P4329">
        <v>3967</v>
      </c>
      <c r="Q4329">
        <v>762233</v>
      </c>
      <c r="R4329">
        <v>6</v>
      </c>
      <c r="S4329">
        <v>230</v>
      </c>
      <c r="T4329">
        <v>3750</v>
      </c>
      <c r="U4329">
        <v>862500</v>
      </c>
      <c r="V4329">
        <v>42</v>
      </c>
      <c r="W4329">
        <v>265</v>
      </c>
      <c r="X4329">
        <v>3762</v>
      </c>
      <c r="Y4329">
        <v>996400</v>
      </c>
      <c r="Z4329">
        <v>24</v>
      </c>
      <c r="AA4329">
        <v>307</v>
      </c>
      <c r="AB4329">
        <v>3625</v>
      </c>
      <c r="AC4329">
        <v>1108975</v>
      </c>
      <c r="AD4329">
        <v>28</v>
      </c>
      <c r="AE4329">
        <v>343</v>
      </c>
      <c r="AF4329">
        <v>3580</v>
      </c>
      <c r="AG4329">
        <v>1230020</v>
      </c>
      <c r="AH4329">
        <v>34</v>
      </c>
      <c r="AI4329">
        <v>381</v>
      </c>
      <c r="AJ4329">
        <v>3815</v>
      </c>
      <c r="AK4329">
        <v>1452370</v>
      </c>
      <c r="AL4329">
        <v>28</v>
      </c>
      <c r="AM4329">
        <v>460</v>
      </c>
      <c r="AN4329">
        <v>3695</v>
      </c>
      <c r="AO4329">
        <v>1699570</v>
      </c>
      <c r="AP4329">
        <v>35</v>
      </c>
      <c r="AQ4329">
        <v>478</v>
      </c>
      <c r="AR4329">
        <v>3608</v>
      </c>
      <c r="AS4329">
        <v>1724590</v>
      </c>
      <c r="AT4329">
        <v>9</v>
      </c>
      <c r="AU4329">
        <v>544</v>
      </c>
      <c r="AV4329">
        <v>3440</v>
      </c>
      <c r="AW4329">
        <v>1868440</v>
      </c>
      <c r="AX4329">
        <v>3</v>
      </c>
      <c r="AY4329">
        <v>176</v>
      </c>
    </row>
    <row r="4330" spans="1:51" x14ac:dyDescent="0.2">
      <c r="A4330" s="51"/>
      <c r="AP4330">
        <v>1</v>
      </c>
      <c r="AQ4330">
        <v>384</v>
      </c>
      <c r="AR4330">
        <v>3540</v>
      </c>
      <c r="AS4330">
        <v>1359360</v>
      </c>
    </row>
    <row r="4331" spans="1:51" x14ac:dyDescent="0.2">
      <c r="A4331" s="51">
        <v>43144</v>
      </c>
      <c r="AH4331">
        <v>12</v>
      </c>
      <c r="AI4331">
        <v>362</v>
      </c>
      <c r="AJ4331">
        <v>4250</v>
      </c>
      <c r="AK4331">
        <v>1538500</v>
      </c>
    </row>
    <row r="4332" spans="1:51" x14ac:dyDescent="0.2">
      <c r="A4332" s="51">
        <v>43146</v>
      </c>
      <c r="B4332">
        <v>2</v>
      </c>
      <c r="C4332">
        <v>126</v>
      </c>
      <c r="D4332">
        <v>3850</v>
      </c>
      <c r="E4332">
        <v>485100</v>
      </c>
      <c r="F4332">
        <v>8</v>
      </c>
      <c r="G4332">
        <v>132</v>
      </c>
      <c r="H4332">
        <v>3700</v>
      </c>
      <c r="I4332">
        <v>488400</v>
      </c>
      <c r="J4332">
        <v>1</v>
      </c>
      <c r="K4332">
        <v>164</v>
      </c>
      <c r="L4332">
        <v>3800</v>
      </c>
      <c r="M4332">
        <v>623200</v>
      </c>
      <c r="N4332">
        <v>46</v>
      </c>
      <c r="O4332">
        <v>195</v>
      </c>
      <c r="P4332">
        <v>4130</v>
      </c>
      <c r="Q4332">
        <v>808070</v>
      </c>
      <c r="R4332">
        <v>9</v>
      </c>
      <c r="S4332">
        <v>240</v>
      </c>
      <c r="T4332">
        <v>3675</v>
      </c>
      <c r="U4332">
        <v>882050</v>
      </c>
      <c r="V4332">
        <v>18</v>
      </c>
      <c r="W4332">
        <v>266</v>
      </c>
      <c r="X4332">
        <v>3625</v>
      </c>
      <c r="Y4332">
        <v>963950</v>
      </c>
      <c r="Z4332">
        <v>111</v>
      </c>
      <c r="AA4332">
        <v>305</v>
      </c>
      <c r="AB4332">
        <v>3703</v>
      </c>
      <c r="AC4332">
        <v>1129833</v>
      </c>
      <c r="AD4332">
        <v>39</v>
      </c>
      <c r="AE4332">
        <v>341</v>
      </c>
      <c r="AF4332">
        <v>3723</v>
      </c>
      <c r="AG4332">
        <v>1267877</v>
      </c>
      <c r="AH4332">
        <v>36</v>
      </c>
      <c r="AI4332">
        <v>383</v>
      </c>
      <c r="AJ4332">
        <v>3736</v>
      </c>
      <c r="AK4332">
        <v>1431436</v>
      </c>
      <c r="AL4332">
        <v>25</v>
      </c>
      <c r="AM4332">
        <v>447</v>
      </c>
      <c r="AN4332">
        <v>3695</v>
      </c>
      <c r="AO4332">
        <v>1649805</v>
      </c>
      <c r="AP4332">
        <v>36</v>
      </c>
      <c r="AQ4332">
        <v>488</v>
      </c>
      <c r="AR4332">
        <v>3554</v>
      </c>
      <c r="AS4332">
        <v>1736484</v>
      </c>
      <c r="AT4332">
        <v>9</v>
      </c>
      <c r="AU4332">
        <v>448</v>
      </c>
      <c r="AV4332">
        <v>3287</v>
      </c>
      <c r="AW4332">
        <v>1476873</v>
      </c>
      <c r="AY4332">
        <v>180</v>
      </c>
    </row>
    <row r="4333" spans="1:51" x14ac:dyDescent="0.2">
      <c r="A4333" s="51"/>
      <c r="AP4333">
        <v>21</v>
      </c>
      <c r="AQ4333">
        <v>737</v>
      </c>
      <c r="AR4333">
        <v>3400</v>
      </c>
      <c r="AS4333">
        <v>1269260</v>
      </c>
    </row>
    <row r="4334" spans="1:51" x14ac:dyDescent="0.2">
      <c r="A4334" s="51">
        <v>43151</v>
      </c>
      <c r="N4334">
        <v>18</v>
      </c>
      <c r="O4334">
        <v>187</v>
      </c>
      <c r="P4334">
        <v>3850</v>
      </c>
      <c r="Q4334">
        <v>719950</v>
      </c>
      <c r="AD4334">
        <v>3</v>
      </c>
      <c r="AE4334">
        <v>358</v>
      </c>
      <c r="AF4334">
        <v>3640</v>
      </c>
      <c r="AG4334">
        <v>1303120</v>
      </c>
      <c r="AP4334">
        <v>1</v>
      </c>
      <c r="AQ4334">
        <v>382</v>
      </c>
      <c r="AR4334">
        <v>3560</v>
      </c>
      <c r="AS4334">
        <v>1359920</v>
      </c>
      <c r="AY4334">
        <v>11</v>
      </c>
    </row>
    <row r="4335" spans="1:51" x14ac:dyDescent="0.2">
      <c r="A4335" s="51">
        <v>43153</v>
      </c>
      <c r="B4335">
        <v>27</v>
      </c>
      <c r="C4335">
        <v>110</v>
      </c>
      <c r="D4335">
        <v>4033</v>
      </c>
      <c r="E4335">
        <v>442533</v>
      </c>
      <c r="J4335">
        <v>30</v>
      </c>
      <c r="K4335">
        <v>164</v>
      </c>
      <c r="L4335">
        <v>3925</v>
      </c>
      <c r="M4335">
        <v>642350</v>
      </c>
      <c r="N4335">
        <v>80</v>
      </c>
      <c r="O4335">
        <v>191</v>
      </c>
      <c r="P4335">
        <v>3770</v>
      </c>
      <c r="Q4335">
        <v>723250</v>
      </c>
      <c r="R4335">
        <v>13</v>
      </c>
      <c r="S4335">
        <v>223</v>
      </c>
      <c r="T4335">
        <v>3700</v>
      </c>
      <c r="U4335">
        <v>825100</v>
      </c>
      <c r="V4335">
        <v>49</v>
      </c>
      <c r="W4335">
        <v>268</v>
      </c>
      <c r="X4335">
        <v>3690</v>
      </c>
      <c r="Y4335">
        <v>990620</v>
      </c>
      <c r="Z4335">
        <v>20</v>
      </c>
      <c r="AA4335">
        <v>292</v>
      </c>
      <c r="AB4335">
        <v>3590</v>
      </c>
      <c r="AC4335">
        <v>1048610</v>
      </c>
      <c r="AD4335">
        <v>48</v>
      </c>
      <c r="AE4335">
        <v>334</v>
      </c>
      <c r="AF4335">
        <v>3617</v>
      </c>
      <c r="AG4335">
        <v>1208563</v>
      </c>
      <c r="AH4335">
        <v>16</v>
      </c>
      <c r="AI4335">
        <v>378</v>
      </c>
      <c r="AJ4335">
        <v>3660</v>
      </c>
      <c r="AK4335">
        <v>1381800</v>
      </c>
      <c r="AL4335">
        <v>3</v>
      </c>
      <c r="AM4335">
        <v>432</v>
      </c>
      <c r="AN4335">
        <v>3920</v>
      </c>
      <c r="AO4335">
        <v>1695200</v>
      </c>
      <c r="AP4335">
        <v>42</v>
      </c>
      <c r="AQ4335">
        <v>474</v>
      </c>
      <c r="AR4335">
        <v>3681</v>
      </c>
      <c r="AS4335">
        <v>1739046</v>
      </c>
      <c r="AY4335">
        <v>116</v>
      </c>
    </row>
    <row r="4336" spans="1:51" x14ac:dyDescent="0.2">
      <c r="A4336" s="51"/>
      <c r="AP4336">
        <v>1</v>
      </c>
      <c r="AQ4336">
        <v>366</v>
      </c>
      <c r="AR4336">
        <v>3720</v>
      </c>
      <c r="AS4336">
        <v>1361520</v>
      </c>
    </row>
    <row r="4337" spans="1:51" x14ac:dyDescent="0.2">
      <c r="A4337" s="51">
        <v>43158</v>
      </c>
      <c r="AP4337">
        <v>8</v>
      </c>
      <c r="AQ4337">
        <v>458</v>
      </c>
      <c r="AR4337">
        <v>3673</v>
      </c>
      <c r="AS4337">
        <v>1681060</v>
      </c>
      <c r="AY4337">
        <v>22</v>
      </c>
    </row>
    <row r="4338" spans="1:51" x14ac:dyDescent="0.2">
      <c r="A4338" s="51">
        <v>43137</v>
      </c>
      <c r="B4338">
        <v>12</v>
      </c>
      <c r="C4338">
        <v>118</v>
      </c>
      <c r="D4338">
        <v>3750</v>
      </c>
      <c r="E4338">
        <v>443125</v>
      </c>
      <c r="F4338">
        <v>10</v>
      </c>
      <c r="G4338">
        <v>144</v>
      </c>
      <c r="H4338">
        <v>3717</v>
      </c>
      <c r="I4338">
        <v>535940</v>
      </c>
      <c r="J4338">
        <v>31</v>
      </c>
      <c r="K4338">
        <v>176</v>
      </c>
      <c r="L4338">
        <v>4067</v>
      </c>
      <c r="M4338">
        <v>708826</v>
      </c>
      <c r="N4338">
        <v>98</v>
      </c>
      <c r="O4338">
        <v>201</v>
      </c>
      <c r="P4338">
        <v>3800</v>
      </c>
      <c r="Q4338">
        <v>787695</v>
      </c>
      <c r="R4338">
        <v>73</v>
      </c>
      <c r="S4338">
        <v>239</v>
      </c>
      <c r="T4338">
        <v>3725</v>
      </c>
      <c r="U4338">
        <v>891018</v>
      </c>
      <c r="V4338">
        <v>34</v>
      </c>
      <c r="W4338">
        <v>254</v>
      </c>
      <c r="X4338">
        <v>3575</v>
      </c>
      <c r="Y4338">
        <v>908591</v>
      </c>
      <c r="Z4338">
        <v>59</v>
      </c>
      <c r="AA4338">
        <v>303</v>
      </c>
      <c r="AB4338">
        <v>3967</v>
      </c>
      <c r="AC4338">
        <v>1224447</v>
      </c>
      <c r="AD4338">
        <v>24</v>
      </c>
      <c r="AE4338">
        <v>346</v>
      </c>
      <c r="AF4338">
        <v>3490</v>
      </c>
      <c r="AG4338">
        <v>1203808</v>
      </c>
      <c r="AH4338">
        <v>54</v>
      </c>
      <c r="AI4338">
        <v>384</v>
      </c>
      <c r="AJ4338">
        <v>3580</v>
      </c>
      <c r="AK4338">
        <v>1382656</v>
      </c>
      <c r="AL4338">
        <v>2</v>
      </c>
      <c r="AM4338">
        <v>495</v>
      </c>
      <c r="AN4338">
        <v>3875</v>
      </c>
      <c r="AO4338">
        <v>1918850</v>
      </c>
      <c r="AP4338">
        <v>180</v>
      </c>
      <c r="AQ4338">
        <v>412</v>
      </c>
      <c r="AR4338">
        <v>3418</v>
      </c>
      <c r="AS4338">
        <v>1437005</v>
      </c>
      <c r="AT4338">
        <v>19</v>
      </c>
      <c r="AU4338">
        <v>471</v>
      </c>
      <c r="AV4338">
        <v>3255</v>
      </c>
      <c r="AW4338">
        <v>1473353</v>
      </c>
      <c r="AX4338">
        <v>12</v>
      </c>
      <c r="AY4338">
        <v>88</v>
      </c>
    </row>
    <row r="4339" spans="1:51" x14ac:dyDescent="0.2">
      <c r="A4339" s="51">
        <v>43144</v>
      </c>
      <c r="B4339">
        <v>26</v>
      </c>
      <c r="C4339">
        <v>122</v>
      </c>
      <c r="D4339">
        <v>3750</v>
      </c>
      <c r="E4339">
        <v>462992</v>
      </c>
      <c r="J4339">
        <v>2</v>
      </c>
      <c r="K4339">
        <v>161</v>
      </c>
      <c r="L4339">
        <v>3500</v>
      </c>
      <c r="M4339">
        <v>563500</v>
      </c>
      <c r="N4339">
        <v>52</v>
      </c>
      <c r="O4339">
        <v>202</v>
      </c>
      <c r="P4339">
        <v>3750</v>
      </c>
      <c r="Q4339">
        <v>774062</v>
      </c>
      <c r="R4339">
        <v>88</v>
      </c>
      <c r="S4339">
        <v>235</v>
      </c>
      <c r="T4339">
        <v>3683</v>
      </c>
      <c r="U4339">
        <v>876100</v>
      </c>
      <c r="Z4339">
        <v>20</v>
      </c>
      <c r="AA4339">
        <v>288</v>
      </c>
      <c r="AB4339">
        <v>3633</v>
      </c>
      <c r="AC4339">
        <v>1061460</v>
      </c>
      <c r="AD4339">
        <v>52</v>
      </c>
      <c r="AE4339">
        <v>339</v>
      </c>
      <c r="AF4339">
        <v>3660</v>
      </c>
      <c r="AG4339">
        <v>1251935</v>
      </c>
      <c r="AH4339">
        <v>12</v>
      </c>
      <c r="AI4339">
        <v>380</v>
      </c>
      <c r="AJ4339">
        <v>3630</v>
      </c>
      <c r="AK4339">
        <v>1378808</v>
      </c>
      <c r="AL4339">
        <v>21</v>
      </c>
      <c r="AM4339">
        <v>417</v>
      </c>
      <c r="AN4339">
        <v>3715</v>
      </c>
      <c r="AO4339">
        <v>1534040</v>
      </c>
      <c r="AP4339">
        <v>141</v>
      </c>
      <c r="AQ4339">
        <v>404</v>
      </c>
      <c r="AR4339">
        <v>3447</v>
      </c>
      <c r="AS4339">
        <v>1391450</v>
      </c>
      <c r="AT4339">
        <v>16</v>
      </c>
      <c r="AU4339">
        <v>496</v>
      </c>
      <c r="AV4339">
        <v>3375</v>
      </c>
      <c r="AW4339">
        <v>1671128</v>
      </c>
      <c r="AX4339">
        <v>86</v>
      </c>
      <c r="AY4339">
        <v>118</v>
      </c>
    </row>
    <row r="4340" spans="1:51" x14ac:dyDescent="0.2">
      <c r="A4340" s="51">
        <v>43151</v>
      </c>
      <c r="J4340">
        <v>2</v>
      </c>
      <c r="K4340">
        <v>176</v>
      </c>
      <c r="L4340">
        <v>3700</v>
      </c>
      <c r="M4340">
        <v>651200</v>
      </c>
      <c r="N4340">
        <v>40</v>
      </c>
      <c r="O4340">
        <v>191</v>
      </c>
      <c r="P4340">
        <v>4325</v>
      </c>
      <c r="Q4340">
        <v>939155</v>
      </c>
      <c r="R4340">
        <v>96</v>
      </c>
      <c r="S4340">
        <v>229</v>
      </c>
      <c r="T4340">
        <v>3825</v>
      </c>
      <c r="U4340">
        <v>882471</v>
      </c>
      <c r="V4340">
        <v>19</v>
      </c>
      <c r="W4340">
        <v>277</v>
      </c>
      <c r="X4340">
        <v>3800</v>
      </c>
      <c r="Y4340">
        <v>1051200</v>
      </c>
      <c r="Z4340">
        <v>50</v>
      </c>
      <c r="AA4340">
        <v>294</v>
      </c>
      <c r="AB4340">
        <v>3738</v>
      </c>
      <c r="AC4340">
        <v>1105668</v>
      </c>
      <c r="AD4340">
        <v>28</v>
      </c>
      <c r="AE4340">
        <v>353</v>
      </c>
      <c r="AF4340">
        <v>3683</v>
      </c>
      <c r="AG4340">
        <v>1314907</v>
      </c>
      <c r="AH4340">
        <v>9</v>
      </c>
      <c r="AI4340">
        <v>378</v>
      </c>
      <c r="AJ4340">
        <v>3565</v>
      </c>
      <c r="AK4340">
        <v>1364649</v>
      </c>
      <c r="AL4340">
        <v>20</v>
      </c>
      <c r="AM4340">
        <v>434</v>
      </c>
      <c r="AN4340">
        <v>3708</v>
      </c>
      <c r="AO4340">
        <v>1607542</v>
      </c>
      <c r="AP4340">
        <v>184</v>
      </c>
      <c r="AQ4340">
        <v>425</v>
      </c>
      <c r="AR4340">
        <v>3457</v>
      </c>
      <c r="AS4340">
        <v>1480750</v>
      </c>
      <c r="AT4340">
        <v>7</v>
      </c>
      <c r="AU4340">
        <v>532</v>
      </c>
      <c r="AV4340">
        <v>3333</v>
      </c>
      <c r="AW4340">
        <v>1762857</v>
      </c>
      <c r="AX4340">
        <v>39</v>
      </c>
      <c r="AY4340">
        <v>102</v>
      </c>
    </row>
    <row r="4341" spans="1:51" x14ac:dyDescent="0.2">
      <c r="A4341" s="51">
        <v>43158</v>
      </c>
      <c r="F4341">
        <v>3</v>
      </c>
      <c r="G4341">
        <v>141</v>
      </c>
      <c r="H4341">
        <v>3650</v>
      </c>
      <c r="I4341">
        <v>513433</v>
      </c>
      <c r="J4341">
        <v>4</v>
      </c>
      <c r="K4341">
        <v>176</v>
      </c>
      <c r="L4341">
        <v>3473</v>
      </c>
      <c r="M4341">
        <v>611575</v>
      </c>
      <c r="N4341">
        <v>26</v>
      </c>
      <c r="O4341">
        <v>208</v>
      </c>
      <c r="P4341">
        <v>3717</v>
      </c>
      <c r="Q4341">
        <v>767027</v>
      </c>
      <c r="R4341">
        <v>20</v>
      </c>
      <c r="S4341">
        <v>233</v>
      </c>
      <c r="T4341">
        <v>3388</v>
      </c>
      <c r="U4341">
        <v>848070</v>
      </c>
      <c r="V4341">
        <v>22</v>
      </c>
      <c r="W4341">
        <v>275</v>
      </c>
      <c r="X4341">
        <v>3600</v>
      </c>
      <c r="Y4341">
        <v>989673</v>
      </c>
      <c r="Z4341">
        <v>19</v>
      </c>
      <c r="AA4341">
        <v>309</v>
      </c>
      <c r="AB4341">
        <v>3400</v>
      </c>
      <c r="AC4341">
        <v>1088684</v>
      </c>
      <c r="AH4341">
        <v>23</v>
      </c>
      <c r="AI4341">
        <v>388</v>
      </c>
      <c r="AJ4341">
        <v>3490</v>
      </c>
      <c r="AK4341">
        <v>1369537</v>
      </c>
      <c r="AL4341">
        <v>3</v>
      </c>
      <c r="AM4341">
        <v>439</v>
      </c>
      <c r="AN4341">
        <v>3500</v>
      </c>
      <c r="AO4341">
        <v>1535333</v>
      </c>
      <c r="AP4341">
        <v>271</v>
      </c>
      <c r="AQ4341">
        <v>406</v>
      </c>
      <c r="AR4341">
        <v>3324</v>
      </c>
      <c r="AS4341">
        <v>1352024</v>
      </c>
      <c r="AT4341">
        <v>29</v>
      </c>
      <c r="AU4341">
        <v>463</v>
      </c>
      <c r="AV4341">
        <v>3300</v>
      </c>
      <c r="AW4341">
        <v>1527103</v>
      </c>
      <c r="AY4341">
        <v>78</v>
      </c>
    </row>
    <row r="4342" spans="1:51" x14ac:dyDescent="0.2">
      <c r="A4342" s="51"/>
    </row>
    <row r="4343" spans="1:51" x14ac:dyDescent="0.2">
      <c r="A4343" s="51">
        <v>43160</v>
      </c>
      <c r="F4343">
        <v>10</v>
      </c>
      <c r="G4343">
        <v>149</v>
      </c>
      <c r="H4343">
        <v>3650</v>
      </c>
      <c r="I4343">
        <v>543850</v>
      </c>
      <c r="J4343">
        <v>41</v>
      </c>
      <c r="K4343">
        <v>165</v>
      </c>
      <c r="L4343">
        <v>3988</v>
      </c>
      <c r="M4343">
        <v>660475</v>
      </c>
      <c r="N4343">
        <v>56</v>
      </c>
      <c r="O4343">
        <v>203</v>
      </c>
      <c r="P4343">
        <v>3960</v>
      </c>
      <c r="Q4343">
        <v>805090</v>
      </c>
      <c r="R4343">
        <v>54</v>
      </c>
      <c r="S4343">
        <v>241</v>
      </c>
      <c r="T4343">
        <v>3807</v>
      </c>
      <c r="U4343">
        <v>918287</v>
      </c>
      <c r="V4343">
        <v>26</v>
      </c>
      <c r="W4343">
        <v>258</v>
      </c>
      <c r="X4343">
        <v>3750</v>
      </c>
      <c r="Y4343">
        <v>969425</v>
      </c>
      <c r="AL4343">
        <v>32</v>
      </c>
      <c r="AM4343">
        <v>424</v>
      </c>
      <c r="AN4343">
        <v>3800</v>
      </c>
      <c r="AO4343">
        <v>1610713</v>
      </c>
      <c r="AP4343">
        <v>6</v>
      </c>
      <c r="AQ4343">
        <v>377</v>
      </c>
      <c r="AR4343">
        <v>3640</v>
      </c>
      <c r="AS4343">
        <v>1372280</v>
      </c>
      <c r="AT4343">
        <v>35</v>
      </c>
      <c r="AU4343">
        <v>473</v>
      </c>
      <c r="AV4343">
        <v>3519</v>
      </c>
      <c r="AW4343">
        <v>1665712</v>
      </c>
      <c r="AY4343">
        <v>91</v>
      </c>
    </row>
    <row r="4344" spans="1:51" x14ac:dyDescent="0.2">
      <c r="A4344" s="51"/>
      <c r="AP4344">
        <v>18</v>
      </c>
      <c r="AQ4344">
        <v>494</v>
      </c>
      <c r="AR4344">
        <v>3645</v>
      </c>
      <c r="AS4344">
        <v>1808050</v>
      </c>
    </row>
    <row r="4345" spans="1:51" x14ac:dyDescent="0.2">
      <c r="A4345" s="51">
        <v>43165</v>
      </c>
      <c r="AP4345">
        <v>23</v>
      </c>
      <c r="AQ4345">
        <v>471</v>
      </c>
      <c r="AR4345">
        <v>3653</v>
      </c>
      <c r="AS4345">
        <v>1719027</v>
      </c>
    </row>
    <row r="4346" spans="1:51" x14ac:dyDescent="0.2">
      <c r="A4346" s="51">
        <v>43167</v>
      </c>
      <c r="B4346">
        <v>11</v>
      </c>
      <c r="C4346">
        <v>120</v>
      </c>
      <c r="D4346">
        <v>3900</v>
      </c>
      <c r="E4346">
        <v>468000</v>
      </c>
      <c r="F4346">
        <v>11</v>
      </c>
      <c r="G4346">
        <v>130</v>
      </c>
      <c r="H4346">
        <v>3800</v>
      </c>
      <c r="I4346">
        <v>494000</v>
      </c>
      <c r="N4346">
        <v>45</v>
      </c>
      <c r="O4346">
        <v>201</v>
      </c>
      <c r="P4346">
        <v>3683</v>
      </c>
      <c r="Q4346">
        <v>738900</v>
      </c>
      <c r="V4346">
        <v>35</v>
      </c>
      <c r="W4346">
        <v>264</v>
      </c>
      <c r="X4346">
        <v>3788</v>
      </c>
      <c r="Y4346">
        <v>1001038</v>
      </c>
      <c r="Z4346">
        <v>12</v>
      </c>
      <c r="AA4346">
        <v>306</v>
      </c>
      <c r="AB4346">
        <v>3733</v>
      </c>
      <c r="AC4346">
        <v>1143200</v>
      </c>
      <c r="AP4346">
        <v>12</v>
      </c>
      <c r="AQ4346">
        <v>370</v>
      </c>
      <c r="AR4346">
        <v>3480</v>
      </c>
      <c r="AS4346">
        <v>1287600</v>
      </c>
      <c r="AT4346">
        <v>5</v>
      </c>
      <c r="AU4346">
        <v>422</v>
      </c>
      <c r="AV4346">
        <v>3000</v>
      </c>
      <c r="AW4346">
        <v>1266600</v>
      </c>
      <c r="AY4346">
        <v>133</v>
      </c>
    </row>
    <row r="4347" spans="1:51" x14ac:dyDescent="0.2">
      <c r="A4347" s="51"/>
      <c r="AP4347">
        <v>22</v>
      </c>
      <c r="AQ4347">
        <v>488</v>
      </c>
      <c r="AR4347">
        <v>3700</v>
      </c>
      <c r="AS4347">
        <v>1807180</v>
      </c>
    </row>
    <row r="4348" spans="1:51" x14ac:dyDescent="0.2">
      <c r="A4348" s="51">
        <v>43172</v>
      </c>
      <c r="AP4348">
        <v>6</v>
      </c>
      <c r="AQ4348">
        <v>457</v>
      </c>
      <c r="AR4348">
        <v>3400</v>
      </c>
      <c r="AS4348">
        <v>1553800</v>
      </c>
    </row>
    <row r="4349" spans="1:51" x14ac:dyDescent="0.2">
      <c r="A4349" s="51">
        <v>43174</v>
      </c>
      <c r="B4349">
        <v>2</v>
      </c>
      <c r="C4349">
        <v>108</v>
      </c>
      <c r="D4349">
        <v>4100</v>
      </c>
      <c r="E4349">
        <v>442800</v>
      </c>
      <c r="F4349">
        <v>24</v>
      </c>
      <c r="G4349">
        <v>145</v>
      </c>
      <c r="H4349">
        <v>4000</v>
      </c>
      <c r="I4349">
        <v>581133</v>
      </c>
      <c r="J4349">
        <v>23</v>
      </c>
      <c r="K4349">
        <v>170</v>
      </c>
      <c r="L4349">
        <v>3725</v>
      </c>
      <c r="M4349">
        <v>635225</v>
      </c>
      <c r="N4349">
        <v>29</v>
      </c>
      <c r="O4349">
        <v>209</v>
      </c>
      <c r="P4349">
        <v>3700</v>
      </c>
      <c r="Q4349">
        <v>773050</v>
      </c>
      <c r="R4349">
        <v>43</v>
      </c>
      <c r="S4349">
        <v>244</v>
      </c>
      <c r="T4349">
        <v>3650</v>
      </c>
      <c r="U4349">
        <v>889700</v>
      </c>
      <c r="V4349">
        <v>26</v>
      </c>
      <c r="W4349">
        <v>272</v>
      </c>
      <c r="X4349">
        <v>3800</v>
      </c>
      <c r="Y4349">
        <v>1035425</v>
      </c>
      <c r="Z4349">
        <v>57</v>
      </c>
      <c r="AA4349">
        <v>297</v>
      </c>
      <c r="AB4349">
        <v>3970</v>
      </c>
      <c r="AC4349">
        <v>1183865</v>
      </c>
      <c r="AD4349">
        <v>5</v>
      </c>
      <c r="AE4349">
        <v>348</v>
      </c>
      <c r="AF4349">
        <v>4350</v>
      </c>
      <c r="AG4349">
        <v>1518000</v>
      </c>
      <c r="AL4349">
        <v>3</v>
      </c>
      <c r="AM4349">
        <v>468</v>
      </c>
      <c r="AN4349">
        <v>3970</v>
      </c>
      <c r="AO4349">
        <v>1861040</v>
      </c>
      <c r="AP4349">
        <v>26</v>
      </c>
      <c r="AQ4349">
        <v>478</v>
      </c>
      <c r="AR4349">
        <v>3729</v>
      </c>
      <c r="AS4349">
        <v>1785503</v>
      </c>
      <c r="AT4349">
        <v>12</v>
      </c>
      <c r="AU4349">
        <v>496</v>
      </c>
      <c r="AV4349">
        <v>3270</v>
      </c>
      <c r="AW4349">
        <v>1635010</v>
      </c>
      <c r="AX4349">
        <v>4</v>
      </c>
      <c r="AY4349">
        <v>132</v>
      </c>
    </row>
    <row r="4350" spans="1:51" x14ac:dyDescent="0.2">
      <c r="A4350" s="51">
        <v>43179</v>
      </c>
    </row>
    <row r="4351" spans="1:51" x14ac:dyDescent="0.2">
      <c r="A4351" s="51">
        <v>43181</v>
      </c>
      <c r="B4351">
        <v>14</v>
      </c>
      <c r="C4351">
        <v>115</v>
      </c>
      <c r="D4351">
        <v>3500</v>
      </c>
      <c r="E4351">
        <v>402500</v>
      </c>
      <c r="F4351">
        <v>24</v>
      </c>
      <c r="G4351">
        <v>142</v>
      </c>
      <c r="H4351">
        <v>4140</v>
      </c>
      <c r="I4351">
        <v>587470</v>
      </c>
      <c r="J4351">
        <v>27</v>
      </c>
      <c r="K4351">
        <v>160</v>
      </c>
      <c r="L4351">
        <v>4625</v>
      </c>
      <c r="M4351">
        <v>745375</v>
      </c>
      <c r="N4351">
        <v>10</v>
      </c>
      <c r="O4351">
        <v>208</v>
      </c>
      <c r="P4351">
        <v>3625</v>
      </c>
      <c r="Q4351">
        <v>752800</v>
      </c>
      <c r="V4351">
        <v>36</v>
      </c>
      <c r="W4351">
        <v>272</v>
      </c>
      <c r="X4351">
        <v>3650</v>
      </c>
      <c r="Y4351">
        <v>994700</v>
      </c>
      <c r="Z4351">
        <v>42</v>
      </c>
      <c r="AA4351">
        <v>304</v>
      </c>
      <c r="AB4351">
        <v>3700</v>
      </c>
      <c r="AC4351">
        <v>1126533</v>
      </c>
      <c r="AH4351">
        <v>12</v>
      </c>
      <c r="AI4351">
        <v>381</v>
      </c>
      <c r="AJ4351">
        <v>3902</v>
      </c>
      <c r="AK4351">
        <v>1485072</v>
      </c>
      <c r="AL4351">
        <v>7</v>
      </c>
      <c r="AM4351">
        <v>438</v>
      </c>
      <c r="AN4351">
        <v>3800</v>
      </c>
      <c r="AO4351">
        <v>1660813</v>
      </c>
      <c r="AP4351">
        <v>21</v>
      </c>
      <c r="AQ4351">
        <v>435</v>
      </c>
      <c r="AR4351">
        <v>3620</v>
      </c>
      <c r="AS4351">
        <v>1575408</v>
      </c>
      <c r="AT4351">
        <v>1</v>
      </c>
      <c r="AU4351">
        <v>400</v>
      </c>
      <c r="AV4351">
        <v>3300</v>
      </c>
      <c r="AW4351">
        <v>1320000</v>
      </c>
      <c r="AY4351">
        <v>81</v>
      </c>
    </row>
    <row r="4352" spans="1:51" x14ac:dyDescent="0.2">
      <c r="A4352" s="51"/>
      <c r="AT4352">
        <v>1</v>
      </c>
      <c r="AU4352">
        <v>388</v>
      </c>
      <c r="AV4352">
        <v>3250</v>
      </c>
      <c r="AW4352">
        <v>1338600</v>
      </c>
    </row>
    <row r="4353" spans="1:51" x14ac:dyDescent="0.2">
      <c r="A4353" s="51">
        <v>43186</v>
      </c>
      <c r="J4353">
        <v>10</v>
      </c>
      <c r="K4353">
        <v>162</v>
      </c>
      <c r="L4353">
        <v>3750</v>
      </c>
      <c r="M4353">
        <v>607500</v>
      </c>
      <c r="N4353">
        <v>2</v>
      </c>
      <c r="O4353">
        <v>213</v>
      </c>
      <c r="P4353">
        <v>3600</v>
      </c>
      <c r="Q4353">
        <v>786800</v>
      </c>
      <c r="Z4353">
        <v>2</v>
      </c>
      <c r="AA4353">
        <v>291</v>
      </c>
      <c r="AB4353">
        <v>3450</v>
      </c>
      <c r="AC4353">
        <v>1003950</v>
      </c>
      <c r="AY4353">
        <v>6</v>
      </c>
    </row>
    <row r="4354" spans="1:51" x14ac:dyDescent="0.2">
      <c r="A4354" s="51">
        <v>43165</v>
      </c>
      <c r="B4354">
        <v>11</v>
      </c>
      <c r="C4354">
        <v>117</v>
      </c>
      <c r="D4354">
        <v>3625</v>
      </c>
      <c r="E4354">
        <v>420436</v>
      </c>
      <c r="F4354">
        <v>15</v>
      </c>
      <c r="G4354">
        <v>142</v>
      </c>
      <c r="H4354">
        <v>3675</v>
      </c>
      <c r="I4354">
        <v>526840</v>
      </c>
      <c r="J4354">
        <v>17</v>
      </c>
      <c r="K4354">
        <v>165</v>
      </c>
      <c r="L4354">
        <v>3525</v>
      </c>
      <c r="M4354">
        <v>595729</v>
      </c>
      <c r="N4354">
        <v>29</v>
      </c>
      <c r="O4354">
        <v>196</v>
      </c>
      <c r="P4354">
        <v>3633</v>
      </c>
      <c r="Q4354">
        <v>715203</v>
      </c>
      <c r="R4354">
        <v>2</v>
      </c>
      <c r="S4354">
        <v>197</v>
      </c>
      <c r="T4354">
        <v>3300</v>
      </c>
      <c r="U4354">
        <v>650100</v>
      </c>
      <c r="V4354">
        <v>14</v>
      </c>
      <c r="W4354">
        <v>256</v>
      </c>
      <c r="X4354">
        <v>3400</v>
      </c>
      <c r="Y4354">
        <v>869914</v>
      </c>
      <c r="Z4354">
        <v>37</v>
      </c>
      <c r="AA4354">
        <v>296</v>
      </c>
      <c r="AB4354">
        <v>3625</v>
      </c>
      <c r="AC4354">
        <v>1070986</v>
      </c>
      <c r="AD4354">
        <v>25</v>
      </c>
      <c r="AE4354">
        <v>334</v>
      </c>
      <c r="AF4354">
        <v>3550</v>
      </c>
      <c r="AG4354">
        <v>1185184</v>
      </c>
      <c r="AL4354">
        <v>8</v>
      </c>
      <c r="AM4354">
        <v>417</v>
      </c>
      <c r="AN4354">
        <v>3650</v>
      </c>
      <c r="AO4354">
        <v>1522050</v>
      </c>
      <c r="AP4354">
        <v>43</v>
      </c>
      <c r="AQ4354">
        <v>372</v>
      </c>
      <c r="AR4354">
        <v>3414</v>
      </c>
      <c r="AS4354">
        <v>1258338</v>
      </c>
      <c r="AT4354">
        <v>3</v>
      </c>
      <c r="AU4354">
        <v>357</v>
      </c>
      <c r="AV4354">
        <v>3200</v>
      </c>
      <c r="AW4354">
        <v>1143467</v>
      </c>
      <c r="AX4354">
        <v>48</v>
      </c>
      <c r="AY4354">
        <v>93</v>
      </c>
    </row>
    <row r="4355" spans="1:51" x14ac:dyDescent="0.2">
      <c r="A4355" s="51">
        <v>43172</v>
      </c>
      <c r="B4355">
        <v>8</v>
      </c>
      <c r="C4355">
        <v>128</v>
      </c>
      <c r="D4355">
        <v>3800</v>
      </c>
      <c r="E4355">
        <v>486400</v>
      </c>
      <c r="J4355">
        <v>32</v>
      </c>
      <c r="K4355">
        <v>161</v>
      </c>
      <c r="L4355">
        <v>3775</v>
      </c>
      <c r="M4355">
        <v>607575</v>
      </c>
      <c r="N4355">
        <v>119</v>
      </c>
      <c r="O4355">
        <v>200</v>
      </c>
      <c r="P4355">
        <v>3696</v>
      </c>
      <c r="Q4355">
        <v>772334</v>
      </c>
      <c r="R4355">
        <v>23</v>
      </c>
      <c r="S4355">
        <v>235</v>
      </c>
      <c r="T4355">
        <v>3900</v>
      </c>
      <c r="U4355">
        <v>917009</v>
      </c>
      <c r="V4355">
        <v>15</v>
      </c>
      <c r="W4355">
        <v>261</v>
      </c>
      <c r="X4355">
        <v>3650</v>
      </c>
      <c r="Y4355">
        <v>941213</v>
      </c>
      <c r="Z4355">
        <v>23</v>
      </c>
      <c r="AA4355">
        <v>291</v>
      </c>
      <c r="AB4355">
        <v>3575</v>
      </c>
      <c r="AC4355">
        <v>1022626</v>
      </c>
      <c r="AD4355">
        <v>25</v>
      </c>
      <c r="AE4355">
        <v>353</v>
      </c>
      <c r="AF4355">
        <v>3510</v>
      </c>
      <c r="AG4355">
        <v>1239100</v>
      </c>
      <c r="AL4355">
        <v>14</v>
      </c>
      <c r="AM4355">
        <v>434</v>
      </c>
      <c r="AN4355">
        <v>3817</v>
      </c>
      <c r="AO4355">
        <v>1667943</v>
      </c>
      <c r="AP4355">
        <v>66</v>
      </c>
      <c r="AQ4355">
        <v>392</v>
      </c>
      <c r="AR4355">
        <v>3531</v>
      </c>
      <c r="AS4355">
        <v>1407685</v>
      </c>
      <c r="AT4355">
        <v>11</v>
      </c>
      <c r="AU4355">
        <v>480</v>
      </c>
      <c r="AV4355">
        <v>3310</v>
      </c>
      <c r="AW4355">
        <v>1614756</v>
      </c>
      <c r="AX4355">
        <v>11</v>
      </c>
      <c r="AY4355">
        <v>69</v>
      </c>
    </row>
    <row r="4356" spans="1:51" x14ac:dyDescent="0.2">
      <c r="A4356" s="51">
        <v>43179</v>
      </c>
      <c r="F4356">
        <v>6</v>
      </c>
      <c r="G4356">
        <v>148</v>
      </c>
      <c r="H4356">
        <v>3550</v>
      </c>
      <c r="I4356">
        <v>526583</v>
      </c>
      <c r="J4356">
        <v>11</v>
      </c>
      <c r="K4356">
        <v>173</v>
      </c>
      <c r="L4356">
        <v>3900</v>
      </c>
      <c r="M4356">
        <v>675764</v>
      </c>
      <c r="N4356">
        <v>51</v>
      </c>
      <c r="O4356">
        <v>213</v>
      </c>
      <c r="P4356">
        <v>3975</v>
      </c>
      <c r="Q4356">
        <v>846709</v>
      </c>
      <c r="R4356">
        <v>5</v>
      </c>
      <c r="S4356">
        <v>242</v>
      </c>
      <c r="T4356">
        <v>3700</v>
      </c>
      <c r="U4356">
        <v>893920</v>
      </c>
      <c r="V4356">
        <v>25</v>
      </c>
      <c r="W4356">
        <v>255</v>
      </c>
      <c r="X4356">
        <v>3483</v>
      </c>
      <c r="Y4356">
        <v>931064</v>
      </c>
      <c r="Z4356">
        <v>4</v>
      </c>
      <c r="AA4356">
        <v>291</v>
      </c>
      <c r="AB4356">
        <v>3400</v>
      </c>
      <c r="AC4356">
        <v>989400</v>
      </c>
      <c r="AD4356">
        <v>14</v>
      </c>
      <c r="AE4356">
        <v>346</v>
      </c>
      <c r="AF4356">
        <v>3638</v>
      </c>
      <c r="AG4356">
        <v>1295164</v>
      </c>
      <c r="AH4356">
        <v>14</v>
      </c>
      <c r="AI4356">
        <v>375</v>
      </c>
      <c r="AJ4356">
        <v>3820</v>
      </c>
      <c r="AK4356">
        <v>1434211</v>
      </c>
      <c r="AL4356">
        <v>1</v>
      </c>
      <c r="AM4356">
        <v>404</v>
      </c>
      <c r="AN4356">
        <v>3750</v>
      </c>
      <c r="AO4356">
        <v>1515000</v>
      </c>
      <c r="AP4356">
        <v>79</v>
      </c>
      <c r="AQ4356">
        <v>409</v>
      </c>
      <c r="AR4356">
        <v>3641</v>
      </c>
      <c r="AS4356">
        <v>1472099</v>
      </c>
      <c r="AT4356">
        <v>11</v>
      </c>
      <c r="AU4356">
        <v>522</v>
      </c>
      <c r="AV4356">
        <v>3585</v>
      </c>
      <c r="AW4356">
        <v>1972235</v>
      </c>
      <c r="AX4356">
        <v>22</v>
      </c>
      <c r="AY4356">
        <v>39</v>
      </c>
    </row>
    <row r="4357" spans="1:51" x14ac:dyDescent="0.2">
      <c r="A4357" s="51">
        <v>43186</v>
      </c>
      <c r="B4357">
        <v>18</v>
      </c>
      <c r="C4357">
        <v>126</v>
      </c>
      <c r="D4357">
        <v>3750</v>
      </c>
      <c r="E4357">
        <v>472083</v>
      </c>
      <c r="F4357">
        <v>30</v>
      </c>
      <c r="G4357">
        <v>134</v>
      </c>
      <c r="H4357">
        <v>3800</v>
      </c>
      <c r="I4357">
        <v>508693</v>
      </c>
      <c r="J4357">
        <v>26</v>
      </c>
      <c r="K4357">
        <v>174</v>
      </c>
      <c r="L4357">
        <v>3850</v>
      </c>
      <c r="M4357">
        <v>669604</v>
      </c>
      <c r="N4357">
        <v>9</v>
      </c>
      <c r="O4357">
        <v>199</v>
      </c>
      <c r="P4357">
        <v>3450</v>
      </c>
      <c r="Q4357">
        <v>886933</v>
      </c>
      <c r="R4357">
        <v>45</v>
      </c>
      <c r="S4357">
        <v>239</v>
      </c>
      <c r="T4357">
        <v>3825</v>
      </c>
      <c r="U4357">
        <v>916060</v>
      </c>
      <c r="Z4357">
        <v>13</v>
      </c>
      <c r="AA4357">
        <v>302</v>
      </c>
      <c r="AB4357">
        <v>3540</v>
      </c>
      <c r="AC4357">
        <v>1092775</v>
      </c>
      <c r="AD4357">
        <v>7</v>
      </c>
      <c r="AE4357">
        <v>331</v>
      </c>
      <c r="AF4357">
        <v>3675</v>
      </c>
      <c r="AG4357">
        <v>1258900</v>
      </c>
      <c r="AH4357">
        <v>8</v>
      </c>
      <c r="AI4357">
        <v>364</v>
      </c>
      <c r="AJ4357">
        <v>3650</v>
      </c>
      <c r="AK4357">
        <v>1329513</v>
      </c>
      <c r="AP4357">
        <v>65</v>
      </c>
      <c r="AQ4357">
        <v>393</v>
      </c>
      <c r="AR4357">
        <v>3554</v>
      </c>
      <c r="AS4357">
        <v>1393291</v>
      </c>
      <c r="AT4357">
        <v>6</v>
      </c>
      <c r="AU4357">
        <v>529</v>
      </c>
      <c r="AV4357">
        <v>3337</v>
      </c>
      <c r="AW4357">
        <v>1777567</v>
      </c>
      <c r="AY4357">
        <v>30</v>
      </c>
    </row>
    <row r="4358" spans="1:51" x14ac:dyDescent="0.2">
      <c r="A4358" s="51"/>
    </row>
    <row r="4359" spans="1:51" x14ac:dyDescent="0.2">
      <c r="A4359" s="51">
        <v>43193</v>
      </c>
      <c r="AP4359">
        <v>5</v>
      </c>
      <c r="AQ4359">
        <v>398</v>
      </c>
      <c r="AR4359">
        <v>3740</v>
      </c>
      <c r="AS4359">
        <v>1488520</v>
      </c>
      <c r="AY4359">
        <v>20</v>
      </c>
    </row>
    <row r="4360" spans="1:51" x14ac:dyDescent="0.2">
      <c r="A4360" s="51"/>
      <c r="AP4360">
        <v>6</v>
      </c>
      <c r="AQ4360">
        <v>436</v>
      </c>
      <c r="AR4360">
        <v>3745</v>
      </c>
      <c r="AS4360">
        <v>1634545</v>
      </c>
    </row>
    <row r="4361" spans="1:51" x14ac:dyDescent="0.2">
      <c r="A4361" s="51">
        <v>43195</v>
      </c>
      <c r="F4361">
        <v>9</v>
      </c>
      <c r="G4361">
        <v>142</v>
      </c>
      <c r="H4361">
        <v>3700</v>
      </c>
      <c r="I4361">
        <v>524850</v>
      </c>
      <c r="J4361">
        <v>34</v>
      </c>
      <c r="K4361">
        <v>169</v>
      </c>
      <c r="L4361">
        <v>3750</v>
      </c>
      <c r="M4361">
        <v>632975</v>
      </c>
      <c r="N4361">
        <v>22</v>
      </c>
      <c r="O4361">
        <v>204</v>
      </c>
      <c r="P4361">
        <v>3670</v>
      </c>
      <c r="Q4361">
        <v>747890</v>
      </c>
      <c r="V4361">
        <v>14</v>
      </c>
      <c r="W4361">
        <v>263</v>
      </c>
      <c r="X4361">
        <v>3923</v>
      </c>
      <c r="Y4361">
        <v>1029950</v>
      </c>
      <c r="Z4361">
        <v>30</v>
      </c>
      <c r="AA4361">
        <v>302</v>
      </c>
      <c r="AB4361">
        <v>3930</v>
      </c>
      <c r="AC4361">
        <v>1186060</v>
      </c>
      <c r="AD4361">
        <v>13</v>
      </c>
      <c r="AE4361">
        <v>332</v>
      </c>
      <c r="AF4361">
        <v>3700</v>
      </c>
      <c r="AG4361">
        <v>1226550</v>
      </c>
      <c r="AH4361">
        <v>4</v>
      </c>
      <c r="AI4361">
        <v>364</v>
      </c>
      <c r="AJ4361">
        <v>3835</v>
      </c>
      <c r="AK4361">
        <v>1394115</v>
      </c>
      <c r="AL4361">
        <v>5</v>
      </c>
      <c r="AM4361">
        <v>457</v>
      </c>
      <c r="AN4361">
        <v>4040</v>
      </c>
      <c r="AO4361">
        <v>1846800</v>
      </c>
      <c r="AP4361">
        <v>28</v>
      </c>
      <c r="AQ4361">
        <v>495</v>
      </c>
      <c r="AR4361">
        <v>3976</v>
      </c>
      <c r="AS4361">
        <v>1969424</v>
      </c>
      <c r="AT4361">
        <v>7</v>
      </c>
      <c r="AU4361">
        <v>498</v>
      </c>
      <c r="AV4361">
        <v>3200</v>
      </c>
      <c r="AW4361">
        <v>1594125</v>
      </c>
      <c r="AX4361">
        <v>2</v>
      </c>
      <c r="AY4361">
        <v>78</v>
      </c>
    </row>
    <row r="4362" spans="1:51" x14ac:dyDescent="0.2">
      <c r="A4362" s="51"/>
      <c r="AP4362">
        <v>5</v>
      </c>
      <c r="AQ4362">
        <v>378</v>
      </c>
      <c r="AR4362">
        <v>3340</v>
      </c>
      <c r="AS4362">
        <v>1262520</v>
      </c>
    </row>
    <row r="4363" spans="1:51" x14ac:dyDescent="0.2">
      <c r="A4363" s="51">
        <v>43200</v>
      </c>
    </row>
    <row r="4364" spans="1:51" x14ac:dyDescent="0.2">
      <c r="A4364" s="51">
        <v>43202</v>
      </c>
      <c r="B4364">
        <v>2</v>
      </c>
      <c r="C4364">
        <v>122</v>
      </c>
      <c r="D4364">
        <v>4000</v>
      </c>
      <c r="E4364">
        <v>488000</v>
      </c>
      <c r="F4364">
        <v>9</v>
      </c>
      <c r="G4364">
        <v>134</v>
      </c>
      <c r="H4364">
        <v>3800</v>
      </c>
      <c r="I4364">
        <v>509300</v>
      </c>
      <c r="N4364">
        <v>20</v>
      </c>
      <c r="O4364">
        <v>207</v>
      </c>
      <c r="P4364">
        <v>3900</v>
      </c>
      <c r="Q4364">
        <v>808260</v>
      </c>
      <c r="R4364">
        <v>85</v>
      </c>
      <c r="S4364">
        <v>236</v>
      </c>
      <c r="T4364">
        <v>3939</v>
      </c>
      <c r="U4364">
        <v>929839</v>
      </c>
      <c r="V4364">
        <v>15</v>
      </c>
      <c r="W4364">
        <v>256</v>
      </c>
      <c r="X4364">
        <v>3583</v>
      </c>
      <c r="Y4364">
        <v>918117</v>
      </c>
      <c r="Z4364">
        <v>19</v>
      </c>
      <c r="AA4364">
        <v>290</v>
      </c>
      <c r="AB4364">
        <v>3683</v>
      </c>
      <c r="AC4364">
        <v>1070517</v>
      </c>
      <c r="AD4364">
        <v>73</v>
      </c>
      <c r="AE4364">
        <v>345</v>
      </c>
      <c r="AF4364">
        <v>3650</v>
      </c>
      <c r="AG4364">
        <v>1259830</v>
      </c>
      <c r="AH4364">
        <v>20</v>
      </c>
      <c r="AI4364">
        <v>390</v>
      </c>
      <c r="AJ4364">
        <v>3827</v>
      </c>
      <c r="AK4364">
        <v>1491060</v>
      </c>
      <c r="AP4364">
        <v>47</v>
      </c>
      <c r="AQ4364">
        <v>444</v>
      </c>
      <c r="AR4364">
        <v>3774</v>
      </c>
      <c r="AS4364">
        <v>1677928</v>
      </c>
      <c r="AT4364">
        <v>5</v>
      </c>
      <c r="AU4364">
        <v>481</v>
      </c>
      <c r="AV4364">
        <v>3300</v>
      </c>
      <c r="AW4364">
        <v>1609200</v>
      </c>
      <c r="AY4364">
        <v>180</v>
      </c>
    </row>
    <row r="4365" spans="1:51" x14ac:dyDescent="0.2">
      <c r="A4365" s="51"/>
      <c r="AP4365">
        <v>4</v>
      </c>
      <c r="AQ4365">
        <v>386</v>
      </c>
      <c r="AR4365">
        <v>3640</v>
      </c>
      <c r="AS4365">
        <v>1405040</v>
      </c>
    </row>
    <row r="4366" spans="1:51" x14ac:dyDescent="0.2">
      <c r="A4366" s="51">
        <v>43207</v>
      </c>
      <c r="AD4366">
        <v>3</v>
      </c>
      <c r="AE4366">
        <v>356</v>
      </c>
      <c r="AF4366">
        <v>3980</v>
      </c>
      <c r="AG4366">
        <v>1416880</v>
      </c>
      <c r="AP4366">
        <v>2</v>
      </c>
      <c r="AQ4366">
        <v>393</v>
      </c>
      <c r="AR4366">
        <v>3720</v>
      </c>
      <c r="AS4366">
        <v>1461960</v>
      </c>
      <c r="AY4366">
        <v>15</v>
      </c>
    </row>
    <row r="4367" spans="1:51" x14ac:dyDescent="0.2">
      <c r="A4367" s="51"/>
      <c r="AP4367">
        <v>12</v>
      </c>
      <c r="AQ4367">
        <v>514</v>
      </c>
      <c r="AR4367">
        <v>3980</v>
      </c>
      <c r="AS4367">
        <v>2047327</v>
      </c>
    </row>
    <row r="4368" spans="1:51" x14ac:dyDescent="0.2">
      <c r="A4368" s="51">
        <v>43209</v>
      </c>
      <c r="B4368">
        <v>16</v>
      </c>
      <c r="C4368">
        <v>105</v>
      </c>
      <c r="D4368">
        <v>4138</v>
      </c>
      <c r="E4368">
        <v>433612</v>
      </c>
      <c r="F4368">
        <v>2</v>
      </c>
      <c r="G4368">
        <v>148</v>
      </c>
      <c r="H4368">
        <v>3400</v>
      </c>
      <c r="I4368">
        <v>503200</v>
      </c>
      <c r="J4368">
        <v>71</v>
      </c>
      <c r="K4368">
        <v>160</v>
      </c>
      <c r="L4368">
        <v>3694</v>
      </c>
      <c r="M4368">
        <v>589338</v>
      </c>
      <c r="N4368">
        <v>64</v>
      </c>
      <c r="O4368">
        <v>207</v>
      </c>
      <c r="P4368">
        <v>3681</v>
      </c>
      <c r="Q4368">
        <v>701362</v>
      </c>
      <c r="R4368">
        <v>27</v>
      </c>
      <c r="S4368">
        <v>230</v>
      </c>
      <c r="T4368">
        <v>3975</v>
      </c>
      <c r="U4368">
        <v>912500</v>
      </c>
      <c r="V4368">
        <v>22</v>
      </c>
      <c r="W4368">
        <v>259</v>
      </c>
      <c r="X4368">
        <v>4100</v>
      </c>
      <c r="Y4368">
        <v>1062800</v>
      </c>
      <c r="AD4368">
        <v>12</v>
      </c>
      <c r="AE4368">
        <v>346</v>
      </c>
      <c r="AF4368">
        <v>3745</v>
      </c>
      <c r="AG4368">
        <v>1293365</v>
      </c>
      <c r="AH4368">
        <v>2</v>
      </c>
      <c r="AI4368">
        <v>381</v>
      </c>
      <c r="AJ4368">
        <v>3820</v>
      </c>
      <c r="AK4368">
        <v>1455120</v>
      </c>
      <c r="AL4368">
        <v>9</v>
      </c>
      <c r="AM4368">
        <v>438</v>
      </c>
      <c r="AN4368">
        <v>3893</v>
      </c>
      <c r="AO4368">
        <v>1704093</v>
      </c>
      <c r="AP4368">
        <v>47</v>
      </c>
      <c r="AQ4368">
        <v>497</v>
      </c>
      <c r="AR4368">
        <v>3711</v>
      </c>
      <c r="AS4368">
        <v>1851787</v>
      </c>
      <c r="AT4368">
        <v>2</v>
      </c>
      <c r="AU4368">
        <v>517</v>
      </c>
      <c r="AV4368">
        <v>3300</v>
      </c>
      <c r="AW4368">
        <v>1706100</v>
      </c>
      <c r="AX4368">
        <v>1</v>
      </c>
      <c r="AY4368">
        <v>140</v>
      </c>
    </row>
    <row r="4369" spans="1:51" x14ac:dyDescent="0.2">
      <c r="A4369" s="51">
        <v>43214</v>
      </c>
      <c r="AP4369">
        <v>13</v>
      </c>
      <c r="AQ4369">
        <v>426</v>
      </c>
      <c r="AR4369">
        <v>3680</v>
      </c>
      <c r="AS4369">
        <v>1565810</v>
      </c>
      <c r="AY4369">
        <v>21</v>
      </c>
    </row>
    <row r="4370" spans="1:51" x14ac:dyDescent="0.2">
      <c r="A4370" s="51">
        <v>43216</v>
      </c>
      <c r="B4370">
        <v>1</v>
      </c>
      <c r="C4370">
        <v>126</v>
      </c>
      <c r="D4370">
        <v>4100</v>
      </c>
      <c r="E4370">
        <v>516000</v>
      </c>
      <c r="F4370">
        <v>24</v>
      </c>
      <c r="G4370">
        <v>134</v>
      </c>
      <c r="H4370">
        <v>4000</v>
      </c>
      <c r="I4370">
        <v>536000</v>
      </c>
      <c r="J4370">
        <v>7</v>
      </c>
      <c r="K4370">
        <v>172</v>
      </c>
      <c r="L4370">
        <v>3683</v>
      </c>
      <c r="M4370">
        <v>633553</v>
      </c>
      <c r="N4370">
        <v>27</v>
      </c>
      <c r="O4370">
        <v>203</v>
      </c>
      <c r="P4370">
        <v>3987</v>
      </c>
      <c r="Q4370">
        <v>812453</v>
      </c>
      <c r="R4370">
        <v>48</v>
      </c>
      <c r="S4370">
        <v>234</v>
      </c>
      <c r="T4370">
        <v>3687</v>
      </c>
      <c r="U4370">
        <v>863796</v>
      </c>
      <c r="V4370">
        <v>22</v>
      </c>
      <c r="W4370">
        <v>263</v>
      </c>
      <c r="X4370">
        <v>3750</v>
      </c>
      <c r="Y4370">
        <v>986250</v>
      </c>
      <c r="Z4370">
        <v>46</v>
      </c>
      <c r="AA4370">
        <v>299</v>
      </c>
      <c r="AB4370">
        <v>3690</v>
      </c>
      <c r="AC4370">
        <v>1105524</v>
      </c>
      <c r="AD4370">
        <v>22</v>
      </c>
      <c r="AE4370">
        <v>326</v>
      </c>
      <c r="AF4370">
        <v>3900</v>
      </c>
      <c r="AG4370">
        <v>1271400</v>
      </c>
      <c r="AH4370">
        <v>8</v>
      </c>
      <c r="AI4370">
        <v>380</v>
      </c>
      <c r="AJ4370">
        <v>3760</v>
      </c>
      <c r="AK4370">
        <v>1431306</v>
      </c>
      <c r="AP4370">
        <v>23</v>
      </c>
      <c r="AQ4370">
        <v>484</v>
      </c>
      <c r="AR4370">
        <v>3658</v>
      </c>
      <c r="AS4370">
        <v>1771292</v>
      </c>
    </row>
    <row r="4371" spans="1:51" x14ac:dyDescent="0.2">
      <c r="A4371" s="51"/>
      <c r="AP4371">
        <v>7</v>
      </c>
      <c r="AQ4371">
        <v>389</v>
      </c>
      <c r="AR4371">
        <v>3630</v>
      </c>
      <c r="AS4371">
        <v>1412070</v>
      </c>
      <c r="AT4371">
        <v>1</v>
      </c>
      <c r="AU4371">
        <v>406</v>
      </c>
      <c r="AV4371">
        <v>3350</v>
      </c>
      <c r="AW4371">
        <v>1360100</v>
      </c>
      <c r="AX4371">
        <v>1</v>
      </c>
      <c r="AY4371">
        <v>112</v>
      </c>
    </row>
    <row r="4372" spans="1:51" x14ac:dyDescent="0.2">
      <c r="A4372" s="51">
        <v>43193</v>
      </c>
      <c r="B4372">
        <v>1</v>
      </c>
      <c r="C4372">
        <v>120</v>
      </c>
      <c r="D4372">
        <v>3700</v>
      </c>
      <c r="E4372">
        <v>444000</v>
      </c>
      <c r="J4372">
        <v>19</v>
      </c>
      <c r="K4372">
        <v>170</v>
      </c>
      <c r="L4372">
        <v>4475</v>
      </c>
      <c r="M4372">
        <v>764537</v>
      </c>
      <c r="N4372">
        <v>2</v>
      </c>
      <c r="O4372">
        <v>199</v>
      </c>
      <c r="P4372">
        <v>3950</v>
      </c>
      <c r="Q4372">
        <v>786050</v>
      </c>
      <c r="R4372">
        <v>15</v>
      </c>
      <c r="S4372">
        <v>245</v>
      </c>
      <c r="T4372">
        <v>3695</v>
      </c>
      <c r="U4372">
        <v>968323</v>
      </c>
      <c r="V4372">
        <v>18</v>
      </c>
      <c r="W4372">
        <v>279</v>
      </c>
      <c r="X4372">
        <v>3750</v>
      </c>
      <c r="Y4372">
        <v>1047500</v>
      </c>
      <c r="Z4372">
        <v>16</v>
      </c>
      <c r="AA4372">
        <v>306</v>
      </c>
      <c r="AB4372">
        <v>3750</v>
      </c>
      <c r="AC4372">
        <v>1197550</v>
      </c>
      <c r="AD4372">
        <v>2</v>
      </c>
      <c r="AE4372">
        <v>332</v>
      </c>
      <c r="AF4372">
        <v>3400</v>
      </c>
      <c r="AG4372">
        <v>1128800</v>
      </c>
      <c r="AH4372">
        <v>6</v>
      </c>
      <c r="AI4372">
        <v>380</v>
      </c>
      <c r="AJ4372">
        <v>3700</v>
      </c>
      <c r="AK4372">
        <v>1404767</v>
      </c>
      <c r="AP4372">
        <v>54</v>
      </c>
      <c r="AQ4372">
        <v>383</v>
      </c>
      <c r="AR4372">
        <v>3565</v>
      </c>
      <c r="AS4372">
        <v>1357033</v>
      </c>
      <c r="AT4372">
        <v>5</v>
      </c>
      <c r="AU4372">
        <v>501</v>
      </c>
      <c r="AV4372">
        <v>3465</v>
      </c>
      <c r="AW4372">
        <v>1768008</v>
      </c>
      <c r="AY4372">
        <v>49</v>
      </c>
    </row>
    <row r="4373" spans="1:51" x14ac:dyDescent="0.2">
      <c r="A4373" s="51">
        <v>43200</v>
      </c>
      <c r="F4373">
        <v>10</v>
      </c>
      <c r="G4373">
        <v>134</v>
      </c>
      <c r="H4373">
        <v>3925</v>
      </c>
      <c r="I4373">
        <v>532100</v>
      </c>
      <c r="J4373">
        <v>58</v>
      </c>
      <c r="K4373">
        <v>163</v>
      </c>
      <c r="L4373">
        <v>3963</v>
      </c>
      <c r="M4373">
        <v>661053</v>
      </c>
      <c r="N4373">
        <v>10</v>
      </c>
      <c r="O4373">
        <v>208</v>
      </c>
      <c r="P4373">
        <v>3675</v>
      </c>
      <c r="Q4373">
        <v>786030</v>
      </c>
      <c r="R4373">
        <v>8</v>
      </c>
      <c r="S4373">
        <v>241</v>
      </c>
      <c r="T4373">
        <v>3775</v>
      </c>
      <c r="U4373">
        <v>893613</v>
      </c>
      <c r="V4373">
        <v>6</v>
      </c>
      <c r="W4373">
        <v>260</v>
      </c>
      <c r="X4373">
        <v>3850</v>
      </c>
      <c r="Y4373">
        <v>1001000</v>
      </c>
      <c r="Z4373">
        <v>17</v>
      </c>
      <c r="AA4373">
        <v>315</v>
      </c>
      <c r="AB4373">
        <v>3800</v>
      </c>
      <c r="AC4373">
        <v>1197671</v>
      </c>
      <c r="AD4373">
        <v>18</v>
      </c>
      <c r="AE4373">
        <v>320</v>
      </c>
      <c r="AF4373">
        <v>3900</v>
      </c>
      <c r="AG4373">
        <v>1247133</v>
      </c>
      <c r="AH4373">
        <v>11</v>
      </c>
      <c r="AI4373">
        <v>385</v>
      </c>
      <c r="AJ4373">
        <v>3667</v>
      </c>
      <c r="AK4373">
        <v>1419436</v>
      </c>
      <c r="AL4373">
        <v>6</v>
      </c>
      <c r="AM4373">
        <v>404</v>
      </c>
      <c r="AN4373">
        <v>4080</v>
      </c>
      <c r="AO4373">
        <v>1646960</v>
      </c>
      <c r="AP4373">
        <v>56</v>
      </c>
      <c r="AQ4373">
        <v>404</v>
      </c>
      <c r="AR4373">
        <v>3736</v>
      </c>
      <c r="AS4373">
        <v>1495393</v>
      </c>
      <c r="AT4373">
        <v>24</v>
      </c>
      <c r="AU4373">
        <v>486</v>
      </c>
      <c r="AV4373">
        <v>3448</v>
      </c>
      <c r="AW4373">
        <v>1678932</v>
      </c>
      <c r="AX4373">
        <v>24</v>
      </c>
      <c r="AY4373">
        <v>77</v>
      </c>
    </row>
    <row r="4374" spans="1:51" x14ac:dyDescent="0.2">
      <c r="A4374" s="51">
        <v>43207</v>
      </c>
      <c r="B4374">
        <v>2</v>
      </c>
      <c r="C4374">
        <v>107</v>
      </c>
      <c r="D4374">
        <v>3825</v>
      </c>
      <c r="E4374">
        <v>409800</v>
      </c>
      <c r="F4374">
        <v>24</v>
      </c>
      <c r="G4374">
        <v>132</v>
      </c>
      <c r="H4374">
        <v>3950</v>
      </c>
      <c r="I4374">
        <v>520742</v>
      </c>
      <c r="J4374">
        <v>22</v>
      </c>
      <c r="K4374">
        <v>166</v>
      </c>
      <c r="L4374">
        <v>3867</v>
      </c>
      <c r="M4374">
        <v>643950</v>
      </c>
      <c r="N4374">
        <v>31</v>
      </c>
      <c r="O4374">
        <v>189</v>
      </c>
      <c r="P4374">
        <v>3950</v>
      </c>
      <c r="Q4374">
        <v>768665</v>
      </c>
      <c r="R4374">
        <v>39</v>
      </c>
      <c r="S4374">
        <v>238</v>
      </c>
      <c r="T4374">
        <v>3880</v>
      </c>
      <c r="U4374">
        <v>933010</v>
      </c>
      <c r="V4374">
        <v>24</v>
      </c>
      <c r="W4374">
        <v>265</v>
      </c>
      <c r="X4374">
        <v>3700</v>
      </c>
      <c r="Y4374">
        <v>967200</v>
      </c>
      <c r="Z4374">
        <v>73</v>
      </c>
      <c r="AA4374">
        <v>295</v>
      </c>
      <c r="AB4374">
        <v>3730</v>
      </c>
      <c r="AC4374">
        <v>1129878</v>
      </c>
      <c r="AD4374">
        <v>18</v>
      </c>
      <c r="AE4374">
        <v>347</v>
      </c>
      <c r="AF4374">
        <v>3530</v>
      </c>
      <c r="AG4374">
        <v>1177422</v>
      </c>
      <c r="AP4374">
        <v>78</v>
      </c>
      <c r="AQ4374">
        <v>408</v>
      </c>
      <c r="AR4374">
        <v>3648</v>
      </c>
      <c r="AS4374">
        <v>1498468</v>
      </c>
      <c r="AT4374">
        <v>11</v>
      </c>
      <c r="AU4374">
        <v>468</v>
      </c>
      <c r="AV4374">
        <v>3360</v>
      </c>
      <c r="AW4374">
        <v>1555636</v>
      </c>
      <c r="AX4374">
        <v>56</v>
      </c>
      <c r="AY4374">
        <v>186</v>
      </c>
    </row>
    <row r="4375" spans="1:51" x14ac:dyDescent="0.2">
      <c r="A4375" s="51">
        <v>43214</v>
      </c>
      <c r="B4375">
        <v>18</v>
      </c>
      <c r="C4375">
        <v>102</v>
      </c>
      <c r="D4375">
        <v>4075</v>
      </c>
      <c r="E4375">
        <v>405678</v>
      </c>
      <c r="F4375">
        <v>35</v>
      </c>
      <c r="G4375">
        <v>143</v>
      </c>
      <c r="H4375">
        <v>4738</v>
      </c>
      <c r="I4375">
        <v>625214</v>
      </c>
      <c r="J4375">
        <v>37</v>
      </c>
      <c r="K4375">
        <v>166</v>
      </c>
      <c r="L4375">
        <v>3988</v>
      </c>
      <c r="M4375">
        <v>661470</v>
      </c>
      <c r="N4375">
        <v>22</v>
      </c>
      <c r="O4375">
        <v>194</v>
      </c>
      <c r="P4375">
        <v>3920</v>
      </c>
      <c r="Q4375">
        <v>797823</v>
      </c>
      <c r="R4375">
        <v>27</v>
      </c>
      <c r="S4375">
        <v>233</v>
      </c>
      <c r="T4375">
        <v>3883</v>
      </c>
      <c r="U4375">
        <v>933307</v>
      </c>
      <c r="V4375">
        <v>20</v>
      </c>
      <c r="W4375">
        <v>261</v>
      </c>
      <c r="X4375">
        <v>4200</v>
      </c>
      <c r="Y4375">
        <v>1097040</v>
      </c>
      <c r="Z4375">
        <v>8</v>
      </c>
      <c r="AA4375">
        <v>284</v>
      </c>
      <c r="AB4375">
        <v>3850</v>
      </c>
      <c r="AC4375">
        <v>1092438</v>
      </c>
      <c r="AL4375">
        <v>2</v>
      </c>
      <c r="AM4375">
        <v>425</v>
      </c>
      <c r="AN4375">
        <v>3800</v>
      </c>
      <c r="AO4375">
        <v>1615000</v>
      </c>
      <c r="AP4375">
        <v>37</v>
      </c>
      <c r="AQ4375">
        <v>394</v>
      </c>
      <c r="AR4375">
        <v>3605</v>
      </c>
      <c r="AS4375">
        <v>1401113</v>
      </c>
      <c r="AT4375">
        <v>23</v>
      </c>
      <c r="AU4375">
        <v>412</v>
      </c>
      <c r="AV4375">
        <v>3500</v>
      </c>
      <c r="AW4375">
        <v>1393326</v>
      </c>
      <c r="AX4375">
        <v>22</v>
      </c>
      <c r="AY4375">
        <v>74</v>
      </c>
    </row>
    <row r="4376" spans="1:51" x14ac:dyDescent="0.2">
      <c r="A4376" s="51"/>
    </row>
    <row r="4377" spans="1:51" x14ac:dyDescent="0.2">
      <c r="A4377" s="51">
        <v>43223</v>
      </c>
      <c r="B4377">
        <v>28</v>
      </c>
      <c r="C4377">
        <v>125</v>
      </c>
      <c r="D4377">
        <v>4125</v>
      </c>
      <c r="E4377">
        <v>515625</v>
      </c>
      <c r="F4377">
        <v>33</v>
      </c>
      <c r="G4377">
        <v>146</v>
      </c>
      <c r="H4377">
        <v>4000</v>
      </c>
      <c r="I4377">
        <v>586000</v>
      </c>
      <c r="J4377">
        <v>39</v>
      </c>
      <c r="K4377">
        <v>168</v>
      </c>
      <c r="L4377">
        <v>4125</v>
      </c>
      <c r="M4377">
        <v>696093</v>
      </c>
      <c r="N4377">
        <v>71</v>
      </c>
      <c r="O4377">
        <v>196</v>
      </c>
      <c r="P4377">
        <v>4030</v>
      </c>
      <c r="Q4377">
        <v>789880</v>
      </c>
      <c r="R4377">
        <v>1</v>
      </c>
      <c r="S4377">
        <v>254</v>
      </c>
      <c r="T4377">
        <v>3900</v>
      </c>
      <c r="U4377">
        <v>990600</v>
      </c>
      <c r="V4377">
        <v>18</v>
      </c>
      <c r="W4377">
        <v>315</v>
      </c>
      <c r="X4377">
        <v>3775</v>
      </c>
      <c r="Y4377">
        <v>1189125</v>
      </c>
      <c r="AH4377">
        <v>5</v>
      </c>
      <c r="AI4377">
        <v>382</v>
      </c>
      <c r="AJ4377">
        <v>4085</v>
      </c>
      <c r="AK4377">
        <v>1562512</v>
      </c>
      <c r="AL4377">
        <v>2</v>
      </c>
      <c r="AM4377">
        <v>417</v>
      </c>
      <c r="AN4377">
        <v>4060</v>
      </c>
      <c r="AO4377">
        <v>1693020</v>
      </c>
      <c r="AP4377">
        <v>25</v>
      </c>
      <c r="AQ4377">
        <v>460</v>
      </c>
      <c r="AR4377">
        <v>3935</v>
      </c>
      <c r="AS4377">
        <v>1810100</v>
      </c>
      <c r="AT4377">
        <v>12</v>
      </c>
      <c r="AU4377">
        <v>374</v>
      </c>
      <c r="AV4377">
        <v>3600</v>
      </c>
      <c r="AW4377">
        <v>1346400</v>
      </c>
      <c r="AY4377">
        <f>56+94+2</f>
        <v>152</v>
      </c>
    </row>
    <row r="4378" spans="1:51" x14ac:dyDescent="0.2">
      <c r="A4378" s="51"/>
      <c r="AP4378">
        <v>1</v>
      </c>
      <c r="AQ4378">
        <v>366</v>
      </c>
      <c r="AR4378">
        <v>3160</v>
      </c>
      <c r="AS4378">
        <v>1156560</v>
      </c>
      <c r="AT4378">
        <v>2</v>
      </c>
      <c r="AU4378">
        <v>481</v>
      </c>
      <c r="AV4378">
        <v>3720</v>
      </c>
      <c r="AW4378">
        <v>1789320</v>
      </c>
    </row>
    <row r="4379" spans="1:51" x14ac:dyDescent="0.2">
      <c r="A4379" s="51">
        <v>43228</v>
      </c>
      <c r="AH4379">
        <v>14</v>
      </c>
      <c r="AI4379">
        <v>367</v>
      </c>
      <c r="AJ4379">
        <v>3850</v>
      </c>
      <c r="AK4379">
        <v>1412950</v>
      </c>
      <c r="AP4379">
        <v>7</v>
      </c>
      <c r="AQ4379">
        <v>363</v>
      </c>
      <c r="AR4379">
        <v>3600</v>
      </c>
      <c r="AS4379">
        <v>1306800</v>
      </c>
    </row>
    <row r="4380" spans="1:51" x14ac:dyDescent="0.2">
      <c r="A4380" s="51"/>
      <c r="AP4380">
        <v>23</v>
      </c>
      <c r="AQ4380">
        <v>492</v>
      </c>
      <c r="AR4380">
        <v>3776</v>
      </c>
      <c r="AS4380">
        <v>1858547</v>
      </c>
    </row>
    <row r="4381" spans="1:51" x14ac:dyDescent="0.2">
      <c r="A4381" s="51">
        <v>43230</v>
      </c>
      <c r="B4381">
        <v>29</v>
      </c>
      <c r="C4381">
        <v>111</v>
      </c>
      <c r="D4381">
        <v>3990</v>
      </c>
      <c r="E4381">
        <v>444486</v>
      </c>
      <c r="F4381">
        <v>1</v>
      </c>
      <c r="G4381">
        <v>144</v>
      </c>
      <c r="H4381">
        <v>4100</v>
      </c>
      <c r="I4381">
        <v>590400</v>
      </c>
      <c r="J4381">
        <v>44</v>
      </c>
      <c r="K4381">
        <v>166</v>
      </c>
      <c r="L4381">
        <v>3916</v>
      </c>
      <c r="M4381">
        <v>652777</v>
      </c>
      <c r="N4381">
        <v>11</v>
      </c>
      <c r="O4381">
        <v>183</v>
      </c>
      <c r="P4381">
        <v>3900</v>
      </c>
      <c r="Q4381">
        <v>715650</v>
      </c>
      <c r="R4381">
        <v>6</v>
      </c>
      <c r="S4381">
        <v>241</v>
      </c>
      <c r="T4381">
        <v>3900</v>
      </c>
      <c r="U4381">
        <v>941850</v>
      </c>
      <c r="V4381">
        <v>7</v>
      </c>
      <c r="W4381">
        <v>259</v>
      </c>
      <c r="X4381">
        <v>3850</v>
      </c>
      <c r="Y4381">
        <v>997150</v>
      </c>
      <c r="Z4381">
        <v>6</v>
      </c>
      <c r="AA4381">
        <v>311</v>
      </c>
      <c r="AB4381">
        <v>3750</v>
      </c>
      <c r="AC4381">
        <v>1166250</v>
      </c>
      <c r="AH4381">
        <v>4</v>
      </c>
      <c r="AI4381">
        <v>375</v>
      </c>
      <c r="AJ4381">
        <v>3930</v>
      </c>
      <c r="AK4381">
        <v>1475515</v>
      </c>
      <c r="AP4381">
        <v>43</v>
      </c>
      <c r="AQ4381">
        <v>470</v>
      </c>
      <c r="AR4381">
        <v>3936</v>
      </c>
      <c r="AS4381">
        <v>1852675</v>
      </c>
      <c r="AX4381">
        <v>3</v>
      </c>
      <c r="AY4381">
        <f>54+40</f>
        <v>94</v>
      </c>
    </row>
    <row r="4382" spans="1:51" x14ac:dyDescent="0.2">
      <c r="A4382" s="51">
        <v>43235</v>
      </c>
      <c r="AL4382">
        <v>1</v>
      </c>
      <c r="AM4382">
        <v>468</v>
      </c>
      <c r="AN4382">
        <v>3980</v>
      </c>
      <c r="AO4382">
        <v>1862640</v>
      </c>
      <c r="AP4382">
        <v>8</v>
      </c>
      <c r="AQ4382">
        <v>462</v>
      </c>
      <c r="AR4382">
        <v>3593</v>
      </c>
      <c r="AS4382">
        <v>1660120</v>
      </c>
      <c r="AY4382">
        <v>18</v>
      </c>
    </row>
    <row r="4383" spans="1:51" x14ac:dyDescent="0.2">
      <c r="A4383" s="51">
        <v>43237</v>
      </c>
      <c r="B4383">
        <v>32</v>
      </c>
      <c r="C4383">
        <v>107</v>
      </c>
      <c r="D4383">
        <v>4000</v>
      </c>
      <c r="E4383">
        <v>428000</v>
      </c>
      <c r="F4383">
        <v>77</v>
      </c>
      <c r="G4383">
        <v>137</v>
      </c>
      <c r="H4383">
        <v>3990</v>
      </c>
      <c r="I4383">
        <v>548226</v>
      </c>
      <c r="J4383">
        <v>16</v>
      </c>
      <c r="K4383">
        <v>176</v>
      </c>
      <c r="L4383">
        <v>4100</v>
      </c>
      <c r="M4383">
        <v>721600</v>
      </c>
      <c r="N4383">
        <v>81</v>
      </c>
      <c r="O4383">
        <v>203</v>
      </c>
      <c r="P4383">
        <v>3928</v>
      </c>
      <c r="Q4383">
        <v>800867</v>
      </c>
      <c r="R4383">
        <v>21</v>
      </c>
      <c r="S4383">
        <v>242</v>
      </c>
      <c r="T4383">
        <v>3875</v>
      </c>
      <c r="U4383">
        <v>937750</v>
      </c>
      <c r="V4383">
        <v>58</v>
      </c>
      <c r="W4383">
        <v>273</v>
      </c>
      <c r="X4383">
        <v>3962</v>
      </c>
      <c r="Y4383">
        <v>1083743</v>
      </c>
      <c r="Z4383">
        <v>8</v>
      </c>
      <c r="AA4383">
        <v>315</v>
      </c>
      <c r="AB4383">
        <v>3800</v>
      </c>
      <c r="AC4383">
        <v>1197000</v>
      </c>
      <c r="AP4383">
        <v>24</v>
      </c>
      <c r="AQ4383">
        <v>470</v>
      </c>
      <c r="AR4383">
        <v>3963</v>
      </c>
      <c r="AS4383">
        <v>1863427</v>
      </c>
      <c r="AT4383">
        <v>12</v>
      </c>
      <c r="AU4383">
        <v>487</v>
      </c>
      <c r="AV4383">
        <v>3425</v>
      </c>
      <c r="AW4383">
        <v>1669687</v>
      </c>
    </row>
    <row r="4384" spans="1:51" x14ac:dyDescent="0.2">
      <c r="A4384" s="51"/>
      <c r="AT4384">
        <v>2</v>
      </c>
      <c r="AU4384">
        <v>388</v>
      </c>
      <c r="AV4384">
        <v>3350</v>
      </c>
      <c r="AW4384">
        <v>1299800</v>
      </c>
      <c r="AY4384">
        <v>87</v>
      </c>
    </row>
    <row r="4385" spans="1:51" x14ac:dyDescent="0.2">
      <c r="A4385" s="51">
        <v>43242</v>
      </c>
      <c r="AD4385">
        <v>1</v>
      </c>
      <c r="AE4385">
        <v>352</v>
      </c>
      <c r="AF4385">
        <v>3820</v>
      </c>
      <c r="AG4385">
        <v>1344640</v>
      </c>
      <c r="AP4385">
        <v>4</v>
      </c>
      <c r="AQ4385">
        <v>386</v>
      </c>
      <c r="AR4385">
        <v>3780</v>
      </c>
      <c r="AS4385">
        <v>1459080</v>
      </c>
      <c r="AY4385">
        <v>18</v>
      </c>
    </row>
    <row r="4386" spans="1:51" x14ac:dyDescent="0.2">
      <c r="A4386" s="51"/>
      <c r="AP4386">
        <v>6</v>
      </c>
      <c r="AQ4386">
        <v>466</v>
      </c>
      <c r="AR4386">
        <v>3753</v>
      </c>
      <c r="AS4386">
        <v>1751555</v>
      </c>
    </row>
    <row r="4387" spans="1:51" x14ac:dyDescent="0.2">
      <c r="A4387" s="51">
        <v>43244</v>
      </c>
      <c r="B4387">
        <v>2</v>
      </c>
      <c r="C4387">
        <v>109</v>
      </c>
      <c r="D4387">
        <v>3900</v>
      </c>
      <c r="E4387">
        <v>425100</v>
      </c>
      <c r="F4387">
        <v>2</v>
      </c>
      <c r="G4387">
        <v>149</v>
      </c>
      <c r="H4387">
        <v>3700</v>
      </c>
      <c r="I4387">
        <v>551300</v>
      </c>
      <c r="J4387">
        <v>9</v>
      </c>
      <c r="K4387">
        <v>170</v>
      </c>
      <c r="L4387">
        <v>3750</v>
      </c>
      <c r="M4387">
        <v>639375</v>
      </c>
      <c r="N4387">
        <v>29</v>
      </c>
      <c r="O4387">
        <v>200</v>
      </c>
      <c r="P4387">
        <v>3800</v>
      </c>
      <c r="Q4387">
        <v>760000</v>
      </c>
      <c r="R4387">
        <v>16</v>
      </c>
      <c r="S4387">
        <v>237</v>
      </c>
      <c r="T4387">
        <v>3800</v>
      </c>
      <c r="U4387">
        <v>900600</v>
      </c>
      <c r="V4387">
        <v>14</v>
      </c>
      <c r="W4387">
        <v>265</v>
      </c>
      <c r="X4387">
        <v>3766</v>
      </c>
      <c r="Y4387">
        <v>998166</v>
      </c>
      <c r="Z4387">
        <v>53</v>
      </c>
      <c r="AA4387">
        <v>296</v>
      </c>
      <c r="AB4387">
        <v>3858</v>
      </c>
      <c r="AC4387">
        <v>1144638</v>
      </c>
      <c r="AD4387">
        <v>1</v>
      </c>
      <c r="AE4387">
        <v>326</v>
      </c>
      <c r="AF4387">
        <v>3900</v>
      </c>
      <c r="AG4387">
        <v>1271400</v>
      </c>
      <c r="AH4387">
        <v>16</v>
      </c>
      <c r="AI4387">
        <v>373</v>
      </c>
      <c r="AJ4387">
        <v>3925</v>
      </c>
      <c r="AK4387">
        <v>1466968</v>
      </c>
      <c r="AL4387">
        <v>1</v>
      </c>
      <c r="AM4387">
        <v>436</v>
      </c>
      <c r="AN4387">
        <v>4080</v>
      </c>
      <c r="AO4387">
        <v>1778880</v>
      </c>
      <c r="AP4387">
        <v>24</v>
      </c>
      <c r="AQ4387">
        <v>449</v>
      </c>
      <c r="AR4387">
        <v>3924</v>
      </c>
      <c r="AS4387">
        <v>1763445</v>
      </c>
      <c r="AT4387">
        <v>1</v>
      </c>
      <c r="AU4387">
        <v>384</v>
      </c>
      <c r="AV4387">
        <v>3400</v>
      </c>
      <c r="AW4387">
        <v>1305600</v>
      </c>
      <c r="AX4387">
        <v>3</v>
      </c>
      <c r="AY4387">
        <f>25+48</f>
        <v>73</v>
      </c>
    </row>
    <row r="4388" spans="1:51" x14ac:dyDescent="0.2">
      <c r="A4388" s="51"/>
      <c r="AT4388">
        <v>24</v>
      </c>
      <c r="AU4388">
        <v>469</v>
      </c>
      <c r="AV4388">
        <v>3725</v>
      </c>
      <c r="AW4388">
        <v>1747956</v>
      </c>
    </row>
    <row r="4389" spans="1:51" x14ac:dyDescent="0.2">
      <c r="A4389" s="51">
        <v>43249</v>
      </c>
      <c r="J4389">
        <v>11</v>
      </c>
      <c r="K4389">
        <v>173</v>
      </c>
      <c r="L4389">
        <v>3700</v>
      </c>
      <c r="M4389">
        <v>640100</v>
      </c>
      <c r="R4389">
        <v>24</v>
      </c>
      <c r="S4389">
        <v>238</v>
      </c>
      <c r="T4389">
        <v>3950</v>
      </c>
      <c r="U4389">
        <v>940100</v>
      </c>
      <c r="AP4389">
        <v>5</v>
      </c>
      <c r="AQ4389">
        <v>418</v>
      </c>
      <c r="AR4389">
        <v>3880</v>
      </c>
      <c r="AS4389">
        <v>1621840</v>
      </c>
      <c r="AT4389">
        <v>4</v>
      </c>
      <c r="AU4389">
        <v>516</v>
      </c>
      <c r="AV4389">
        <v>3150</v>
      </c>
      <c r="AW4389">
        <v>1625400</v>
      </c>
      <c r="AY4389">
        <v>35</v>
      </c>
    </row>
    <row r="4390" spans="1:51" x14ac:dyDescent="0.2">
      <c r="A4390" s="51">
        <v>43251</v>
      </c>
      <c r="F4390">
        <v>17</v>
      </c>
      <c r="G4390">
        <v>135</v>
      </c>
      <c r="H4390">
        <v>4150</v>
      </c>
      <c r="I4390">
        <v>562625</v>
      </c>
      <c r="J4390">
        <v>28</v>
      </c>
      <c r="K4390">
        <v>161</v>
      </c>
      <c r="L4390">
        <v>4266</v>
      </c>
      <c r="M4390">
        <v>688355</v>
      </c>
      <c r="N4390">
        <v>16</v>
      </c>
      <c r="O4390">
        <v>204</v>
      </c>
      <c r="P4390">
        <v>3950</v>
      </c>
      <c r="Q4390">
        <v>807775</v>
      </c>
      <c r="R4390">
        <v>22</v>
      </c>
      <c r="S4390">
        <v>233</v>
      </c>
      <c r="T4390">
        <v>3850</v>
      </c>
      <c r="U4390">
        <v>897050</v>
      </c>
      <c r="V4390">
        <v>43</v>
      </c>
      <c r="W4390">
        <v>258</v>
      </c>
      <c r="X4390">
        <v>3866</v>
      </c>
      <c r="Y4390">
        <v>997600</v>
      </c>
      <c r="Z4390">
        <v>33</v>
      </c>
      <c r="AA4390">
        <v>309</v>
      </c>
      <c r="AB4390">
        <v>3700</v>
      </c>
      <c r="AC4390">
        <v>1145150</v>
      </c>
      <c r="AD4390">
        <v>2</v>
      </c>
      <c r="AE4390">
        <v>321</v>
      </c>
      <c r="AF4390">
        <v>3750</v>
      </c>
      <c r="AG4390">
        <v>1203750</v>
      </c>
      <c r="AH4390">
        <v>8</v>
      </c>
      <c r="AI4390">
        <v>375</v>
      </c>
      <c r="AJ4390">
        <v>4020</v>
      </c>
      <c r="AK4390">
        <v>1507500</v>
      </c>
      <c r="AL4390">
        <v>5</v>
      </c>
      <c r="AM4390">
        <v>430</v>
      </c>
      <c r="AN4390">
        <v>3920</v>
      </c>
      <c r="AO4390">
        <v>1685600</v>
      </c>
      <c r="AP4390">
        <v>11</v>
      </c>
      <c r="AQ4390">
        <v>386</v>
      </c>
      <c r="AR4390">
        <v>3540</v>
      </c>
      <c r="AS4390">
        <v>1366440</v>
      </c>
      <c r="AT4390">
        <v>1</v>
      </c>
      <c r="AU4390">
        <v>560</v>
      </c>
      <c r="AV4390">
        <v>3200</v>
      </c>
      <c r="AW4390">
        <v>1792000</v>
      </c>
      <c r="AY4390">
        <v>127</v>
      </c>
    </row>
    <row r="4391" spans="1:51" x14ac:dyDescent="0.2">
      <c r="A4391" s="51"/>
      <c r="AP4391">
        <v>40</v>
      </c>
      <c r="AQ4391">
        <v>451</v>
      </c>
      <c r="AR4391">
        <v>3597</v>
      </c>
      <c r="AS4391">
        <v>1622472</v>
      </c>
    </row>
    <row r="4392" spans="1:51" x14ac:dyDescent="0.2">
      <c r="A4392" s="51">
        <v>43221</v>
      </c>
      <c r="F4392">
        <v>2</v>
      </c>
      <c r="G4392">
        <v>135</v>
      </c>
      <c r="H4392">
        <v>4150</v>
      </c>
      <c r="I4392">
        <v>560250</v>
      </c>
      <c r="J4392">
        <v>1</v>
      </c>
      <c r="K4392">
        <v>174</v>
      </c>
      <c r="L4392">
        <v>3900</v>
      </c>
      <c r="M4392">
        <v>678600</v>
      </c>
      <c r="N4392">
        <v>25</v>
      </c>
      <c r="O4392">
        <v>209</v>
      </c>
      <c r="P4392">
        <v>4100</v>
      </c>
      <c r="Q4392">
        <v>858704</v>
      </c>
      <c r="R4392">
        <v>34</v>
      </c>
      <c r="S4392">
        <v>261</v>
      </c>
      <c r="T4392">
        <v>3860</v>
      </c>
      <c r="U4392">
        <v>1021974</v>
      </c>
      <c r="V4392">
        <v>6</v>
      </c>
      <c r="W4392">
        <v>293</v>
      </c>
      <c r="X4392">
        <v>3580</v>
      </c>
      <c r="Y4392">
        <v>1048940</v>
      </c>
      <c r="Z4392">
        <v>45</v>
      </c>
      <c r="AA4392">
        <v>339</v>
      </c>
      <c r="AB4392">
        <v>3876</v>
      </c>
      <c r="AC4392">
        <v>1326209</v>
      </c>
      <c r="AD4392">
        <v>4</v>
      </c>
      <c r="AE4392">
        <v>372</v>
      </c>
      <c r="AF4392">
        <v>4080</v>
      </c>
      <c r="AG4392">
        <v>1517760</v>
      </c>
      <c r="AP4392">
        <v>63</v>
      </c>
      <c r="AQ4392">
        <v>380</v>
      </c>
      <c r="AR4392">
        <v>3658</v>
      </c>
      <c r="AS4392">
        <v>1375743</v>
      </c>
      <c r="AT4392">
        <v>13</v>
      </c>
      <c r="AU4392">
        <v>376</v>
      </c>
      <c r="AV4392">
        <v>3375</v>
      </c>
      <c r="AW4392">
        <v>1388654</v>
      </c>
      <c r="AY4392">
        <v>65</v>
      </c>
    </row>
    <row r="4393" spans="1:51" x14ac:dyDescent="0.2">
      <c r="A4393" s="51">
        <v>43228</v>
      </c>
      <c r="B4393">
        <v>12</v>
      </c>
      <c r="C4393">
        <v>101</v>
      </c>
      <c r="D4393">
        <v>3725</v>
      </c>
      <c r="E4393">
        <v>377125</v>
      </c>
      <c r="F4393">
        <v>5</v>
      </c>
      <c r="G4393">
        <v>138</v>
      </c>
      <c r="H4393">
        <v>3875</v>
      </c>
      <c r="I4393">
        <v>531200</v>
      </c>
      <c r="J4393">
        <v>20</v>
      </c>
      <c r="K4393">
        <v>171</v>
      </c>
      <c r="L4393">
        <v>4150</v>
      </c>
      <c r="M4393">
        <v>721950</v>
      </c>
      <c r="N4393">
        <v>41</v>
      </c>
      <c r="O4393">
        <v>190</v>
      </c>
      <c r="P4393">
        <v>3983</v>
      </c>
      <c r="Q4393">
        <v>781525</v>
      </c>
      <c r="R4393">
        <v>71</v>
      </c>
      <c r="S4393">
        <v>236</v>
      </c>
      <c r="T4393">
        <v>3692</v>
      </c>
      <c r="U4393">
        <v>873870</v>
      </c>
      <c r="V4393">
        <v>84</v>
      </c>
      <c r="W4393">
        <v>267</v>
      </c>
      <c r="X4393">
        <v>3821</v>
      </c>
      <c r="Y4393">
        <v>1040088</v>
      </c>
      <c r="Z4393">
        <v>50</v>
      </c>
      <c r="AA4393">
        <v>296</v>
      </c>
      <c r="AB4393">
        <v>3925</v>
      </c>
      <c r="AC4393">
        <v>1172270</v>
      </c>
      <c r="AD4393">
        <v>18</v>
      </c>
      <c r="AE4393">
        <v>323</v>
      </c>
      <c r="AF4393">
        <v>3950</v>
      </c>
      <c r="AG4393">
        <v>1274972</v>
      </c>
      <c r="AP4393">
        <v>57</v>
      </c>
      <c r="AQ4393">
        <v>405</v>
      </c>
      <c r="AR4393">
        <v>3583</v>
      </c>
      <c r="AS4393">
        <v>1466250</v>
      </c>
      <c r="AT4393">
        <v>1</v>
      </c>
      <c r="AU4393">
        <v>428</v>
      </c>
      <c r="AV4393">
        <v>3350</v>
      </c>
      <c r="AW4393">
        <v>1433800</v>
      </c>
      <c r="AX4393">
        <v>20</v>
      </c>
      <c r="AY4393">
        <v>47</v>
      </c>
    </row>
    <row r="4394" spans="1:51" x14ac:dyDescent="0.2">
      <c r="A4394" s="51">
        <v>43235</v>
      </c>
      <c r="B4394">
        <v>9</v>
      </c>
      <c r="C4394">
        <v>121</v>
      </c>
      <c r="D4394">
        <v>3975</v>
      </c>
      <c r="E4394">
        <v>480257</v>
      </c>
      <c r="J4394">
        <v>3</v>
      </c>
      <c r="K4394">
        <v>177</v>
      </c>
      <c r="L4394">
        <v>4100</v>
      </c>
      <c r="M4394">
        <v>724333</v>
      </c>
      <c r="N4394">
        <v>8</v>
      </c>
      <c r="O4394">
        <v>187</v>
      </c>
      <c r="P4394">
        <v>3825</v>
      </c>
      <c r="Q4394">
        <v>726788</v>
      </c>
      <c r="R4394">
        <v>21</v>
      </c>
      <c r="S4394">
        <v>224</v>
      </c>
      <c r="T4394">
        <v>3875</v>
      </c>
      <c r="U4394">
        <v>871357</v>
      </c>
      <c r="V4394">
        <v>21</v>
      </c>
      <c r="W4394">
        <v>266</v>
      </c>
      <c r="X4394">
        <v>3976</v>
      </c>
      <c r="Y4394">
        <v>1024429</v>
      </c>
      <c r="Z4394">
        <v>39</v>
      </c>
      <c r="AA4394">
        <v>301</v>
      </c>
      <c r="AB4394">
        <v>3825</v>
      </c>
      <c r="AC4394">
        <v>1198364</v>
      </c>
      <c r="AD4394">
        <v>28</v>
      </c>
      <c r="AE4394">
        <v>329</v>
      </c>
      <c r="AF4394">
        <v>3960</v>
      </c>
      <c r="AG4394">
        <v>1308654</v>
      </c>
      <c r="AH4394">
        <v>5</v>
      </c>
      <c r="AI4394">
        <v>365</v>
      </c>
      <c r="AJ4394">
        <v>3825</v>
      </c>
      <c r="AK4394">
        <v>1402340</v>
      </c>
      <c r="AL4394">
        <v>2</v>
      </c>
      <c r="AM4394">
        <v>442</v>
      </c>
      <c r="AN4394">
        <v>3950</v>
      </c>
      <c r="AO4394">
        <v>1745900</v>
      </c>
      <c r="AP4394">
        <v>92</v>
      </c>
      <c r="AQ4394">
        <v>402</v>
      </c>
      <c r="AR4394">
        <v>3614</v>
      </c>
      <c r="AS4394">
        <v>1482725</v>
      </c>
      <c r="AT4394">
        <v>3</v>
      </c>
      <c r="AU4394">
        <v>337</v>
      </c>
      <c r="AV4394">
        <v>3400</v>
      </c>
      <c r="AW4394">
        <v>1146933</v>
      </c>
      <c r="AX4394">
        <v>92</v>
      </c>
      <c r="AY4394">
        <v>60</v>
      </c>
    </row>
    <row r="4395" spans="1:51" x14ac:dyDescent="0.2">
      <c r="A4395" s="51">
        <v>43242</v>
      </c>
      <c r="B4395">
        <v>2</v>
      </c>
      <c r="C4395">
        <v>118</v>
      </c>
      <c r="D4395">
        <v>4150</v>
      </c>
      <c r="E4395">
        <v>489700</v>
      </c>
      <c r="F4395">
        <v>25</v>
      </c>
      <c r="G4395">
        <v>143</v>
      </c>
      <c r="H4395">
        <v>4083</v>
      </c>
      <c r="I4395">
        <v>578128</v>
      </c>
      <c r="J4395">
        <v>30</v>
      </c>
      <c r="K4395">
        <v>170</v>
      </c>
      <c r="L4395">
        <v>4180</v>
      </c>
      <c r="M4395">
        <v>715767</v>
      </c>
      <c r="N4395">
        <v>81</v>
      </c>
      <c r="O4395">
        <v>200</v>
      </c>
      <c r="P4395">
        <v>3840</v>
      </c>
      <c r="Q4395">
        <v>773300</v>
      </c>
      <c r="R4395">
        <v>22</v>
      </c>
      <c r="S4395">
        <v>239</v>
      </c>
      <c r="T4395">
        <v>3863</v>
      </c>
      <c r="U4395">
        <v>951450</v>
      </c>
      <c r="Z4395">
        <v>58</v>
      </c>
      <c r="AA4395">
        <v>306</v>
      </c>
      <c r="AB4395">
        <v>3995</v>
      </c>
      <c r="AC4395">
        <v>1245440</v>
      </c>
      <c r="AD4395">
        <v>20</v>
      </c>
      <c r="AE4395">
        <v>344</v>
      </c>
      <c r="AF4395">
        <v>4111</v>
      </c>
      <c r="AG4395">
        <v>1368972</v>
      </c>
      <c r="AH4395">
        <v>30</v>
      </c>
      <c r="AI4395">
        <v>379</v>
      </c>
      <c r="AJ4395">
        <v>3896</v>
      </c>
      <c r="AK4395">
        <v>1475916</v>
      </c>
      <c r="AL4395">
        <v>3</v>
      </c>
      <c r="AM4395">
        <v>424</v>
      </c>
      <c r="AN4395">
        <v>4165</v>
      </c>
      <c r="AO4395">
        <v>1807500</v>
      </c>
      <c r="AP4395">
        <v>137</v>
      </c>
      <c r="AQ4395">
        <v>369</v>
      </c>
      <c r="AR4395">
        <v>3416</v>
      </c>
      <c r="AS4395">
        <v>1492895</v>
      </c>
      <c r="AT4395">
        <v>20</v>
      </c>
      <c r="AU4395">
        <v>502</v>
      </c>
      <c r="AV4395">
        <v>3892</v>
      </c>
      <c r="AW4395">
        <v>1874570</v>
      </c>
      <c r="AX4395">
        <v>8</v>
      </c>
    </row>
    <row r="4396" spans="1:51" x14ac:dyDescent="0.2">
      <c r="A4396" s="51">
        <v>43249</v>
      </c>
      <c r="F4396">
        <v>29</v>
      </c>
      <c r="G4396">
        <v>143</v>
      </c>
      <c r="H4396">
        <v>3800</v>
      </c>
      <c r="I4396">
        <v>568493</v>
      </c>
      <c r="J4396">
        <v>82</v>
      </c>
      <c r="K4396">
        <v>164</v>
      </c>
      <c r="L4396">
        <v>4017</v>
      </c>
      <c r="M4396">
        <v>655941</v>
      </c>
      <c r="N4396">
        <v>102</v>
      </c>
      <c r="O4396">
        <v>211</v>
      </c>
      <c r="P4396">
        <v>4314</v>
      </c>
      <c r="Q4396">
        <v>888956</v>
      </c>
      <c r="R4396">
        <v>31</v>
      </c>
      <c r="S4396">
        <v>239</v>
      </c>
      <c r="T4396">
        <v>3833</v>
      </c>
      <c r="U4396">
        <v>967539</v>
      </c>
      <c r="V4396">
        <v>48</v>
      </c>
      <c r="W4396">
        <v>270</v>
      </c>
      <c r="X4396">
        <v>3838</v>
      </c>
      <c r="Y4396">
        <v>1062838</v>
      </c>
      <c r="Z4396">
        <v>24</v>
      </c>
      <c r="AA4396">
        <v>293</v>
      </c>
      <c r="AB4396">
        <v>3850</v>
      </c>
      <c r="AC4396">
        <v>1138979</v>
      </c>
      <c r="AD4396">
        <v>1</v>
      </c>
      <c r="AE4396">
        <v>338</v>
      </c>
      <c r="AF4396">
        <v>3900</v>
      </c>
      <c r="AG4396">
        <v>1318200</v>
      </c>
      <c r="AH4396">
        <v>20</v>
      </c>
      <c r="AI4396">
        <v>336</v>
      </c>
      <c r="AJ4396">
        <v>3717</v>
      </c>
      <c r="AK4396">
        <v>1246020</v>
      </c>
      <c r="AP4396">
        <v>112</v>
      </c>
      <c r="AQ4396">
        <v>378</v>
      </c>
      <c r="AR4396">
        <v>3614</v>
      </c>
      <c r="AS4396">
        <v>1370145</v>
      </c>
      <c r="AT4396">
        <v>2</v>
      </c>
      <c r="AU4396">
        <v>345</v>
      </c>
      <c r="AV4396">
        <v>3350</v>
      </c>
      <c r="AW4396">
        <v>1155750</v>
      </c>
      <c r="AY4396">
        <v>63</v>
      </c>
    </row>
    <row r="4397" spans="1:51" x14ac:dyDescent="0.2">
      <c r="A4397" s="51"/>
    </row>
    <row r="4398" spans="1:51" x14ac:dyDescent="0.2">
      <c r="A4398" s="51">
        <v>43256</v>
      </c>
      <c r="AP4398">
        <v>2</v>
      </c>
      <c r="AQ4398">
        <v>484</v>
      </c>
      <c r="AR4398">
        <v>3780</v>
      </c>
      <c r="AS4398">
        <v>1829520</v>
      </c>
    </row>
    <row r="4399" spans="1:51" x14ac:dyDescent="0.2">
      <c r="A4399" s="51">
        <v>43258</v>
      </c>
      <c r="B4399">
        <v>3</v>
      </c>
      <c r="C4399">
        <v>105</v>
      </c>
      <c r="D4399">
        <v>4600</v>
      </c>
      <c r="E4399">
        <v>483000</v>
      </c>
      <c r="F4399">
        <v>28</v>
      </c>
      <c r="G4399">
        <v>137</v>
      </c>
      <c r="H4399">
        <v>3850</v>
      </c>
      <c r="I4399">
        <v>528733</v>
      </c>
      <c r="J4399">
        <v>5</v>
      </c>
      <c r="K4399">
        <v>153</v>
      </c>
      <c r="L4399">
        <v>4200</v>
      </c>
      <c r="M4399">
        <v>642600</v>
      </c>
      <c r="N4399">
        <v>38</v>
      </c>
      <c r="O4399">
        <v>198</v>
      </c>
      <c r="P4399">
        <v>4066</v>
      </c>
      <c r="Q4399">
        <v>806555</v>
      </c>
      <c r="R4399">
        <v>46</v>
      </c>
      <c r="S4399">
        <v>224</v>
      </c>
      <c r="T4399">
        <v>4050</v>
      </c>
      <c r="U4399">
        <v>908550</v>
      </c>
      <c r="Z4399">
        <v>31</v>
      </c>
      <c r="AA4399">
        <v>309</v>
      </c>
      <c r="AB4399">
        <v>3600</v>
      </c>
      <c r="AC4399">
        <v>1133600</v>
      </c>
      <c r="AH4399">
        <v>21</v>
      </c>
      <c r="AI4399">
        <v>385</v>
      </c>
      <c r="AJ4399">
        <v>3900</v>
      </c>
      <c r="AK4399">
        <v>1503450</v>
      </c>
      <c r="AL4399">
        <v>36</v>
      </c>
      <c r="AM4399">
        <v>427</v>
      </c>
      <c r="AN4399">
        <v>3965</v>
      </c>
      <c r="AO4399">
        <v>1694046</v>
      </c>
      <c r="AP4399">
        <v>13</v>
      </c>
      <c r="AQ4399">
        <v>394</v>
      </c>
      <c r="AR4399">
        <v>3560</v>
      </c>
      <c r="AS4399">
        <v>1402640</v>
      </c>
      <c r="AY4399">
        <f>13+35+69</f>
        <v>117</v>
      </c>
    </row>
    <row r="4400" spans="1:51" x14ac:dyDescent="0.2">
      <c r="A4400" s="51"/>
      <c r="AP4400">
        <v>23</v>
      </c>
      <c r="AQ4400">
        <v>466</v>
      </c>
      <c r="AR4400">
        <v>3825</v>
      </c>
      <c r="AS4400">
        <v>1784840</v>
      </c>
    </row>
    <row r="4401" spans="1:51" x14ac:dyDescent="0.2">
      <c r="A4401" s="51">
        <v>43263</v>
      </c>
      <c r="AP4401">
        <v>5</v>
      </c>
      <c r="AQ4401">
        <v>394</v>
      </c>
      <c r="AR4401">
        <v>3460</v>
      </c>
      <c r="AS4401">
        <v>1363240</v>
      </c>
      <c r="AY4401">
        <v>11</v>
      </c>
    </row>
    <row r="4402" spans="1:51" x14ac:dyDescent="0.2">
      <c r="A4402" s="51"/>
      <c r="AP4402">
        <v>26</v>
      </c>
      <c r="AQ4402">
        <v>470</v>
      </c>
      <c r="AR4402">
        <v>3680</v>
      </c>
      <c r="AS4402">
        <v>1732820</v>
      </c>
    </row>
    <row r="4403" spans="1:51" x14ac:dyDescent="0.2">
      <c r="A4403" s="51">
        <v>43265</v>
      </c>
      <c r="N4403">
        <v>22</v>
      </c>
      <c r="O4403">
        <v>194</v>
      </c>
      <c r="P4403">
        <v>3950</v>
      </c>
      <c r="Q4403">
        <v>766300</v>
      </c>
      <c r="AD4403">
        <v>1</v>
      </c>
      <c r="AE4403">
        <v>338</v>
      </c>
      <c r="AF4403">
        <v>3800</v>
      </c>
      <c r="AG4403">
        <v>1284400</v>
      </c>
      <c r="AH4403">
        <v>5</v>
      </c>
      <c r="AI4403">
        <v>377</v>
      </c>
      <c r="AJ4403">
        <v>3820</v>
      </c>
      <c r="AK4403">
        <v>1440140</v>
      </c>
      <c r="AL4403">
        <v>1</v>
      </c>
      <c r="AM4403">
        <v>510</v>
      </c>
      <c r="AN4403">
        <v>4040</v>
      </c>
      <c r="AO4403">
        <v>2060400</v>
      </c>
      <c r="AP4403">
        <v>22</v>
      </c>
      <c r="AQ4403">
        <v>487</v>
      </c>
      <c r="AR4403">
        <v>3740</v>
      </c>
      <c r="AS4403">
        <v>1821380</v>
      </c>
      <c r="AY4403">
        <f>4+43</f>
        <v>47</v>
      </c>
    </row>
    <row r="4404" spans="1:51" x14ac:dyDescent="0.2">
      <c r="A4404" s="51">
        <v>43270</v>
      </c>
      <c r="AP4404">
        <v>5</v>
      </c>
      <c r="AQ4404">
        <v>383</v>
      </c>
      <c r="AR4404">
        <v>3760</v>
      </c>
      <c r="AS4404">
        <v>1440080</v>
      </c>
      <c r="AY4404">
        <v>8</v>
      </c>
    </row>
    <row r="4405" spans="1:51" x14ac:dyDescent="0.2">
      <c r="A4405" s="51"/>
      <c r="AP4405">
        <v>4</v>
      </c>
      <c r="AQ4405">
        <v>449</v>
      </c>
      <c r="AR4405">
        <v>3780</v>
      </c>
      <c r="AS4405">
        <v>1699110</v>
      </c>
    </row>
    <row r="4406" spans="1:51" x14ac:dyDescent="0.2">
      <c r="A4406" s="51">
        <v>43272</v>
      </c>
      <c r="B4406">
        <v>18</v>
      </c>
      <c r="C4406">
        <v>84</v>
      </c>
      <c r="D4406">
        <v>4100</v>
      </c>
      <c r="E4406">
        <v>344400</v>
      </c>
      <c r="J4406">
        <v>21</v>
      </c>
      <c r="K4406">
        <v>175</v>
      </c>
      <c r="L4406">
        <v>3800</v>
      </c>
      <c r="M4406">
        <v>665000</v>
      </c>
      <c r="N4406">
        <v>100</v>
      </c>
      <c r="O4406">
        <v>191</v>
      </c>
      <c r="P4406">
        <v>3937</v>
      </c>
      <c r="Q4406">
        <v>754031</v>
      </c>
      <c r="R4406">
        <v>66</v>
      </c>
      <c r="S4406">
        <v>232</v>
      </c>
      <c r="T4406">
        <v>3980</v>
      </c>
      <c r="U4406">
        <v>926544</v>
      </c>
      <c r="V4406">
        <v>19</v>
      </c>
      <c r="W4406">
        <v>279</v>
      </c>
      <c r="X4406">
        <v>3800</v>
      </c>
      <c r="Y4406">
        <v>1060200</v>
      </c>
      <c r="Z4406">
        <v>47</v>
      </c>
      <c r="AA4406">
        <v>308</v>
      </c>
      <c r="AB4406">
        <v>3836</v>
      </c>
      <c r="AC4406">
        <v>1184251</v>
      </c>
      <c r="AD4406">
        <v>57</v>
      </c>
      <c r="AE4406">
        <v>335</v>
      </c>
      <c r="AF4406">
        <v>4107</v>
      </c>
      <c r="AG4406">
        <v>1376525</v>
      </c>
      <c r="AH4406">
        <v>9</v>
      </c>
      <c r="AI4406">
        <v>369</v>
      </c>
      <c r="AJ4406">
        <v>3690</v>
      </c>
      <c r="AK4406">
        <v>1363455</v>
      </c>
      <c r="AL4406">
        <v>26</v>
      </c>
      <c r="AM4406">
        <v>447</v>
      </c>
      <c r="AN4406">
        <v>4170</v>
      </c>
      <c r="AO4406">
        <v>1865553</v>
      </c>
      <c r="AP4406">
        <v>28</v>
      </c>
      <c r="AQ4406">
        <v>473</v>
      </c>
      <c r="AR4406">
        <v>3868</v>
      </c>
      <c r="AS4406">
        <v>1830337</v>
      </c>
      <c r="AT4406">
        <v>1</v>
      </c>
      <c r="AU4406">
        <v>414</v>
      </c>
      <c r="AV4406">
        <v>3200</v>
      </c>
      <c r="AW4406">
        <v>1324800</v>
      </c>
      <c r="AY4406">
        <f>48+106+13</f>
        <v>167</v>
      </c>
    </row>
    <row r="4407" spans="1:51" x14ac:dyDescent="0.2">
      <c r="A4407" s="51">
        <v>43277</v>
      </c>
      <c r="AD4407">
        <v>1</v>
      </c>
      <c r="AE4407">
        <v>326</v>
      </c>
      <c r="AF4407">
        <v>3600</v>
      </c>
      <c r="AG4407">
        <v>1173600</v>
      </c>
      <c r="AH4407">
        <v>1</v>
      </c>
      <c r="AI4407">
        <v>370</v>
      </c>
      <c r="AJ4407">
        <v>3600</v>
      </c>
      <c r="AK4407">
        <v>1332000</v>
      </c>
      <c r="AL4407">
        <v>1</v>
      </c>
      <c r="AM4407">
        <v>492</v>
      </c>
      <c r="AN4407">
        <v>3700</v>
      </c>
      <c r="AO4407">
        <v>1820400</v>
      </c>
      <c r="AP4407">
        <v>3</v>
      </c>
      <c r="AQ4407">
        <v>397</v>
      </c>
      <c r="AR4407">
        <v>3640</v>
      </c>
      <c r="AS4407">
        <v>1445080</v>
      </c>
      <c r="AY4407">
        <v>29</v>
      </c>
    </row>
    <row r="4408" spans="1:51" x14ac:dyDescent="0.2">
      <c r="A4408" s="51"/>
      <c r="AP4408">
        <v>3</v>
      </c>
      <c r="AQ4408">
        <v>446</v>
      </c>
      <c r="AR4408">
        <v>3730</v>
      </c>
      <c r="AS4408">
        <v>1665445</v>
      </c>
    </row>
    <row r="4409" spans="1:51" x14ac:dyDescent="0.2">
      <c r="A4409" s="51">
        <v>43279</v>
      </c>
      <c r="B4409">
        <v>15</v>
      </c>
      <c r="C4409">
        <v>114</v>
      </c>
      <c r="D4409">
        <v>4200</v>
      </c>
      <c r="E4409">
        <v>480900</v>
      </c>
      <c r="F4409">
        <v>10</v>
      </c>
      <c r="G4409">
        <v>142</v>
      </c>
      <c r="H4409">
        <v>3900</v>
      </c>
      <c r="I4409">
        <v>553800</v>
      </c>
      <c r="J4409">
        <v>38</v>
      </c>
      <c r="K4409">
        <v>166</v>
      </c>
      <c r="L4409">
        <v>3983</v>
      </c>
      <c r="M4409">
        <v>661233</v>
      </c>
      <c r="N4409">
        <v>68</v>
      </c>
      <c r="O4409">
        <v>195</v>
      </c>
      <c r="P4409">
        <v>3890</v>
      </c>
      <c r="Q4409">
        <v>760106</v>
      </c>
      <c r="R4409">
        <v>65</v>
      </c>
      <c r="S4409">
        <v>233</v>
      </c>
      <c r="T4409">
        <v>3900</v>
      </c>
      <c r="U4409">
        <v>910000</v>
      </c>
      <c r="V4409">
        <v>20</v>
      </c>
      <c r="W4409">
        <v>278</v>
      </c>
      <c r="X4409">
        <v>3850</v>
      </c>
      <c r="Y4409">
        <v>1070300</v>
      </c>
      <c r="Z4409">
        <v>38</v>
      </c>
      <c r="AA4409">
        <v>308</v>
      </c>
      <c r="AB4409">
        <v>3947</v>
      </c>
      <c r="AC4409">
        <v>1216816</v>
      </c>
      <c r="AD4409">
        <v>37</v>
      </c>
      <c r="AE4409">
        <v>334</v>
      </c>
      <c r="AF4409">
        <v>3700</v>
      </c>
      <c r="AG4409">
        <v>1236328</v>
      </c>
      <c r="AH4409">
        <v>5</v>
      </c>
      <c r="AI4409">
        <v>374</v>
      </c>
      <c r="AJ4409">
        <v>3660</v>
      </c>
      <c r="AK4409">
        <v>1368840</v>
      </c>
      <c r="AL4409">
        <v>18</v>
      </c>
      <c r="AM4409">
        <v>407</v>
      </c>
      <c r="AN4409">
        <v>3826</v>
      </c>
      <c r="AO4409">
        <v>1557453</v>
      </c>
      <c r="AP4409">
        <v>25</v>
      </c>
      <c r="AQ4409">
        <v>378</v>
      </c>
      <c r="AR4409">
        <v>3453</v>
      </c>
      <c r="AS4409">
        <v>1307662</v>
      </c>
      <c r="AT4409">
        <v>3</v>
      </c>
      <c r="AU4409">
        <v>385</v>
      </c>
      <c r="AV4409">
        <v>3600</v>
      </c>
      <c r="AW4409">
        <v>1386000</v>
      </c>
    </row>
    <row r="4410" spans="1:51" x14ac:dyDescent="0.2">
      <c r="A4410" s="51"/>
      <c r="AP4410">
        <v>89</v>
      </c>
      <c r="AQ4410">
        <v>474</v>
      </c>
      <c r="AR4410">
        <v>3731</v>
      </c>
      <c r="AS4410">
        <v>1768856</v>
      </c>
      <c r="AT4410">
        <v>27</v>
      </c>
      <c r="AU4410">
        <v>438</v>
      </c>
      <c r="AV4410">
        <v>3475</v>
      </c>
      <c r="AW4410">
        <v>1524656</v>
      </c>
      <c r="AX4410">
        <v>13</v>
      </c>
      <c r="AY4410">
        <v>113</v>
      </c>
    </row>
    <row r="4411" spans="1:51" x14ac:dyDescent="0.2">
      <c r="A4411" s="51">
        <v>43256</v>
      </c>
      <c r="F4411">
        <v>24</v>
      </c>
      <c r="G4411">
        <v>145</v>
      </c>
      <c r="H4411">
        <v>3675</v>
      </c>
      <c r="I4411">
        <v>583304</v>
      </c>
      <c r="J4411">
        <v>39</v>
      </c>
      <c r="K4411">
        <v>174</v>
      </c>
      <c r="L4411">
        <v>4175</v>
      </c>
      <c r="M4411">
        <v>724813</v>
      </c>
      <c r="N4411">
        <v>55</v>
      </c>
      <c r="O4411">
        <v>191</v>
      </c>
      <c r="P4411">
        <v>3900</v>
      </c>
      <c r="Q4411">
        <v>741558</v>
      </c>
      <c r="R4411">
        <v>21</v>
      </c>
      <c r="S4411">
        <v>232</v>
      </c>
      <c r="T4411">
        <v>3775</v>
      </c>
      <c r="U4411">
        <v>879557</v>
      </c>
      <c r="V4411">
        <v>7</v>
      </c>
      <c r="W4411">
        <v>272</v>
      </c>
      <c r="X4411">
        <v>3900</v>
      </c>
      <c r="Y4411">
        <v>1061914</v>
      </c>
      <c r="Z4411">
        <v>23</v>
      </c>
      <c r="AA4411">
        <v>283</v>
      </c>
      <c r="AB4411">
        <v>3750</v>
      </c>
      <c r="AC4411">
        <v>1105678</v>
      </c>
      <c r="AD4411">
        <v>6</v>
      </c>
      <c r="AE4411">
        <v>336</v>
      </c>
      <c r="AF4411">
        <v>3860</v>
      </c>
      <c r="AG4411">
        <v>1295700</v>
      </c>
      <c r="AP4411">
        <v>96</v>
      </c>
      <c r="AQ4411">
        <v>401</v>
      </c>
      <c r="AR4411">
        <v>3585</v>
      </c>
      <c r="AS4411">
        <v>1448758</v>
      </c>
      <c r="AT4411">
        <v>49</v>
      </c>
      <c r="AU4411">
        <v>493</v>
      </c>
      <c r="AV4411">
        <v>3655</v>
      </c>
      <c r="AW4411">
        <v>1622216</v>
      </c>
      <c r="AX4411">
        <v>3</v>
      </c>
      <c r="AY4411">
        <v>98</v>
      </c>
    </row>
    <row r="4412" spans="1:51" x14ac:dyDescent="0.2">
      <c r="A4412" s="51">
        <v>43263</v>
      </c>
      <c r="B4412">
        <v>22</v>
      </c>
      <c r="C4412">
        <v>123</v>
      </c>
      <c r="D4412">
        <v>4167</v>
      </c>
      <c r="E4412">
        <v>504118</v>
      </c>
      <c r="F4412">
        <v>3</v>
      </c>
      <c r="G4412">
        <v>135</v>
      </c>
      <c r="H4412">
        <v>4200</v>
      </c>
      <c r="I4412">
        <v>568400</v>
      </c>
      <c r="J4412">
        <v>39</v>
      </c>
      <c r="K4412">
        <v>163</v>
      </c>
      <c r="L4412">
        <v>4083</v>
      </c>
      <c r="M4412">
        <v>665651</v>
      </c>
      <c r="N4412">
        <v>64</v>
      </c>
      <c r="O4412">
        <v>205</v>
      </c>
      <c r="P4412">
        <v>4050</v>
      </c>
      <c r="Q4412">
        <v>831266</v>
      </c>
      <c r="R4412">
        <v>1</v>
      </c>
      <c r="S4412">
        <v>228</v>
      </c>
      <c r="T4412">
        <v>4600</v>
      </c>
      <c r="U4412">
        <v>1048800</v>
      </c>
      <c r="Z4412">
        <v>48</v>
      </c>
      <c r="AA4412">
        <v>299</v>
      </c>
      <c r="AB4412">
        <v>3869</v>
      </c>
      <c r="AC4412">
        <v>1192794</v>
      </c>
      <c r="AD4412">
        <v>4</v>
      </c>
      <c r="AE4412">
        <v>340</v>
      </c>
      <c r="AF4412">
        <v>4100</v>
      </c>
      <c r="AG4412">
        <v>1391950</v>
      </c>
      <c r="AH4412">
        <v>1</v>
      </c>
      <c r="AI4412">
        <v>372</v>
      </c>
      <c r="AJ4412">
        <v>3750</v>
      </c>
      <c r="AK4412">
        <v>1395000</v>
      </c>
      <c r="AP4412">
        <v>125</v>
      </c>
      <c r="AQ4412">
        <v>384</v>
      </c>
      <c r="AR4412">
        <v>3534</v>
      </c>
      <c r="AS4412">
        <v>1354443</v>
      </c>
      <c r="AT4412">
        <v>15</v>
      </c>
      <c r="AU4412">
        <v>509</v>
      </c>
      <c r="AV4412">
        <v>3450</v>
      </c>
      <c r="AW4412">
        <v>1739987</v>
      </c>
      <c r="AX4412">
        <v>3</v>
      </c>
    </row>
    <row r="4413" spans="1:51" x14ac:dyDescent="0.2">
      <c r="A4413" s="51">
        <v>43270</v>
      </c>
      <c r="B4413">
        <v>9</v>
      </c>
      <c r="C4413">
        <v>106</v>
      </c>
      <c r="D4413">
        <v>3700</v>
      </c>
      <c r="E4413">
        <v>393600</v>
      </c>
      <c r="F4413">
        <v>5</v>
      </c>
      <c r="G4413">
        <v>135</v>
      </c>
      <c r="H4413">
        <v>4000</v>
      </c>
      <c r="I4413">
        <v>539200</v>
      </c>
      <c r="J4413">
        <v>9</v>
      </c>
      <c r="K4413">
        <v>164</v>
      </c>
      <c r="L4413">
        <v>3300</v>
      </c>
      <c r="M4413">
        <v>637067</v>
      </c>
      <c r="N4413">
        <v>68</v>
      </c>
      <c r="O4413">
        <v>194</v>
      </c>
      <c r="P4413">
        <v>3958</v>
      </c>
      <c r="Q4413">
        <v>767837</v>
      </c>
      <c r="R4413">
        <v>22</v>
      </c>
      <c r="S4413">
        <v>240</v>
      </c>
      <c r="T4413">
        <v>3843</v>
      </c>
      <c r="U4413">
        <v>922250</v>
      </c>
      <c r="Z4413">
        <v>40</v>
      </c>
      <c r="AA4413">
        <v>290</v>
      </c>
      <c r="AB4413">
        <v>4100</v>
      </c>
      <c r="AC4413">
        <v>1223360</v>
      </c>
      <c r="AL4413">
        <v>2</v>
      </c>
      <c r="AM4413">
        <v>470</v>
      </c>
      <c r="AN4413">
        <v>3800</v>
      </c>
      <c r="AO4413">
        <v>1786000</v>
      </c>
      <c r="AP4413">
        <v>98</v>
      </c>
      <c r="AQ4413">
        <v>395</v>
      </c>
      <c r="AR4413">
        <v>3471</v>
      </c>
      <c r="AS4413">
        <v>1376375</v>
      </c>
      <c r="AT4413">
        <v>33</v>
      </c>
      <c r="AU4413">
        <v>469</v>
      </c>
      <c r="AV4413">
        <v>3315</v>
      </c>
      <c r="AW4413">
        <v>1573925</v>
      </c>
      <c r="AX4413">
        <v>34</v>
      </c>
      <c r="AY4413">
        <v>87</v>
      </c>
    </row>
    <row r="4414" spans="1:51" x14ac:dyDescent="0.2">
      <c r="A4414" s="51">
        <v>43277</v>
      </c>
      <c r="B4414">
        <v>9</v>
      </c>
      <c r="C4414">
        <v>116</v>
      </c>
      <c r="D4414">
        <v>3717</v>
      </c>
      <c r="E4414">
        <v>446669</v>
      </c>
      <c r="F4414">
        <v>1</v>
      </c>
      <c r="G4414">
        <v>168</v>
      </c>
      <c r="H4414">
        <v>3850</v>
      </c>
      <c r="I4414">
        <v>646800</v>
      </c>
      <c r="N4414">
        <v>80</v>
      </c>
      <c r="O4414">
        <v>193</v>
      </c>
      <c r="P4414">
        <v>3713</v>
      </c>
      <c r="Q4414">
        <v>751018</v>
      </c>
      <c r="R4414">
        <v>53</v>
      </c>
      <c r="S4414">
        <v>224</v>
      </c>
      <c r="T4414">
        <v>3963</v>
      </c>
      <c r="U4414">
        <v>899405</v>
      </c>
      <c r="V4414">
        <v>16</v>
      </c>
      <c r="W4414">
        <v>267</v>
      </c>
      <c r="X4414">
        <v>3750</v>
      </c>
      <c r="Y4414">
        <v>1000313</v>
      </c>
      <c r="Z4414">
        <v>12</v>
      </c>
      <c r="AA4414">
        <v>290</v>
      </c>
      <c r="AB4414">
        <v>3650</v>
      </c>
      <c r="AC4414">
        <v>1054283</v>
      </c>
      <c r="AH4414">
        <v>9</v>
      </c>
      <c r="AI4414">
        <v>383</v>
      </c>
      <c r="AJ4414">
        <v>3530</v>
      </c>
      <c r="AK4414">
        <v>1352382</v>
      </c>
      <c r="AP4414">
        <v>63</v>
      </c>
      <c r="AQ4414">
        <v>384</v>
      </c>
      <c r="AR4414">
        <v>3438</v>
      </c>
      <c r="AS4414">
        <v>1284935</v>
      </c>
      <c r="AT4414">
        <v>2</v>
      </c>
      <c r="AU4414">
        <v>378</v>
      </c>
      <c r="AV4414">
        <v>3300</v>
      </c>
      <c r="AW4414">
        <v>1247400</v>
      </c>
      <c r="AX4414">
        <v>19</v>
      </c>
      <c r="AY4414">
        <v>111</v>
      </c>
    </row>
    <row r="4415" spans="1:51" x14ac:dyDescent="0.2">
      <c r="A4415" s="51"/>
    </row>
    <row r="4416" spans="1:51" x14ac:dyDescent="0.2">
      <c r="A4416" s="51">
        <v>43284</v>
      </c>
      <c r="AH4416">
        <v>3</v>
      </c>
      <c r="AI4416">
        <v>391</v>
      </c>
      <c r="AJ4416">
        <v>3640</v>
      </c>
      <c r="AK4416">
        <v>1423240</v>
      </c>
      <c r="AP4416">
        <v>9</v>
      </c>
      <c r="AQ4416">
        <v>430</v>
      </c>
      <c r="AR4416">
        <v>3755</v>
      </c>
      <c r="AS4416">
        <v>1615588</v>
      </c>
      <c r="AY4416">
        <v>2</v>
      </c>
    </row>
    <row r="4417" spans="1:51" x14ac:dyDescent="0.2">
      <c r="A4417" s="51">
        <v>43286</v>
      </c>
      <c r="B4417">
        <v>11</v>
      </c>
      <c r="C4417">
        <v>123</v>
      </c>
      <c r="D4417">
        <v>4200</v>
      </c>
      <c r="E4417">
        <v>516600</v>
      </c>
      <c r="F4417">
        <v>4</v>
      </c>
      <c r="G4417">
        <v>134</v>
      </c>
      <c r="H4417">
        <v>4600</v>
      </c>
      <c r="I4417">
        <v>616400</v>
      </c>
      <c r="J4417">
        <v>27</v>
      </c>
      <c r="K4417">
        <v>166</v>
      </c>
      <c r="L4417">
        <v>4000</v>
      </c>
      <c r="M4417">
        <v>664000</v>
      </c>
      <c r="N4417">
        <v>71</v>
      </c>
      <c r="O4417">
        <v>204</v>
      </c>
      <c r="P4417">
        <v>3910</v>
      </c>
      <c r="Q4417">
        <v>798422</v>
      </c>
      <c r="R4417">
        <v>53</v>
      </c>
      <c r="S4417">
        <v>241</v>
      </c>
      <c r="T4417">
        <v>3800</v>
      </c>
      <c r="U4417">
        <v>918333</v>
      </c>
      <c r="V4417">
        <v>48</v>
      </c>
      <c r="W4417">
        <v>263</v>
      </c>
      <c r="X4417">
        <v>3750</v>
      </c>
      <c r="Y4417">
        <v>998750</v>
      </c>
      <c r="Z4417">
        <v>113</v>
      </c>
      <c r="AA4417">
        <v>298</v>
      </c>
      <c r="AB4417">
        <v>3728</v>
      </c>
      <c r="AC4417">
        <v>1113280</v>
      </c>
      <c r="AD4417">
        <v>21</v>
      </c>
      <c r="AE4417">
        <v>339</v>
      </c>
      <c r="AF4417">
        <v>3910</v>
      </c>
      <c r="AG4417">
        <v>1325490</v>
      </c>
      <c r="AH4417">
        <v>11</v>
      </c>
      <c r="AI4417">
        <v>370</v>
      </c>
      <c r="AJ4417">
        <v>3990</v>
      </c>
      <c r="AK4417">
        <v>1478295</v>
      </c>
      <c r="AL4417">
        <v>5</v>
      </c>
      <c r="AM4417">
        <v>433</v>
      </c>
      <c r="AN4417">
        <v>3833</v>
      </c>
      <c r="AO4417">
        <v>1659833</v>
      </c>
      <c r="AP4417">
        <v>27</v>
      </c>
      <c r="AQ4417">
        <v>383</v>
      </c>
      <c r="AR4417">
        <v>3772</v>
      </c>
      <c r="AS4417">
        <v>1446184</v>
      </c>
      <c r="AT4417">
        <v>1</v>
      </c>
      <c r="AU4417">
        <v>394</v>
      </c>
      <c r="AV4417">
        <v>2700</v>
      </c>
      <c r="AW4417">
        <v>1063800</v>
      </c>
      <c r="AY4417">
        <f>43+59</f>
        <v>102</v>
      </c>
    </row>
    <row r="4418" spans="1:51" x14ac:dyDescent="0.2">
      <c r="A4418" s="51"/>
      <c r="AP4418">
        <v>30</v>
      </c>
      <c r="AQ4418">
        <v>464</v>
      </c>
      <c r="AR4418">
        <v>3763</v>
      </c>
      <c r="AS4418">
        <v>1746813</v>
      </c>
      <c r="AT4418">
        <v>21</v>
      </c>
      <c r="AU4418">
        <v>485</v>
      </c>
      <c r="AV4418">
        <v>3343</v>
      </c>
      <c r="AW4418">
        <v>1622631</v>
      </c>
    </row>
    <row r="4419" spans="1:51" x14ac:dyDescent="0.2">
      <c r="A4419" s="51">
        <v>43291</v>
      </c>
      <c r="F4419">
        <v>1</v>
      </c>
      <c r="G4419">
        <v>146</v>
      </c>
      <c r="H4419">
        <v>3700</v>
      </c>
      <c r="I4419">
        <v>540200</v>
      </c>
      <c r="J4419">
        <v>2</v>
      </c>
      <c r="K4419">
        <v>168</v>
      </c>
      <c r="L4419">
        <v>4050</v>
      </c>
      <c r="M4419">
        <v>680400</v>
      </c>
      <c r="AL4419">
        <v>9</v>
      </c>
      <c r="AM4419">
        <v>474</v>
      </c>
      <c r="AN4419">
        <v>3873</v>
      </c>
      <c r="AO4419">
        <v>1837251</v>
      </c>
      <c r="AP4419">
        <v>11</v>
      </c>
      <c r="AQ4419">
        <v>538</v>
      </c>
      <c r="AR4419">
        <v>3650</v>
      </c>
      <c r="AS4419">
        <v>1964612</v>
      </c>
      <c r="AT4419">
        <v>4</v>
      </c>
      <c r="AU4419">
        <v>621</v>
      </c>
      <c r="AV4419">
        <v>3875</v>
      </c>
      <c r="AW4419">
        <v>2406375</v>
      </c>
      <c r="AY4419">
        <v>7</v>
      </c>
    </row>
    <row r="4420" spans="1:51" x14ac:dyDescent="0.2">
      <c r="A4420" s="51">
        <v>43293</v>
      </c>
      <c r="B4420">
        <v>12</v>
      </c>
      <c r="C4420">
        <v>112</v>
      </c>
      <c r="D4420">
        <v>3675</v>
      </c>
      <c r="E4420">
        <v>413437</v>
      </c>
      <c r="F4420">
        <v>1</v>
      </c>
      <c r="G4420">
        <v>130</v>
      </c>
      <c r="H4420">
        <v>3700</v>
      </c>
      <c r="I4420">
        <v>481000</v>
      </c>
      <c r="J4420">
        <v>9</v>
      </c>
      <c r="K4420">
        <v>174</v>
      </c>
      <c r="L4420">
        <v>3683</v>
      </c>
      <c r="M4420">
        <v>642127</v>
      </c>
      <c r="N4420">
        <v>57</v>
      </c>
      <c r="O4420">
        <v>198</v>
      </c>
      <c r="P4420">
        <v>3868</v>
      </c>
      <c r="Q4420">
        <v>769397</v>
      </c>
      <c r="R4420">
        <v>36</v>
      </c>
      <c r="S4420">
        <v>236</v>
      </c>
      <c r="T4420">
        <v>3825</v>
      </c>
      <c r="U4420">
        <v>903656</v>
      </c>
      <c r="V4420">
        <v>63</v>
      </c>
      <c r="W4420">
        <v>263</v>
      </c>
      <c r="X4420">
        <v>3757</v>
      </c>
      <c r="Y4420">
        <v>989738</v>
      </c>
      <c r="Z4420">
        <v>14</v>
      </c>
      <c r="AA4420">
        <v>306</v>
      </c>
      <c r="AB4420">
        <v>3850</v>
      </c>
      <c r="AC4420">
        <v>1180666</v>
      </c>
      <c r="AD4420">
        <v>35</v>
      </c>
      <c r="AE4420">
        <v>337</v>
      </c>
      <c r="AF4420">
        <v>3640</v>
      </c>
      <c r="AG4420">
        <v>1227286</v>
      </c>
      <c r="AH4420">
        <v>36</v>
      </c>
      <c r="AI4420">
        <v>372</v>
      </c>
      <c r="AJ4420">
        <v>3773</v>
      </c>
      <c r="AK4420">
        <v>1404937</v>
      </c>
      <c r="AL4420">
        <v>12</v>
      </c>
      <c r="AM4420">
        <v>443</v>
      </c>
      <c r="AN4420">
        <v>3750</v>
      </c>
      <c r="AO4420">
        <v>1663125</v>
      </c>
      <c r="AP4420">
        <v>8</v>
      </c>
      <c r="AQ4420">
        <v>387</v>
      </c>
      <c r="AR4420">
        <v>3470</v>
      </c>
      <c r="AS4420">
        <v>1344625</v>
      </c>
      <c r="AT4420">
        <v>1</v>
      </c>
      <c r="AU4420">
        <v>388</v>
      </c>
      <c r="AV4420">
        <v>3000</v>
      </c>
      <c r="AW4420">
        <v>1164000</v>
      </c>
      <c r="AX4420">
        <v>12</v>
      </c>
      <c r="AY4420">
        <f>49+27+147+26</f>
        <v>249</v>
      </c>
    </row>
    <row r="4421" spans="1:51" x14ac:dyDescent="0.2">
      <c r="A4421" s="51"/>
      <c r="AP4421">
        <v>77</v>
      </c>
      <c r="AQ4421">
        <v>452</v>
      </c>
      <c r="AR4421">
        <v>3595</v>
      </c>
      <c r="AS4421">
        <v>1627245</v>
      </c>
      <c r="AT4421">
        <v>8</v>
      </c>
      <c r="AU4421">
        <v>451</v>
      </c>
      <c r="AV4421">
        <v>3340</v>
      </c>
      <c r="AW4421">
        <v>1506340</v>
      </c>
    </row>
    <row r="4422" spans="1:51" x14ac:dyDescent="0.2">
      <c r="A4422" s="51">
        <v>43298</v>
      </c>
      <c r="V4422">
        <v>4</v>
      </c>
      <c r="W4422">
        <v>252</v>
      </c>
      <c r="X4422">
        <v>3700</v>
      </c>
      <c r="Y4422">
        <v>932400</v>
      </c>
      <c r="AP4422">
        <v>6</v>
      </c>
      <c r="AQ4422">
        <v>382</v>
      </c>
      <c r="AR4422">
        <v>3360</v>
      </c>
      <c r="AS4422">
        <v>1283520</v>
      </c>
      <c r="AY4422">
        <v>18</v>
      </c>
    </row>
    <row r="4423" spans="1:51" x14ac:dyDescent="0.2">
      <c r="A4423" s="51"/>
      <c r="AP4423">
        <v>9</v>
      </c>
      <c r="AQ4423">
        <v>496</v>
      </c>
      <c r="AR4423">
        <v>3560</v>
      </c>
      <c r="AS4423">
        <v>1765760</v>
      </c>
    </row>
    <row r="4424" spans="1:51" x14ac:dyDescent="0.2">
      <c r="A4424" s="51">
        <v>43300</v>
      </c>
      <c r="B4424">
        <v>43</v>
      </c>
      <c r="C4424">
        <v>117</v>
      </c>
      <c r="D4424">
        <v>3925</v>
      </c>
      <c r="E4424">
        <v>461187</v>
      </c>
      <c r="F4424">
        <v>36</v>
      </c>
      <c r="G4424">
        <v>145</v>
      </c>
      <c r="H4424">
        <v>3766</v>
      </c>
      <c r="I4424">
        <v>547422</v>
      </c>
      <c r="N4424">
        <v>85</v>
      </c>
      <c r="O4424">
        <v>201</v>
      </c>
      <c r="P4424">
        <v>3775</v>
      </c>
      <c r="Q4424">
        <v>761920</v>
      </c>
      <c r="R4424">
        <v>22</v>
      </c>
      <c r="S4424">
        <v>243</v>
      </c>
      <c r="T4424">
        <v>4050</v>
      </c>
      <c r="U4424">
        <v>984150</v>
      </c>
      <c r="V4424">
        <v>31</v>
      </c>
      <c r="W4424">
        <v>266</v>
      </c>
      <c r="X4424">
        <v>3500</v>
      </c>
      <c r="Y4424">
        <v>933333</v>
      </c>
      <c r="Z4424">
        <v>33</v>
      </c>
      <c r="AA4424">
        <v>305</v>
      </c>
      <c r="AB4424">
        <v>3686</v>
      </c>
      <c r="AC4424">
        <v>1124433</v>
      </c>
      <c r="AD4424">
        <v>19</v>
      </c>
      <c r="AE4424">
        <v>330</v>
      </c>
      <c r="AF4424">
        <v>3626</v>
      </c>
      <c r="AG4424">
        <v>1198008</v>
      </c>
      <c r="AH4424">
        <v>12</v>
      </c>
      <c r="AI4424">
        <v>365</v>
      </c>
      <c r="AJ4424">
        <v>3520</v>
      </c>
      <c r="AK4424">
        <v>1284800</v>
      </c>
      <c r="AP4424">
        <v>30</v>
      </c>
      <c r="AQ4424">
        <v>477</v>
      </c>
      <c r="AR4424">
        <v>3670</v>
      </c>
      <c r="AS4424">
        <v>1751813</v>
      </c>
      <c r="AY4424">
        <f>93+277</f>
        <v>370</v>
      </c>
    </row>
    <row r="4425" spans="1:51" x14ac:dyDescent="0.2">
      <c r="A4425" s="51">
        <v>43305</v>
      </c>
      <c r="AD4425">
        <v>5</v>
      </c>
      <c r="AE4425">
        <v>358</v>
      </c>
      <c r="AF4425">
        <v>3600</v>
      </c>
      <c r="AG4425">
        <v>1288800</v>
      </c>
      <c r="AP4425">
        <v>2</v>
      </c>
      <c r="AQ4425">
        <v>473</v>
      </c>
      <c r="AR4425">
        <v>3250</v>
      </c>
      <c r="AS4425">
        <v>1537250</v>
      </c>
      <c r="AY4425">
        <v>2</v>
      </c>
    </row>
    <row r="4426" spans="1:51" x14ac:dyDescent="0.2">
      <c r="A4426" s="51">
        <v>43307</v>
      </c>
      <c r="F4426">
        <v>7</v>
      </c>
      <c r="G4426">
        <v>131</v>
      </c>
      <c r="H4426">
        <v>4050</v>
      </c>
      <c r="I4426">
        <v>530550</v>
      </c>
      <c r="J4426">
        <v>12</v>
      </c>
      <c r="K4426">
        <v>171</v>
      </c>
      <c r="L4426">
        <v>4025</v>
      </c>
      <c r="M4426">
        <v>688275</v>
      </c>
      <c r="N4426">
        <v>2</v>
      </c>
      <c r="O4426">
        <v>193</v>
      </c>
      <c r="P4426">
        <v>3750</v>
      </c>
      <c r="Q4426">
        <v>723750</v>
      </c>
      <c r="R4426">
        <v>19</v>
      </c>
      <c r="S4426">
        <v>222</v>
      </c>
      <c r="T4426">
        <v>3625</v>
      </c>
      <c r="U4426">
        <v>804750</v>
      </c>
      <c r="V4426">
        <v>39</v>
      </c>
      <c r="W4426">
        <v>266</v>
      </c>
      <c r="X4426">
        <v>4000</v>
      </c>
      <c r="Y4426">
        <v>1064000</v>
      </c>
      <c r="Z4426">
        <v>40</v>
      </c>
      <c r="AA4426">
        <v>290</v>
      </c>
      <c r="AB4426">
        <v>3577</v>
      </c>
      <c r="AC4426">
        <v>1039263</v>
      </c>
      <c r="AD4426">
        <v>48</v>
      </c>
      <c r="AE4426">
        <v>331</v>
      </c>
      <c r="AF4426">
        <v>3762</v>
      </c>
      <c r="AG4426">
        <v>1246328</v>
      </c>
      <c r="AH4426">
        <v>22</v>
      </c>
      <c r="AI4426">
        <v>381</v>
      </c>
      <c r="AJ4426">
        <v>3810</v>
      </c>
      <c r="AK4426">
        <v>1453515</v>
      </c>
      <c r="AL4426">
        <v>5</v>
      </c>
      <c r="AM4426">
        <v>502</v>
      </c>
      <c r="AN4426">
        <v>4000</v>
      </c>
      <c r="AO4426">
        <v>2009000</v>
      </c>
      <c r="AP4426">
        <v>10</v>
      </c>
      <c r="AQ4426">
        <v>389</v>
      </c>
      <c r="AR4426">
        <v>3770</v>
      </c>
      <c r="AS4426">
        <v>1466530</v>
      </c>
      <c r="AT4426">
        <v>4</v>
      </c>
      <c r="AU4426">
        <v>599</v>
      </c>
      <c r="AV4426">
        <v>3475</v>
      </c>
      <c r="AW4426">
        <v>2083262</v>
      </c>
      <c r="AY4426">
        <f>64+36+61</f>
        <v>161</v>
      </c>
    </row>
    <row r="4427" spans="1:51" x14ac:dyDescent="0.2">
      <c r="A4427" s="51"/>
      <c r="AP4427">
        <v>46</v>
      </c>
      <c r="AQ4427">
        <v>475</v>
      </c>
      <c r="AR4427">
        <v>3643</v>
      </c>
      <c r="AS4427">
        <v>1732423</v>
      </c>
    </row>
    <row r="4428" spans="1:51" x14ac:dyDescent="0.2">
      <c r="A4428" s="51">
        <v>43312</v>
      </c>
      <c r="AL4428">
        <v>1</v>
      </c>
      <c r="AM4428">
        <v>452</v>
      </c>
      <c r="AN4428">
        <v>3600</v>
      </c>
      <c r="AO4428">
        <v>1627200</v>
      </c>
      <c r="AP4428">
        <v>7</v>
      </c>
      <c r="AQ4428">
        <v>391</v>
      </c>
      <c r="AR4428">
        <v>3290</v>
      </c>
      <c r="AS4428">
        <v>1288035</v>
      </c>
      <c r="AY4428">
        <v>27</v>
      </c>
    </row>
    <row r="4429" spans="1:51" x14ac:dyDescent="0.2">
      <c r="A4429" s="51"/>
      <c r="AP4429">
        <v>21</v>
      </c>
      <c r="AQ4429">
        <v>434</v>
      </c>
      <c r="AR4429">
        <v>3390</v>
      </c>
      <c r="AS4429">
        <v>1471260</v>
      </c>
    </row>
    <row r="4430" spans="1:51" x14ac:dyDescent="0.2">
      <c r="A4430" s="51">
        <v>43284</v>
      </c>
      <c r="B4430">
        <v>21</v>
      </c>
      <c r="C4430">
        <v>111</v>
      </c>
      <c r="D4430">
        <v>5250</v>
      </c>
      <c r="E4430">
        <v>584500</v>
      </c>
      <c r="F4430">
        <v>5</v>
      </c>
      <c r="G4430">
        <v>123</v>
      </c>
      <c r="H4430">
        <v>3950</v>
      </c>
      <c r="I4430">
        <v>623240</v>
      </c>
      <c r="J4430">
        <v>25</v>
      </c>
      <c r="K4430">
        <v>167</v>
      </c>
      <c r="L4430">
        <v>4225</v>
      </c>
      <c r="M4430">
        <v>689972</v>
      </c>
      <c r="N4430">
        <v>33</v>
      </c>
      <c r="O4430">
        <v>200</v>
      </c>
      <c r="P4430">
        <v>3970</v>
      </c>
      <c r="Q4430">
        <v>832242</v>
      </c>
      <c r="R4430">
        <v>2</v>
      </c>
      <c r="S4430">
        <v>227</v>
      </c>
      <c r="T4430">
        <v>3900</v>
      </c>
      <c r="U4430">
        <v>885300</v>
      </c>
      <c r="Z4430">
        <v>44</v>
      </c>
      <c r="AA4430">
        <v>301</v>
      </c>
      <c r="AB4430">
        <v>3725</v>
      </c>
      <c r="AC4430">
        <v>1123766</v>
      </c>
      <c r="AH4430">
        <v>29</v>
      </c>
      <c r="AI4430">
        <v>377</v>
      </c>
      <c r="AJ4430">
        <v>3575</v>
      </c>
      <c r="AK4430">
        <v>1404869</v>
      </c>
      <c r="AP4430">
        <v>100</v>
      </c>
      <c r="AQ4430">
        <v>428</v>
      </c>
      <c r="AR4430">
        <v>3576</v>
      </c>
      <c r="AS4430">
        <v>1557125</v>
      </c>
      <c r="AT4430">
        <v>65</v>
      </c>
      <c r="AU4430">
        <v>454</v>
      </c>
      <c r="AV4430">
        <v>3409</v>
      </c>
      <c r="AW4430">
        <v>1634603</v>
      </c>
      <c r="AX4430">
        <v>46</v>
      </c>
      <c r="AY4430">
        <v>99</v>
      </c>
    </row>
    <row r="4431" spans="1:51" x14ac:dyDescent="0.2">
      <c r="A4431" s="51">
        <v>43291</v>
      </c>
      <c r="B4431">
        <v>12</v>
      </c>
      <c r="C4431">
        <v>110</v>
      </c>
      <c r="D4431">
        <v>3690</v>
      </c>
      <c r="E4431">
        <v>413575</v>
      </c>
      <c r="F4431">
        <v>10</v>
      </c>
      <c r="G4431">
        <v>131</v>
      </c>
      <c r="H4431">
        <v>3850</v>
      </c>
      <c r="I4431">
        <v>502810</v>
      </c>
      <c r="J4431">
        <v>30</v>
      </c>
      <c r="K4431">
        <v>170</v>
      </c>
      <c r="L4431">
        <v>4017</v>
      </c>
      <c r="M4431">
        <v>718553</v>
      </c>
      <c r="N4431">
        <v>107</v>
      </c>
      <c r="O4431">
        <v>199</v>
      </c>
      <c r="P4431">
        <v>4136</v>
      </c>
      <c r="Q4431">
        <v>818579</v>
      </c>
      <c r="R4431">
        <v>35</v>
      </c>
      <c r="S4431">
        <v>233</v>
      </c>
      <c r="T4431">
        <v>3720</v>
      </c>
      <c r="U4431">
        <v>898629</v>
      </c>
      <c r="V4431">
        <v>28</v>
      </c>
      <c r="W4431">
        <v>268</v>
      </c>
      <c r="X4431">
        <v>4025</v>
      </c>
      <c r="Y4431">
        <v>1071354</v>
      </c>
      <c r="Z4431">
        <v>16</v>
      </c>
      <c r="AA4431">
        <v>312</v>
      </c>
      <c r="AB4431">
        <v>3650</v>
      </c>
      <c r="AC4431">
        <v>1206275</v>
      </c>
      <c r="AD4431">
        <v>10</v>
      </c>
      <c r="AE4431">
        <v>320</v>
      </c>
      <c r="AF4431">
        <v>3450</v>
      </c>
      <c r="AG4431">
        <v>1105380</v>
      </c>
      <c r="AH4431">
        <v>4</v>
      </c>
      <c r="AI4431">
        <v>376</v>
      </c>
      <c r="AJ4431">
        <v>3500</v>
      </c>
      <c r="AK4431">
        <v>1316000</v>
      </c>
      <c r="AP4431">
        <v>124</v>
      </c>
      <c r="AQ4431">
        <v>410</v>
      </c>
      <c r="AR4431">
        <v>3476</v>
      </c>
      <c r="AS4431">
        <v>1452913</v>
      </c>
      <c r="AT4431">
        <v>27</v>
      </c>
      <c r="AU4431">
        <v>531</v>
      </c>
      <c r="AV4431">
        <v>3247</v>
      </c>
      <c r="AW4431">
        <v>1859287</v>
      </c>
      <c r="AX4431">
        <v>33</v>
      </c>
      <c r="AY4431">
        <v>175</v>
      </c>
    </row>
    <row r="4432" spans="1:51" x14ac:dyDescent="0.2">
      <c r="A4432" s="51">
        <v>43298</v>
      </c>
      <c r="B4432">
        <v>6</v>
      </c>
      <c r="C4432">
        <v>125</v>
      </c>
      <c r="D4432">
        <v>3900</v>
      </c>
      <c r="E4432">
        <v>486200</v>
      </c>
      <c r="F4432">
        <v>16</v>
      </c>
      <c r="G4432">
        <v>145</v>
      </c>
      <c r="H4432">
        <v>4000</v>
      </c>
      <c r="I4432">
        <v>579000</v>
      </c>
      <c r="J4432">
        <v>40</v>
      </c>
      <c r="K4432">
        <v>173</v>
      </c>
      <c r="L4432">
        <v>4150</v>
      </c>
      <c r="M4432">
        <v>717970</v>
      </c>
      <c r="N4432">
        <v>28</v>
      </c>
      <c r="O4432">
        <v>195</v>
      </c>
      <c r="P4432">
        <v>3800</v>
      </c>
      <c r="Q4432">
        <v>738707</v>
      </c>
      <c r="R4432">
        <v>31</v>
      </c>
      <c r="S4432">
        <v>241</v>
      </c>
      <c r="T4432">
        <v>3925</v>
      </c>
      <c r="U4432">
        <v>953916</v>
      </c>
      <c r="Z4432">
        <v>64</v>
      </c>
      <c r="AA4432">
        <v>302</v>
      </c>
      <c r="AB4432">
        <v>3828</v>
      </c>
      <c r="AC4432">
        <v>1163113</v>
      </c>
      <c r="AD4432">
        <v>18</v>
      </c>
      <c r="AE4432">
        <v>324</v>
      </c>
      <c r="AF4432">
        <v>3700</v>
      </c>
      <c r="AG4432">
        <v>1199211</v>
      </c>
      <c r="AH4432">
        <v>55</v>
      </c>
      <c r="AI4432">
        <v>377</v>
      </c>
      <c r="AJ4432">
        <v>3652</v>
      </c>
      <c r="AK4432">
        <v>1368971</v>
      </c>
      <c r="AP4432">
        <v>178</v>
      </c>
      <c r="AQ4432">
        <v>411</v>
      </c>
      <c r="AR4432">
        <v>3441</v>
      </c>
      <c r="AS4432">
        <v>1423551</v>
      </c>
      <c r="AX4432">
        <v>80</v>
      </c>
      <c r="AY4432">
        <v>45</v>
      </c>
    </row>
    <row r="4433" spans="1:51" x14ac:dyDescent="0.2">
      <c r="A4433" s="51">
        <v>43305</v>
      </c>
      <c r="F4433">
        <v>11</v>
      </c>
      <c r="G4433">
        <v>144</v>
      </c>
      <c r="H4433">
        <v>4000</v>
      </c>
      <c r="I4433">
        <v>574545</v>
      </c>
      <c r="J4433">
        <v>13</v>
      </c>
      <c r="K4433">
        <v>173</v>
      </c>
      <c r="L4433">
        <v>3950</v>
      </c>
      <c r="M4433">
        <v>697192</v>
      </c>
      <c r="N4433">
        <v>61</v>
      </c>
      <c r="O4433">
        <v>193</v>
      </c>
      <c r="P4433">
        <v>4275</v>
      </c>
      <c r="Q4433">
        <v>814587</v>
      </c>
      <c r="R4433">
        <v>17</v>
      </c>
      <c r="S4433">
        <v>230</v>
      </c>
      <c r="T4433">
        <v>3730</v>
      </c>
      <c r="U4433">
        <v>877706</v>
      </c>
      <c r="V4433">
        <v>3</v>
      </c>
      <c r="W4433">
        <v>261</v>
      </c>
      <c r="X4433">
        <v>3950</v>
      </c>
      <c r="Y4433">
        <v>1047733</v>
      </c>
      <c r="Z4433">
        <v>44</v>
      </c>
      <c r="AA4433">
        <v>298</v>
      </c>
      <c r="AB4433">
        <v>3960</v>
      </c>
      <c r="AC4433">
        <v>1228136</v>
      </c>
      <c r="AD4433">
        <v>105</v>
      </c>
      <c r="AE4433">
        <v>336</v>
      </c>
      <c r="AF4433">
        <v>3783</v>
      </c>
      <c r="AG4433">
        <v>1259840</v>
      </c>
      <c r="AH4433">
        <v>4</v>
      </c>
      <c r="AI4433">
        <v>388</v>
      </c>
      <c r="AJ4433">
        <v>3625</v>
      </c>
      <c r="AK4433">
        <v>1401700</v>
      </c>
      <c r="AP4433">
        <v>136</v>
      </c>
      <c r="AQ4433">
        <v>416</v>
      </c>
      <c r="AR4433">
        <v>3491</v>
      </c>
      <c r="AS4433">
        <v>1452256</v>
      </c>
      <c r="AT4433">
        <v>32</v>
      </c>
      <c r="AU4433">
        <v>514</v>
      </c>
      <c r="AV4433">
        <v>3283</v>
      </c>
      <c r="AW4433">
        <v>1687094</v>
      </c>
      <c r="AY4433">
        <v>94</v>
      </c>
    </row>
    <row r="4434" spans="1:51" x14ac:dyDescent="0.2">
      <c r="A4434" s="51">
        <v>43312</v>
      </c>
      <c r="B4434">
        <v>2</v>
      </c>
      <c r="C4434">
        <v>134</v>
      </c>
      <c r="D4434">
        <v>4000</v>
      </c>
      <c r="E4434">
        <v>536000</v>
      </c>
      <c r="F4434">
        <v>66</v>
      </c>
      <c r="G4434">
        <v>170</v>
      </c>
      <c r="H4434">
        <v>3933</v>
      </c>
      <c r="I4434">
        <v>671573</v>
      </c>
      <c r="N4434">
        <v>35</v>
      </c>
      <c r="O4434">
        <v>189</v>
      </c>
      <c r="P4434">
        <v>3875</v>
      </c>
      <c r="Q4434">
        <v>740657</v>
      </c>
      <c r="R4434">
        <v>44</v>
      </c>
      <c r="S4434">
        <v>237</v>
      </c>
      <c r="T4434">
        <v>3887</v>
      </c>
      <c r="U4434">
        <v>924465</v>
      </c>
      <c r="V4434">
        <v>20</v>
      </c>
      <c r="W4434">
        <v>260</v>
      </c>
      <c r="X4434">
        <v>3800</v>
      </c>
      <c r="Y4434">
        <v>988380</v>
      </c>
      <c r="Z4434">
        <v>20</v>
      </c>
      <c r="AA4434">
        <v>303</v>
      </c>
      <c r="AB4434">
        <v>3550</v>
      </c>
      <c r="AC4434">
        <v>1074940</v>
      </c>
      <c r="AD4434">
        <v>49</v>
      </c>
      <c r="AE4434">
        <v>345</v>
      </c>
      <c r="AF4434">
        <v>3680</v>
      </c>
      <c r="AG4434">
        <v>1300943</v>
      </c>
      <c r="AH4434">
        <v>51</v>
      </c>
      <c r="AI4434">
        <v>381</v>
      </c>
      <c r="AJ4434">
        <v>3372</v>
      </c>
      <c r="AK4434">
        <v>1355577</v>
      </c>
      <c r="AL4434">
        <v>17</v>
      </c>
      <c r="AM4434">
        <v>419</v>
      </c>
      <c r="AN4434">
        <v>3560</v>
      </c>
      <c r="AO4434">
        <v>1672813</v>
      </c>
      <c r="AP4434">
        <v>173</v>
      </c>
      <c r="AQ4434">
        <v>435</v>
      </c>
      <c r="AR4434">
        <v>3286</v>
      </c>
      <c r="AS4434">
        <v>1465522</v>
      </c>
      <c r="AT4434">
        <v>20</v>
      </c>
      <c r="AU4434">
        <v>509</v>
      </c>
      <c r="AV4434">
        <v>3309</v>
      </c>
      <c r="AW4434">
        <v>1672813</v>
      </c>
      <c r="AX4434">
        <v>58</v>
      </c>
      <c r="AY4434">
        <v>12</v>
      </c>
    </row>
    <row r="4435" spans="1:51" x14ac:dyDescent="0.2">
      <c r="A4435" s="51"/>
    </row>
    <row r="4436" spans="1:51" x14ac:dyDescent="0.2">
      <c r="A4436" s="51">
        <v>43314</v>
      </c>
      <c r="B4436">
        <v>9</v>
      </c>
      <c r="C4436">
        <v>106</v>
      </c>
      <c r="D4436">
        <v>4700</v>
      </c>
      <c r="E4436">
        <v>498200</v>
      </c>
      <c r="F4436">
        <v>1</v>
      </c>
      <c r="G4436">
        <v>140</v>
      </c>
      <c r="H4436">
        <v>4000</v>
      </c>
      <c r="I4436">
        <v>560000</v>
      </c>
      <c r="J4436">
        <v>23</v>
      </c>
      <c r="K4436">
        <v>166</v>
      </c>
      <c r="L4436">
        <v>3850</v>
      </c>
      <c r="M4436">
        <v>641666</v>
      </c>
      <c r="N4436">
        <v>39</v>
      </c>
      <c r="O4436">
        <v>209</v>
      </c>
      <c r="P4436">
        <v>3833</v>
      </c>
      <c r="Q4436">
        <v>814205</v>
      </c>
      <c r="R4436">
        <v>20</v>
      </c>
      <c r="S4436">
        <v>246</v>
      </c>
      <c r="T4436">
        <v>3950</v>
      </c>
      <c r="U4436">
        <v>971700</v>
      </c>
      <c r="V4436">
        <v>42</v>
      </c>
      <c r="W4436">
        <v>266</v>
      </c>
      <c r="X4436">
        <v>3610</v>
      </c>
      <c r="Y4436">
        <v>960982</v>
      </c>
      <c r="Z4436">
        <v>27</v>
      </c>
      <c r="AA4436">
        <v>299</v>
      </c>
      <c r="AB4436">
        <v>3695</v>
      </c>
      <c r="AC4436">
        <v>1107576</v>
      </c>
      <c r="AD4436">
        <v>59</v>
      </c>
      <c r="AE4436">
        <v>336</v>
      </c>
      <c r="AF4436">
        <v>3710</v>
      </c>
      <c r="AG4436">
        <v>1249342</v>
      </c>
      <c r="AH4436">
        <v>5</v>
      </c>
      <c r="AI4436">
        <v>382</v>
      </c>
      <c r="AJ4436">
        <v>3620</v>
      </c>
      <c r="AK4436">
        <v>1382840</v>
      </c>
      <c r="AL4436">
        <v>12</v>
      </c>
      <c r="AM4436">
        <v>415</v>
      </c>
      <c r="AN4436">
        <v>3646</v>
      </c>
      <c r="AO4436">
        <v>1515797</v>
      </c>
      <c r="AP4436">
        <v>30</v>
      </c>
      <c r="AQ4436">
        <v>494</v>
      </c>
      <c r="AR4436">
        <v>3530</v>
      </c>
      <c r="AS4436">
        <v>1746761</v>
      </c>
      <c r="AT4436">
        <v>5</v>
      </c>
      <c r="AU4436">
        <v>562</v>
      </c>
      <c r="AV4436">
        <v>3300</v>
      </c>
      <c r="AW4436">
        <v>1854000</v>
      </c>
      <c r="AX4436">
        <v>22</v>
      </c>
      <c r="AY4436">
        <f>24+33+82</f>
        <v>139</v>
      </c>
    </row>
    <row r="4437" spans="1:51" x14ac:dyDescent="0.2">
      <c r="A4437" s="51">
        <v>43321</v>
      </c>
      <c r="F4437">
        <v>1</v>
      </c>
      <c r="G4437">
        <v>148</v>
      </c>
      <c r="H4437">
        <v>3850</v>
      </c>
      <c r="I4437">
        <v>569800</v>
      </c>
      <c r="N4437">
        <v>64</v>
      </c>
      <c r="O4437">
        <v>190</v>
      </c>
      <c r="P4437">
        <v>3962</v>
      </c>
      <c r="Q4437">
        <v>752875</v>
      </c>
      <c r="R4437">
        <v>15</v>
      </c>
      <c r="S4437">
        <v>220</v>
      </c>
      <c r="T4437">
        <v>3850</v>
      </c>
      <c r="U4437">
        <v>847000</v>
      </c>
      <c r="V4437">
        <v>51</v>
      </c>
      <c r="W4437">
        <v>266</v>
      </c>
      <c r="X4437">
        <v>3700</v>
      </c>
      <c r="Y4437">
        <v>896050</v>
      </c>
      <c r="Z4437">
        <v>42</v>
      </c>
      <c r="AA4437">
        <v>308</v>
      </c>
      <c r="AB4437">
        <v>3606</v>
      </c>
      <c r="AC4437">
        <v>1110853</v>
      </c>
      <c r="AD4437">
        <v>35</v>
      </c>
      <c r="AE4437">
        <v>331</v>
      </c>
      <c r="AF4437">
        <v>3716</v>
      </c>
      <c r="AG4437">
        <v>1231455</v>
      </c>
      <c r="AH4437">
        <v>27</v>
      </c>
      <c r="AI4437">
        <v>379</v>
      </c>
      <c r="AJ4437">
        <v>3640</v>
      </c>
      <c r="AK4437">
        <v>1382290</v>
      </c>
      <c r="AL4437">
        <v>7</v>
      </c>
      <c r="AM4437">
        <v>441</v>
      </c>
      <c r="AN4437">
        <v>3713</v>
      </c>
      <c r="AO4437">
        <v>1638817</v>
      </c>
      <c r="AP4437">
        <v>11</v>
      </c>
      <c r="AQ4437">
        <v>446</v>
      </c>
      <c r="AR4437">
        <v>3586</v>
      </c>
      <c r="AS4437">
        <v>1599653</v>
      </c>
      <c r="AT4437">
        <v>7</v>
      </c>
      <c r="AU4437">
        <v>536</v>
      </c>
      <c r="AV4437">
        <v>3550</v>
      </c>
      <c r="AW4437">
        <v>1902800</v>
      </c>
      <c r="AY4437">
        <f>47+16+115</f>
        <v>178</v>
      </c>
    </row>
    <row r="4438" spans="1:51" x14ac:dyDescent="0.2">
      <c r="A4438" s="51">
        <v>43326</v>
      </c>
      <c r="AP4438">
        <v>18</v>
      </c>
      <c r="AQ4438">
        <v>452</v>
      </c>
      <c r="AR4438">
        <v>3260</v>
      </c>
      <c r="AS4438">
        <v>1474606</v>
      </c>
      <c r="AY4438">
        <v>21</v>
      </c>
    </row>
    <row r="4439" spans="1:51" x14ac:dyDescent="0.2">
      <c r="A4439" s="51">
        <v>43328</v>
      </c>
      <c r="J4439">
        <v>86</v>
      </c>
      <c r="K4439">
        <v>162</v>
      </c>
      <c r="L4439">
        <v>4000</v>
      </c>
      <c r="M4439">
        <v>648666</v>
      </c>
      <c r="N4439">
        <v>118</v>
      </c>
      <c r="O4439">
        <v>211</v>
      </c>
      <c r="P4439">
        <v>3922</v>
      </c>
      <c r="Q4439">
        <v>832295</v>
      </c>
      <c r="R4439">
        <v>116</v>
      </c>
      <c r="S4439">
        <v>234</v>
      </c>
      <c r="T4439">
        <v>3816</v>
      </c>
      <c r="U4439">
        <v>893736</v>
      </c>
      <c r="V4439">
        <v>20</v>
      </c>
      <c r="W4439">
        <v>278</v>
      </c>
      <c r="X4439">
        <v>3700</v>
      </c>
      <c r="Y4439">
        <v>1028600</v>
      </c>
      <c r="Z4439">
        <v>10</v>
      </c>
      <c r="AA4439">
        <v>305</v>
      </c>
      <c r="AB4439">
        <v>3916</v>
      </c>
      <c r="AC4439">
        <v>1195888</v>
      </c>
      <c r="AD4439">
        <v>107</v>
      </c>
      <c r="AE4439">
        <v>340</v>
      </c>
      <c r="AF4439">
        <v>3636</v>
      </c>
      <c r="AG4439">
        <v>1237678</v>
      </c>
      <c r="AH4439">
        <v>25</v>
      </c>
      <c r="AI4439">
        <v>371</v>
      </c>
      <c r="AJ4439">
        <v>3614</v>
      </c>
      <c r="AK4439">
        <v>1343685</v>
      </c>
      <c r="AL4439">
        <v>10</v>
      </c>
      <c r="AM4439">
        <v>514</v>
      </c>
      <c r="AN4439">
        <v>3570</v>
      </c>
      <c r="AO4439">
        <v>1836765</v>
      </c>
      <c r="AP4439">
        <v>40</v>
      </c>
      <c r="AQ4439">
        <v>496</v>
      </c>
      <c r="AR4439">
        <v>3504</v>
      </c>
      <c r="AS4439">
        <v>1740436</v>
      </c>
      <c r="AT4439">
        <v>10</v>
      </c>
      <c r="AU4439">
        <v>448</v>
      </c>
      <c r="AV4439">
        <v>3450</v>
      </c>
      <c r="AW4439">
        <v>1545600</v>
      </c>
      <c r="AY4439">
        <f>31+185</f>
        <v>216</v>
      </c>
    </row>
    <row r="4440" spans="1:51" x14ac:dyDescent="0.2">
      <c r="A4440" s="51"/>
      <c r="AP4440">
        <v>6</v>
      </c>
      <c r="AQ4440">
        <v>382</v>
      </c>
      <c r="AR4440">
        <v>3290</v>
      </c>
      <c r="AS4440">
        <v>1256780</v>
      </c>
    </row>
    <row r="4441" spans="1:51" x14ac:dyDescent="0.2">
      <c r="A4441" s="51">
        <v>43333</v>
      </c>
      <c r="AP4441">
        <v>2</v>
      </c>
      <c r="AQ4441">
        <v>508</v>
      </c>
      <c r="AR4441">
        <v>3600</v>
      </c>
      <c r="AS4441">
        <v>1828800</v>
      </c>
    </row>
    <row r="4442" spans="1:51" x14ac:dyDescent="0.2">
      <c r="A4442" s="51">
        <v>43335</v>
      </c>
      <c r="B4442">
        <v>14</v>
      </c>
      <c r="C4442">
        <v>103</v>
      </c>
      <c r="D4442">
        <v>4900</v>
      </c>
      <c r="E4442">
        <v>504700</v>
      </c>
      <c r="J4442">
        <v>41</v>
      </c>
      <c r="K4442">
        <v>162</v>
      </c>
      <c r="L4442">
        <v>4000</v>
      </c>
      <c r="M4442">
        <v>649000</v>
      </c>
      <c r="N4442">
        <v>17</v>
      </c>
      <c r="O4442">
        <v>205</v>
      </c>
      <c r="P4442">
        <v>3775</v>
      </c>
      <c r="Q4442">
        <v>773875</v>
      </c>
      <c r="Z4442">
        <v>6</v>
      </c>
      <c r="AA4442">
        <v>306</v>
      </c>
      <c r="AB4442">
        <v>3600</v>
      </c>
      <c r="AC4442">
        <v>1101600</v>
      </c>
      <c r="AD4442">
        <v>28</v>
      </c>
      <c r="AE4442">
        <v>344</v>
      </c>
      <c r="AF4442">
        <v>3660</v>
      </c>
      <c r="AG4442">
        <v>1259040</v>
      </c>
      <c r="AL4442">
        <v>5</v>
      </c>
      <c r="AM4442">
        <v>448</v>
      </c>
      <c r="AN4442">
        <v>3600</v>
      </c>
      <c r="AO4442">
        <v>1612800</v>
      </c>
      <c r="AP4442">
        <v>23</v>
      </c>
      <c r="AQ4442">
        <v>507</v>
      </c>
      <c r="AR4442">
        <v>3532</v>
      </c>
      <c r="AS4442">
        <v>1791419</v>
      </c>
      <c r="AY4442">
        <f>45+50</f>
        <v>95</v>
      </c>
    </row>
    <row r="4443" spans="1:51" x14ac:dyDescent="0.2">
      <c r="A4443" s="51"/>
      <c r="AP4443">
        <v>6</v>
      </c>
      <c r="AQ4443">
        <v>370</v>
      </c>
      <c r="AR4443">
        <v>3260</v>
      </c>
      <c r="AS4443">
        <v>1206200</v>
      </c>
    </row>
    <row r="4444" spans="1:51" x14ac:dyDescent="0.2">
      <c r="A4444" s="51">
        <v>43340</v>
      </c>
      <c r="AP4444">
        <v>34</v>
      </c>
      <c r="AQ4444">
        <v>478</v>
      </c>
      <c r="AR4444">
        <v>3510</v>
      </c>
      <c r="AS4444">
        <v>1679535</v>
      </c>
      <c r="AY4444">
        <v>23</v>
      </c>
    </row>
    <row r="4445" spans="1:51" x14ac:dyDescent="0.2">
      <c r="A4445" s="51">
        <v>43342</v>
      </c>
      <c r="F4445">
        <v>26</v>
      </c>
      <c r="G4445">
        <v>139</v>
      </c>
      <c r="H4445">
        <v>4050</v>
      </c>
      <c r="I4445">
        <v>562950</v>
      </c>
      <c r="J4445">
        <v>13</v>
      </c>
      <c r="K4445">
        <v>168</v>
      </c>
      <c r="L4445">
        <v>4000</v>
      </c>
      <c r="M4445">
        <v>672000</v>
      </c>
      <c r="N4445">
        <v>71</v>
      </c>
      <c r="O4445">
        <v>196</v>
      </c>
      <c r="P4445">
        <v>4016</v>
      </c>
      <c r="Q4445">
        <v>789275</v>
      </c>
      <c r="R4445">
        <v>14</v>
      </c>
      <c r="S4445">
        <v>238</v>
      </c>
      <c r="T4445">
        <v>3850</v>
      </c>
      <c r="U4445">
        <v>916300</v>
      </c>
      <c r="V4445">
        <v>21</v>
      </c>
      <c r="W4445">
        <v>267</v>
      </c>
      <c r="X4445">
        <v>3950</v>
      </c>
      <c r="Y4445">
        <v>1054650</v>
      </c>
      <c r="Z4445">
        <v>41</v>
      </c>
      <c r="AA4445">
        <v>297</v>
      </c>
      <c r="AB4445">
        <v>3775</v>
      </c>
      <c r="AC4445">
        <v>1124006</v>
      </c>
      <c r="AD4445">
        <v>33</v>
      </c>
      <c r="AE4445">
        <v>349</v>
      </c>
      <c r="AF4445">
        <v>3563</v>
      </c>
      <c r="AG4445">
        <v>1243603</v>
      </c>
      <c r="AH4445">
        <v>2</v>
      </c>
      <c r="AI4445">
        <v>398</v>
      </c>
      <c r="AJ4445">
        <v>3600</v>
      </c>
      <c r="AK4445">
        <v>1432900</v>
      </c>
      <c r="AL4445">
        <v>9</v>
      </c>
      <c r="AM4445">
        <v>435</v>
      </c>
      <c r="AN4445">
        <v>3670</v>
      </c>
      <c r="AO4445">
        <v>1598450</v>
      </c>
      <c r="AP4445">
        <v>63</v>
      </c>
      <c r="AQ4445">
        <v>539</v>
      </c>
      <c r="AR4445">
        <v>3600</v>
      </c>
      <c r="AS4445">
        <v>1941600</v>
      </c>
      <c r="AT4445">
        <v>2</v>
      </c>
      <c r="AU4445">
        <v>553</v>
      </c>
      <c r="AV4445">
        <v>3100</v>
      </c>
      <c r="AW4445">
        <v>1714300</v>
      </c>
      <c r="AY4445">
        <f>22+135</f>
        <v>157</v>
      </c>
    </row>
    <row r="4446" spans="1:51" x14ac:dyDescent="0.2">
      <c r="A4446" s="51"/>
      <c r="AP4446">
        <v>1</v>
      </c>
      <c r="AQ4446">
        <v>370</v>
      </c>
      <c r="AR4446">
        <v>3600</v>
      </c>
      <c r="AS4446">
        <v>1332000</v>
      </c>
    </row>
    <row r="4447" spans="1:51" x14ac:dyDescent="0.2">
      <c r="A4447" s="51">
        <v>43319</v>
      </c>
      <c r="N4447">
        <v>54</v>
      </c>
      <c r="O4447">
        <v>194</v>
      </c>
      <c r="P4447">
        <v>4050</v>
      </c>
      <c r="Q4447">
        <v>819485</v>
      </c>
      <c r="R4447">
        <v>67</v>
      </c>
      <c r="S4447">
        <v>231</v>
      </c>
      <c r="T4447">
        <v>3925</v>
      </c>
      <c r="U4447">
        <v>921109</v>
      </c>
      <c r="V4447">
        <v>98</v>
      </c>
      <c r="W4447">
        <v>262</v>
      </c>
      <c r="X4447">
        <v>3960</v>
      </c>
      <c r="Y4447">
        <v>1038458</v>
      </c>
      <c r="Z4447">
        <v>61</v>
      </c>
      <c r="AA4447">
        <v>301</v>
      </c>
      <c r="AB4447">
        <v>3767</v>
      </c>
      <c r="AC4447">
        <v>1133939</v>
      </c>
      <c r="AD4447">
        <v>48</v>
      </c>
      <c r="AE4447">
        <v>341</v>
      </c>
      <c r="AF4447">
        <v>3616</v>
      </c>
      <c r="AG4447">
        <v>1238328</v>
      </c>
      <c r="AH4447">
        <v>36</v>
      </c>
      <c r="AI4447">
        <v>376</v>
      </c>
      <c r="AJ4447">
        <v>3622</v>
      </c>
      <c r="AK4447">
        <v>1387091</v>
      </c>
      <c r="AP4447">
        <v>35</v>
      </c>
      <c r="AQ4447">
        <v>450</v>
      </c>
      <c r="AR4447">
        <v>3474</v>
      </c>
      <c r="AS4447">
        <v>1571227</v>
      </c>
      <c r="AT4447">
        <v>5</v>
      </c>
      <c r="AU4447">
        <v>484</v>
      </c>
      <c r="AV4447">
        <v>3680</v>
      </c>
      <c r="AW4447">
        <v>1766624</v>
      </c>
      <c r="AY4447">
        <v>97</v>
      </c>
    </row>
    <row r="4448" spans="1:51" x14ac:dyDescent="0.2">
      <c r="A4448" s="51">
        <v>43326</v>
      </c>
      <c r="J4448">
        <v>41</v>
      </c>
      <c r="K4448">
        <v>164</v>
      </c>
      <c r="L4448">
        <v>3900</v>
      </c>
      <c r="M4448">
        <v>640039</v>
      </c>
      <c r="N4448">
        <v>55</v>
      </c>
      <c r="O4448">
        <v>201</v>
      </c>
      <c r="P4448">
        <v>3869</v>
      </c>
      <c r="Q4448">
        <v>772862</v>
      </c>
      <c r="R4448">
        <v>46</v>
      </c>
      <c r="S4448">
        <v>238</v>
      </c>
      <c r="T4448">
        <v>3838</v>
      </c>
      <c r="U4448">
        <v>928163</v>
      </c>
      <c r="V4448">
        <v>28</v>
      </c>
      <c r="W4448">
        <v>275</v>
      </c>
      <c r="X4448">
        <v>3700</v>
      </c>
      <c r="Y4448">
        <v>1025000</v>
      </c>
      <c r="Z4448">
        <v>51</v>
      </c>
      <c r="AA4448">
        <v>302</v>
      </c>
      <c r="AB4448">
        <v>3776</v>
      </c>
      <c r="AC4448">
        <v>1140352</v>
      </c>
      <c r="AD4448">
        <v>34</v>
      </c>
      <c r="AE4448">
        <v>342</v>
      </c>
      <c r="AF4448">
        <v>3511</v>
      </c>
      <c r="AG4448">
        <v>1199288</v>
      </c>
      <c r="AH4448">
        <v>33</v>
      </c>
      <c r="AI4448">
        <v>374</v>
      </c>
      <c r="AJ4448">
        <v>3745</v>
      </c>
      <c r="AK4448">
        <v>1385082</v>
      </c>
      <c r="AL4448">
        <v>11</v>
      </c>
      <c r="AM4448">
        <v>455</v>
      </c>
      <c r="AN4448">
        <v>3663</v>
      </c>
      <c r="AO4448">
        <v>1664256</v>
      </c>
      <c r="AP4448">
        <v>98</v>
      </c>
      <c r="AQ4448">
        <v>424</v>
      </c>
      <c r="AR4448">
        <v>3321</v>
      </c>
      <c r="AS4448">
        <v>1391244</v>
      </c>
      <c r="AT4448">
        <v>8</v>
      </c>
      <c r="AU4448">
        <v>506</v>
      </c>
      <c r="AV4448">
        <v>3250</v>
      </c>
      <c r="AW4448">
        <v>1651550</v>
      </c>
      <c r="AX4448">
        <f>18+14</f>
        <v>32</v>
      </c>
      <c r="AY4448">
        <v>154</v>
      </c>
    </row>
    <row r="4449" spans="1:51" x14ac:dyDescent="0.2">
      <c r="A4449" s="51">
        <v>43333</v>
      </c>
      <c r="F4449">
        <v>20</v>
      </c>
      <c r="G4449">
        <v>143</v>
      </c>
      <c r="H4449">
        <v>4063</v>
      </c>
      <c r="I4449">
        <v>575135</v>
      </c>
      <c r="J4449">
        <v>6</v>
      </c>
      <c r="K4449">
        <v>171</v>
      </c>
      <c r="L4449">
        <v>3900</v>
      </c>
      <c r="M4449">
        <v>666067</v>
      </c>
      <c r="N4449">
        <v>12</v>
      </c>
      <c r="O4449">
        <v>224</v>
      </c>
      <c r="P4449">
        <v>3967</v>
      </c>
      <c r="Q4449">
        <v>898758</v>
      </c>
      <c r="R4449">
        <v>19</v>
      </c>
      <c r="S4449">
        <v>270</v>
      </c>
      <c r="T4449">
        <v>3675</v>
      </c>
      <c r="U4449">
        <v>1010625</v>
      </c>
      <c r="V4449">
        <v>47</v>
      </c>
      <c r="W4449">
        <v>309</v>
      </c>
      <c r="X4449">
        <v>3788</v>
      </c>
      <c r="Y4449">
        <v>1158768</v>
      </c>
      <c r="Z4449">
        <v>25</v>
      </c>
      <c r="AA4449">
        <v>344</v>
      </c>
      <c r="AB4449">
        <v>3825</v>
      </c>
      <c r="AC4449">
        <v>1308120</v>
      </c>
      <c r="AD4449">
        <v>17</v>
      </c>
      <c r="AE4449">
        <v>371</v>
      </c>
      <c r="AF4449">
        <v>3610</v>
      </c>
      <c r="AG4449">
        <v>1337936</v>
      </c>
      <c r="AP4449">
        <v>85</v>
      </c>
      <c r="AQ4449">
        <v>420</v>
      </c>
      <c r="AR4449">
        <v>3521</v>
      </c>
      <c r="AS4449">
        <v>1474482</v>
      </c>
      <c r="AT4449">
        <v>14</v>
      </c>
      <c r="AU4449">
        <v>437</v>
      </c>
      <c r="AV4449">
        <v>3457</v>
      </c>
      <c r="AW4449">
        <v>1507861</v>
      </c>
      <c r="AX4449">
        <v>59</v>
      </c>
      <c r="AY4449">
        <v>27</v>
      </c>
    </row>
    <row r="4450" spans="1:51" x14ac:dyDescent="0.2">
      <c r="A4450" s="51">
        <v>43340</v>
      </c>
      <c r="F4450">
        <v>34</v>
      </c>
      <c r="G4450">
        <v>144</v>
      </c>
      <c r="H4450">
        <v>4020</v>
      </c>
      <c r="I4450">
        <v>573029</v>
      </c>
      <c r="J4450">
        <v>26</v>
      </c>
      <c r="K4450">
        <v>175</v>
      </c>
      <c r="L4450">
        <v>3825</v>
      </c>
      <c r="M4450">
        <v>671712</v>
      </c>
      <c r="N4450">
        <v>24</v>
      </c>
      <c r="O4450">
        <v>216</v>
      </c>
      <c r="P4450">
        <v>4050</v>
      </c>
      <c r="Q4450">
        <v>874800</v>
      </c>
      <c r="R4450">
        <v>27</v>
      </c>
      <c r="S4450">
        <v>231</v>
      </c>
      <c r="T4450">
        <v>3888</v>
      </c>
      <c r="U4450">
        <v>913370</v>
      </c>
      <c r="V4450">
        <v>36</v>
      </c>
      <c r="W4450">
        <v>268</v>
      </c>
      <c r="X4450">
        <v>4050</v>
      </c>
      <c r="Y4450">
        <v>1086550</v>
      </c>
      <c r="Z4450">
        <v>14</v>
      </c>
      <c r="AA4450">
        <v>283</v>
      </c>
      <c r="AB4450">
        <v>3725</v>
      </c>
      <c r="AC4450">
        <v>1057221</v>
      </c>
      <c r="AD4450">
        <v>34</v>
      </c>
      <c r="AE4450">
        <v>340</v>
      </c>
      <c r="AF4450">
        <v>3900</v>
      </c>
      <c r="AG4450">
        <v>1324821</v>
      </c>
      <c r="AH4450">
        <v>2</v>
      </c>
      <c r="AI4450">
        <v>380</v>
      </c>
      <c r="AJ4450">
        <v>3540</v>
      </c>
      <c r="AK4450">
        <v>1345120</v>
      </c>
      <c r="AP4450">
        <v>119</v>
      </c>
      <c r="AQ4450">
        <v>434</v>
      </c>
      <c r="AR4450">
        <v>3479</v>
      </c>
      <c r="AS4450">
        <v>1508625</v>
      </c>
      <c r="AT4450">
        <v>6</v>
      </c>
      <c r="AU4450">
        <v>506</v>
      </c>
      <c r="AV4450">
        <v>3450</v>
      </c>
      <c r="AW4450">
        <v>1814583</v>
      </c>
    </row>
    <row r="4451" spans="1:51" x14ac:dyDescent="0.2">
      <c r="A4451" s="51">
        <v>43347</v>
      </c>
      <c r="Z4451">
        <v>1</v>
      </c>
      <c r="AA4451">
        <v>282</v>
      </c>
      <c r="AB4451">
        <v>3550</v>
      </c>
      <c r="AC4451">
        <v>1001100</v>
      </c>
      <c r="AH4451">
        <v>6</v>
      </c>
      <c r="AI4451">
        <v>365</v>
      </c>
      <c r="AJ4451">
        <v>3700</v>
      </c>
      <c r="AK4451">
        <v>1350500</v>
      </c>
      <c r="AL4451">
        <v>4</v>
      </c>
      <c r="AM4451">
        <v>516</v>
      </c>
      <c r="AN4451">
        <v>3673</v>
      </c>
      <c r="AO4451">
        <v>1897888</v>
      </c>
      <c r="AP4451">
        <v>3</v>
      </c>
      <c r="AQ4451">
        <v>366</v>
      </c>
      <c r="AR4451">
        <v>3400</v>
      </c>
      <c r="AS4451">
        <v>1244400</v>
      </c>
      <c r="AT4451">
        <v>1</v>
      </c>
      <c r="AU4451">
        <v>734</v>
      </c>
      <c r="AV4451">
        <v>3880</v>
      </c>
      <c r="AW4451">
        <v>2544320</v>
      </c>
      <c r="AY4451">
        <v>17</v>
      </c>
    </row>
    <row r="4452" spans="1:51" x14ac:dyDescent="0.2">
      <c r="A4452" s="51"/>
      <c r="AP4452">
        <v>15</v>
      </c>
      <c r="AQ4452">
        <v>480</v>
      </c>
      <c r="AR4452">
        <v>3557</v>
      </c>
      <c r="AS4452">
        <v>1708934</v>
      </c>
    </row>
    <row r="4453" spans="1:51" x14ac:dyDescent="0.2">
      <c r="A4453" s="51">
        <v>43349</v>
      </c>
      <c r="F4453">
        <v>18</v>
      </c>
      <c r="G4453">
        <v>138</v>
      </c>
      <c r="H4453">
        <v>3737</v>
      </c>
      <c r="I4453">
        <v>515775</v>
      </c>
      <c r="J4453">
        <v>52</v>
      </c>
      <c r="K4453">
        <v>169</v>
      </c>
      <c r="L4453">
        <v>3970</v>
      </c>
      <c r="M4453">
        <v>674106</v>
      </c>
      <c r="N4453">
        <v>28</v>
      </c>
      <c r="O4453">
        <v>196</v>
      </c>
      <c r="P4453">
        <v>3883</v>
      </c>
      <c r="Q4453">
        <v>762427</v>
      </c>
      <c r="R4453">
        <v>45</v>
      </c>
      <c r="S4453">
        <v>230</v>
      </c>
      <c r="T4453">
        <v>3883</v>
      </c>
      <c r="U4453">
        <v>894461</v>
      </c>
      <c r="V4453">
        <v>2</v>
      </c>
      <c r="W4453">
        <v>261</v>
      </c>
      <c r="X4453">
        <v>3650</v>
      </c>
      <c r="Y4453">
        <v>952650</v>
      </c>
      <c r="Z4453">
        <v>46</v>
      </c>
      <c r="AA4453">
        <v>295</v>
      </c>
      <c r="AB4453">
        <v>3787</v>
      </c>
      <c r="AC4453">
        <v>1117312</v>
      </c>
      <c r="AD4453">
        <v>74</v>
      </c>
      <c r="AE4453">
        <v>336</v>
      </c>
      <c r="AF4453">
        <v>3740</v>
      </c>
      <c r="AG4453">
        <v>1258510</v>
      </c>
      <c r="AH4453">
        <v>18</v>
      </c>
      <c r="AI4453">
        <v>373</v>
      </c>
      <c r="AJ4453">
        <v>3666</v>
      </c>
      <c r="AK4453">
        <v>1370111</v>
      </c>
      <c r="AL4453">
        <v>8</v>
      </c>
      <c r="AM4453">
        <v>484</v>
      </c>
      <c r="AN4453">
        <v>3820</v>
      </c>
      <c r="AO4453">
        <v>1848880</v>
      </c>
      <c r="AP4453">
        <v>2</v>
      </c>
      <c r="AQ4453">
        <v>372</v>
      </c>
      <c r="AR4453">
        <v>3400</v>
      </c>
      <c r="AS4453">
        <v>1264800</v>
      </c>
      <c r="AT4453">
        <v>18</v>
      </c>
      <c r="AU4453">
        <v>527</v>
      </c>
      <c r="AV4453">
        <v>3362</v>
      </c>
      <c r="AW4453">
        <v>1772878</v>
      </c>
      <c r="AX4453">
        <f>18+21</f>
        <v>39</v>
      </c>
      <c r="AY4453">
        <f>104+30</f>
        <v>134</v>
      </c>
    </row>
    <row r="4454" spans="1:51" x14ac:dyDescent="0.2">
      <c r="A4454" s="51"/>
      <c r="AP4454">
        <v>64</v>
      </c>
      <c r="AQ4454">
        <v>468</v>
      </c>
      <c r="AR4454">
        <v>3513</v>
      </c>
      <c r="AS4454">
        <v>1647256</v>
      </c>
    </row>
    <row r="4455" spans="1:51" x14ac:dyDescent="0.2">
      <c r="A4455" s="51">
        <v>43354</v>
      </c>
      <c r="AL4455">
        <v>2</v>
      </c>
      <c r="AM4455">
        <v>404</v>
      </c>
      <c r="AN4455">
        <v>3600</v>
      </c>
      <c r="AO4455">
        <v>1454400</v>
      </c>
      <c r="AP4455">
        <v>9</v>
      </c>
      <c r="AQ4455">
        <v>394</v>
      </c>
      <c r="AR4455">
        <v>3630</v>
      </c>
      <c r="AS4455">
        <v>1430220</v>
      </c>
      <c r="AY4455">
        <v>19</v>
      </c>
    </row>
    <row r="4456" spans="1:51" x14ac:dyDescent="0.2">
      <c r="A4456" s="51"/>
      <c r="AP4456">
        <v>10</v>
      </c>
      <c r="AQ4456">
        <v>476</v>
      </c>
      <c r="AR4456">
        <v>3605</v>
      </c>
      <c r="AS4456">
        <v>1716881</v>
      </c>
    </row>
    <row r="4457" spans="1:51" x14ac:dyDescent="0.2">
      <c r="A4457" s="51">
        <v>43356</v>
      </c>
      <c r="F4457">
        <v>4</v>
      </c>
      <c r="G4457">
        <v>143</v>
      </c>
      <c r="H4457">
        <v>3650</v>
      </c>
      <c r="I4457">
        <v>523775</v>
      </c>
      <c r="J4457">
        <v>12</v>
      </c>
      <c r="K4457">
        <v>164</v>
      </c>
      <c r="L4457">
        <v>4075</v>
      </c>
      <c r="M4457">
        <v>668300</v>
      </c>
      <c r="N4457">
        <v>30</v>
      </c>
      <c r="O4457">
        <v>194</v>
      </c>
      <c r="P4457">
        <v>3975</v>
      </c>
      <c r="Q4457">
        <v>771150</v>
      </c>
      <c r="R4457">
        <v>6</v>
      </c>
      <c r="S4457">
        <v>223</v>
      </c>
      <c r="T4457">
        <v>3800</v>
      </c>
      <c r="U4457">
        <v>847400</v>
      </c>
      <c r="V4457">
        <v>7</v>
      </c>
      <c r="W4457">
        <v>258</v>
      </c>
      <c r="X4457">
        <v>3900</v>
      </c>
      <c r="Y4457">
        <v>1006200</v>
      </c>
      <c r="Z4457">
        <v>85</v>
      </c>
      <c r="AA4457">
        <v>295</v>
      </c>
      <c r="AB4457">
        <v>3886</v>
      </c>
      <c r="AC4457">
        <v>1149478</v>
      </c>
      <c r="AD4457">
        <v>44</v>
      </c>
      <c r="AE4457">
        <v>340</v>
      </c>
      <c r="AF4457">
        <v>3545</v>
      </c>
      <c r="AG4457">
        <v>1207958</v>
      </c>
      <c r="AH4457">
        <v>24</v>
      </c>
      <c r="AI4457">
        <v>380</v>
      </c>
      <c r="AJ4457">
        <v>4526</v>
      </c>
      <c r="AK4457">
        <v>1720133</v>
      </c>
      <c r="AL4457">
        <v>7</v>
      </c>
      <c r="AM4457">
        <v>438</v>
      </c>
      <c r="AN4457">
        <v>3793</v>
      </c>
      <c r="AO4457">
        <v>1664008</v>
      </c>
      <c r="AP4457">
        <v>15</v>
      </c>
      <c r="AQ4457">
        <v>377</v>
      </c>
      <c r="AR4457">
        <v>3380</v>
      </c>
      <c r="AS4457">
        <v>1274260</v>
      </c>
      <c r="AT4457">
        <v>16</v>
      </c>
      <c r="AU4457">
        <v>500</v>
      </c>
      <c r="AV4457">
        <v>3450</v>
      </c>
      <c r="AW4457">
        <v>1725000</v>
      </c>
      <c r="AX4457">
        <v>27</v>
      </c>
      <c r="AY4457">
        <f>61+149</f>
        <v>210</v>
      </c>
    </row>
    <row r="4458" spans="1:51" x14ac:dyDescent="0.2">
      <c r="A4458" s="51"/>
      <c r="AP4458">
        <v>36</v>
      </c>
      <c r="AQ4458">
        <v>430</v>
      </c>
      <c r="AR4458">
        <v>3560</v>
      </c>
      <c r="AS4458">
        <v>1530800</v>
      </c>
    </row>
    <row r="4459" spans="1:51" x14ac:dyDescent="0.2">
      <c r="A4459" s="51">
        <v>43361</v>
      </c>
      <c r="AH4459">
        <v>6</v>
      </c>
      <c r="AI4459">
        <v>399</v>
      </c>
      <c r="AJ4459">
        <v>3540</v>
      </c>
      <c r="AK4459">
        <v>1412460</v>
      </c>
      <c r="AL4459">
        <v>1</v>
      </c>
      <c r="AM4459">
        <v>416</v>
      </c>
      <c r="AN4459">
        <v>3780</v>
      </c>
      <c r="AO4459">
        <v>1572480</v>
      </c>
      <c r="AP4459">
        <v>3</v>
      </c>
      <c r="AQ4459">
        <v>365</v>
      </c>
      <c r="AR4459">
        <v>3400</v>
      </c>
      <c r="AS4459">
        <v>1241000</v>
      </c>
      <c r="AY4459">
        <v>8</v>
      </c>
    </row>
    <row r="4460" spans="1:51" x14ac:dyDescent="0.2">
      <c r="A4460" s="51"/>
      <c r="AP4460">
        <v>7</v>
      </c>
      <c r="AQ4460">
        <v>490</v>
      </c>
      <c r="AR4460">
        <v>3580</v>
      </c>
      <c r="AS4460">
        <v>1755990</v>
      </c>
    </row>
    <row r="4461" spans="1:51" x14ac:dyDescent="0.2">
      <c r="A4461" s="51">
        <v>43363</v>
      </c>
      <c r="B4461">
        <v>1</v>
      </c>
      <c r="C4461">
        <v>115</v>
      </c>
      <c r="D4461">
        <v>3400</v>
      </c>
      <c r="E4461">
        <v>391000</v>
      </c>
      <c r="F4461">
        <v>15</v>
      </c>
      <c r="G4461">
        <v>166</v>
      </c>
      <c r="H4461">
        <v>4625</v>
      </c>
      <c r="I4461">
        <v>767750</v>
      </c>
      <c r="J4461">
        <v>25</v>
      </c>
      <c r="K4461">
        <v>180</v>
      </c>
      <c r="L4461">
        <v>3550</v>
      </c>
      <c r="M4461">
        <v>639000</v>
      </c>
      <c r="N4461">
        <v>46</v>
      </c>
      <c r="O4461">
        <v>226</v>
      </c>
      <c r="P4461">
        <v>3850</v>
      </c>
      <c r="Q4461">
        <v>872666</v>
      </c>
      <c r="R4461">
        <v>8</v>
      </c>
      <c r="S4461">
        <v>258</v>
      </c>
      <c r="T4461">
        <v>4675</v>
      </c>
      <c r="U4461">
        <v>1206150</v>
      </c>
      <c r="V4461">
        <v>38</v>
      </c>
      <c r="W4461">
        <v>291</v>
      </c>
      <c r="X4461">
        <v>3733</v>
      </c>
      <c r="Y4461">
        <v>1089511</v>
      </c>
      <c r="Z4461">
        <v>37</v>
      </c>
      <c r="AA4461">
        <v>323</v>
      </c>
      <c r="AB4461">
        <v>3732</v>
      </c>
      <c r="AC4461">
        <v>1206182</v>
      </c>
      <c r="AD4461">
        <v>9</v>
      </c>
      <c r="AE4461">
        <v>371</v>
      </c>
      <c r="AF4461">
        <v>3840</v>
      </c>
      <c r="AG4461">
        <v>1424640</v>
      </c>
      <c r="AH4461">
        <v>14</v>
      </c>
      <c r="AI4461">
        <v>414</v>
      </c>
      <c r="AJ4461">
        <v>3628</v>
      </c>
      <c r="AK4461">
        <v>1504168</v>
      </c>
      <c r="AP4461">
        <v>3</v>
      </c>
      <c r="AQ4461">
        <v>395</v>
      </c>
      <c r="AR4461">
        <v>4000</v>
      </c>
      <c r="AS4461">
        <v>1580000</v>
      </c>
      <c r="AY4461">
        <f>18+49+182</f>
        <v>249</v>
      </c>
    </row>
    <row r="4462" spans="1:51" x14ac:dyDescent="0.2">
      <c r="A4462" s="51"/>
      <c r="AP4462">
        <v>18</v>
      </c>
      <c r="AQ4462">
        <v>576</v>
      </c>
      <c r="AR4462">
        <v>3775</v>
      </c>
      <c r="AS4462">
        <v>2174400</v>
      </c>
    </row>
    <row r="4463" spans="1:51" x14ac:dyDescent="0.2">
      <c r="A4463" s="51">
        <v>43368</v>
      </c>
      <c r="N4463">
        <v>1</v>
      </c>
      <c r="O4463">
        <v>180</v>
      </c>
      <c r="P4463">
        <v>3750</v>
      </c>
      <c r="Q4463">
        <v>675000</v>
      </c>
      <c r="AD4463">
        <v>4</v>
      </c>
      <c r="AE4463">
        <v>324</v>
      </c>
      <c r="AF4463">
        <v>3600</v>
      </c>
      <c r="AG4463">
        <v>1166400</v>
      </c>
      <c r="AH4463">
        <v>2</v>
      </c>
      <c r="AI4463">
        <v>380</v>
      </c>
      <c r="AJ4463">
        <v>3750</v>
      </c>
      <c r="AK4463">
        <v>1425000</v>
      </c>
      <c r="AY4463">
        <v>6</v>
      </c>
    </row>
    <row r="4464" spans="1:51" x14ac:dyDescent="0.2">
      <c r="A4464" s="51">
        <v>43370</v>
      </c>
      <c r="F4464">
        <v>39</v>
      </c>
      <c r="G4464">
        <v>138</v>
      </c>
      <c r="H4464">
        <v>3775</v>
      </c>
      <c r="I4464">
        <v>522837</v>
      </c>
      <c r="J4464">
        <v>30</v>
      </c>
      <c r="K4464">
        <v>161</v>
      </c>
      <c r="L4464">
        <v>3775</v>
      </c>
      <c r="M4464">
        <v>608718</v>
      </c>
      <c r="N4464">
        <v>36</v>
      </c>
      <c r="O4464">
        <v>204</v>
      </c>
      <c r="P4464">
        <v>3833</v>
      </c>
      <c r="Q4464">
        <v>783277</v>
      </c>
      <c r="R4464">
        <v>25</v>
      </c>
      <c r="S4464">
        <v>241</v>
      </c>
      <c r="T4464">
        <v>3650</v>
      </c>
      <c r="U4464">
        <v>879650</v>
      </c>
      <c r="V4464">
        <v>3</v>
      </c>
      <c r="W4464">
        <v>279</v>
      </c>
      <c r="X4464">
        <v>3550</v>
      </c>
      <c r="Y4464">
        <v>990450</v>
      </c>
      <c r="Z4464">
        <v>25</v>
      </c>
      <c r="AA4464">
        <v>302</v>
      </c>
      <c r="AB4464">
        <v>3690</v>
      </c>
      <c r="AC4464">
        <v>1114380</v>
      </c>
      <c r="AD4464">
        <v>6</v>
      </c>
      <c r="AE4464">
        <v>333</v>
      </c>
      <c r="AF4464">
        <v>3550</v>
      </c>
      <c r="AG4464">
        <v>1182150</v>
      </c>
      <c r="AH4464">
        <v>20</v>
      </c>
      <c r="AI4464">
        <v>379</v>
      </c>
      <c r="AJ4464">
        <v>3613</v>
      </c>
      <c r="AK4464">
        <v>1371260</v>
      </c>
      <c r="AP4464">
        <v>8</v>
      </c>
      <c r="AQ4464">
        <v>393</v>
      </c>
      <c r="AR4464">
        <v>3160</v>
      </c>
      <c r="AS4464">
        <v>1241880</v>
      </c>
      <c r="AT4464">
        <v>1</v>
      </c>
      <c r="AU4464">
        <v>394</v>
      </c>
      <c r="AV4464">
        <v>3200</v>
      </c>
      <c r="AW4464">
        <v>1260800</v>
      </c>
      <c r="AY4464">
        <f>28+25+161</f>
        <v>214</v>
      </c>
    </row>
    <row r="4465" spans="1:51" x14ac:dyDescent="0.2">
      <c r="A4465" s="51"/>
      <c r="AP4465">
        <v>77</v>
      </c>
      <c r="AQ4465">
        <v>465</v>
      </c>
      <c r="AR4465">
        <v>3365</v>
      </c>
      <c r="AS4465">
        <v>1568182</v>
      </c>
      <c r="AT4465">
        <v>4</v>
      </c>
      <c r="AU4465">
        <v>515</v>
      </c>
      <c r="AV4465">
        <v>3200</v>
      </c>
      <c r="AW4465">
        <v>1648000</v>
      </c>
    </row>
    <row r="4466" spans="1:51" x14ac:dyDescent="0.2">
      <c r="A4466" s="51">
        <v>43347</v>
      </c>
      <c r="B4466">
        <v>3</v>
      </c>
      <c r="C4466">
        <v>111</v>
      </c>
      <c r="D4466">
        <v>3600</v>
      </c>
      <c r="E4466">
        <v>400800</v>
      </c>
      <c r="F4466">
        <v>2</v>
      </c>
      <c r="G4466">
        <v>134</v>
      </c>
      <c r="H4466">
        <v>3700</v>
      </c>
      <c r="I4466">
        <v>495800</v>
      </c>
      <c r="J4466">
        <v>5</v>
      </c>
      <c r="K4466">
        <v>212</v>
      </c>
      <c r="L4466">
        <v>3850</v>
      </c>
      <c r="M4466">
        <v>816200</v>
      </c>
      <c r="N4466">
        <v>2</v>
      </c>
      <c r="O4466">
        <v>238</v>
      </c>
      <c r="P4466">
        <v>3625</v>
      </c>
      <c r="Q4466">
        <v>862600</v>
      </c>
      <c r="R4466">
        <v>34</v>
      </c>
      <c r="S4466">
        <v>267</v>
      </c>
      <c r="T4466">
        <v>3833</v>
      </c>
      <c r="U4466">
        <v>1050224</v>
      </c>
      <c r="V4466">
        <v>38</v>
      </c>
      <c r="W4466">
        <v>292</v>
      </c>
      <c r="X4466">
        <v>3716</v>
      </c>
      <c r="Y4466">
        <v>1095112</v>
      </c>
      <c r="Z4466">
        <v>41</v>
      </c>
      <c r="AA4466">
        <v>333</v>
      </c>
      <c r="AB4466">
        <v>3650</v>
      </c>
      <c r="AC4466">
        <v>1215450</v>
      </c>
      <c r="AD4466">
        <v>13</v>
      </c>
      <c r="AE4466">
        <v>379</v>
      </c>
      <c r="AF4466">
        <v>3630</v>
      </c>
      <c r="AG4466">
        <v>1379523</v>
      </c>
      <c r="AP4466">
        <v>162</v>
      </c>
      <c r="AQ4466">
        <v>410</v>
      </c>
      <c r="AR4466">
        <v>3386</v>
      </c>
      <c r="AS4466">
        <v>1395393</v>
      </c>
      <c r="AT4466">
        <v>7</v>
      </c>
      <c r="AU4466">
        <v>416</v>
      </c>
      <c r="AV4466">
        <v>3300</v>
      </c>
      <c r="AW4466">
        <v>1403714</v>
      </c>
      <c r="AX4466">
        <v>28</v>
      </c>
      <c r="AY4466">
        <v>93</v>
      </c>
    </row>
    <row r="4467" spans="1:51" x14ac:dyDescent="0.2">
      <c r="A4467" s="51">
        <v>43354</v>
      </c>
      <c r="B4467">
        <v>2</v>
      </c>
      <c r="C4467">
        <v>124</v>
      </c>
      <c r="D4467">
        <v>3950</v>
      </c>
      <c r="E4467">
        <v>489800</v>
      </c>
      <c r="J4467">
        <v>33</v>
      </c>
      <c r="K4467">
        <v>158</v>
      </c>
      <c r="L4467">
        <v>4150</v>
      </c>
      <c r="M4467">
        <v>660436</v>
      </c>
      <c r="N4467">
        <v>63</v>
      </c>
      <c r="O4467">
        <v>200</v>
      </c>
      <c r="P4467">
        <v>3860</v>
      </c>
      <c r="Q4467">
        <v>793822</v>
      </c>
      <c r="R4467">
        <v>28</v>
      </c>
      <c r="S4467">
        <v>231</v>
      </c>
      <c r="T4467">
        <v>3717</v>
      </c>
      <c r="U4467">
        <v>888279</v>
      </c>
      <c r="Z4467">
        <v>66</v>
      </c>
      <c r="AA4467">
        <v>304</v>
      </c>
      <c r="AB4467">
        <v>3700</v>
      </c>
      <c r="AC4467">
        <v>1131553</v>
      </c>
      <c r="AD4467">
        <v>41</v>
      </c>
      <c r="AE4467">
        <v>346</v>
      </c>
      <c r="AF4467">
        <v>3666</v>
      </c>
      <c r="AG4467">
        <v>1269516</v>
      </c>
      <c r="AH4467">
        <v>21</v>
      </c>
      <c r="AI4467">
        <v>368</v>
      </c>
      <c r="AJ4467">
        <v>3520</v>
      </c>
      <c r="AK4467">
        <v>1307124</v>
      </c>
      <c r="AL4467">
        <v>3</v>
      </c>
      <c r="AM4467">
        <v>420</v>
      </c>
      <c r="AN4467">
        <v>3750</v>
      </c>
      <c r="AO4467">
        <v>1575000</v>
      </c>
      <c r="AP4467">
        <v>108</v>
      </c>
      <c r="AQ4467">
        <v>415</v>
      </c>
      <c r="AR4467">
        <v>3423</v>
      </c>
      <c r="AS4467">
        <v>1441251</v>
      </c>
      <c r="AT4467">
        <v>17</v>
      </c>
      <c r="AU4467">
        <v>530</v>
      </c>
      <c r="AV4467">
        <v>3610</v>
      </c>
      <c r="AW4467">
        <v>1943409</v>
      </c>
      <c r="AX4467">
        <v>33</v>
      </c>
      <c r="AY4467">
        <v>92</v>
      </c>
    </row>
    <row r="4468" spans="1:51" x14ac:dyDescent="0.2">
      <c r="A4468" s="51">
        <v>43361</v>
      </c>
      <c r="J4468">
        <v>22</v>
      </c>
      <c r="K4468">
        <v>165</v>
      </c>
      <c r="L4468">
        <v>3817</v>
      </c>
      <c r="M4468">
        <v>636973</v>
      </c>
      <c r="N4468">
        <v>14</v>
      </c>
      <c r="O4468">
        <v>207</v>
      </c>
      <c r="P4468">
        <v>3800</v>
      </c>
      <c r="Q4468">
        <v>784971</v>
      </c>
      <c r="R4468">
        <v>54</v>
      </c>
      <c r="S4468">
        <v>229</v>
      </c>
      <c r="T4468">
        <v>4813</v>
      </c>
      <c r="U4468">
        <v>959576</v>
      </c>
      <c r="V4468">
        <v>47</v>
      </c>
      <c r="W4468">
        <v>274</v>
      </c>
      <c r="X4468">
        <v>4550</v>
      </c>
      <c r="Y4468">
        <v>1358862</v>
      </c>
      <c r="Z4468">
        <v>36</v>
      </c>
      <c r="AA4468">
        <v>289</v>
      </c>
      <c r="AB4468">
        <v>3500</v>
      </c>
      <c r="AC4468">
        <v>1011500</v>
      </c>
      <c r="AD4468">
        <v>91</v>
      </c>
      <c r="AE4468">
        <v>341</v>
      </c>
      <c r="AF4468">
        <v>3771</v>
      </c>
      <c r="AG4468">
        <v>1304337</v>
      </c>
      <c r="AH4468">
        <v>27</v>
      </c>
      <c r="AI4468">
        <v>376</v>
      </c>
      <c r="AJ4468">
        <v>3458</v>
      </c>
      <c r="AK4468">
        <v>1288210</v>
      </c>
      <c r="AP4468">
        <v>83</v>
      </c>
      <c r="AQ4468">
        <v>435</v>
      </c>
      <c r="AR4468">
        <v>3888</v>
      </c>
      <c r="AS4468">
        <v>1482940</v>
      </c>
      <c r="AT4468">
        <v>4</v>
      </c>
      <c r="AU4468">
        <v>489</v>
      </c>
      <c r="AV4468">
        <v>3575</v>
      </c>
      <c r="AW4468">
        <v>1725325</v>
      </c>
      <c r="AX4468">
        <f>32+15</f>
        <v>47</v>
      </c>
      <c r="AY4468">
        <v>75</v>
      </c>
    </row>
    <row r="4469" spans="1:51" x14ac:dyDescent="0.2">
      <c r="A4469" s="51">
        <v>43368</v>
      </c>
      <c r="B4469">
        <v>2</v>
      </c>
      <c r="C4469">
        <v>121</v>
      </c>
      <c r="D4469">
        <v>4000</v>
      </c>
      <c r="E4469">
        <v>484000</v>
      </c>
      <c r="F4469">
        <v>7</v>
      </c>
      <c r="G4469">
        <v>162</v>
      </c>
      <c r="H4469">
        <v>3950</v>
      </c>
      <c r="I4469">
        <v>641886</v>
      </c>
      <c r="J4469">
        <v>8</v>
      </c>
      <c r="K4469">
        <v>187</v>
      </c>
      <c r="L4469">
        <v>3875</v>
      </c>
      <c r="M4469">
        <v>734313</v>
      </c>
      <c r="N4469">
        <v>50</v>
      </c>
      <c r="O4469">
        <v>237</v>
      </c>
      <c r="P4469">
        <v>3838</v>
      </c>
      <c r="Q4469">
        <v>959246</v>
      </c>
      <c r="V4469">
        <v>20</v>
      </c>
      <c r="W4469">
        <v>272</v>
      </c>
      <c r="X4469">
        <v>3900</v>
      </c>
      <c r="Y4469">
        <v>1062750</v>
      </c>
      <c r="Z4469">
        <v>49</v>
      </c>
      <c r="AA4469">
        <v>300</v>
      </c>
      <c r="AB4469">
        <v>3746</v>
      </c>
      <c r="AC4469">
        <v>1132386</v>
      </c>
      <c r="AD4469">
        <v>41</v>
      </c>
      <c r="AE4469">
        <v>335</v>
      </c>
      <c r="AF4469">
        <v>3658</v>
      </c>
      <c r="AG4469">
        <v>1262724</v>
      </c>
      <c r="AH4469">
        <v>1</v>
      </c>
      <c r="AI4469">
        <v>374</v>
      </c>
      <c r="AJ4469">
        <v>3500</v>
      </c>
      <c r="AK4469">
        <v>1309000</v>
      </c>
      <c r="AL4469">
        <v>9</v>
      </c>
      <c r="AM4469">
        <v>423</v>
      </c>
      <c r="AN4469">
        <v>3665</v>
      </c>
      <c r="AO4469">
        <v>1530373</v>
      </c>
      <c r="AP4469">
        <v>71</v>
      </c>
      <c r="AQ4469">
        <v>395</v>
      </c>
      <c r="AR4469">
        <v>3368</v>
      </c>
      <c r="AS4469">
        <v>1340813</v>
      </c>
      <c r="AT4469">
        <v>26</v>
      </c>
      <c r="AU4469">
        <v>454</v>
      </c>
      <c r="AV4469">
        <v>3345</v>
      </c>
      <c r="AW4469">
        <v>1578490</v>
      </c>
      <c r="AX4469">
        <v>10</v>
      </c>
      <c r="AY4469">
        <v>140</v>
      </c>
    </row>
    <row r="4470" spans="1:51" x14ac:dyDescent="0.2">
      <c r="A4470" s="51">
        <v>43375</v>
      </c>
      <c r="AD4470">
        <v>2</v>
      </c>
      <c r="AE4470">
        <v>342</v>
      </c>
      <c r="AF4470">
        <v>3300</v>
      </c>
      <c r="AG4470">
        <v>1128600</v>
      </c>
      <c r="AL4470">
        <v>3</v>
      </c>
      <c r="AM4470">
        <v>509</v>
      </c>
      <c r="AN4470">
        <v>3500</v>
      </c>
      <c r="AO4470">
        <v>1781500</v>
      </c>
      <c r="AP4470">
        <v>9</v>
      </c>
      <c r="AQ4470">
        <v>471</v>
      </c>
      <c r="AR4470">
        <v>3308</v>
      </c>
      <c r="AS4470">
        <v>1558729</v>
      </c>
      <c r="AY4470">
        <v>30</v>
      </c>
    </row>
    <row r="4471" spans="1:51" x14ac:dyDescent="0.2">
      <c r="A4471" s="51">
        <v>43377</v>
      </c>
      <c r="B4471">
        <v>14</v>
      </c>
      <c r="C4471">
        <v>124</v>
      </c>
      <c r="D4471">
        <v>3900</v>
      </c>
      <c r="E4471">
        <v>483600</v>
      </c>
      <c r="F4471">
        <v>2</v>
      </c>
      <c r="G4471">
        <v>145</v>
      </c>
      <c r="H4471">
        <v>3900</v>
      </c>
      <c r="I4471">
        <v>565500</v>
      </c>
      <c r="J4471">
        <v>17</v>
      </c>
      <c r="K4471">
        <v>155</v>
      </c>
      <c r="L4471">
        <v>3950</v>
      </c>
      <c r="M4471">
        <v>612250</v>
      </c>
      <c r="N4471">
        <v>53</v>
      </c>
      <c r="O4471">
        <v>198</v>
      </c>
      <c r="P4471">
        <v>3830</v>
      </c>
      <c r="Q4471">
        <v>760638</v>
      </c>
      <c r="R4471">
        <v>10</v>
      </c>
      <c r="S4471">
        <v>243</v>
      </c>
      <c r="T4471">
        <v>3700</v>
      </c>
      <c r="U4471">
        <v>899100</v>
      </c>
      <c r="Z4471">
        <v>12</v>
      </c>
      <c r="AA4471">
        <v>290</v>
      </c>
      <c r="AB4471">
        <v>3650</v>
      </c>
      <c r="AC4471">
        <v>1059412</v>
      </c>
      <c r="AL4471">
        <v>10</v>
      </c>
      <c r="AM4471">
        <v>462</v>
      </c>
      <c r="AN4471">
        <v>3455</v>
      </c>
      <c r="AO4471">
        <v>1597937</v>
      </c>
      <c r="AP4471">
        <v>1</v>
      </c>
      <c r="AQ4471">
        <v>394</v>
      </c>
      <c r="AR4471">
        <v>3500</v>
      </c>
      <c r="AS4471">
        <v>1379000</v>
      </c>
      <c r="AX4471">
        <v>23</v>
      </c>
      <c r="AY4471">
        <f>42+50+82</f>
        <v>174</v>
      </c>
    </row>
    <row r="4472" spans="1:51" x14ac:dyDescent="0.2">
      <c r="A4472" s="51"/>
      <c r="AP4472">
        <v>61</v>
      </c>
      <c r="AQ4472">
        <v>455</v>
      </c>
      <c r="AR4472">
        <v>3364</v>
      </c>
      <c r="AS4472">
        <v>1532414</v>
      </c>
    </row>
    <row r="4473" spans="1:51" x14ac:dyDescent="0.2">
      <c r="A4473" s="51">
        <v>43382</v>
      </c>
      <c r="AP4473">
        <v>5</v>
      </c>
      <c r="AQ4473">
        <v>432</v>
      </c>
      <c r="AR4473">
        <v>3300</v>
      </c>
      <c r="AS4473">
        <v>1425600</v>
      </c>
    </row>
    <row r="4474" spans="1:51" x14ac:dyDescent="0.2">
      <c r="A4474" s="51">
        <v>43384</v>
      </c>
      <c r="F4474">
        <v>26</v>
      </c>
      <c r="G4474">
        <v>141</v>
      </c>
      <c r="H4474">
        <v>3800</v>
      </c>
      <c r="I4474">
        <v>535800</v>
      </c>
      <c r="J4474">
        <v>8</v>
      </c>
      <c r="K4474">
        <v>157</v>
      </c>
      <c r="L4474">
        <v>3800</v>
      </c>
      <c r="M4474">
        <v>596600</v>
      </c>
      <c r="R4474">
        <v>24</v>
      </c>
      <c r="S4474">
        <v>226</v>
      </c>
      <c r="T4474">
        <v>3650</v>
      </c>
      <c r="U4474">
        <v>824900</v>
      </c>
      <c r="Z4474">
        <v>19</v>
      </c>
      <c r="AA4474">
        <v>315</v>
      </c>
      <c r="AB4474">
        <v>3540</v>
      </c>
      <c r="AC4474">
        <v>1115100</v>
      </c>
      <c r="AL4474">
        <v>3</v>
      </c>
      <c r="AM4474">
        <v>427</v>
      </c>
      <c r="AN4474">
        <v>3760</v>
      </c>
      <c r="AO4474">
        <v>1605520</v>
      </c>
      <c r="AP4474">
        <v>39</v>
      </c>
      <c r="AQ4474">
        <v>469</v>
      </c>
      <c r="AR4474">
        <v>3447</v>
      </c>
      <c r="AS4474">
        <v>1618170</v>
      </c>
      <c r="AY4474">
        <f>123+75+52</f>
        <v>250</v>
      </c>
    </row>
    <row r="4475" spans="1:51" x14ac:dyDescent="0.2">
      <c r="A4475" s="51">
        <v>43389</v>
      </c>
      <c r="AP4475">
        <v>9</v>
      </c>
      <c r="AQ4475">
        <v>388</v>
      </c>
      <c r="AR4475">
        <v>3266</v>
      </c>
      <c r="AS4475">
        <v>1268555</v>
      </c>
      <c r="AY4475">
        <v>5</v>
      </c>
    </row>
    <row r="4476" spans="1:51" x14ac:dyDescent="0.2">
      <c r="A4476" s="51"/>
      <c r="AP4476">
        <v>1</v>
      </c>
      <c r="AQ4476">
        <v>464</v>
      </c>
      <c r="AR4476">
        <v>3300</v>
      </c>
      <c r="AS4476">
        <v>1531200</v>
      </c>
    </row>
    <row r="4477" spans="1:51" x14ac:dyDescent="0.2">
      <c r="A4477" s="51">
        <v>43391</v>
      </c>
      <c r="B4477">
        <v>2</v>
      </c>
      <c r="C4477">
        <v>108</v>
      </c>
      <c r="D4477">
        <v>4050</v>
      </c>
      <c r="E4477">
        <v>437400</v>
      </c>
      <c r="F4477">
        <v>50</v>
      </c>
      <c r="G4477">
        <v>140</v>
      </c>
      <c r="H4477">
        <v>3800</v>
      </c>
      <c r="I4477">
        <v>532000</v>
      </c>
      <c r="J4477">
        <v>25</v>
      </c>
      <c r="K4477">
        <v>174</v>
      </c>
      <c r="L4477">
        <v>3900</v>
      </c>
      <c r="M4477">
        <v>679899</v>
      </c>
      <c r="R4477">
        <v>26</v>
      </c>
      <c r="S4477">
        <v>233</v>
      </c>
      <c r="T4477">
        <v>3675</v>
      </c>
      <c r="U4477">
        <v>858112</v>
      </c>
      <c r="V4477">
        <v>2</v>
      </c>
      <c r="W4477">
        <v>271</v>
      </c>
      <c r="X4477">
        <v>3700</v>
      </c>
      <c r="Y4477">
        <v>1002700</v>
      </c>
      <c r="Z4477">
        <v>23</v>
      </c>
      <c r="AA4477">
        <v>293</v>
      </c>
      <c r="AB4477">
        <v>3673</v>
      </c>
      <c r="AC4477">
        <v>1077511</v>
      </c>
      <c r="AD4477">
        <v>40</v>
      </c>
      <c r="AE4477">
        <v>326</v>
      </c>
      <c r="AF4477">
        <v>3650</v>
      </c>
      <c r="AG4477">
        <v>1191116</v>
      </c>
      <c r="AH4477">
        <v>2</v>
      </c>
      <c r="AI4477">
        <v>389</v>
      </c>
      <c r="AJ4477">
        <v>3640</v>
      </c>
      <c r="AK4477">
        <v>1415960</v>
      </c>
      <c r="AL4477">
        <v>2</v>
      </c>
      <c r="AM4477">
        <v>461</v>
      </c>
      <c r="AN4477">
        <v>3670</v>
      </c>
      <c r="AO4477">
        <v>1693705</v>
      </c>
      <c r="AP4477">
        <v>37</v>
      </c>
      <c r="AQ4477">
        <v>526</v>
      </c>
      <c r="AR4477">
        <v>3465</v>
      </c>
      <c r="AS4477">
        <v>1825477</v>
      </c>
      <c r="AT4477">
        <v>12</v>
      </c>
      <c r="AU4477">
        <v>456</v>
      </c>
      <c r="AV4477">
        <v>3200</v>
      </c>
      <c r="AW4477">
        <v>1460800</v>
      </c>
      <c r="AY4477">
        <f>64+60+88</f>
        <v>212</v>
      </c>
    </row>
    <row r="4478" spans="1:51" x14ac:dyDescent="0.2">
      <c r="A4478" s="51"/>
      <c r="AT4478">
        <v>1</v>
      </c>
      <c r="AU4478">
        <v>320</v>
      </c>
      <c r="AV4478">
        <v>3000</v>
      </c>
      <c r="AW4478">
        <v>960000</v>
      </c>
    </row>
    <row r="4479" spans="1:51" x14ac:dyDescent="0.2">
      <c r="A4479" s="51">
        <v>43396</v>
      </c>
      <c r="AP4479">
        <v>11</v>
      </c>
      <c r="AQ4479">
        <v>475</v>
      </c>
      <c r="AR4479">
        <v>3150</v>
      </c>
      <c r="AS4479">
        <v>1496250</v>
      </c>
      <c r="AY4479">
        <v>9</v>
      </c>
    </row>
    <row r="4480" spans="1:51" x14ac:dyDescent="0.2">
      <c r="A4480" s="51">
        <v>43398</v>
      </c>
      <c r="B4480">
        <v>10</v>
      </c>
      <c r="C4480">
        <v>129</v>
      </c>
      <c r="D4480">
        <v>3850</v>
      </c>
      <c r="E4480">
        <v>496650</v>
      </c>
      <c r="F4480">
        <v>7</v>
      </c>
      <c r="G4480">
        <v>142</v>
      </c>
      <c r="H4480">
        <v>3700</v>
      </c>
      <c r="I4480">
        <v>525400</v>
      </c>
      <c r="J4480">
        <v>33</v>
      </c>
      <c r="K4480">
        <v>160</v>
      </c>
      <c r="L4480">
        <v>3787</v>
      </c>
      <c r="M4480">
        <v>606946</v>
      </c>
      <c r="N4480">
        <v>78</v>
      </c>
      <c r="O4480">
        <v>197</v>
      </c>
      <c r="P4480">
        <v>3841</v>
      </c>
      <c r="Q4480">
        <v>756808</v>
      </c>
      <c r="R4480">
        <v>7</v>
      </c>
      <c r="S4480">
        <v>239</v>
      </c>
      <c r="T4480">
        <v>3600</v>
      </c>
      <c r="U4480">
        <v>860400</v>
      </c>
      <c r="Z4480">
        <v>9</v>
      </c>
      <c r="AA4480">
        <v>311</v>
      </c>
      <c r="AB4480">
        <v>3700</v>
      </c>
      <c r="AC4480">
        <v>1150700</v>
      </c>
      <c r="AD4480">
        <v>19</v>
      </c>
      <c r="AE4480">
        <v>340</v>
      </c>
      <c r="AF4480">
        <v>3500</v>
      </c>
      <c r="AG4480">
        <v>1191166</v>
      </c>
      <c r="AH4480">
        <v>14</v>
      </c>
      <c r="AI4480">
        <v>381</v>
      </c>
      <c r="AJ4480">
        <v>3526</v>
      </c>
      <c r="AK4480">
        <v>1344835</v>
      </c>
      <c r="AL4480">
        <v>1</v>
      </c>
      <c r="AM4480">
        <v>464</v>
      </c>
      <c r="AN4480">
        <v>3700</v>
      </c>
      <c r="AO4480">
        <v>1716800</v>
      </c>
      <c r="AP4480">
        <v>5</v>
      </c>
      <c r="AQ4480">
        <v>384</v>
      </c>
      <c r="AR4480">
        <v>3460</v>
      </c>
      <c r="AS4480">
        <v>1328640</v>
      </c>
      <c r="AT4480">
        <v>3</v>
      </c>
      <c r="AU4480">
        <v>391</v>
      </c>
      <c r="AV4480">
        <v>3200</v>
      </c>
      <c r="AW4480">
        <v>1251200</v>
      </c>
      <c r="AX4480">
        <v>18</v>
      </c>
      <c r="AY4480">
        <f>19+24+109</f>
        <v>152</v>
      </c>
    </row>
    <row r="4481" spans="1:51" x14ac:dyDescent="0.2">
      <c r="A4481" s="51"/>
      <c r="AH4481">
        <v>10</v>
      </c>
      <c r="AI4481">
        <v>388</v>
      </c>
      <c r="AJ4481">
        <v>3680</v>
      </c>
      <c r="AK4481">
        <v>1429680</v>
      </c>
      <c r="AP4481">
        <v>57</v>
      </c>
      <c r="AQ4481">
        <v>466</v>
      </c>
      <c r="AR4481">
        <v>3248</v>
      </c>
      <c r="AS4481">
        <v>1516148</v>
      </c>
      <c r="AT4481">
        <v>32</v>
      </c>
      <c r="AU4481">
        <v>533</v>
      </c>
      <c r="AV4481">
        <v>3337</v>
      </c>
      <c r="AW4481">
        <v>1780556</v>
      </c>
    </row>
    <row r="4482" spans="1:51" x14ac:dyDescent="0.2">
      <c r="A4482" s="51">
        <v>43403</v>
      </c>
      <c r="AP4482">
        <v>5</v>
      </c>
      <c r="AQ4482">
        <v>468</v>
      </c>
      <c r="AR4482">
        <v>3560</v>
      </c>
      <c r="AS4482">
        <v>1667860</v>
      </c>
      <c r="AY4482">
        <v>22</v>
      </c>
    </row>
    <row r="4483" spans="1:51" x14ac:dyDescent="0.2">
      <c r="A4483" s="51">
        <v>43375</v>
      </c>
      <c r="B4483">
        <v>8</v>
      </c>
      <c r="C4483">
        <v>119</v>
      </c>
      <c r="D4483">
        <v>3500</v>
      </c>
      <c r="E4483">
        <v>416500</v>
      </c>
      <c r="F4483">
        <v>6</v>
      </c>
      <c r="G4483">
        <v>140</v>
      </c>
      <c r="H4483">
        <v>3800</v>
      </c>
      <c r="I4483">
        <v>533267</v>
      </c>
      <c r="J4483">
        <v>44</v>
      </c>
      <c r="K4483">
        <v>162</v>
      </c>
      <c r="L4483">
        <v>3820</v>
      </c>
      <c r="M4483">
        <v>618840</v>
      </c>
      <c r="N4483">
        <v>50</v>
      </c>
      <c r="O4483">
        <v>196</v>
      </c>
      <c r="P4483">
        <v>3813</v>
      </c>
      <c r="Q4483">
        <v>762516</v>
      </c>
      <c r="R4483">
        <v>34</v>
      </c>
      <c r="S4483">
        <v>238</v>
      </c>
      <c r="T4483">
        <v>3850</v>
      </c>
      <c r="U4483">
        <v>920912</v>
      </c>
      <c r="V4483">
        <v>19</v>
      </c>
      <c r="W4483">
        <v>271</v>
      </c>
      <c r="X4483">
        <v>3900</v>
      </c>
      <c r="Y4483">
        <v>1057105</v>
      </c>
      <c r="Z4483">
        <v>23</v>
      </c>
      <c r="AA4483">
        <v>306</v>
      </c>
      <c r="AB4483">
        <v>3600</v>
      </c>
      <c r="AC4483">
        <v>1124209</v>
      </c>
      <c r="AD4483">
        <v>7</v>
      </c>
      <c r="AE4483">
        <v>325</v>
      </c>
      <c r="AF4483">
        <v>3483</v>
      </c>
      <c r="AG4483">
        <v>1172814</v>
      </c>
      <c r="AH4483">
        <v>16</v>
      </c>
      <c r="AI4483">
        <v>385</v>
      </c>
      <c r="AJ4483">
        <v>3510</v>
      </c>
      <c r="AK4483">
        <v>1385845</v>
      </c>
      <c r="AL4483">
        <v>32</v>
      </c>
      <c r="AM4483">
        <v>421</v>
      </c>
      <c r="AN4483">
        <v>3610</v>
      </c>
      <c r="AO4483">
        <v>1529125</v>
      </c>
      <c r="AP4483">
        <v>131</v>
      </c>
      <c r="AQ4483">
        <v>428</v>
      </c>
      <c r="AR4483">
        <v>3322</v>
      </c>
      <c r="AS4483">
        <v>1421816</v>
      </c>
      <c r="AT4483">
        <v>25</v>
      </c>
      <c r="AU4483">
        <v>492</v>
      </c>
      <c r="AV4483">
        <v>3125</v>
      </c>
      <c r="AW4483">
        <v>1517434</v>
      </c>
      <c r="AX4483">
        <f>27+19</f>
        <v>46</v>
      </c>
      <c r="AY4483">
        <v>80</v>
      </c>
    </row>
    <row r="4484" spans="1:51" x14ac:dyDescent="0.2">
      <c r="A4484" s="51">
        <v>43382</v>
      </c>
      <c r="B4484">
        <v>27</v>
      </c>
      <c r="C4484">
        <v>114</v>
      </c>
      <c r="D4484">
        <v>3767</v>
      </c>
      <c r="E4484">
        <v>449459</v>
      </c>
      <c r="J4484">
        <v>45</v>
      </c>
      <c r="K4484">
        <v>169</v>
      </c>
      <c r="L4484">
        <v>4025</v>
      </c>
      <c r="M4484">
        <v>691182</v>
      </c>
      <c r="N4484">
        <v>56</v>
      </c>
      <c r="O4484">
        <v>198</v>
      </c>
      <c r="P4484">
        <v>3617</v>
      </c>
      <c r="Q4484">
        <v>730854</v>
      </c>
      <c r="V4484">
        <v>15</v>
      </c>
      <c r="W4484">
        <v>269</v>
      </c>
      <c r="X4484">
        <v>3600</v>
      </c>
      <c r="Y4484">
        <v>980720</v>
      </c>
      <c r="Z4484">
        <v>97</v>
      </c>
      <c r="AA4484">
        <v>299</v>
      </c>
      <c r="AB4484">
        <v>3679</v>
      </c>
      <c r="AC4484">
        <v>1117933</v>
      </c>
      <c r="AD4484">
        <v>57</v>
      </c>
      <c r="AE4484">
        <v>331</v>
      </c>
      <c r="AF4484">
        <v>3825</v>
      </c>
      <c r="AG4484">
        <v>1296926</v>
      </c>
      <c r="AH4484">
        <v>25</v>
      </c>
      <c r="AI4484">
        <v>380</v>
      </c>
      <c r="AJ4484">
        <v>3608</v>
      </c>
      <c r="AK4484">
        <v>1371040</v>
      </c>
      <c r="AP4484">
        <v>129</v>
      </c>
      <c r="AQ4484">
        <v>437</v>
      </c>
      <c r="AR4484">
        <v>3286</v>
      </c>
      <c r="AS4484">
        <v>1437029</v>
      </c>
      <c r="AT4484">
        <v>7</v>
      </c>
      <c r="AU4484">
        <v>434</v>
      </c>
      <c r="AV4484">
        <v>3300</v>
      </c>
      <c r="AW4484">
        <v>1529829</v>
      </c>
      <c r="AX4484">
        <f>15+33</f>
        <v>48</v>
      </c>
      <c r="AY4484">
        <v>177</v>
      </c>
    </row>
    <row r="4485" spans="1:51" x14ac:dyDescent="0.2">
      <c r="A4485" s="51">
        <v>43389</v>
      </c>
      <c r="F4485">
        <v>11</v>
      </c>
      <c r="G4485">
        <v>135</v>
      </c>
      <c r="H4485">
        <v>3900</v>
      </c>
      <c r="I4485">
        <v>525943</v>
      </c>
      <c r="J4485">
        <v>20</v>
      </c>
      <c r="K4485">
        <v>176</v>
      </c>
      <c r="L4485">
        <v>3700</v>
      </c>
      <c r="M4485">
        <v>650830</v>
      </c>
      <c r="N4485">
        <v>9</v>
      </c>
      <c r="O4485">
        <v>190</v>
      </c>
      <c r="P4485">
        <v>3900</v>
      </c>
      <c r="Q4485">
        <v>741000</v>
      </c>
      <c r="R4485">
        <v>6</v>
      </c>
      <c r="S4485">
        <v>230</v>
      </c>
      <c r="T4485">
        <v>3500</v>
      </c>
      <c r="U4485">
        <v>805000</v>
      </c>
      <c r="V4485">
        <v>7</v>
      </c>
      <c r="W4485">
        <v>267</v>
      </c>
      <c r="X4485">
        <v>3650</v>
      </c>
      <c r="Y4485">
        <v>972986</v>
      </c>
      <c r="Z4485">
        <v>62</v>
      </c>
      <c r="AA4485">
        <v>302</v>
      </c>
      <c r="AB4485">
        <v>3375</v>
      </c>
      <c r="AC4485">
        <v>1042150</v>
      </c>
      <c r="AH4485">
        <v>5</v>
      </c>
      <c r="AI4485">
        <v>398</v>
      </c>
      <c r="AJ4485">
        <v>3600</v>
      </c>
      <c r="AK4485">
        <v>1432800</v>
      </c>
      <c r="AL4485">
        <v>5</v>
      </c>
      <c r="AM4485">
        <v>404</v>
      </c>
      <c r="AN4485">
        <v>3400</v>
      </c>
      <c r="AO4485">
        <v>1373600</v>
      </c>
      <c r="AP4485">
        <v>98</v>
      </c>
      <c r="AQ4485">
        <v>428</v>
      </c>
      <c r="AR4485">
        <v>3251</v>
      </c>
      <c r="AS4485">
        <v>1380121</v>
      </c>
      <c r="AT4485">
        <v>15</v>
      </c>
      <c r="AU4485">
        <v>532</v>
      </c>
      <c r="AV4485">
        <v>3510</v>
      </c>
      <c r="AW4485">
        <v>1867083</v>
      </c>
      <c r="AX4485">
        <v>7</v>
      </c>
      <c r="AY4485">
        <v>150</v>
      </c>
    </row>
    <row r="4486" spans="1:51" x14ac:dyDescent="0.2">
      <c r="A4486" s="51">
        <v>43396</v>
      </c>
      <c r="J4486">
        <v>10</v>
      </c>
      <c r="K4486">
        <v>156</v>
      </c>
      <c r="L4486">
        <v>3670</v>
      </c>
      <c r="M4486">
        <v>582668</v>
      </c>
      <c r="N4486">
        <v>50</v>
      </c>
      <c r="O4486">
        <v>197</v>
      </c>
      <c r="P4486">
        <v>4104</v>
      </c>
      <c r="Q4486">
        <v>759684</v>
      </c>
      <c r="R4486">
        <v>13</v>
      </c>
      <c r="S4486">
        <v>243</v>
      </c>
      <c r="T4486">
        <v>3750</v>
      </c>
      <c r="U4486">
        <v>916043</v>
      </c>
      <c r="V4486">
        <v>14</v>
      </c>
      <c r="W4486">
        <v>255</v>
      </c>
      <c r="X4486">
        <v>3583</v>
      </c>
      <c r="Y4486">
        <v>921536</v>
      </c>
      <c r="Z4486">
        <v>12</v>
      </c>
      <c r="AA4486">
        <v>297</v>
      </c>
      <c r="AB4486">
        <v>4020</v>
      </c>
      <c r="AC4486">
        <v>1194610</v>
      </c>
      <c r="AH4486">
        <v>44</v>
      </c>
      <c r="AI4486">
        <v>375</v>
      </c>
      <c r="AJ4486">
        <v>3412</v>
      </c>
      <c r="AK4486">
        <v>1274816</v>
      </c>
      <c r="AP4486">
        <v>48</v>
      </c>
      <c r="AQ4486">
        <v>415</v>
      </c>
      <c r="AR4486">
        <v>3123</v>
      </c>
      <c r="AS4486">
        <v>1345083</v>
      </c>
      <c r="AT4486">
        <v>2</v>
      </c>
      <c r="AU4486">
        <v>535</v>
      </c>
      <c r="AV4486">
        <v>3210</v>
      </c>
      <c r="AW4486">
        <v>1709100</v>
      </c>
      <c r="AX4486">
        <v>21</v>
      </c>
      <c r="AY4486">
        <v>85</v>
      </c>
    </row>
    <row r="4487" spans="1:51" x14ac:dyDescent="0.2">
      <c r="A4487" s="51">
        <v>43403</v>
      </c>
      <c r="B4487">
        <v>2</v>
      </c>
      <c r="C4487">
        <v>115</v>
      </c>
      <c r="D4487">
        <v>3400</v>
      </c>
      <c r="E4487">
        <v>391000</v>
      </c>
      <c r="F4487">
        <v>11</v>
      </c>
      <c r="G4487">
        <v>141</v>
      </c>
      <c r="H4487">
        <v>3400</v>
      </c>
      <c r="I4487">
        <v>478473</v>
      </c>
      <c r="J4487">
        <v>18</v>
      </c>
      <c r="K4487">
        <v>157</v>
      </c>
      <c r="L4487">
        <v>3930</v>
      </c>
      <c r="M4487">
        <v>618757</v>
      </c>
      <c r="N4487">
        <v>54</v>
      </c>
      <c r="O4487">
        <v>206</v>
      </c>
      <c r="P4487">
        <v>3546</v>
      </c>
      <c r="Q4487">
        <v>755340</v>
      </c>
      <c r="R4487">
        <v>70</v>
      </c>
      <c r="S4487">
        <v>237</v>
      </c>
      <c r="T4487">
        <v>3560</v>
      </c>
      <c r="U4487">
        <v>872940</v>
      </c>
      <c r="Z4487">
        <v>33</v>
      </c>
      <c r="AA4487">
        <v>310</v>
      </c>
      <c r="AB4487">
        <v>3284</v>
      </c>
      <c r="AC4487">
        <v>1031690</v>
      </c>
      <c r="AD4487">
        <v>36</v>
      </c>
      <c r="AE4487">
        <v>323</v>
      </c>
      <c r="AF4487">
        <v>3397</v>
      </c>
      <c r="AG4487">
        <v>1107349</v>
      </c>
      <c r="AH4487">
        <v>5</v>
      </c>
      <c r="AI4487">
        <v>383</v>
      </c>
      <c r="AJ4487">
        <v>3480</v>
      </c>
      <c r="AK4487">
        <v>1332144</v>
      </c>
      <c r="AL4487">
        <v>1</v>
      </c>
      <c r="AM4487">
        <v>432</v>
      </c>
      <c r="AN4487">
        <v>3620</v>
      </c>
      <c r="AO4487">
        <v>1583840</v>
      </c>
      <c r="AP4487">
        <v>141</v>
      </c>
      <c r="AQ4487">
        <v>392</v>
      </c>
      <c r="AR4487">
        <v>3148</v>
      </c>
      <c r="AS4487">
        <v>1247342</v>
      </c>
      <c r="AT4487">
        <v>9</v>
      </c>
      <c r="AU4487">
        <v>431</v>
      </c>
      <c r="AV4487">
        <v>3142</v>
      </c>
      <c r="AW4487">
        <v>1336942</v>
      </c>
      <c r="AY4487">
        <v>112</v>
      </c>
    </row>
    <row r="4488" spans="1:51" x14ac:dyDescent="0.2">
      <c r="A4488" s="51">
        <v>43405</v>
      </c>
      <c r="B4488">
        <v>23</v>
      </c>
      <c r="C4488">
        <v>125</v>
      </c>
      <c r="D4488">
        <v>3825</v>
      </c>
      <c r="E4488">
        <v>480037</v>
      </c>
      <c r="J4488">
        <v>37</v>
      </c>
      <c r="K4488">
        <v>162</v>
      </c>
      <c r="L4488">
        <v>3533</v>
      </c>
      <c r="M4488">
        <v>573577</v>
      </c>
      <c r="N4488">
        <v>11</v>
      </c>
      <c r="O4488">
        <v>195</v>
      </c>
      <c r="P4488">
        <v>3475</v>
      </c>
      <c r="Q4488">
        <v>679362</v>
      </c>
      <c r="Z4488">
        <v>1</v>
      </c>
      <c r="AA4488">
        <v>318</v>
      </c>
      <c r="AB4488">
        <v>3050</v>
      </c>
      <c r="AC4488">
        <v>969900</v>
      </c>
      <c r="AH4488">
        <v>16</v>
      </c>
      <c r="AI4488">
        <v>364</v>
      </c>
      <c r="AJ4488">
        <v>3610</v>
      </c>
      <c r="AK4488">
        <v>1315845</v>
      </c>
      <c r="AL4488">
        <v>1</v>
      </c>
      <c r="AM4488">
        <v>638</v>
      </c>
      <c r="AN4488">
        <v>3780</v>
      </c>
      <c r="AO4488">
        <v>2411640</v>
      </c>
      <c r="AP4488">
        <v>28</v>
      </c>
      <c r="AQ4488">
        <v>391</v>
      </c>
      <c r="AR4488">
        <v>3180</v>
      </c>
      <c r="AS4488">
        <v>1245500</v>
      </c>
      <c r="AY4488">
        <f>55+17+76+12</f>
        <v>160</v>
      </c>
    </row>
    <row r="4489" spans="1:51" x14ac:dyDescent="0.2">
      <c r="A4489" s="51"/>
      <c r="AP4489">
        <v>6</v>
      </c>
      <c r="AQ4489">
        <v>514</v>
      </c>
      <c r="AR4489">
        <v>3180</v>
      </c>
      <c r="AS4489">
        <v>1634520</v>
      </c>
    </row>
    <row r="4490" spans="1:51" x14ac:dyDescent="0.2">
      <c r="A4490" s="51">
        <v>43410</v>
      </c>
      <c r="AD4490">
        <v>6</v>
      </c>
      <c r="AE4490">
        <v>341</v>
      </c>
      <c r="AF4490">
        <v>3500</v>
      </c>
      <c r="AG4490">
        <v>1193500</v>
      </c>
      <c r="AL4490">
        <v>6</v>
      </c>
      <c r="AM4490">
        <v>412</v>
      </c>
      <c r="AN4490">
        <v>3500</v>
      </c>
      <c r="AO4490">
        <v>1442000</v>
      </c>
      <c r="AP4490">
        <v>13</v>
      </c>
      <c r="AQ4490">
        <v>506</v>
      </c>
      <c r="AR4490">
        <v>3442</v>
      </c>
      <c r="AS4490">
        <v>1744053</v>
      </c>
      <c r="AY4490">
        <v>14</v>
      </c>
    </row>
    <row r="4491" spans="1:51" x14ac:dyDescent="0.2">
      <c r="A4491" s="51">
        <v>43412</v>
      </c>
      <c r="N4491">
        <v>23</v>
      </c>
      <c r="O4491">
        <v>203</v>
      </c>
      <c r="P4491">
        <v>3650</v>
      </c>
      <c r="Q4491">
        <v>742775</v>
      </c>
      <c r="R4491">
        <v>4</v>
      </c>
      <c r="S4491">
        <v>224</v>
      </c>
      <c r="T4491">
        <v>3850</v>
      </c>
      <c r="U4491">
        <v>862400</v>
      </c>
      <c r="V4491">
        <v>3</v>
      </c>
      <c r="W4491">
        <v>261</v>
      </c>
      <c r="X4491">
        <v>3650</v>
      </c>
      <c r="Y4491">
        <v>952650</v>
      </c>
      <c r="Z4491">
        <v>26</v>
      </c>
      <c r="AA4491">
        <v>289</v>
      </c>
      <c r="AB4491">
        <v>3550</v>
      </c>
      <c r="AC4491">
        <v>1025950</v>
      </c>
      <c r="AD4491">
        <v>8</v>
      </c>
      <c r="AE4491">
        <v>336</v>
      </c>
      <c r="AF4491">
        <v>3510</v>
      </c>
      <c r="AG4491">
        <v>1181115</v>
      </c>
      <c r="AH4491">
        <v>10</v>
      </c>
      <c r="AI4491">
        <v>389</v>
      </c>
      <c r="AJ4491">
        <v>3660</v>
      </c>
      <c r="AK4491">
        <v>1423740</v>
      </c>
      <c r="AP4491">
        <v>26</v>
      </c>
      <c r="AQ4491">
        <v>422</v>
      </c>
      <c r="AR4491">
        <v>3290</v>
      </c>
      <c r="AS4491">
        <v>1390573</v>
      </c>
      <c r="AT4491">
        <v>3</v>
      </c>
      <c r="AU4491">
        <v>555</v>
      </c>
      <c r="AV4491">
        <v>3650</v>
      </c>
      <c r="AW4491">
        <v>2025750</v>
      </c>
      <c r="AX4491">
        <v>2</v>
      </c>
      <c r="AY4491">
        <f>118+54</f>
        <v>172</v>
      </c>
    </row>
    <row r="4492" spans="1:51" x14ac:dyDescent="0.2">
      <c r="A4492" s="51">
        <v>43417</v>
      </c>
      <c r="AY4492">
        <v>15</v>
      </c>
    </row>
    <row r="4493" spans="1:51" x14ac:dyDescent="0.2">
      <c r="A4493" s="51">
        <v>43419</v>
      </c>
      <c r="F4493">
        <v>16</v>
      </c>
      <c r="G4493">
        <v>140</v>
      </c>
      <c r="H4493">
        <v>3500</v>
      </c>
      <c r="I4493">
        <v>491750</v>
      </c>
      <c r="J4493">
        <v>56</v>
      </c>
      <c r="K4493">
        <v>163</v>
      </c>
      <c r="L4493">
        <v>3625</v>
      </c>
      <c r="M4493">
        <v>592687</v>
      </c>
      <c r="N4493">
        <v>42</v>
      </c>
      <c r="O4493">
        <v>192</v>
      </c>
      <c r="P4493">
        <v>3675</v>
      </c>
      <c r="Q4493">
        <v>705600</v>
      </c>
      <c r="R4493">
        <v>45</v>
      </c>
      <c r="S4493">
        <v>231</v>
      </c>
      <c r="T4493">
        <v>3633</v>
      </c>
      <c r="U4493">
        <v>840511</v>
      </c>
      <c r="V4493">
        <v>26</v>
      </c>
      <c r="W4493">
        <v>259</v>
      </c>
      <c r="X4493">
        <v>3575</v>
      </c>
      <c r="Y4493">
        <v>927712</v>
      </c>
      <c r="Z4493">
        <v>50</v>
      </c>
      <c r="AA4493">
        <v>295</v>
      </c>
      <c r="AB4493">
        <v>3505</v>
      </c>
      <c r="AC4493">
        <v>1035727</v>
      </c>
      <c r="AD4493">
        <v>57</v>
      </c>
      <c r="AE4493">
        <v>333</v>
      </c>
      <c r="AF4493">
        <v>3610</v>
      </c>
      <c r="AG4493">
        <v>1202130</v>
      </c>
      <c r="AH4493">
        <v>11</v>
      </c>
      <c r="AI4493">
        <v>384</v>
      </c>
      <c r="AJ4493">
        <v>3630</v>
      </c>
      <c r="AK4493">
        <v>1393920</v>
      </c>
      <c r="AP4493">
        <v>17</v>
      </c>
      <c r="AQ4493">
        <v>530</v>
      </c>
      <c r="AR4493">
        <v>3386</v>
      </c>
      <c r="AS4493">
        <v>1795257</v>
      </c>
      <c r="AY4493">
        <f>47+18+156</f>
        <v>221</v>
      </c>
    </row>
    <row r="4494" spans="1:51" x14ac:dyDescent="0.2">
      <c r="A4494" s="51"/>
      <c r="AP4494">
        <v>4</v>
      </c>
      <c r="AQ4494">
        <v>390</v>
      </c>
      <c r="AR4494">
        <v>3360</v>
      </c>
      <c r="AS4494">
        <v>1310400</v>
      </c>
    </row>
    <row r="4495" spans="1:51" x14ac:dyDescent="0.2">
      <c r="A4495" s="51">
        <v>43424</v>
      </c>
      <c r="AH4495">
        <v>5</v>
      </c>
      <c r="AI4495">
        <v>376</v>
      </c>
      <c r="AJ4495">
        <v>3560</v>
      </c>
      <c r="AK4495">
        <v>1338560</v>
      </c>
      <c r="AL4495">
        <v>2</v>
      </c>
      <c r="AM4495">
        <v>441</v>
      </c>
      <c r="AN4495">
        <v>3560</v>
      </c>
      <c r="AO4495">
        <v>1569960</v>
      </c>
      <c r="AP4495">
        <v>36</v>
      </c>
      <c r="AQ4495">
        <v>484</v>
      </c>
      <c r="AR4495">
        <v>3209</v>
      </c>
      <c r="AS4495">
        <v>1556117</v>
      </c>
      <c r="AY4495">
        <v>12</v>
      </c>
    </row>
    <row r="4496" spans="1:51" x14ac:dyDescent="0.2">
      <c r="A4496" s="51"/>
      <c r="AP4496">
        <v>9</v>
      </c>
      <c r="AQ4496">
        <v>369</v>
      </c>
      <c r="AR4496">
        <v>3600</v>
      </c>
      <c r="AS4496">
        <v>1328400</v>
      </c>
    </row>
    <row r="4497" spans="1:51" x14ac:dyDescent="0.2">
      <c r="A4497" s="51">
        <v>43426</v>
      </c>
      <c r="B4497">
        <v>5</v>
      </c>
      <c r="C4497">
        <v>84</v>
      </c>
      <c r="D4497">
        <v>3650</v>
      </c>
      <c r="E4497">
        <v>306600</v>
      </c>
      <c r="F4497">
        <v>11</v>
      </c>
      <c r="G4497">
        <v>144</v>
      </c>
      <c r="H4497">
        <v>3625</v>
      </c>
      <c r="I4497">
        <v>523812</v>
      </c>
      <c r="J4497">
        <v>5</v>
      </c>
      <c r="K4497">
        <v>165</v>
      </c>
      <c r="L4497">
        <v>3625</v>
      </c>
      <c r="M4497">
        <v>598125</v>
      </c>
      <c r="N4497">
        <v>59</v>
      </c>
      <c r="O4497">
        <v>195</v>
      </c>
      <c r="P4497">
        <v>3600</v>
      </c>
      <c r="Q4497">
        <v>702000</v>
      </c>
      <c r="R4497">
        <v>7</v>
      </c>
      <c r="S4497">
        <v>225</v>
      </c>
      <c r="T4497">
        <v>3600</v>
      </c>
      <c r="U4497">
        <v>810000</v>
      </c>
      <c r="Z4497">
        <v>69</v>
      </c>
      <c r="AA4497">
        <v>309</v>
      </c>
      <c r="AB4497">
        <v>3722</v>
      </c>
      <c r="AC4497">
        <v>1152490</v>
      </c>
      <c r="AD4497">
        <v>18</v>
      </c>
      <c r="AE4497">
        <v>337</v>
      </c>
      <c r="AF4497">
        <v>3565</v>
      </c>
      <c r="AG4497">
        <v>1201405</v>
      </c>
      <c r="AH4497">
        <v>1</v>
      </c>
      <c r="AI4497">
        <v>370</v>
      </c>
      <c r="AJ4497">
        <v>3500</v>
      </c>
      <c r="AK4497">
        <v>1295000</v>
      </c>
      <c r="AL4497">
        <v>1</v>
      </c>
      <c r="AM4497">
        <v>426</v>
      </c>
      <c r="AN4497">
        <v>3540</v>
      </c>
      <c r="AO4497">
        <v>1508040</v>
      </c>
      <c r="AP4497">
        <v>46</v>
      </c>
      <c r="AQ4497">
        <v>477</v>
      </c>
      <c r="AR4497">
        <v>3292</v>
      </c>
      <c r="AS4497">
        <v>1571190</v>
      </c>
      <c r="AT4497">
        <v>3</v>
      </c>
      <c r="AU4497">
        <v>576</v>
      </c>
      <c r="AV4497">
        <v>3255</v>
      </c>
      <c r="AW4497">
        <v>1874880</v>
      </c>
      <c r="AX4497">
        <v>43</v>
      </c>
      <c r="AY4497">
        <f>38+39+144</f>
        <v>221</v>
      </c>
    </row>
    <row r="4498" spans="1:51" x14ac:dyDescent="0.2">
      <c r="A4498" s="51"/>
      <c r="AP4498">
        <v>6</v>
      </c>
      <c r="AQ4498">
        <v>379</v>
      </c>
      <c r="AR4498">
        <v>3390</v>
      </c>
      <c r="AS4498">
        <v>1286505</v>
      </c>
    </row>
    <row r="4499" spans="1:51" x14ac:dyDescent="0.2">
      <c r="A4499" s="51">
        <v>43411</v>
      </c>
      <c r="F4499">
        <v>4</v>
      </c>
      <c r="G4499">
        <v>130</v>
      </c>
      <c r="H4499">
        <v>3800</v>
      </c>
      <c r="I4499">
        <v>492100</v>
      </c>
      <c r="J4499">
        <v>31</v>
      </c>
      <c r="K4499">
        <v>167</v>
      </c>
      <c r="L4499">
        <v>3658</v>
      </c>
      <c r="M4499">
        <v>627509</v>
      </c>
      <c r="N4499">
        <v>10</v>
      </c>
      <c r="O4499">
        <v>200</v>
      </c>
      <c r="P4499">
        <v>3700</v>
      </c>
      <c r="Q4499">
        <v>737320</v>
      </c>
      <c r="R4499">
        <v>40</v>
      </c>
      <c r="S4499">
        <v>221</v>
      </c>
      <c r="T4499">
        <v>3660</v>
      </c>
      <c r="U4499">
        <v>810354</v>
      </c>
      <c r="V4499">
        <v>12</v>
      </c>
      <c r="W4499">
        <v>271</v>
      </c>
      <c r="X4499">
        <v>3475</v>
      </c>
      <c r="Y4499">
        <v>941892</v>
      </c>
      <c r="Z4499">
        <v>3</v>
      </c>
      <c r="AA4499">
        <v>297</v>
      </c>
      <c r="AB4499">
        <v>3520</v>
      </c>
      <c r="AC4499">
        <v>1031867</v>
      </c>
      <c r="AD4499">
        <v>8</v>
      </c>
      <c r="AE4499">
        <v>348</v>
      </c>
      <c r="AF4499">
        <v>3580</v>
      </c>
      <c r="AG4499">
        <v>1237990</v>
      </c>
      <c r="AH4499">
        <v>9</v>
      </c>
      <c r="AI4499">
        <v>383</v>
      </c>
      <c r="AJ4499">
        <v>3445</v>
      </c>
      <c r="AK4499">
        <v>1319654</v>
      </c>
      <c r="AP4499">
        <v>102</v>
      </c>
      <c r="AQ4499">
        <v>451</v>
      </c>
      <c r="AR4499">
        <v>3188</v>
      </c>
      <c r="AS4499">
        <v>1445933</v>
      </c>
      <c r="AT4499">
        <v>4</v>
      </c>
      <c r="AU4499">
        <v>462</v>
      </c>
      <c r="AV4499">
        <v>2750</v>
      </c>
      <c r="AW4499">
        <v>1457450</v>
      </c>
      <c r="AX4499">
        <v>5</v>
      </c>
      <c r="AY4499">
        <v>44</v>
      </c>
    </row>
    <row r="4500" spans="1:51" x14ac:dyDescent="0.2">
      <c r="A4500" s="51">
        <v>43418</v>
      </c>
      <c r="B4500">
        <v>2</v>
      </c>
      <c r="C4500">
        <v>117</v>
      </c>
      <c r="D4500">
        <v>4000</v>
      </c>
      <c r="E4500">
        <v>468000</v>
      </c>
      <c r="F4500">
        <v>31</v>
      </c>
      <c r="G4500">
        <v>142</v>
      </c>
      <c r="H4500">
        <v>3725</v>
      </c>
      <c r="I4500">
        <v>527981</v>
      </c>
      <c r="J4500">
        <v>5</v>
      </c>
      <c r="K4500">
        <v>177</v>
      </c>
      <c r="L4500">
        <v>3700</v>
      </c>
      <c r="M4500">
        <v>655940</v>
      </c>
      <c r="R4500">
        <v>14</v>
      </c>
      <c r="S4500">
        <v>247</v>
      </c>
      <c r="T4500">
        <v>3540</v>
      </c>
      <c r="U4500">
        <v>872863</v>
      </c>
      <c r="V4500">
        <v>6</v>
      </c>
      <c r="W4500">
        <v>264</v>
      </c>
      <c r="X4500">
        <v>3407</v>
      </c>
      <c r="Y4500">
        <v>904193</v>
      </c>
      <c r="Z4500">
        <v>43</v>
      </c>
      <c r="AA4500">
        <v>293</v>
      </c>
      <c r="AB4500">
        <v>3573</v>
      </c>
      <c r="AC4500">
        <v>1060305</v>
      </c>
      <c r="AD4500">
        <v>33</v>
      </c>
      <c r="AE4500">
        <v>328</v>
      </c>
      <c r="AF4500">
        <v>3620</v>
      </c>
      <c r="AG4500">
        <v>1187118</v>
      </c>
      <c r="AH4500">
        <v>8</v>
      </c>
      <c r="AI4500">
        <v>374</v>
      </c>
      <c r="AJ4500">
        <v>3420</v>
      </c>
      <c r="AK4500">
        <v>1271935</v>
      </c>
      <c r="AL4500">
        <v>2</v>
      </c>
      <c r="AM4500">
        <v>444</v>
      </c>
      <c r="AN4500">
        <v>3500</v>
      </c>
      <c r="AO4500">
        <v>1554000</v>
      </c>
      <c r="AP4500">
        <v>96</v>
      </c>
      <c r="AQ4500">
        <v>425</v>
      </c>
      <c r="AR4500">
        <v>3248</v>
      </c>
      <c r="AS4500">
        <v>1384505</v>
      </c>
      <c r="AT4500">
        <v>12</v>
      </c>
      <c r="AU4500">
        <v>431</v>
      </c>
      <c r="AV4500">
        <v>3400</v>
      </c>
      <c r="AW4500">
        <v>1404967</v>
      </c>
      <c r="AX4500">
        <v>20</v>
      </c>
      <c r="AY4500">
        <v>54</v>
      </c>
    </row>
    <row r="4501" spans="1:51" x14ac:dyDescent="0.2">
      <c r="A4501" s="51">
        <v>43425</v>
      </c>
      <c r="B4501">
        <v>27</v>
      </c>
      <c r="C4501">
        <v>109</v>
      </c>
      <c r="D4501">
        <v>3575</v>
      </c>
      <c r="E4501">
        <v>396000</v>
      </c>
      <c r="F4501">
        <v>12</v>
      </c>
      <c r="G4501">
        <v>140</v>
      </c>
      <c r="H4501">
        <v>3615</v>
      </c>
      <c r="I4501">
        <v>506190</v>
      </c>
      <c r="J4501">
        <v>67</v>
      </c>
      <c r="K4501">
        <v>163</v>
      </c>
      <c r="L4501">
        <v>3706</v>
      </c>
      <c r="M4501">
        <v>606255</v>
      </c>
      <c r="N4501">
        <v>90</v>
      </c>
      <c r="O4501">
        <v>195</v>
      </c>
      <c r="P4501">
        <v>3672</v>
      </c>
      <c r="Q4501">
        <v>722950</v>
      </c>
      <c r="R4501">
        <v>2</v>
      </c>
      <c r="S4501">
        <v>224</v>
      </c>
      <c r="T4501">
        <v>3500</v>
      </c>
      <c r="U4501">
        <v>784000</v>
      </c>
      <c r="V4501">
        <v>12</v>
      </c>
      <c r="W4501">
        <v>265</v>
      </c>
      <c r="X4501">
        <v>3550</v>
      </c>
      <c r="Y4501">
        <v>941342</v>
      </c>
      <c r="AD4501">
        <v>12</v>
      </c>
      <c r="AE4501">
        <v>352</v>
      </c>
      <c r="AF4501">
        <v>3430</v>
      </c>
      <c r="AG4501">
        <v>1203938</v>
      </c>
      <c r="AH4501">
        <v>21</v>
      </c>
      <c r="AI4501">
        <v>371</v>
      </c>
      <c r="AJ4501">
        <v>3503</v>
      </c>
      <c r="AK4501">
        <v>1322213</v>
      </c>
      <c r="AL4501">
        <v>1</v>
      </c>
      <c r="AM4501">
        <v>412</v>
      </c>
      <c r="AN4501">
        <v>3200</v>
      </c>
      <c r="AO4501">
        <v>1318400</v>
      </c>
      <c r="AP4501">
        <v>94</v>
      </c>
      <c r="AQ4501">
        <v>427</v>
      </c>
      <c r="AR4501">
        <v>3333</v>
      </c>
      <c r="AS4501">
        <v>1404856</v>
      </c>
      <c r="AT4501">
        <v>9</v>
      </c>
      <c r="AU4501">
        <v>450</v>
      </c>
      <c r="AV4501">
        <v>3206</v>
      </c>
      <c r="AW4501">
        <v>1472664</v>
      </c>
      <c r="AY4501">
        <v>79</v>
      </c>
    </row>
    <row r="4502" spans="1:51" x14ac:dyDescent="0.2">
      <c r="A4502" s="51">
        <v>43438</v>
      </c>
      <c r="AD4502">
        <v>1</v>
      </c>
      <c r="AE4502">
        <v>344</v>
      </c>
      <c r="AF4502">
        <v>3680</v>
      </c>
      <c r="AG4502">
        <v>1265920</v>
      </c>
      <c r="AP4502">
        <v>3</v>
      </c>
      <c r="AQ4502">
        <v>393</v>
      </c>
      <c r="AR4502">
        <v>3460</v>
      </c>
      <c r="AS4502">
        <v>1358780</v>
      </c>
      <c r="AY4502">
        <v>8</v>
      </c>
    </row>
    <row r="4503" spans="1:51" x14ac:dyDescent="0.2">
      <c r="A4503" s="51"/>
      <c r="AP4503">
        <v>15</v>
      </c>
      <c r="AQ4503">
        <v>515</v>
      </c>
      <c r="AR4503">
        <v>3464</v>
      </c>
      <c r="AS4503">
        <v>1785345</v>
      </c>
    </row>
    <row r="4504" spans="1:51" x14ac:dyDescent="0.2">
      <c r="A4504" s="51">
        <v>43440</v>
      </c>
      <c r="B4504">
        <v>15</v>
      </c>
      <c r="C4504">
        <v>124</v>
      </c>
      <c r="D4504">
        <v>3500</v>
      </c>
      <c r="E4504">
        <v>434000</v>
      </c>
      <c r="F4504">
        <v>35</v>
      </c>
      <c r="G4504">
        <v>137</v>
      </c>
      <c r="H4504">
        <v>3575</v>
      </c>
      <c r="I4504">
        <v>489775</v>
      </c>
      <c r="J4504">
        <v>66</v>
      </c>
      <c r="K4504">
        <v>155</v>
      </c>
      <c r="L4504">
        <v>3987</v>
      </c>
      <c r="M4504">
        <v>618062</v>
      </c>
      <c r="N4504">
        <v>33</v>
      </c>
      <c r="O4504">
        <v>201</v>
      </c>
      <c r="P4504">
        <v>3760</v>
      </c>
      <c r="Q4504">
        <v>758768</v>
      </c>
      <c r="R4504">
        <v>41</v>
      </c>
      <c r="S4504">
        <v>239</v>
      </c>
      <c r="T4504">
        <v>3450</v>
      </c>
      <c r="U4504">
        <v>825700</v>
      </c>
      <c r="V4504">
        <v>55</v>
      </c>
      <c r="W4504">
        <v>256</v>
      </c>
      <c r="X4504">
        <v>3477</v>
      </c>
      <c r="Y4504">
        <v>892848</v>
      </c>
      <c r="Z4504">
        <v>36</v>
      </c>
      <c r="AA4504">
        <v>293</v>
      </c>
      <c r="AB4504">
        <v>4037</v>
      </c>
      <c r="AC4504">
        <v>1178950</v>
      </c>
      <c r="AD4504">
        <v>16</v>
      </c>
      <c r="AE4504">
        <v>335</v>
      </c>
      <c r="AF4504">
        <v>3573</v>
      </c>
      <c r="AG4504">
        <v>1199448</v>
      </c>
      <c r="AL4504">
        <v>8</v>
      </c>
      <c r="AM4504">
        <v>421</v>
      </c>
      <c r="AN4504">
        <v>3600</v>
      </c>
      <c r="AO4504">
        <v>1516800</v>
      </c>
      <c r="AP4504">
        <v>28</v>
      </c>
      <c r="AQ4504">
        <v>389</v>
      </c>
      <c r="AR4504">
        <v>3365</v>
      </c>
      <c r="AS4504">
        <v>1308985</v>
      </c>
      <c r="AT4504">
        <v>27</v>
      </c>
      <c r="AU4504">
        <v>454</v>
      </c>
      <c r="AV4504">
        <v>3340</v>
      </c>
      <c r="AW4504">
        <v>1472904</v>
      </c>
      <c r="AX4504">
        <v>1</v>
      </c>
      <c r="AY4504">
        <f>68+38+155</f>
        <v>261</v>
      </c>
    </row>
    <row r="4505" spans="1:51" x14ac:dyDescent="0.2">
      <c r="A4505" s="51"/>
      <c r="AP4505">
        <v>55</v>
      </c>
      <c r="AQ4505">
        <v>450</v>
      </c>
      <c r="AR4505">
        <v>3370</v>
      </c>
      <c r="AS4505">
        <v>1518441</v>
      </c>
    </row>
    <row r="4506" spans="1:51" x14ac:dyDescent="0.2">
      <c r="A4506" s="51">
        <v>43445</v>
      </c>
      <c r="AY4506">
        <v>10</v>
      </c>
    </row>
    <row r="4507" spans="1:51" x14ac:dyDescent="0.2">
      <c r="A4507" s="51">
        <v>43447</v>
      </c>
      <c r="B4507">
        <v>7</v>
      </c>
      <c r="C4507">
        <v>127</v>
      </c>
      <c r="D4507">
        <v>3450</v>
      </c>
      <c r="E4507">
        <v>438150</v>
      </c>
      <c r="F4507">
        <v>5</v>
      </c>
      <c r="G4507">
        <v>148</v>
      </c>
      <c r="H4507">
        <v>3250</v>
      </c>
      <c r="I4507">
        <v>481000</v>
      </c>
      <c r="J4507">
        <v>57</v>
      </c>
      <c r="K4507">
        <v>163</v>
      </c>
      <c r="L4507">
        <v>3341</v>
      </c>
      <c r="M4507">
        <v>546362</v>
      </c>
      <c r="N4507">
        <v>128</v>
      </c>
      <c r="O4507">
        <v>202</v>
      </c>
      <c r="P4507">
        <v>3390</v>
      </c>
      <c r="Q4507">
        <v>686136</v>
      </c>
      <c r="R4507">
        <v>54</v>
      </c>
      <c r="S4507">
        <v>233</v>
      </c>
      <c r="T4507">
        <v>3575</v>
      </c>
      <c r="U4507">
        <v>832975</v>
      </c>
      <c r="Z4507">
        <v>21</v>
      </c>
      <c r="AA4507">
        <v>298</v>
      </c>
      <c r="AB4507">
        <v>3133</v>
      </c>
      <c r="AC4507">
        <v>933733</v>
      </c>
      <c r="AH4507">
        <v>42</v>
      </c>
      <c r="AI4507">
        <v>381</v>
      </c>
      <c r="AJ4507">
        <v>3780</v>
      </c>
      <c r="AK4507">
        <v>1441692</v>
      </c>
      <c r="AL4507">
        <v>7</v>
      </c>
      <c r="AM4507">
        <v>450</v>
      </c>
      <c r="AN4507">
        <v>3726</v>
      </c>
      <c r="AO4507">
        <v>1677000</v>
      </c>
      <c r="AP4507">
        <v>3</v>
      </c>
      <c r="AQ4507">
        <v>373</v>
      </c>
      <c r="AR4507">
        <v>3140</v>
      </c>
      <c r="AS4507">
        <v>1171220</v>
      </c>
      <c r="AT4507">
        <v>10</v>
      </c>
      <c r="AU4507">
        <v>510</v>
      </c>
      <c r="AV4507">
        <v>3450</v>
      </c>
      <c r="AW4507">
        <v>1759500</v>
      </c>
      <c r="AY4507">
        <f>32+61+139+29</f>
        <v>261</v>
      </c>
    </row>
    <row r="4508" spans="1:51" x14ac:dyDescent="0.2">
      <c r="A4508" s="51"/>
      <c r="AP4508">
        <v>15</v>
      </c>
      <c r="AQ4508">
        <v>543</v>
      </c>
      <c r="AR4508">
        <v>3340</v>
      </c>
      <c r="AS4508">
        <v>1816482</v>
      </c>
    </row>
    <row r="4509" spans="1:51" x14ac:dyDescent="0.2">
      <c r="A4509" s="51">
        <v>43452</v>
      </c>
      <c r="AL4509">
        <v>2</v>
      </c>
      <c r="AM4509">
        <v>485</v>
      </c>
      <c r="AN4509">
        <v>3630</v>
      </c>
      <c r="AO4509">
        <v>1760550</v>
      </c>
      <c r="AP4509">
        <v>5</v>
      </c>
      <c r="AQ4509">
        <v>374</v>
      </c>
      <c r="AR4509">
        <v>3100</v>
      </c>
      <c r="AS4509">
        <v>1159400</v>
      </c>
      <c r="AY4509">
        <v>26</v>
      </c>
    </row>
    <row r="4510" spans="1:51" x14ac:dyDescent="0.2">
      <c r="A4510" s="51"/>
      <c r="AP4510">
        <v>28</v>
      </c>
      <c r="AQ4510">
        <v>475</v>
      </c>
      <c r="AR4510">
        <v>3455</v>
      </c>
      <c r="AS4510">
        <v>1641125</v>
      </c>
    </row>
    <row r="4511" spans="1:51" x14ac:dyDescent="0.2">
      <c r="A4511" s="51">
        <v>43454</v>
      </c>
      <c r="N4511">
        <v>27</v>
      </c>
      <c r="O4511">
        <v>202</v>
      </c>
      <c r="P4511">
        <v>3366</v>
      </c>
      <c r="Q4511">
        <v>682311</v>
      </c>
      <c r="R4511">
        <v>20</v>
      </c>
      <c r="S4511">
        <v>236</v>
      </c>
      <c r="T4511">
        <v>3250</v>
      </c>
      <c r="U4511">
        <v>766000</v>
      </c>
      <c r="Z4511">
        <v>101</v>
      </c>
      <c r="AA4511">
        <v>295</v>
      </c>
      <c r="AB4511">
        <v>3416</v>
      </c>
      <c r="AC4511">
        <v>1010763</v>
      </c>
      <c r="AD4511">
        <v>69</v>
      </c>
      <c r="AE4511">
        <v>338</v>
      </c>
      <c r="AF4511">
        <v>3508</v>
      </c>
      <c r="AG4511">
        <v>1188510</v>
      </c>
      <c r="AL4511">
        <v>22</v>
      </c>
      <c r="AM4511">
        <v>419</v>
      </c>
      <c r="AN4511">
        <v>3480</v>
      </c>
      <c r="AO4511">
        <v>1460730</v>
      </c>
      <c r="AP4511">
        <v>7</v>
      </c>
      <c r="AQ4511">
        <v>389</v>
      </c>
      <c r="AR4511">
        <v>3260</v>
      </c>
      <c r="AS4511">
        <v>1260770</v>
      </c>
      <c r="AT4511">
        <v>8</v>
      </c>
      <c r="AU4511">
        <v>573</v>
      </c>
      <c r="AV4511">
        <v>2980</v>
      </c>
      <c r="AW4511">
        <v>1707540</v>
      </c>
      <c r="AY4511">
        <f>147+80</f>
        <v>227</v>
      </c>
    </row>
    <row r="4512" spans="1:51" x14ac:dyDescent="0.2">
      <c r="A4512" s="51"/>
      <c r="AP4512">
        <v>41</v>
      </c>
      <c r="AQ4512">
        <v>485</v>
      </c>
      <c r="AR4512">
        <v>3462</v>
      </c>
      <c r="AS4512">
        <v>1681959</v>
      </c>
    </row>
    <row r="4513" spans="1:51" x14ac:dyDescent="0.2">
      <c r="A4513" s="51">
        <v>43438</v>
      </c>
      <c r="B4513">
        <v>8</v>
      </c>
      <c r="C4513">
        <v>107</v>
      </c>
      <c r="D4513">
        <v>3725</v>
      </c>
      <c r="E4513">
        <v>405450</v>
      </c>
      <c r="N4513">
        <v>119</v>
      </c>
      <c r="O4513">
        <v>203</v>
      </c>
      <c r="P4513">
        <v>3646</v>
      </c>
      <c r="Q4513">
        <v>750478</v>
      </c>
      <c r="R4513">
        <v>46</v>
      </c>
      <c r="S4513">
        <v>242</v>
      </c>
      <c r="T4513">
        <v>3606</v>
      </c>
      <c r="U4513">
        <v>912237</v>
      </c>
      <c r="Z4513">
        <v>12</v>
      </c>
      <c r="AA4513">
        <v>298</v>
      </c>
      <c r="AB4513">
        <v>3367</v>
      </c>
      <c r="AC4513">
        <v>1003533</v>
      </c>
      <c r="AD4513">
        <v>53</v>
      </c>
      <c r="AE4513">
        <v>337</v>
      </c>
      <c r="AF4513">
        <v>3607</v>
      </c>
      <c r="AG4513">
        <v>1213473</v>
      </c>
      <c r="AH4513">
        <v>26</v>
      </c>
      <c r="AI4513">
        <v>388</v>
      </c>
      <c r="AJ4513">
        <v>3570</v>
      </c>
      <c r="AK4513">
        <v>1403192</v>
      </c>
      <c r="AL4513">
        <v>20</v>
      </c>
      <c r="AM4513">
        <v>405</v>
      </c>
      <c r="AN4513">
        <v>3547</v>
      </c>
      <c r="AO4513">
        <v>1448376</v>
      </c>
      <c r="AP4513">
        <v>122</v>
      </c>
      <c r="AQ4513">
        <v>435</v>
      </c>
      <c r="AR4513">
        <v>3332</v>
      </c>
      <c r="AS4513">
        <v>1464627</v>
      </c>
      <c r="AT4513">
        <v>9</v>
      </c>
      <c r="AU4513">
        <v>483</v>
      </c>
      <c r="AV4513">
        <v>3080</v>
      </c>
      <c r="AW4513">
        <v>1523533</v>
      </c>
      <c r="AX4513">
        <f>18</f>
        <v>18</v>
      </c>
    </row>
    <row r="4514" spans="1:51" x14ac:dyDescent="0.2">
      <c r="A4514" s="51">
        <v>43445</v>
      </c>
      <c r="B4514">
        <v>7</v>
      </c>
      <c r="C4514">
        <v>101</v>
      </c>
      <c r="D4514">
        <v>3575</v>
      </c>
      <c r="E4514">
        <v>371000</v>
      </c>
      <c r="F4514">
        <v>19</v>
      </c>
      <c r="G4514">
        <v>146</v>
      </c>
      <c r="H4514">
        <v>3475</v>
      </c>
      <c r="I4514">
        <v>511753</v>
      </c>
      <c r="J4514">
        <v>47</v>
      </c>
      <c r="K4514">
        <v>160</v>
      </c>
      <c r="L4514">
        <v>3590</v>
      </c>
      <c r="M4514">
        <v>580825</v>
      </c>
      <c r="N4514">
        <v>82</v>
      </c>
      <c r="O4514">
        <v>198</v>
      </c>
      <c r="P4514">
        <v>3678</v>
      </c>
      <c r="Q4514">
        <v>750475</v>
      </c>
      <c r="R4514">
        <v>54</v>
      </c>
      <c r="S4514">
        <v>236</v>
      </c>
      <c r="T4514">
        <v>3595</v>
      </c>
      <c r="U4514">
        <v>848420</v>
      </c>
      <c r="V4514">
        <v>4</v>
      </c>
      <c r="W4514">
        <v>258</v>
      </c>
      <c r="X4514">
        <v>3500</v>
      </c>
      <c r="Y4514">
        <v>901250</v>
      </c>
      <c r="Z4514">
        <v>21</v>
      </c>
      <c r="AA4514">
        <v>286</v>
      </c>
      <c r="AB4514">
        <v>3410</v>
      </c>
      <c r="AC4514">
        <v>1038830</v>
      </c>
      <c r="AD4514">
        <v>20</v>
      </c>
      <c r="AE4514">
        <v>338</v>
      </c>
      <c r="AF4514">
        <v>3427</v>
      </c>
      <c r="AG4514">
        <v>1190448</v>
      </c>
      <c r="AH4514">
        <v>48</v>
      </c>
      <c r="AI4514">
        <v>371</v>
      </c>
      <c r="AJ4514">
        <v>3592</v>
      </c>
      <c r="AK4514">
        <v>1373540</v>
      </c>
      <c r="AL4514">
        <v>15</v>
      </c>
      <c r="AM4514">
        <v>439</v>
      </c>
      <c r="AN4514" s="54">
        <f>AO4514/AM4514</f>
        <v>3613.2482915717542</v>
      </c>
      <c r="AO4514">
        <v>1586216</v>
      </c>
      <c r="AP4514">
        <v>249</v>
      </c>
      <c r="AQ4514">
        <v>441</v>
      </c>
      <c r="AR4514">
        <v>3236</v>
      </c>
      <c r="AS4514">
        <v>1435570</v>
      </c>
      <c r="AT4514">
        <v>27</v>
      </c>
      <c r="AU4514">
        <v>557</v>
      </c>
      <c r="AV4514">
        <v>3167</v>
      </c>
      <c r="AW4514">
        <v>1799169</v>
      </c>
      <c r="AX4514">
        <f>18+36+54</f>
        <v>108</v>
      </c>
      <c r="AY4514">
        <v>84</v>
      </c>
    </row>
    <row r="4515" spans="1:51" x14ac:dyDescent="0.2">
      <c r="A4515" s="51">
        <v>43452</v>
      </c>
      <c r="J4515">
        <v>35</v>
      </c>
      <c r="K4515">
        <v>171</v>
      </c>
      <c r="L4515">
        <v>3530</v>
      </c>
      <c r="M4515">
        <v>613232</v>
      </c>
      <c r="N4515">
        <v>103</v>
      </c>
      <c r="O4515">
        <v>203</v>
      </c>
      <c r="P4515">
        <v>3553</v>
      </c>
      <c r="Q4515">
        <v>722913</v>
      </c>
      <c r="R4515">
        <v>87</v>
      </c>
      <c r="S4515">
        <v>232</v>
      </c>
      <c r="T4515">
        <v>3544</v>
      </c>
      <c r="U4515">
        <v>854864</v>
      </c>
      <c r="V4515">
        <v>17</v>
      </c>
      <c r="W4515">
        <v>262</v>
      </c>
      <c r="X4515">
        <v>3750</v>
      </c>
      <c r="Y4515">
        <v>982941</v>
      </c>
      <c r="Z4515">
        <v>72</v>
      </c>
      <c r="AA4515">
        <v>296</v>
      </c>
      <c r="AB4515">
        <v>3378</v>
      </c>
      <c r="AC4515">
        <v>1030676</v>
      </c>
      <c r="AD4515">
        <v>44</v>
      </c>
      <c r="AE4515">
        <v>326</v>
      </c>
      <c r="AF4515">
        <v>3432</v>
      </c>
      <c r="AG4515">
        <v>1164844</v>
      </c>
      <c r="AH4515">
        <v>12</v>
      </c>
      <c r="AI4515">
        <v>375</v>
      </c>
      <c r="AJ4515">
        <v>3325</v>
      </c>
      <c r="AK4515">
        <v>1256033</v>
      </c>
      <c r="AL4515">
        <v>6</v>
      </c>
      <c r="AM4515">
        <v>451</v>
      </c>
      <c r="AN4515">
        <v>3375</v>
      </c>
      <c r="AO4515">
        <v>1519600</v>
      </c>
      <c r="AP4515">
        <v>133</v>
      </c>
      <c r="AQ4515">
        <v>414</v>
      </c>
      <c r="AR4515">
        <v>3059</v>
      </c>
      <c r="AS4515">
        <v>1289854</v>
      </c>
      <c r="AT4515">
        <v>46</v>
      </c>
      <c r="AU4515">
        <v>467</v>
      </c>
      <c r="AV4515">
        <v>3010</v>
      </c>
      <c r="AW4515">
        <v>1452538</v>
      </c>
      <c r="AX4515">
        <v>89</v>
      </c>
      <c r="AY4515">
        <v>91</v>
      </c>
    </row>
    <row r="4516" spans="1:51" x14ac:dyDescent="0.2">
      <c r="A4516" s="51"/>
    </row>
    <row r="4518" spans="1:51" x14ac:dyDescent="0.2">
      <c r="A4518" s="51">
        <v>43475</v>
      </c>
      <c r="B4518">
        <v>1</v>
      </c>
      <c r="C4518">
        <v>116</v>
      </c>
      <c r="D4518">
        <v>3300</v>
      </c>
      <c r="E4518">
        <v>382800</v>
      </c>
      <c r="J4518">
        <v>43</v>
      </c>
      <c r="K4518">
        <v>157</v>
      </c>
      <c r="L4518">
        <v>3925</v>
      </c>
      <c r="M4518">
        <v>616225</v>
      </c>
      <c r="N4518">
        <v>36</v>
      </c>
      <c r="O4518">
        <v>196</v>
      </c>
      <c r="P4518">
        <v>3516</v>
      </c>
      <c r="Q4518">
        <v>690438</v>
      </c>
      <c r="V4518">
        <v>19</v>
      </c>
      <c r="W4518">
        <v>254</v>
      </c>
      <c r="X4518">
        <v>3350</v>
      </c>
      <c r="Y4518">
        <v>850900</v>
      </c>
      <c r="AD4518">
        <v>22</v>
      </c>
      <c r="AE4518">
        <v>344</v>
      </c>
      <c r="AF4518">
        <v>3352</v>
      </c>
      <c r="AG4518">
        <v>1155774</v>
      </c>
      <c r="AH4518">
        <v>12</v>
      </c>
      <c r="AI4518">
        <v>379</v>
      </c>
      <c r="AJ4518">
        <v>3466</v>
      </c>
      <c r="AK4518">
        <v>1315022</v>
      </c>
      <c r="AL4518">
        <v>10</v>
      </c>
      <c r="AM4518">
        <v>430</v>
      </c>
      <c r="AN4518">
        <v>3590</v>
      </c>
      <c r="AO4518">
        <v>1543700</v>
      </c>
      <c r="AP4518">
        <v>13</v>
      </c>
      <c r="AQ4518">
        <v>505</v>
      </c>
      <c r="AR4518">
        <v>3540</v>
      </c>
      <c r="AS4518">
        <v>1787700</v>
      </c>
      <c r="AY4518">
        <f>24+60</f>
        <v>84</v>
      </c>
    </row>
    <row r="4519" spans="1:51" x14ac:dyDescent="0.2">
      <c r="A4519" s="51">
        <v>43480</v>
      </c>
      <c r="AL4519">
        <v>1</v>
      </c>
      <c r="AM4519">
        <v>416</v>
      </c>
      <c r="AN4519">
        <v>3640</v>
      </c>
      <c r="AO4519">
        <v>1514240</v>
      </c>
      <c r="AP4519">
        <v>3</v>
      </c>
      <c r="AQ4519">
        <v>366</v>
      </c>
      <c r="AR4519">
        <v>3160</v>
      </c>
      <c r="AS4519">
        <v>1156560</v>
      </c>
      <c r="AX4519">
        <v>3</v>
      </c>
      <c r="AY4519">
        <f>11</f>
        <v>11</v>
      </c>
    </row>
    <row r="4520" spans="1:51" x14ac:dyDescent="0.2">
      <c r="A4520" s="51"/>
      <c r="AP4520">
        <v>20</v>
      </c>
      <c r="AQ4520">
        <v>438</v>
      </c>
      <c r="AR4520">
        <v>3400</v>
      </c>
      <c r="AS4520">
        <v>1490050</v>
      </c>
    </row>
    <row r="4521" spans="1:51" x14ac:dyDescent="0.2">
      <c r="A4521" s="51">
        <v>43482</v>
      </c>
      <c r="B4521">
        <v>22</v>
      </c>
      <c r="C4521">
        <v>104</v>
      </c>
      <c r="D4521">
        <v>3250</v>
      </c>
      <c r="E4521">
        <v>339625</v>
      </c>
      <c r="F4521">
        <v>21</v>
      </c>
      <c r="G4521">
        <v>143</v>
      </c>
      <c r="H4521">
        <v>3500</v>
      </c>
      <c r="I4521">
        <v>500500</v>
      </c>
      <c r="J4521">
        <v>49</v>
      </c>
      <c r="K4521">
        <v>165</v>
      </c>
      <c r="L4521">
        <v>3725</v>
      </c>
      <c r="M4521">
        <v>616487</v>
      </c>
      <c r="N4521">
        <v>9</v>
      </c>
      <c r="O4521">
        <v>205</v>
      </c>
      <c r="P4521">
        <v>3350</v>
      </c>
      <c r="Q4521">
        <v>686750</v>
      </c>
      <c r="R4521">
        <v>6</v>
      </c>
      <c r="S4521">
        <v>232</v>
      </c>
      <c r="T4521">
        <v>3350</v>
      </c>
      <c r="U4521">
        <v>777200</v>
      </c>
      <c r="V4521">
        <v>17</v>
      </c>
      <c r="W4521">
        <v>261</v>
      </c>
      <c r="X4521">
        <v>3200</v>
      </c>
      <c r="Y4521">
        <v>836800</v>
      </c>
      <c r="Z4521">
        <v>7</v>
      </c>
      <c r="AA4521">
        <v>292</v>
      </c>
      <c r="AB4521">
        <v>3275</v>
      </c>
      <c r="AC4521">
        <v>956300</v>
      </c>
      <c r="AD4521">
        <v>5</v>
      </c>
      <c r="AE4521">
        <v>347</v>
      </c>
      <c r="AF4521">
        <v>3466</v>
      </c>
      <c r="AG4521">
        <v>1204088</v>
      </c>
      <c r="AH4521">
        <v>5</v>
      </c>
      <c r="AI4521">
        <v>382</v>
      </c>
      <c r="AJ4521">
        <v>3300</v>
      </c>
      <c r="AK4521">
        <v>1260600</v>
      </c>
      <c r="AL4521">
        <v>12</v>
      </c>
      <c r="AM4521">
        <v>424</v>
      </c>
      <c r="AN4521">
        <v>3510</v>
      </c>
      <c r="AO4521">
        <v>1488240</v>
      </c>
      <c r="AP4521">
        <v>8</v>
      </c>
      <c r="AQ4521">
        <v>396</v>
      </c>
      <c r="AR4521">
        <v>2940</v>
      </c>
      <c r="AS4521">
        <v>1164240</v>
      </c>
      <c r="AT4521">
        <v>5</v>
      </c>
      <c r="AU4521">
        <v>457</v>
      </c>
      <c r="AV4521">
        <v>2950</v>
      </c>
      <c r="AW4521">
        <v>1349625</v>
      </c>
      <c r="AX4521">
        <v>2</v>
      </c>
      <c r="AY4521">
        <f>76+33+126</f>
        <v>235</v>
      </c>
    </row>
    <row r="4522" spans="1:51" x14ac:dyDescent="0.2">
      <c r="A4522" s="51"/>
      <c r="AP4522">
        <v>69</v>
      </c>
      <c r="AQ4522">
        <v>455</v>
      </c>
      <c r="AR4522">
        <v>3308</v>
      </c>
      <c r="AS4522">
        <v>1505291</v>
      </c>
    </row>
    <row r="4523" spans="1:51" x14ac:dyDescent="0.2">
      <c r="A4523" s="51">
        <v>43487</v>
      </c>
      <c r="AL4523">
        <v>1</v>
      </c>
      <c r="AM4523">
        <v>468</v>
      </c>
      <c r="AN4523">
        <v>3600</v>
      </c>
      <c r="AO4523">
        <v>1684800</v>
      </c>
      <c r="AY4523">
        <f>6</f>
        <v>6</v>
      </c>
    </row>
    <row r="4524" spans="1:51" x14ac:dyDescent="0.2">
      <c r="A4524" s="51">
        <v>43489</v>
      </c>
      <c r="F4524">
        <v>27</v>
      </c>
      <c r="G4524">
        <v>148</v>
      </c>
      <c r="H4524">
        <v>3300</v>
      </c>
      <c r="I4524">
        <v>488400</v>
      </c>
      <c r="J4524">
        <v>17</v>
      </c>
      <c r="K4524">
        <v>162</v>
      </c>
      <c r="L4524">
        <v>3275</v>
      </c>
      <c r="M4524">
        <v>530550</v>
      </c>
      <c r="N4524">
        <v>45</v>
      </c>
      <c r="O4524">
        <v>202</v>
      </c>
      <c r="P4524">
        <v>3333</v>
      </c>
      <c r="Q4524">
        <v>675555</v>
      </c>
      <c r="R4524">
        <v>12</v>
      </c>
      <c r="S4524">
        <v>247</v>
      </c>
      <c r="T4524">
        <v>3150</v>
      </c>
      <c r="U4524">
        <v>778050</v>
      </c>
      <c r="V4524">
        <v>14</v>
      </c>
      <c r="W4524">
        <v>252</v>
      </c>
      <c r="X4524">
        <v>3000</v>
      </c>
      <c r="Y4524">
        <v>758000</v>
      </c>
      <c r="Z4524">
        <v>20</v>
      </c>
      <c r="AA4524">
        <v>281</v>
      </c>
      <c r="AB4524">
        <v>3360</v>
      </c>
      <c r="AC4524">
        <v>944160</v>
      </c>
      <c r="AD4524">
        <v>7</v>
      </c>
      <c r="AE4524">
        <v>346</v>
      </c>
      <c r="AF4524">
        <v>3270</v>
      </c>
      <c r="AG4524">
        <v>1131420</v>
      </c>
      <c r="AH4524">
        <v>7</v>
      </c>
      <c r="AI4524">
        <v>383</v>
      </c>
      <c r="AJ4524">
        <v>3300</v>
      </c>
      <c r="AK4524">
        <v>1263900</v>
      </c>
      <c r="AL4524">
        <v>7</v>
      </c>
      <c r="AM4524">
        <v>460</v>
      </c>
      <c r="AN4524">
        <v>3446</v>
      </c>
      <c r="AO4524">
        <v>1585466</v>
      </c>
      <c r="AP4524">
        <v>13</v>
      </c>
      <c r="AQ4524">
        <v>382</v>
      </c>
      <c r="AR4524">
        <v>2866</v>
      </c>
      <c r="AS4524">
        <v>1096022</v>
      </c>
      <c r="AT4524">
        <v>1</v>
      </c>
      <c r="AU4524">
        <v>360</v>
      </c>
      <c r="AV4524">
        <v>2500</v>
      </c>
      <c r="AW4524">
        <v>900000</v>
      </c>
      <c r="AX4524">
        <v>11</v>
      </c>
      <c r="AY4524">
        <f>50+75+176</f>
        <v>301</v>
      </c>
    </row>
    <row r="4525" spans="1:51" x14ac:dyDescent="0.2">
      <c r="AP4525">
        <v>26</v>
      </c>
      <c r="AQ4525">
        <v>496</v>
      </c>
      <c r="AR4525">
        <v>3245</v>
      </c>
      <c r="AS4525">
        <v>1612359</v>
      </c>
      <c r="AT4525">
        <v>14</v>
      </c>
      <c r="AU4525">
        <v>579</v>
      </c>
      <c r="AV4525">
        <v>2525</v>
      </c>
      <c r="AW4525">
        <v>1461975</v>
      </c>
    </row>
    <row r="4526" spans="1:51" x14ac:dyDescent="0.2">
      <c r="A4526" s="51">
        <v>43494</v>
      </c>
      <c r="N4526">
        <v>18</v>
      </c>
      <c r="O4526">
        <v>211</v>
      </c>
      <c r="P4526">
        <v>3650</v>
      </c>
      <c r="Q4526">
        <v>770750</v>
      </c>
      <c r="AL4526">
        <v>31</v>
      </c>
      <c r="AM4526">
        <v>457</v>
      </c>
      <c r="AN4526">
        <v>3636</v>
      </c>
      <c r="AO4526">
        <v>1664560</v>
      </c>
      <c r="AP4526">
        <v>5</v>
      </c>
      <c r="AQ4526">
        <v>534</v>
      </c>
      <c r="AR4526">
        <v>3520</v>
      </c>
      <c r="AS4526">
        <v>1879680</v>
      </c>
      <c r="AY4526">
        <v>7</v>
      </c>
    </row>
    <row r="4527" spans="1:51" x14ac:dyDescent="0.2">
      <c r="A4527" s="51">
        <v>43496</v>
      </c>
      <c r="AP4527">
        <v>8</v>
      </c>
      <c r="AQ4527">
        <v>439</v>
      </c>
      <c r="AR4527">
        <v>3100</v>
      </c>
      <c r="AS4527">
        <v>1361933</v>
      </c>
      <c r="AX4527">
        <v>1</v>
      </c>
      <c r="AY4527">
        <v>10</v>
      </c>
    </row>
    <row r="4528" spans="1:51" x14ac:dyDescent="0.2">
      <c r="A4528" s="51">
        <v>43473</v>
      </c>
      <c r="B4528">
        <v>18</v>
      </c>
      <c r="C4528">
        <v>118</v>
      </c>
      <c r="D4528">
        <v>3175</v>
      </c>
      <c r="E4528">
        <v>379094</v>
      </c>
      <c r="J4528">
        <v>22</v>
      </c>
      <c r="K4528">
        <v>167</v>
      </c>
      <c r="L4528">
        <v>3200</v>
      </c>
      <c r="M4528">
        <v>527164</v>
      </c>
      <c r="N4528">
        <v>15</v>
      </c>
      <c r="O4528">
        <v>209</v>
      </c>
      <c r="P4528">
        <v>3350</v>
      </c>
      <c r="Q4528">
        <v>729273</v>
      </c>
      <c r="R4528">
        <v>53</v>
      </c>
      <c r="S4528">
        <v>235</v>
      </c>
      <c r="T4528">
        <v>3344</v>
      </c>
      <c r="U4528">
        <v>823949</v>
      </c>
      <c r="V4528">
        <v>59</v>
      </c>
      <c r="W4528">
        <v>257</v>
      </c>
      <c r="X4528">
        <v>3325</v>
      </c>
      <c r="Y4528">
        <v>861281</v>
      </c>
      <c r="Z4528">
        <v>56</v>
      </c>
      <c r="AA4528">
        <v>303</v>
      </c>
      <c r="AB4528">
        <v>3406</v>
      </c>
      <c r="AC4528">
        <v>1070382</v>
      </c>
      <c r="AD4528">
        <v>46</v>
      </c>
      <c r="AE4528">
        <v>342</v>
      </c>
      <c r="AF4528">
        <v>3420</v>
      </c>
      <c r="AG4528">
        <v>1184431</v>
      </c>
      <c r="AH4528">
        <v>3</v>
      </c>
      <c r="AI4528">
        <v>376</v>
      </c>
      <c r="AJ4528">
        <v>3000</v>
      </c>
      <c r="AK4528">
        <v>1128000</v>
      </c>
      <c r="AL4528">
        <v>3</v>
      </c>
      <c r="AM4528">
        <v>453</v>
      </c>
      <c r="AN4528">
        <v>3600</v>
      </c>
      <c r="AO4528">
        <v>1632000</v>
      </c>
      <c r="AP4528">
        <v>157</v>
      </c>
      <c r="AQ4528">
        <v>427</v>
      </c>
      <c r="AR4528">
        <v>3267</v>
      </c>
      <c r="AS4528">
        <v>1411429</v>
      </c>
      <c r="AX4528">
        <v>3</v>
      </c>
      <c r="AY4528">
        <v>77</v>
      </c>
    </row>
    <row r="4529" spans="1:51" x14ac:dyDescent="0.2">
      <c r="A4529" s="51">
        <v>43480</v>
      </c>
      <c r="F4529">
        <v>1</v>
      </c>
      <c r="G4529">
        <v>138</v>
      </c>
      <c r="H4529">
        <v>3350</v>
      </c>
      <c r="I4529">
        <v>462300</v>
      </c>
      <c r="J4529">
        <v>8</v>
      </c>
      <c r="K4529">
        <v>177</v>
      </c>
      <c r="L4529">
        <v>3280</v>
      </c>
      <c r="M4529">
        <v>579740</v>
      </c>
      <c r="N4529">
        <v>5</v>
      </c>
      <c r="O4529">
        <v>208</v>
      </c>
      <c r="P4529">
        <v>3750</v>
      </c>
      <c r="Q4529">
        <v>780000</v>
      </c>
      <c r="R4529">
        <v>69</v>
      </c>
      <c r="S4529">
        <v>232</v>
      </c>
      <c r="T4529">
        <v>3407</v>
      </c>
      <c r="U4529">
        <v>787786</v>
      </c>
      <c r="V4529">
        <v>9</v>
      </c>
      <c r="W4529">
        <v>272</v>
      </c>
      <c r="X4529">
        <v>3975</v>
      </c>
      <c r="Y4529">
        <v>798744</v>
      </c>
      <c r="Z4529">
        <v>96</v>
      </c>
      <c r="AA4529">
        <v>308</v>
      </c>
      <c r="AB4529">
        <v>3344</v>
      </c>
      <c r="AC4529">
        <v>1030854</v>
      </c>
      <c r="AD4529">
        <v>21</v>
      </c>
      <c r="AE4529">
        <v>348</v>
      </c>
      <c r="AF4529">
        <v>3300</v>
      </c>
      <c r="AG4529">
        <v>1117467</v>
      </c>
      <c r="AH4529">
        <v>2</v>
      </c>
      <c r="AI4529">
        <v>362</v>
      </c>
      <c r="AJ4529">
        <v>3200</v>
      </c>
      <c r="AK4529">
        <v>1160000</v>
      </c>
      <c r="AL4529">
        <v>1</v>
      </c>
      <c r="AM4529">
        <v>454</v>
      </c>
      <c r="AN4529">
        <v>2500</v>
      </c>
      <c r="AO4529">
        <v>1135000</v>
      </c>
      <c r="AP4529">
        <v>213</v>
      </c>
      <c r="AQ4529">
        <v>412</v>
      </c>
      <c r="AR4529">
        <v>3282</v>
      </c>
      <c r="AS4529">
        <v>1350048</v>
      </c>
      <c r="AT4529">
        <v>22</v>
      </c>
      <c r="AU4529">
        <v>469</v>
      </c>
      <c r="AV4529">
        <v>2987</v>
      </c>
      <c r="AW4529">
        <v>1454225</v>
      </c>
      <c r="AX4529">
        <f>25+24</f>
        <v>49</v>
      </c>
      <c r="AY4529">
        <v>37</v>
      </c>
    </row>
    <row r="4530" spans="1:51" x14ac:dyDescent="0.2">
      <c r="A4530" s="51">
        <v>43487</v>
      </c>
      <c r="B4530">
        <v>15</v>
      </c>
      <c r="C4530">
        <v>118</v>
      </c>
      <c r="D4530">
        <v>2925</v>
      </c>
      <c r="E4530">
        <v>376013</v>
      </c>
      <c r="J4530">
        <v>25</v>
      </c>
      <c r="K4530">
        <v>166</v>
      </c>
      <c r="L4530">
        <v>3425</v>
      </c>
      <c r="M4530">
        <v>575140</v>
      </c>
      <c r="N4530">
        <v>33</v>
      </c>
      <c r="O4530">
        <v>199</v>
      </c>
      <c r="P4530">
        <v>3440</v>
      </c>
      <c r="Q4530">
        <v>708103</v>
      </c>
      <c r="AD4530">
        <v>38</v>
      </c>
      <c r="AE4530">
        <v>343</v>
      </c>
      <c r="AF4530">
        <v>3380</v>
      </c>
      <c r="AG4530">
        <v>1167594</v>
      </c>
      <c r="AH4530">
        <v>46</v>
      </c>
      <c r="AI4530">
        <v>377</v>
      </c>
      <c r="AJ4530">
        <v>3363</v>
      </c>
      <c r="AK4530">
        <v>1319825</v>
      </c>
      <c r="AL4530">
        <v>19</v>
      </c>
      <c r="AM4530">
        <v>438</v>
      </c>
      <c r="AN4530">
        <v>3396</v>
      </c>
      <c r="AO4530">
        <v>1456612</v>
      </c>
      <c r="AP4530">
        <v>186</v>
      </c>
      <c r="AQ4530">
        <v>410</v>
      </c>
      <c r="AR4530">
        <v>2935</v>
      </c>
      <c r="AS4530">
        <v>1226556</v>
      </c>
      <c r="AT4530">
        <v>14</v>
      </c>
      <c r="AU4530">
        <v>463</v>
      </c>
      <c r="AV4530">
        <v>2466</v>
      </c>
      <c r="AW4530">
        <v>1402159</v>
      </c>
      <c r="AY4530">
        <v>85</v>
      </c>
    </row>
    <row r="4531" spans="1:51" x14ac:dyDescent="0.2">
      <c r="A4531" s="51">
        <v>43494</v>
      </c>
      <c r="N4531">
        <v>30</v>
      </c>
      <c r="O4531">
        <v>197</v>
      </c>
      <c r="P4531">
        <v>3525</v>
      </c>
      <c r="Q4531">
        <v>719313</v>
      </c>
      <c r="V4531">
        <v>4</v>
      </c>
      <c r="W4531">
        <v>268</v>
      </c>
      <c r="X4531">
        <v>3300</v>
      </c>
      <c r="Y4531">
        <v>886050</v>
      </c>
      <c r="Z4531">
        <v>13</v>
      </c>
      <c r="AA4531">
        <v>307</v>
      </c>
      <c r="AB4531">
        <v>3300</v>
      </c>
      <c r="AC4531">
        <v>999262</v>
      </c>
      <c r="AD4531">
        <v>5</v>
      </c>
      <c r="AE4531">
        <v>350</v>
      </c>
      <c r="AF4531">
        <v>3300</v>
      </c>
      <c r="AG4531">
        <v>1153680</v>
      </c>
      <c r="AH4531">
        <v>42</v>
      </c>
      <c r="AI4531">
        <v>372</v>
      </c>
      <c r="AJ4531">
        <v>3402</v>
      </c>
      <c r="AK4531">
        <v>1276593</v>
      </c>
      <c r="AL4531">
        <v>17</v>
      </c>
      <c r="AM4531">
        <v>419</v>
      </c>
      <c r="AN4531">
        <v>3210</v>
      </c>
      <c r="AO4531">
        <v>1355100</v>
      </c>
      <c r="AP4531">
        <v>106</v>
      </c>
      <c r="AQ4531">
        <v>434</v>
      </c>
      <c r="AR4531">
        <v>3049</v>
      </c>
      <c r="AS4531">
        <v>1297451</v>
      </c>
      <c r="AT4531">
        <v>4</v>
      </c>
      <c r="AU4531">
        <v>400</v>
      </c>
      <c r="AV4531">
        <v>2965</v>
      </c>
      <c r="AW4531">
        <v>1173925</v>
      </c>
      <c r="AX4531">
        <v>42</v>
      </c>
      <c r="AY4531">
        <v>96</v>
      </c>
    </row>
    <row r="4532" spans="1:51" x14ac:dyDescent="0.2">
      <c r="A4532" s="51"/>
    </row>
    <row r="4533" spans="1:51" x14ac:dyDescent="0.2">
      <c r="A4533" s="51">
        <v>43501</v>
      </c>
      <c r="AY4533">
        <f>15</f>
        <v>15</v>
      </c>
    </row>
    <row r="4534" spans="1:51" x14ac:dyDescent="0.2">
      <c r="A4534" s="51">
        <v>43503</v>
      </c>
      <c r="J4534">
        <v>11</v>
      </c>
      <c r="K4534">
        <v>165</v>
      </c>
      <c r="L4534">
        <v>3400</v>
      </c>
      <c r="M4534">
        <v>561000</v>
      </c>
      <c r="AD4534">
        <v>31</v>
      </c>
      <c r="AE4534">
        <v>343</v>
      </c>
      <c r="AF4534">
        <v>3533</v>
      </c>
      <c r="AG4534">
        <v>1211033</v>
      </c>
      <c r="AL4534">
        <v>2</v>
      </c>
      <c r="AM4534">
        <v>448</v>
      </c>
      <c r="AN4534">
        <v>3740</v>
      </c>
      <c r="AO4534">
        <v>1675520</v>
      </c>
      <c r="AP4534">
        <v>7</v>
      </c>
      <c r="AQ4534">
        <v>395</v>
      </c>
      <c r="AR4534">
        <v>3440</v>
      </c>
      <c r="AS4534">
        <v>1358800</v>
      </c>
      <c r="AT4534">
        <v>2</v>
      </c>
      <c r="AU4534">
        <v>429</v>
      </c>
      <c r="AV4534">
        <v>2840</v>
      </c>
      <c r="AW4534">
        <v>1218360</v>
      </c>
      <c r="AX4534">
        <v>4</v>
      </c>
      <c r="AY4534">
        <f>24+12+25</f>
        <v>61</v>
      </c>
    </row>
    <row r="4535" spans="1:51" x14ac:dyDescent="0.2">
      <c r="A4535" s="51"/>
      <c r="AP4535">
        <v>3</v>
      </c>
      <c r="AQ4535">
        <v>524</v>
      </c>
      <c r="AR4535">
        <v>3620</v>
      </c>
      <c r="AS4535">
        <v>1896880</v>
      </c>
    </row>
    <row r="4536" spans="1:51" x14ac:dyDescent="0.2">
      <c r="A4536" s="51">
        <v>43508</v>
      </c>
      <c r="AP4536">
        <v>4</v>
      </c>
      <c r="AQ4536">
        <v>455</v>
      </c>
      <c r="AR4536">
        <v>3233</v>
      </c>
      <c r="AS4536">
        <v>1472244</v>
      </c>
      <c r="AX4536">
        <v>5</v>
      </c>
      <c r="AY4536">
        <v>3</v>
      </c>
    </row>
    <row r="4537" spans="1:51" x14ac:dyDescent="0.2">
      <c r="A4537" s="51">
        <v>43510</v>
      </c>
      <c r="F4537">
        <v>28</v>
      </c>
      <c r="G4537">
        <v>145</v>
      </c>
      <c r="H4537">
        <v>3450</v>
      </c>
      <c r="I4537">
        <v>501975</v>
      </c>
      <c r="J4537">
        <v>27</v>
      </c>
      <c r="K4537">
        <v>172</v>
      </c>
      <c r="L4537">
        <v>3550</v>
      </c>
      <c r="M4537">
        <v>612375</v>
      </c>
      <c r="N4537">
        <v>27</v>
      </c>
      <c r="O4537">
        <v>194</v>
      </c>
      <c r="P4537">
        <v>3525</v>
      </c>
      <c r="Q4537">
        <v>683850</v>
      </c>
      <c r="R4537">
        <v>65</v>
      </c>
      <c r="S4537">
        <v>232</v>
      </c>
      <c r="T4537">
        <v>3687</v>
      </c>
      <c r="U4537">
        <v>856421</v>
      </c>
      <c r="V4537">
        <v>40</v>
      </c>
      <c r="W4537">
        <v>254</v>
      </c>
      <c r="X4537">
        <v>3600</v>
      </c>
      <c r="Y4537">
        <v>914400</v>
      </c>
      <c r="AD4537">
        <v>40</v>
      </c>
      <c r="AE4537">
        <v>322</v>
      </c>
      <c r="AF4537">
        <v>3695</v>
      </c>
      <c r="AG4537">
        <v>1191637</v>
      </c>
      <c r="AH4537">
        <v>1</v>
      </c>
      <c r="AI4537">
        <v>376</v>
      </c>
      <c r="AJ4537">
        <v>3560</v>
      </c>
      <c r="AK4537">
        <v>1338560</v>
      </c>
      <c r="AL4537">
        <v>4</v>
      </c>
      <c r="AM4537">
        <v>424</v>
      </c>
      <c r="AN4537">
        <v>3620</v>
      </c>
      <c r="AO4537">
        <v>1534880</v>
      </c>
      <c r="AP4537">
        <v>7</v>
      </c>
      <c r="AQ4537">
        <v>387</v>
      </c>
      <c r="AR4537">
        <v>3340</v>
      </c>
      <c r="AS4537">
        <v>1294806</v>
      </c>
      <c r="AT4537">
        <v>1</v>
      </c>
      <c r="AU4537">
        <v>384</v>
      </c>
      <c r="AV4537">
        <v>2800</v>
      </c>
      <c r="AW4537">
        <v>1075200</v>
      </c>
      <c r="AX4537">
        <f>8+4</f>
        <v>12</v>
      </c>
      <c r="AY4537">
        <f>11+11+73</f>
        <v>95</v>
      </c>
    </row>
    <row r="4538" spans="1:51" x14ac:dyDescent="0.2">
      <c r="A4538" s="51"/>
      <c r="AP4538">
        <v>20</v>
      </c>
      <c r="AQ4538">
        <v>464</v>
      </c>
      <c r="AR4538">
        <v>3465</v>
      </c>
      <c r="AS4538">
        <v>1611225</v>
      </c>
    </row>
    <row r="4539" spans="1:51" x14ac:dyDescent="0.2">
      <c r="A4539" s="51">
        <v>43515</v>
      </c>
      <c r="AH4539">
        <v>1</v>
      </c>
      <c r="AI4539">
        <v>370</v>
      </c>
      <c r="AJ4539">
        <v>3480</v>
      </c>
      <c r="AK4539">
        <v>1287600</v>
      </c>
      <c r="AP4539">
        <v>6</v>
      </c>
      <c r="AQ4539">
        <v>447</v>
      </c>
      <c r="AR4539">
        <v>3250</v>
      </c>
      <c r="AS4539">
        <v>1454375</v>
      </c>
      <c r="AY4539">
        <v>3</v>
      </c>
    </row>
    <row r="4540" spans="1:51" x14ac:dyDescent="0.2">
      <c r="A4540" s="51">
        <v>43517</v>
      </c>
      <c r="B4540">
        <v>7</v>
      </c>
      <c r="C4540">
        <v>122</v>
      </c>
      <c r="D4540">
        <v>3400</v>
      </c>
      <c r="E4540">
        <v>414800</v>
      </c>
      <c r="J4540">
        <v>25</v>
      </c>
      <c r="K4540">
        <v>156</v>
      </c>
      <c r="L4540">
        <v>3566</v>
      </c>
      <c r="M4540">
        <v>557588</v>
      </c>
      <c r="N4540">
        <v>28</v>
      </c>
      <c r="O4540">
        <v>195</v>
      </c>
      <c r="P4540">
        <v>3575</v>
      </c>
      <c r="Q4540">
        <v>698912</v>
      </c>
      <c r="R4540">
        <v>7</v>
      </c>
      <c r="S4540">
        <v>249</v>
      </c>
      <c r="T4540">
        <v>3600</v>
      </c>
      <c r="U4540">
        <v>896400</v>
      </c>
      <c r="V4540">
        <v>9</v>
      </c>
      <c r="W4540">
        <v>265</v>
      </c>
      <c r="X4540">
        <v>3245</v>
      </c>
      <c r="Y4540">
        <v>859925</v>
      </c>
      <c r="AP4540">
        <v>8</v>
      </c>
      <c r="AQ4540">
        <v>525</v>
      </c>
      <c r="AR4540">
        <v>3626</v>
      </c>
      <c r="AS4540">
        <v>1906417</v>
      </c>
      <c r="AT4540">
        <v>1</v>
      </c>
      <c r="AU4540">
        <v>360</v>
      </c>
      <c r="AV4540">
        <v>2650</v>
      </c>
      <c r="AW4540">
        <v>954000</v>
      </c>
      <c r="AY4540">
        <f>76+16+113</f>
        <v>205</v>
      </c>
    </row>
    <row r="4541" spans="1:51" x14ac:dyDescent="0.2">
      <c r="A4541" s="51">
        <v>43522</v>
      </c>
      <c r="AD4541">
        <v>3</v>
      </c>
      <c r="AE4541">
        <v>339</v>
      </c>
      <c r="AF4541">
        <v>3400</v>
      </c>
      <c r="AG4541">
        <v>1152600</v>
      </c>
      <c r="AH4541">
        <v>3</v>
      </c>
      <c r="AI4541">
        <v>379</v>
      </c>
      <c r="AJ4541">
        <v>3800</v>
      </c>
      <c r="AK4541">
        <v>1440200</v>
      </c>
      <c r="AP4541">
        <v>1</v>
      </c>
      <c r="AQ4541">
        <v>370</v>
      </c>
      <c r="AR4541">
        <v>3720</v>
      </c>
      <c r="AS4541">
        <v>1376400</v>
      </c>
      <c r="AY4541">
        <v>17</v>
      </c>
    </row>
    <row r="4542" spans="1:51" x14ac:dyDescent="0.2">
      <c r="A4542" s="51"/>
      <c r="AP4542">
        <v>18</v>
      </c>
      <c r="AQ4542">
        <v>433</v>
      </c>
      <c r="AR4542">
        <v>3353</v>
      </c>
      <c r="AS4542">
        <v>1454787</v>
      </c>
    </row>
    <row r="4543" spans="1:51" x14ac:dyDescent="0.2">
      <c r="A4543" s="51">
        <v>43524</v>
      </c>
      <c r="F4543">
        <v>16</v>
      </c>
      <c r="G4543">
        <v>143</v>
      </c>
      <c r="H4543">
        <v>3800</v>
      </c>
      <c r="I4543">
        <v>543400</v>
      </c>
      <c r="N4543">
        <v>15</v>
      </c>
      <c r="O4543">
        <v>191</v>
      </c>
      <c r="P4543">
        <v>3650</v>
      </c>
      <c r="Q4543">
        <v>697150</v>
      </c>
      <c r="R4543">
        <v>17</v>
      </c>
      <c r="S4543">
        <v>220</v>
      </c>
      <c r="T4543">
        <v>3600</v>
      </c>
      <c r="U4543">
        <v>792000</v>
      </c>
      <c r="Z4543">
        <v>1</v>
      </c>
      <c r="AA4543">
        <v>288</v>
      </c>
      <c r="AB4543">
        <v>3450</v>
      </c>
      <c r="AC4543">
        <v>993600</v>
      </c>
      <c r="AD4543">
        <v>4</v>
      </c>
      <c r="AE4543">
        <v>337</v>
      </c>
      <c r="AF4543">
        <v>3525</v>
      </c>
      <c r="AG4543">
        <v>1189687</v>
      </c>
      <c r="AP4543">
        <v>3</v>
      </c>
      <c r="AQ4543">
        <v>373</v>
      </c>
      <c r="AR4543">
        <v>3000</v>
      </c>
      <c r="AS4543">
        <v>1119000</v>
      </c>
    </row>
    <row r="4544" spans="1:51" x14ac:dyDescent="0.2">
      <c r="A4544" s="51"/>
      <c r="AP4544">
        <v>34</v>
      </c>
      <c r="AQ4544">
        <v>517</v>
      </c>
      <c r="AR4544">
        <v>3647</v>
      </c>
      <c r="AS4544">
        <v>1888949</v>
      </c>
      <c r="AY4544">
        <v>114</v>
      </c>
    </row>
    <row r="4545" spans="1:51" x14ac:dyDescent="0.2">
      <c r="A4545" s="51">
        <v>43501</v>
      </c>
      <c r="F4545">
        <v>21</v>
      </c>
      <c r="G4545">
        <v>136</v>
      </c>
      <c r="H4545">
        <v>3350</v>
      </c>
      <c r="I4545">
        <v>453786</v>
      </c>
      <c r="J4545">
        <v>38</v>
      </c>
      <c r="K4545">
        <v>165</v>
      </c>
      <c r="L4545">
        <v>3473</v>
      </c>
      <c r="M4545">
        <v>578054</v>
      </c>
      <c r="N4545">
        <v>32</v>
      </c>
      <c r="O4545">
        <v>199</v>
      </c>
      <c r="P4545">
        <v>3440</v>
      </c>
      <c r="Q4545">
        <v>685159</v>
      </c>
      <c r="R4545">
        <v>8</v>
      </c>
      <c r="S4545">
        <v>247</v>
      </c>
      <c r="T4545">
        <v>3400</v>
      </c>
      <c r="U4545">
        <v>839800</v>
      </c>
      <c r="V4545">
        <v>20</v>
      </c>
      <c r="W4545">
        <v>264</v>
      </c>
      <c r="X4545">
        <v>3600</v>
      </c>
      <c r="Y4545">
        <v>949680</v>
      </c>
      <c r="Z4545">
        <v>27</v>
      </c>
      <c r="AA4545">
        <v>311</v>
      </c>
      <c r="AB4545">
        <v>3260</v>
      </c>
      <c r="AC4545">
        <v>999567</v>
      </c>
      <c r="AD4545">
        <v>5</v>
      </c>
      <c r="AE4545">
        <v>333</v>
      </c>
      <c r="AF4545">
        <v>3240</v>
      </c>
      <c r="AG4545">
        <v>1087520</v>
      </c>
      <c r="AH4545">
        <v>18</v>
      </c>
      <c r="AI4545">
        <v>373</v>
      </c>
      <c r="AJ4545">
        <v>3420</v>
      </c>
      <c r="AK4545">
        <v>1274140</v>
      </c>
      <c r="AP4545">
        <v>109</v>
      </c>
      <c r="AQ4545">
        <v>399</v>
      </c>
      <c r="AR4545">
        <v>3112</v>
      </c>
      <c r="AS4545">
        <v>1244009</v>
      </c>
      <c r="AT4545">
        <v>9</v>
      </c>
      <c r="AU4545">
        <v>482</v>
      </c>
      <c r="AV4545">
        <v>2700</v>
      </c>
      <c r="AW4545">
        <v>1316300</v>
      </c>
      <c r="AY4545">
        <v>42</v>
      </c>
    </row>
    <row r="4546" spans="1:51" x14ac:dyDescent="0.2">
      <c r="A4546" s="51">
        <v>43508</v>
      </c>
      <c r="B4546">
        <v>5</v>
      </c>
      <c r="C4546">
        <v>108</v>
      </c>
      <c r="D4546">
        <v>3350</v>
      </c>
      <c r="E4546">
        <v>355320</v>
      </c>
      <c r="F4546">
        <v>22</v>
      </c>
      <c r="G4546">
        <v>141</v>
      </c>
      <c r="H4546">
        <v>3550</v>
      </c>
      <c r="I4546">
        <v>503082</v>
      </c>
      <c r="J4546">
        <v>20</v>
      </c>
      <c r="K4546">
        <v>157</v>
      </c>
      <c r="L4546">
        <v>3733</v>
      </c>
      <c r="M4546">
        <v>583578</v>
      </c>
      <c r="N4546">
        <v>55</v>
      </c>
      <c r="O4546">
        <v>195</v>
      </c>
      <c r="P4546">
        <v>3520</v>
      </c>
      <c r="Q4546">
        <v>702087</v>
      </c>
      <c r="R4546">
        <v>4</v>
      </c>
      <c r="S4546">
        <v>256</v>
      </c>
      <c r="T4546">
        <v>3250</v>
      </c>
      <c r="U4546">
        <v>826050</v>
      </c>
      <c r="V4546">
        <v>8</v>
      </c>
      <c r="W4546">
        <v>300</v>
      </c>
      <c r="X4546">
        <v>3285</v>
      </c>
      <c r="Y4546">
        <v>953212</v>
      </c>
      <c r="Z4546">
        <v>4</v>
      </c>
      <c r="AA4546">
        <v>326</v>
      </c>
      <c r="AB4546">
        <v>3525</v>
      </c>
      <c r="AC4546">
        <v>1147425</v>
      </c>
      <c r="AD4546">
        <v>20</v>
      </c>
      <c r="AE4546">
        <v>367</v>
      </c>
      <c r="AF4546">
        <v>3515</v>
      </c>
      <c r="AG4546">
        <v>1284110</v>
      </c>
      <c r="AL4546">
        <v>35</v>
      </c>
      <c r="AM4546">
        <v>421</v>
      </c>
      <c r="AN4546">
        <v>3577</v>
      </c>
      <c r="AO4546">
        <v>1504976</v>
      </c>
      <c r="AP4546">
        <v>94</v>
      </c>
      <c r="AQ4546">
        <v>434</v>
      </c>
      <c r="AR4546">
        <v>3191</v>
      </c>
      <c r="AS4546">
        <v>1399907</v>
      </c>
      <c r="AT4546">
        <v>36</v>
      </c>
      <c r="AU4546">
        <v>548</v>
      </c>
      <c r="AV4546">
        <v>3072</v>
      </c>
      <c r="AW4546">
        <v>1770334</v>
      </c>
      <c r="AX4546">
        <f>22+15</f>
        <v>37</v>
      </c>
      <c r="AY4546">
        <v>61</v>
      </c>
    </row>
    <row r="4547" spans="1:51" x14ac:dyDescent="0.2">
      <c r="A4547" s="51">
        <v>43515</v>
      </c>
      <c r="F4547">
        <v>1</v>
      </c>
      <c r="G4547">
        <v>136</v>
      </c>
      <c r="H4547">
        <v>3750</v>
      </c>
      <c r="I4547">
        <v>510000</v>
      </c>
      <c r="N4547">
        <v>79</v>
      </c>
      <c r="O4547">
        <v>198</v>
      </c>
      <c r="P4547">
        <v>3700</v>
      </c>
      <c r="Q4547">
        <v>744066</v>
      </c>
      <c r="V4547">
        <v>9</v>
      </c>
      <c r="W4547">
        <v>269</v>
      </c>
      <c r="X4547">
        <v>3487</v>
      </c>
      <c r="Y4547">
        <v>925156</v>
      </c>
      <c r="Z4547">
        <v>14</v>
      </c>
      <c r="AA4547">
        <v>302</v>
      </c>
      <c r="AB4547">
        <v>3340</v>
      </c>
      <c r="AC4547">
        <v>1108680</v>
      </c>
      <c r="AD4547">
        <v>9</v>
      </c>
      <c r="AE4547">
        <v>324</v>
      </c>
      <c r="AF4547">
        <v>3560</v>
      </c>
      <c r="AG4547">
        <v>1154231</v>
      </c>
      <c r="AH4547">
        <v>11</v>
      </c>
      <c r="AI4547">
        <v>377</v>
      </c>
      <c r="AJ4547">
        <v>3568</v>
      </c>
      <c r="AK4547">
        <v>1340051</v>
      </c>
      <c r="AL4547">
        <v>1</v>
      </c>
      <c r="AM4547">
        <v>450</v>
      </c>
      <c r="AN4547">
        <v>3800</v>
      </c>
      <c r="AO4547">
        <v>1710000</v>
      </c>
      <c r="AP4547">
        <v>68</v>
      </c>
      <c r="AQ4547">
        <v>434</v>
      </c>
      <c r="AR4547">
        <v>3270</v>
      </c>
      <c r="AS4547">
        <v>1423644</v>
      </c>
      <c r="AT4547">
        <v>43</v>
      </c>
      <c r="AU4547">
        <v>459</v>
      </c>
      <c r="AV4547">
        <v>3007</v>
      </c>
      <c r="AW4547">
        <v>1396075</v>
      </c>
      <c r="AY4547">
        <v>70</v>
      </c>
    </row>
    <row r="4548" spans="1:51" x14ac:dyDescent="0.2">
      <c r="A4548" s="51">
        <v>43522</v>
      </c>
      <c r="F4548">
        <v>6</v>
      </c>
      <c r="G4548">
        <v>141</v>
      </c>
      <c r="H4548">
        <v>3500</v>
      </c>
      <c r="I4548">
        <v>494667</v>
      </c>
      <c r="J4548">
        <v>27</v>
      </c>
      <c r="K4548">
        <v>163</v>
      </c>
      <c r="L4548">
        <v>3525</v>
      </c>
      <c r="M4548">
        <v>568644</v>
      </c>
      <c r="N4548">
        <v>29</v>
      </c>
      <c r="O4548">
        <v>194</v>
      </c>
      <c r="P4548">
        <v>3440</v>
      </c>
      <c r="Q4548">
        <v>690401</v>
      </c>
      <c r="R4548">
        <v>26</v>
      </c>
      <c r="S4548">
        <v>239</v>
      </c>
      <c r="T4548">
        <v>3472</v>
      </c>
      <c r="U4548">
        <v>847825</v>
      </c>
      <c r="V4548">
        <v>2</v>
      </c>
      <c r="W4548">
        <v>259</v>
      </c>
      <c r="X4548">
        <v>3300</v>
      </c>
      <c r="Y4548">
        <v>854700</v>
      </c>
      <c r="Z4548">
        <v>19</v>
      </c>
      <c r="AA4548">
        <v>294</v>
      </c>
      <c r="AB4548">
        <v>3373</v>
      </c>
      <c r="AC4548">
        <v>1000204</v>
      </c>
      <c r="AD4548">
        <v>8</v>
      </c>
      <c r="AE4548">
        <v>350</v>
      </c>
      <c r="AF4548">
        <v>3560</v>
      </c>
      <c r="AG4548">
        <v>1246400</v>
      </c>
      <c r="AL4548">
        <v>3</v>
      </c>
      <c r="AM4548">
        <v>473</v>
      </c>
      <c r="AN4548">
        <v>3780</v>
      </c>
      <c r="AO4548">
        <v>1789200</v>
      </c>
      <c r="AP4548">
        <v>60</v>
      </c>
      <c r="AQ4548">
        <v>461</v>
      </c>
      <c r="AR4548">
        <v>3455</v>
      </c>
      <c r="AS4548">
        <v>1618004</v>
      </c>
      <c r="AT4548">
        <v>4</v>
      </c>
      <c r="AU4548">
        <v>386</v>
      </c>
      <c r="AV4548">
        <v>2743</v>
      </c>
      <c r="AW4548">
        <v>1025180</v>
      </c>
      <c r="AX4548">
        <v>8</v>
      </c>
      <c r="AY4548">
        <f>71</f>
        <v>71</v>
      </c>
    </row>
    <row r="4549" spans="1:51" x14ac:dyDescent="0.2">
      <c r="A4549" s="51"/>
    </row>
    <row r="4550" spans="1:51" x14ac:dyDescent="0.2">
      <c r="A4550" s="51">
        <v>43529</v>
      </c>
    </row>
    <row r="4551" spans="1:51" x14ac:dyDescent="0.2">
      <c r="A4551" s="51">
        <v>43531</v>
      </c>
      <c r="F4551">
        <v>7</v>
      </c>
      <c r="G4551">
        <v>138</v>
      </c>
      <c r="H4551">
        <v>4075</v>
      </c>
      <c r="I4551">
        <v>562350</v>
      </c>
      <c r="R4551">
        <v>9</v>
      </c>
      <c r="S4551">
        <v>229</v>
      </c>
      <c r="T4551">
        <v>3800</v>
      </c>
      <c r="U4551">
        <v>870200</v>
      </c>
      <c r="Z4551">
        <v>23</v>
      </c>
      <c r="AA4551">
        <v>302</v>
      </c>
      <c r="AB4551">
        <v>3450</v>
      </c>
      <c r="AC4551">
        <v>1043050</v>
      </c>
      <c r="AH4551">
        <v>6</v>
      </c>
      <c r="AI4551">
        <v>392</v>
      </c>
      <c r="AJ4551">
        <v>3720</v>
      </c>
      <c r="AK4551">
        <v>1460100</v>
      </c>
      <c r="AP4551">
        <v>6</v>
      </c>
      <c r="AQ4551">
        <v>504</v>
      </c>
      <c r="AR4551">
        <v>3640</v>
      </c>
      <c r="AS4551">
        <v>1834560</v>
      </c>
      <c r="AX4551">
        <v>6</v>
      </c>
      <c r="AY4551">
        <f>16+29+12</f>
        <v>57</v>
      </c>
    </row>
    <row r="4552" spans="1:51" x14ac:dyDescent="0.2">
      <c r="A4552" s="51">
        <v>43536</v>
      </c>
      <c r="AH4552">
        <v>1</v>
      </c>
      <c r="AI4552">
        <v>370</v>
      </c>
      <c r="AJ4552">
        <v>3820</v>
      </c>
      <c r="AK4552">
        <v>1413400</v>
      </c>
      <c r="AP4552">
        <v>3</v>
      </c>
      <c r="AQ4552">
        <v>383</v>
      </c>
      <c r="AR4552">
        <v>3760</v>
      </c>
      <c r="AS4552">
        <v>1440080</v>
      </c>
    </row>
    <row r="4553" spans="1:51" x14ac:dyDescent="0.2">
      <c r="A4553" s="51"/>
      <c r="AP4553">
        <v>6</v>
      </c>
      <c r="AQ4553">
        <v>459</v>
      </c>
      <c r="AR4553">
        <v>3470</v>
      </c>
      <c r="AS4553">
        <v>1592730</v>
      </c>
      <c r="AY4553">
        <v>7</v>
      </c>
    </row>
    <row r="4554" spans="1:51" x14ac:dyDescent="0.2">
      <c r="A4554" s="51">
        <v>43538</v>
      </c>
      <c r="F4554">
        <v>125</v>
      </c>
      <c r="G4554">
        <v>142</v>
      </c>
      <c r="H4554">
        <v>3720</v>
      </c>
      <c r="I4554">
        <v>529728</v>
      </c>
      <c r="J4554">
        <v>16</v>
      </c>
      <c r="K4554">
        <v>165</v>
      </c>
      <c r="L4554">
        <v>3700</v>
      </c>
      <c r="M4554">
        <v>610500</v>
      </c>
      <c r="N4554">
        <v>37</v>
      </c>
      <c r="O4554">
        <v>201</v>
      </c>
      <c r="P4554">
        <v>3890</v>
      </c>
      <c r="Q4554">
        <v>785002</v>
      </c>
      <c r="R4554">
        <v>21</v>
      </c>
      <c r="S4554">
        <v>231</v>
      </c>
      <c r="T4554">
        <v>3750</v>
      </c>
      <c r="U4554">
        <v>866250</v>
      </c>
      <c r="V4554">
        <v>20</v>
      </c>
      <c r="W4554">
        <v>264</v>
      </c>
      <c r="X4554">
        <v>3800</v>
      </c>
      <c r="Y4554">
        <v>1005100</v>
      </c>
      <c r="Z4554">
        <v>11</v>
      </c>
      <c r="AA4554">
        <v>376</v>
      </c>
      <c r="AB4554">
        <v>3785</v>
      </c>
      <c r="AC4554">
        <v>1425998</v>
      </c>
      <c r="AL4554">
        <v>14</v>
      </c>
      <c r="AM4554">
        <v>413</v>
      </c>
      <c r="AN4554">
        <v>3875</v>
      </c>
      <c r="AO4554">
        <v>1600375</v>
      </c>
      <c r="AP4554">
        <v>3</v>
      </c>
      <c r="AQ4554">
        <v>374</v>
      </c>
      <c r="AR4554">
        <v>3510</v>
      </c>
      <c r="AS4554">
        <v>1314495</v>
      </c>
      <c r="AT4554">
        <v>13</v>
      </c>
      <c r="AU4554">
        <v>519</v>
      </c>
      <c r="AV4554">
        <v>3475</v>
      </c>
      <c r="AW4554">
        <v>1805262</v>
      </c>
      <c r="AX4554">
        <v>6</v>
      </c>
      <c r="AY4554">
        <f>56+22+123</f>
        <v>201</v>
      </c>
    </row>
    <row r="4555" spans="1:51" x14ac:dyDescent="0.2">
      <c r="A4555" s="51"/>
      <c r="AP4555">
        <v>39</v>
      </c>
      <c r="AQ4555">
        <v>452</v>
      </c>
      <c r="AR4555">
        <v>3600</v>
      </c>
      <c r="AS4555">
        <v>1628584</v>
      </c>
    </row>
    <row r="4556" spans="1:51" x14ac:dyDescent="0.2">
      <c r="A4556" s="51">
        <v>43543</v>
      </c>
      <c r="AH4556">
        <v>1</v>
      </c>
      <c r="AI4556">
        <v>394</v>
      </c>
      <c r="AJ4556">
        <v>3940</v>
      </c>
      <c r="AK4556">
        <v>1522360</v>
      </c>
      <c r="AP4556">
        <v>5</v>
      </c>
      <c r="AQ4556">
        <v>535</v>
      </c>
      <c r="AR4556">
        <v>3720</v>
      </c>
      <c r="AS4556">
        <v>1998347</v>
      </c>
      <c r="AY4556">
        <v>11</v>
      </c>
    </row>
    <row r="4557" spans="1:51" x14ac:dyDescent="0.2">
      <c r="A4557" s="51">
        <v>43545</v>
      </c>
      <c r="F4557">
        <v>16</v>
      </c>
      <c r="G4557">
        <v>137</v>
      </c>
      <c r="H4557">
        <v>3850</v>
      </c>
      <c r="I4557">
        <v>530016</v>
      </c>
      <c r="J4557">
        <v>98</v>
      </c>
      <c r="K4557">
        <v>166</v>
      </c>
      <c r="L4557">
        <v>4041</v>
      </c>
      <c r="M4557">
        <v>672263</v>
      </c>
      <c r="N4557">
        <v>76</v>
      </c>
      <c r="O4557">
        <v>188</v>
      </c>
      <c r="P4557">
        <v>3850</v>
      </c>
      <c r="Q4557">
        <v>725725</v>
      </c>
      <c r="R4557">
        <v>12</v>
      </c>
      <c r="S4557">
        <v>232</v>
      </c>
      <c r="T4557">
        <v>3633</v>
      </c>
      <c r="U4557">
        <v>844144</v>
      </c>
      <c r="V4557">
        <v>6</v>
      </c>
      <c r="W4557">
        <v>256</v>
      </c>
      <c r="X4557">
        <v>3525</v>
      </c>
      <c r="Y4557">
        <v>904162</v>
      </c>
      <c r="Z4557">
        <v>58</v>
      </c>
      <c r="AA4557">
        <v>298</v>
      </c>
      <c r="AB4557">
        <v>3632</v>
      </c>
      <c r="AC4557">
        <v>1084515</v>
      </c>
      <c r="AD4557">
        <v>12</v>
      </c>
      <c r="AE4557">
        <v>341</v>
      </c>
      <c r="AF4557">
        <v>3680</v>
      </c>
      <c r="AG4557">
        <v>1254880</v>
      </c>
      <c r="AH4557">
        <v>4</v>
      </c>
      <c r="AI4557">
        <v>385</v>
      </c>
      <c r="AJ4557">
        <v>3910</v>
      </c>
      <c r="AK4557">
        <v>1507305</v>
      </c>
      <c r="AL4557">
        <v>2</v>
      </c>
      <c r="AM4557">
        <v>427</v>
      </c>
      <c r="AN4557">
        <v>3940</v>
      </c>
      <c r="AO4557">
        <v>1682380</v>
      </c>
      <c r="AP4557">
        <v>5</v>
      </c>
      <c r="AQ4557">
        <v>384</v>
      </c>
      <c r="AR4557">
        <v>3693</v>
      </c>
      <c r="AS4557">
        <v>1420702</v>
      </c>
      <c r="AT4557">
        <v>8</v>
      </c>
      <c r="AU4557">
        <v>417</v>
      </c>
      <c r="AV4557">
        <v>3200</v>
      </c>
      <c r="AW4557">
        <v>1334400</v>
      </c>
      <c r="AX4557">
        <v>16</v>
      </c>
      <c r="AY4557">
        <f>114+38+72</f>
        <v>224</v>
      </c>
    </row>
    <row r="4558" spans="1:51" x14ac:dyDescent="0.2">
      <c r="A4558" s="51"/>
      <c r="AP4558">
        <v>49</v>
      </c>
      <c r="AQ4558">
        <v>475</v>
      </c>
      <c r="AR4558">
        <v>3627</v>
      </c>
      <c r="AS4558">
        <v>1726001</v>
      </c>
    </row>
    <row r="4559" spans="1:51" x14ac:dyDescent="0.2">
      <c r="A4559" s="51">
        <v>43552</v>
      </c>
      <c r="B4559">
        <v>16</v>
      </c>
      <c r="C4559">
        <v>125</v>
      </c>
      <c r="D4559">
        <v>3820</v>
      </c>
      <c r="E4559">
        <v>481250</v>
      </c>
      <c r="F4559">
        <v>30</v>
      </c>
      <c r="G4559">
        <v>166</v>
      </c>
      <c r="H4559">
        <v>3525</v>
      </c>
      <c r="I4559">
        <v>586912</v>
      </c>
      <c r="J4559">
        <v>4</v>
      </c>
      <c r="K4559">
        <v>214</v>
      </c>
      <c r="L4559">
        <v>3700</v>
      </c>
      <c r="M4559">
        <v>791800</v>
      </c>
      <c r="Z4559">
        <v>1</v>
      </c>
      <c r="AA4559">
        <v>288</v>
      </c>
      <c r="AB4559">
        <v>3530</v>
      </c>
      <c r="AC4559">
        <v>964800</v>
      </c>
      <c r="AH4559">
        <v>3</v>
      </c>
      <c r="AI4559">
        <v>371</v>
      </c>
      <c r="AJ4559">
        <v>3960</v>
      </c>
      <c r="AK4559">
        <v>1471140</v>
      </c>
      <c r="AL4559">
        <v>5</v>
      </c>
      <c r="AM4559">
        <v>454</v>
      </c>
      <c r="AN4559">
        <v>4106</v>
      </c>
      <c r="AO4559">
        <v>1865795</v>
      </c>
      <c r="AP4559">
        <v>1</v>
      </c>
      <c r="AQ4559">
        <v>372</v>
      </c>
      <c r="AR4559">
        <v>3440</v>
      </c>
      <c r="AS4559">
        <v>1279680</v>
      </c>
      <c r="AX4559">
        <v>40</v>
      </c>
      <c r="AY4559">
        <f>24+10+67+22</f>
        <v>123</v>
      </c>
    </row>
    <row r="4560" spans="1:51" x14ac:dyDescent="0.2">
      <c r="A4560" s="51"/>
      <c r="AP4560">
        <v>63</v>
      </c>
      <c r="AQ4560">
        <v>453</v>
      </c>
      <c r="AR4560">
        <v>3734</v>
      </c>
      <c r="AS4560">
        <v>1691804</v>
      </c>
    </row>
    <row r="4561" spans="1:51" x14ac:dyDescent="0.2">
      <c r="A4561" s="51">
        <v>43529</v>
      </c>
      <c r="N4561">
        <v>10</v>
      </c>
      <c r="O4561">
        <v>199</v>
      </c>
      <c r="P4561">
        <v>3390</v>
      </c>
      <c r="Q4561">
        <v>676902</v>
      </c>
      <c r="V4561">
        <v>4</v>
      </c>
      <c r="W4561">
        <v>270</v>
      </c>
      <c r="X4561">
        <v>3400</v>
      </c>
      <c r="Y4561">
        <v>916300</v>
      </c>
      <c r="Z4561">
        <v>52</v>
      </c>
      <c r="AA4561">
        <v>306</v>
      </c>
      <c r="AB4561">
        <v>3504</v>
      </c>
      <c r="AC4561">
        <v>1072224</v>
      </c>
      <c r="AD4561">
        <v>29</v>
      </c>
      <c r="AE4561">
        <v>340</v>
      </c>
      <c r="AF4561">
        <v>3540</v>
      </c>
      <c r="AG4561">
        <v>1223706</v>
      </c>
      <c r="AH4561">
        <v>1</v>
      </c>
      <c r="AI4561">
        <v>420</v>
      </c>
      <c r="AJ4561">
        <v>3630</v>
      </c>
      <c r="AK4561">
        <v>1524600</v>
      </c>
      <c r="AP4561">
        <v>95</v>
      </c>
      <c r="AQ4561">
        <v>410</v>
      </c>
      <c r="AR4561">
        <v>3496</v>
      </c>
      <c r="AS4561">
        <v>1447409</v>
      </c>
      <c r="AT4561">
        <v>27</v>
      </c>
      <c r="AU4561">
        <v>471</v>
      </c>
      <c r="AV4561">
        <v>3358</v>
      </c>
      <c r="AW4561">
        <v>1584273</v>
      </c>
      <c r="AX4561">
        <f>20+10</f>
        <v>30</v>
      </c>
      <c r="AY4561">
        <v>81</v>
      </c>
    </row>
    <row r="4562" spans="1:51" x14ac:dyDescent="0.2">
      <c r="A4562" s="51">
        <v>43536</v>
      </c>
      <c r="B4562">
        <v>8</v>
      </c>
      <c r="C4562">
        <v>114</v>
      </c>
      <c r="D4562">
        <v>3450</v>
      </c>
      <c r="E4562">
        <v>394650</v>
      </c>
      <c r="F4562">
        <v>14</v>
      </c>
      <c r="G4562">
        <v>136</v>
      </c>
      <c r="H4562">
        <v>3727</v>
      </c>
      <c r="I4562">
        <v>516666</v>
      </c>
      <c r="J4562">
        <v>10</v>
      </c>
      <c r="K4562">
        <v>163</v>
      </c>
      <c r="L4562">
        <v>3680</v>
      </c>
      <c r="M4562">
        <v>598368</v>
      </c>
      <c r="N4562">
        <v>17</v>
      </c>
      <c r="O4562">
        <v>195</v>
      </c>
      <c r="P4562">
        <v>4140</v>
      </c>
      <c r="Q4562">
        <v>851071</v>
      </c>
      <c r="R4562">
        <v>10</v>
      </c>
      <c r="S4562">
        <v>226</v>
      </c>
      <c r="T4562">
        <v>3515</v>
      </c>
      <c r="U4562">
        <v>814236</v>
      </c>
      <c r="Z4562">
        <v>20</v>
      </c>
      <c r="AA4562">
        <v>290</v>
      </c>
      <c r="AB4562">
        <v>3565</v>
      </c>
      <c r="AC4562">
        <v>1033850</v>
      </c>
      <c r="AD4562">
        <v>11</v>
      </c>
      <c r="AE4562">
        <v>347</v>
      </c>
      <c r="AF4562">
        <v>3615</v>
      </c>
      <c r="AG4562">
        <v>1243873</v>
      </c>
      <c r="AH4562">
        <v>1</v>
      </c>
      <c r="AI4562">
        <v>364</v>
      </c>
      <c r="AJ4562">
        <v>3840</v>
      </c>
      <c r="AK4562">
        <v>1397760</v>
      </c>
      <c r="AP4562">
        <v>93</v>
      </c>
      <c r="AQ4562">
        <v>413</v>
      </c>
      <c r="AR4562">
        <v>3442</v>
      </c>
      <c r="AS4562">
        <v>1470164</v>
      </c>
      <c r="AX4562">
        <v>30</v>
      </c>
      <c r="AY4562">
        <f>66</f>
        <v>66</v>
      </c>
    </row>
    <row r="4563" spans="1:51" x14ac:dyDescent="0.2">
      <c r="A4563" s="51">
        <v>43543</v>
      </c>
      <c r="B4563">
        <v>2</v>
      </c>
      <c r="C4563">
        <v>129</v>
      </c>
      <c r="D4563">
        <v>3500</v>
      </c>
      <c r="E4563">
        <v>451500</v>
      </c>
      <c r="F4563">
        <v>21</v>
      </c>
      <c r="G4563">
        <v>147</v>
      </c>
      <c r="H4563">
        <v>3875</v>
      </c>
      <c r="I4563">
        <v>600110</v>
      </c>
      <c r="J4563">
        <v>134</v>
      </c>
      <c r="K4563">
        <v>166</v>
      </c>
      <c r="L4563">
        <v>3910</v>
      </c>
      <c r="M4563">
        <v>658456</v>
      </c>
      <c r="N4563">
        <v>23</v>
      </c>
      <c r="O4563">
        <v>201</v>
      </c>
      <c r="P4563">
        <v>3710</v>
      </c>
      <c r="Q4563">
        <v>757805</v>
      </c>
      <c r="R4563">
        <v>17</v>
      </c>
      <c r="S4563">
        <v>228</v>
      </c>
      <c r="T4563">
        <v>3420</v>
      </c>
      <c r="U4563">
        <v>777374</v>
      </c>
      <c r="V4563">
        <v>8</v>
      </c>
      <c r="W4563">
        <v>278</v>
      </c>
      <c r="X4563">
        <v>3680</v>
      </c>
      <c r="Y4563">
        <v>1022120</v>
      </c>
      <c r="Z4563">
        <v>38</v>
      </c>
      <c r="AA4563">
        <v>294</v>
      </c>
      <c r="AB4563">
        <v>3505</v>
      </c>
      <c r="AC4563">
        <v>1029238</v>
      </c>
      <c r="AD4563">
        <v>2</v>
      </c>
      <c r="AE4563">
        <v>358</v>
      </c>
      <c r="AF4563">
        <v>3900</v>
      </c>
      <c r="AG4563">
        <v>1396200</v>
      </c>
      <c r="AH4563">
        <v>12</v>
      </c>
      <c r="AI4563">
        <v>374</v>
      </c>
      <c r="AJ4563">
        <v>3607</v>
      </c>
      <c r="AK4563">
        <v>1339933</v>
      </c>
      <c r="AL4563">
        <v>7</v>
      </c>
      <c r="AM4563">
        <v>468</v>
      </c>
      <c r="AN4563">
        <v>4120</v>
      </c>
      <c r="AO4563">
        <v>1928160</v>
      </c>
      <c r="AP4563">
        <v>215</v>
      </c>
      <c r="AQ4563">
        <v>396</v>
      </c>
      <c r="AR4563">
        <v>3610</v>
      </c>
      <c r="AS4563">
        <v>1429560</v>
      </c>
      <c r="AT4563">
        <v>41</v>
      </c>
      <c r="AU4563">
        <v>460</v>
      </c>
      <c r="AV4563">
        <v>3267</v>
      </c>
      <c r="AW4563">
        <v>1551594</v>
      </c>
      <c r="AX4563">
        <v>28</v>
      </c>
      <c r="AY4563">
        <v>51</v>
      </c>
    </row>
    <row r="4564" spans="1:51" x14ac:dyDescent="0.2">
      <c r="A4564" s="51">
        <v>43550</v>
      </c>
      <c r="J4564">
        <v>20</v>
      </c>
      <c r="K4564">
        <v>150</v>
      </c>
      <c r="L4564">
        <v>3750</v>
      </c>
      <c r="M4564">
        <v>562125</v>
      </c>
      <c r="N4564">
        <v>39</v>
      </c>
      <c r="O4564">
        <v>197</v>
      </c>
      <c r="P4564">
        <v>3620</v>
      </c>
      <c r="Q4564">
        <v>744546</v>
      </c>
      <c r="R4564">
        <v>11</v>
      </c>
      <c r="S4564">
        <v>223</v>
      </c>
      <c r="T4564">
        <v>3680</v>
      </c>
      <c r="U4564">
        <v>821644</v>
      </c>
      <c r="V4564">
        <v>21</v>
      </c>
      <c r="W4564">
        <v>276</v>
      </c>
      <c r="X4564">
        <v>3680</v>
      </c>
      <c r="Y4564">
        <v>1056305</v>
      </c>
      <c r="AD4564">
        <v>19</v>
      </c>
      <c r="AE4564">
        <v>344</v>
      </c>
      <c r="AF4564">
        <v>3723</v>
      </c>
      <c r="AG4564">
        <v>1264834</v>
      </c>
      <c r="AH4564">
        <v>23</v>
      </c>
      <c r="AI4564">
        <v>376</v>
      </c>
      <c r="AJ4564">
        <v>3837</v>
      </c>
      <c r="AK4564">
        <v>1444961</v>
      </c>
      <c r="AL4564">
        <v>15</v>
      </c>
      <c r="AM4564">
        <v>454</v>
      </c>
      <c r="AN4564">
        <v>4130</v>
      </c>
      <c r="AO4564">
        <v>1878336</v>
      </c>
      <c r="AP4564">
        <v>76</v>
      </c>
      <c r="AQ4564">
        <v>379</v>
      </c>
      <c r="AR4564">
        <v>3539</v>
      </c>
      <c r="AS4564">
        <v>1332327</v>
      </c>
      <c r="AT4564">
        <v>30</v>
      </c>
      <c r="AU4564">
        <v>491</v>
      </c>
      <c r="AV4564">
        <v>3083</v>
      </c>
      <c r="AW4564">
        <v>1637385</v>
      </c>
      <c r="AX4564">
        <v>43</v>
      </c>
      <c r="AY4564">
        <v>60</v>
      </c>
    </row>
    <row r="4566" spans="1:51" x14ac:dyDescent="0.2">
      <c r="A4566" s="51">
        <v>43557</v>
      </c>
      <c r="AD4566">
        <v>2</v>
      </c>
      <c r="AE4566">
        <v>341</v>
      </c>
      <c r="AF4566">
        <v>3560</v>
      </c>
      <c r="AG4566">
        <v>1213960</v>
      </c>
      <c r="AP4566">
        <v>4</v>
      </c>
      <c r="AQ4566">
        <v>385</v>
      </c>
      <c r="AR4566">
        <v>3910</v>
      </c>
      <c r="AS4566">
        <v>1507305</v>
      </c>
      <c r="AY4566">
        <v>14</v>
      </c>
    </row>
    <row r="4567" spans="1:51" x14ac:dyDescent="0.2">
      <c r="A4567" s="51"/>
      <c r="AP4567">
        <v>5</v>
      </c>
      <c r="AQ4567">
        <v>402</v>
      </c>
      <c r="AR4567">
        <v>3060</v>
      </c>
      <c r="AS4567">
        <v>1230120</v>
      </c>
    </row>
    <row r="4568" spans="1:51" x14ac:dyDescent="0.2">
      <c r="A4568" s="51">
        <v>43559</v>
      </c>
      <c r="J4568">
        <v>25</v>
      </c>
      <c r="K4568">
        <v>163</v>
      </c>
      <c r="L4568">
        <v>3725</v>
      </c>
      <c r="M4568">
        <v>607175</v>
      </c>
      <c r="R4568">
        <v>14</v>
      </c>
      <c r="S4568">
        <v>233</v>
      </c>
      <c r="T4568">
        <v>3625</v>
      </c>
      <c r="U4568">
        <v>846437</v>
      </c>
      <c r="Z4568">
        <v>6</v>
      </c>
      <c r="AA4568">
        <v>298</v>
      </c>
      <c r="AB4568">
        <v>3800</v>
      </c>
      <c r="AC4568">
        <v>1132400</v>
      </c>
      <c r="AD4568">
        <v>9</v>
      </c>
      <c r="AE4568">
        <v>347</v>
      </c>
      <c r="AF4568">
        <v>3946</v>
      </c>
      <c r="AG4568">
        <v>1370808</v>
      </c>
      <c r="AH4568">
        <v>5</v>
      </c>
      <c r="AI4568">
        <v>365</v>
      </c>
      <c r="AJ4568">
        <v>3860</v>
      </c>
      <c r="AK4568">
        <v>1410830</v>
      </c>
      <c r="AL4568">
        <v>1</v>
      </c>
      <c r="AM4568">
        <v>550</v>
      </c>
      <c r="AN4568">
        <v>4120</v>
      </c>
      <c r="AO4568">
        <v>2266000</v>
      </c>
      <c r="AP4568">
        <v>37</v>
      </c>
      <c r="AQ4568">
        <v>435</v>
      </c>
      <c r="AR4568">
        <v>3777</v>
      </c>
      <c r="AS4568">
        <v>1646045</v>
      </c>
      <c r="AT4568">
        <v>1</v>
      </c>
      <c r="AU4568">
        <v>460</v>
      </c>
      <c r="AV4568">
        <v>3150</v>
      </c>
      <c r="AW4568">
        <v>1449000</v>
      </c>
      <c r="AY4568">
        <f>126+26</f>
        <v>152</v>
      </c>
    </row>
    <row r="4569" spans="1:51" x14ac:dyDescent="0.2">
      <c r="A4569" s="51">
        <v>43564</v>
      </c>
      <c r="AD4569">
        <v>3</v>
      </c>
      <c r="AE4569">
        <v>335</v>
      </c>
      <c r="AF4569">
        <v>3700</v>
      </c>
      <c r="AG4569">
        <v>1241350</v>
      </c>
      <c r="AL4569">
        <v>3</v>
      </c>
      <c r="AM4569">
        <v>425</v>
      </c>
      <c r="AN4569">
        <v>4046</v>
      </c>
      <c r="AO4569">
        <v>1721182</v>
      </c>
      <c r="AP4569">
        <v>4</v>
      </c>
      <c r="AQ4569">
        <v>470</v>
      </c>
      <c r="AR4569">
        <v>3653</v>
      </c>
      <c r="AS4569">
        <v>1719502</v>
      </c>
      <c r="AX4569">
        <v>5</v>
      </c>
      <c r="AY4569">
        <v>3</v>
      </c>
    </row>
    <row r="4570" spans="1:51" x14ac:dyDescent="0.2">
      <c r="A4570" s="51">
        <v>43566</v>
      </c>
      <c r="F4570">
        <v>5</v>
      </c>
      <c r="G4570">
        <v>135</v>
      </c>
      <c r="H4570">
        <v>3800</v>
      </c>
      <c r="I4570">
        <v>513000</v>
      </c>
      <c r="J4570">
        <v>37</v>
      </c>
      <c r="K4570">
        <v>165</v>
      </c>
      <c r="L4570">
        <v>3825</v>
      </c>
      <c r="M4570">
        <v>633037</v>
      </c>
      <c r="N4570">
        <v>48</v>
      </c>
      <c r="O4570">
        <v>202</v>
      </c>
      <c r="P4570">
        <v>3916</v>
      </c>
      <c r="Q4570">
        <v>792472</v>
      </c>
      <c r="R4570">
        <v>42</v>
      </c>
      <c r="S4570">
        <v>231</v>
      </c>
      <c r="T4570">
        <v>3900</v>
      </c>
      <c r="U4570">
        <v>902200</v>
      </c>
      <c r="V4570">
        <v>50</v>
      </c>
      <c r="W4570">
        <v>264</v>
      </c>
      <c r="X4570">
        <v>3825</v>
      </c>
      <c r="Y4570">
        <v>1010756</v>
      </c>
      <c r="Z4570">
        <v>22</v>
      </c>
      <c r="AA4570">
        <v>306</v>
      </c>
      <c r="AB4570">
        <v>3753</v>
      </c>
      <c r="AC4570">
        <v>1148520</v>
      </c>
      <c r="AD4570">
        <v>4</v>
      </c>
      <c r="AE4570">
        <v>356</v>
      </c>
      <c r="AF4570">
        <v>3650</v>
      </c>
      <c r="AG4570">
        <v>1299400</v>
      </c>
      <c r="AH4570">
        <v>9</v>
      </c>
      <c r="AI4570">
        <v>369</v>
      </c>
      <c r="AJ4570">
        <v>4410</v>
      </c>
      <c r="AK4570">
        <v>1627290</v>
      </c>
      <c r="AL4570">
        <v>3</v>
      </c>
      <c r="AM4570">
        <v>458</v>
      </c>
      <c r="AN4570">
        <v>4280</v>
      </c>
      <c r="AO4570">
        <v>1960240</v>
      </c>
      <c r="AP4570">
        <v>33</v>
      </c>
      <c r="AQ4570">
        <v>493</v>
      </c>
      <c r="AR4570">
        <v>4425</v>
      </c>
      <c r="AS4570">
        <v>2185038</v>
      </c>
      <c r="AT4570">
        <v>19</v>
      </c>
      <c r="AU4570">
        <v>512</v>
      </c>
      <c r="AV4570">
        <v>3575</v>
      </c>
      <c r="AW4570">
        <v>1830400</v>
      </c>
      <c r="AY4570">
        <f>24+29+69+10</f>
        <v>132</v>
      </c>
    </row>
    <row r="4571" spans="1:51" x14ac:dyDescent="0.2">
      <c r="A4571" s="51">
        <v>43571</v>
      </c>
      <c r="J4571">
        <v>16</v>
      </c>
      <c r="K4571">
        <v>154</v>
      </c>
      <c r="L4571">
        <v>3650</v>
      </c>
      <c r="M4571">
        <v>562100</v>
      </c>
      <c r="V4571">
        <v>19</v>
      </c>
      <c r="W4571">
        <v>258</v>
      </c>
      <c r="X4571">
        <v>3750</v>
      </c>
      <c r="Y4571">
        <v>967500</v>
      </c>
      <c r="AD4571">
        <v>2</v>
      </c>
      <c r="AE4571">
        <v>342</v>
      </c>
      <c r="AF4571">
        <v>3680</v>
      </c>
      <c r="AG4571">
        <v>1258560</v>
      </c>
      <c r="AH4571">
        <v>1</v>
      </c>
      <c r="AI4571">
        <v>374</v>
      </c>
      <c r="AJ4571">
        <v>4060</v>
      </c>
      <c r="AK4571">
        <v>1518440</v>
      </c>
      <c r="AL4571">
        <v>5</v>
      </c>
      <c r="AM4571">
        <v>430</v>
      </c>
      <c r="AN4571">
        <v>3966</v>
      </c>
      <c r="AO4571">
        <v>1706988</v>
      </c>
      <c r="AP4571">
        <v>2</v>
      </c>
      <c r="AQ4571">
        <v>414</v>
      </c>
      <c r="AR4571">
        <v>3820</v>
      </c>
      <c r="AS4571">
        <v>1581480</v>
      </c>
      <c r="AX4571">
        <v>1</v>
      </c>
      <c r="AY4571">
        <f>29</f>
        <v>29</v>
      </c>
    </row>
    <row r="4572" spans="1:51" x14ac:dyDescent="0.2">
      <c r="A4572" s="51">
        <v>43578</v>
      </c>
      <c r="Z4572">
        <v>1</v>
      </c>
      <c r="AA4572">
        <v>312</v>
      </c>
      <c r="AB4572">
        <v>3800</v>
      </c>
      <c r="AC4572">
        <v>1185600</v>
      </c>
      <c r="AP4572">
        <v>1</v>
      </c>
      <c r="AQ4572">
        <v>378</v>
      </c>
      <c r="AR4572">
        <v>3720</v>
      </c>
      <c r="AS4572">
        <v>1406160</v>
      </c>
      <c r="AY4572">
        <f>17</f>
        <v>17</v>
      </c>
    </row>
    <row r="4573" spans="1:51" x14ac:dyDescent="0.2">
      <c r="A4573" s="51"/>
      <c r="AP4573">
        <v>8</v>
      </c>
      <c r="AQ4573">
        <v>532</v>
      </c>
      <c r="AR4573">
        <v>3973</v>
      </c>
      <c r="AS4573">
        <v>2115800</v>
      </c>
    </row>
    <row r="4574" spans="1:51" x14ac:dyDescent="0.2">
      <c r="A4574" s="51">
        <v>43580</v>
      </c>
      <c r="F4574">
        <v>19</v>
      </c>
      <c r="G4574">
        <v>133</v>
      </c>
      <c r="H4574">
        <v>3850</v>
      </c>
      <c r="I4574">
        <v>512050</v>
      </c>
      <c r="N4574">
        <v>23</v>
      </c>
      <c r="O4574">
        <v>217</v>
      </c>
      <c r="P4574">
        <v>3950</v>
      </c>
      <c r="Q4574">
        <v>857150</v>
      </c>
      <c r="Z4574">
        <v>15</v>
      </c>
      <c r="AA4574">
        <v>300</v>
      </c>
      <c r="AB4574">
        <v>3650</v>
      </c>
      <c r="AC4574">
        <v>1095000</v>
      </c>
      <c r="AD4574">
        <v>5</v>
      </c>
      <c r="AE4574">
        <v>358</v>
      </c>
      <c r="AF4574">
        <v>3740</v>
      </c>
      <c r="AG4574">
        <v>1338920</v>
      </c>
      <c r="AL4574">
        <v>5</v>
      </c>
      <c r="AM4574">
        <v>433</v>
      </c>
      <c r="AN4574">
        <v>4240</v>
      </c>
      <c r="AO4574">
        <v>1838040</v>
      </c>
      <c r="AP4574">
        <v>10</v>
      </c>
      <c r="AQ4574">
        <v>382</v>
      </c>
      <c r="AR4574">
        <v>3800</v>
      </c>
      <c r="AS4574">
        <v>1451600</v>
      </c>
      <c r="AT4574">
        <v>24</v>
      </c>
      <c r="AU4574">
        <v>529</v>
      </c>
      <c r="AV4574">
        <v>3816</v>
      </c>
      <c r="AW4574">
        <v>2021561</v>
      </c>
      <c r="AX4574">
        <v>15</v>
      </c>
      <c r="AY4574">
        <f>125+24+108</f>
        <v>257</v>
      </c>
    </row>
    <row r="4575" spans="1:51" x14ac:dyDescent="0.2">
      <c r="A4575" s="51"/>
      <c r="AP4575">
        <v>79</v>
      </c>
      <c r="AQ4575">
        <v>474</v>
      </c>
      <c r="AR4575">
        <v>3851</v>
      </c>
      <c r="AS4575">
        <v>1825943</v>
      </c>
    </row>
    <row r="4576" spans="1:51" x14ac:dyDescent="0.2">
      <c r="A4576" s="51">
        <v>43585</v>
      </c>
      <c r="AP4576">
        <v>1</v>
      </c>
      <c r="AQ4576">
        <v>390</v>
      </c>
      <c r="AR4576">
        <v>4000</v>
      </c>
      <c r="AS4576">
        <v>1560000</v>
      </c>
      <c r="AY4576">
        <v>7</v>
      </c>
    </row>
    <row r="4577" spans="1:51" x14ac:dyDescent="0.2">
      <c r="A4577" s="51"/>
      <c r="AP4577">
        <v>3</v>
      </c>
      <c r="AQ4577">
        <v>513</v>
      </c>
      <c r="AR4577">
        <v>3766</v>
      </c>
      <c r="AS4577">
        <v>1933555</v>
      </c>
    </row>
    <row r="4578" spans="1:51" x14ac:dyDescent="0.2">
      <c r="A4578" s="51">
        <v>43557</v>
      </c>
      <c r="J4578">
        <v>52</v>
      </c>
      <c r="K4578">
        <v>168</v>
      </c>
      <c r="L4578">
        <v>3677</v>
      </c>
      <c r="M4578">
        <v>617736</v>
      </c>
      <c r="N4578">
        <v>31</v>
      </c>
      <c r="O4578">
        <v>210</v>
      </c>
      <c r="P4578">
        <v>3647</v>
      </c>
      <c r="Q4578">
        <v>756135</v>
      </c>
      <c r="R4578">
        <v>29</v>
      </c>
      <c r="S4578">
        <v>239</v>
      </c>
      <c r="T4578">
        <v>3617</v>
      </c>
      <c r="U4578">
        <v>901185</v>
      </c>
      <c r="V4578">
        <v>9</v>
      </c>
      <c r="W4578">
        <v>270</v>
      </c>
      <c r="X4578">
        <v>3600</v>
      </c>
      <c r="Y4578">
        <v>971200</v>
      </c>
      <c r="AD4578">
        <v>7</v>
      </c>
      <c r="AE4578">
        <v>337</v>
      </c>
      <c r="AF4578">
        <v>3632</v>
      </c>
      <c r="AG4578">
        <v>1237720</v>
      </c>
      <c r="AH4578">
        <v>9</v>
      </c>
      <c r="AI4578">
        <v>372</v>
      </c>
      <c r="AJ4578">
        <v>3785</v>
      </c>
      <c r="AK4578">
        <v>1416938</v>
      </c>
      <c r="AP4578">
        <v>158</v>
      </c>
      <c r="AQ4578">
        <v>417</v>
      </c>
      <c r="AR4578">
        <v>3580</v>
      </c>
      <c r="AS4578">
        <v>1492860</v>
      </c>
      <c r="AT4578">
        <v>24</v>
      </c>
      <c r="AU4578">
        <v>481</v>
      </c>
      <c r="AV4578">
        <v>3250</v>
      </c>
      <c r="AW4578">
        <v>1645823</v>
      </c>
      <c r="AX4578">
        <v>2</v>
      </c>
      <c r="AY4578">
        <v>102</v>
      </c>
    </row>
    <row r="4579" spans="1:51" x14ac:dyDescent="0.2">
      <c r="A4579" s="51">
        <v>43564</v>
      </c>
      <c r="B4579">
        <v>4</v>
      </c>
      <c r="C4579">
        <v>106</v>
      </c>
      <c r="D4579">
        <v>3325</v>
      </c>
      <c r="E4579">
        <v>349150</v>
      </c>
      <c r="F4579">
        <v>26</v>
      </c>
      <c r="G4579">
        <v>143</v>
      </c>
      <c r="H4579">
        <v>3727</v>
      </c>
      <c r="I4579">
        <v>547697</v>
      </c>
      <c r="J4579">
        <v>3</v>
      </c>
      <c r="K4579">
        <v>162</v>
      </c>
      <c r="L4579">
        <v>3600</v>
      </c>
      <c r="M4579">
        <v>583200</v>
      </c>
      <c r="N4579">
        <v>30</v>
      </c>
      <c r="O4579">
        <v>197</v>
      </c>
      <c r="P4579">
        <v>3210</v>
      </c>
      <c r="Q4579">
        <v>632213</v>
      </c>
      <c r="R4579">
        <v>54</v>
      </c>
      <c r="S4579">
        <v>240</v>
      </c>
      <c r="T4579">
        <v>3616</v>
      </c>
      <c r="U4579">
        <v>889960</v>
      </c>
      <c r="V4579">
        <v>23</v>
      </c>
      <c r="W4579">
        <v>252</v>
      </c>
      <c r="X4579">
        <v>3420</v>
      </c>
      <c r="Y4579">
        <v>868790</v>
      </c>
      <c r="Z4579">
        <v>50</v>
      </c>
      <c r="AA4579">
        <v>301</v>
      </c>
      <c r="AB4579">
        <v>3666</v>
      </c>
      <c r="AC4579">
        <v>1128602</v>
      </c>
      <c r="AD4579">
        <v>28</v>
      </c>
      <c r="AE4579">
        <v>333</v>
      </c>
      <c r="AF4579">
        <v>3576</v>
      </c>
      <c r="AG4579">
        <v>1182793</v>
      </c>
      <c r="AH4579">
        <v>14</v>
      </c>
      <c r="AI4579">
        <v>387</v>
      </c>
      <c r="AJ4579">
        <v>3864</v>
      </c>
      <c r="AK4579">
        <v>1521063</v>
      </c>
      <c r="AL4579">
        <v>4</v>
      </c>
      <c r="AM4579">
        <v>405</v>
      </c>
      <c r="AN4579">
        <v>4000</v>
      </c>
      <c r="AO4579">
        <v>1620000</v>
      </c>
      <c r="AP4579">
        <v>51</v>
      </c>
      <c r="AQ4579">
        <v>410</v>
      </c>
      <c r="AR4579">
        <v>3589</v>
      </c>
      <c r="AS4579">
        <v>1471490</v>
      </c>
      <c r="AT4579">
        <v>13</v>
      </c>
      <c r="AU4579">
        <v>451</v>
      </c>
      <c r="AV4579">
        <v>3473</v>
      </c>
      <c r="AW4579">
        <v>1611609</v>
      </c>
      <c r="AY4579">
        <v>56</v>
      </c>
    </row>
    <row r="4580" spans="1:51" x14ac:dyDescent="0.2">
      <c r="A4580" s="51">
        <v>43571</v>
      </c>
      <c r="B4580">
        <v>1</v>
      </c>
      <c r="C4580">
        <v>114</v>
      </c>
      <c r="D4580">
        <v>3400</v>
      </c>
      <c r="E4580">
        <v>387600</v>
      </c>
      <c r="F4580">
        <v>61</v>
      </c>
      <c r="G4580">
        <v>161</v>
      </c>
      <c r="H4580">
        <v>3892</v>
      </c>
      <c r="I4580">
        <v>623918</v>
      </c>
      <c r="J4580">
        <v>64</v>
      </c>
      <c r="K4580">
        <v>192</v>
      </c>
      <c r="L4580">
        <v>3900</v>
      </c>
      <c r="M4580">
        <v>743234</v>
      </c>
      <c r="N4580">
        <v>12</v>
      </c>
      <c r="O4580">
        <v>237</v>
      </c>
      <c r="P4580">
        <v>3880</v>
      </c>
      <c r="Q4580">
        <v>915720</v>
      </c>
      <c r="Z4580">
        <v>20</v>
      </c>
      <c r="AA4580">
        <v>302</v>
      </c>
      <c r="AB4580">
        <v>3493</v>
      </c>
      <c r="AC4580">
        <v>1020742</v>
      </c>
      <c r="AD4580">
        <v>2</v>
      </c>
      <c r="AE4580">
        <v>352</v>
      </c>
      <c r="AF4580">
        <v>3680</v>
      </c>
      <c r="AG4580">
        <v>1295360</v>
      </c>
      <c r="AH4580">
        <v>16</v>
      </c>
      <c r="AI4580">
        <v>369</v>
      </c>
      <c r="AJ4580">
        <v>3845</v>
      </c>
      <c r="AK4580">
        <v>1424740</v>
      </c>
      <c r="AL4580">
        <v>4</v>
      </c>
      <c r="AM4580">
        <v>459</v>
      </c>
      <c r="AN4580">
        <v>4077</v>
      </c>
      <c r="AO4580">
        <v>1876570</v>
      </c>
      <c r="AP4580">
        <v>92</v>
      </c>
      <c r="AQ4580">
        <v>295</v>
      </c>
      <c r="AR4580">
        <v>3562</v>
      </c>
      <c r="AS4580">
        <v>1406990</v>
      </c>
      <c r="AT4580">
        <v>5</v>
      </c>
      <c r="AU4580">
        <v>482</v>
      </c>
      <c r="AV4580">
        <v>3280</v>
      </c>
      <c r="AW4580">
        <v>1580960</v>
      </c>
      <c r="AY4580">
        <v>62</v>
      </c>
    </row>
    <row r="4581" spans="1:51" x14ac:dyDescent="0.2">
      <c r="A4581" s="51">
        <v>43578</v>
      </c>
      <c r="F4581">
        <v>8</v>
      </c>
      <c r="G4581">
        <v>142</v>
      </c>
      <c r="H4581">
        <v>3600</v>
      </c>
      <c r="I4581">
        <v>509400</v>
      </c>
      <c r="N4581">
        <v>9</v>
      </c>
      <c r="O4581">
        <v>189</v>
      </c>
      <c r="P4581">
        <v>3750</v>
      </c>
      <c r="Q4581">
        <v>710000</v>
      </c>
      <c r="Z4581">
        <v>18</v>
      </c>
      <c r="AA4581">
        <v>284</v>
      </c>
      <c r="AB4581">
        <v>3683</v>
      </c>
      <c r="AC4581">
        <v>1045972</v>
      </c>
      <c r="AD4581">
        <v>31</v>
      </c>
      <c r="AE4581">
        <v>345</v>
      </c>
      <c r="AF4581">
        <v>3650</v>
      </c>
      <c r="AG4581">
        <v>1289480</v>
      </c>
      <c r="AH4581">
        <v>103</v>
      </c>
      <c r="AI4581">
        <v>366</v>
      </c>
      <c r="AJ4581">
        <v>3820</v>
      </c>
      <c r="AK4581">
        <v>1408908</v>
      </c>
      <c r="AL4581">
        <v>18</v>
      </c>
      <c r="AM4581">
        <v>435</v>
      </c>
      <c r="AN4581">
        <v>4017</v>
      </c>
      <c r="AO4581">
        <v>1723031</v>
      </c>
      <c r="AP4581">
        <v>118</v>
      </c>
      <c r="AQ4581">
        <v>402</v>
      </c>
      <c r="AR4581">
        <v>3507</v>
      </c>
      <c r="AS4581">
        <v>1435563</v>
      </c>
      <c r="AT4581">
        <v>30</v>
      </c>
      <c r="AU4581">
        <v>481</v>
      </c>
      <c r="AV4581">
        <v>3254</v>
      </c>
      <c r="AW4581">
        <v>1636865</v>
      </c>
      <c r="AY4581">
        <v>99</v>
      </c>
    </row>
    <row r="4582" spans="1:51" x14ac:dyDescent="0.2">
      <c r="A4582" s="51">
        <v>43585</v>
      </c>
      <c r="J4582">
        <v>101</v>
      </c>
      <c r="K4582">
        <v>170</v>
      </c>
      <c r="L4582">
        <v>3725</v>
      </c>
      <c r="M4582">
        <v>633250</v>
      </c>
      <c r="N4582">
        <v>19</v>
      </c>
      <c r="O4582">
        <v>197</v>
      </c>
      <c r="P4582">
        <v>3525</v>
      </c>
      <c r="Q4582">
        <v>694425</v>
      </c>
      <c r="R4582">
        <v>46</v>
      </c>
      <c r="S4582">
        <v>238</v>
      </c>
      <c r="T4582">
        <v>3597</v>
      </c>
      <c r="U4582">
        <v>856086</v>
      </c>
      <c r="Z4582">
        <v>21</v>
      </c>
      <c r="AA4582">
        <v>303</v>
      </c>
      <c r="AB4582">
        <v>3590</v>
      </c>
      <c r="AC4582">
        <v>1087770</v>
      </c>
      <c r="AD4582">
        <v>27</v>
      </c>
      <c r="AE4582">
        <v>331</v>
      </c>
      <c r="AF4582">
        <v>3670</v>
      </c>
      <c r="AG4582">
        <v>1207962</v>
      </c>
      <c r="AH4582">
        <v>15</v>
      </c>
      <c r="AI4582">
        <v>380</v>
      </c>
      <c r="AJ4582">
        <v>4153</v>
      </c>
      <c r="AK4582">
        <v>1588867</v>
      </c>
      <c r="AL4582">
        <v>1</v>
      </c>
      <c r="AM4582">
        <v>444</v>
      </c>
      <c r="AN4582">
        <v>4090</v>
      </c>
      <c r="AO4582">
        <v>1815960</v>
      </c>
      <c r="AP4582">
        <v>129</v>
      </c>
      <c r="AQ4582">
        <v>409</v>
      </c>
      <c r="AR4582">
        <v>3659</v>
      </c>
      <c r="AS4582">
        <v>1496531</v>
      </c>
      <c r="AT4582">
        <v>23</v>
      </c>
      <c r="AU4582">
        <v>405</v>
      </c>
      <c r="AV4582">
        <v>3140</v>
      </c>
      <c r="AW4582">
        <v>1291198</v>
      </c>
      <c r="AY4582">
        <v>97</v>
      </c>
    </row>
  </sheetData>
  <mergeCells count="10">
    <mergeCell ref="V2:Y2"/>
    <mergeCell ref="Z2:AC2"/>
    <mergeCell ref="AD2:AG2"/>
    <mergeCell ref="AH2:AK2"/>
    <mergeCell ref="B1:T1"/>
    <mergeCell ref="B2:E2"/>
    <mergeCell ref="F2:I2"/>
    <mergeCell ref="J2:M2"/>
    <mergeCell ref="N2:Q2"/>
    <mergeCell ref="R2:U2"/>
  </mergeCells>
  <phoneticPr fontId="2" type="noConversion"/>
  <pageMargins left="0.75" right="0.75" top="1" bottom="1" header="0" footer="0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macho1</vt:lpstr>
      <vt:lpstr>hembra1</vt:lpstr>
    </vt:vector>
  </TitlesOfParts>
  <Company>Personal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XP</dc:creator>
  <cp:lastModifiedBy>unicordoba</cp:lastModifiedBy>
  <cp:lastPrinted>2007-05-25T05:36:52Z</cp:lastPrinted>
  <dcterms:created xsi:type="dcterms:W3CDTF">2007-05-09T13:25:22Z</dcterms:created>
  <dcterms:modified xsi:type="dcterms:W3CDTF">2019-07-18T14:58:34Z</dcterms:modified>
</cp:coreProperties>
</file>